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ROU231 - Demolice obj. č...." sheetId="2" r:id="rId2"/>
    <sheet name="ROU2321 - Budova - staveb..." sheetId="3" r:id="rId3"/>
    <sheet name="ROU2322 - Zdravotechnika" sheetId="4" r:id="rId4"/>
    <sheet name="ROU2323 - Zařízení pro vy..." sheetId="5" r:id="rId5"/>
    <sheet name="ROU23241 - Elektroinstalace" sheetId="6" r:id="rId6"/>
    <sheet name="ROU23242 - Rozvodnice" sheetId="7" r:id="rId7"/>
    <sheet name="ROU23243 - Bleskosvod" sheetId="8" r:id="rId8"/>
    <sheet name="ROU23244 - DDS Audio" sheetId="9" r:id="rId9"/>
    <sheet name="ROU23245 - SK" sheetId="10" r:id="rId10"/>
    <sheet name="ROU23246 - CCTV" sheetId="11" r:id="rId11"/>
    <sheet name="ROU2325 - Vzduchotechnika..." sheetId="12" r:id="rId12"/>
    <sheet name="ROU2326 - Měření a regulace" sheetId="13" r:id="rId13"/>
    <sheet name="ROU2327 - Přípojka vody, ..." sheetId="14" r:id="rId14"/>
    <sheet name="ROU2328 - Retenční nádrž" sheetId="15" r:id="rId15"/>
    <sheet name="ROU2329 - Vrty pro TČ" sheetId="16" r:id="rId16"/>
    <sheet name="ROU2330 - FVE" sheetId="17" r:id="rId17"/>
    <sheet name="ROU2331 - Sgrafito + soch..." sheetId="18" r:id="rId18"/>
    <sheet name="ROU2332 - Ostrůvek zeleně..." sheetId="19" r:id="rId19"/>
    <sheet name="ROU2333 - Sadové úpravy" sheetId="20" r:id="rId20"/>
    <sheet name="ROU2334 - Oplocení" sheetId="21" r:id="rId21"/>
    <sheet name="ROU233 - Komunikace  a zp..." sheetId="22" r:id="rId22"/>
    <sheet name="ROU234 - VRN" sheetId="23" r:id="rId23"/>
    <sheet name="Pokyny pro vyplnění" sheetId="24" r:id="rId24"/>
  </sheets>
  <definedNames>
    <definedName name="_xlnm.Print_Area" localSheetId="0">'Rekapitulace stavby'!$D$4:$AO$36,'Rekapitulace stavby'!$C$42:$AQ$79</definedName>
    <definedName name="_xlnm.Print_Titles" localSheetId="0">'Rekapitulace stavby'!$52:$52</definedName>
    <definedName name="_xlnm._FilterDatabase" localSheetId="1" hidden="1">'ROU231 - Demolice obj. č....'!$C$83:$K$374</definedName>
    <definedName name="_xlnm.Print_Area" localSheetId="1">'ROU231 - Demolice obj. č....'!$C$4:$J$39,'ROU231 - Demolice obj. č....'!$C$45:$J$65,'ROU231 - Demolice obj. č....'!$C$71:$K$374</definedName>
    <definedName name="_xlnm.Print_Titles" localSheetId="1">'ROU231 - Demolice obj. č....'!$83:$83</definedName>
    <definedName name="_xlnm._FilterDatabase" localSheetId="2" hidden="1">'ROU2321 - Budova - staveb...'!$C$113:$K$4868</definedName>
    <definedName name="_xlnm.Print_Area" localSheetId="2">'ROU2321 - Budova - staveb...'!$C$4:$J$41,'ROU2321 - Budova - staveb...'!$C$47:$J$93,'ROU2321 - Budova - staveb...'!$C$99:$K$4868</definedName>
    <definedName name="_xlnm.Print_Titles" localSheetId="2">'ROU2321 - Budova - staveb...'!$113:$113</definedName>
    <definedName name="_xlnm._FilterDatabase" localSheetId="3" hidden="1">'ROU2322 - Zdravotechnika'!$C$91:$K$465</definedName>
    <definedName name="_xlnm.Print_Area" localSheetId="3">'ROU2322 - Zdravotechnika'!$C$4:$J$41,'ROU2322 - Zdravotechnika'!$C$47:$J$71,'ROU2322 - Zdravotechnika'!$C$77:$K$465</definedName>
    <definedName name="_xlnm.Print_Titles" localSheetId="3">'ROU2322 - Zdravotechnika'!$91:$91</definedName>
    <definedName name="_xlnm._FilterDatabase" localSheetId="4" hidden="1">'ROU2323 - Zařízení pro vy...'!$C$93:$K$441</definedName>
    <definedName name="_xlnm.Print_Area" localSheetId="4">'ROU2323 - Zařízení pro vy...'!$C$4:$J$41,'ROU2323 - Zařízení pro vy...'!$C$47:$J$73,'ROU2323 - Zařízení pro vy...'!$C$79:$K$441</definedName>
    <definedName name="_xlnm.Print_Titles" localSheetId="4">'ROU2323 - Zařízení pro vy...'!$93:$93</definedName>
    <definedName name="_xlnm._FilterDatabase" localSheetId="5" hidden="1">'ROU23241 - Elektroinstalace'!$C$111:$K$367</definedName>
    <definedName name="_xlnm.Print_Area" localSheetId="5">'ROU23241 - Elektroinstalace'!$C$4:$J$43,'ROU23241 - Elektroinstalace'!$C$49:$J$89,'ROU23241 - Elektroinstalace'!$C$95:$K$367</definedName>
    <definedName name="_xlnm.Print_Titles" localSheetId="5">'ROU23241 - Elektroinstalace'!$111:$111</definedName>
    <definedName name="_xlnm._FilterDatabase" localSheetId="6" hidden="1">'ROU23242 - Rozvodnice'!$C$118:$K$761</definedName>
    <definedName name="_xlnm.Print_Area" localSheetId="6">'ROU23242 - Rozvodnice'!$C$4:$J$43,'ROU23242 - Rozvodnice'!$C$49:$J$96,'ROU23242 - Rozvodnice'!$C$102:$K$761</definedName>
    <definedName name="_xlnm.Print_Titles" localSheetId="6">'ROU23242 - Rozvodnice'!$118:$118</definedName>
    <definedName name="_xlnm._FilterDatabase" localSheetId="7" hidden="1">'ROU23243 - Bleskosvod'!$C$92:$K$137</definedName>
    <definedName name="_xlnm.Print_Area" localSheetId="7">'ROU23243 - Bleskosvod'!$C$4:$J$43,'ROU23243 - Bleskosvod'!$C$49:$J$70,'ROU23243 - Bleskosvod'!$C$76:$K$137</definedName>
    <definedName name="_xlnm.Print_Titles" localSheetId="7">'ROU23243 - Bleskosvod'!$92:$92</definedName>
    <definedName name="_xlnm._FilterDatabase" localSheetId="8" hidden="1">'ROU23244 - DDS Audio'!$C$95:$K$147</definedName>
    <definedName name="_xlnm.Print_Area" localSheetId="8">'ROU23244 - DDS Audio'!$C$4:$J$43,'ROU23244 - DDS Audio'!$C$49:$J$73,'ROU23244 - DDS Audio'!$C$79:$K$147</definedName>
    <definedName name="_xlnm.Print_Titles" localSheetId="8">'ROU23244 - DDS Audio'!$95:$95</definedName>
    <definedName name="_xlnm._FilterDatabase" localSheetId="9" hidden="1">'ROU23245 - SK'!$C$95:$K$151</definedName>
    <definedName name="_xlnm.Print_Area" localSheetId="9">'ROU23245 - SK'!$C$4:$J$43,'ROU23245 - SK'!$C$49:$J$73,'ROU23245 - SK'!$C$79:$K$151</definedName>
    <definedName name="_xlnm.Print_Titles" localSheetId="9">'ROU23245 - SK'!$95:$95</definedName>
    <definedName name="_xlnm._FilterDatabase" localSheetId="10" hidden="1">'ROU23246 - CCTV'!$C$93:$K$109</definedName>
    <definedName name="_xlnm.Print_Area" localSheetId="10">'ROU23246 - CCTV'!$C$4:$J$43,'ROU23246 - CCTV'!$C$49:$J$71,'ROU23246 - CCTV'!$C$77:$K$109</definedName>
    <definedName name="_xlnm.Print_Titles" localSheetId="10">'ROU23246 - CCTV'!$93:$93</definedName>
    <definedName name="_xlnm._FilterDatabase" localSheetId="11" hidden="1">'ROU2325 - Vzduchotechnika...'!$C$114:$K$789</definedName>
    <definedName name="_xlnm.Print_Area" localSheetId="11">'ROU2325 - Vzduchotechnika...'!$C$4:$J$41,'ROU2325 - Vzduchotechnika...'!$C$47:$J$94,'ROU2325 - Vzduchotechnika...'!$C$100:$K$789</definedName>
    <definedName name="_xlnm.Print_Titles" localSheetId="11">'ROU2325 - Vzduchotechnika...'!$114:$114</definedName>
    <definedName name="_xlnm._FilterDatabase" localSheetId="12" hidden="1">'ROU2326 - Měření a regulace'!$C$90:$K$265</definedName>
    <definedName name="_xlnm.Print_Area" localSheetId="12">'ROU2326 - Měření a regulace'!$C$4:$J$41,'ROU2326 - Měření a regulace'!$C$47:$J$70,'ROU2326 - Měření a regulace'!$C$76:$K$265</definedName>
    <definedName name="_xlnm.Print_Titles" localSheetId="12">'ROU2326 - Měření a regulace'!$90:$90</definedName>
    <definedName name="_xlnm._FilterDatabase" localSheetId="13" hidden="1">'ROU2327 - Přípojka vody, ...'!$C$93:$K$199</definedName>
    <definedName name="_xlnm.Print_Area" localSheetId="13">'ROU2327 - Přípojka vody, ...'!$C$4:$J$41,'ROU2327 - Přípojka vody, ...'!$C$47:$J$73,'ROU2327 - Přípojka vody, ...'!$C$79:$K$199</definedName>
    <definedName name="_xlnm.Print_Titles" localSheetId="13">'ROU2327 - Přípojka vody, ...'!$93:$93</definedName>
    <definedName name="_xlnm._FilterDatabase" localSheetId="14" hidden="1">'ROU2328 - Retenční nádrž'!$C$89:$K$148</definedName>
    <definedName name="_xlnm.Print_Area" localSheetId="14">'ROU2328 - Retenční nádrž'!$C$4:$J$41,'ROU2328 - Retenční nádrž'!$C$47:$J$69,'ROU2328 - Retenční nádrž'!$C$75:$K$148</definedName>
    <definedName name="_xlnm.Print_Titles" localSheetId="14">'ROU2328 - Retenční nádrž'!$89:$89</definedName>
    <definedName name="_xlnm._FilterDatabase" localSheetId="15" hidden="1">'ROU2329 - Vrty pro TČ'!$C$91:$K$199</definedName>
    <definedName name="_xlnm.Print_Area" localSheetId="15">'ROU2329 - Vrty pro TČ'!$C$4:$J$41,'ROU2329 - Vrty pro TČ'!$C$47:$J$71,'ROU2329 - Vrty pro TČ'!$C$77:$K$199</definedName>
    <definedName name="_xlnm.Print_Titles" localSheetId="15">'ROU2329 - Vrty pro TČ'!$91:$91</definedName>
    <definedName name="_xlnm._FilterDatabase" localSheetId="16" hidden="1">'ROU2330 - FVE'!$C$86:$K$115</definedName>
    <definedName name="_xlnm.Print_Area" localSheetId="16">'ROU2330 - FVE'!$C$4:$J$41,'ROU2330 - FVE'!$C$47:$J$66,'ROU2330 - FVE'!$C$72:$K$115</definedName>
    <definedName name="_xlnm.Print_Titles" localSheetId="16">'ROU2330 - FVE'!$86:$86</definedName>
    <definedName name="_xlnm._FilterDatabase" localSheetId="17" hidden="1">'ROU2331 - Sgrafito + soch...'!$C$87:$K$103</definedName>
    <definedName name="_xlnm.Print_Area" localSheetId="17">'ROU2331 - Sgrafito + soch...'!$C$4:$J$41,'ROU2331 - Sgrafito + soch...'!$C$47:$J$67,'ROU2331 - Sgrafito + soch...'!$C$73:$K$103</definedName>
    <definedName name="_xlnm.Print_Titles" localSheetId="17">'ROU2331 - Sgrafito + soch...'!$87:$87</definedName>
    <definedName name="_xlnm._FilterDatabase" localSheetId="18" hidden="1">'ROU2332 - Ostrůvek zeleně...'!$C$94:$K$265</definedName>
    <definedName name="_xlnm.Print_Area" localSheetId="18">'ROU2332 - Ostrůvek zeleně...'!$C$4:$J$41,'ROU2332 - Ostrůvek zeleně...'!$C$47:$J$74,'ROU2332 - Ostrůvek zeleně...'!$C$80:$K$265</definedName>
    <definedName name="_xlnm.Print_Titles" localSheetId="18">'ROU2332 - Ostrůvek zeleně...'!$94:$94</definedName>
    <definedName name="_xlnm._FilterDatabase" localSheetId="19" hidden="1">'ROU2333 - Sadové úpravy'!$C$87:$K$247</definedName>
    <definedName name="_xlnm.Print_Area" localSheetId="19">'ROU2333 - Sadové úpravy'!$C$4:$J$41,'ROU2333 - Sadové úpravy'!$C$47:$J$67,'ROU2333 - Sadové úpravy'!$C$73:$K$247</definedName>
    <definedName name="_xlnm.Print_Titles" localSheetId="19">'ROU2333 - Sadové úpravy'!$87:$87</definedName>
    <definedName name="_xlnm._FilterDatabase" localSheetId="20" hidden="1">'ROU2334 - Oplocení'!$C$97:$K$281</definedName>
    <definedName name="_xlnm.Print_Area" localSheetId="20">'ROU2334 - Oplocení'!$C$4:$J$41,'ROU2334 - Oplocení'!$C$47:$J$77,'ROU2334 - Oplocení'!$C$83:$K$281</definedName>
    <definedName name="_xlnm.Print_Titles" localSheetId="20">'ROU2334 - Oplocení'!$97:$97</definedName>
    <definedName name="_xlnm._FilterDatabase" localSheetId="21" hidden="1">'ROU233 - Komunikace  a zp...'!$C$85:$K$497</definedName>
    <definedName name="_xlnm.Print_Area" localSheetId="21">'ROU233 - Komunikace  a zp...'!$C$4:$J$39,'ROU233 - Komunikace  a zp...'!$C$45:$J$67,'ROU233 - Komunikace  a zp...'!$C$73:$K$497</definedName>
    <definedName name="_xlnm.Print_Titles" localSheetId="21">'ROU233 - Komunikace  a zp...'!$85:$85</definedName>
    <definedName name="_xlnm._FilterDatabase" localSheetId="22" hidden="1">'ROU234 - VRN'!$C$79:$K$97</definedName>
    <definedName name="_xlnm.Print_Area" localSheetId="22">'ROU234 - VRN'!$C$4:$J$39,'ROU234 - VRN'!$C$45:$J$61,'ROU234 - VRN'!$C$67:$K$97</definedName>
    <definedName name="_xlnm.Print_Titles" localSheetId="22">'ROU234 - VRN'!$79:$79</definedName>
    <definedName name="_xlnm.Print_Area" localSheetId="2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3" l="1" r="J37"/>
  <c r="J36"/>
  <c i="1" r="AY78"/>
  <c i="23" r="J35"/>
  <c i="1" r="AX78"/>
  <c i="23"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BI82"/>
  <c r="BH82"/>
  <c r="BG82"/>
  <c r="BF82"/>
  <c r="T82"/>
  <c r="R82"/>
  <c r="P82"/>
  <c r="J76"/>
  <c r="F76"/>
  <c r="F74"/>
  <c r="E72"/>
  <c r="J54"/>
  <c r="F54"/>
  <c r="F52"/>
  <c r="E50"/>
  <c r="J24"/>
  <c r="E24"/>
  <c r="J77"/>
  <c r="J23"/>
  <c r="J18"/>
  <c r="E18"/>
  <c r="F77"/>
  <c r="J17"/>
  <c r="J12"/>
  <c r="J74"/>
  <c r="E7"/>
  <c r="E70"/>
  <c i="22" r="J37"/>
  <c r="J36"/>
  <c i="1" r="AY77"/>
  <c i="22" r="J35"/>
  <c i="1" r="AX77"/>
  <c i="22" r="BI495"/>
  <c r="BH495"/>
  <c r="BG495"/>
  <c r="BF495"/>
  <c r="T495"/>
  <c r="T494"/>
  <c r="R495"/>
  <c r="R494"/>
  <c r="P495"/>
  <c r="P494"/>
  <c r="BI490"/>
  <c r="BH490"/>
  <c r="BG490"/>
  <c r="BF490"/>
  <c r="T490"/>
  <c r="R490"/>
  <c r="P490"/>
  <c r="BI486"/>
  <c r="BH486"/>
  <c r="BG486"/>
  <c r="BF486"/>
  <c r="T486"/>
  <c r="R486"/>
  <c r="P486"/>
  <c r="BI481"/>
  <c r="BH481"/>
  <c r="BG481"/>
  <c r="BF481"/>
  <c r="T481"/>
  <c r="R481"/>
  <c r="P481"/>
  <c r="BI470"/>
  <c r="BH470"/>
  <c r="BG470"/>
  <c r="BF470"/>
  <c r="T470"/>
  <c r="R470"/>
  <c r="P470"/>
  <c r="BI460"/>
  <c r="BH460"/>
  <c r="BG460"/>
  <c r="BF460"/>
  <c r="T460"/>
  <c r="R460"/>
  <c r="P460"/>
  <c r="BI455"/>
  <c r="BH455"/>
  <c r="BG455"/>
  <c r="BF455"/>
  <c r="T455"/>
  <c r="R455"/>
  <c r="P455"/>
  <c r="BI450"/>
  <c r="BH450"/>
  <c r="BG450"/>
  <c r="BF450"/>
  <c r="T450"/>
  <c r="R450"/>
  <c r="P450"/>
  <c r="BI445"/>
  <c r="BH445"/>
  <c r="BG445"/>
  <c r="BF445"/>
  <c r="T445"/>
  <c r="R445"/>
  <c r="P445"/>
  <c r="BI440"/>
  <c r="BH440"/>
  <c r="BG440"/>
  <c r="BF440"/>
  <c r="T440"/>
  <c r="R440"/>
  <c r="P440"/>
  <c r="BI434"/>
  <c r="BH434"/>
  <c r="BG434"/>
  <c r="BF434"/>
  <c r="T434"/>
  <c r="R434"/>
  <c r="P434"/>
  <c r="BI431"/>
  <c r="BH431"/>
  <c r="BG431"/>
  <c r="BF431"/>
  <c r="T431"/>
  <c r="R431"/>
  <c r="P431"/>
  <c r="BI425"/>
  <c r="BH425"/>
  <c r="BG425"/>
  <c r="BF425"/>
  <c r="T425"/>
  <c r="R425"/>
  <c r="P425"/>
  <c r="BI422"/>
  <c r="BH422"/>
  <c r="BG422"/>
  <c r="BF422"/>
  <c r="T422"/>
  <c r="R422"/>
  <c r="P422"/>
  <c r="BI418"/>
  <c r="BH418"/>
  <c r="BG418"/>
  <c r="BF418"/>
  <c r="T418"/>
  <c r="R418"/>
  <c r="P418"/>
  <c r="BI414"/>
  <c r="BH414"/>
  <c r="BG414"/>
  <c r="BF414"/>
  <c r="T414"/>
  <c r="R414"/>
  <c r="P414"/>
  <c r="BI409"/>
  <c r="BH409"/>
  <c r="BG409"/>
  <c r="BF409"/>
  <c r="T409"/>
  <c r="R409"/>
  <c r="P409"/>
  <c r="BI404"/>
  <c r="BH404"/>
  <c r="BG404"/>
  <c r="BF404"/>
  <c r="T404"/>
  <c r="R404"/>
  <c r="P404"/>
  <c r="BI394"/>
  <c r="BH394"/>
  <c r="BG394"/>
  <c r="BF394"/>
  <c r="T394"/>
  <c r="R394"/>
  <c r="P394"/>
  <c r="BI384"/>
  <c r="BH384"/>
  <c r="BG384"/>
  <c r="BF384"/>
  <c r="T384"/>
  <c r="R384"/>
  <c r="P384"/>
  <c r="BI379"/>
  <c r="BH379"/>
  <c r="BG379"/>
  <c r="BF379"/>
  <c r="T379"/>
  <c r="R379"/>
  <c r="P379"/>
  <c r="BI369"/>
  <c r="BH369"/>
  <c r="BG369"/>
  <c r="BF369"/>
  <c r="T369"/>
  <c r="R369"/>
  <c r="P369"/>
  <c r="BI365"/>
  <c r="BH365"/>
  <c r="BG365"/>
  <c r="BF365"/>
  <c r="T365"/>
  <c r="R365"/>
  <c r="P365"/>
  <c r="BI353"/>
  <c r="BH353"/>
  <c r="BG353"/>
  <c r="BF353"/>
  <c r="T353"/>
  <c r="R353"/>
  <c r="P353"/>
  <c r="BI350"/>
  <c r="BH350"/>
  <c r="BG350"/>
  <c r="BF350"/>
  <c r="T350"/>
  <c r="R350"/>
  <c r="P350"/>
  <c r="BI342"/>
  <c r="BH342"/>
  <c r="BG342"/>
  <c r="BF342"/>
  <c r="T342"/>
  <c r="R342"/>
  <c r="P342"/>
  <c r="BI337"/>
  <c r="BH337"/>
  <c r="BG337"/>
  <c r="BF337"/>
  <c r="T337"/>
  <c r="R337"/>
  <c r="P337"/>
  <c r="BI329"/>
  <c r="BH329"/>
  <c r="BG329"/>
  <c r="BF329"/>
  <c r="T329"/>
  <c r="R329"/>
  <c r="P329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09"/>
  <c r="BH309"/>
  <c r="BG309"/>
  <c r="BF309"/>
  <c r="T309"/>
  <c r="R309"/>
  <c r="P309"/>
  <c r="BI305"/>
  <c r="BH305"/>
  <c r="BG305"/>
  <c r="BF305"/>
  <c r="T305"/>
  <c r="R305"/>
  <c r="P305"/>
  <c r="BI301"/>
  <c r="BH301"/>
  <c r="BG301"/>
  <c r="BF301"/>
  <c r="T301"/>
  <c r="R301"/>
  <c r="P301"/>
  <c r="BI292"/>
  <c r="BH292"/>
  <c r="BG292"/>
  <c r="BF292"/>
  <c r="T292"/>
  <c r="R292"/>
  <c r="P292"/>
  <c r="BI289"/>
  <c r="BH289"/>
  <c r="BG289"/>
  <c r="BF289"/>
  <c r="T289"/>
  <c r="R289"/>
  <c r="P289"/>
  <c r="BI284"/>
  <c r="BH284"/>
  <c r="BG284"/>
  <c r="BF284"/>
  <c r="T284"/>
  <c r="R284"/>
  <c r="P284"/>
  <c r="BI282"/>
  <c r="BH282"/>
  <c r="BG282"/>
  <c r="BF282"/>
  <c r="T282"/>
  <c r="R282"/>
  <c r="P282"/>
  <c r="BI277"/>
  <c r="BH277"/>
  <c r="BG277"/>
  <c r="BF277"/>
  <c r="T277"/>
  <c r="R277"/>
  <c r="P277"/>
  <c r="BI274"/>
  <c r="BH274"/>
  <c r="BG274"/>
  <c r="BF274"/>
  <c r="T274"/>
  <c r="R274"/>
  <c r="P274"/>
  <c r="BI270"/>
  <c r="BH270"/>
  <c r="BG270"/>
  <c r="BF270"/>
  <c r="T270"/>
  <c r="R270"/>
  <c r="P270"/>
  <c r="BI239"/>
  <c r="BH239"/>
  <c r="BG239"/>
  <c r="BF239"/>
  <c r="T239"/>
  <c r="R239"/>
  <c r="P239"/>
  <c r="BI236"/>
  <c r="BH236"/>
  <c r="BG236"/>
  <c r="BF236"/>
  <c r="T236"/>
  <c r="R236"/>
  <c r="P236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0"/>
  <c r="BH200"/>
  <c r="BG200"/>
  <c r="BF200"/>
  <c r="T200"/>
  <c r="R200"/>
  <c r="P200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76"/>
  <c r="BH176"/>
  <c r="BG176"/>
  <c r="BF176"/>
  <c r="T176"/>
  <c r="R176"/>
  <c r="P176"/>
  <c r="BI173"/>
  <c r="BH173"/>
  <c r="BG173"/>
  <c r="BF173"/>
  <c r="T173"/>
  <c r="R173"/>
  <c r="P173"/>
  <c r="BI168"/>
  <c r="BH168"/>
  <c r="BG168"/>
  <c r="BF168"/>
  <c r="T168"/>
  <c r="R168"/>
  <c r="P168"/>
  <c r="BI160"/>
  <c r="BH160"/>
  <c r="BG160"/>
  <c r="BF160"/>
  <c r="T160"/>
  <c r="R160"/>
  <c r="P160"/>
  <c r="BI155"/>
  <c r="BH155"/>
  <c r="BG155"/>
  <c r="BF155"/>
  <c r="T155"/>
  <c r="R155"/>
  <c r="P155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0"/>
  <c r="BH120"/>
  <c r="BG120"/>
  <c r="BF120"/>
  <c r="T120"/>
  <c r="R120"/>
  <c r="P120"/>
  <c r="BI115"/>
  <c r="BH115"/>
  <c r="BG115"/>
  <c r="BF115"/>
  <c r="T115"/>
  <c r="R115"/>
  <c r="P115"/>
  <c r="BI107"/>
  <c r="BH107"/>
  <c r="BG107"/>
  <c r="BF107"/>
  <c r="T107"/>
  <c r="R107"/>
  <c r="P107"/>
  <c r="BI102"/>
  <c r="BH102"/>
  <c r="BG102"/>
  <c r="BF102"/>
  <c r="T102"/>
  <c r="R102"/>
  <c r="P102"/>
  <c r="BI89"/>
  <c r="BH89"/>
  <c r="BG89"/>
  <c r="BF89"/>
  <c r="T89"/>
  <c r="R89"/>
  <c r="P89"/>
  <c r="J82"/>
  <c r="F82"/>
  <c r="F80"/>
  <c r="E78"/>
  <c r="J54"/>
  <c r="F54"/>
  <c r="F52"/>
  <c r="E50"/>
  <c r="J24"/>
  <c r="E24"/>
  <c r="J55"/>
  <c r="J23"/>
  <c r="J18"/>
  <c r="E18"/>
  <c r="F83"/>
  <c r="J17"/>
  <c r="J12"/>
  <c r="J80"/>
  <c r="E7"/>
  <c r="E48"/>
  <c i="21" r="J39"/>
  <c r="J38"/>
  <c i="1" r="AY76"/>
  <c i="21" r="J37"/>
  <c i="1" r="AX76"/>
  <c i="21" r="BI279"/>
  <c r="BH279"/>
  <c r="BG279"/>
  <c r="BF279"/>
  <c r="T279"/>
  <c r="R279"/>
  <c r="P279"/>
  <c r="BI274"/>
  <c r="BH274"/>
  <c r="BG274"/>
  <c r="BF274"/>
  <c r="T274"/>
  <c r="R274"/>
  <c r="P274"/>
  <c r="BI271"/>
  <c r="BH271"/>
  <c r="BG271"/>
  <c r="BF271"/>
  <c r="T271"/>
  <c r="R271"/>
  <c r="P271"/>
  <c r="BI266"/>
  <c r="BH266"/>
  <c r="BG266"/>
  <c r="BF266"/>
  <c r="T266"/>
  <c r="R266"/>
  <c r="P266"/>
  <c r="BI260"/>
  <c r="BH260"/>
  <c r="BG260"/>
  <c r="BF260"/>
  <c r="T260"/>
  <c r="T259"/>
  <c r="R260"/>
  <c r="R259"/>
  <c r="P260"/>
  <c r="P259"/>
  <c r="BI256"/>
  <c r="BH256"/>
  <c r="BG256"/>
  <c r="BF256"/>
  <c r="T256"/>
  <c r="R256"/>
  <c r="P256"/>
  <c r="BI248"/>
  <c r="BH248"/>
  <c r="BG248"/>
  <c r="BF248"/>
  <c r="T248"/>
  <c r="R248"/>
  <c r="P248"/>
  <c r="BI244"/>
  <c r="BH244"/>
  <c r="BG244"/>
  <c r="BF244"/>
  <c r="T244"/>
  <c r="R244"/>
  <c r="P244"/>
  <c r="BI241"/>
  <c r="BH241"/>
  <c r="BG241"/>
  <c r="BF241"/>
  <c r="T241"/>
  <c r="R241"/>
  <c r="P241"/>
  <c r="BI236"/>
  <c r="BH236"/>
  <c r="BG236"/>
  <c r="BF236"/>
  <c r="T236"/>
  <c r="R236"/>
  <c r="P236"/>
  <c r="BI233"/>
  <c r="BH233"/>
  <c r="BG233"/>
  <c r="BF233"/>
  <c r="T233"/>
  <c r="R233"/>
  <c r="P233"/>
  <c r="BI228"/>
  <c r="BH228"/>
  <c r="BG228"/>
  <c r="BF228"/>
  <c r="T228"/>
  <c r="R228"/>
  <c r="P228"/>
  <c r="BI223"/>
  <c r="BH223"/>
  <c r="BG223"/>
  <c r="BF223"/>
  <c r="T223"/>
  <c r="T222"/>
  <c r="R223"/>
  <c r="R222"/>
  <c r="P223"/>
  <c r="P222"/>
  <c r="BI220"/>
  <c r="BH220"/>
  <c r="BG220"/>
  <c r="BF220"/>
  <c r="T220"/>
  <c r="R220"/>
  <c r="P220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3"/>
  <c r="BH203"/>
  <c r="BG203"/>
  <c r="BF203"/>
  <c r="T203"/>
  <c r="R203"/>
  <c r="P203"/>
  <c r="BI196"/>
  <c r="BH196"/>
  <c r="BG196"/>
  <c r="BF196"/>
  <c r="T196"/>
  <c r="R196"/>
  <c r="P196"/>
  <c r="BI188"/>
  <c r="BH188"/>
  <c r="BG188"/>
  <c r="BF188"/>
  <c r="T188"/>
  <c r="R188"/>
  <c r="P188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4"/>
  <c r="BH164"/>
  <c r="BG164"/>
  <c r="BF164"/>
  <c r="T164"/>
  <c r="R164"/>
  <c r="P164"/>
  <c r="BI159"/>
  <c r="BH159"/>
  <c r="BG159"/>
  <c r="BF159"/>
  <c r="T159"/>
  <c r="R159"/>
  <c r="P159"/>
  <c r="BI154"/>
  <c r="BH154"/>
  <c r="BG154"/>
  <c r="BF154"/>
  <c r="T154"/>
  <c r="R154"/>
  <c r="P154"/>
  <c r="BI148"/>
  <c r="BH148"/>
  <c r="BG148"/>
  <c r="BF148"/>
  <c r="T148"/>
  <c r="R148"/>
  <c r="P148"/>
  <c r="BI144"/>
  <c r="BH144"/>
  <c r="BG144"/>
  <c r="BF144"/>
  <c r="T144"/>
  <c r="R144"/>
  <c r="P144"/>
  <c r="BI139"/>
  <c r="BH139"/>
  <c r="BG139"/>
  <c r="BF139"/>
  <c r="T139"/>
  <c r="R139"/>
  <c r="P139"/>
  <c r="BI133"/>
  <c r="BH133"/>
  <c r="BG133"/>
  <c r="BF133"/>
  <c r="T133"/>
  <c r="R133"/>
  <c r="P133"/>
  <c r="BI128"/>
  <c r="BH128"/>
  <c r="BG128"/>
  <c r="BF128"/>
  <c r="T128"/>
  <c r="R128"/>
  <c r="P128"/>
  <c r="BI125"/>
  <c r="BH125"/>
  <c r="BG125"/>
  <c r="BF125"/>
  <c r="T125"/>
  <c r="R125"/>
  <c r="P125"/>
  <c r="BI117"/>
  <c r="BH117"/>
  <c r="BG117"/>
  <c r="BF117"/>
  <c r="T117"/>
  <c r="R117"/>
  <c r="P117"/>
  <c r="BI109"/>
  <c r="BH109"/>
  <c r="BG109"/>
  <c r="BF109"/>
  <c r="T109"/>
  <c r="R109"/>
  <c r="P109"/>
  <c r="BI101"/>
  <c r="BH101"/>
  <c r="BG101"/>
  <c r="BF101"/>
  <c r="T101"/>
  <c r="R101"/>
  <c r="P101"/>
  <c r="J94"/>
  <c r="F94"/>
  <c r="F92"/>
  <c r="E90"/>
  <c r="J58"/>
  <c r="F58"/>
  <c r="F56"/>
  <c r="E54"/>
  <c r="J26"/>
  <c r="E26"/>
  <c r="J59"/>
  <c r="J25"/>
  <c r="J20"/>
  <c r="E20"/>
  <c r="F95"/>
  <c r="J19"/>
  <c r="J14"/>
  <c r="J56"/>
  <c r="E7"/>
  <c r="E86"/>
  <c i="20" r="J39"/>
  <c r="J38"/>
  <c i="1" r="AY75"/>
  <c i="20" r="J37"/>
  <c i="1" r="AX75"/>
  <c i="20" r="BI245"/>
  <c r="BH245"/>
  <c r="BG245"/>
  <c r="BF245"/>
  <c r="T245"/>
  <c r="T244"/>
  <c r="R245"/>
  <c r="R244"/>
  <c r="P245"/>
  <c r="P244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2"/>
  <c r="BH212"/>
  <c r="BG212"/>
  <c r="BF212"/>
  <c r="T212"/>
  <c r="R212"/>
  <c r="P212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1"/>
  <c r="BH121"/>
  <c r="BG121"/>
  <c r="BF121"/>
  <c r="T121"/>
  <c r="R121"/>
  <c r="P121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0"/>
  <c r="BH100"/>
  <c r="BG100"/>
  <c r="BF100"/>
  <c r="T100"/>
  <c r="R100"/>
  <c r="P100"/>
  <c r="BI96"/>
  <c r="BH96"/>
  <c r="BG96"/>
  <c r="BF96"/>
  <c r="T96"/>
  <c r="R96"/>
  <c r="P96"/>
  <c r="BI91"/>
  <c r="BH91"/>
  <c r="BG91"/>
  <c r="BF91"/>
  <c r="T91"/>
  <c r="R91"/>
  <c r="P91"/>
  <c r="J84"/>
  <c r="F84"/>
  <c r="F82"/>
  <c r="E80"/>
  <c r="J58"/>
  <c r="F58"/>
  <c r="F56"/>
  <c r="E54"/>
  <c r="J26"/>
  <c r="E26"/>
  <c r="J59"/>
  <c r="J25"/>
  <c r="J20"/>
  <c r="E20"/>
  <c r="F85"/>
  <c r="J19"/>
  <c r="J14"/>
  <c r="J56"/>
  <c r="E7"/>
  <c r="E76"/>
  <c i="19" r="J39"/>
  <c r="J38"/>
  <c i="1" r="AY74"/>
  <c i="19" r="J37"/>
  <c i="1" r="AX74"/>
  <c i="19"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R250"/>
  <c r="P250"/>
  <c r="BI246"/>
  <c r="BH246"/>
  <c r="BG246"/>
  <c r="BF246"/>
  <c r="T246"/>
  <c r="R246"/>
  <c r="P246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2"/>
  <c r="BH212"/>
  <c r="BG212"/>
  <c r="BF212"/>
  <c r="T212"/>
  <c r="T211"/>
  <c r="R212"/>
  <c r="R211"/>
  <c r="P212"/>
  <c r="P211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1"/>
  <c r="BH181"/>
  <c r="BG181"/>
  <c r="BF181"/>
  <c r="T181"/>
  <c r="R181"/>
  <c r="P181"/>
  <c r="BI178"/>
  <c r="BH178"/>
  <c r="BG178"/>
  <c r="BF178"/>
  <c r="T178"/>
  <c r="R178"/>
  <c r="P178"/>
  <c r="BI171"/>
  <c r="BH171"/>
  <c r="BG171"/>
  <c r="BF171"/>
  <c r="T171"/>
  <c r="R171"/>
  <c r="P171"/>
  <c r="BI164"/>
  <c r="BH164"/>
  <c r="BG164"/>
  <c r="BF164"/>
  <c r="T164"/>
  <c r="R164"/>
  <c r="P164"/>
  <c r="BI158"/>
  <c r="BH158"/>
  <c r="BG158"/>
  <c r="BF158"/>
  <c r="T158"/>
  <c r="R158"/>
  <c r="P158"/>
  <c r="BI147"/>
  <c r="BH147"/>
  <c r="BG147"/>
  <c r="BF147"/>
  <c r="T147"/>
  <c r="R147"/>
  <c r="P147"/>
  <c r="BI136"/>
  <c r="BH136"/>
  <c r="BG136"/>
  <c r="BF136"/>
  <c r="T136"/>
  <c r="R136"/>
  <c r="P136"/>
  <c r="BI130"/>
  <c r="BH130"/>
  <c r="BG130"/>
  <c r="BF130"/>
  <c r="T130"/>
  <c r="R130"/>
  <c r="P130"/>
  <c r="BI125"/>
  <c r="BH125"/>
  <c r="BG125"/>
  <c r="BF125"/>
  <c r="T125"/>
  <c r="R125"/>
  <c r="P125"/>
  <c r="BI122"/>
  <c r="BH122"/>
  <c r="BG122"/>
  <c r="BF122"/>
  <c r="T122"/>
  <c r="R122"/>
  <c r="P122"/>
  <c r="BI114"/>
  <c r="BH114"/>
  <c r="BG114"/>
  <c r="BF114"/>
  <c r="T114"/>
  <c r="R114"/>
  <c r="P114"/>
  <c r="BI106"/>
  <c r="BH106"/>
  <c r="BG106"/>
  <c r="BF106"/>
  <c r="T106"/>
  <c r="R106"/>
  <c r="P106"/>
  <c r="BI98"/>
  <c r="BH98"/>
  <c r="BG98"/>
  <c r="BF98"/>
  <c r="T98"/>
  <c r="R98"/>
  <c r="P98"/>
  <c r="J91"/>
  <c r="F91"/>
  <c r="F89"/>
  <c r="E87"/>
  <c r="J58"/>
  <c r="F58"/>
  <c r="F56"/>
  <c r="E54"/>
  <c r="J26"/>
  <c r="E26"/>
  <c r="J92"/>
  <c r="J25"/>
  <c r="J20"/>
  <c r="E20"/>
  <c r="F92"/>
  <c r="J19"/>
  <c r="J14"/>
  <c r="J89"/>
  <c r="E7"/>
  <c r="E83"/>
  <c i="18" r="J39"/>
  <c r="J38"/>
  <c i="1" r="AY73"/>
  <c i="18" r="J37"/>
  <c i="1" r="AX73"/>
  <c i="18"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J84"/>
  <c r="F84"/>
  <c r="F82"/>
  <c r="E80"/>
  <c r="J58"/>
  <c r="F58"/>
  <c r="F56"/>
  <c r="E54"/>
  <c r="J26"/>
  <c r="E26"/>
  <c r="J59"/>
  <c r="J25"/>
  <c r="J20"/>
  <c r="E20"/>
  <c r="F85"/>
  <c r="J19"/>
  <c r="J14"/>
  <c r="J82"/>
  <c r="E7"/>
  <c r="E50"/>
  <c i="17" r="J39"/>
  <c r="J38"/>
  <c i="1" r="AY72"/>
  <c i="17" r="J37"/>
  <c i="1" r="AX72"/>
  <c i="17"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J83"/>
  <c r="F83"/>
  <c r="F81"/>
  <c r="E79"/>
  <c r="J58"/>
  <c r="F58"/>
  <c r="F56"/>
  <c r="E54"/>
  <c r="J26"/>
  <c r="E26"/>
  <c r="J84"/>
  <c r="J25"/>
  <c r="J20"/>
  <c r="E20"/>
  <c r="F59"/>
  <c r="J19"/>
  <c r="J14"/>
  <c r="J81"/>
  <c r="E7"/>
  <c r="E75"/>
  <c i="16" r="J39"/>
  <c r="J38"/>
  <c i="1" r="AY71"/>
  <c i="16" r="J37"/>
  <c i="1" r="AX71"/>
  <c i="16"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T147"/>
  <c r="R148"/>
  <c r="R147"/>
  <c r="P148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5"/>
  <c r="BH125"/>
  <c r="BG125"/>
  <c r="BF125"/>
  <c r="T125"/>
  <c r="T124"/>
  <c r="R125"/>
  <c r="R124"/>
  <c r="P125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09"/>
  <c r="BH109"/>
  <c r="BG109"/>
  <c r="BF109"/>
  <c r="T109"/>
  <c r="R109"/>
  <c r="P109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J88"/>
  <c r="F88"/>
  <c r="F86"/>
  <c r="E84"/>
  <c r="J58"/>
  <c r="F58"/>
  <c r="F56"/>
  <c r="E54"/>
  <c r="J26"/>
  <c r="E26"/>
  <c r="J89"/>
  <c r="J25"/>
  <c r="J20"/>
  <c r="E20"/>
  <c r="F89"/>
  <c r="J19"/>
  <c r="J14"/>
  <c r="J86"/>
  <c r="E7"/>
  <c r="E80"/>
  <c i="15" r="J39"/>
  <c r="J38"/>
  <c i="1" r="AY70"/>
  <c i="15" r="J37"/>
  <c i="1" r="AX70"/>
  <c i="15"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0"/>
  <c r="BH130"/>
  <c r="BG130"/>
  <c r="BF130"/>
  <c r="T130"/>
  <c r="T129"/>
  <c r="R130"/>
  <c r="R129"/>
  <c r="P130"/>
  <c r="P129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05"/>
  <c r="BH105"/>
  <c r="BG105"/>
  <c r="BF105"/>
  <c r="T105"/>
  <c r="R105"/>
  <c r="P105"/>
  <c r="BI97"/>
  <c r="BH97"/>
  <c r="BG97"/>
  <c r="BF97"/>
  <c r="T97"/>
  <c r="R97"/>
  <c r="P97"/>
  <c r="BI93"/>
  <c r="BH93"/>
  <c r="BG93"/>
  <c r="BF93"/>
  <c r="T93"/>
  <c r="R93"/>
  <c r="P93"/>
  <c r="J86"/>
  <c r="F86"/>
  <c r="F84"/>
  <c r="E82"/>
  <c r="J58"/>
  <c r="F58"/>
  <c r="F56"/>
  <c r="E54"/>
  <c r="J26"/>
  <c r="E26"/>
  <c r="J87"/>
  <c r="J25"/>
  <c r="J20"/>
  <c r="E20"/>
  <c r="F59"/>
  <c r="J19"/>
  <c r="J14"/>
  <c r="J84"/>
  <c r="E7"/>
  <c r="E78"/>
  <c i="14" r="J39"/>
  <c r="J38"/>
  <c i="1" r="AY69"/>
  <c i="14" r="J37"/>
  <c i="1" r="AX69"/>
  <c i="14"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T183"/>
  <c r="R184"/>
  <c r="R183"/>
  <c r="P184"/>
  <c r="P183"/>
  <c r="BI181"/>
  <c r="BH181"/>
  <c r="BG181"/>
  <c r="BF181"/>
  <c r="T181"/>
  <c r="T180"/>
  <c r="R181"/>
  <c r="R180"/>
  <c r="P181"/>
  <c r="P180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T172"/>
  <c r="R173"/>
  <c r="R172"/>
  <c r="P173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F90"/>
  <c r="F88"/>
  <c r="E86"/>
  <c r="J58"/>
  <c r="F58"/>
  <c r="F56"/>
  <c r="E54"/>
  <c r="J26"/>
  <c r="E26"/>
  <c r="J91"/>
  <c r="J25"/>
  <c r="J20"/>
  <c r="E20"/>
  <c r="F59"/>
  <c r="J19"/>
  <c r="J14"/>
  <c r="J56"/>
  <c r="E7"/>
  <c r="E50"/>
  <c i="13" r="J39"/>
  <c r="J38"/>
  <c i="1" r="AY68"/>
  <c i="13" r="J37"/>
  <c i="1" r="AX68"/>
  <c i="13"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J87"/>
  <c r="F87"/>
  <c r="F85"/>
  <c r="E83"/>
  <c r="J58"/>
  <c r="F58"/>
  <c r="F56"/>
  <c r="E54"/>
  <c r="J26"/>
  <c r="E26"/>
  <c r="J88"/>
  <c r="J25"/>
  <c r="J20"/>
  <c r="E20"/>
  <c r="F88"/>
  <c r="J19"/>
  <c r="J14"/>
  <c r="J85"/>
  <c r="E7"/>
  <c r="E79"/>
  <c i="12" r="J39"/>
  <c r="J38"/>
  <c i="1" r="AY67"/>
  <c i="12" r="J37"/>
  <c i="1" r="AX67"/>
  <c i="12" r="BI788"/>
  <c r="BH788"/>
  <c r="BG788"/>
  <c r="BF788"/>
  <c r="T788"/>
  <c r="R788"/>
  <c r="P788"/>
  <c r="BI786"/>
  <c r="BH786"/>
  <c r="BG786"/>
  <c r="BF786"/>
  <c r="T786"/>
  <c r="R786"/>
  <c r="P786"/>
  <c r="BI783"/>
  <c r="BH783"/>
  <c r="BG783"/>
  <c r="BF783"/>
  <c r="T783"/>
  <c r="R783"/>
  <c r="P783"/>
  <c r="BI781"/>
  <c r="BH781"/>
  <c r="BG781"/>
  <c r="BF781"/>
  <c r="T781"/>
  <c r="R781"/>
  <c r="P781"/>
  <c r="BI779"/>
  <c r="BH779"/>
  <c r="BG779"/>
  <c r="BF779"/>
  <c r="T779"/>
  <c r="R779"/>
  <c r="P779"/>
  <c r="BI777"/>
  <c r="BH777"/>
  <c r="BG777"/>
  <c r="BF777"/>
  <c r="T777"/>
  <c r="R777"/>
  <c r="P777"/>
  <c r="BI775"/>
  <c r="BH775"/>
  <c r="BG775"/>
  <c r="BF775"/>
  <c r="T775"/>
  <c r="R775"/>
  <c r="P775"/>
  <c r="BI773"/>
  <c r="BH773"/>
  <c r="BG773"/>
  <c r="BF773"/>
  <c r="T773"/>
  <c r="R773"/>
  <c r="P773"/>
  <c r="BI771"/>
  <c r="BH771"/>
  <c r="BG771"/>
  <c r="BF771"/>
  <c r="T771"/>
  <c r="R771"/>
  <c r="P771"/>
  <c r="BI768"/>
  <c r="BH768"/>
  <c r="BG768"/>
  <c r="BF768"/>
  <c r="T768"/>
  <c r="R768"/>
  <c r="P768"/>
  <c r="BI766"/>
  <c r="BH766"/>
  <c r="BG766"/>
  <c r="BF766"/>
  <c r="T766"/>
  <c r="R766"/>
  <c r="P766"/>
  <c r="BI763"/>
  <c r="BH763"/>
  <c r="BG763"/>
  <c r="BF763"/>
  <c r="T763"/>
  <c r="R763"/>
  <c r="P763"/>
  <c r="BI761"/>
  <c r="BH761"/>
  <c r="BG761"/>
  <c r="BF761"/>
  <c r="T761"/>
  <c r="R761"/>
  <c r="P761"/>
  <c r="BI759"/>
  <c r="BH759"/>
  <c r="BG759"/>
  <c r="BF759"/>
  <c r="T759"/>
  <c r="R759"/>
  <c r="P759"/>
  <c r="BI757"/>
  <c r="BH757"/>
  <c r="BG757"/>
  <c r="BF757"/>
  <c r="T757"/>
  <c r="R757"/>
  <c r="P757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4"/>
  <c r="BH744"/>
  <c r="BG744"/>
  <c r="BF744"/>
  <c r="T744"/>
  <c r="R744"/>
  <c r="P744"/>
  <c r="BI741"/>
  <c r="BH741"/>
  <c r="BG741"/>
  <c r="BF741"/>
  <c r="T741"/>
  <c r="R741"/>
  <c r="P741"/>
  <c r="BI739"/>
  <c r="BH739"/>
  <c r="BG739"/>
  <c r="BF739"/>
  <c r="T739"/>
  <c r="R739"/>
  <c r="P739"/>
  <c r="BI737"/>
  <c r="BH737"/>
  <c r="BG737"/>
  <c r="BF737"/>
  <c r="T737"/>
  <c r="R737"/>
  <c r="P737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29"/>
  <c r="BH729"/>
  <c r="BG729"/>
  <c r="BF729"/>
  <c r="T729"/>
  <c r="R729"/>
  <c r="P729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1"/>
  <c r="BH721"/>
  <c r="BG721"/>
  <c r="BF721"/>
  <c r="T721"/>
  <c r="R721"/>
  <c r="P721"/>
  <c r="BI719"/>
  <c r="BH719"/>
  <c r="BG719"/>
  <c r="BF719"/>
  <c r="T719"/>
  <c r="R719"/>
  <c r="P719"/>
  <c r="BI717"/>
  <c r="BH717"/>
  <c r="BG717"/>
  <c r="BF717"/>
  <c r="T717"/>
  <c r="R717"/>
  <c r="P717"/>
  <c r="BI715"/>
  <c r="BH715"/>
  <c r="BG715"/>
  <c r="BF715"/>
  <c r="T715"/>
  <c r="R715"/>
  <c r="P715"/>
  <c r="BI713"/>
  <c r="BH713"/>
  <c r="BG713"/>
  <c r="BF713"/>
  <c r="T713"/>
  <c r="R713"/>
  <c r="P713"/>
  <c r="BI711"/>
  <c r="BH711"/>
  <c r="BG711"/>
  <c r="BF711"/>
  <c r="T711"/>
  <c r="R711"/>
  <c r="P711"/>
  <c r="BI709"/>
  <c r="BH709"/>
  <c r="BG709"/>
  <c r="BF709"/>
  <c r="T709"/>
  <c r="R709"/>
  <c r="P709"/>
  <c r="BI707"/>
  <c r="BH707"/>
  <c r="BG707"/>
  <c r="BF707"/>
  <c r="T707"/>
  <c r="R707"/>
  <c r="P707"/>
  <c r="BI704"/>
  <c r="BH704"/>
  <c r="BG704"/>
  <c r="BF704"/>
  <c r="T704"/>
  <c r="R704"/>
  <c r="P704"/>
  <c r="BI701"/>
  <c r="BH701"/>
  <c r="BG701"/>
  <c r="BF701"/>
  <c r="T701"/>
  <c r="R701"/>
  <c r="P701"/>
  <c r="BI699"/>
  <c r="BH699"/>
  <c r="BG699"/>
  <c r="BF699"/>
  <c r="T699"/>
  <c r="R699"/>
  <c r="P699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1"/>
  <c r="BH691"/>
  <c r="BG691"/>
  <c r="BF691"/>
  <c r="T691"/>
  <c r="R691"/>
  <c r="P691"/>
  <c r="BI689"/>
  <c r="BH689"/>
  <c r="BG689"/>
  <c r="BF689"/>
  <c r="T689"/>
  <c r="R689"/>
  <c r="P689"/>
  <c r="BI687"/>
  <c r="BH687"/>
  <c r="BG687"/>
  <c r="BF687"/>
  <c r="T687"/>
  <c r="R687"/>
  <c r="P687"/>
  <c r="BI685"/>
  <c r="BH685"/>
  <c r="BG685"/>
  <c r="BF685"/>
  <c r="T685"/>
  <c r="R685"/>
  <c r="P685"/>
  <c r="BI683"/>
  <c r="BH683"/>
  <c r="BG683"/>
  <c r="BF683"/>
  <c r="T683"/>
  <c r="R683"/>
  <c r="P683"/>
  <c r="BI681"/>
  <c r="BH681"/>
  <c r="BG681"/>
  <c r="BF681"/>
  <c r="T681"/>
  <c r="R681"/>
  <c r="P681"/>
  <c r="BI679"/>
  <c r="BH679"/>
  <c r="BG679"/>
  <c r="BF679"/>
  <c r="T679"/>
  <c r="R679"/>
  <c r="P679"/>
  <c r="BI677"/>
  <c r="BH677"/>
  <c r="BG677"/>
  <c r="BF677"/>
  <c r="T677"/>
  <c r="R677"/>
  <c r="P677"/>
  <c r="BI675"/>
  <c r="BH675"/>
  <c r="BG675"/>
  <c r="BF675"/>
  <c r="T675"/>
  <c r="R675"/>
  <c r="P675"/>
  <c r="BI673"/>
  <c r="BH673"/>
  <c r="BG673"/>
  <c r="BF673"/>
  <c r="T673"/>
  <c r="R673"/>
  <c r="P673"/>
  <c r="BI671"/>
  <c r="BH671"/>
  <c r="BG671"/>
  <c r="BF671"/>
  <c r="T671"/>
  <c r="R671"/>
  <c r="P671"/>
  <c r="BI668"/>
  <c r="BH668"/>
  <c r="BG668"/>
  <c r="BF668"/>
  <c r="T668"/>
  <c r="R668"/>
  <c r="P668"/>
  <c r="BI665"/>
  <c r="BH665"/>
  <c r="BG665"/>
  <c r="BF665"/>
  <c r="T665"/>
  <c r="R665"/>
  <c r="P665"/>
  <c r="BI663"/>
  <c r="BH663"/>
  <c r="BG663"/>
  <c r="BF663"/>
  <c r="T663"/>
  <c r="R663"/>
  <c r="P663"/>
  <c r="BI661"/>
  <c r="BH661"/>
  <c r="BG661"/>
  <c r="BF661"/>
  <c r="T661"/>
  <c r="R661"/>
  <c r="P661"/>
  <c r="BI659"/>
  <c r="BH659"/>
  <c r="BG659"/>
  <c r="BF659"/>
  <c r="T659"/>
  <c r="R659"/>
  <c r="P659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9"/>
  <c r="BH639"/>
  <c r="BG639"/>
  <c r="BF639"/>
  <c r="T639"/>
  <c r="R639"/>
  <c r="P639"/>
  <c r="BI637"/>
  <c r="BH637"/>
  <c r="BG637"/>
  <c r="BF637"/>
  <c r="T637"/>
  <c r="R637"/>
  <c r="P637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10"/>
  <c r="BH610"/>
  <c r="BG610"/>
  <c r="BF610"/>
  <c r="T610"/>
  <c r="R610"/>
  <c r="P610"/>
  <c r="BI607"/>
  <c r="BH607"/>
  <c r="BG607"/>
  <c r="BF607"/>
  <c r="T607"/>
  <c r="R607"/>
  <c r="P607"/>
  <c r="BI604"/>
  <c r="BH604"/>
  <c r="BG604"/>
  <c r="BF604"/>
  <c r="T604"/>
  <c r="R604"/>
  <c r="P604"/>
  <c r="BI602"/>
  <c r="BH602"/>
  <c r="BG602"/>
  <c r="BF602"/>
  <c r="T602"/>
  <c r="R602"/>
  <c r="P602"/>
  <c r="BI600"/>
  <c r="BH600"/>
  <c r="BG600"/>
  <c r="BF600"/>
  <c r="T600"/>
  <c r="R600"/>
  <c r="P600"/>
  <c r="BI598"/>
  <c r="BH598"/>
  <c r="BG598"/>
  <c r="BF598"/>
  <c r="T598"/>
  <c r="R598"/>
  <c r="P598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1"/>
  <c r="BH541"/>
  <c r="BG541"/>
  <c r="BF541"/>
  <c r="T541"/>
  <c r="R541"/>
  <c r="P541"/>
  <c r="BI539"/>
  <c r="BH539"/>
  <c r="BG539"/>
  <c r="BF539"/>
  <c r="T539"/>
  <c r="R539"/>
  <c r="P539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4"/>
  <c r="BH524"/>
  <c r="BG524"/>
  <c r="BF524"/>
  <c r="T524"/>
  <c r="T523"/>
  <c r="R524"/>
  <c r="R523"/>
  <c r="P524"/>
  <c r="P523"/>
  <c r="BI521"/>
  <c r="BH521"/>
  <c r="BG521"/>
  <c r="BF521"/>
  <c r="T521"/>
  <c r="R521"/>
  <c r="P521"/>
  <c r="BI518"/>
  <c r="BH518"/>
  <c r="BG518"/>
  <c r="BF518"/>
  <c r="T518"/>
  <c r="R518"/>
  <c r="P518"/>
  <c r="BI516"/>
  <c r="BH516"/>
  <c r="BG516"/>
  <c r="BF516"/>
  <c r="T516"/>
  <c r="R516"/>
  <c r="P516"/>
  <c r="BI514"/>
  <c r="BH514"/>
  <c r="BG514"/>
  <c r="BF514"/>
  <c r="T514"/>
  <c r="R514"/>
  <c r="P514"/>
  <c r="BI512"/>
  <c r="BH512"/>
  <c r="BG512"/>
  <c r="BF512"/>
  <c r="T512"/>
  <c r="R512"/>
  <c r="P512"/>
  <c r="BI510"/>
  <c r="BH510"/>
  <c r="BG510"/>
  <c r="BF510"/>
  <c r="T510"/>
  <c r="R510"/>
  <c r="P510"/>
  <c r="BI508"/>
  <c r="BH508"/>
  <c r="BG508"/>
  <c r="BF508"/>
  <c r="T508"/>
  <c r="R508"/>
  <c r="P508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J111"/>
  <c r="F111"/>
  <c r="F109"/>
  <c r="E107"/>
  <c r="J58"/>
  <c r="F58"/>
  <c r="F56"/>
  <c r="E54"/>
  <c r="J26"/>
  <c r="E26"/>
  <c r="J112"/>
  <c r="J25"/>
  <c r="J20"/>
  <c r="E20"/>
  <c r="F112"/>
  <c r="J19"/>
  <c r="J14"/>
  <c r="J56"/>
  <c r="E7"/>
  <c r="E103"/>
  <c i="11" r="J41"/>
  <c r="J40"/>
  <c i="1" r="AY66"/>
  <c i="11" r="J39"/>
  <c i="1" r="AX66"/>
  <c i="11" r="BI108"/>
  <c r="BH108"/>
  <c r="BG108"/>
  <c r="BF108"/>
  <c r="T108"/>
  <c r="T107"/>
  <c r="R108"/>
  <c r="R107"/>
  <c r="P108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90"/>
  <c r="F90"/>
  <c r="F88"/>
  <c r="E86"/>
  <c r="J62"/>
  <c r="F62"/>
  <c r="F60"/>
  <c r="E58"/>
  <c r="J28"/>
  <c r="E28"/>
  <c r="J63"/>
  <c r="J27"/>
  <c r="J22"/>
  <c r="E22"/>
  <c r="F63"/>
  <c r="J21"/>
  <c r="J16"/>
  <c r="J60"/>
  <c r="E7"/>
  <c r="E52"/>
  <c i="10" r="J41"/>
  <c r="J40"/>
  <c i="1" r="AY65"/>
  <c i="10" r="J39"/>
  <c i="1" r="AX65"/>
  <c i="10" r="BI150"/>
  <c r="BH150"/>
  <c r="BG150"/>
  <c r="BF150"/>
  <c r="T150"/>
  <c r="T149"/>
  <c r="R150"/>
  <c r="R149"/>
  <c r="P150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F92"/>
  <c r="F90"/>
  <c r="E88"/>
  <c r="J62"/>
  <c r="F62"/>
  <c r="F60"/>
  <c r="E58"/>
  <c r="J28"/>
  <c r="E28"/>
  <c r="J63"/>
  <c r="J27"/>
  <c r="J22"/>
  <c r="E22"/>
  <c r="F63"/>
  <c r="J21"/>
  <c r="J16"/>
  <c r="J90"/>
  <c r="E7"/>
  <c r="E82"/>
  <c i="9" r="J41"/>
  <c r="J40"/>
  <c i="1" r="AY64"/>
  <c i="9" r="J39"/>
  <c i="1" r="AX64"/>
  <c i="9" r="BI146"/>
  <c r="BH146"/>
  <c r="BG146"/>
  <c r="BF146"/>
  <c r="T146"/>
  <c r="T145"/>
  <c r="R146"/>
  <c r="R145"/>
  <c r="P146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T115"/>
  <c r="R116"/>
  <c r="R115"/>
  <c r="P116"/>
  <c r="P115"/>
  <c r="BI113"/>
  <c r="BH113"/>
  <c r="BG113"/>
  <c r="BF113"/>
  <c r="T113"/>
  <c r="R113"/>
  <c r="P113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J92"/>
  <c r="F92"/>
  <c r="F90"/>
  <c r="E88"/>
  <c r="J62"/>
  <c r="F62"/>
  <c r="F60"/>
  <c r="E58"/>
  <c r="J28"/>
  <c r="E28"/>
  <c r="J63"/>
  <c r="J27"/>
  <c r="J22"/>
  <c r="E22"/>
  <c r="F93"/>
  <c r="J21"/>
  <c r="J16"/>
  <c r="J90"/>
  <c r="E7"/>
  <c r="E82"/>
  <c i="8" r="J41"/>
  <c r="J40"/>
  <c i="1" r="AY63"/>
  <c i="8" r="J39"/>
  <c i="1" r="AX63"/>
  <c i="8"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J89"/>
  <c r="F89"/>
  <c r="F87"/>
  <c r="E85"/>
  <c r="J62"/>
  <c r="F62"/>
  <c r="F60"/>
  <c r="E58"/>
  <c r="J28"/>
  <c r="E28"/>
  <c r="J63"/>
  <c r="J27"/>
  <c r="J22"/>
  <c r="E22"/>
  <c r="F90"/>
  <c r="J21"/>
  <c r="J16"/>
  <c r="J87"/>
  <c r="E7"/>
  <c r="E52"/>
  <c i="7" r="J41"/>
  <c r="J40"/>
  <c i="1" r="AY62"/>
  <c i="7" r="J39"/>
  <c i="1" r="AX62"/>
  <c i="7"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4"/>
  <c r="BH754"/>
  <c r="BG754"/>
  <c r="BF754"/>
  <c r="T754"/>
  <c r="R754"/>
  <c r="P754"/>
  <c r="BI752"/>
  <c r="BH752"/>
  <c r="BG752"/>
  <c r="BF752"/>
  <c r="T752"/>
  <c r="R752"/>
  <c r="P752"/>
  <c r="BI750"/>
  <c r="BH750"/>
  <c r="BG750"/>
  <c r="BF750"/>
  <c r="T750"/>
  <c r="R750"/>
  <c r="P750"/>
  <c r="BI748"/>
  <c r="BH748"/>
  <c r="BG748"/>
  <c r="BF748"/>
  <c r="T748"/>
  <c r="R748"/>
  <c r="P748"/>
  <c r="BI746"/>
  <c r="BH746"/>
  <c r="BG746"/>
  <c r="BF746"/>
  <c r="T746"/>
  <c r="R746"/>
  <c r="P746"/>
  <c r="BI744"/>
  <c r="BH744"/>
  <c r="BG744"/>
  <c r="BF744"/>
  <c r="T744"/>
  <c r="R744"/>
  <c r="P744"/>
  <c r="BI742"/>
  <c r="BH742"/>
  <c r="BG742"/>
  <c r="BF742"/>
  <c r="T742"/>
  <c r="R742"/>
  <c r="P742"/>
  <c r="BI739"/>
  <c r="BH739"/>
  <c r="BG739"/>
  <c r="BF739"/>
  <c r="T739"/>
  <c r="R739"/>
  <c r="P739"/>
  <c r="BI737"/>
  <c r="BH737"/>
  <c r="BG737"/>
  <c r="BF737"/>
  <c r="T737"/>
  <c r="R737"/>
  <c r="P737"/>
  <c r="BI735"/>
  <c r="BH735"/>
  <c r="BG735"/>
  <c r="BF735"/>
  <c r="T735"/>
  <c r="R735"/>
  <c r="P735"/>
  <c r="BI733"/>
  <c r="BH733"/>
  <c r="BG733"/>
  <c r="BF733"/>
  <c r="T733"/>
  <c r="R733"/>
  <c r="P733"/>
  <c r="BI731"/>
  <c r="BH731"/>
  <c r="BG731"/>
  <c r="BF731"/>
  <c r="T731"/>
  <c r="R731"/>
  <c r="P731"/>
  <c r="BI729"/>
  <c r="BH729"/>
  <c r="BG729"/>
  <c r="BF729"/>
  <c r="T729"/>
  <c r="R729"/>
  <c r="P729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1"/>
  <c r="BH721"/>
  <c r="BG721"/>
  <c r="BF721"/>
  <c r="T721"/>
  <c r="R721"/>
  <c r="P721"/>
  <c r="BI718"/>
  <c r="BH718"/>
  <c r="BG718"/>
  <c r="BF718"/>
  <c r="T718"/>
  <c r="R718"/>
  <c r="P718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706"/>
  <c r="BH706"/>
  <c r="BG706"/>
  <c r="BF706"/>
  <c r="T706"/>
  <c r="R706"/>
  <c r="P706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1"/>
  <c r="BH691"/>
  <c r="BG691"/>
  <c r="BF691"/>
  <c r="T691"/>
  <c r="R691"/>
  <c r="P691"/>
  <c r="BI689"/>
  <c r="BH689"/>
  <c r="BG689"/>
  <c r="BF689"/>
  <c r="T689"/>
  <c r="R689"/>
  <c r="P689"/>
  <c r="BI687"/>
  <c r="BH687"/>
  <c r="BG687"/>
  <c r="BF687"/>
  <c r="T687"/>
  <c r="R687"/>
  <c r="P687"/>
  <c r="BI685"/>
  <c r="BH685"/>
  <c r="BG685"/>
  <c r="BF685"/>
  <c r="T685"/>
  <c r="R685"/>
  <c r="P685"/>
  <c r="BI683"/>
  <c r="BH683"/>
  <c r="BG683"/>
  <c r="BF683"/>
  <c r="T683"/>
  <c r="R683"/>
  <c r="P683"/>
  <c r="BI681"/>
  <c r="BH681"/>
  <c r="BG681"/>
  <c r="BF681"/>
  <c r="T681"/>
  <c r="R681"/>
  <c r="P681"/>
  <c r="BI679"/>
  <c r="BH679"/>
  <c r="BG679"/>
  <c r="BF679"/>
  <c r="T679"/>
  <c r="R679"/>
  <c r="P679"/>
  <c r="BI677"/>
  <c r="BH677"/>
  <c r="BG677"/>
  <c r="BF677"/>
  <c r="T677"/>
  <c r="R677"/>
  <c r="P677"/>
  <c r="BI675"/>
  <c r="BH675"/>
  <c r="BG675"/>
  <c r="BF675"/>
  <c r="T675"/>
  <c r="R675"/>
  <c r="P675"/>
  <c r="BI673"/>
  <c r="BH673"/>
  <c r="BG673"/>
  <c r="BF673"/>
  <c r="T673"/>
  <c r="R673"/>
  <c r="P673"/>
  <c r="BI670"/>
  <c r="BH670"/>
  <c r="BG670"/>
  <c r="BF670"/>
  <c r="T670"/>
  <c r="R670"/>
  <c r="P670"/>
  <c r="BI668"/>
  <c r="BH668"/>
  <c r="BG668"/>
  <c r="BF668"/>
  <c r="T668"/>
  <c r="R668"/>
  <c r="P668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3"/>
  <c r="BH613"/>
  <c r="BG613"/>
  <c r="BF613"/>
  <c r="T613"/>
  <c r="R613"/>
  <c r="P613"/>
  <c r="BI611"/>
  <c r="BH611"/>
  <c r="BG611"/>
  <c r="BF611"/>
  <c r="T611"/>
  <c r="R611"/>
  <c r="P611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9"/>
  <c r="BH589"/>
  <c r="BG589"/>
  <c r="BF589"/>
  <c r="T589"/>
  <c r="R589"/>
  <c r="P589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6"/>
  <c r="BH576"/>
  <c r="BG576"/>
  <c r="BF576"/>
  <c r="T576"/>
  <c r="R576"/>
  <c r="P576"/>
  <c r="BI574"/>
  <c r="BH574"/>
  <c r="BG574"/>
  <c r="BF574"/>
  <c r="T574"/>
  <c r="R574"/>
  <c r="P574"/>
  <c r="BI572"/>
  <c r="BH572"/>
  <c r="BG572"/>
  <c r="BF572"/>
  <c r="T572"/>
  <c r="R572"/>
  <c r="P572"/>
  <c r="BI570"/>
  <c r="BH570"/>
  <c r="BG570"/>
  <c r="BF570"/>
  <c r="T570"/>
  <c r="R570"/>
  <c r="P570"/>
  <c r="BI568"/>
  <c r="BH568"/>
  <c r="BG568"/>
  <c r="BF568"/>
  <c r="T568"/>
  <c r="R568"/>
  <c r="P568"/>
  <c r="BI566"/>
  <c r="BH566"/>
  <c r="BG566"/>
  <c r="BF566"/>
  <c r="T566"/>
  <c r="R566"/>
  <c r="P566"/>
  <c r="BI564"/>
  <c r="BH564"/>
  <c r="BG564"/>
  <c r="BF564"/>
  <c r="T564"/>
  <c r="R564"/>
  <c r="P564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9"/>
  <c r="BH549"/>
  <c r="BG549"/>
  <c r="BF549"/>
  <c r="T549"/>
  <c r="R549"/>
  <c r="P549"/>
  <c r="BI547"/>
  <c r="BH547"/>
  <c r="BG547"/>
  <c r="BF547"/>
  <c r="T547"/>
  <c r="R547"/>
  <c r="P547"/>
  <c r="BI545"/>
  <c r="BH545"/>
  <c r="BG545"/>
  <c r="BF545"/>
  <c r="T545"/>
  <c r="R545"/>
  <c r="P545"/>
  <c r="BI543"/>
  <c r="BH543"/>
  <c r="BG543"/>
  <c r="BF543"/>
  <c r="T543"/>
  <c r="R543"/>
  <c r="P543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2"/>
  <c r="BH532"/>
  <c r="BG532"/>
  <c r="BF532"/>
  <c r="T532"/>
  <c r="R532"/>
  <c r="P532"/>
  <c r="BI530"/>
  <c r="BH530"/>
  <c r="BG530"/>
  <c r="BF530"/>
  <c r="T530"/>
  <c r="R530"/>
  <c r="P530"/>
  <c r="BI528"/>
  <c r="BH528"/>
  <c r="BG528"/>
  <c r="BF528"/>
  <c r="T528"/>
  <c r="R528"/>
  <c r="P528"/>
  <c r="BI526"/>
  <c r="BH526"/>
  <c r="BG526"/>
  <c r="BF526"/>
  <c r="T526"/>
  <c r="R526"/>
  <c r="P526"/>
  <c r="BI524"/>
  <c r="BH524"/>
  <c r="BG524"/>
  <c r="BF524"/>
  <c r="T524"/>
  <c r="R524"/>
  <c r="P524"/>
  <c r="BI522"/>
  <c r="BH522"/>
  <c r="BG522"/>
  <c r="BF522"/>
  <c r="T522"/>
  <c r="R522"/>
  <c r="P522"/>
  <c r="BI519"/>
  <c r="BH519"/>
  <c r="BG519"/>
  <c r="BF519"/>
  <c r="T519"/>
  <c r="R519"/>
  <c r="P519"/>
  <c r="BI517"/>
  <c r="BH517"/>
  <c r="BG517"/>
  <c r="BF517"/>
  <c r="T517"/>
  <c r="R517"/>
  <c r="P517"/>
  <c r="BI515"/>
  <c r="BH515"/>
  <c r="BG515"/>
  <c r="BF515"/>
  <c r="T515"/>
  <c r="R515"/>
  <c r="P515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7"/>
  <c r="BH507"/>
  <c r="BG507"/>
  <c r="BF507"/>
  <c r="T507"/>
  <c r="R507"/>
  <c r="P507"/>
  <c r="BI505"/>
  <c r="BH505"/>
  <c r="BG505"/>
  <c r="BF505"/>
  <c r="T505"/>
  <c r="R505"/>
  <c r="P505"/>
  <c r="BI503"/>
  <c r="BH503"/>
  <c r="BG503"/>
  <c r="BF503"/>
  <c r="T503"/>
  <c r="R503"/>
  <c r="P503"/>
  <c r="BI501"/>
  <c r="BH501"/>
  <c r="BG501"/>
  <c r="BF501"/>
  <c r="T501"/>
  <c r="R501"/>
  <c r="P501"/>
  <c r="BI498"/>
  <c r="BH498"/>
  <c r="BG498"/>
  <c r="BF498"/>
  <c r="T498"/>
  <c r="R498"/>
  <c r="P498"/>
  <c r="BI496"/>
  <c r="BH496"/>
  <c r="BG496"/>
  <c r="BF496"/>
  <c r="T496"/>
  <c r="R496"/>
  <c r="P496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2"/>
  <c r="BH362"/>
  <c r="BG362"/>
  <c r="BF362"/>
  <c r="T362"/>
  <c r="R362"/>
  <c r="P362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J115"/>
  <c r="F115"/>
  <c r="F113"/>
  <c r="E111"/>
  <c r="J62"/>
  <c r="F62"/>
  <c r="F60"/>
  <c r="E58"/>
  <c r="J28"/>
  <c r="E28"/>
  <c r="J116"/>
  <c r="J27"/>
  <c r="J22"/>
  <c r="E22"/>
  <c r="F63"/>
  <c r="J21"/>
  <c r="J16"/>
  <c r="J113"/>
  <c r="E7"/>
  <c r="E105"/>
  <c i="6" r="J41"/>
  <c r="J40"/>
  <c i="1" r="AY61"/>
  <c i="6" r="J39"/>
  <c i="1" r="AX61"/>
  <c i="6" r="BI366"/>
  <c r="BH366"/>
  <c r="BG366"/>
  <c r="BF366"/>
  <c r="T366"/>
  <c r="T365"/>
  <c r="R366"/>
  <c r="R365"/>
  <c r="P366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T295"/>
  <c r="R296"/>
  <c r="R295"/>
  <c r="P296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T201"/>
  <c r="R202"/>
  <c r="R201"/>
  <c r="P202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J108"/>
  <c r="F108"/>
  <c r="F106"/>
  <c r="E104"/>
  <c r="J62"/>
  <c r="F62"/>
  <c r="F60"/>
  <c r="E58"/>
  <c r="J28"/>
  <c r="E28"/>
  <c r="J63"/>
  <c r="J27"/>
  <c r="J22"/>
  <c r="E22"/>
  <c r="F109"/>
  <c r="J21"/>
  <c r="J16"/>
  <c r="J106"/>
  <c r="E7"/>
  <c r="E98"/>
  <c i="5" r="J39"/>
  <c r="J38"/>
  <c i="1" r="AY59"/>
  <c i="5" r="J37"/>
  <c i="1" r="AX59"/>
  <c i="5" r="BI440"/>
  <c r="BH440"/>
  <c r="BG440"/>
  <c r="BF440"/>
  <c r="T440"/>
  <c r="T439"/>
  <c r="R440"/>
  <c r="R439"/>
  <c r="P440"/>
  <c r="P439"/>
  <c r="BI437"/>
  <c r="BH437"/>
  <c r="BG437"/>
  <c r="BF437"/>
  <c r="T437"/>
  <c r="T436"/>
  <c r="R437"/>
  <c r="R436"/>
  <c r="P437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J90"/>
  <c r="F90"/>
  <c r="F88"/>
  <c r="E86"/>
  <c r="J58"/>
  <c r="F58"/>
  <c r="F56"/>
  <c r="E54"/>
  <c r="J26"/>
  <c r="E26"/>
  <c r="J91"/>
  <c r="J25"/>
  <c r="J20"/>
  <c r="E20"/>
  <c r="F91"/>
  <c r="J19"/>
  <c r="J14"/>
  <c r="J88"/>
  <c r="E7"/>
  <c r="E82"/>
  <c i="4" r="J39"/>
  <c r="J38"/>
  <c i="1" r="AY58"/>
  <c i="4" r="J37"/>
  <c i="1" r="AX58"/>
  <c i="4"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6"/>
  <c r="BH386"/>
  <c r="BG386"/>
  <c r="BF386"/>
  <c r="T386"/>
  <c r="R386"/>
  <c r="P386"/>
  <c r="BI384"/>
  <c r="BH384"/>
  <c r="BG384"/>
  <c r="BF384"/>
  <c r="T384"/>
  <c r="R384"/>
  <c r="P384"/>
  <c r="BI382"/>
  <c r="BH382"/>
  <c r="BG382"/>
  <c r="BF382"/>
  <c r="T382"/>
  <c r="R382"/>
  <c r="P382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J88"/>
  <c r="F88"/>
  <c r="F86"/>
  <c r="E84"/>
  <c r="J58"/>
  <c r="F58"/>
  <c r="F56"/>
  <c r="E54"/>
  <c r="J26"/>
  <c r="E26"/>
  <c r="J89"/>
  <c r="J25"/>
  <c r="J20"/>
  <c r="E20"/>
  <c r="F89"/>
  <c r="J19"/>
  <c r="J14"/>
  <c r="J86"/>
  <c r="E7"/>
  <c r="E50"/>
  <c i="3" r="J39"/>
  <c r="J38"/>
  <c i="1" r="AY57"/>
  <c i="3" r="J37"/>
  <c i="1" r="AX57"/>
  <c i="3" r="BI4866"/>
  <c r="BH4866"/>
  <c r="BG4866"/>
  <c r="BF4866"/>
  <c r="T4866"/>
  <c r="R4866"/>
  <c r="P4866"/>
  <c r="BI4863"/>
  <c r="BH4863"/>
  <c r="BG4863"/>
  <c r="BF4863"/>
  <c r="T4863"/>
  <c r="R4863"/>
  <c r="P4863"/>
  <c r="BI4729"/>
  <c r="BH4729"/>
  <c r="BG4729"/>
  <c r="BF4729"/>
  <c r="T4729"/>
  <c r="R4729"/>
  <c r="P4729"/>
  <c r="BI4720"/>
  <c r="BH4720"/>
  <c r="BG4720"/>
  <c r="BF4720"/>
  <c r="T4720"/>
  <c r="R4720"/>
  <c r="P4720"/>
  <c r="BI4712"/>
  <c r="BH4712"/>
  <c r="BG4712"/>
  <c r="BF4712"/>
  <c r="T4712"/>
  <c r="R4712"/>
  <c r="P4712"/>
  <c r="BI4704"/>
  <c r="BH4704"/>
  <c r="BG4704"/>
  <c r="BF4704"/>
  <c r="T4704"/>
  <c r="R4704"/>
  <c r="P4704"/>
  <c r="BI4677"/>
  <c r="BH4677"/>
  <c r="BG4677"/>
  <c r="BF4677"/>
  <c r="T4677"/>
  <c r="R4677"/>
  <c r="P4677"/>
  <c r="BI4670"/>
  <c r="BH4670"/>
  <c r="BG4670"/>
  <c r="BF4670"/>
  <c r="T4670"/>
  <c r="R4670"/>
  <c r="P4670"/>
  <c r="BI4653"/>
  <c r="BH4653"/>
  <c r="BG4653"/>
  <c r="BF4653"/>
  <c r="T4653"/>
  <c r="R4653"/>
  <c r="P4653"/>
  <c r="BI4638"/>
  <c r="BH4638"/>
  <c r="BG4638"/>
  <c r="BF4638"/>
  <c r="T4638"/>
  <c r="R4638"/>
  <c r="P4638"/>
  <c r="BI4634"/>
  <c r="BH4634"/>
  <c r="BG4634"/>
  <c r="BF4634"/>
  <c r="T4634"/>
  <c r="R4634"/>
  <c r="P4634"/>
  <c r="BI4578"/>
  <c r="BH4578"/>
  <c r="BG4578"/>
  <c r="BF4578"/>
  <c r="T4578"/>
  <c r="R4578"/>
  <c r="P4578"/>
  <c r="BI4575"/>
  <c r="BH4575"/>
  <c r="BG4575"/>
  <c r="BF4575"/>
  <c r="T4575"/>
  <c r="R4575"/>
  <c r="P4575"/>
  <c r="BI4522"/>
  <c r="BH4522"/>
  <c r="BG4522"/>
  <c r="BF4522"/>
  <c r="T4522"/>
  <c r="R4522"/>
  <c r="P4522"/>
  <c r="BI4520"/>
  <c r="BH4520"/>
  <c r="BG4520"/>
  <c r="BF4520"/>
  <c r="T4520"/>
  <c r="R4520"/>
  <c r="P4520"/>
  <c r="BI4500"/>
  <c r="BH4500"/>
  <c r="BG4500"/>
  <c r="BF4500"/>
  <c r="T4500"/>
  <c r="R4500"/>
  <c r="P4500"/>
  <c r="BI4497"/>
  <c r="BH4497"/>
  <c r="BG4497"/>
  <c r="BF4497"/>
  <c r="T4497"/>
  <c r="R4497"/>
  <c r="P4497"/>
  <c r="BI4435"/>
  <c r="BH4435"/>
  <c r="BG4435"/>
  <c r="BF4435"/>
  <c r="T4435"/>
  <c r="R4435"/>
  <c r="P4435"/>
  <c r="BI4373"/>
  <c r="BH4373"/>
  <c r="BG4373"/>
  <c r="BF4373"/>
  <c r="T4373"/>
  <c r="R4373"/>
  <c r="P4373"/>
  <c r="BI4369"/>
  <c r="BH4369"/>
  <c r="BG4369"/>
  <c r="BF4369"/>
  <c r="T4369"/>
  <c r="R4369"/>
  <c r="P4369"/>
  <c r="BI4367"/>
  <c r="BH4367"/>
  <c r="BG4367"/>
  <c r="BF4367"/>
  <c r="T4367"/>
  <c r="R4367"/>
  <c r="P4367"/>
  <c r="BI4362"/>
  <c r="BH4362"/>
  <c r="BG4362"/>
  <c r="BF4362"/>
  <c r="T4362"/>
  <c r="R4362"/>
  <c r="P4362"/>
  <c r="BI4360"/>
  <c r="BH4360"/>
  <c r="BG4360"/>
  <c r="BF4360"/>
  <c r="T4360"/>
  <c r="R4360"/>
  <c r="P4360"/>
  <c r="BI4355"/>
  <c r="BH4355"/>
  <c r="BG4355"/>
  <c r="BF4355"/>
  <c r="T4355"/>
  <c r="R4355"/>
  <c r="P4355"/>
  <c r="BI4352"/>
  <c r="BH4352"/>
  <c r="BG4352"/>
  <c r="BF4352"/>
  <c r="T4352"/>
  <c r="R4352"/>
  <c r="P4352"/>
  <c r="BI4347"/>
  <c r="BH4347"/>
  <c r="BG4347"/>
  <c r="BF4347"/>
  <c r="T4347"/>
  <c r="R4347"/>
  <c r="P4347"/>
  <c r="BI4343"/>
  <c r="BH4343"/>
  <c r="BG4343"/>
  <c r="BF4343"/>
  <c r="T4343"/>
  <c r="R4343"/>
  <c r="P4343"/>
  <c r="BI4341"/>
  <c r="BH4341"/>
  <c r="BG4341"/>
  <c r="BF4341"/>
  <c r="T4341"/>
  <c r="R4341"/>
  <c r="P4341"/>
  <c r="BI4338"/>
  <c r="BH4338"/>
  <c r="BG4338"/>
  <c r="BF4338"/>
  <c r="T4338"/>
  <c r="R4338"/>
  <c r="P4338"/>
  <c r="BI4335"/>
  <c r="BH4335"/>
  <c r="BG4335"/>
  <c r="BF4335"/>
  <c r="T4335"/>
  <c r="R4335"/>
  <c r="P4335"/>
  <c r="BI4332"/>
  <c r="BH4332"/>
  <c r="BG4332"/>
  <c r="BF4332"/>
  <c r="T4332"/>
  <c r="R4332"/>
  <c r="P4332"/>
  <c r="BI4327"/>
  <c r="BH4327"/>
  <c r="BG4327"/>
  <c r="BF4327"/>
  <c r="T4327"/>
  <c r="R4327"/>
  <c r="P4327"/>
  <c r="BI4319"/>
  <c r="BH4319"/>
  <c r="BG4319"/>
  <c r="BF4319"/>
  <c r="T4319"/>
  <c r="R4319"/>
  <c r="P4319"/>
  <c r="BI4314"/>
  <c r="BH4314"/>
  <c r="BG4314"/>
  <c r="BF4314"/>
  <c r="T4314"/>
  <c r="R4314"/>
  <c r="P4314"/>
  <c r="BI4306"/>
  <c r="BH4306"/>
  <c r="BG4306"/>
  <c r="BF4306"/>
  <c r="T4306"/>
  <c r="R4306"/>
  <c r="P4306"/>
  <c r="BI4296"/>
  <c r="BH4296"/>
  <c r="BG4296"/>
  <c r="BF4296"/>
  <c r="T4296"/>
  <c r="R4296"/>
  <c r="P4296"/>
  <c r="BI4288"/>
  <c r="BH4288"/>
  <c r="BG4288"/>
  <c r="BF4288"/>
  <c r="T4288"/>
  <c r="R4288"/>
  <c r="P4288"/>
  <c r="BI4284"/>
  <c r="BH4284"/>
  <c r="BG4284"/>
  <c r="BF4284"/>
  <c r="T4284"/>
  <c r="R4284"/>
  <c r="P4284"/>
  <c r="BI4279"/>
  <c r="BH4279"/>
  <c r="BG4279"/>
  <c r="BF4279"/>
  <c r="T4279"/>
  <c r="R4279"/>
  <c r="P4279"/>
  <c r="BI4276"/>
  <c r="BH4276"/>
  <c r="BG4276"/>
  <c r="BF4276"/>
  <c r="T4276"/>
  <c r="R4276"/>
  <c r="P4276"/>
  <c r="BI4273"/>
  <c r="BH4273"/>
  <c r="BG4273"/>
  <c r="BF4273"/>
  <c r="T4273"/>
  <c r="R4273"/>
  <c r="P4273"/>
  <c r="BI4269"/>
  <c r="BH4269"/>
  <c r="BG4269"/>
  <c r="BF4269"/>
  <c r="T4269"/>
  <c r="R4269"/>
  <c r="P4269"/>
  <c r="BI4264"/>
  <c r="BH4264"/>
  <c r="BG4264"/>
  <c r="BF4264"/>
  <c r="T4264"/>
  <c r="R4264"/>
  <c r="P4264"/>
  <c r="BI4259"/>
  <c r="BH4259"/>
  <c r="BG4259"/>
  <c r="BF4259"/>
  <c r="T4259"/>
  <c r="R4259"/>
  <c r="P4259"/>
  <c r="BI4256"/>
  <c r="BH4256"/>
  <c r="BG4256"/>
  <c r="BF4256"/>
  <c r="T4256"/>
  <c r="R4256"/>
  <c r="P4256"/>
  <c r="BI4251"/>
  <c r="BH4251"/>
  <c r="BG4251"/>
  <c r="BF4251"/>
  <c r="T4251"/>
  <c r="R4251"/>
  <c r="P4251"/>
  <c r="BI4248"/>
  <c r="BH4248"/>
  <c r="BG4248"/>
  <c r="BF4248"/>
  <c r="T4248"/>
  <c r="R4248"/>
  <c r="P4248"/>
  <c r="BI4240"/>
  <c r="BH4240"/>
  <c r="BG4240"/>
  <c r="BF4240"/>
  <c r="T4240"/>
  <c r="R4240"/>
  <c r="P4240"/>
  <c r="BI4237"/>
  <c r="BH4237"/>
  <c r="BG4237"/>
  <c r="BF4237"/>
  <c r="T4237"/>
  <c r="R4237"/>
  <c r="P4237"/>
  <c r="BI4204"/>
  <c r="BH4204"/>
  <c r="BG4204"/>
  <c r="BF4204"/>
  <c r="T4204"/>
  <c r="R4204"/>
  <c r="P4204"/>
  <c r="BI4123"/>
  <c r="BH4123"/>
  <c r="BG4123"/>
  <c r="BF4123"/>
  <c r="T4123"/>
  <c r="R4123"/>
  <c r="P4123"/>
  <c r="BI4120"/>
  <c r="BH4120"/>
  <c r="BG4120"/>
  <c r="BF4120"/>
  <c r="T4120"/>
  <c r="R4120"/>
  <c r="P4120"/>
  <c r="BI4118"/>
  <c r="BH4118"/>
  <c r="BG4118"/>
  <c r="BF4118"/>
  <c r="T4118"/>
  <c r="R4118"/>
  <c r="P4118"/>
  <c r="BI4116"/>
  <c r="BH4116"/>
  <c r="BG4116"/>
  <c r="BF4116"/>
  <c r="T4116"/>
  <c r="R4116"/>
  <c r="P4116"/>
  <c r="BI4114"/>
  <c r="BH4114"/>
  <c r="BG4114"/>
  <c r="BF4114"/>
  <c r="T4114"/>
  <c r="R4114"/>
  <c r="P4114"/>
  <c r="BI4112"/>
  <c r="BH4112"/>
  <c r="BG4112"/>
  <c r="BF4112"/>
  <c r="T4112"/>
  <c r="R4112"/>
  <c r="P4112"/>
  <c r="BI4110"/>
  <c r="BH4110"/>
  <c r="BG4110"/>
  <c r="BF4110"/>
  <c r="T4110"/>
  <c r="R4110"/>
  <c r="P4110"/>
  <c r="BI4108"/>
  <c r="BH4108"/>
  <c r="BG4108"/>
  <c r="BF4108"/>
  <c r="T4108"/>
  <c r="R4108"/>
  <c r="P4108"/>
  <c r="BI4106"/>
  <c r="BH4106"/>
  <c r="BG4106"/>
  <c r="BF4106"/>
  <c r="T4106"/>
  <c r="R4106"/>
  <c r="P4106"/>
  <c r="BI4104"/>
  <c r="BH4104"/>
  <c r="BG4104"/>
  <c r="BF4104"/>
  <c r="T4104"/>
  <c r="R4104"/>
  <c r="P4104"/>
  <c r="BI4102"/>
  <c r="BH4102"/>
  <c r="BG4102"/>
  <c r="BF4102"/>
  <c r="T4102"/>
  <c r="R4102"/>
  <c r="P4102"/>
  <c r="BI4100"/>
  <c r="BH4100"/>
  <c r="BG4100"/>
  <c r="BF4100"/>
  <c r="T4100"/>
  <c r="R4100"/>
  <c r="P4100"/>
  <c r="BI4098"/>
  <c r="BH4098"/>
  <c r="BG4098"/>
  <c r="BF4098"/>
  <c r="T4098"/>
  <c r="R4098"/>
  <c r="P4098"/>
  <c r="BI4096"/>
  <c r="BH4096"/>
  <c r="BG4096"/>
  <c r="BF4096"/>
  <c r="T4096"/>
  <c r="R4096"/>
  <c r="P4096"/>
  <c r="BI4094"/>
  <c r="BH4094"/>
  <c r="BG4094"/>
  <c r="BF4094"/>
  <c r="T4094"/>
  <c r="R4094"/>
  <c r="P4094"/>
  <c r="BI4091"/>
  <c r="BH4091"/>
  <c r="BG4091"/>
  <c r="BF4091"/>
  <c r="T4091"/>
  <c r="R4091"/>
  <c r="P4091"/>
  <c r="BI4089"/>
  <c r="BH4089"/>
  <c r="BG4089"/>
  <c r="BF4089"/>
  <c r="T4089"/>
  <c r="R4089"/>
  <c r="P4089"/>
  <c r="BI4087"/>
  <c r="BH4087"/>
  <c r="BG4087"/>
  <c r="BF4087"/>
  <c r="T4087"/>
  <c r="R4087"/>
  <c r="P4087"/>
  <c r="BI4085"/>
  <c r="BH4085"/>
  <c r="BG4085"/>
  <c r="BF4085"/>
  <c r="T4085"/>
  <c r="R4085"/>
  <c r="P4085"/>
  <c r="BI4083"/>
  <c r="BH4083"/>
  <c r="BG4083"/>
  <c r="BF4083"/>
  <c r="T4083"/>
  <c r="R4083"/>
  <c r="P4083"/>
  <c r="BI4081"/>
  <c r="BH4081"/>
  <c r="BG4081"/>
  <c r="BF4081"/>
  <c r="T4081"/>
  <c r="R4081"/>
  <c r="P4081"/>
  <c r="BI4079"/>
  <c r="BH4079"/>
  <c r="BG4079"/>
  <c r="BF4079"/>
  <c r="T4079"/>
  <c r="R4079"/>
  <c r="P4079"/>
  <c r="BI4077"/>
  <c r="BH4077"/>
  <c r="BG4077"/>
  <c r="BF4077"/>
  <c r="T4077"/>
  <c r="R4077"/>
  <c r="P4077"/>
  <c r="BI4075"/>
  <c r="BH4075"/>
  <c r="BG4075"/>
  <c r="BF4075"/>
  <c r="T4075"/>
  <c r="R4075"/>
  <c r="P4075"/>
  <c r="BI4073"/>
  <c r="BH4073"/>
  <c r="BG4073"/>
  <c r="BF4073"/>
  <c r="T4073"/>
  <c r="R4073"/>
  <c r="P4073"/>
  <c r="BI4071"/>
  <c r="BH4071"/>
  <c r="BG4071"/>
  <c r="BF4071"/>
  <c r="T4071"/>
  <c r="R4071"/>
  <c r="P4071"/>
  <c r="BI4069"/>
  <c r="BH4069"/>
  <c r="BG4069"/>
  <c r="BF4069"/>
  <c r="T4069"/>
  <c r="R4069"/>
  <c r="P4069"/>
  <c r="BI4067"/>
  <c r="BH4067"/>
  <c r="BG4067"/>
  <c r="BF4067"/>
  <c r="T4067"/>
  <c r="R4067"/>
  <c r="P4067"/>
  <c r="BI4065"/>
  <c r="BH4065"/>
  <c r="BG4065"/>
  <c r="BF4065"/>
  <c r="T4065"/>
  <c r="R4065"/>
  <c r="P4065"/>
  <c r="BI4063"/>
  <c r="BH4063"/>
  <c r="BG4063"/>
  <c r="BF4063"/>
  <c r="T4063"/>
  <c r="R4063"/>
  <c r="P4063"/>
  <c r="BI4061"/>
  <c r="BH4061"/>
  <c r="BG4061"/>
  <c r="BF4061"/>
  <c r="T4061"/>
  <c r="R4061"/>
  <c r="P4061"/>
  <c r="BI4059"/>
  <c r="BH4059"/>
  <c r="BG4059"/>
  <c r="BF4059"/>
  <c r="T4059"/>
  <c r="R4059"/>
  <c r="P4059"/>
  <c r="BI4057"/>
  <c r="BH4057"/>
  <c r="BG4057"/>
  <c r="BF4057"/>
  <c r="T4057"/>
  <c r="R4057"/>
  <c r="P4057"/>
  <c r="BI4055"/>
  <c r="BH4055"/>
  <c r="BG4055"/>
  <c r="BF4055"/>
  <c r="T4055"/>
  <c r="R4055"/>
  <c r="P4055"/>
  <c r="BI4053"/>
  <c r="BH4053"/>
  <c r="BG4053"/>
  <c r="BF4053"/>
  <c r="T4053"/>
  <c r="R4053"/>
  <c r="P4053"/>
  <c r="BI4051"/>
  <c r="BH4051"/>
  <c r="BG4051"/>
  <c r="BF4051"/>
  <c r="T4051"/>
  <c r="R4051"/>
  <c r="P4051"/>
  <c r="BI4049"/>
  <c r="BH4049"/>
  <c r="BG4049"/>
  <c r="BF4049"/>
  <c r="T4049"/>
  <c r="R4049"/>
  <c r="P4049"/>
  <c r="BI4047"/>
  <c r="BH4047"/>
  <c r="BG4047"/>
  <c r="BF4047"/>
  <c r="T4047"/>
  <c r="R4047"/>
  <c r="P4047"/>
  <c r="BI4045"/>
  <c r="BH4045"/>
  <c r="BG4045"/>
  <c r="BF4045"/>
  <c r="T4045"/>
  <c r="R4045"/>
  <c r="P4045"/>
  <c r="BI4043"/>
  <c r="BH4043"/>
  <c r="BG4043"/>
  <c r="BF4043"/>
  <c r="T4043"/>
  <c r="R4043"/>
  <c r="P4043"/>
  <c r="BI4041"/>
  <c r="BH4041"/>
  <c r="BG4041"/>
  <c r="BF4041"/>
  <c r="T4041"/>
  <c r="R4041"/>
  <c r="P4041"/>
  <c r="BI4039"/>
  <c r="BH4039"/>
  <c r="BG4039"/>
  <c r="BF4039"/>
  <c r="T4039"/>
  <c r="R4039"/>
  <c r="P4039"/>
  <c r="BI4037"/>
  <c r="BH4037"/>
  <c r="BG4037"/>
  <c r="BF4037"/>
  <c r="T4037"/>
  <c r="R4037"/>
  <c r="P4037"/>
  <c r="BI4035"/>
  <c r="BH4035"/>
  <c r="BG4035"/>
  <c r="BF4035"/>
  <c r="T4035"/>
  <c r="R4035"/>
  <c r="P4035"/>
  <c r="BI4033"/>
  <c r="BH4033"/>
  <c r="BG4033"/>
  <c r="BF4033"/>
  <c r="T4033"/>
  <c r="R4033"/>
  <c r="P4033"/>
  <c r="BI4031"/>
  <c r="BH4031"/>
  <c r="BG4031"/>
  <c r="BF4031"/>
  <c r="T4031"/>
  <c r="R4031"/>
  <c r="P4031"/>
  <c r="BI4029"/>
  <c r="BH4029"/>
  <c r="BG4029"/>
  <c r="BF4029"/>
  <c r="T4029"/>
  <c r="R4029"/>
  <c r="P4029"/>
  <c r="BI4027"/>
  <c r="BH4027"/>
  <c r="BG4027"/>
  <c r="BF4027"/>
  <c r="T4027"/>
  <c r="R4027"/>
  <c r="P4027"/>
  <c r="BI4025"/>
  <c r="BH4025"/>
  <c r="BG4025"/>
  <c r="BF4025"/>
  <c r="T4025"/>
  <c r="R4025"/>
  <c r="P4025"/>
  <c r="BI4023"/>
  <c r="BH4023"/>
  <c r="BG4023"/>
  <c r="BF4023"/>
  <c r="T4023"/>
  <c r="R4023"/>
  <c r="P4023"/>
  <c r="BI4021"/>
  <c r="BH4021"/>
  <c r="BG4021"/>
  <c r="BF4021"/>
  <c r="T4021"/>
  <c r="R4021"/>
  <c r="P4021"/>
  <c r="BI4019"/>
  <c r="BH4019"/>
  <c r="BG4019"/>
  <c r="BF4019"/>
  <c r="T4019"/>
  <c r="R4019"/>
  <c r="P4019"/>
  <c r="BI4017"/>
  <c r="BH4017"/>
  <c r="BG4017"/>
  <c r="BF4017"/>
  <c r="T4017"/>
  <c r="R4017"/>
  <c r="P4017"/>
  <c r="BI4015"/>
  <c r="BH4015"/>
  <c r="BG4015"/>
  <c r="BF4015"/>
  <c r="T4015"/>
  <c r="R4015"/>
  <c r="P4015"/>
  <c r="BI4013"/>
  <c r="BH4013"/>
  <c r="BG4013"/>
  <c r="BF4013"/>
  <c r="T4013"/>
  <c r="R4013"/>
  <c r="P4013"/>
  <c r="BI4011"/>
  <c r="BH4011"/>
  <c r="BG4011"/>
  <c r="BF4011"/>
  <c r="T4011"/>
  <c r="R4011"/>
  <c r="P4011"/>
  <c r="BI4009"/>
  <c r="BH4009"/>
  <c r="BG4009"/>
  <c r="BF4009"/>
  <c r="T4009"/>
  <c r="R4009"/>
  <c r="P4009"/>
  <c r="BI4007"/>
  <c r="BH4007"/>
  <c r="BG4007"/>
  <c r="BF4007"/>
  <c r="T4007"/>
  <c r="R4007"/>
  <c r="P4007"/>
  <c r="BI4005"/>
  <c r="BH4005"/>
  <c r="BG4005"/>
  <c r="BF4005"/>
  <c r="T4005"/>
  <c r="R4005"/>
  <c r="P4005"/>
  <c r="BI4003"/>
  <c r="BH4003"/>
  <c r="BG4003"/>
  <c r="BF4003"/>
  <c r="T4003"/>
  <c r="R4003"/>
  <c r="P4003"/>
  <c r="BI4001"/>
  <c r="BH4001"/>
  <c r="BG4001"/>
  <c r="BF4001"/>
  <c r="T4001"/>
  <c r="R4001"/>
  <c r="P4001"/>
  <c r="BI3999"/>
  <c r="BH3999"/>
  <c r="BG3999"/>
  <c r="BF3999"/>
  <c r="T3999"/>
  <c r="R3999"/>
  <c r="P3999"/>
  <c r="BI3997"/>
  <c r="BH3997"/>
  <c r="BG3997"/>
  <c r="BF3997"/>
  <c r="T3997"/>
  <c r="R3997"/>
  <c r="P3997"/>
  <c r="BI3995"/>
  <c r="BH3995"/>
  <c r="BG3995"/>
  <c r="BF3995"/>
  <c r="T3995"/>
  <c r="R3995"/>
  <c r="P3995"/>
  <c r="BI3993"/>
  <c r="BH3993"/>
  <c r="BG3993"/>
  <c r="BF3993"/>
  <c r="T3993"/>
  <c r="R3993"/>
  <c r="P3993"/>
  <c r="BI3991"/>
  <c r="BH3991"/>
  <c r="BG3991"/>
  <c r="BF3991"/>
  <c r="T3991"/>
  <c r="R3991"/>
  <c r="P3991"/>
  <c r="BI3989"/>
  <c r="BH3989"/>
  <c r="BG3989"/>
  <c r="BF3989"/>
  <c r="T3989"/>
  <c r="R3989"/>
  <c r="P3989"/>
  <c r="BI3987"/>
  <c r="BH3987"/>
  <c r="BG3987"/>
  <c r="BF3987"/>
  <c r="T3987"/>
  <c r="R3987"/>
  <c r="P3987"/>
  <c r="BI3985"/>
  <c r="BH3985"/>
  <c r="BG3985"/>
  <c r="BF3985"/>
  <c r="T3985"/>
  <c r="R3985"/>
  <c r="P3985"/>
  <c r="BI3983"/>
  <c r="BH3983"/>
  <c r="BG3983"/>
  <c r="BF3983"/>
  <c r="T3983"/>
  <c r="R3983"/>
  <c r="P3983"/>
  <c r="BI3981"/>
  <c r="BH3981"/>
  <c r="BG3981"/>
  <c r="BF3981"/>
  <c r="T3981"/>
  <c r="R3981"/>
  <c r="P3981"/>
  <c r="BI3979"/>
  <c r="BH3979"/>
  <c r="BG3979"/>
  <c r="BF3979"/>
  <c r="T3979"/>
  <c r="R3979"/>
  <c r="P3979"/>
  <c r="BI3977"/>
  <c r="BH3977"/>
  <c r="BG3977"/>
  <c r="BF3977"/>
  <c r="T3977"/>
  <c r="R3977"/>
  <c r="P3977"/>
  <c r="BI3975"/>
  <c r="BH3975"/>
  <c r="BG3975"/>
  <c r="BF3975"/>
  <c r="T3975"/>
  <c r="R3975"/>
  <c r="P3975"/>
  <c r="BI3973"/>
  <c r="BH3973"/>
  <c r="BG3973"/>
  <c r="BF3973"/>
  <c r="T3973"/>
  <c r="R3973"/>
  <c r="P3973"/>
  <c r="BI3971"/>
  <c r="BH3971"/>
  <c r="BG3971"/>
  <c r="BF3971"/>
  <c r="T3971"/>
  <c r="R3971"/>
  <c r="P3971"/>
  <c r="BI3969"/>
  <c r="BH3969"/>
  <c r="BG3969"/>
  <c r="BF3969"/>
  <c r="T3969"/>
  <c r="R3969"/>
  <c r="P3969"/>
  <c r="BI3967"/>
  <c r="BH3967"/>
  <c r="BG3967"/>
  <c r="BF3967"/>
  <c r="T3967"/>
  <c r="R3967"/>
  <c r="P3967"/>
  <c r="BI3965"/>
  <c r="BH3965"/>
  <c r="BG3965"/>
  <c r="BF3965"/>
  <c r="T3965"/>
  <c r="R3965"/>
  <c r="P3965"/>
  <c r="BI3963"/>
  <c r="BH3963"/>
  <c r="BG3963"/>
  <c r="BF3963"/>
  <c r="T3963"/>
  <c r="R3963"/>
  <c r="P3963"/>
  <c r="BI3959"/>
  <c r="BH3959"/>
  <c r="BG3959"/>
  <c r="BF3959"/>
  <c r="T3959"/>
  <c r="R3959"/>
  <c r="P3959"/>
  <c r="BI3955"/>
  <c r="BH3955"/>
  <c r="BG3955"/>
  <c r="BF3955"/>
  <c r="T3955"/>
  <c r="R3955"/>
  <c r="P3955"/>
  <c r="BI3953"/>
  <c r="BH3953"/>
  <c r="BG3953"/>
  <c r="BF3953"/>
  <c r="T3953"/>
  <c r="R3953"/>
  <c r="P3953"/>
  <c r="BI3948"/>
  <c r="BH3948"/>
  <c r="BG3948"/>
  <c r="BF3948"/>
  <c r="T3948"/>
  <c r="R3948"/>
  <c r="P3948"/>
  <c r="BI3943"/>
  <c r="BH3943"/>
  <c r="BG3943"/>
  <c r="BF3943"/>
  <c r="T3943"/>
  <c r="R3943"/>
  <c r="P3943"/>
  <c r="BI3936"/>
  <c r="BH3936"/>
  <c r="BG3936"/>
  <c r="BF3936"/>
  <c r="T3936"/>
  <c r="R3936"/>
  <c r="P3936"/>
  <c r="BI3931"/>
  <c r="BH3931"/>
  <c r="BG3931"/>
  <c r="BF3931"/>
  <c r="T3931"/>
  <c r="R3931"/>
  <c r="P3931"/>
  <c r="BI3924"/>
  <c r="BH3924"/>
  <c r="BG3924"/>
  <c r="BF3924"/>
  <c r="T3924"/>
  <c r="R3924"/>
  <c r="P3924"/>
  <c r="BI3920"/>
  <c r="BH3920"/>
  <c r="BG3920"/>
  <c r="BF3920"/>
  <c r="T3920"/>
  <c r="R3920"/>
  <c r="P3920"/>
  <c r="BI3915"/>
  <c r="BH3915"/>
  <c r="BG3915"/>
  <c r="BF3915"/>
  <c r="T3915"/>
  <c r="R3915"/>
  <c r="P3915"/>
  <c r="BI3911"/>
  <c r="BH3911"/>
  <c r="BG3911"/>
  <c r="BF3911"/>
  <c r="T3911"/>
  <c r="R3911"/>
  <c r="P3911"/>
  <c r="BI3896"/>
  <c r="BH3896"/>
  <c r="BG3896"/>
  <c r="BF3896"/>
  <c r="T3896"/>
  <c r="R3896"/>
  <c r="P3896"/>
  <c r="BI3881"/>
  <c r="BH3881"/>
  <c r="BG3881"/>
  <c r="BF3881"/>
  <c r="T3881"/>
  <c r="R3881"/>
  <c r="P3881"/>
  <c r="BI3858"/>
  <c r="BH3858"/>
  <c r="BG3858"/>
  <c r="BF3858"/>
  <c r="T3858"/>
  <c r="R3858"/>
  <c r="P3858"/>
  <c r="BI3856"/>
  <c r="BH3856"/>
  <c r="BG3856"/>
  <c r="BF3856"/>
  <c r="T3856"/>
  <c r="R3856"/>
  <c r="P3856"/>
  <c r="BI3842"/>
  <c r="BH3842"/>
  <c r="BG3842"/>
  <c r="BF3842"/>
  <c r="T3842"/>
  <c r="R3842"/>
  <c r="P3842"/>
  <c r="BI3837"/>
  <c r="BH3837"/>
  <c r="BG3837"/>
  <c r="BF3837"/>
  <c r="T3837"/>
  <c r="R3837"/>
  <c r="P3837"/>
  <c r="BI3832"/>
  <c r="BH3832"/>
  <c r="BG3832"/>
  <c r="BF3832"/>
  <c r="T3832"/>
  <c r="R3832"/>
  <c r="P3832"/>
  <c r="BI3817"/>
  <c r="BH3817"/>
  <c r="BG3817"/>
  <c r="BF3817"/>
  <c r="T3817"/>
  <c r="R3817"/>
  <c r="P3817"/>
  <c r="BI3787"/>
  <c r="BH3787"/>
  <c r="BG3787"/>
  <c r="BF3787"/>
  <c r="T3787"/>
  <c r="R3787"/>
  <c r="P3787"/>
  <c r="BI3782"/>
  <c r="BH3782"/>
  <c r="BG3782"/>
  <c r="BF3782"/>
  <c r="T3782"/>
  <c r="R3782"/>
  <c r="P3782"/>
  <c r="BI3777"/>
  <c r="BH3777"/>
  <c r="BG3777"/>
  <c r="BF3777"/>
  <c r="T3777"/>
  <c r="R3777"/>
  <c r="P3777"/>
  <c r="BI3772"/>
  <c r="BH3772"/>
  <c r="BG3772"/>
  <c r="BF3772"/>
  <c r="T3772"/>
  <c r="R3772"/>
  <c r="P3772"/>
  <c r="BI3768"/>
  <c r="BH3768"/>
  <c r="BG3768"/>
  <c r="BF3768"/>
  <c r="T3768"/>
  <c r="T3756"/>
  <c r="R3768"/>
  <c r="R3756"/>
  <c r="P3768"/>
  <c r="BI3757"/>
  <c r="BH3757"/>
  <c r="BG3757"/>
  <c r="BF3757"/>
  <c r="T3757"/>
  <c r="R3757"/>
  <c r="P3757"/>
  <c r="BI3754"/>
  <c r="BH3754"/>
  <c r="BG3754"/>
  <c r="BF3754"/>
  <c r="T3754"/>
  <c r="R3754"/>
  <c r="P3754"/>
  <c r="BI3752"/>
  <c r="BH3752"/>
  <c r="BG3752"/>
  <c r="BF3752"/>
  <c r="T3752"/>
  <c r="R3752"/>
  <c r="P3752"/>
  <c r="BI3750"/>
  <c r="BH3750"/>
  <c r="BG3750"/>
  <c r="BF3750"/>
  <c r="T3750"/>
  <c r="R3750"/>
  <c r="P3750"/>
  <c r="BI3748"/>
  <c r="BH3748"/>
  <c r="BG3748"/>
  <c r="BF3748"/>
  <c r="T3748"/>
  <c r="R3748"/>
  <c r="P3748"/>
  <c r="BI3746"/>
  <c r="BH3746"/>
  <c r="BG3746"/>
  <c r="BF3746"/>
  <c r="T3746"/>
  <c r="R3746"/>
  <c r="P3746"/>
  <c r="BI3744"/>
  <c r="BH3744"/>
  <c r="BG3744"/>
  <c r="BF3744"/>
  <c r="T3744"/>
  <c r="R3744"/>
  <c r="P3744"/>
  <c r="BI3742"/>
  <c r="BH3742"/>
  <c r="BG3742"/>
  <c r="BF3742"/>
  <c r="T3742"/>
  <c r="R3742"/>
  <c r="P3742"/>
  <c r="BI3740"/>
  <c r="BH3740"/>
  <c r="BG3740"/>
  <c r="BF3740"/>
  <c r="T3740"/>
  <c r="R3740"/>
  <c r="P3740"/>
  <c r="BI3738"/>
  <c r="BH3738"/>
  <c r="BG3738"/>
  <c r="BF3738"/>
  <c r="T3738"/>
  <c r="R3738"/>
  <c r="P3738"/>
  <c r="BI3736"/>
  <c r="BH3736"/>
  <c r="BG3736"/>
  <c r="BF3736"/>
  <c r="T3736"/>
  <c r="R3736"/>
  <c r="P3736"/>
  <c r="BI3734"/>
  <c r="BH3734"/>
  <c r="BG3734"/>
  <c r="BF3734"/>
  <c r="T3734"/>
  <c r="R3734"/>
  <c r="P3734"/>
  <c r="BI3732"/>
  <c r="BH3732"/>
  <c r="BG3732"/>
  <c r="BF3732"/>
  <c r="T3732"/>
  <c r="R3732"/>
  <c r="P3732"/>
  <c r="BI3730"/>
  <c r="BH3730"/>
  <c r="BG3730"/>
  <c r="BF3730"/>
  <c r="T3730"/>
  <c r="R3730"/>
  <c r="P3730"/>
  <c r="BI3728"/>
  <c r="BH3728"/>
  <c r="BG3728"/>
  <c r="BF3728"/>
  <c r="T3728"/>
  <c r="R3728"/>
  <c r="P3728"/>
  <c r="BI3726"/>
  <c r="BH3726"/>
  <c r="BG3726"/>
  <c r="BF3726"/>
  <c r="T3726"/>
  <c r="R3726"/>
  <c r="P3726"/>
  <c r="BI3724"/>
  <c r="BH3724"/>
  <c r="BG3724"/>
  <c r="BF3724"/>
  <c r="T3724"/>
  <c r="R3724"/>
  <c r="P3724"/>
  <c r="BI3722"/>
  <c r="BH3722"/>
  <c r="BG3722"/>
  <c r="BF3722"/>
  <c r="T3722"/>
  <c r="R3722"/>
  <c r="P3722"/>
  <c r="BI3720"/>
  <c r="BH3720"/>
  <c r="BG3720"/>
  <c r="BF3720"/>
  <c r="T3720"/>
  <c r="R3720"/>
  <c r="P3720"/>
  <c r="BI3718"/>
  <c r="BH3718"/>
  <c r="BG3718"/>
  <c r="BF3718"/>
  <c r="T3718"/>
  <c r="R3718"/>
  <c r="P3718"/>
  <c r="BI3716"/>
  <c r="BH3716"/>
  <c r="BG3716"/>
  <c r="BF3716"/>
  <c r="T3716"/>
  <c r="R3716"/>
  <c r="P3716"/>
  <c r="BI3714"/>
  <c r="BH3714"/>
  <c r="BG3714"/>
  <c r="BF3714"/>
  <c r="T3714"/>
  <c r="R3714"/>
  <c r="P3714"/>
  <c r="BI3712"/>
  <c r="BH3712"/>
  <c r="BG3712"/>
  <c r="BF3712"/>
  <c r="T3712"/>
  <c r="R3712"/>
  <c r="P3712"/>
  <c r="BI3710"/>
  <c r="BH3710"/>
  <c r="BG3710"/>
  <c r="BF3710"/>
  <c r="T3710"/>
  <c r="R3710"/>
  <c r="P3710"/>
  <c r="BI3708"/>
  <c r="BH3708"/>
  <c r="BG3708"/>
  <c r="BF3708"/>
  <c r="T3708"/>
  <c r="R3708"/>
  <c r="P3708"/>
  <c r="BI3706"/>
  <c r="BH3706"/>
  <c r="BG3706"/>
  <c r="BF3706"/>
  <c r="T3706"/>
  <c r="R3706"/>
  <c r="P3706"/>
  <c r="BI3704"/>
  <c r="BH3704"/>
  <c r="BG3704"/>
  <c r="BF3704"/>
  <c r="T3704"/>
  <c r="R3704"/>
  <c r="P3704"/>
  <c r="BI3702"/>
  <c r="BH3702"/>
  <c r="BG3702"/>
  <c r="BF3702"/>
  <c r="T3702"/>
  <c r="R3702"/>
  <c r="P3702"/>
  <c r="BI3700"/>
  <c r="BH3700"/>
  <c r="BG3700"/>
  <c r="BF3700"/>
  <c r="T3700"/>
  <c r="R3700"/>
  <c r="P3700"/>
  <c r="BI3698"/>
  <c r="BH3698"/>
  <c r="BG3698"/>
  <c r="BF3698"/>
  <c r="T3698"/>
  <c r="R3698"/>
  <c r="P3698"/>
  <c r="BI3696"/>
  <c r="BH3696"/>
  <c r="BG3696"/>
  <c r="BF3696"/>
  <c r="T3696"/>
  <c r="R3696"/>
  <c r="P3696"/>
  <c r="BI3694"/>
  <c r="BH3694"/>
  <c r="BG3694"/>
  <c r="BF3694"/>
  <c r="T3694"/>
  <c r="R3694"/>
  <c r="P3694"/>
  <c r="BI3692"/>
  <c r="BH3692"/>
  <c r="BG3692"/>
  <c r="BF3692"/>
  <c r="T3692"/>
  <c r="R3692"/>
  <c r="P3692"/>
  <c r="BI3690"/>
  <c r="BH3690"/>
  <c r="BG3690"/>
  <c r="BF3690"/>
  <c r="T3690"/>
  <c r="R3690"/>
  <c r="P3690"/>
  <c r="BI3688"/>
  <c r="BH3688"/>
  <c r="BG3688"/>
  <c r="BF3688"/>
  <c r="T3688"/>
  <c r="R3688"/>
  <c r="P3688"/>
  <c r="BI3686"/>
  <c r="BH3686"/>
  <c r="BG3686"/>
  <c r="BF3686"/>
  <c r="T3686"/>
  <c r="R3686"/>
  <c r="P3686"/>
  <c r="BI3684"/>
  <c r="BH3684"/>
  <c r="BG3684"/>
  <c r="BF3684"/>
  <c r="T3684"/>
  <c r="R3684"/>
  <c r="P3684"/>
  <c r="BI3682"/>
  <c r="BH3682"/>
  <c r="BG3682"/>
  <c r="BF3682"/>
  <c r="T3682"/>
  <c r="R3682"/>
  <c r="P3682"/>
  <c r="BI3680"/>
  <c r="BH3680"/>
  <c r="BG3680"/>
  <c r="BF3680"/>
  <c r="T3680"/>
  <c r="R3680"/>
  <c r="P3680"/>
  <c r="BI3678"/>
  <c r="BH3678"/>
  <c r="BG3678"/>
  <c r="BF3678"/>
  <c r="T3678"/>
  <c r="R3678"/>
  <c r="P3678"/>
  <c r="BI3676"/>
  <c r="BH3676"/>
  <c r="BG3676"/>
  <c r="BF3676"/>
  <c r="T3676"/>
  <c r="R3676"/>
  <c r="P3676"/>
  <c r="BI3674"/>
  <c r="BH3674"/>
  <c r="BG3674"/>
  <c r="BF3674"/>
  <c r="T3674"/>
  <c r="R3674"/>
  <c r="P3674"/>
  <c r="BI3672"/>
  <c r="BH3672"/>
  <c r="BG3672"/>
  <c r="BF3672"/>
  <c r="T3672"/>
  <c r="R3672"/>
  <c r="P3672"/>
  <c r="BI3670"/>
  <c r="BH3670"/>
  <c r="BG3670"/>
  <c r="BF3670"/>
  <c r="T3670"/>
  <c r="R3670"/>
  <c r="P3670"/>
  <c r="BI3668"/>
  <c r="BH3668"/>
  <c r="BG3668"/>
  <c r="BF3668"/>
  <c r="T3668"/>
  <c r="R3668"/>
  <c r="P3668"/>
  <c r="BI3666"/>
  <c r="BH3666"/>
  <c r="BG3666"/>
  <c r="BF3666"/>
  <c r="T3666"/>
  <c r="R3666"/>
  <c r="P3666"/>
  <c r="BI3664"/>
  <c r="BH3664"/>
  <c r="BG3664"/>
  <c r="BF3664"/>
  <c r="T3664"/>
  <c r="R3664"/>
  <c r="P3664"/>
  <c r="BI3662"/>
  <c r="BH3662"/>
  <c r="BG3662"/>
  <c r="BF3662"/>
  <c r="T3662"/>
  <c r="R3662"/>
  <c r="P3662"/>
  <c r="BI3660"/>
  <c r="BH3660"/>
  <c r="BG3660"/>
  <c r="BF3660"/>
  <c r="T3660"/>
  <c r="R3660"/>
  <c r="P3660"/>
  <c r="BI3658"/>
  <c r="BH3658"/>
  <c r="BG3658"/>
  <c r="BF3658"/>
  <c r="T3658"/>
  <c r="R3658"/>
  <c r="P3658"/>
  <c r="BI3656"/>
  <c r="BH3656"/>
  <c r="BG3656"/>
  <c r="BF3656"/>
  <c r="T3656"/>
  <c r="R3656"/>
  <c r="P3656"/>
  <c r="BI3654"/>
  <c r="BH3654"/>
  <c r="BG3654"/>
  <c r="BF3654"/>
  <c r="T3654"/>
  <c r="R3654"/>
  <c r="P3654"/>
  <c r="BI3652"/>
  <c r="BH3652"/>
  <c r="BG3652"/>
  <c r="BF3652"/>
  <c r="T3652"/>
  <c r="R3652"/>
  <c r="P3652"/>
  <c r="BI3648"/>
  <c r="BH3648"/>
  <c r="BG3648"/>
  <c r="BF3648"/>
  <c r="T3648"/>
  <c r="R3648"/>
  <c r="P3648"/>
  <c r="BI3644"/>
  <c r="BH3644"/>
  <c r="BG3644"/>
  <c r="BF3644"/>
  <c r="T3644"/>
  <c r="R3644"/>
  <c r="P3644"/>
  <c r="BI3642"/>
  <c r="BH3642"/>
  <c r="BG3642"/>
  <c r="BF3642"/>
  <c r="T3642"/>
  <c r="R3642"/>
  <c r="P3642"/>
  <c r="BI3634"/>
  <c r="BH3634"/>
  <c r="BG3634"/>
  <c r="BF3634"/>
  <c r="T3634"/>
  <c r="R3634"/>
  <c r="P3634"/>
  <c r="BI3630"/>
  <c r="BH3630"/>
  <c r="BG3630"/>
  <c r="BF3630"/>
  <c r="T3630"/>
  <c r="R3630"/>
  <c r="P3630"/>
  <c r="BI3627"/>
  <c r="BH3627"/>
  <c r="BG3627"/>
  <c r="BF3627"/>
  <c r="T3627"/>
  <c r="R3627"/>
  <c r="P3627"/>
  <c r="BI3624"/>
  <c r="BH3624"/>
  <c r="BG3624"/>
  <c r="BF3624"/>
  <c r="T3624"/>
  <c r="R3624"/>
  <c r="P3624"/>
  <c r="BI3619"/>
  <c r="BH3619"/>
  <c r="BG3619"/>
  <c r="BF3619"/>
  <c r="T3619"/>
  <c r="R3619"/>
  <c r="P3619"/>
  <c r="BI3615"/>
  <c r="BH3615"/>
  <c r="BG3615"/>
  <c r="BF3615"/>
  <c r="T3615"/>
  <c r="R3615"/>
  <c r="P3615"/>
  <c r="BI3612"/>
  <c r="BH3612"/>
  <c r="BG3612"/>
  <c r="BF3612"/>
  <c r="T3612"/>
  <c r="R3612"/>
  <c r="P3612"/>
  <c r="BI3609"/>
  <c r="BH3609"/>
  <c r="BG3609"/>
  <c r="BF3609"/>
  <c r="T3609"/>
  <c r="R3609"/>
  <c r="P3609"/>
  <c r="BI3572"/>
  <c r="BH3572"/>
  <c r="BG3572"/>
  <c r="BF3572"/>
  <c r="T3572"/>
  <c r="R3572"/>
  <c r="P3572"/>
  <c r="BI3569"/>
  <c r="BH3569"/>
  <c r="BG3569"/>
  <c r="BF3569"/>
  <c r="T3569"/>
  <c r="R3569"/>
  <c r="P3569"/>
  <c r="BI3565"/>
  <c r="BH3565"/>
  <c r="BG3565"/>
  <c r="BF3565"/>
  <c r="T3565"/>
  <c r="R3565"/>
  <c r="P3565"/>
  <c r="BI3562"/>
  <c r="BH3562"/>
  <c r="BG3562"/>
  <c r="BF3562"/>
  <c r="T3562"/>
  <c r="R3562"/>
  <c r="P3562"/>
  <c r="BI3496"/>
  <c r="BH3496"/>
  <c r="BG3496"/>
  <c r="BF3496"/>
  <c r="T3496"/>
  <c r="R3496"/>
  <c r="P3496"/>
  <c r="BI3493"/>
  <c r="BH3493"/>
  <c r="BG3493"/>
  <c r="BF3493"/>
  <c r="T3493"/>
  <c r="R3493"/>
  <c r="P3493"/>
  <c r="BI3480"/>
  <c r="BH3480"/>
  <c r="BG3480"/>
  <c r="BF3480"/>
  <c r="T3480"/>
  <c r="R3480"/>
  <c r="P3480"/>
  <c r="BI3475"/>
  <c r="BH3475"/>
  <c r="BG3475"/>
  <c r="BF3475"/>
  <c r="T3475"/>
  <c r="R3475"/>
  <c r="P3475"/>
  <c r="BI3473"/>
  <c r="BH3473"/>
  <c r="BG3473"/>
  <c r="BF3473"/>
  <c r="T3473"/>
  <c r="R3473"/>
  <c r="P3473"/>
  <c r="BI3448"/>
  <c r="BH3448"/>
  <c r="BG3448"/>
  <c r="BF3448"/>
  <c r="T3448"/>
  <c r="R3448"/>
  <c r="P3448"/>
  <c r="BI3446"/>
  <c r="BH3446"/>
  <c r="BG3446"/>
  <c r="BF3446"/>
  <c r="T3446"/>
  <c r="R3446"/>
  <c r="P3446"/>
  <c r="BI3444"/>
  <c r="BH3444"/>
  <c r="BG3444"/>
  <c r="BF3444"/>
  <c r="T3444"/>
  <c r="R3444"/>
  <c r="P3444"/>
  <c r="BI3361"/>
  <c r="BH3361"/>
  <c r="BG3361"/>
  <c r="BF3361"/>
  <c r="T3361"/>
  <c r="R3361"/>
  <c r="P3361"/>
  <c r="BI3358"/>
  <c r="BH3358"/>
  <c r="BG3358"/>
  <c r="BF3358"/>
  <c r="T3358"/>
  <c r="R3358"/>
  <c r="P3358"/>
  <c r="BI3355"/>
  <c r="BH3355"/>
  <c r="BG3355"/>
  <c r="BF3355"/>
  <c r="T3355"/>
  <c r="R3355"/>
  <c r="P3355"/>
  <c r="BI3351"/>
  <c r="BH3351"/>
  <c r="BG3351"/>
  <c r="BF3351"/>
  <c r="T3351"/>
  <c r="R3351"/>
  <c r="P3351"/>
  <c r="BI3347"/>
  <c r="BH3347"/>
  <c r="BG3347"/>
  <c r="BF3347"/>
  <c r="T3347"/>
  <c r="R3347"/>
  <c r="P3347"/>
  <c r="BI3343"/>
  <c r="BH3343"/>
  <c r="BG3343"/>
  <c r="BF3343"/>
  <c r="T3343"/>
  <c r="R3343"/>
  <c r="P3343"/>
  <c r="BI3339"/>
  <c r="BH3339"/>
  <c r="BG3339"/>
  <c r="BF3339"/>
  <c r="T3339"/>
  <c r="R3339"/>
  <c r="P3339"/>
  <c r="BI3334"/>
  <c r="BH3334"/>
  <c r="BG3334"/>
  <c r="BF3334"/>
  <c r="T3334"/>
  <c r="R3334"/>
  <c r="P3334"/>
  <c r="BI3293"/>
  <c r="BH3293"/>
  <c r="BG3293"/>
  <c r="BF3293"/>
  <c r="T3293"/>
  <c r="R3293"/>
  <c r="P3293"/>
  <c r="BI3289"/>
  <c r="BH3289"/>
  <c r="BG3289"/>
  <c r="BF3289"/>
  <c r="T3289"/>
  <c r="R3289"/>
  <c r="P3289"/>
  <c r="BI3285"/>
  <c r="BH3285"/>
  <c r="BG3285"/>
  <c r="BF3285"/>
  <c r="T3285"/>
  <c r="R3285"/>
  <c r="P3285"/>
  <c r="BI3283"/>
  <c r="BH3283"/>
  <c r="BG3283"/>
  <c r="BF3283"/>
  <c r="T3283"/>
  <c r="R3283"/>
  <c r="P3283"/>
  <c r="BI3278"/>
  <c r="BH3278"/>
  <c r="BG3278"/>
  <c r="BF3278"/>
  <c r="T3278"/>
  <c r="R3278"/>
  <c r="P3278"/>
  <c r="BI3276"/>
  <c r="BH3276"/>
  <c r="BG3276"/>
  <c r="BF3276"/>
  <c r="T3276"/>
  <c r="R3276"/>
  <c r="P3276"/>
  <c r="BI3273"/>
  <c r="BH3273"/>
  <c r="BG3273"/>
  <c r="BF3273"/>
  <c r="T3273"/>
  <c r="R3273"/>
  <c r="P3273"/>
  <c r="BI3271"/>
  <c r="BH3271"/>
  <c r="BG3271"/>
  <c r="BF3271"/>
  <c r="T3271"/>
  <c r="R3271"/>
  <c r="P3271"/>
  <c r="BI3266"/>
  <c r="BH3266"/>
  <c r="BG3266"/>
  <c r="BF3266"/>
  <c r="T3266"/>
  <c r="R3266"/>
  <c r="P3266"/>
  <c r="BI3263"/>
  <c r="BH3263"/>
  <c r="BG3263"/>
  <c r="BF3263"/>
  <c r="T3263"/>
  <c r="R3263"/>
  <c r="P3263"/>
  <c r="BI3251"/>
  <c r="BH3251"/>
  <c r="BG3251"/>
  <c r="BF3251"/>
  <c r="T3251"/>
  <c r="R3251"/>
  <c r="P3251"/>
  <c r="BI3248"/>
  <c r="BH3248"/>
  <c r="BG3248"/>
  <c r="BF3248"/>
  <c r="T3248"/>
  <c r="R3248"/>
  <c r="P3248"/>
  <c r="BI3233"/>
  <c r="BH3233"/>
  <c r="BG3233"/>
  <c r="BF3233"/>
  <c r="T3233"/>
  <c r="R3233"/>
  <c r="P3233"/>
  <c r="BI3231"/>
  <c r="BH3231"/>
  <c r="BG3231"/>
  <c r="BF3231"/>
  <c r="T3231"/>
  <c r="R3231"/>
  <c r="P3231"/>
  <c r="BI3228"/>
  <c r="BH3228"/>
  <c r="BG3228"/>
  <c r="BF3228"/>
  <c r="T3228"/>
  <c r="R3228"/>
  <c r="P3228"/>
  <c r="BI3225"/>
  <c r="BH3225"/>
  <c r="BG3225"/>
  <c r="BF3225"/>
  <c r="T3225"/>
  <c r="R3225"/>
  <c r="P3225"/>
  <c r="BI3217"/>
  <c r="BH3217"/>
  <c r="BG3217"/>
  <c r="BF3217"/>
  <c r="T3217"/>
  <c r="R3217"/>
  <c r="P3217"/>
  <c r="BI3214"/>
  <c r="BH3214"/>
  <c r="BG3214"/>
  <c r="BF3214"/>
  <c r="T3214"/>
  <c r="R3214"/>
  <c r="P3214"/>
  <c r="BI3209"/>
  <c r="BH3209"/>
  <c r="BG3209"/>
  <c r="BF3209"/>
  <c r="T3209"/>
  <c r="R3209"/>
  <c r="P3209"/>
  <c r="BI3206"/>
  <c r="BH3206"/>
  <c r="BG3206"/>
  <c r="BF3206"/>
  <c r="T3206"/>
  <c r="R3206"/>
  <c r="P3206"/>
  <c r="BI3171"/>
  <c r="BH3171"/>
  <c r="BG3171"/>
  <c r="BF3171"/>
  <c r="T3171"/>
  <c r="R3171"/>
  <c r="P3171"/>
  <c r="BI3168"/>
  <c r="BH3168"/>
  <c r="BG3168"/>
  <c r="BF3168"/>
  <c r="T3168"/>
  <c r="R3168"/>
  <c r="P3168"/>
  <c r="BI3163"/>
  <c r="BH3163"/>
  <c r="BG3163"/>
  <c r="BF3163"/>
  <c r="T3163"/>
  <c r="R3163"/>
  <c r="P3163"/>
  <c r="BI3161"/>
  <c r="BH3161"/>
  <c r="BG3161"/>
  <c r="BF3161"/>
  <c r="T3161"/>
  <c r="R3161"/>
  <c r="P3161"/>
  <c r="BI3159"/>
  <c r="BH3159"/>
  <c r="BG3159"/>
  <c r="BF3159"/>
  <c r="T3159"/>
  <c r="R3159"/>
  <c r="P3159"/>
  <c r="BI3149"/>
  <c r="BH3149"/>
  <c r="BG3149"/>
  <c r="BF3149"/>
  <c r="T3149"/>
  <c r="R3149"/>
  <c r="P3149"/>
  <c r="BI3146"/>
  <c r="BH3146"/>
  <c r="BG3146"/>
  <c r="BF3146"/>
  <c r="T3146"/>
  <c r="R3146"/>
  <c r="P3146"/>
  <c r="BI3141"/>
  <c r="BH3141"/>
  <c r="BG3141"/>
  <c r="BF3141"/>
  <c r="T3141"/>
  <c r="R3141"/>
  <c r="P3141"/>
  <c r="BI3138"/>
  <c r="BH3138"/>
  <c r="BG3138"/>
  <c r="BF3138"/>
  <c r="T3138"/>
  <c r="R3138"/>
  <c r="P3138"/>
  <c r="BI3086"/>
  <c r="BH3086"/>
  <c r="BG3086"/>
  <c r="BF3086"/>
  <c r="T3086"/>
  <c r="R3086"/>
  <c r="P3086"/>
  <c r="BI3036"/>
  <c r="BH3036"/>
  <c r="BG3036"/>
  <c r="BF3036"/>
  <c r="T3036"/>
  <c r="R3036"/>
  <c r="P3036"/>
  <c r="BI3032"/>
  <c r="BH3032"/>
  <c r="BG3032"/>
  <c r="BF3032"/>
  <c r="T3032"/>
  <c r="R3032"/>
  <c r="P3032"/>
  <c r="BI3029"/>
  <c r="BH3029"/>
  <c r="BG3029"/>
  <c r="BF3029"/>
  <c r="T3029"/>
  <c r="R3029"/>
  <c r="P3029"/>
  <c r="BI3019"/>
  <c r="BH3019"/>
  <c r="BG3019"/>
  <c r="BF3019"/>
  <c r="T3019"/>
  <c r="R3019"/>
  <c r="P3019"/>
  <c r="BI3017"/>
  <c r="BH3017"/>
  <c r="BG3017"/>
  <c r="BF3017"/>
  <c r="T3017"/>
  <c r="R3017"/>
  <c r="P3017"/>
  <c r="BI3012"/>
  <c r="BH3012"/>
  <c r="BG3012"/>
  <c r="BF3012"/>
  <c r="T3012"/>
  <c r="R3012"/>
  <c r="P3012"/>
  <c r="BI2996"/>
  <c r="BH2996"/>
  <c r="BG2996"/>
  <c r="BF2996"/>
  <c r="T2996"/>
  <c r="R2996"/>
  <c r="P2996"/>
  <c r="BI2986"/>
  <c r="BH2986"/>
  <c r="BG2986"/>
  <c r="BF2986"/>
  <c r="T2986"/>
  <c r="R2986"/>
  <c r="P2986"/>
  <c r="BI2977"/>
  <c r="BH2977"/>
  <c r="BG2977"/>
  <c r="BF2977"/>
  <c r="T2977"/>
  <c r="R2977"/>
  <c r="P2977"/>
  <c r="BI2974"/>
  <c r="BH2974"/>
  <c r="BG2974"/>
  <c r="BF2974"/>
  <c r="T2974"/>
  <c r="R2974"/>
  <c r="P2974"/>
  <c r="BI2965"/>
  <c r="BH2965"/>
  <c r="BG2965"/>
  <c r="BF2965"/>
  <c r="T2965"/>
  <c r="R2965"/>
  <c r="P2965"/>
  <c r="BI2960"/>
  <c r="BH2960"/>
  <c r="BG2960"/>
  <c r="BF2960"/>
  <c r="T2960"/>
  <c r="R2960"/>
  <c r="P2960"/>
  <c r="BI2957"/>
  <c r="BH2957"/>
  <c r="BG2957"/>
  <c r="BF2957"/>
  <c r="T2957"/>
  <c r="R2957"/>
  <c r="P2957"/>
  <c r="BI2951"/>
  <c r="BH2951"/>
  <c r="BG2951"/>
  <c r="BF2951"/>
  <c r="T2951"/>
  <c r="R2951"/>
  <c r="P2951"/>
  <c r="BI2948"/>
  <c r="BH2948"/>
  <c r="BG2948"/>
  <c r="BF2948"/>
  <c r="T2948"/>
  <c r="R2948"/>
  <c r="P2948"/>
  <c r="BI2922"/>
  <c r="BH2922"/>
  <c r="BG2922"/>
  <c r="BF2922"/>
  <c r="T2922"/>
  <c r="R2922"/>
  <c r="P2922"/>
  <c r="BI2894"/>
  <c r="BH2894"/>
  <c r="BG2894"/>
  <c r="BF2894"/>
  <c r="T2894"/>
  <c r="R2894"/>
  <c r="P2894"/>
  <c r="BI2846"/>
  <c r="BH2846"/>
  <c r="BG2846"/>
  <c r="BF2846"/>
  <c r="T2846"/>
  <c r="R2846"/>
  <c r="P2846"/>
  <c r="BI2841"/>
  <c r="BH2841"/>
  <c r="BG2841"/>
  <c r="BF2841"/>
  <c r="T2841"/>
  <c r="T2840"/>
  <c r="R2841"/>
  <c r="R2840"/>
  <c r="P2841"/>
  <c r="P2840"/>
  <c r="BI2837"/>
  <c r="BH2837"/>
  <c r="BG2837"/>
  <c r="BF2837"/>
  <c r="T2837"/>
  <c r="R2837"/>
  <c r="P2837"/>
  <c r="BI2834"/>
  <c r="BH2834"/>
  <c r="BG2834"/>
  <c r="BF2834"/>
  <c r="T2834"/>
  <c r="R2834"/>
  <c r="P2834"/>
  <c r="BI2830"/>
  <c r="BH2830"/>
  <c r="BG2830"/>
  <c r="BF2830"/>
  <c r="T2830"/>
  <c r="R2830"/>
  <c r="P2830"/>
  <c r="BI2814"/>
  <c r="BH2814"/>
  <c r="BG2814"/>
  <c r="BF2814"/>
  <c r="T2814"/>
  <c r="R2814"/>
  <c r="P2814"/>
  <c r="BI2812"/>
  <c r="BH2812"/>
  <c r="BG2812"/>
  <c r="BF2812"/>
  <c r="T2812"/>
  <c r="R2812"/>
  <c r="P2812"/>
  <c r="BI2806"/>
  <c r="BH2806"/>
  <c r="BG2806"/>
  <c r="BF2806"/>
  <c r="T2806"/>
  <c r="R2806"/>
  <c r="P2806"/>
  <c r="BI2796"/>
  <c r="BH2796"/>
  <c r="BG2796"/>
  <c r="BF2796"/>
  <c r="T2796"/>
  <c r="R2796"/>
  <c r="P2796"/>
  <c r="BI2788"/>
  <c r="BH2788"/>
  <c r="BG2788"/>
  <c r="BF2788"/>
  <c r="T2788"/>
  <c r="R2788"/>
  <c r="P2788"/>
  <c r="BI2785"/>
  <c r="BH2785"/>
  <c r="BG2785"/>
  <c r="BF2785"/>
  <c r="T2785"/>
  <c r="R2785"/>
  <c r="P2785"/>
  <c r="BI2782"/>
  <c r="BH2782"/>
  <c r="BG2782"/>
  <c r="BF2782"/>
  <c r="T2782"/>
  <c r="R2782"/>
  <c r="P2782"/>
  <c r="BI2779"/>
  <c r="BH2779"/>
  <c r="BG2779"/>
  <c r="BF2779"/>
  <c r="T2779"/>
  <c r="R2779"/>
  <c r="P2779"/>
  <c r="BI2775"/>
  <c r="BH2775"/>
  <c r="BG2775"/>
  <c r="BF2775"/>
  <c r="T2775"/>
  <c r="R2775"/>
  <c r="P2775"/>
  <c r="BI2766"/>
  <c r="BH2766"/>
  <c r="BG2766"/>
  <c r="BF2766"/>
  <c r="T2766"/>
  <c r="R2766"/>
  <c r="P2766"/>
  <c r="BI2763"/>
  <c r="BH2763"/>
  <c r="BG2763"/>
  <c r="BF2763"/>
  <c r="T2763"/>
  <c r="R2763"/>
  <c r="P2763"/>
  <c r="BI2759"/>
  <c r="BH2759"/>
  <c r="BG2759"/>
  <c r="BF2759"/>
  <c r="T2759"/>
  <c r="R2759"/>
  <c r="P2759"/>
  <c r="BI2751"/>
  <c r="BH2751"/>
  <c r="BG2751"/>
  <c r="BF2751"/>
  <c r="T2751"/>
  <c r="R2751"/>
  <c r="P2751"/>
  <c r="BI2748"/>
  <c r="BH2748"/>
  <c r="BG2748"/>
  <c r="BF2748"/>
  <c r="T2748"/>
  <c r="R2748"/>
  <c r="P2748"/>
  <c r="BI2744"/>
  <c r="BH2744"/>
  <c r="BG2744"/>
  <c r="BF2744"/>
  <c r="T2744"/>
  <c r="R2744"/>
  <c r="P2744"/>
  <c r="BI2730"/>
  <c r="BH2730"/>
  <c r="BG2730"/>
  <c r="BF2730"/>
  <c r="T2730"/>
  <c r="R2730"/>
  <c r="P2730"/>
  <c r="BI2728"/>
  <c r="BH2728"/>
  <c r="BG2728"/>
  <c r="BF2728"/>
  <c r="T2728"/>
  <c r="R2728"/>
  <c r="P2728"/>
  <c r="BI2726"/>
  <c r="BH2726"/>
  <c r="BG2726"/>
  <c r="BF2726"/>
  <c r="T2726"/>
  <c r="R2726"/>
  <c r="P2726"/>
  <c r="BI2721"/>
  <c r="BH2721"/>
  <c r="BG2721"/>
  <c r="BF2721"/>
  <c r="T2721"/>
  <c r="R2721"/>
  <c r="P2721"/>
  <c r="BI2718"/>
  <c r="BH2718"/>
  <c r="BG2718"/>
  <c r="BF2718"/>
  <c r="T2718"/>
  <c r="R2718"/>
  <c r="P2718"/>
  <c r="BI2716"/>
  <c r="BH2716"/>
  <c r="BG2716"/>
  <c r="BF2716"/>
  <c r="T2716"/>
  <c r="R2716"/>
  <c r="P2716"/>
  <c r="BI2708"/>
  <c r="BH2708"/>
  <c r="BG2708"/>
  <c r="BF2708"/>
  <c r="T2708"/>
  <c r="R2708"/>
  <c r="P2708"/>
  <c r="BI2706"/>
  <c r="BH2706"/>
  <c r="BG2706"/>
  <c r="BF2706"/>
  <c r="T2706"/>
  <c r="R2706"/>
  <c r="P2706"/>
  <c r="BI2695"/>
  <c r="BH2695"/>
  <c r="BG2695"/>
  <c r="BF2695"/>
  <c r="T2695"/>
  <c r="R2695"/>
  <c r="P2695"/>
  <c r="BI2684"/>
  <c r="BH2684"/>
  <c r="BG2684"/>
  <c r="BF2684"/>
  <c r="T2684"/>
  <c r="R2684"/>
  <c r="P2684"/>
  <c r="BI2682"/>
  <c r="BH2682"/>
  <c r="BG2682"/>
  <c r="BF2682"/>
  <c r="T2682"/>
  <c r="R2682"/>
  <c r="P2682"/>
  <c r="BI2680"/>
  <c r="BH2680"/>
  <c r="BG2680"/>
  <c r="BF2680"/>
  <c r="T2680"/>
  <c r="R2680"/>
  <c r="P2680"/>
  <c r="BI2678"/>
  <c r="BH2678"/>
  <c r="BG2678"/>
  <c r="BF2678"/>
  <c r="T2678"/>
  <c r="R2678"/>
  <c r="P2678"/>
  <c r="BI2672"/>
  <c r="BH2672"/>
  <c r="BG2672"/>
  <c r="BF2672"/>
  <c r="T2672"/>
  <c r="R2672"/>
  <c r="P2672"/>
  <c r="BI2639"/>
  <c r="BH2639"/>
  <c r="BG2639"/>
  <c r="BF2639"/>
  <c r="T2639"/>
  <c r="R2639"/>
  <c r="P2639"/>
  <c r="BI2604"/>
  <c r="BH2604"/>
  <c r="BG2604"/>
  <c r="BF2604"/>
  <c r="T2604"/>
  <c r="R2604"/>
  <c r="P2604"/>
  <c r="BI2598"/>
  <c r="BH2598"/>
  <c r="BG2598"/>
  <c r="BF2598"/>
  <c r="T2598"/>
  <c r="R2598"/>
  <c r="P2598"/>
  <c r="BI2592"/>
  <c r="BH2592"/>
  <c r="BG2592"/>
  <c r="BF2592"/>
  <c r="T2592"/>
  <c r="R2592"/>
  <c r="P2592"/>
  <c r="BI2586"/>
  <c r="BH2586"/>
  <c r="BG2586"/>
  <c r="BF2586"/>
  <c r="T2586"/>
  <c r="R2586"/>
  <c r="P2586"/>
  <c r="BI2581"/>
  <c r="BH2581"/>
  <c r="BG2581"/>
  <c r="BF2581"/>
  <c r="T2581"/>
  <c r="R2581"/>
  <c r="P2581"/>
  <c r="BI2577"/>
  <c r="BH2577"/>
  <c r="BG2577"/>
  <c r="BF2577"/>
  <c r="T2577"/>
  <c r="R2577"/>
  <c r="P2577"/>
  <c r="BI2565"/>
  <c r="BH2565"/>
  <c r="BG2565"/>
  <c r="BF2565"/>
  <c r="T2565"/>
  <c r="R2565"/>
  <c r="P2565"/>
  <c r="BI2562"/>
  <c r="BH2562"/>
  <c r="BG2562"/>
  <c r="BF2562"/>
  <c r="T2562"/>
  <c r="R2562"/>
  <c r="P2562"/>
  <c r="BI2530"/>
  <c r="BH2530"/>
  <c r="BG2530"/>
  <c r="BF2530"/>
  <c r="T2530"/>
  <c r="R2530"/>
  <c r="P2530"/>
  <c r="BI2519"/>
  <c r="BH2519"/>
  <c r="BG2519"/>
  <c r="BF2519"/>
  <c r="T2519"/>
  <c r="R2519"/>
  <c r="P2519"/>
  <c r="BI2508"/>
  <c r="BH2508"/>
  <c r="BG2508"/>
  <c r="BF2508"/>
  <c r="T2508"/>
  <c r="R2508"/>
  <c r="P2508"/>
  <c r="BI2504"/>
  <c r="BH2504"/>
  <c r="BG2504"/>
  <c r="BF2504"/>
  <c r="T2504"/>
  <c r="R2504"/>
  <c r="P2504"/>
  <c r="BI2500"/>
  <c r="BH2500"/>
  <c r="BG2500"/>
  <c r="BF2500"/>
  <c r="T2500"/>
  <c r="R2500"/>
  <c r="P2500"/>
  <c r="BI2429"/>
  <c r="BH2429"/>
  <c r="BG2429"/>
  <c r="BF2429"/>
  <c r="T2429"/>
  <c r="R2429"/>
  <c r="P2429"/>
  <c r="BI2426"/>
  <c r="BH2426"/>
  <c r="BG2426"/>
  <c r="BF2426"/>
  <c r="T2426"/>
  <c r="R2426"/>
  <c r="P2426"/>
  <c r="BI2397"/>
  <c r="BH2397"/>
  <c r="BG2397"/>
  <c r="BF2397"/>
  <c r="T2397"/>
  <c r="R2397"/>
  <c r="P2397"/>
  <c r="BI2394"/>
  <c r="BH2394"/>
  <c r="BG2394"/>
  <c r="BF2394"/>
  <c r="T2394"/>
  <c r="R2394"/>
  <c r="P2394"/>
  <c r="BI2389"/>
  <c r="BH2389"/>
  <c r="BG2389"/>
  <c r="BF2389"/>
  <c r="T2389"/>
  <c r="R2389"/>
  <c r="P2389"/>
  <c r="BI2386"/>
  <c r="BH2386"/>
  <c r="BG2386"/>
  <c r="BF2386"/>
  <c r="T2386"/>
  <c r="R2386"/>
  <c r="P2386"/>
  <c r="BI2383"/>
  <c r="BH2383"/>
  <c r="BG2383"/>
  <c r="BF2383"/>
  <c r="T2383"/>
  <c r="R2383"/>
  <c r="P2383"/>
  <c r="BI2344"/>
  <c r="BH2344"/>
  <c r="BG2344"/>
  <c r="BF2344"/>
  <c r="T2344"/>
  <c r="R2344"/>
  <c r="P2344"/>
  <c r="BI2337"/>
  <c r="BH2337"/>
  <c r="BG2337"/>
  <c r="BF2337"/>
  <c r="T2337"/>
  <c r="R2337"/>
  <c r="P2337"/>
  <c r="BI2333"/>
  <c r="BH2333"/>
  <c r="BG2333"/>
  <c r="BF2333"/>
  <c r="T2333"/>
  <c r="R2333"/>
  <c r="P2333"/>
  <c r="BI2243"/>
  <c r="BH2243"/>
  <c r="BG2243"/>
  <c r="BF2243"/>
  <c r="T2243"/>
  <c r="R2243"/>
  <c r="P2243"/>
  <c r="BI2240"/>
  <c r="BH2240"/>
  <c r="BG2240"/>
  <c r="BF2240"/>
  <c r="T2240"/>
  <c r="R2240"/>
  <c r="P2240"/>
  <c r="BI2227"/>
  <c r="BH2227"/>
  <c r="BG2227"/>
  <c r="BF2227"/>
  <c r="T2227"/>
  <c r="R2227"/>
  <c r="P2227"/>
  <c r="BI2215"/>
  <c r="BH2215"/>
  <c r="BG2215"/>
  <c r="BF2215"/>
  <c r="T2215"/>
  <c r="R2215"/>
  <c r="P2215"/>
  <c r="BI2210"/>
  <c r="BH2210"/>
  <c r="BG2210"/>
  <c r="BF2210"/>
  <c r="T2210"/>
  <c r="R2210"/>
  <c r="P2210"/>
  <c r="BI2205"/>
  <c r="BH2205"/>
  <c r="BG2205"/>
  <c r="BF2205"/>
  <c r="T2205"/>
  <c r="R2205"/>
  <c r="P2205"/>
  <c r="BI2202"/>
  <c r="BH2202"/>
  <c r="BG2202"/>
  <c r="BF2202"/>
  <c r="T2202"/>
  <c r="R2202"/>
  <c r="P2202"/>
  <c r="BI2187"/>
  <c r="BH2187"/>
  <c r="BG2187"/>
  <c r="BF2187"/>
  <c r="T2187"/>
  <c r="R2187"/>
  <c r="P2187"/>
  <c r="BI2182"/>
  <c r="BH2182"/>
  <c r="BG2182"/>
  <c r="BF2182"/>
  <c r="T2182"/>
  <c r="R2182"/>
  <c r="P2182"/>
  <c r="BI2177"/>
  <c r="BH2177"/>
  <c r="BG2177"/>
  <c r="BF2177"/>
  <c r="T2177"/>
  <c r="R2177"/>
  <c r="P2177"/>
  <c r="BI2172"/>
  <c r="BH2172"/>
  <c r="BG2172"/>
  <c r="BF2172"/>
  <c r="T2172"/>
  <c r="R2172"/>
  <c r="P2172"/>
  <c r="BI2164"/>
  <c r="BH2164"/>
  <c r="BG2164"/>
  <c r="BF2164"/>
  <c r="T2164"/>
  <c r="R2164"/>
  <c r="P2164"/>
  <c r="BI2155"/>
  <c r="BH2155"/>
  <c r="BG2155"/>
  <c r="BF2155"/>
  <c r="T2155"/>
  <c r="R2155"/>
  <c r="P2155"/>
  <c r="BI2009"/>
  <c r="BH2009"/>
  <c r="BG2009"/>
  <c r="BF2009"/>
  <c r="T2009"/>
  <c r="R2009"/>
  <c r="P2009"/>
  <c r="BI2004"/>
  <c r="BH2004"/>
  <c r="BG2004"/>
  <c r="BF2004"/>
  <c r="T2004"/>
  <c r="R2004"/>
  <c r="P2004"/>
  <c r="BI1999"/>
  <c r="BH1999"/>
  <c r="BG1999"/>
  <c r="BF1999"/>
  <c r="T1999"/>
  <c r="R1999"/>
  <c r="P1999"/>
  <c r="BI1987"/>
  <c r="BH1987"/>
  <c r="BG1987"/>
  <c r="BF1987"/>
  <c r="T1987"/>
  <c r="R1987"/>
  <c r="P1987"/>
  <c r="BI1969"/>
  <c r="BH1969"/>
  <c r="BG1969"/>
  <c r="BF1969"/>
  <c r="T1969"/>
  <c r="R1969"/>
  <c r="P1969"/>
  <c r="BI1964"/>
  <c r="BH1964"/>
  <c r="BG1964"/>
  <c r="BF1964"/>
  <c r="T1964"/>
  <c r="R1964"/>
  <c r="P1964"/>
  <c r="BI1959"/>
  <c r="BH1959"/>
  <c r="BG1959"/>
  <c r="BF1959"/>
  <c r="T1959"/>
  <c r="R1959"/>
  <c r="P1959"/>
  <c r="BI1954"/>
  <c r="BH1954"/>
  <c r="BG1954"/>
  <c r="BF1954"/>
  <c r="T1954"/>
  <c r="R1954"/>
  <c r="P1954"/>
  <c r="BI1951"/>
  <c r="BH1951"/>
  <c r="BG1951"/>
  <c r="BF1951"/>
  <c r="T1951"/>
  <c r="R1951"/>
  <c r="P1951"/>
  <c r="BI1948"/>
  <c r="BH1948"/>
  <c r="BG1948"/>
  <c r="BF1948"/>
  <c r="T1948"/>
  <c r="R1948"/>
  <c r="P1948"/>
  <c r="BI1944"/>
  <c r="BH1944"/>
  <c r="BG1944"/>
  <c r="BF1944"/>
  <c r="T1944"/>
  <c r="R1944"/>
  <c r="P1944"/>
  <c r="BI1941"/>
  <c r="BH1941"/>
  <c r="BG1941"/>
  <c r="BF1941"/>
  <c r="T1941"/>
  <c r="R1941"/>
  <c r="P1941"/>
  <c r="BI1936"/>
  <c r="BH1936"/>
  <c r="BG1936"/>
  <c r="BF1936"/>
  <c r="T1936"/>
  <c r="R1936"/>
  <c r="P1936"/>
  <c r="BI1926"/>
  <c r="BH1926"/>
  <c r="BG1926"/>
  <c r="BF1926"/>
  <c r="T1926"/>
  <c r="R1926"/>
  <c r="P1926"/>
  <c r="BI1923"/>
  <c r="BH1923"/>
  <c r="BG1923"/>
  <c r="BF1923"/>
  <c r="T1923"/>
  <c r="R1923"/>
  <c r="P1923"/>
  <c r="BI1915"/>
  <c r="BH1915"/>
  <c r="BG1915"/>
  <c r="BF1915"/>
  <c r="T1915"/>
  <c r="R1915"/>
  <c r="P1915"/>
  <c r="BI1911"/>
  <c r="BH1911"/>
  <c r="BG1911"/>
  <c r="BF1911"/>
  <c r="T1911"/>
  <c r="R1911"/>
  <c r="P1911"/>
  <c r="BI1901"/>
  <c r="BH1901"/>
  <c r="BG1901"/>
  <c r="BF1901"/>
  <c r="T1901"/>
  <c r="R1901"/>
  <c r="P1901"/>
  <c r="BI1896"/>
  <c r="BH1896"/>
  <c r="BG1896"/>
  <c r="BF1896"/>
  <c r="T1896"/>
  <c r="R1896"/>
  <c r="P1896"/>
  <c r="BI1893"/>
  <c r="BH1893"/>
  <c r="BG1893"/>
  <c r="BF1893"/>
  <c r="T1893"/>
  <c r="R1893"/>
  <c r="P1893"/>
  <c r="BI1881"/>
  <c r="BH1881"/>
  <c r="BG1881"/>
  <c r="BF1881"/>
  <c r="T1881"/>
  <c r="R1881"/>
  <c r="P1881"/>
  <c r="BI1869"/>
  <c r="BH1869"/>
  <c r="BG1869"/>
  <c r="BF1869"/>
  <c r="T1869"/>
  <c r="R1869"/>
  <c r="P1869"/>
  <c r="BI1861"/>
  <c r="BH1861"/>
  <c r="BG1861"/>
  <c r="BF1861"/>
  <c r="T1861"/>
  <c r="R1861"/>
  <c r="P1861"/>
  <c r="BI1849"/>
  <c r="BH1849"/>
  <c r="BG1849"/>
  <c r="BF1849"/>
  <c r="T1849"/>
  <c r="R1849"/>
  <c r="P1849"/>
  <c r="BI1846"/>
  <c r="BH1846"/>
  <c r="BG1846"/>
  <c r="BF1846"/>
  <c r="T1846"/>
  <c r="R1846"/>
  <c r="P1846"/>
  <c r="BI1736"/>
  <c r="BH1736"/>
  <c r="BG1736"/>
  <c r="BF1736"/>
  <c r="T1736"/>
  <c r="R1736"/>
  <c r="P1736"/>
  <c r="BI1733"/>
  <c r="BH1733"/>
  <c r="BG1733"/>
  <c r="BF1733"/>
  <c r="T1733"/>
  <c r="R1733"/>
  <c r="P1733"/>
  <c r="BI1599"/>
  <c r="BH1599"/>
  <c r="BG1599"/>
  <c r="BF1599"/>
  <c r="T1599"/>
  <c r="R1599"/>
  <c r="P1599"/>
  <c r="BI1506"/>
  <c r="BH1506"/>
  <c r="BG1506"/>
  <c r="BF1506"/>
  <c r="T1506"/>
  <c r="R1506"/>
  <c r="P1506"/>
  <c r="BI1503"/>
  <c r="BH1503"/>
  <c r="BG1503"/>
  <c r="BF1503"/>
  <c r="T1503"/>
  <c r="R1503"/>
  <c r="P1503"/>
  <c r="BI1501"/>
  <c r="BH1501"/>
  <c r="BG1501"/>
  <c r="BF1501"/>
  <c r="T1501"/>
  <c r="R1501"/>
  <c r="P1501"/>
  <c r="BI1499"/>
  <c r="BH1499"/>
  <c r="BG1499"/>
  <c r="BF1499"/>
  <c r="T1499"/>
  <c r="R1499"/>
  <c r="P1499"/>
  <c r="BI1497"/>
  <c r="BH1497"/>
  <c r="BG1497"/>
  <c r="BF1497"/>
  <c r="T1497"/>
  <c r="R1497"/>
  <c r="P1497"/>
  <c r="BI1495"/>
  <c r="BH1495"/>
  <c r="BG1495"/>
  <c r="BF1495"/>
  <c r="T1495"/>
  <c r="R1495"/>
  <c r="P1495"/>
  <c r="BI1493"/>
  <c r="BH1493"/>
  <c r="BG1493"/>
  <c r="BF1493"/>
  <c r="T1493"/>
  <c r="R1493"/>
  <c r="P1493"/>
  <c r="BI1491"/>
  <c r="BH1491"/>
  <c r="BG1491"/>
  <c r="BF1491"/>
  <c r="T1491"/>
  <c r="R1491"/>
  <c r="P1491"/>
  <c r="BI1489"/>
  <c r="BH1489"/>
  <c r="BG1489"/>
  <c r="BF1489"/>
  <c r="T1489"/>
  <c r="R1489"/>
  <c r="P1489"/>
  <c r="BI1487"/>
  <c r="BH1487"/>
  <c r="BG1487"/>
  <c r="BF1487"/>
  <c r="T1487"/>
  <c r="R1487"/>
  <c r="P1487"/>
  <c r="BI1485"/>
  <c r="BH1485"/>
  <c r="BG1485"/>
  <c r="BF1485"/>
  <c r="T1485"/>
  <c r="R1485"/>
  <c r="P1485"/>
  <c r="BI1483"/>
  <c r="BH1483"/>
  <c r="BG1483"/>
  <c r="BF1483"/>
  <c r="T1483"/>
  <c r="R1483"/>
  <c r="P1483"/>
  <c r="BI1481"/>
  <c r="BH1481"/>
  <c r="BG1481"/>
  <c r="BF1481"/>
  <c r="T1481"/>
  <c r="R1481"/>
  <c r="P1481"/>
  <c r="BI1479"/>
  <c r="BH1479"/>
  <c r="BG1479"/>
  <c r="BF1479"/>
  <c r="T1479"/>
  <c r="R1479"/>
  <c r="P1479"/>
  <c r="BI1477"/>
  <c r="BH1477"/>
  <c r="BG1477"/>
  <c r="BF1477"/>
  <c r="T1477"/>
  <c r="R1477"/>
  <c r="P1477"/>
  <c r="BI1475"/>
  <c r="BH1475"/>
  <c r="BG1475"/>
  <c r="BF1475"/>
  <c r="T1475"/>
  <c r="R1475"/>
  <c r="P1475"/>
  <c r="BI1473"/>
  <c r="BH1473"/>
  <c r="BG1473"/>
  <c r="BF1473"/>
  <c r="T1473"/>
  <c r="R1473"/>
  <c r="P1473"/>
  <c r="BI1471"/>
  <c r="BH1471"/>
  <c r="BG1471"/>
  <c r="BF1471"/>
  <c r="T1471"/>
  <c r="R1471"/>
  <c r="P1471"/>
  <c r="BI1469"/>
  <c r="BH1469"/>
  <c r="BG1469"/>
  <c r="BF1469"/>
  <c r="T1469"/>
  <c r="R1469"/>
  <c r="P1469"/>
  <c r="BI1467"/>
  <c r="BH1467"/>
  <c r="BG1467"/>
  <c r="BF1467"/>
  <c r="T1467"/>
  <c r="R1467"/>
  <c r="P1467"/>
  <c r="BI1465"/>
  <c r="BH1465"/>
  <c r="BG1465"/>
  <c r="BF1465"/>
  <c r="T1465"/>
  <c r="R1465"/>
  <c r="P1465"/>
  <c r="BI1463"/>
  <c r="BH1463"/>
  <c r="BG1463"/>
  <c r="BF1463"/>
  <c r="T1463"/>
  <c r="R1463"/>
  <c r="P1463"/>
  <c r="BI1461"/>
  <c r="BH1461"/>
  <c r="BG1461"/>
  <c r="BF1461"/>
  <c r="T1461"/>
  <c r="R1461"/>
  <c r="P1461"/>
  <c r="BI1459"/>
  <c r="BH1459"/>
  <c r="BG1459"/>
  <c r="BF1459"/>
  <c r="T1459"/>
  <c r="R1459"/>
  <c r="P1459"/>
  <c r="BI1457"/>
  <c r="BH1457"/>
  <c r="BG1457"/>
  <c r="BF1457"/>
  <c r="T1457"/>
  <c r="R1457"/>
  <c r="P1457"/>
  <c r="BI1455"/>
  <c r="BH1455"/>
  <c r="BG1455"/>
  <c r="BF1455"/>
  <c r="T1455"/>
  <c r="R1455"/>
  <c r="P1455"/>
  <c r="BI1453"/>
  <c r="BH1453"/>
  <c r="BG1453"/>
  <c r="BF1453"/>
  <c r="T1453"/>
  <c r="R1453"/>
  <c r="P1453"/>
  <c r="BI1451"/>
  <c r="BH1451"/>
  <c r="BG1451"/>
  <c r="BF1451"/>
  <c r="T1451"/>
  <c r="R1451"/>
  <c r="P1451"/>
  <c r="BI1449"/>
  <c r="BH1449"/>
  <c r="BG1449"/>
  <c r="BF1449"/>
  <c r="T1449"/>
  <c r="R1449"/>
  <c r="P1449"/>
  <c r="BI1447"/>
  <c r="BH1447"/>
  <c r="BG1447"/>
  <c r="BF1447"/>
  <c r="T1447"/>
  <c r="R1447"/>
  <c r="P1447"/>
  <c r="BI1445"/>
  <c r="BH1445"/>
  <c r="BG1445"/>
  <c r="BF1445"/>
  <c r="T1445"/>
  <c r="R1445"/>
  <c r="P1445"/>
  <c r="BI1443"/>
  <c r="BH1443"/>
  <c r="BG1443"/>
  <c r="BF1443"/>
  <c r="T1443"/>
  <c r="R1443"/>
  <c r="P1443"/>
  <c r="BI1441"/>
  <c r="BH1441"/>
  <c r="BG1441"/>
  <c r="BF1441"/>
  <c r="T1441"/>
  <c r="R1441"/>
  <c r="P1441"/>
  <c r="BI1428"/>
  <c r="BH1428"/>
  <c r="BG1428"/>
  <c r="BF1428"/>
  <c r="T1428"/>
  <c r="R1428"/>
  <c r="P1428"/>
  <c r="BI1391"/>
  <c r="BH1391"/>
  <c r="BG1391"/>
  <c r="BF1391"/>
  <c r="T1391"/>
  <c r="R1391"/>
  <c r="P1391"/>
  <c r="BI1378"/>
  <c r="BH1378"/>
  <c r="BG1378"/>
  <c r="BF1378"/>
  <c r="T1378"/>
  <c r="R1378"/>
  <c r="P1378"/>
  <c r="BI1366"/>
  <c r="BH1366"/>
  <c r="BG1366"/>
  <c r="BF1366"/>
  <c r="T1366"/>
  <c r="R1366"/>
  <c r="P1366"/>
  <c r="BI1355"/>
  <c r="BH1355"/>
  <c r="BG1355"/>
  <c r="BF1355"/>
  <c r="T1355"/>
  <c r="R1355"/>
  <c r="P1355"/>
  <c r="BI1350"/>
  <c r="BH1350"/>
  <c r="BG1350"/>
  <c r="BF1350"/>
  <c r="T1350"/>
  <c r="R1350"/>
  <c r="P1350"/>
  <c r="BI1291"/>
  <c r="BH1291"/>
  <c r="BG1291"/>
  <c r="BF1291"/>
  <c r="T1291"/>
  <c r="R1291"/>
  <c r="P1291"/>
  <c r="BI1265"/>
  <c r="BH1265"/>
  <c r="BG1265"/>
  <c r="BF1265"/>
  <c r="T1265"/>
  <c r="R1265"/>
  <c r="P1265"/>
  <c r="BI1260"/>
  <c r="BH1260"/>
  <c r="BG1260"/>
  <c r="BF1260"/>
  <c r="T1260"/>
  <c r="R1260"/>
  <c r="P1260"/>
  <c r="BI1255"/>
  <c r="BH1255"/>
  <c r="BG1255"/>
  <c r="BF1255"/>
  <c r="T1255"/>
  <c r="R1255"/>
  <c r="P1255"/>
  <c r="BI1252"/>
  <c r="BH1252"/>
  <c r="BG1252"/>
  <c r="BF1252"/>
  <c r="T1252"/>
  <c r="R1252"/>
  <c r="P1252"/>
  <c r="BI1235"/>
  <c r="BH1235"/>
  <c r="BG1235"/>
  <c r="BF1235"/>
  <c r="T1235"/>
  <c r="R1235"/>
  <c r="P1235"/>
  <c r="BI1220"/>
  <c r="BH1220"/>
  <c r="BG1220"/>
  <c r="BF1220"/>
  <c r="T1220"/>
  <c r="R1220"/>
  <c r="P1220"/>
  <c r="BI1212"/>
  <c r="BH1212"/>
  <c r="BG1212"/>
  <c r="BF1212"/>
  <c r="T1212"/>
  <c r="R1212"/>
  <c r="P1212"/>
  <c r="BI1203"/>
  <c r="BH1203"/>
  <c r="BG1203"/>
  <c r="BF1203"/>
  <c r="T1203"/>
  <c r="R1203"/>
  <c r="P1203"/>
  <c r="BI1198"/>
  <c r="BH1198"/>
  <c r="BG1198"/>
  <c r="BF1198"/>
  <c r="T1198"/>
  <c r="R1198"/>
  <c r="P1198"/>
  <c r="BI1195"/>
  <c r="BH1195"/>
  <c r="BG1195"/>
  <c r="BF1195"/>
  <c r="T1195"/>
  <c r="R1195"/>
  <c r="P1195"/>
  <c r="BI1184"/>
  <c r="BH1184"/>
  <c r="BG1184"/>
  <c r="BF1184"/>
  <c r="T1184"/>
  <c r="R1184"/>
  <c r="P1184"/>
  <c r="BI1173"/>
  <c r="BH1173"/>
  <c r="BG1173"/>
  <c r="BF1173"/>
  <c r="T1173"/>
  <c r="R1173"/>
  <c r="P1173"/>
  <c r="BI1168"/>
  <c r="BH1168"/>
  <c r="BG1168"/>
  <c r="BF1168"/>
  <c r="T1168"/>
  <c r="R1168"/>
  <c r="P1168"/>
  <c r="BI1162"/>
  <c r="BH1162"/>
  <c r="BG1162"/>
  <c r="BF1162"/>
  <c r="T1162"/>
  <c r="R1162"/>
  <c r="P1162"/>
  <c r="BI1153"/>
  <c r="BH1153"/>
  <c r="BG1153"/>
  <c r="BF1153"/>
  <c r="T1153"/>
  <c r="R1153"/>
  <c r="P1153"/>
  <c r="BI1143"/>
  <c r="BH1143"/>
  <c r="BG1143"/>
  <c r="BF1143"/>
  <c r="T1143"/>
  <c r="R1143"/>
  <c r="P1143"/>
  <c r="BI1134"/>
  <c r="BH1134"/>
  <c r="BG1134"/>
  <c r="BF1134"/>
  <c r="T1134"/>
  <c r="R1134"/>
  <c r="P1134"/>
  <c r="BI1122"/>
  <c r="BH1122"/>
  <c r="BG1122"/>
  <c r="BF1122"/>
  <c r="T1122"/>
  <c r="R1122"/>
  <c r="P1122"/>
  <c r="BI1113"/>
  <c r="BH1113"/>
  <c r="BG1113"/>
  <c r="BF1113"/>
  <c r="T1113"/>
  <c r="R1113"/>
  <c r="P1113"/>
  <c r="BI1108"/>
  <c r="BH1108"/>
  <c r="BG1108"/>
  <c r="BF1108"/>
  <c r="T1108"/>
  <c r="R1108"/>
  <c r="P1108"/>
  <c r="BI1096"/>
  <c r="BH1096"/>
  <c r="BG1096"/>
  <c r="BF1096"/>
  <c r="T1096"/>
  <c r="R1096"/>
  <c r="P1096"/>
  <c r="BI1086"/>
  <c r="BH1086"/>
  <c r="BG1086"/>
  <c r="BF1086"/>
  <c r="T1086"/>
  <c r="R1086"/>
  <c r="P1086"/>
  <c r="BI1069"/>
  <c r="BH1069"/>
  <c r="BG1069"/>
  <c r="BF1069"/>
  <c r="T1069"/>
  <c r="R1069"/>
  <c r="P1069"/>
  <c r="BI1064"/>
  <c r="BH1064"/>
  <c r="BG1064"/>
  <c r="BF1064"/>
  <c r="T1064"/>
  <c r="R1064"/>
  <c r="P1064"/>
  <c r="BI1061"/>
  <c r="BH1061"/>
  <c r="BG1061"/>
  <c r="BF1061"/>
  <c r="T1061"/>
  <c r="R1061"/>
  <c r="P1061"/>
  <c r="BI1056"/>
  <c r="BH1056"/>
  <c r="BG1056"/>
  <c r="BF1056"/>
  <c r="T1056"/>
  <c r="R1056"/>
  <c r="P1056"/>
  <c r="BI1053"/>
  <c r="BH1053"/>
  <c r="BG1053"/>
  <c r="BF1053"/>
  <c r="T1053"/>
  <c r="R1053"/>
  <c r="P1053"/>
  <c r="BI1039"/>
  <c r="BH1039"/>
  <c r="BG1039"/>
  <c r="BF1039"/>
  <c r="T1039"/>
  <c r="R1039"/>
  <c r="P1039"/>
  <c r="BI1032"/>
  <c r="BH1032"/>
  <c r="BG1032"/>
  <c r="BF1032"/>
  <c r="T1032"/>
  <c r="R1032"/>
  <c r="P1032"/>
  <c r="BI1019"/>
  <c r="BH1019"/>
  <c r="BG1019"/>
  <c r="BF1019"/>
  <c r="T1019"/>
  <c r="R1019"/>
  <c r="P1019"/>
  <c r="BI1014"/>
  <c r="BH1014"/>
  <c r="BG1014"/>
  <c r="BF1014"/>
  <c r="T1014"/>
  <c r="R1014"/>
  <c r="P1014"/>
  <c r="BI1009"/>
  <c r="BH1009"/>
  <c r="BG1009"/>
  <c r="BF1009"/>
  <c r="T1009"/>
  <c r="R1009"/>
  <c r="P1009"/>
  <c r="BI939"/>
  <c r="BH939"/>
  <c r="BG939"/>
  <c r="BF939"/>
  <c r="T939"/>
  <c r="R939"/>
  <c r="P939"/>
  <c r="BI894"/>
  <c r="BH894"/>
  <c r="BG894"/>
  <c r="BF894"/>
  <c r="T894"/>
  <c r="R894"/>
  <c r="P894"/>
  <c r="BI889"/>
  <c r="BH889"/>
  <c r="BG889"/>
  <c r="BF889"/>
  <c r="T889"/>
  <c r="R889"/>
  <c r="P889"/>
  <c r="BI829"/>
  <c r="BH829"/>
  <c r="BG829"/>
  <c r="BF829"/>
  <c r="T829"/>
  <c r="R829"/>
  <c r="P829"/>
  <c r="BI817"/>
  <c r="BH817"/>
  <c r="BG817"/>
  <c r="BF817"/>
  <c r="T817"/>
  <c r="R817"/>
  <c r="P817"/>
  <c r="BI809"/>
  <c r="BH809"/>
  <c r="BG809"/>
  <c r="BF809"/>
  <c r="T809"/>
  <c r="R809"/>
  <c r="P809"/>
  <c r="BI806"/>
  <c r="BH806"/>
  <c r="BG806"/>
  <c r="BF806"/>
  <c r="T806"/>
  <c r="R806"/>
  <c r="P806"/>
  <c r="BI798"/>
  <c r="BH798"/>
  <c r="BG798"/>
  <c r="BF798"/>
  <c r="T798"/>
  <c r="R798"/>
  <c r="P798"/>
  <c r="BI795"/>
  <c r="BH795"/>
  <c r="BG795"/>
  <c r="BF795"/>
  <c r="T795"/>
  <c r="R795"/>
  <c r="P795"/>
  <c r="BI790"/>
  <c r="BH790"/>
  <c r="BG790"/>
  <c r="BF790"/>
  <c r="T790"/>
  <c r="R790"/>
  <c r="P790"/>
  <c r="BI788"/>
  <c r="BH788"/>
  <c r="BG788"/>
  <c r="BF788"/>
  <c r="T788"/>
  <c r="R788"/>
  <c r="P788"/>
  <c r="BI774"/>
  <c r="BH774"/>
  <c r="BG774"/>
  <c r="BF774"/>
  <c r="T774"/>
  <c r="R774"/>
  <c r="P774"/>
  <c r="BI752"/>
  <c r="BH752"/>
  <c r="BG752"/>
  <c r="BF752"/>
  <c r="T752"/>
  <c r="R752"/>
  <c r="P752"/>
  <c r="BI741"/>
  <c r="BH741"/>
  <c r="BG741"/>
  <c r="BF741"/>
  <c r="T741"/>
  <c r="R741"/>
  <c r="P741"/>
  <c r="BI736"/>
  <c r="BH736"/>
  <c r="BG736"/>
  <c r="BF736"/>
  <c r="T736"/>
  <c r="R736"/>
  <c r="P736"/>
  <c r="BI729"/>
  <c r="BH729"/>
  <c r="BG729"/>
  <c r="BF729"/>
  <c r="T729"/>
  <c r="R729"/>
  <c r="P729"/>
  <c r="BI724"/>
  <c r="BH724"/>
  <c r="BG724"/>
  <c r="BF724"/>
  <c r="T724"/>
  <c r="R724"/>
  <c r="P724"/>
  <c r="BI719"/>
  <c r="BH719"/>
  <c r="BG719"/>
  <c r="BF719"/>
  <c r="T719"/>
  <c r="R719"/>
  <c r="P719"/>
  <c r="BI716"/>
  <c r="BH716"/>
  <c r="BG716"/>
  <c r="BF716"/>
  <c r="T716"/>
  <c r="R716"/>
  <c r="P716"/>
  <c r="BI704"/>
  <c r="BH704"/>
  <c r="BG704"/>
  <c r="BF704"/>
  <c r="T704"/>
  <c r="R704"/>
  <c r="P704"/>
  <c r="BI692"/>
  <c r="BH692"/>
  <c r="BG692"/>
  <c r="BF692"/>
  <c r="T692"/>
  <c r="R692"/>
  <c r="P692"/>
  <c r="BI681"/>
  <c r="BH681"/>
  <c r="BG681"/>
  <c r="BF681"/>
  <c r="T681"/>
  <c r="R681"/>
  <c r="P681"/>
  <c r="BI676"/>
  <c r="BH676"/>
  <c r="BG676"/>
  <c r="BF676"/>
  <c r="T676"/>
  <c r="R676"/>
  <c r="P676"/>
  <c r="BI673"/>
  <c r="BH673"/>
  <c r="BG673"/>
  <c r="BF673"/>
  <c r="T673"/>
  <c r="R673"/>
  <c r="P673"/>
  <c r="BI668"/>
  <c r="BH668"/>
  <c r="BG668"/>
  <c r="BF668"/>
  <c r="T668"/>
  <c r="R668"/>
  <c r="P668"/>
  <c r="BI665"/>
  <c r="BH665"/>
  <c r="BG665"/>
  <c r="BF665"/>
  <c r="T665"/>
  <c r="R665"/>
  <c r="P665"/>
  <c r="BI640"/>
  <c r="BH640"/>
  <c r="BG640"/>
  <c r="BF640"/>
  <c r="T640"/>
  <c r="R640"/>
  <c r="P640"/>
  <c r="BI584"/>
  <c r="BH584"/>
  <c r="BG584"/>
  <c r="BF584"/>
  <c r="T584"/>
  <c r="R584"/>
  <c r="P584"/>
  <c r="BI556"/>
  <c r="BH556"/>
  <c r="BG556"/>
  <c r="BF556"/>
  <c r="T556"/>
  <c r="R556"/>
  <c r="P556"/>
  <c r="BI549"/>
  <c r="BH549"/>
  <c r="BG549"/>
  <c r="BF549"/>
  <c r="T549"/>
  <c r="R549"/>
  <c r="P549"/>
  <c r="BI546"/>
  <c r="BH546"/>
  <c r="BG546"/>
  <c r="BF546"/>
  <c r="T546"/>
  <c r="R546"/>
  <c r="P546"/>
  <c r="BI524"/>
  <c r="BH524"/>
  <c r="BG524"/>
  <c r="BF524"/>
  <c r="T524"/>
  <c r="R524"/>
  <c r="P524"/>
  <c r="BI517"/>
  <c r="BH517"/>
  <c r="BG517"/>
  <c r="BF517"/>
  <c r="T517"/>
  <c r="R517"/>
  <c r="P517"/>
  <c r="BI512"/>
  <c r="BH512"/>
  <c r="BG512"/>
  <c r="BF512"/>
  <c r="T512"/>
  <c r="R512"/>
  <c r="P512"/>
  <c r="BI484"/>
  <c r="BH484"/>
  <c r="BG484"/>
  <c r="BF484"/>
  <c r="T484"/>
  <c r="R484"/>
  <c r="P484"/>
  <c r="BI462"/>
  <c r="BH462"/>
  <c r="BG462"/>
  <c r="BF462"/>
  <c r="T462"/>
  <c r="R462"/>
  <c r="P462"/>
  <c r="BI452"/>
  <c r="BH452"/>
  <c r="BG452"/>
  <c r="BF452"/>
  <c r="T452"/>
  <c r="R452"/>
  <c r="P452"/>
  <c r="BI448"/>
  <c r="BH448"/>
  <c r="BG448"/>
  <c r="BF448"/>
  <c r="T448"/>
  <c r="R448"/>
  <c r="P448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4"/>
  <c r="BH434"/>
  <c r="BG434"/>
  <c r="BF434"/>
  <c r="T434"/>
  <c r="R434"/>
  <c r="P434"/>
  <c r="BI429"/>
  <c r="BH429"/>
  <c r="BG429"/>
  <c r="BF429"/>
  <c r="T429"/>
  <c r="R429"/>
  <c r="P429"/>
  <c r="BI424"/>
  <c r="BH424"/>
  <c r="BG424"/>
  <c r="BF424"/>
  <c r="T424"/>
  <c r="R424"/>
  <c r="P424"/>
  <c r="BI421"/>
  <c r="BH421"/>
  <c r="BG421"/>
  <c r="BF421"/>
  <c r="T421"/>
  <c r="R421"/>
  <c r="P421"/>
  <c r="BI411"/>
  <c r="BH411"/>
  <c r="BG411"/>
  <c r="BF411"/>
  <c r="T411"/>
  <c r="R411"/>
  <c r="P411"/>
  <c r="BI404"/>
  <c r="BH404"/>
  <c r="BG404"/>
  <c r="BF404"/>
  <c r="T404"/>
  <c r="R404"/>
  <c r="P404"/>
  <c r="BI396"/>
  <c r="BH396"/>
  <c r="BG396"/>
  <c r="BF396"/>
  <c r="T396"/>
  <c r="R396"/>
  <c r="P396"/>
  <c r="BI383"/>
  <c r="BH383"/>
  <c r="BG383"/>
  <c r="BF383"/>
  <c r="T383"/>
  <c r="R383"/>
  <c r="P383"/>
  <c r="BI366"/>
  <c r="BH366"/>
  <c r="BG366"/>
  <c r="BF366"/>
  <c r="T366"/>
  <c r="R366"/>
  <c r="P366"/>
  <c r="BI358"/>
  <c r="BH358"/>
  <c r="BG358"/>
  <c r="BF358"/>
  <c r="T358"/>
  <c r="R358"/>
  <c r="P358"/>
  <c r="BI349"/>
  <c r="BH349"/>
  <c r="BG349"/>
  <c r="BF349"/>
  <c r="T349"/>
  <c r="R349"/>
  <c r="P349"/>
  <c r="BI345"/>
  <c r="BH345"/>
  <c r="BG345"/>
  <c r="BF345"/>
  <c r="T345"/>
  <c r="R345"/>
  <c r="P345"/>
  <c r="BI340"/>
  <c r="BH340"/>
  <c r="BG340"/>
  <c r="BF340"/>
  <c r="T340"/>
  <c r="R340"/>
  <c r="P340"/>
  <c r="BI335"/>
  <c r="BH335"/>
  <c r="BG335"/>
  <c r="BF335"/>
  <c r="T335"/>
  <c r="R335"/>
  <c r="P335"/>
  <c r="BI330"/>
  <c r="BH330"/>
  <c r="BG330"/>
  <c r="BF330"/>
  <c r="T330"/>
  <c r="R330"/>
  <c r="P330"/>
  <c r="BI327"/>
  <c r="BH327"/>
  <c r="BG327"/>
  <c r="BF327"/>
  <c r="T327"/>
  <c r="R327"/>
  <c r="P327"/>
  <c r="BI322"/>
  <c r="BH322"/>
  <c r="BG322"/>
  <c r="BF322"/>
  <c r="T322"/>
  <c r="R322"/>
  <c r="P322"/>
  <c r="BI314"/>
  <c r="BH314"/>
  <c r="BG314"/>
  <c r="BF314"/>
  <c r="T314"/>
  <c r="R314"/>
  <c r="P314"/>
  <c r="BI306"/>
  <c r="BH306"/>
  <c r="BG306"/>
  <c r="BF306"/>
  <c r="T306"/>
  <c r="R306"/>
  <c r="P306"/>
  <c r="BI294"/>
  <c r="BH294"/>
  <c r="BG294"/>
  <c r="BF294"/>
  <c r="T294"/>
  <c r="R294"/>
  <c r="P294"/>
  <c r="BI285"/>
  <c r="BH285"/>
  <c r="BG285"/>
  <c r="BF285"/>
  <c r="T285"/>
  <c r="R285"/>
  <c r="P285"/>
  <c r="BI273"/>
  <c r="BH273"/>
  <c r="BG273"/>
  <c r="BF273"/>
  <c r="T273"/>
  <c r="R273"/>
  <c r="P273"/>
  <c r="BI267"/>
  <c r="BH267"/>
  <c r="BG267"/>
  <c r="BF267"/>
  <c r="T267"/>
  <c r="R267"/>
  <c r="P267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48"/>
  <c r="BH248"/>
  <c r="BG248"/>
  <c r="BF248"/>
  <c r="T248"/>
  <c r="R248"/>
  <c r="P248"/>
  <c r="BI243"/>
  <c r="BH243"/>
  <c r="BG243"/>
  <c r="BF243"/>
  <c r="T243"/>
  <c r="R243"/>
  <c r="P243"/>
  <c r="BI233"/>
  <c r="BH233"/>
  <c r="BG233"/>
  <c r="BF233"/>
  <c r="T233"/>
  <c r="R233"/>
  <c r="P233"/>
  <c r="BI223"/>
  <c r="BH223"/>
  <c r="BG223"/>
  <c r="BF223"/>
  <c r="T223"/>
  <c r="R223"/>
  <c r="P223"/>
  <c r="BI198"/>
  <c r="BH198"/>
  <c r="BG198"/>
  <c r="BF198"/>
  <c r="T198"/>
  <c r="R198"/>
  <c r="P198"/>
  <c r="BI160"/>
  <c r="BH160"/>
  <c r="BG160"/>
  <c r="BF160"/>
  <c r="T160"/>
  <c r="R160"/>
  <c r="P160"/>
  <c r="BI155"/>
  <c r="BH155"/>
  <c r="BG155"/>
  <c r="BF155"/>
  <c r="T155"/>
  <c r="R155"/>
  <c r="P155"/>
  <c r="BI140"/>
  <c r="BH140"/>
  <c r="BG140"/>
  <c r="BF140"/>
  <c r="T140"/>
  <c r="R140"/>
  <c r="P140"/>
  <c r="BI117"/>
  <c r="BH117"/>
  <c r="BG117"/>
  <c r="BF117"/>
  <c r="T117"/>
  <c r="R117"/>
  <c r="P117"/>
  <c r="J110"/>
  <c r="F110"/>
  <c r="F108"/>
  <c r="E106"/>
  <c r="J58"/>
  <c r="F58"/>
  <c r="F56"/>
  <c r="E54"/>
  <c r="J26"/>
  <c r="E26"/>
  <c r="J111"/>
  <c r="J25"/>
  <c r="J20"/>
  <c r="E20"/>
  <c r="F111"/>
  <c r="J19"/>
  <c r="J14"/>
  <c r="J56"/>
  <c r="E7"/>
  <c r="E102"/>
  <c i="2" r="J37"/>
  <c r="J36"/>
  <c i="1" r="AY55"/>
  <c i="2" r="J35"/>
  <c i="1" r="AX55"/>
  <c i="2" r="BI372"/>
  <c r="BH372"/>
  <c r="BG372"/>
  <c r="BF372"/>
  <c r="T372"/>
  <c r="T371"/>
  <c r="R372"/>
  <c r="R371"/>
  <c r="P372"/>
  <c r="P371"/>
  <c r="BI364"/>
  <c r="BH364"/>
  <c r="BG364"/>
  <c r="BF364"/>
  <c r="T364"/>
  <c r="R364"/>
  <c r="P364"/>
  <c r="BI360"/>
  <c r="BH360"/>
  <c r="BG360"/>
  <c r="BF360"/>
  <c r="T360"/>
  <c r="R360"/>
  <c r="P360"/>
  <c r="BI353"/>
  <c r="BH353"/>
  <c r="BG353"/>
  <c r="BF353"/>
  <c r="T353"/>
  <c r="R353"/>
  <c r="P353"/>
  <c r="BI346"/>
  <c r="BH346"/>
  <c r="BG346"/>
  <c r="BF346"/>
  <c r="T346"/>
  <c r="R346"/>
  <c r="P346"/>
  <c r="BI336"/>
  <c r="BH336"/>
  <c r="BG336"/>
  <c r="BF336"/>
  <c r="T336"/>
  <c r="R336"/>
  <c r="P336"/>
  <c r="BI326"/>
  <c r="BH326"/>
  <c r="BG326"/>
  <c r="BF326"/>
  <c r="T326"/>
  <c r="R326"/>
  <c r="P326"/>
  <c r="BI301"/>
  <c r="BH301"/>
  <c r="BG301"/>
  <c r="BF301"/>
  <c r="T301"/>
  <c r="R301"/>
  <c r="P301"/>
  <c r="BI298"/>
  <c r="BH298"/>
  <c r="BG298"/>
  <c r="BF298"/>
  <c r="T298"/>
  <c r="R298"/>
  <c r="P298"/>
  <c r="BI293"/>
  <c r="BH293"/>
  <c r="BG293"/>
  <c r="BF293"/>
  <c r="T293"/>
  <c r="R293"/>
  <c r="P293"/>
  <c r="BI288"/>
  <c r="BH288"/>
  <c r="BG288"/>
  <c r="BF288"/>
  <c r="T288"/>
  <c r="R288"/>
  <c r="P288"/>
  <c r="BI265"/>
  <c r="BH265"/>
  <c r="BG265"/>
  <c r="BF265"/>
  <c r="T265"/>
  <c r="R265"/>
  <c r="P265"/>
  <c r="BI248"/>
  <c r="BH248"/>
  <c r="BG248"/>
  <c r="BF248"/>
  <c r="T248"/>
  <c r="R248"/>
  <c r="P248"/>
  <c r="BI238"/>
  <c r="BH238"/>
  <c r="BG238"/>
  <c r="BF238"/>
  <c r="T238"/>
  <c r="R238"/>
  <c r="P238"/>
  <c r="BI233"/>
  <c r="BH233"/>
  <c r="BG233"/>
  <c r="BF233"/>
  <c r="T233"/>
  <c r="R233"/>
  <c r="P233"/>
  <c r="BI230"/>
  <c r="BH230"/>
  <c r="BG230"/>
  <c r="BF230"/>
  <c r="T230"/>
  <c r="R230"/>
  <c r="P230"/>
  <c r="BI225"/>
  <c r="BH225"/>
  <c r="BG225"/>
  <c r="BF225"/>
  <c r="T225"/>
  <c r="R225"/>
  <c r="P225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192"/>
  <c r="BH192"/>
  <c r="BG192"/>
  <c r="BF192"/>
  <c r="T192"/>
  <c r="R192"/>
  <c r="P192"/>
  <c r="BI189"/>
  <c r="BH189"/>
  <c r="BG189"/>
  <c r="BF189"/>
  <c r="T189"/>
  <c r="R189"/>
  <c r="P189"/>
  <c r="BI181"/>
  <c r="BH181"/>
  <c r="BG181"/>
  <c r="BF181"/>
  <c r="T181"/>
  <c r="R181"/>
  <c r="P181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1"/>
  <c r="BH121"/>
  <c r="BG121"/>
  <c r="BF121"/>
  <c r="T121"/>
  <c r="R121"/>
  <c r="P121"/>
  <c r="BI117"/>
  <c r="BH117"/>
  <c r="BG117"/>
  <c r="BF117"/>
  <c r="T117"/>
  <c r="R117"/>
  <c r="P117"/>
  <c r="BI112"/>
  <c r="BH112"/>
  <c r="BG112"/>
  <c r="BF112"/>
  <c r="T112"/>
  <c r="R112"/>
  <c r="P112"/>
  <c r="BI107"/>
  <c r="BH107"/>
  <c r="BG107"/>
  <c r="BF107"/>
  <c r="T107"/>
  <c r="R107"/>
  <c r="P107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R87"/>
  <c r="P87"/>
  <c r="J80"/>
  <c r="F80"/>
  <c r="F78"/>
  <c r="E76"/>
  <c r="J54"/>
  <c r="F54"/>
  <c r="F52"/>
  <c r="E50"/>
  <c r="J24"/>
  <c r="E24"/>
  <c r="J81"/>
  <c r="J23"/>
  <c r="J18"/>
  <c r="E18"/>
  <c r="F81"/>
  <c r="J17"/>
  <c r="J12"/>
  <c r="J52"/>
  <c r="E7"/>
  <c r="E74"/>
  <c i="1" r="L50"/>
  <c r="AM50"/>
  <c r="AM49"/>
  <c r="L49"/>
  <c r="AM47"/>
  <c r="L47"/>
  <c r="L45"/>
  <c r="L44"/>
  <c i="2" r="J225"/>
  <c r="BK230"/>
  <c r="J133"/>
  <c r="BK210"/>
  <c r="BK133"/>
  <c r="BK164"/>
  <c i="3" r="J4110"/>
  <c r="J4053"/>
  <c r="J3977"/>
  <c r="BK3777"/>
  <c r="J3704"/>
  <c r="BK3619"/>
  <c r="J3217"/>
  <c r="BK2814"/>
  <c r="J2695"/>
  <c r="BK2243"/>
  <c r="BK1493"/>
  <c r="BK1445"/>
  <c r="BK1096"/>
  <c r="J806"/>
  <c r="BK383"/>
  <c r="BK4204"/>
  <c r="J4059"/>
  <c r="J4015"/>
  <c r="J3936"/>
  <c r="BK3716"/>
  <c r="J3670"/>
  <c r="J3361"/>
  <c r="J3214"/>
  <c r="BK2806"/>
  <c r="BK2383"/>
  <c r="J1901"/>
  <c r="J1471"/>
  <c r="J1069"/>
  <c r="BK716"/>
  <c r="BK404"/>
  <c r="BK4104"/>
  <c r="J4051"/>
  <c r="BK4015"/>
  <c r="BK3931"/>
  <c r="J3768"/>
  <c r="J3609"/>
  <c r="BK3273"/>
  <c r="J2965"/>
  <c r="BK2639"/>
  <c r="BK2155"/>
  <c r="J1923"/>
  <c r="BK1366"/>
  <c r="BK1019"/>
  <c r="BK517"/>
  <c r="J267"/>
  <c r="BK160"/>
  <c r="J4704"/>
  <c r="BK4435"/>
  <c r="BK4362"/>
  <c r="BK4335"/>
  <c r="J4284"/>
  <c r="J4259"/>
  <c r="BK4108"/>
  <c r="BK4007"/>
  <c r="J3754"/>
  <c r="J3688"/>
  <c r="BK3496"/>
  <c r="J3161"/>
  <c r="BK2846"/>
  <c r="BK2718"/>
  <c r="BK2344"/>
  <c r="BK1926"/>
  <c r="BK1471"/>
  <c r="J1255"/>
  <c r="BK817"/>
  <c r="J546"/>
  <c r="BK256"/>
  <c i="4" r="J400"/>
  <c r="BK347"/>
  <c r="J287"/>
  <c r="J224"/>
  <c r="BK172"/>
  <c r="J103"/>
  <c r="BK416"/>
  <c r="J372"/>
  <c r="BK303"/>
  <c r="J259"/>
  <c r="BK180"/>
  <c r="BK454"/>
  <c r="BK384"/>
  <c r="J291"/>
  <c r="J212"/>
  <c r="BK166"/>
  <c r="BK105"/>
  <c r="J436"/>
  <c r="BK374"/>
  <c r="J299"/>
  <c r="BK249"/>
  <c r="J134"/>
  <c i="5" r="J412"/>
  <c r="J309"/>
  <c r="J270"/>
  <c r="BK203"/>
  <c r="BK138"/>
  <c r="J408"/>
  <c r="J347"/>
  <c r="BK287"/>
  <c r="J205"/>
  <c r="J140"/>
  <c r="J437"/>
  <c r="J377"/>
  <c r="J333"/>
  <c r="BK266"/>
  <c r="J189"/>
  <c r="J117"/>
  <c r="J383"/>
  <c r="BK315"/>
  <c r="J241"/>
  <c r="J183"/>
  <c r="J146"/>
  <c i="6" r="J291"/>
  <c r="BK202"/>
  <c r="J147"/>
  <c r="BK337"/>
  <c r="J269"/>
  <c r="BK197"/>
  <c r="J359"/>
  <c r="J301"/>
  <c r="J248"/>
  <c r="BK187"/>
  <c r="BK126"/>
  <c r="BK312"/>
  <c r="J241"/>
  <c r="BK155"/>
  <c i="7" r="J742"/>
  <c r="J691"/>
  <c r="J650"/>
  <c r="J580"/>
  <c r="J490"/>
  <c r="J416"/>
  <c r="J384"/>
  <c r="J293"/>
  <c r="J221"/>
  <c r="BK143"/>
  <c r="BK677"/>
  <c r="BK626"/>
  <c r="J589"/>
  <c r="BK540"/>
  <c r="J486"/>
  <c r="BK445"/>
  <c r="J389"/>
  <c r="BK314"/>
  <c r="J271"/>
  <c r="J206"/>
  <c r="J169"/>
  <c r="J451"/>
  <c r="J356"/>
  <c r="BK284"/>
  <c r="BK210"/>
  <c r="J167"/>
  <c r="BK697"/>
  <c r="BK628"/>
  <c r="BK591"/>
  <c r="BK530"/>
  <c r="J470"/>
  <c r="J399"/>
  <c r="BK384"/>
  <c r="BK331"/>
  <c r="BK269"/>
  <c r="BK244"/>
  <c r="BK188"/>
  <c r="BK129"/>
  <c i="8" r="J102"/>
  <c r="J100"/>
  <c r="BK104"/>
  <c r="J106"/>
  <c i="12" r="BK299"/>
  <c r="J257"/>
  <c r="J172"/>
  <c r="J788"/>
  <c r="BK749"/>
  <c r="BK689"/>
  <c r="BK616"/>
  <c r="BK563"/>
  <c r="J504"/>
  <c r="J456"/>
  <c r="J374"/>
  <c r="J263"/>
  <c r="J191"/>
  <c r="BK134"/>
  <c i="13" r="BK180"/>
  <c r="BK95"/>
  <c r="J208"/>
  <c r="BK143"/>
  <c r="BK106"/>
  <c r="J221"/>
  <c r="J182"/>
  <c r="BK135"/>
  <c r="BK248"/>
  <c r="BK184"/>
  <c r="BK118"/>
  <c i="14" r="BK154"/>
  <c r="J181"/>
  <c r="BK102"/>
  <c r="J128"/>
  <c r="BK181"/>
  <c r="BK104"/>
  <c i="15" r="J140"/>
  <c i="16" r="BK169"/>
  <c r="J198"/>
  <c r="BK153"/>
  <c r="J141"/>
  <c r="J181"/>
  <c i="17" r="BK94"/>
  <c i="18" r="BK91"/>
  <c i="19" r="BK212"/>
  <c r="J231"/>
  <c r="J260"/>
  <c r="BK136"/>
  <c i="20" r="J245"/>
  <c r="J164"/>
  <c r="J186"/>
  <c r="BK107"/>
  <c r="J144"/>
  <c r="J201"/>
  <c i="21" r="J260"/>
  <c r="J125"/>
  <c r="BK139"/>
  <c r="BK203"/>
  <c r="J188"/>
  <c i="22" r="J316"/>
  <c r="J486"/>
  <c r="J314"/>
  <c r="BK160"/>
  <c r="BK353"/>
  <c r="J236"/>
  <c r="J155"/>
  <c r="J337"/>
  <c r="J89"/>
  <c i="2" r="J372"/>
  <c r="BK192"/>
  <c r="J293"/>
  <c r="BK121"/>
  <c r="J248"/>
  <c r="BK97"/>
  <c r="BK238"/>
  <c r="J112"/>
  <c i="3" r="BK4061"/>
  <c r="J3931"/>
  <c r="J3728"/>
  <c r="J3694"/>
  <c r="BK3624"/>
  <c r="BK3271"/>
  <c r="J2830"/>
  <c r="BK2721"/>
  <c r="J2215"/>
  <c r="BK1733"/>
  <c r="BK1449"/>
  <c r="BK1203"/>
  <c r="J829"/>
  <c r="BK524"/>
  <c r="J345"/>
  <c r="J4114"/>
  <c r="BK4037"/>
  <c r="J3989"/>
  <c r="BK3856"/>
  <c r="J3726"/>
  <c r="J3660"/>
  <c r="BK3444"/>
  <c r="BK3206"/>
  <c r="J2796"/>
  <c r="J2164"/>
  <c r="J1497"/>
  <c r="BK1447"/>
  <c r="J1019"/>
  <c r="BK462"/>
  <c r="J306"/>
  <c r="BK4079"/>
  <c r="J4041"/>
  <c r="J3993"/>
  <c r="BK3911"/>
  <c r="J3730"/>
  <c r="J3572"/>
  <c r="BK3228"/>
  <c r="BK2986"/>
  <c r="BK2680"/>
  <c r="BK2177"/>
  <c r="BK1881"/>
  <c r="BK1463"/>
  <c r="J1113"/>
  <c r="J676"/>
  <c r="J340"/>
  <c r="BK4866"/>
  <c r="BK4653"/>
  <c r="BK4497"/>
  <c r="J4360"/>
  <c r="J4319"/>
  <c r="BK4279"/>
  <c r="J4248"/>
  <c r="J4094"/>
  <c r="J4017"/>
  <c r="BK3837"/>
  <c r="BK3700"/>
  <c r="BK3627"/>
  <c r="BK3233"/>
  <c r="BK2951"/>
  <c r="J2706"/>
  <c r="J2386"/>
  <c r="BK1915"/>
  <c r="BK1459"/>
  <c r="J1252"/>
  <c r="BK809"/>
  <c r="BK556"/>
  <c r="J273"/>
  <c i="4" r="J408"/>
  <c r="J355"/>
  <c r="BK267"/>
  <c r="BK210"/>
  <c r="J174"/>
  <c r="J101"/>
  <c r="J424"/>
  <c r="J351"/>
  <c r="J301"/>
  <c r="BK237"/>
  <c r="BK170"/>
  <c r="BK103"/>
  <c r="J416"/>
  <c r="J243"/>
  <c r="J192"/>
  <c r="J137"/>
  <c r="J456"/>
  <c r="J414"/>
  <c r="BK351"/>
  <c r="BK281"/>
  <c r="BK192"/>
  <c r="J132"/>
  <c i="5" r="J404"/>
  <c r="J335"/>
  <c r="J262"/>
  <c r="J185"/>
  <c r="BK123"/>
  <c r="BK388"/>
  <c r="J327"/>
  <c r="J297"/>
  <c r="BK221"/>
  <c r="BK163"/>
  <c r="J440"/>
  <c r="J390"/>
  <c r="BK303"/>
  <c r="BK241"/>
  <c r="BK177"/>
  <c r="BK113"/>
  <c r="BK381"/>
  <c r="J293"/>
  <c r="J247"/>
  <c r="J187"/>
  <c r="J132"/>
  <c i="6" r="J305"/>
  <c r="J199"/>
  <c r="BK128"/>
  <c r="J324"/>
  <c r="BK241"/>
  <c r="J171"/>
  <c r="J328"/>
  <c r="BK280"/>
  <c r="BK239"/>
  <c r="J185"/>
  <c r="J343"/>
  <c r="J296"/>
  <c r="BK218"/>
  <c r="J153"/>
  <c i="7" r="BK737"/>
  <c r="BK687"/>
  <c r="J641"/>
  <c r="J576"/>
  <c r="BK486"/>
  <c r="J387"/>
  <c r="BK351"/>
  <c r="BK295"/>
  <c r="J214"/>
  <c r="BK735"/>
  <c r="J668"/>
  <c r="BK609"/>
  <c r="J549"/>
  <c r="J519"/>
  <c r="BK465"/>
  <c r="J401"/>
  <c r="BK341"/>
  <c r="J289"/>
  <c r="BK232"/>
  <c r="J177"/>
  <c r="BK123"/>
  <c r="J708"/>
  <c r="J635"/>
  <c r="BK559"/>
  <c r="J474"/>
  <c r="J426"/>
  <c r="J339"/>
  <c r="BK255"/>
  <c r="J185"/>
  <c r="J131"/>
  <c r="BK681"/>
  <c r="BK595"/>
  <c r="BK561"/>
  <c r="BK501"/>
  <c r="J436"/>
  <c r="J347"/>
  <c r="BK276"/>
  <c r="J249"/>
  <c r="BK185"/>
  <c r="BK150"/>
  <c i="8" r="J134"/>
  <c r="J114"/>
  <c r="BK114"/>
  <c r="J110"/>
  <c i="9" r="BK137"/>
  <c r="J143"/>
  <c r="J133"/>
  <c i="10" r="BK147"/>
  <c r="J113"/>
  <c r="J106"/>
  <c r="BK106"/>
  <c r="J102"/>
  <c i="11" r="BK105"/>
  <c i="12" r="J729"/>
  <c r="BK661"/>
  <c r="J578"/>
  <c r="BK541"/>
  <c r="BK508"/>
  <c r="J446"/>
  <c r="J376"/>
  <c r="BK332"/>
  <c r="BK297"/>
  <c r="J240"/>
  <c r="BK199"/>
  <c r="BK136"/>
  <c r="J715"/>
  <c r="J665"/>
  <c r="BK628"/>
  <c r="BK533"/>
  <c r="J490"/>
  <c r="J434"/>
  <c r="BK376"/>
  <c r="J330"/>
  <c r="BK281"/>
  <c r="J225"/>
  <c r="J155"/>
  <c r="J761"/>
  <c r="J711"/>
  <c r="BK668"/>
  <c r="J626"/>
  <c r="J593"/>
  <c r="BK555"/>
  <c r="J484"/>
  <c r="BK446"/>
  <c r="J418"/>
  <c r="J364"/>
  <c r="J306"/>
  <c r="BK255"/>
  <c r="J193"/>
  <c r="J130"/>
  <c r="J779"/>
  <c r="J731"/>
  <c r="BK665"/>
  <c r="J598"/>
  <c r="J529"/>
  <c r="J470"/>
  <c r="J388"/>
  <c r="J249"/>
  <c r="J187"/>
  <c r="J145"/>
  <c i="13" r="BK245"/>
  <c r="J149"/>
  <c r="J256"/>
  <c r="BK174"/>
  <c r="BK133"/>
  <c r="J248"/>
  <c r="J188"/>
  <c r="BK139"/>
  <c r="BK256"/>
  <c r="J194"/>
  <c r="J122"/>
  <c i="14" r="BK158"/>
  <c r="BK192"/>
  <c r="BK110"/>
  <c r="BK148"/>
  <c r="J187"/>
  <c r="J141"/>
  <c i="15" r="BK138"/>
  <c i="16" r="J173"/>
  <c r="BK95"/>
  <c r="J148"/>
  <c r="J177"/>
  <c r="J122"/>
  <c r="BK143"/>
  <c i="17" r="BK102"/>
  <c i="18" r="BK98"/>
  <c i="19" r="BK164"/>
  <c r="J221"/>
  <c r="BK246"/>
  <c r="J125"/>
  <c i="20" r="BK201"/>
  <c r="J100"/>
  <c r="BK157"/>
  <c r="J174"/>
  <c r="BK100"/>
  <c r="J136"/>
  <c i="21" r="BK220"/>
  <c r="BK244"/>
  <c r="BK101"/>
  <c r="BK148"/>
  <c r="BK144"/>
  <c i="22" r="J325"/>
  <c r="J102"/>
  <c r="BK414"/>
  <c r="BK270"/>
  <c r="BK495"/>
  <c r="J305"/>
  <c r="J173"/>
  <c r="J422"/>
  <c r="J289"/>
  <c i="23" r="BK90"/>
  <c r="J84"/>
  <c i="2" r="J130"/>
  <c r="J238"/>
  <c r="J117"/>
  <c r="J181"/>
  <c r="J91"/>
  <c r="J214"/>
  <c r="BK91"/>
  <c i="3" r="BK4051"/>
  <c r="BK3943"/>
  <c r="J3738"/>
  <c r="J3696"/>
  <c r="J3630"/>
  <c r="BK3283"/>
  <c r="J2996"/>
  <c r="BK2775"/>
  <c r="J2577"/>
  <c r="J1987"/>
  <c r="BK1487"/>
  <c r="J1378"/>
  <c r="J1086"/>
  <c r="BK512"/>
  <c r="BK253"/>
  <c r="J4102"/>
  <c r="J4045"/>
  <c r="J3999"/>
  <c r="BK3881"/>
  <c r="J3702"/>
  <c r="J3644"/>
  <c r="J3278"/>
  <c r="BK2977"/>
  <c r="J2708"/>
  <c r="BK1911"/>
  <c r="BK1477"/>
  <c r="BK1153"/>
  <c r="J719"/>
  <c r="J424"/>
  <c r="J198"/>
  <c r="BK4059"/>
  <c r="J3975"/>
  <c r="BK3915"/>
  <c r="J3740"/>
  <c r="BK3630"/>
  <c r="J3289"/>
  <c r="J3032"/>
  <c r="BK2682"/>
  <c r="J2172"/>
  <c r="BK1901"/>
  <c r="J1461"/>
  <c r="J1122"/>
  <c r="BK681"/>
  <c r="BK345"/>
  <c r="BK140"/>
  <c r="J4670"/>
  <c r="J4500"/>
  <c r="BK4355"/>
  <c r="J4327"/>
  <c r="BK4276"/>
  <c r="BK4240"/>
  <c r="BK4071"/>
  <c r="BK3969"/>
  <c r="BK3757"/>
  <c r="J3690"/>
  <c r="BK3652"/>
  <c r="J3248"/>
  <c r="BK2974"/>
  <c r="J2581"/>
  <c r="J2333"/>
  <c r="J1896"/>
  <c r="J1473"/>
  <c r="BK1113"/>
  <c r="BK736"/>
  <c r="J429"/>
  <c i="4" r="J420"/>
  <c r="J380"/>
  <c r="J333"/>
  <c r="BK261"/>
  <c r="J190"/>
  <c r="BK150"/>
  <c r="BK456"/>
  <c r="BK386"/>
  <c r="J339"/>
  <c r="BK263"/>
  <c r="J208"/>
  <c r="BK134"/>
  <c r="BK430"/>
  <c r="BK349"/>
  <c r="J285"/>
  <c r="J206"/>
  <c r="J168"/>
  <c r="BK464"/>
  <c r="J418"/>
  <c r="BK345"/>
  <c r="BK279"/>
  <c r="J194"/>
  <c r="BK99"/>
  <c i="5" r="BK383"/>
  <c r="J305"/>
  <c r="BK253"/>
  <c r="BK169"/>
  <c r="BK128"/>
  <c r="BK392"/>
  <c r="J325"/>
  <c r="BK225"/>
  <c r="BK167"/>
  <c r="J113"/>
  <c r="J430"/>
  <c r="BK359"/>
  <c r="J291"/>
  <c r="BK237"/>
  <c r="J144"/>
  <c r="BK408"/>
  <c r="BK379"/>
  <c r="BK313"/>
  <c r="BK245"/>
  <c r="BK185"/>
  <c r="BK103"/>
  <c i="6" r="J252"/>
  <c r="BK171"/>
  <c r="J137"/>
  <c r="J316"/>
  <c r="BK252"/>
  <c r="J193"/>
  <c r="BK353"/>
  <c r="BK299"/>
  <c r="BK254"/>
  <c r="J181"/>
  <c r="J361"/>
  <c r="J308"/>
  <c r="J231"/>
  <c r="BK161"/>
  <c i="7" r="J739"/>
  <c r="BK689"/>
  <c r="BK582"/>
  <c r="BK517"/>
  <c r="J459"/>
  <c r="J418"/>
  <c r="J349"/>
  <c r="BK289"/>
  <c r="J219"/>
  <c r="BK139"/>
  <c r="BK685"/>
  <c r="J630"/>
  <c r="J555"/>
  <c r="J515"/>
  <c r="J463"/>
  <c r="BK403"/>
  <c r="J358"/>
  <c r="J295"/>
  <c r="BK267"/>
  <c r="BK190"/>
  <c r="BK756"/>
  <c r="J695"/>
  <c r="J607"/>
  <c r="J505"/>
  <c r="BK428"/>
  <c r="J335"/>
  <c r="J263"/>
  <c r="BK181"/>
  <c r="J123"/>
  <c r="BK662"/>
  <c r="BK589"/>
  <c r="J536"/>
  <c r="J484"/>
  <c r="J374"/>
  <c r="BK310"/>
  <c r="J240"/>
  <c r="J179"/>
  <c r="BK135"/>
  <c i="8" r="J124"/>
  <c r="BK124"/>
  <c i="9" r="BK146"/>
  <c r="J116"/>
  <c r="BK116"/>
  <c r="J129"/>
  <c i="10" r="J137"/>
  <c r="BK130"/>
  <c r="J98"/>
  <c r="J150"/>
  <c i="11" r="BK98"/>
  <c i="12" r="BK759"/>
  <c r="J717"/>
  <c r="J647"/>
  <c r="J576"/>
  <c r="J535"/>
  <c r="BK466"/>
  <c r="BK401"/>
  <c r="BK364"/>
  <c r="BK312"/>
  <c r="J271"/>
  <c r="BK231"/>
  <c r="J157"/>
  <c r="J747"/>
  <c r="BK711"/>
  <c r="BK663"/>
  <c r="BK626"/>
  <c r="BK539"/>
  <c r="J478"/>
  <c r="J416"/>
  <c r="BK374"/>
  <c r="BK328"/>
  <c r="J283"/>
  <c r="BK237"/>
  <c r="BK177"/>
  <c r="J773"/>
  <c r="J727"/>
  <c r="BK645"/>
  <c r="J616"/>
  <c r="BK578"/>
  <c r="J531"/>
  <c r="J480"/>
  <c r="J444"/>
  <c r="J414"/>
  <c r="J352"/>
  <c r="J295"/>
  <c r="J261"/>
  <c r="BK223"/>
  <c r="BK165"/>
  <c r="BK721"/>
  <c r="J657"/>
  <c r="J591"/>
  <c r="J545"/>
  <c r="BK476"/>
  <c r="BK380"/>
  <c r="J304"/>
  <c r="BK201"/>
  <c r="J151"/>
  <c i="13" r="J233"/>
  <c r="BK157"/>
  <c r="J243"/>
  <c r="J164"/>
  <c r="BK108"/>
  <c r="BK227"/>
  <c r="J166"/>
  <c r="BK110"/>
  <c r="J212"/>
  <c r="J133"/>
  <c i="14" r="J173"/>
  <c r="J120"/>
  <c r="J146"/>
  <c r="BK166"/>
  <c r="J102"/>
  <c r="J110"/>
  <c i="15" r="BK135"/>
  <c i="16" r="BK171"/>
  <c r="BK196"/>
  <c r="J145"/>
  <c r="BK181"/>
  <c r="BK198"/>
  <c r="BK135"/>
  <c i="17" r="J92"/>
  <c i="18" r="J100"/>
  <c i="19" r="BK181"/>
  <c r="J224"/>
  <c r="BK204"/>
  <c r="J217"/>
  <c i="20" r="BK171"/>
  <c r="J189"/>
  <c r="J130"/>
  <c r="J162"/>
  <c r="BK221"/>
  <c i="21" r="BK266"/>
  <c r="J101"/>
  <c r="BK133"/>
  <c r="J128"/>
  <c r="J139"/>
  <c i="22" r="J384"/>
  <c r="J160"/>
  <c r="J394"/>
  <c r="J200"/>
  <c r="BK455"/>
  <c r="BK309"/>
  <c r="BK185"/>
  <c r="J425"/>
  <c i="23" r="BK86"/>
  <c i="2" r="BK364"/>
  <c r="BK142"/>
  <c r="BK214"/>
  <c r="BK112"/>
  <c r="BK171"/>
  <c r="J360"/>
  <c r="BK206"/>
  <c i="3" r="J4108"/>
  <c r="BK4021"/>
  <c r="BK3936"/>
  <c r="J3722"/>
  <c r="J3692"/>
  <c r="J3627"/>
  <c r="BK3278"/>
  <c r="BK2960"/>
  <c r="J2748"/>
  <c r="J2500"/>
  <c r="BK1969"/>
  <c r="J1481"/>
  <c r="BK1184"/>
  <c r="J817"/>
  <c r="J421"/>
  <c r="J259"/>
  <c r="BK4096"/>
  <c r="BK4025"/>
  <c r="J3991"/>
  <c r="J3832"/>
  <c r="J3714"/>
  <c r="BK3648"/>
  <c r="J3283"/>
  <c r="BK3012"/>
  <c r="BK2716"/>
  <c r="BK2172"/>
  <c r="J1499"/>
  <c r="BK1441"/>
  <c r="BK1056"/>
  <c r="BK549"/>
  <c r="J366"/>
  <c r="BK4100"/>
  <c r="J4061"/>
  <c r="BK4003"/>
  <c r="BK3948"/>
  <c r="BK3722"/>
  <c r="BK3562"/>
  <c r="J3263"/>
  <c r="J3029"/>
  <c r="BK2708"/>
  <c r="J2210"/>
  <c r="J1495"/>
  <c r="BK1378"/>
  <c r="BK1108"/>
  <c r="J692"/>
  <c r="J440"/>
  <c r="J4866"/>
  <c r="J4677"/>
  <c r="J4373"/>
  <c r="BK4343"/>
  <c r="BK4306"/>
  <c r="J4273"/>
  <c r="J4237"/>
  <c r="J4047"/>
  <c r="J3963"/>
  <c r="BK3746"/>
  <c r="BK3672"/>
  <c r="J3339"/>
  <c r="J3138"/>
  <c r="J2814"/>
  <c r="BK2577"/>
  <c r="J2227"/>
  <c r="BK1923"/>
  <c r="J1467"/>
  <c r="J1198"/>
  <c r="J798"/>
  <c r="BK448"/>
  <c i="4" r="J460"/>
  <c r="BK414"/>
  <c r="BK359"/>
  <c r="J327"/>
  <c r="J235"/>
  <c r="BK182"/>
  <c r="BK95"/>
  <c r="J402"/>
  <c r="J343"/>
  <c r="J297"/>
  <c r="BK239"/>
  <c r="J172"/>
  <c r="J99"/>
  <c r="BK400"/>
  <c r="J335"/>
  <c r="BK265"/>
  <c r="BK194"/>
  <c r="J139"/>
  <c r="J462"/>
  <c r="J386"/>
  <c r="J323"/>
  <c r="J257"/>
  <c r="J164"/>
  <c r="J126"/>
  <c i="5" r="J369"/>
  <c r="BK311"/>
  <c r="J239"/>
  <c r="J167"/>
  <c r="BK428"/>
  <c r="J355"/>
  <c r="BK305"/>
  <c r="J235"/>
  <c r="J195"/>
  <c r="BK144"/>
  <c r="J426"/>
  <c r="BK357"/>
  <c r="BK295"/>
  <c r="J253"/>
  <c r="BK173"/>
  <c r="J428"/>
  <c r="BK371"/>
  <c r="J359"/>
  <c r="BK268"/>
  <c r="BK231"/>
  <c r="BK171"/>
  <c r="BK107"/>
  <c i="6" r="J256"/>
  <c r="J207"/>
  <c r="J161"/>
  <c r="J347"/>
  <c r="BK283"/>
  <c r="J239"/>
  <c r="J128"/>
  <c r="BK250"/>
  <c r="J191"/>
  <c r="BK120"/>
  <c r="BK320"/>
  <c r="J243"/>
  <c r="J175"/>
  <c r="J118"/>
  <c i="7" r="J716"/>
  <c r="J662"/>
  <c r="J605"/>
  <c r="BK507"/>
  <c r="BK438"/>
  <c r="BK382"/>
  <c r="BK312"/>
  <c r="J257"/>
  <c r="BK156"/>
  <c r="J689"/>
  <c r="J633"/>
  <c r="J574"/>
  <c r="BK532"/>
  <c r="J488"/>
  <c r="J414"/>
  <c r="BK362"/>
  <c r="BK304"/>
  <c r="BK253"/>
  <c r="J196"/>
  <c r="BK133"/>
  <c r="J750"/>
  <c r="J687"/>
  <c r="BK599"/>
  <c r="J513"/>
  <c r="BK432"/>
  <c r="J341"/>
  <c r="BK271"/>
  <c r="J208"/>
  <c r="J143"/>
  <c r="J731"/>
  <c r="BK641"/>
  <c r="BK576"/>
  <c r="BK511"/>
  <c r="J445"/>
  <c i="9" r="BK129"/>
  <c r="J104"/>
  <c r="BK106"/>
  <c r="BK108"/>
  <c i="10" r="J126"/>
  <c r="BK126"/>
  <c r="BK141"/>
  <c r="BK100"/>
  <c i="11" r="J98"/>
  <c r="J100"/>
  <c i="12" r="BK727"/>
  <c r="J675"/>
  <c r="J582"/>
  <c r="BK531"/>
  <c r="BK458"/>
  <c r="J390"/>
  <c r="BK354"/>
  <c r="J310"/>
  <c r="J255"/>
  <c r="BK207"/>
  <c r="J143"/>
  <c r="J744"/>
  <c r="BK695"/>
  <c r="J653"/>
  <c r="BK576"/>
  <c r="J518"/>
  <c r="BK438"/>
  <c r="BK395"/>
  <c r="J332"/>
  <c r="BK287"/>
  <c r="J217"/>
  <c r="BK148"/>
  <c r="J751"/>
  <c r="BK697"/>
  <c r="BK647"/>
  <c r="BK622"/>
  <c r="BK595"/>
  <c r="BK551"/>
  <c r="BK488"/>
  <c r="J449"/>
  <c r="BK422"/>
  <c r="BK384"/>
  <c r="BK330"/>
  <c r="J273"/>
  <c r="BK205"/>
  <c r="J163"/>
  <c r="J786"/>
  <c r="BK747"/>
  <c r="J685"/>
  <c r="J610"/>
  <c r="J557"/>
  <c r="BK484"/>
  <c r="BK410"/>
  <c r="J326"/>
  <c r="BK203"/>
  <c r="J153"/>
  <c i="13" r="J227"/>
  <c r="BK168"/>
  <c r="J260"/>
  <c r="J168"/>
  <c r="BK112"/>
  <c r="J239"/>
  <c r="BK202"/>
  <c r="J143"/>
  <c r="BK223"/>
  <c r="J137"/>
  <c i="14" r="J152"/>
  <c r="BK100"/>
  <c r="J116"/>
  <c r="J164"/>
  <c r="BK106"/>
  <c r="J137"/>
  <c i="15" r="BK130"/>
  <c r="J113"/>
  <c i="16" r="BK120"/>
  <c r="J169"/>
  <c r="J95"/>
  <c r="J151"/>
  <c r="J159"/>
  <c i="17" r="BK92"/>
  <c r="BK106"/>
  <c i="19" r="J246"/>
  <c r="BK106"/>
  <c r="J178"/>
  <c r="BK187"/>
  <c r="J147"/>
  <c i="20" r="BK167"/>
  <c r="BK183"/>
  <c r="BK113"/>
  <c r="BK164"/>
  <c r="J242"/>
  <c r="BK133"/>
  <c i="21" r="J177"/>
  <c r="J164"/>
  <c r="J196"/>
  <c r="J256"/>
  <c i="22" r="J460"/>
  <c r="BK305"/>
  <c r="J418"/>
  <c r="BK236"/>
  <c r="J470"/>
  <c r="BK329"/>
  <c r="BK239"/>
  <c r="J142"/>
  <c r="J379"/>
  <c i="23" r="BK94"/>
  <c i="2" r="BK326"/>
  <c r="BK298"/>
  <c r="J107"/>
  <c r="J158"/>
  <c i="1" r="AS60"/>
  <c i="3" r="BK4031"/>
  <c r="J3911"/>
  <c r="BK3724"/>
  <c r="J3676"/>
  <c r="J3565"/>
  <c r="J3266"/>
  <c r="BK2894"/>
  <c r="BK2726"/>
  <c r="J2565"/>
  <c r="J1999"/>
  <c r="BK1469"/>
  <c r="BK1291"/>
  <c r="J1053"/>
  <c r="BK665"/>
  <c r="BK285"/>
  <c r="J4091"/>
  <c r="BK4027"/>
  <c r="BK3981"/>
  <c r="BK3817"/>
  <c r="BK3696"/>
  <c r="J3634"/>
  <c r="BK3343"/>
  <c r="J2974"/>
  <c r="BK2730"/>
  <c r="J2187"/>
  <c r="J1506"/>
  <c r="J1455"/>
  <c r="BK1195"/>
  <c r="J665"/>
  <c r="BK429"/>
  <c r="J160"/>
  <c r="BK4063"/>
  <c r="J4025"/>
  <c r="J3981"/>
  <c r="J3837"/>
  <c r="BK3692"/>
  <c r="J3343"/>
  <c r="J3163"/>
  <c r="BK2766"/>
  <c r="BK1954"/>
  <c r="BK1503"/>
  <c r="J1451"/>
  <c r="BK1086"/>
  <c r="BK668"/>
  <c r="J396"/>
  <c r="BK117"/>
  <c r="J4638"/>
  <c r="BK4500"/>
  <c r="J4347"/>
  <c r="BK4314"/>
  <c r="J4269"/>
  <c r="BK4118"/>
  <c r="BK4043"/>
  <c r="J3967"/>
  <c r="J3736"/>
  <c r="J3680"/>
  <c r="BK3347"/>
  <c r="BK3036"/>
  <c r="J2960"/>
  <c r="BK2504"/>
  <c r="J2202"/>
  <c r="BK1506"/>
  <c r="BK1443"/>
  <c r="BK1143"/>
  <c r="J729"/>
  <c r="J411"/>
  <c i="4" r="BK458"/>
  <c r="J374"/>
  <c r="BK337"/>
  <c r="J269"/>
  <c r="BK212"/>
  <c r="J154"/>
  <c r="BK452"/>
  <c r="BK404"/>
  <c r="J347"/>
  <c r="J295"/>
  <c r="J228"/>
  <c r="BK148"/>
  <c r="J105"/>
  <c r="BK398"/>
  <c r="BK333"/>
  <c r="J271"/>
  <c r="BK200"/>
  <c r="BK141"/>
  <c r="J458"/>
  <c r="BK410"/>
  <c r="BK311"/>
  <c r="BK277"/>
  <c r="BK184"/>
  <c r="BK122"/>
  <c i="5" r="BK402"/>
  <c r="BK343"/>
  <c r="J258"/>
  <c r="J181"/>
  <c r="BK426"/>
  <c r="J357"/>
  <c r="J317"/>
  <c r="BK247"/>
  <c r="J175"/>
  <c r="BK119"/>
  <c r="J422"/>
  <c r="BK355"/>
  <c r="J285"/>
  <c r="BK219"/>
  <c r="J136"/>
  <c r="BK404"/>
  <c r="BK325"/>
  <c r="J266"/>
  <c r="BK217"/>
  <c r="J152"/>
  <c r="J99"/>
  <c i="6" r="J229"/>
  <c r="BK167"/>
  <c r="BK366"/>
  <c r="J322"/>
  <c r="J254"/>
  <c r="BK179"/>
  <c r="J345"/>
  <c r="BK291"/>
  <c r="J220"/>
  <c r="J173"/>
  <c r="BK357"/>
  <c r="J299"/>
  <c r="J211"/>
  <c r="J145"/>
  <c i="7" r="J735"/>
  <c r="BK683"/>
  <c r="J639"/>
  <c r="J534"/>
  <c r="J457"/>
  <c r="BK401"/>
  <c r="J322"/>
  <c r="J253"/>
  <c r="J190"/>
  <c r="BK748"/>
  <c r="J670"/>
  <c r="J564"/>
  <c r="J528"/>
  <c r="BK494"/>
  <c r="BK457"/>
  <c r="BK397"/>
  <c r="BK356"/>
  <c r="J291"/>
  <c r="J234"/>
  <c r="J181"/>
  <c r="J760"/>
  <c r="J712"/>
  <c r="J666"/>
  <c r="J609"/>
  <c r="J557"/>
  <c r="J501"/>
  <c r="J430"/>
  <c r="BK326"/>
  <c r="J244"/>
  <c r="BK183"/>
  <c r="J129"/>
  <c r="J733"/>
  <c r="BK605"/>
  <c r="J570"/>
  <c r="BK498"/>
  <c r="J407"/>
  <c r="BK389"/>
  <c r="J364"/>
  <c r="BK297"/>
  <c r="J261"/>
  <c r="BK227"/>
  <c r="BK148"/>
  <c i="8" r="J126"/>
  <c r="J116"/>
  <c r="BK116"/>
  <c r="BK128"/>
  <c i="12" r="BK334"/>
  <c r="BK277"/>
  <c r="J221"/>
  <c r="BK155"/>
  <c r="BK783"/>
  <c r="BK763"/>
  <c r="BK715"/>
  <c r="BK653"/>
  <c r="J572"/>
  <c r="BK486"/>
  <c r="BK434"/>
  <c r="BK320"/>
  <c r="J219"/>
  <c r="J175"/>
  <c i="13" r="J254"/>
  <c r="BK192"/>
  <c r="J112"/>
  <c r="BK221"/>
  <c r="BK126"/>
  <c r="J99"/>
  <c r="J192"/>
  <c r="J147"/>
  <c r="BK235"/>
  <c r="J153"/>
  <c r="BK99"/>
  <c i="14" r="BK144"/>
  <c r="J196"/>
  <c r="J114"/>
  <c r="BK160"/>
  <c r="J170"/>
  <c i="15" r="J135"/>
  <c r="BK116"/>
  <c i="16" r="J143"/>
  <c r="J139"/>
  <c r="BK167"/>
  <c r="BK173"/>
  <c i="17" r="J110"/>
  <c r="J94"/>
  <c i="18" r="J102"/>
  <c i="19" r="J98"/>
  <c r="J187"/>
  <c r="BK194"/>
  <c r="J212"/>
  <c i="20" r="BK198"/>
  <c r="BK96"/>
  <c r="BK149"/>
  <c r="J198"/>
  <c r="J109"/>
  <c r="BK144"/>
  <c i="21" r="BK209"/>
  <c r="J236"/>
  <c r="BK223"/>
  <c r="J279"/>
  <c i="22" r="J434"/>
  <c r="J138"/>
  <c r="BK422"/>
  <c r="BK228"/>
  <c r="J495"/>
  <c r="BK312"/>
  <c r="J208"/>
  <c r="BK434"/>
  <c r="J213"/>
  <c i="23" r="J88"/>
  <c i="2" r="BK288"/>
  <c r="J97"/>
  <c r="J192"/>
  <c r="BK346"/>
  <c r="BK139"/>
  <c r="BK301"/>
  <c r="BK152"/>
  <c i="3" r="BK4087"/>
  <c r="BK3987"/>
  <c r="J3748"/>
  <c r="BK3698"/>
  <c r="J3642"/>
  <c r="BK3480"/>
  <c r="J3231"/>
  <c r="J2922"/>
  <c r="J2680"/>
  <c r="J2383"/>
  <c r="J1941"/>
  <c r="J1465"/>
  <c r="BK1122"/>
  <c r="BK788"/>
  <c r="BK366"/>
  <c r="J243"/>
  <c r="BK4085"/>
  <c r="J4023"/>
  <c r="J3969"/>
  <c r="J3772"/>
  <c r="BK3708"/>
  <c r="J3652"/>
  <c r="J3355"/>
  <c r="BK3159"/>
  <c r="J2759"/>
  <c r="J2397"/>
  <c r="BK1941"/>
  <c r="J1479"/>
  <c r="BK1198"/>
  <c r="BK729"/>
  <c r="BK411"/>
  <c r="J248"/>
  <c r="J4065"/>
  <c r="J4021"/>
  <c r="BK3985"/>
  <c r="J3842"/>
  <c r="J3700"/>
  <c r="BK3339"/>
  <c r="BK3171"/>
  <c r="J2894"/>
  <c r="J2598"/>
  <c r="J1969"/>
  <c r="J1599"/>
  <c r="J1441"/>
  <c r="BK1053"/>
  <c r="J556"/>
  <c r="J285"/>
  <c r="BK4712"/>
  <c r="BK4634"/>
  <c r="BK4367"/>
  <c r="J4338"/>
  <c r="J4288"/>
  <c r="BK4256"/>
  <c r="J4123"/>
  <c r="BK4039"/>
  <c r="J3953"/>
  <c r="J3712"/>
  <c r="J3654"/>
  <c r="J3293"/>
  <c r="BK3029"/>
  <c r="J2751"/>
  <c r="BK2508"/>
  <c r="BK2182"/>
  <c r="BK1497"/>
  <c r="J1366"/>
  <c r="J1096"/>
  <c r="BK692"/>
  <c r="BK335"/>
  <c i="4" r="J454"/>
  <c r="J390"/>
  <c r="J321"/>
  <c r="BK251"/>
  <c r="BK198"/>
  <c r="J128"/>
  <c r="BK406"/>
  <c r="BK368"/>
  <c r="BK313"/>
  <c r="J249"/>
  <c r="BK188"/>
  <c r="J144"/>
  <c r="J442"/>
  <c r="BK376"/>
  <c r="BK295"/>
  <c r="BK204"/>
  <c r="BK154"/>
  <c r="BK462"/>
  <c r="J392"/>
  <c r="J319"/>
  <c r="J267"/>
  <c r="J166"/>
  <c r="J119"/>
  <c i="5" r="BK347"/>
  <c r="BK276"/>
  <c r="BK207"/>
  <c r="BK136"/>
  <c r="J400"/>
  <c r="BK341"/>
  <c r="J249"/>
  <c r="J199"/>
  <c r="BK148"/>
  <c r="J103"/>
  <c r="BK373"/>
  <c r="J331"/>
  <c r="BK281"/>
  <c r="J209"/>
  <c r="BK134"/>
  <c r="BK390"/>
  <c r="BK317"/>
  <c r="BK239"/>
  <c r="J177"/>
  <c r="J121"/>
  <c i="6" r="BK278"/>
  <c r="J213"/>
  <c r="BK153"/>
  <c r="BK339"/>
  <c r="BK274"/>
  <c r="J216"/>
  <c r="BK118"/>
  <c r="BK318"/>
  <c r="J258"/>
  <c r="J195"/>
  <c r="BK133"/>
  <c r="BK324"/>
  <c r="BK256"/>
  <c r="BK185"/>
  <c r="BK143"/>
  <c i="7" r="BK712"/>
  <c r="BK679"/>
  <c r="BK607"/>
  <c r="J540"/>
  <c r="BK451"/>
  <c r="BK405"/>
  <c r="BK316"/>
  <c r="BK251"/>
  <c r="J162"/>
  <c r="BK718"/>
  <c r="J652"/>
  <c r="J595"/>
  <c r="BK536"/>
  <c r="J492"/>
  <c r="J442"/>
  <c r="BK387"/>
  <c r="J320"/>
  <c r="J282"/>
  <c r="BK217"/>
  <c r="BK171"/>
  <c r="J754"/>
  <c r="BK691"/>
  <c r="BK611"/>
  <c r="BK549"/>
  <c r="BK455"/>
  <c r="J366"/>
  <c r="BK299"/>
  <c r="J227"/>
  <c r="BK169"/>
  <c r="J121"/>
  <c r="BK706"/>
  <c r="J622"/>
  <c r="BK572"/>
  <c r="BK482"/>
  <c r="J422"/>
  <c r="BK380"/>
  <c r="J316"/>
  <c r="J259"/>
  <c r="J225"/>
  <c r="BK131"/>
  <c i="8" r="J122"/>
  <c r="BK120"/>
  <c r="J128"/>
  <c r="J136"/>
  <c i="9" r="J98"/>
  <c r="J127"/>
  <c r="BK141"/>
  <c r="BK102"/>
  <c i="10" r="BK128"/>
  <c r="BK150"/>
  <c r="BK116"/>
  <c r="BK135"/>
  <c i="11" r="BK96"/>
  <c i="12" r="BK761"/>
  <c r="BK709"/>
  <c r="J622"/>
  <c r="J574"/>
  <c r="J533"/>
  <c r="BK497"/>
  <c r="BK430"/>
  <c r="BK347"/>
  <c r="BK304"/>
  <c r="J251"/>
  <c r="J210"/>
  <c r="BK151"/>
  <c r="BK755"/>
  <c r="J709"/>
  <c r="J681"/>
  <c r="J634"/>
  <c r="J565"/>
  <c r="BK480"/>
  <c r="BK418"/>
  <c r="BK393"/>
  <c r="BK336"/>
  <c r="J289"/>
  <c r="J229"/>
  <c r="BK161"/>
  <c r="J771"/>
  <c r="J699"/>
  <c r="J649"/>
  <c r="J612"/>
  <c r="J569"/>
  <c r="BK514"/>
  <c r="BK478"/>
  <c r="BK440"/>
  <c r="BK408"/>
  <c r="BK350"/>
  <c r="BK293"/>
  <c r="J245"/>
  <c r="J181"/>
  <c r="J117"/>
  <c r="BK766"/>
  <c r="BK717"/>
  <c r="BK655"/>
  <c r="J584"/>
  <c r="J510"/>
  <c r="J452"/>
  <c r="BK360"/>
  <c r="J223"/>
  <c r="BK172"/>
  <c r="BK117"/>
  <c i="13" r="BK196"/>
  <c r="BK170"/>
  <c r="BK262"/>
  <c r="J196"/>
  <c r="J124"/>
  <c r="BK233"/>
  <c r="BK206"/>
  <c r="J155"/>
  <c r="BK239"/>
  <c r="J176"/>
  <c r="J104"/>
  <c i="14" r="J148"/>
  <c r="J104"/>
  <c r="BK137"/>
  <c r="BK162"/>
  <c r="BK114"/>
  <c r="J108"/>
  <c i="15" r="BK146"/>
  <c r="BK105"/>
  <c i="16" r="J114"/>
  <c r="BK161"/>
  <c r="J196"/>
  <c r="J98"/>
  <c r="BK101"/>
  <c i="17" r="BK90"/>
  <c i="18" r="J96"/>
  <c i="19" r="BK224"/>
  <c r="BK235"/>
  <c r="J106"/>
  <c r="BK171"/>
  <c r="BK114"/>
  <c i="20" r="J142"/>
  <c r="J221"/>
  <c r="BK111"/>
  <c r="J149"/>
  <c r="J219"/>
  <c i="21" r="BK274"/>
  <c r="BK128"/>
  <c r="J154"/>
  <c r="BK212"/>
  <c r="J228"/>
  <c i="22" r="BK450"/>
  <c r="BK481"/>
  <c r="BK316"/>
  <c r="J145"/>
  <c r="J450"/>
  <c r="J320"/>
  <c r="J228"/>
  <c r="BK440"/>
  <c r="BK133"/>
  <c i="23" r="J82"/>
  <c i="2" r="J346"/>
  <c r="BK372"/>
  <c r="BK181"/>
  <c r="J336"/>
  <c r="BK136"/>
  <c r="BK225"/>
  <c r="BK103"/>
  <c i="3" r="BK4067"/>
  <c r="BK3975"/>
  <c r="BK3730"/>
  <c r="J3686"/>
  <c r="J3615"/>
  <c r="BK3263"/>
  <c r="J2948"/>
  <c r="J2728"/>
  <c r="BK2429"/>
  <c r="J1948"/>
  <c r="BK1473"/>
  <c r="J1265"/>
  <c r="BK939"/>
  <c r="J404"/>
  <c r="BK155"/>
  <c r="BK4065"/>
  <c r="J4007"/>
  <c r="J3965"/>
  <c r="BK3744"/>
  <c r="J3672"/>
  <c r="J3446"/>
  <c r="J3171"/>
  <c r="BK2779"/>
  <c r="BK2386"/>
  <c r="BK1948"/>
  <c r="BK1485"/>
  <c r="J1220"/>
  <c r="BK798"/>
  <c r="BK396"/>
  <c r="BK4114"/>
  <c r="BK4069"/>
  <c r="BK4013"/>
  <c r="J3955"/>
  <c r="BK3772"/>
  <c r="BK3660"/>
  <c r="J3271"/>
  <c r="BK2922"/>
  <c r="J2672"/>
  <c r="J2389"/>
  <c r="J1849"/>
  <c r="J1428"/>
  <c r="BK1061"/>
  <c r="BK584"/>
  <c r="BK243"/>
  <c r="BK4704"/>
  <c r="J4522"/>
  <c r="J4362"/>
  <c r="J4335"/>
  <c r="BK4284"/>
  <c r="BK4251"/>
  <c r="J4096"/>
  <c r="BK4011"/>
  <c r="BK3858"/>
  <c r="J3706"/>
  <c r="J3619"/>
  <c r="BK3141"/>
  <c r="BK2841"/>
  <c r="BK2695"/>
  <c r="BK2389"/>
  <c r="BK1936"/>
  <c r="J1449"/>
  <c r="J1184"/>
  <c r="BK790"/>
  <c r="J444"/>
  <c r="BK223"/>
  <c i="4" r="J404"/>
  <c r="J345"/>
  <c r="BK273"/>
  <c r="BK228"/>
  <c r="BK178"/>
  <c r="BK109"/>
  <c r="BK408"/>
  <c r="J349"/>
  <c r="BK299"/>
  <c r="J241"/>
  <c r="BK152"/>
  <c r="J97"/>
  <c r="BK380"/>
  <c r="BK301"/>
  <c r="J218"/>
  <c r="BK144"/>
  <c r="BK460"/>
  <c r="J398"/>
  <c r="J315"/>
  <c r="BK271"/>
  <c r="J178"/>
  <c r="BK124"/>
  <c i="5" r="J396"/>
  <c r="BK339"/>
  <c r="BK264"/>
  <c r="J191"/>
  <c r="J107"/>
  <c r="J353"/>
  <c r="J311"/>
  <c r="BK258"/>
  <c r="BK201"/>
  <c r="BK146"/>
  <c r="BK437"/>
  <c r="J388"/>
  <c r="J319"/>
  <c r="J264"/>
  <c r="J193"/>
  <c r="J105"/>
  <c r="BK361"/>
  <c r="BK285"/>
  <c r="J237"/>
  <c r="BK175"/>
  <c r="BK130"/>
  <c i="6" r="J303"/>
  <c r="J197"/>
  <c r="J151"/>
  <c r="J363"/>
  <c r="J276"/>
  <c r="BK175"/>
  <c r="BK343"/>
  <c r="BK285"/>
  <c r="J233"/>
  <c r="J189"/>
  <c r="J351"/>
  <c r="BK289"/>
  <c r="BK213"/>
  <c r="BK151"/>
  <c r="BK116"/>
  <c i="7" r="BK704"/>
  <c r="BK643"/>
  <c r="BK557"/>
  <c r="J478"/>
  <c r="J409"/>
  <c r="BK339"/>
  <c r="BK259"/>
  <c r="BK208"/>
  <c r="J127"/>
  <c r="BK675"/>
  <c r="J618"/>
  <c r="J572"/>
  <c r="J524"/>
  <c r="BK480"/>
  <c r="BK420"/>
  <c r="J368"/>
  <c r="J310"/>
  <c r="BK238"/>
  <c r="BK202"/>
  <c r="J148"/>
  <c r="J744"/>
  <c r="J664"/>
  <c r="BK580"/>
  <c r="BK524"/>
  <c r="J465"/>
  <c r="J370"/>
  <c r="J306"/>
  <c r="BK204"/>
  <c r="BK141"/>
  <c r="BK727"/>
  <c r="J626"/>
  <c r="BK574"/>
  <c r="J509"/>
  <c r="BK434"/>
  <c r="J343"/>
  <c r="BK247"/>
  <c r="BK194"/>
  <c r="BK127"/>
  <c i="8" r="BK118"/>
  <c r="BK136"/>
  <c r="J120"/>
  <c i="9" r="BK123"/>
  <c r="J125"/>
  <c r="BK113"/>
  <c i="10" r="BK143"/>
  <c r="BK98"/>
  <c r="J139"/>
  <c r="BK137"/>
  <c i="11" r="J105"/>
  <c i="12" r="BK775"/>
  <c r="BK725"/>
  <c r="J671"/>
  <c r="BK584"/>
  <c r="BK512"/>
  <c r="BK456"/>
  <c r="J384"/>
  <c r="J356"/>
  <c r="BK306"/>
  <c r="BK261"/>
  <c r="J213"/>
  <c r="BK175"/>
  <c r="J766"/>
  <c r="J721"/>
  <c r="BK673"/>
  <c r="BK632"/>
  <c r="BK567"/>
  <c r="J492"/>
  <c r="J432"/>
  <c r="BK386"/>
  <c r="J334"/>
  <c r="J291"/>
  <c r="BK215"/>
  <c r="BK157"/>
  <c r="J768"/>
  <c r="J689"/>
  <c r="BK651"/>
  <c r="J624"/>
  <c r="BK591"/>
  <c r="BK543"/>
  <c r="J486"/>
  <c r="BK452"/>
  <c r="J420"/>
  <c r="J368"/>
  <c r="BK314"/>
  <c r="J269"/>
  <c r="J195"/>
  <c r="J136"/>
  <c r="BK687"/>
  <c r="BK641"/>
  <c r="BK569"/>
  <c r="J524"/>
  <c r="J464"/>
  <c r="J399"/>
  <c r="BK316"/>
  <c r="J215"/>
  <c r="BK163"/>
  <c i="13" r="J252"/>
  <c r="BK182"/>
  <c r="J101"/>
  <c r="BK178"/>
  <c r="J116"/>
  <c r="BK237"/>
  <c r="J184"/>
  <c r="BK128"/>
  <c r="J231"/>
  <c r="J151"/>
  <c r="J95"/>
  <c i="14" r="J132"/>
  <c r="J166"/>
  <c r="J198"/>
  <c r="J130"/>
  <c r="J178"/>
  <c i="15" r="BK143"/>
  <c r="J93"/>
  <c i="16" r="BK159"/>
  <c r="J190"/>
  <c r="BK133"/>
  <c r="BK157"/>
  <c r="BK179"/>
  <c i="17" r="J112"/>
  <c r="J102"/>
  <c i="18" r="J91"/>
  <c i="19" r="J122"/>
  <c r="BK200"/>
  <c r="J238"/>
  <c r="BK98"/>
  <c i="20" r="BK189"/>
  <c r="J107"/>
  <c r="J160"/>
  <c r="J212"/>
  <c r="J113"/>
  <c r="J127"/>
  <c i="21" r="J144"/>
  <c r="BK159"/>
  <c r="BK182"/>
  <c r="BK164"/>
  <c i="22" r="J342"/>
  <c r="BK89"/>
  <c r="J318"/>
  <c r="BK189"/>
  <c r="J350"/>
  <c r="J270"/>
  <c r="J115"/>
  <c r="BK350"/>
  <c r="BK125"/>
  <c i="23" r="BK88"/>
  <c i="2" r="J164"/>
  <c r="J265"/>
  <c r="J152"/>
  <c r="J212"/>
  <c r="BK127"/>
  <c r="J230"/>
  <c r="BK117"/>
  <c i="3" r="BK4055"/>
  <c r="BK3963"/>
  <c r="J3732"/>
  <c r="J3678"/>
  <c r="J3612"/>
  <c r="BK3248"/>
  <c r="BK2837"/>
  <c r="J2718"/>
  <c r="BK2333"/>
  <c r="BK1944"/>
  <c r="BK1467"/>
  <c r="BK1255"/>
  <c r="J1014"/>
  <c r="BK444"/>
  <c r="BK198"/>
  <c r="BK4081"/>
  <c r="BK4047"/>
  <c r="J3979"/>
  <c r="BK3768"/>
  <c r="BK3694"/>
  <c r="BK3615"/>
  <c r="J3358"/>
  <c r="BK3086"/>
  <c r="BK2748"/>
  <c r="J2508"/>
  <c r="J1936"/>
  <c r="BK1465"/>
  <c r="J1143"/>
  <c r="J673"/>
  <c r="BK322"/>
  <c r="BK4073"/>
  <c r="J4031"/>
  <c r="J3983"/>
  <c r="BK3896"/>
  <c r="BK3750"/>
  <c r="BK3656"/>
  <c r="J3285"/>
  <c r="J2951"/>
  <c r="J2678"/>
  <c r="J2009"/>
  <c r="J1893"/>
  <c r="J1453"/>
  <c r="BK1032"/>
  <c r="J524"/>
  <c r="BK261"/>
  <c r="J4729"/>
  <c r="J4634"/>
  <c r="J4497"/>
  <c r="BK4352"/>
  <c r="BK4319"/>
  <c r="J4264"/>
  <c r="J4116"/>
  <c r="J4037"/>
  <c r="BK3979"/>
  <c r="BK3728"/>
  <c r="BK3686"/>
  <c r="BK3493"/>
  <c r="J3146"/>
  <c r="BK2948"/>
  <c r="J2684"/>
  <c r="J2337"/>
  <c r="BK1849"/>
  <c r="BK1451"/>
  <c r="J1153"/>
  <c r="J741"/>
  <c r="J584"/>
  <c r="J253"/>
  <c i="4" r="J406"/>
  <c r="BK353"/>
  <c r="J293"/>
  <c r="J247"/>
  <c r="BK202"/>
  <c r="BK132"/>
  <c r="BK446"/>
  <c r="BK388"/>
  <c r="BK309"/>
  <c r="J251"/>
  <c r="J162"/>
  <c r="J111"/>
  <c r="J422"/>
  <c r="BK315"/>
  <c r="J237"/>
  <c r="BK186"/>
  <c r="J117"/>
  <c r="J450"/>
  <c r="J412"/>
  <c r="J309"/>
  <c r="J273"/>
  <c r="J186"/>
  <c r="J95"/>
  <c i="5" r="BK394"/>
  <c r="J329"/>
  <c r="BK256"/>
  <c r="BK183"/>
  <c r="BK111"/>
  <c r="J379"/>
  <c r="BK321"/>
  <c r="BK260"/>
  <c r="J203"/>
  <c r="BK121"/>
  <c r="J414"/>
  <c r="BK365"/>
  <c r="J307"/>
  <c r="J231"/>
  <c r="BK187"/>
  <c r="J101"/>
  <c r="BK386"/>
  <c r="BK333"/>
  <c r="BK307"/>
  <c r="BK243"/>
  <c r="BK179"/>
  <c r="J125"/>
  <c i="6" r="J289"/>
  <c r="BK124"/>
  <c r="J318"/>
  <c r="BK263"/>
  <c r="J177"/>
  <c r="BK351"/>
  <c r="J312"/>
  <c r="J263"/>
  <c r="BK222"/>
  <c r="J149"/>
  <c r="BK347"/>
  <c r="BK267"/>
  <c r="BK191"/>
  <c r="BK139"/>
  <c i="7" r="J706"/>
  <c r="J677"/>
  <c r="J628"/>
  <c r="J530"/>
  <c r="BK453"/>
  <c r="J403"/>
  <c r="BK324"/>
  <c r="BK240"/>
  <c r="BK164"/>
  <c r="J710"/>
  <c r="BK650"/>
  <c r="BK593"/>
  <c r="J538"/>
  <c r="BK476"/>
  <c r="BK430"/>
  <c r="J372"/>
  <c r="J312"/>
  <c r="J276"/>
  <c r="J212"/>
  <c r="J160"/>
  <c r="BK739"/>
  <c r="BK660"/>
  <c r="J582"/>
  <c r="J543"/>
  <c r="J453"/>
  <c r="BK353"/>
  <c r="BK291"/>
  <c r="J164"/>
  <c r="J125"/>
  <c r="BK658"/>
  <c r="J586"/>
  <c r="J526"/>
  <c r="BK463"/>
  <c i="9" r="J111"/>
  <c r="BK119"/>
  <c r="BK121"/>
  <c r="BK125"/>
  <c i="10" r="BK139"/>
  <c r="J135"/>
  <c r="J122"/>
  <c r="BK133"/>
  <c i="11" r="J96"/>
  <c i="12" r="BK757"/>
  <c r="J707"/>
  <c r="BK612"/>
  <c r="BK547"/>
  <c r="BK492"/>
  <c r="J428"/>
  <c r="J362"/>
  <c r="BK302"/>
  <c r="J243"/>
  <c r="J197"/>
  <c r="J134"/>
  <c r="J737"/>
  <c r="BK707"/>
  <c r="J661"/>
  <c r="BK598"/>
  <c r="BK494"/>
  <c r="J422"/>
  <c r="J378"/>
  <c r="BK338"/>
  <c r="BK295"/>
  <c r="BK240"/>
  <c r="J159"/>
  <c r="J763"/>
  <c r="BK701"/>
  <c r="BK659"/>
  <c r="J628"/>
  <c r="BK574"/>
  <c r="J541"/>
  <c r="J473"/>
  <c r="BK416"/>
  <c r="BK358"/>
  <c r="J302"/>
  <c r="BK263"/>
  <c r="BK225"/>
  <c r="J141"/>
  <c r="BK781"/>
  <c r="BK735"/>
  <c r="BK675"/>
  <c r="J595"/>
  <c r="BK535"/>
  <c r="J468"/>
  <c r="BK397"/>
  <c r="J312"/>
  <c r="BK217"/>
  <c r="J169"/>
  <c i="13" r="J262"/>
  <c r="J172"/>
  <c r="J97"/>
  <c r="J180"/>
  <c r="J131"/>
  <c r="BK231"/>
  <c r="BK186"/>
  <c r="J264"/>
  <c r="J204"/>
  <c r="J128"/>
  <c i="14" r="J176"/>
  <c r="J122"/>
  <c r="J158"/>
  <c r="J194"/>
  <c r="BK132"/>
  <c r="BK176"/>
  <c r="J118"/>
  <c i="15" r="J143"/>
  <c i="16" r="BK155"/>
  <c r="J186"/>
  <c r="BK125"/>
  <c r="J133"/>
  <c r="J175"/>
  <c i="17" r="J106"/>
  <c r="BK96"/>
  <c i="18" r="BK100"/>
  <c i="19" r="J250"/>
  <c r="J130"/>
  <c r="BK158"/>
  <c r="BK208"/>
  <c i="20" r="J177"/>
  <c r="BK223"/>
  <c r="BK245"/>
  <c r="J147"/>
  <c r="BK212"/>
  <c i="21" r="J271"/>
  <c r="J266"/>
  <c r="J148"/>
  <c r="BK177"/>
  <c r="J220"/>
  <c i="22" r="BK425"/>
  <c r="BK208"/>
  <c r="J455"/>
  <c r="J274"/>
  <c r="BK168"/>
  <c r="J365"/>
  <c r="J277"/>
  <c r="BK431"/>
  <c r="J329"/>
  <c i="23" r="J92"/>
  <c i="2" r="BK204"/>
  <c r="J121"/>
  <c r="BK208"/>
  <c r="J87"/>
  <c r="J142"/>
  <c r="J220"/>
  <c r="J136"/>
  <c i="3" r="BK4091"/>
  <c r="J4011"/>
  <c r="J3742"/>
  <c r="BK3710"/>
  <c r="BK3664"/>
  <c r="BK3475"/>
  <c r="J3141"/>
  <c r="BK2785"/>
  <c r="BK2592"/>
  <c r="BK2205"/>
  <c r="BK1869"/>
  <c r="BK1461"/>
  <c r="BK1134"/>
  <c r="BK741"/>
  <c r="J330"/>
  <c r="BK4106"/>
  <c r="J4079"/>
  <c r="J4003"/>
  <c r="BK3973"/>
  <c r="BK3738"/>
  <c r="BK3654"/>
  <c r="J3473"/>
  <c r="J3168"/>
  <c r="J2775"/>
  <c r="BK2530"/>
  <c r="BK1951"/>
  <c r="J1493"/>
  <c r="J1212"/>
  <c r="J795"/>
  <c r="BK349"/>
  <c r="J4087"/>
  <c r="J4043"/>
  <c r="BK3999"/>
  <c r="BK3959"/>
  <c r="J3746"/>
  <c r="BK3658"/>
  <c r="BK3293"/>
  <c r="BK3138"/>
  <c r="BK2706"/>
  <c r="J2504"/>
  <c r="J1869"/>
  <c r="J1469"/>
  <c r="BK1162"/>
  <c r="BK704"/>
  <c r="BK327"/>
  <c r="J4863"/>
  <c r="BK4670"/>
  <c r="BK4522"/>
  <c r="J4355"/>
  <c r="BK4327"/>
  <c r="J4276"/>
  <c r="J4240"/>
  <c r="J4057"/>
  <c r="BK3955"/>
  <c r="BK3832"/>
  <c r="BK3704"/>
  <c r="J3624"/>
  <c r="BK3225"/>
  <c r="J2812"/>
  <c r="J2682"/>
  <c r="J2240"/>
  <c r="BK1861"/>
  <c r="J1457"/>
  <c r="J1173"/>
  <c r="J788"/>
  <c r="BK442"/>
  <c r="BK233"/>
  <c i="4" r="BK382"/>
  <c r="BK329"/>
  <c r="BK255"/>
  <c r="J200"/>
  <c r="BK130"/>
  <c r="BK436"/>
  <c r="BK390"/>
  <c r="J331"/>
  <c r="BK269"/>
  <c r="J210"/>
  <c r="BK164"/>
  <c r="BK113"/>
  <c r="BK420"/>
  <c r="J313"/>
  <c r="BK235"/>
  <c r="BK190"/>
  <c r="J122"/>
  <c r="BK448"/>
  <c r="J388"/>
  <c r="BK339"/>
  <c r="BK259"/>
  <c r="BK162"/>
  <c i="5" r="BK434"/>
  <c r="BK375"/>
  <c r="BK327"/>
  <c r="J243"/>
  <c r="BK159"/>
  <c r="J109"/>
  <c r="BK377"/>
  <c r="J301"/>
  <c r="BK223"/>
  <c r="J165"/>
  <c r="BK109"/>
  <c r="J406"/>
  <c r="J363"/>
  <c r="BK297"/>
  <c r="J229"/>
  <c r="J161"/>
  <c r="BK412"/>
  <c r="BK349"/>
  <c r="J281"/>
  <c r="BK235"/>
  <c r="BK165"/>
  <c r="BK117"/>
  <c i="6" r="J260"/>
  <c r="J179"/>
  <c r="J126"/>
  <c r="BK303"/>
  <c r="J245"/>
  <c r="BK159"/>
  <c r="BK333"/>
  <c r="J278"/>
  <c r="BK231"/>
  <c r="J155"/>
  <c r="J349"/>
  <c r="J283"/>
  <c r="BK229"/>
  <c r="BK173"/>
  <c r="J120"/>
  <c i="7" r="BK708"/>
  <c r="J658"/>
  <c r="BK618"/>
  <c r="J547"/>
  <c r="BK470"/>
  <c r="BK407"/>
  <c r="BK347"/>
  <c r="J278"/>
  <c r="J210"/>
  <c r="BK693"/>
  <c r="BK639"/>
  <c r="J599"/>
  <c r="BK547"/>
  <c r="J507"/>
  <c r="BK426"/>
  <c r="BK378"/>
  <c r="BK335"/>
  <c r="BK280"/>
  <c r="BK223"/>
  <c r="J158"/>
  <c r="J756"/>
  <c r="J725"/>
  <c r="J675"/>
  <c r="BK624"/>
  <c r="BK564"/>
  <c r="BK515"/>
  <c r="BK418"/>
  <c r="BK337"/>
  <c r="J269"/>
  <c r="BK196"/>
  <c r="BK137"/>
  <c r="BK721"/>
  <c r="BK620"/>
  <c r="BK553"/>
  <c r="J480"/>
  <c r="BK424"/>
  <c r="BK391"/>
  <c r="BK358"/>
  <c r="J318"/>
  <c r="J255"/>
  <c r="J198"/>
  <c r="J156"/>
  <c i="8" r="J132"/>
  <c r="BK122"/>
  <c r="BK132"/>
  <c r="J96"/>
  <c i="9" r="J135"/>
  <c i="12" r="J285"/>
  <c r="BK233"/>
  <c r="J185"/>
  <c r="BK119"/>
  <c r="BK777"/>
  <c r="J683"/>
  <c r="BK600"/>
  <c r="J551"/>
  <c r="J466"/>
  <c r="BK390"/>
  <c r="BK310"/>
  <c r="J205"/>
  <c r="J148"/>
  <c i="13" r="BK243"/>
  <c r="BK153"/>
  <c r="BK258"/>
  <c r="BK190"/>
  <c r="BK155"/>
  <c r="BK241"/>
  <c r="BK212"/>
  <c r="BK164"/>
  <c r="BK114"/>
  <c r="BK217"/>
  <c r="BK141"/>
  <c i="14" r="J189"/>
  <c r="BK124"/>
  <c r="J156"/>
  <c r="BK196"/>
  <c r="BK139"/>
  <c r="BK198"/>
  <c r="J124"/>
  <c i="15" r="BK93"/>
  <c i="16" r="BK192"/>
  <c r="BK109"/>
  <c r="J171"/>
  <c r="J188"/>
  <c r="BK114"/>
  <c r="BK117"/>
  <c i="17" r="BK104"/>
  <c i="18" r="BK102"/>
  <c i="19" r="BK125"/>
  <c r="BK217"/>
  <c r="BK231"/>
  <c r="BK257"/>
  <c i="20" r="J183"/>
  <c r="J225"/>
  <c r="J116"/>
  <c r="J169"/>
  <c r="J238"/>
  <c r="BK91"/>
  <c i="21" r="BK154"/>
  <c r="J169"/>
  <c r="J244"/>
  <c r="BK241"/>
  <c i="22" r="J353"/>
  <c r="J196"/>
  <c r="BK337"/>
  <c r="BK193"/>
  <c r="J404"/>
  <c r="J292"/>
  <c r="J185"/>
  <c r="BK418"/>
  <c r="BK145"/>
  <c i="23" r="BK84"/>
  <c i="2" r="J210"/>
  <c r="J353"/>
  <c r="J148"/>
  <c r="BK161"/>
  <c r="J364"/>
  <c r="J171"/>
  <c i="3" r="BK4120"/>
  <c r="J4013"/>
  <c r="J3787"/>
  <c r="BK3718"/>
  <c r="BK3666"/>
  <c r="BK3358"/>
  <c r="BK3146"/>
  <c r="BK2782"/>
  <c r="BK2586"/>
  <c r="BK2164"/>
  <c r="BK1489"/>
  <c r="J1350"/>
  <c r="J1061"/>
  <c r="J736"/>
  <c r="BK4123"/>
  <c r="J4073"/>
  <c r="J4055"/>
  <c r="BK3997"/>
  <c r="J3924"/>
  <c r="BK3690"/>
  <c r="BK3612"/>
  <c r="BK3289"/>
  <c r="J2957"/>
  <c r="BK2678"/>
  <c r="BK2004"/>
  <c r="J1736"/>
  <c r="J1391"/>
  <c r="BK806"/>
  <c r="BK640"/>
  <c r="BK4116"/>
  <c r="J4071"/>
  <c r="BK4029"/>
  <c r="J3973"/>
  <c r="BK3782"/>
  <c r="BK3678"/>
  <c r="J3351"/>
  <c r="BK3149"/>
  <c r="J2788"/>
  <c r="BK2562"/>
  <c r="J1944"/>
  <c r="J1491"/>
  <c r="BK1350"/>
  <c r="J894"/>
  <c r="J484"/>
  <c r="J261"/>
  <c r="BK4729"/>
  <c r="BK4575"/>
  <c r="BK4373"/>
  <c r="J4343"/>
  <c r="J4306"/>
  <c r="BK4264"/>
  <c r="J4104"/>
  <c r="BK4035"/>
  <c r="BK3920"/>
  <c r="J3744"/>
  <c r="J3682"/>
  <c r="J3569"/>
  <c r="J3086"/>
  <c r="BK2788"/>
  <c r="BK2426"/>
  <c r="J2205"/>
  <c r="BK1736"/>
  <c r="J1447"/>
  <c r="BK1168"/>
  <c r="BK752"/>
  <c r="BK434"/>
  <c i="4" r="BK426"/>
  <c r="BK378"/>
  <c r="J317"/>
  <c r="J245"/>
  <c r="J180"/>
  <c r="J113"/>
  <c r="J434"/>
  <c r="J378"/>
  <c r="J329"/>
  <c r="J265"/>
  <c r="BK206"/>
  <c r="BK119"/>
  <c r="BK422"/>
  <c r="J337"/>
  <c r="BK305"/>
  <c r="J232"/>
  <c r="BK174"/>
  <c r="BK101"/>
  <c r="BK434"/>
  <c r="J384"/>
  <c r="J305"/>
  <c r="J230"/>
  <c r="BK160"/>
  <c i="5" r="J432"/>
  <c r="BK363"/>
  <c r="J313"/>
  <c r="J245"/>
  <c r="J171"/>
  <c r="BK430"/>
  <c r="J373"/>
  <c r="J303"/>
  <c r="BK229"/>
  <c r="J173"/>
  <c r="BK115"/>
  <c r="BK418"/>
  <c r="J351"/>
  <c r="BK293"/>
  <c r="BK227"/>
  <c r="J150"/>
  <c r="BK410"/>
  <c r="J341"/>
  <c r="J260"/>
  <c r="J233"/>
  <c r="BK161"/>
  <c r="BK105"/>
  <c i="6" r="BK235"/>
  <c r="BK177"/>
  <c r="BK114"/>
  <c r="BK314"/>
  <c r="J250"/>
  <c r="J187"/>
  <c r="J357"/>
  <c r="J293"/>
  <c r="BK207"/>
  <c r="J165"/>
  <c r="J114"/>
  <c r="J310"/>
  <c r="J235"/>
  <c r="J163"/>
  <c i="7" r="J746"/>
  <c r="J702"/>
  <c r="BK656"/>
  <c r="J584"/>
  <c r="J494"/>
  <c r="J428"/>
  <c r="J378"/>
  <c r="J301"/>
  <c r="J238"/>
  <c r="BK152"/>
  <c r="BK700"/>
  <c r="J624"/>
  <c r="J568"/>
  <c r="BK505"/>
  <c r="J455"/>
  <c r="BK393"/>
  <c r="J360"/>
  <c r="BK301"/>
  <c r="J242"/>
  <c r="BK200"/>
  <c r="J758"/>
  <c r="BK723"/>
  <c r="J656"/>
  <c r="J597"/>
  <c r="J522"/>
  <c r="BK436"/>
  <c r="BK343"/>
  <c r="BK282"/>
  <c r="BK212"/>
  <c r="BK154"/>
  <c r="BK742"/>
  <c r="J643"/>
  <c r="BK584"/>
  <c r="J517"/>
  <c r="J449"/>
  <c r="J395"/>
  <c r="BK333"/>
  <c r="J267"/>
  <c r="BK242"/>
  <c r="BK177"/>
  <c r="BK125"/>
  <c i="8" r="J98"/>
  <c r="BK102"/>
  <c r="BK106"/>
  <c r="J104"/>
  <c i="9" r="J121"/>
  <c r="J123"/>
  <c r="BK127"/>
  <c i="10" r="J141"/>
  <c r="BK102"/>
  <c r="J143"/>
  <c r="J147"/>
  <c i="11" r="BK100"/>
  <c i="12" r="BK773"/>
  <c r="J723"/>
  <c r="J677"/>
  <c r="J588"/>
  <c r="BK518"/>
  <c r="BK454"/>
  <c r="J382"/>
  <c r="J360"/>
  <c r="BK308"/>
  <c r="J267"/>
  <c r="BK221"/>
  <c r="BK167"/>
  <c r="BK122"/>
  <c r="J741"/>
  <c r="J697"/>
  <c r="J651"/>
  <c r="BK582"/>
  <c r="J502"/>
  <c r="J458"/>
  <c r="J401"/>
  <c r="BK352"/>
  <c r="J297"/>
  <c r="J265"/>
  <c r="J207"/>
  <c r="J124"/>
  <c r="BK731"/>
  <c r="J673"/>
  <c r="J632"/>
  <c r="BK602"/>
  <c r="J547"/>
  <c r="J508"/>
  <c r="J454"/>
  <c r="J425"/>
  <c r="J397"/>
  <c r="BK342"/>
  <c r="BK283"/>
  <c r="BK227"/>
  <c r="J167"/>
  <c r="BK786"/>
  <c r="J739"/>
  <c r="BK681"/>
  <c r="J607"/>
  <c r="J555"/>
  <c r="J482"/>
  <c r="J408"/>
  <c r="J293"/>
  <c r="BK197"/>
  <c r="BK159"/>
  <c i="13" r="BK229"/>
  <c r="BK188"/>
  <c r="J106"/>
  <c r="BK210"/>
  <c r="BK147"/>
  <c r="BK260"/>
  <c r="J217"/>
  <c r="J170"/>
  <c r="J93"/>
  <c r="J210"/>
  <c r="BK145"/>
  <c i="14" r="BK170"/>
  <c r="BK128"/>
  <c r="BK168"/>
  <c r="J96"/>
  <c r="BK135"/>
  <c r="BK173"/>
  <c r="BK96"/>
  <c i="15" r="J116"/>
  <c i="16" r="J153"/>
  <c r="J183"/>
  <c r="BK122"/>
  <c r="BK139"/>
  <c r="J163"/>
  <c i="17" r="J98"/>
  <c r="BK112"/>
  <c i="19" r="BK260"/>
  <c r="J257"/>
  <c r="J164"/>
  <c r="BK190"/>
  <c r="BK238"/>
  <c i="20" r="J192"/>
  <c r="BK235"/>
  <c r="BK127"/>
  <c r="BK205"/>
  <c r="BK116"/>
  <c r="BK160"/>
  <c i="21" r="J182"/>
  <c r="BK172"/>
  <c r="BK233"/>
  <c r="BK271"/>
  <c i="22" r="J490"/>
  <c r="BK314"/>
  <c r="J193"/>
  <c r="BK282"/>
  <c r="J176"/>
  <c r="BK369"/>
  <c r="BK274"/>
  <c r="BK129"/>
  <c r="J369"/>
  <c r="J107"/>
  <c i="23" r="BK96"/>
  <c i="2" r="J206"/>
  <c r="J301"/>
  <c r="J139"/>
  <c r="BK155"/>
  <c r="BK336"/>
  <c r="J167"/>
  <c i="3" r="BK4098"/>
  <c r="BK3995"/>
  <c r="BK3754"/>
  <c r="J3708"/>
  <c r="J3662"/>
  <c r="J3562"/>
  <c r="J3149"/>
  <c r="J2806"/>
  <c r="BK2598"/>
  <c r="BK2240"/>
  <c r="BK1499"/>
  <c r="BK1235"/>
  <c r="J1039"/>
  <c r="J724"/>
  <c r="J322"/>
  <c r="J4112"/>
  <c r="BK4053"/>
  <c r="BK3993"/>
  <c r="J3777"/>
  <c r="J3718"/>
  <c r="J3656"/>
  <c r="J3480"/>
  <c r="J3228"/>
  <c r="BK2830"/>
  <c r="J2639"/>
  <c r="BK2009"/>
  <c r="BK1501"/>
  <c r="J1445"/>
  <c r="J1009"/>
  <c r="BK546"/>
  <c r="BK294"/>
  <c r="J4075"/>
  <c r="J4027"/>
  <c r="J3997"/>
  <c r="J3858"/>
  <c r="J3698"/>
  <c r="J3347"/>
  <c r="BK3161"/>
  <c r="BK2744"/>
  <c r="J2530"/>
  <c r="J1926"/>
  <c r="J1501"/>
  <c r="BK1252"/>
  <c r="J939"/>
  <c r="J512"/>
  <c r="J314"/>
  <c r="BK4863"/>
  <c r="J4578"/>
  <c r="J4369"/>
  <c r="J4341"/>
  <c r="J4314"/>
  <c r="BK4269"/>
  <c r="BK4110"/>
  <c r="J4033"/>
  <c r="J3959"/>
  <c r="BK3742"/>
  <c r="J3674"/>
  <c r="BK3334"/>
  <c r="BK3032"/>
  <c r="J2785"/>
  <c r="J2519"/>
  <c r="BK2215"/>
  <c r="J1733"/>
  <c r="BK1428"/>
  <c r="BK889"/>
  <c r="J549"/>
  <c r="BK259"/>
  <c i="4" r="BK412"/>
  <c r="BK357"/>
  <c r="J325"/>
  <c r="J253"/>
  <c r="J220"/>
  <c r="J124"/>
  <c r="BK442"/>
  <c r="J394"/>
  <c r="BK325"/>
  <c r="BK283"/>
  <c r="BK220"/>
  <c r="BK168"/>
  <c r="BK107"/>
  <c r="BK418"/>
  <c r="J307"/>
  <c r="BK247"/>
  <c r="J196"/>
  <c r="J130"/>
  <c r="J440"/>
  <c r="J376"/>
  <c r="BK307"/>
  <c r="J255"/>
  <c r="J141"/>
  <c i="5" r="BK414"/>
  <c r="BK351"/>
  <c r="J278"/>
  <c r="BK209"/>
  <c r="J134"/>
  <c r="J402"/>
  <c r="BK345"/>
  <c r="J274"/>
  <c r="BK213"/>
  <c r="BK155"/>
  <c r="J97"/>
  <c r="BK400"/>
  <c r="BK337"/>
  <c r="J283"/>
  <c r="J207"/>
  <c r="J128"/>
  <c r="J392"/>
  <c r="J323"/>
  <c r="J256"/>
  <c r="J221"/>
  <c r="J163"/>
  <c r="J119"/>
  <c i="6" r="BK287"/>
  <c r="BK209"/>
  <c r="J116"/>
  <c r="BK328"/>
  <c r="BK296"/>
  <c r="BK243"/>
  <c r="BK141"/>
  <c r="J326"/>
  <c r="J274"/>
  <c r="BK211"/>
  <c r="BK145"/>
  <c r="J335"/>
  <c r="BK269"/>
  <c r="BK199"/>
  <c r="J141"/>
  <c i="7" r="J727"/>
  <c r="J681"/>
  <c r="BK635"/>
  <c r="BK492"/>
  <c r="J434"/>
  <c r="J380"/>
  <c r="J299"/>
  <c r="BK249"/>
  <c r="J188"/>
  <c r="J721"/>
  <c r="BK645"/>
  <c r="J591"/>
  <c r="BK534"/>
  <c r="BK490"/>
  <c r="J440"/>
  <c r="J382"/>
  <c r="J326"/>
  <c r="BK278"/>
  <c r="BK214"/>
  <c r="BK162"/>
  <c r="J752"/>
  <c r="BK710"/>
  <c r="BK633"/>
  <c r="J551"/>
  <c r="J482"/>
  <c r="J411"/>
  <c r="BK322"/>
  <c r="J236"/>
  <c r="J192"/>
  <c r="J133"/>
  <c r="BK702"/>
  <c r="J613"/>
  <c r="BK519"/>
  <c r="J476"/>
  <c r="BK349"/>
  <c r="BK274"/>
  <c r="J204"/>
  <c r="J152"/>
  <c i="8" r="BK96"/>
  <c r="BK108"/>
  <c r="J130"/>
  <c i="9" r="J100"/>
  <c r="BK133"/>
  <c r="BK135"/>
  <c r="BK98"/>
  <c i="10" r="BK109"/>
  <c r="BK124"/>
  <c r="BK120"/>
  <c r="BK118"/>
  <c i="11" r="BK103"/>
  <c i="12" r="BK744"/>
  <c r="BK691"/>
  <c r="BK610"/>
  <c r="BK559"/>
  <c r="J494"/>
  <c r="J436"/>
  <c r="BK368"/>
  <c r="J328"/>
  <c r="BK285"/>
  <c r="BK249"/>
  <c r="J201"/>
  <c r="BK141"/>
  <c r="BK739"/>
  <c r="BK699"/>
  <c r="J655"/>
  <c r="J614"/>
  <c r="J527"/>
  <c r="BK460"/>
  <c r="BK399"/>
  <c r="J350"/>
  <c r="J308"/>
  <c r="BK267"/>
  <c r="J199"/>
  <c r="BK153"/>
  <c r="J735"/>
  <c r="J663"/>
  <c r="BK630"/>
  <c r="J600"/>
  <c r="J563"/>
  <c r="J512"/>
  <c r="J476"/>
  <c r="J438"/>
  <c r="BK404"/>
  <c r="J338"/>
  <c r="J287"/>
  <c r="BK251"/>
  <c r="J183"/>
  <c r="BK737"/>
  <c r="BK679"/>
  <c r="BK604"/>
  <c r="J559"/>
  <c r="J497"/>
  <c r="BK414"/>
  <c r="J323"/>
  <c r="J227"/>
  <c r="BK183"/>
  <c r="J119"/>
  <c i="13" r="BK194"/>
  <c r="BK137"/>
  <c r="J198"/>
  <c r="J141"/>
  <c r="BK250"/>
  <c r="BK204"/>
  <c r="BK151"/>
  <c r="J258"/>
  <c r="BK198"/>
  <c r="BK124"/>
  <c i="14" r="J162"/>
  <c r="J106"/>
  <c r="BK130"/>
  <c r="BK187"/>
  <c r="BK120"/>
  <c r="J150"/>
  <c i="15" r="BK140"/>
  <c i="16" r="J194"/>
  <c r="BK131"/>
  <c r="BK175"/>
  <c r="BK190"/>
  <c r="J120"/>
  <c r="BK145"/>
  <c i="17" r="J100"/>
  <c r="J90"/>
  <c i="19" r="J235"/>
  <c r="BK242"/>
  <c r="BK263"/>
  <c r="BK130"/>
  <c i="20" r="J205"/>
  <c r="BK238"/>
  <c r="BK109"/>
  <c r="BK177"/>
  <c r="J96"/>
  <c r="BK147"/>
  <c i="21" r="J212"/>
  <c r="BK196"/>
  <c r="J209"/>
  <c r="BK260"/>
  <c i="22" r="BK486"/>
  <c r="J312"/>
  <c r="J431"/>
  <c r="J239"/>
  <c r="BK120"/>
  <c r="BK323"/>
  <c r="J218"/>
  <c r="BK460"/>
  <c r="BK218"/>
  <c i="23" r="J96"/>
  <c i="2" r="J217"/>
  <c r="J326"/>
  <c r="BK189"/>
  <c r="BK353"/>
  <c r="J94"/>
  <c r="BK217"/>
  <c r="BK94"/>
  <c i="3" r="J4081"/>
  <c r="BK3983"/>
  <c r="BK3842"/>
  <c r="BK3712"/>
  <c r="J3668"/>
  <c r="J3496"/>
  <c r="J3206"/>
  <c r="BK2812"/>
  <c r="BK2604"/>
  <c r="BK2210"/>
  <c r="BK1491"/>
  <c r="BK1455"/>
  <c r="J1108"/>
  <c r="J716"/>
  <c r="J327"/>
  <c r="J4118"/>
  <c r="J4069"/>
  <c r="BK4009"/>
  <c r="J3971"/>
  <c r="BK3732"/>
  <c r="BK3662"/>
  <c r="BK3448"/>
  <c r="J3209"/>
  <c r="J2841"/>
  <c r="BK2672"/>
  <c r="BK1999"/>
  <c r="J1483"/>
  <c r="J1203"/>
  <c r="J790"/>
  <c r="BK421"/>
  <c r="J140"/>
  <c r="J4067"/>
  <c r="BK4023"/>
  <c r="BK3971"/>
  <c r="J3856"/>
  <c r="J3710"/>
  <c r="J3334"/>
  <c r="BK3214"/>
  <c r="J2763"/>
  <c r="BK2519"/>
  <c r="J1915"/>
  <c r="J1485"/>
  <c r="BK1173"/>
  <c r="BK829"/>
  <c r="BK452"/>
  <c r="BK273"/>
  <c r="J4712"/>
  <c r="J4575"/>
  <c r="J4367"/>
  <c r="BK4338"/>
  <c r="J4296"/>
  <c r="J4256"/>
  <c r="BK4102"/>
  <c r="J4009"/>
  <c r="J3782"/>
  <c r="BK3702"/>
  <c r="J3648"/>
  <c r="BK3209"/>
  <c r="J3012"/>
  <c r="BK2763"/>
  <c r="BK2500"/>
  <c r="BK2187"/>
  <c r="J1503"/>
  <c r="BK1391"/>
  <c r="BK1069"/>
  <c r="J704"/>
  <c r="J383"/>
  <c i="4" r="J396"/>
  <c r="BK343"/>
  <c r="J281"/>
  <c r="J226"/>
  <c r="BK156"/>
  <c r="BK111"/>
  <c r="J410"/>
  <c r="BK355"/>
  <c r="BK321"/>
  <c r="J261"/>
  <c r="J204"/>
  <c r="J146"/>
  <c r="BK450"/>
  <c r="J382"/>
  <c r="BK297"/>
  <c r="BK214"/>
  <c r="BK146"/>
  <c r="BK97"/>
  <c r="J426"/>
  <c r="J353"/>
  <c r="BK285"/>
  <c r="J202"/>
  <c r="BK139"/>
  <c i="5" r="BK422"/>
  <c r="J365"/>
  <c r="BK274"/>
  <c r="J211"/>
  <c r="BK140"/>
  <c r="J398"/>
  <c r="BK331"/>
  <c r="J299"/>
  <c r="J227"/>
  <c r="J169"/>
  <c r="BK101"/>
  <c r="J381"/>
  <c r="BK329"/>
  <c r="J268"/>
  <c r="J217"/>
  <c r="J138"/>
  <c r="J321"/>
  <c r="J251"/>
  <c r="BK189"/>
  <c r="J142"/>
  <c i="6" r="BK308"/>
  <c r="BK216"/>
  <c r="J169"/>
  <c r="J366"/>
  <c r="BK305"/>
  <c r="BK248"/>
  <c r="BK169"/>
  <c r="BK335"/>
  <c r="BK322"/>
  <c r="BK276"/>
  <c r="J202"/>
  <c r="J139"/>
  <c r="J331"/>
  <c r="J285"/>
  <c r="J205"/>
  <c r="BK147"/>
  <c i="7" r="BK729"/>
  <c r="J685"/>
  <c r="BK648"/>
  <c r="BK555"/>
  <c r="J467"/>
  <c r="BK411"/>
  <c r="J345"/>
  <c r="BK286"/>
  <c r="J200"/>
  <c r="BK733"/>
  <c r="J673"/>
  <c r="J603"/>
  <c r="J559"/>
  <c r="J496"/>
  <c r="J447"/>
  <c r="BK399"/>
  <c r="BK329"/>
  <c r="J284"/>
  <c r="BK219"/>
  <c r="BK173"/>
  <c r="BK754"/>
  <c r="J700"/>
  <c r="J620"/>
  <c r="J553"/>
  <c r="BK467"/>
  <c r="BK372"/>
  <c r="BK318"/>
  <c r="J229"/>
  <c r="J194"/>
  <c r="J135"/>
  <c r="BK714"/>
  <c r="BK597"/>
  <c r="BK543"/>
  <c r="BK478"/>
  <c r="J420"/>
  <c i="9" r="J146"/>
  <c r="J131"/>
  <c r="J137"/>
  <c r="BK100"/>
  <c i="10" r="J104"/>
  <c r="BK104"/>
  <c r="BK145"/>
  <c r="J100"/>
  <c i="12" r="BK768"/>
  <c r="BK719"/>
  <c r="J645"/>
  <c r="BK572"/>
  <c r="BK510"/>
  <c r="BK449"/>
  <c r="J380"/>
  <c r="J340"/>
  <c r="J279"/>
  <c r="BK235"/>
  <c r="J177"/>
  <c r="BK779"/>
  <c r="BK723"/>
  <c r="BK683"/>
  <c r="BK639"/>
  <c r="BK545"/>
  <c r="BK462"/>
  <c r="BK412"/>
  <c r="BK371"/>
  <c r="BK326"/>
  <c r="J277"/>
  <c r="J179"/>
  <c r="J775"/>
  <c r="BK733"/>
  <c r="J679"/>
  <c r="BK643"/>
  <c r="BK614"/>
  <c r="BK586"/>
  <c r="J516"/>
  <c r="BK482"/>
  <c r="J442"/>
  <c r="J406"/>
  <c r="J347"/>
  <c r="BK289"/>
  <c r="BK243"/>
  <c r="BK169"/>
  <c r="BK788"/>
  <c r="BK771"/>
  <c r="J719"/>
  <c r="J643"/>
  <c r="BK588"/>
  <c r="J500"/>
  <c r="J462"/>
  <c r="BK382"/>
  <c r="J231"/>
  <c r="BK185"/>
  <c r="BK128"/>
  <c i="13" r="J190"/>
  <c r="J118"/>
  <c r="J206"/>
  <c r="J145"/>
  <c r="BK252"/>
  <c r="BK215"/>
  <c r="BK162"/>
  <c r="J237"/>
  <c r="BK160"/>
  <c r="BK97"/>
  <c i="14" r="J135"/>
  <c r="BK184"/>
  <c r="J98"/>
  <c r="BK146"/>
  <c r="J192"/>
  <c r="J100"/>
  <c i="15" r="BK119"/>
  <c i="16" r="J179"/>
  <c r="BK98"/>
  <c r="BK151"/>
  <c r="BK183"/>
  <c r="BK186"/>
  <c r="BK141"/>
  <c i="17" r="BK100"/>
  <c i="18" r="BK96"/>
  <c i="19" r="BK147"/>
  <c r="J228"/>
  <c r="J242"/>
  <c r="BK122"/>
  <c i="20" r="J195"/>
  <c r="BK121"/>
  <c r="J167"/>
  <c r="BK186"/>
  <c r="BK130"/>
  <c r="BK142"/>
  <c i="21" r="BK215"/>
  <c r="J203"/>
  <c r="J117"/>
  <c r="J215"/>
  <c r="J159"/>
  <c i="22" r="BK320"/>
  <c r="BK490"/>
  <c r="J323"/>
  <c r="J129"/>
  <c r="BK318"/>
  <c r="BK213"/>
  <c r="BK102"/>
  <c r="BK200"/>
  <c r="BK115"/>
  <c i="23" r="BK92"/>
  <c i="2" r="BK148"/>
  <c r="BK360"/>
  <c r="BK167"/>
  <c r="J298"/>
  <c r="J100"/>
  <c r="J204"/>
  <c r="BK87"/>
  <c i="3" r="BK4075"/>
  <c r="J3948"/>
  <c r="BK3734"/>
  <c r="BK3688"/>
  <c r="BK3634"/>
  <c r="BK3285"/>
  <c r="J2977"/>
  <c r="J2766"/>
  <c r="J2426"/>
  <c r="BK1959"/>
  <c r="BK1483"/>
  <c r="BK1212"/>
  <c r="BK1009"/>
  <c r="J434"/>
  <c r="J233"/>
  <c r="J4100"/>
  <c r="J4049"/>
  <c r="J3995"/>
  <c r="J3757"/>
  <c r="BK3682"/>
  <c r="BK3569"/>
  <c r="BK3276"/>
  <c r="BK3019"/>
  <c r="BK2684"/>
  <c r="J2155"/>
  <c r="J1443"/>
  <c r="J889"/>
  <c r="J517"/>
  <c r="BK267"/>
  <c r="BK4077"/>
  <c r="BK4033"/>
  <c r="BK3989"/>
  <c r="J3881"/>
  <c r="J3716"/>
  <c r="BK3473"/>
  <c r="J3225"/>
  <c r="J2846"/>
  <c r="BK2565"/>
  <c r="BK2337"/>
  <c r="BK1896"/>
  <c r="J1489"/>
  <c r="BK1220"/>
  <c r="BK774"/>
  <c r="J462"/>
  <c r="J264"/>
  <c r="J4720"/>
  <c r="BK4578"/>
  <c r="BK4369"/>
  <c r="BK4341"/>
  <c r="BK4288"/>
  <c r="J4251"/>
  <c r="J4077"/>
  <c r="BK4019"/>
  <c r="BK3924"/>
  <c r="J3724"/>
  <c r="J3666"/>
  <c r="J3273"/>
  <c r="BK2996"/>
  <c r="BK2759"/>
  <c r="BK2397"/>
  <c r="BK1987"/>
  <c r="BK1481"/>
  <c r="BK1355"/>
  <c r="BK1064"/>
  <c r="J640"/>
  <c r="BK314"/>
  <c i="4" r="BK438"/>
  <c r="BK364"/>
  <c r="BK319"/>
  <c r="BK230"/>
  <c r="J184"/>
  <c r="J115"/>
  <c r="BK432"/>
  <c r="J361"/>
  <c r="BK323"/>
  <c r="BK245"/>
  <c r="J198"/>
  <c r="BK137"/>
  <c r="J432"/>
  <c r="J341"/>
  <c r="J303"/>
  <c r="J222"/>
  <c r="BK176"/>
  <c r="J464"/>
  <c r="BK424"/>
  <c r="J357"/>
  <c r="J283"/>
  <c r="BK224"/>
  <c r="J150"/>
  <c i="5" r="BK420"/>
  <c r="BK353"/>
  <c r="J289"/>
  <c r="J213"/>
  <c r="BK132"/>
  <c r="BK396"/>
  <c r="J337"/>
  <c r="BK272"/>
  <c r="BK197"/>
  <c r="BK152"/>
  <c r="BK440"/>
  <c r="J394"/>
  <c r="BK309"/>
  <c r="BK251"/>
  <c r="BK205"/>
  <c r="BK99"/>
  <c r="BK369"/>
  <c r="J287"/>
  <c r="BK249"/>
  <c r="J197"/>
  <c r="J123"/>
  <c i="6" r="BK310"/>
  <c r="J218"/>
  <c r="BK157"/>
  <c r="BK349"/>
  <c r="J280"/>
  <c r="BK237"/>
  <c r="J122"/>
  <c r="J320"/>
  <c r="BK265"/>
  <c r="BK205"/>
  <c r="BK137"/>
  <c r="J333"/>
  <c r="BK258"/>
  <c r="BK193"/>
  <c r="J131"/>
  <c i="7" r="J723"/>
  <c r="BK670"/>
  <c r="J601"/>
  <c r="BK509"/>
  <c r="BK440"/>
  <c r="BK376"/>
  <c r="J304"/>
  <c r="J247"/>
  <c r="BK158"/>
  <c r="BK731"/>
  <c r="J660"/>
  <c r="BK613"/>
  <c r="BK522"/>
  <c r="BK474"/>
  <c r="BK409"/>
  <c r="BK364"/>
  <c r="BK306"/>
  <c r="J251"/>
  <c r="BK198"/>
  <c r="BK146"/>
  <c r="J748"/>
  <c r="J697"/>
  <c r="J645"/>
  <c r="J593"/>
  <c r="BK545"/>
  <c r="J472"/>
  <c r="BK374"/>
  <c r="J308"/>
  <c r="BK225"/>
  <c r="J146"/>
  <c r="BK752"/>
  <c r="J654"/>
  <c r="J578"/>
  <c r="BK513"/>
  <c r="J438"/>
  <c r="J393"/>
  <c r="BK366"/>
  <c r="BK345"/>
  <c r="BK265"/>
  <c r="J217"/>
  <c r="J173"/>
  <c r="BK121"/>
  <c i="8" r="BK134"/>
  <c r="BK110"/>
  <c r="J108"/>
  <c i="9" r="BK139"/>
  <c i="12" r="BK291"/>
  <c r="J247"/>
  <c r="J203"/>
  <c r="BK139"/>
  <c r="J781"/>
  <c r="J725"/>
  <c r="J659"/>
  <c r="BK593"/>
  <c r="J514"/>
  <c r="J412"/>
  <c r="BK344"/>
  <c r="BK229"/>
  <c r="J161"/>
  <c r="J122"/>
  <c i="13" r="BK200"/>
  <c r="J135"/>
  <c r="BK254"/>
  <c r="BK166"/>
  <c r="J114"/>
  <c r="J229"/>
  <c r="BK172"/>
  <c r="BK264"/>
  <c r="J200"/>
  <c r="J126"/>
  <c i="14" r="J168"/>
  <c r="J112"/>
  <c r="J139"/>
  <c r="BK178"/>
  <c r="BK118"/>
  <c r="J144"/>
  <c i="15" r="J138"/>
  <c r="J130"/>
  <c i="16" r="J157"/>
  <c r="BK188"/>
  <c r="J131"/>
  <c r="J125"/>
  <c r="BK148"/>
  <c i="17" r="BK110"/>
  <c r="J96"/>
  <c i="19" r="J254"/>
  <c r="BK254"/>
  <c r="J136"/>
  <c r="BK178"/>
  <c r="J171"/>
  <c i="20" r="BK139"/>
  <c r="J171"/>
  <c r="BK225"/>
  <c r="J121"/>
  <c r="BK180"/>
  <c i="21" r="BK228"/>
  <c r="J274"/>
  <c r="BK109"/>
  <c r="BK169"/>
  <c i="22" r="J481"/>
  <c r="J301"/>
  <c r="BK445"/>
  <c r="BK277"/>
  <c r="J125"/>
  <c r="BK325"/>
  <c r="J282"/>
  <c r="BK107"/>
  <c r="BK394"/>
  <c r="J120"/>
  <c i="23" r="J86"/>
  <c i="2" r="BK145"/>
  <c r="BK220"/>
  <c r="J103"/>
  <c r="J189"/>
  <c r="BK130"/>
  <c r="J208"/>
  <c i="3" r="J4106"/>
  <c r="BK4041"/>
  <c r="BK3967"/>
  <c r="BK3736"/>
  <c r="BK3680"/>
  <c r="BK3609"/>
  <c r="BK3251"/>
  <c r="J2986"/>
  <c r="BK2751"/>
  <c r="J2562"/>
  <c r="BK1964"/>
  <c r="BK1475"/>
  <c r="J1260"/>
  <c r="J1032"/>
  <c r="BK424"/>
  <c r="J294"/>
  <c r="J4098"/>
  <c r="J4005"/>
  <c r="BK3977"/>
  <c r="BK3748"/>
  <c r="BK3674"/>
  <c r="J3493"/>
  <c r="BK3231"/>
  <c r="J3017"/>
  <c r="BK2728"/>
  <c r="BK2227"/>
  <c r="BK1893"/>
  <c r="J1459"/>
  <c r="J1134"/>
  <c r="BK676"/>
  <c r="J358"/>
  <c r="BK4089"/>
  <c r="BK4049"/>
  <c r="J4001"/>
  <c r="BK3953"/>
  <c r="BK3752"/>
  <c r="BK3642"/>
  <c r="J3276"/>
  <c r="J3019"/>
  <c r="J2721"/>
  <c r="J2394"/>
  <c r="J1911"/>
  <c r="J1487"/>
  <c r="J1168"/>
  <c r="BK719"/>
  <c r="J442"/>
  <c r="J155"/>
  <c r="BK4677"/>
  <c r="BK4520"/>
  <c r="J4352"/>
  <c r="J4332"/>
  <c r="BK4273"/>
  <c r="BK4237"/>
  <c r="J4063"/>
  <c r="BK3965"/>
  <c r="J3734"/>
  <c r="BK3668"/>
  <c r="BK3361"/>
  <c r="BK3163"/>
  <c r="J2837"/>
  <c r="J2586"/>
  <c r="J2243"/>
  <c r="J1964"/>
  <c r="J1477"/>
  <c r="BK1260"/>
  <c r="BK1014"/>
  <c r="BK484"/>
  <c r="BK248"/>
  <c i="4" r="BK402"/>
  <c r="BK366"/>
  <c r="J275"/>
  <c r="BK222"/>
  <c r="J152"/>
  <c r="J448"/>
  <c r="BK392"/>
  <c r="BK341"/>
  <c r="BK293"/>
  <c r="BK218"/>
  <c r="J158"/>
  <c r="J452"/>
  <c r="BK394"/>
  <c r="BK317"/>
  <c r="BK275"/>
  <c r="BK216"/>
  <c r="J182"/>
  <c r="BK115"/>
  <c r="J444"/>
  <c r="BK361"/>
  <c r="J289"/>
  <c r="BK253"/>
  <c r="J148"/>
  <c i="5" r="J416"/>
  <c r="J386"/>
  <c r="BK301"/>
  <c r="J219"/>
  <c r="J157"/>
  <c r="J420"/>
  <c r="J349"/>
  <c r="BK319"/>
  <c r="J276"/>
  <c r="BK211"/>
  <c r="BK142"/>
  <c r="BK432"/>
  <c r="J361"/>
  <c r="BK323"/>
  <c r="BK262"/>
  <c r="BK191"/>
  <c r="BK97"/>
  <c r="BK367"/>
  <c r="J272"/>
  <c r="BK215"/>
  <c r="BK150"/>
  <c i="6" r="J339"/>
  <c r="J222"/>
  <c r="BK165"/>
  <c r="J355"/>
  <c r="BK293"/>
  <c r="BK260"/>
  <c r="J133"/>
  <c r="J337"/>
  <c r="J267"/>
  <c r="J227"/>
  <c r="J143"/>
  <c r="J353"/>
  <c r="BK272"/>
  <c r="BK195"/>
  <c r="J124"/>
  <c i="7" r="BK725"/>
  <c r="BK664"/>
  <c r="BK630"/>
  <c r="BK528"/>
  <c r="BK461"/>
  <c r="BK414"/>
  <c r="J331"/>
  <c r="J274"/>
  <c r="BK192"/>
  <c r="J141"/>
  <c r="J683"/>
  <c r="BK637"/>
  <c r="BK586"/>
  <c r="BK526"/>
  <c r="BK484"/>
  <c r="BK416"/>
  <c r="BK370"/>
  <c r="BK308"/>
  <c r="BK261"/>
  <c r="J183"/>
  <c r="J150"/>
  <c r="BK746"/>
  <c r="BK673"/>
  <c r="BK570"/>
  <c r="BK503"/>
  <c r="J376"/>
  <c r="BK320"/>
  <c r="J265"/>
  <c r="J202"/>
  <c r="J139"/>
  <c r="J729"/>
  <c r="J611"/>
  <c r="J532"/>
  <c r="BK472"/>
  <c r="J405"/>
  <c r="BK360"/>
  <c r="J329"/>
  <c r="BK263"/>
  <c r="BK206"/>
  <c r="BK167"/>
  <c i="8" r="BK130"/>
  <c r="BK126"/>
  <c r="BK98"/>
  <c r="BK100"/>
  <c i="9" r="J141"/>
  <c r="J108"/>
  <c r="J113"/>
  <c r="BK111"/>
  <c i="10" r="J120"/>
  <c r="J128"/>
  <c r="J133"/>
  <c r="J124"/>
  <c i="11" r="BK108"/>
  <c i="12" r="J755"/>
  <c r="J695"/>
  <c r="BK618"/>
  <c r="BK553"/>
  <c r="J488"/>
  <c r="J393"/>
  <c r="J366"/>
  <c r="BK318"/>
  <c r="BK273"/>
  <c r="J233"/>
  <c r="BK179"/>
  <c r="J777"/>
  <c r="J733"/>
  <c r="BK693"/>
  <c r="BK657"/>
  <c r="BK624"/>
  <c r="BK521"/>
  <c r="BK470"/>
  <c r="J410"/>
  <c r="BK366"/>
  <c r="BK323"/>
  <c r="BK245"/>
  <c r="BK191"/>
  <c r="BK132"/>
  <c r="BK741"/>
  <c r="BK685"/>
  <c r="J641"/>
  <c r="BK620"/>
  <c r="J580"/>
  <c r="BK527"/>
  <c r="BK490"/>
  <c r="BK468"/>
  <c r="BK432"/>
  <c r="J386"/>
  <c r="J336"/>
  <c r="BK271"/>
  <c r="BK210"/>
  <c r="BK145"/>
  <c r="J783"/>
  <c r="BK751"/>
  <c r="J691"/>
  <c r="J639"/>
  <c r="BK565"/>
  <c r="BK502"/>
  <c r="BK420"/>
  <c r="J314"/>
  <c r="BK213"/>
  <c r="BK130"/>
  <c i="13" r="BK208"/>
  <c r="BK120"/>
  <c r="J241"/>
  <c r="J160"/>
  <c r="J110"/>
  <c r="BK225"/>
  <c r="J178"/>
  <c r="BK122"/>
  <c r="J225"/>
  <c r="BK131"/>
  <c r="BK93"/>
  <c i="14" r="BK116"/>
  <c r="BK152"/>
  <c r="BK189"/>
  <c r="J126"/>
  <c r="BK156"/>
  <c i="15" r="J146"/>
  <c r="J119"/>
  <c i="16" r="J161"/>
  <c r="J192"/>
  <c r="J135"/>
  <c r="BK163"/>
  <c r="BK177"/>
  <c i="17" r="BK108"/>
  <c r="BK98"/>
  <c i="18" r="J98"/>
  <c i="19" r="J114"/>
  <c r="J194"/>
  <c r="BK228"/>
  <c r="J200"/>
  <c i="20" r="BK169"/>
  <c r="BK174"/>
  <c r="J235"/>
  <c r="BK136"/>
  <c r="BK195"/>
  <c i="21" r="BK248"/>
  <c r="BK279"/>
  <c r="BK125"/>
  <c r="BK188"/>
  <c r="J172"/>
  <c i="22" r="BK409"/>
  <c r="BK292"/>
  <c r="J440"/>
  <c r="J223"/>
  <c r="BK342"/>
  <c r="BK284"/>
  <c r="J189"/>
  <c r="BK404"/>
  <c r="BK173"/>
  <c i="23" r="BK82"/>
  <c i="2" r="J233"/>
  <c r="J155"/>
  <c r="BK212"/>
  <c r="BK100"/>
  <c r="BK233"/>
  <c r="BK248"/>
  <c r="BK158"/>
  <c i="3" r="BK4112"/>
  <c r="J4019"/>
  <c r="J3896"/>
  <c r="BK3720"/>
  <c r="BK3670"/>
  <c r="BK3446"/>
  <c r="J3233"/>
  <c r="BK2834"/>
  <c r="J2716"/>
  <c r="J2182"/>
  <c r="J1861"/>
  <c r="J1463"/>
  <c r="J1162"/>
  <c r="BK795"/>
  <c r="J349"/>
  <c r="J4120"/>
  <c r="BK4083"/>
  <c r="BK4017"/>
  <c r="J3985"/>
  <c r="J3752"/>
  <c r="BK3684"/>
  <c r="BK3572"/>
  <c r="BK3351"/>
  <c r="J3036"/>
  <c r="J2744"/>
  <c r="BK2202"/>
  <c r="BK1846"/>
  <c r="BK1457"/>
  <c r="J1064"/>
  <c r="J668"/>
  <c r="BK340"/>
  <c r="J4085"/>
  <c r="J4035"/>
  <c r="J3987"/>
  <c r="J3817"/>
  <c r="J3720"/>
  <c r="J3475"/>
  <c r="BK3217"/>
  <c r="J2834"/>
  <c r="J2592"/>
  <c r="J1959"/>
  <c r="J1475"/>
  <c r="J1195"/>
  <c r="BK724"/>
  <c r="J448"/>
  <c r="BK264"/>
  <c r="BK4720"/>
  <c r="BK4638"/>
  <c r="J4435"/>
  <c r="BK4347"/>
  <c r="BK4296"/>
  <c r="BK4259"/>
  <c r="J4204"/>
  <c r="BK4045"/>
  <c r="J3943"/>
  <c r="BK3726"/>
  <c r="J3664"/>
  <c r="J3448"/>
  <c r="BK3168"/>
  <c r="BK2957"/>
  <c r="J2730"/>
  <c r="J2429"/>
  <c r="J2177"/>
  <c r="BK1495"/>
  <c r="J1291"/>
  <c r="BK1039"/>
  <c r="J681"/>
  <c r="BK330"/>
  <c i="4" r="J446"/>
  <c r="J368"/>
  <c r="BK289"/>
  <c r="BK243"/>
  <c r="BK208"/>
  <c r="J160"/>
  <c r="J430"/>
  <c r="J364"/>
  <c r="J311"/>
  <c r="BK257"/>
  <c r="BK196"/>
  <c r="BK117"/>
  <c r="BK396"/>
  <c r="BK327"/>
  <c r="BK241"/>
  <c r="J188"/>
  <c r="J109"/>
  <c r="BK428"/>
  <c r="J359"/>
  <c r="BK287"/>
  <c r="BK232"/>
  <c r="BK158"/>
  <c i="5" r="BK424"/>
  <c r="J367"/>
  <c r="J315"/>
  <c r="J225"/>
  <c r="J155"/>
  <c r="J424"/>
  <c r="J375"/>
  <c r="BK291"/>
  <c r="BK233"/>
  <c r="BK181"/>
  <c r="BK125"/>
  <c r="BK416"/>
  <c r="J371"/>
  <c r="BK299"/>
  <c r="J223"/>
  <c r="J179"/>
  <c r="J434"/>
  <c r="J339"/>
  <c r="BK270"/>
  <c r="BK199"/>
  <c r="J148"/>
  <c i="6" r="J314"/>
  <c r="BK220"/>
  <c r="BK163"/>
  <c r="BK345"/>
  <c r="J265"/>
  <c r="BK233"/>
  <c r="BK363"/>
  <c r="BK316"/>
  <c r="BK225"/>
  <c r="J157"/>
  <c r="BK131"/>
  <c r="BK326"/>
  <c r="BK245"/>
  <c r="BK189"/>
  <c r="BK122"/>
  <c i="7" r="J714"/>
  <c r="BK668"/>
  <c r="J616"/>
  <c r="BK538"/>
  <c r="BK447"/>
  <c r="J397"/>
  <c r="J314"/>
  <c r="BK234"/>
  <c r="J154"/>
  <c r="J704"/>
  <c r="BK666"/>
  <c r="BK601"/>
  <c r="J545"/>
  <c r="J503"/>
  <c r="BK449"/>
  <c r="BK395"/>
  <c r="J337"/>
  <c r="J286"/>
  <c r="BK229"/>
  <c r="J175"/>
  <c r="BK760"/>
  <c r="J718"/>
  <c r="BK654"/>
  <c r="J561"/>
  <c r="BK442"/>
  <c r="J351"/>
  <c r="J280"/>
  <c r="J223"/>
  <c r="BK160"/>
  <c r="J737"/>
  <c r="BK652"/>
  <c r="BK603"/>
  <c r="J566"/>
  <c r="J461"/>
  <c r="J362"/>
  <c r="J324"/>
  <c r="BK221"/>
  <c r="J171"/>
  <c i="8" r="J118"/>
  <c r="J112"/>
  <c r="BK112"/>
  <c i="9" r="J119"/>
  <c r="J102"/>
  <c r="BK143"/>
  <c r="BK104"/>
  <c i="10" r="J118"/>
  <c r="J111"/>
  <c r="J109"/>
  <c r="J130"/>
  <c i="11" r="J103"/>
  <c i="12" r="BK753"/>
  <c r="J704"/>
  <c r="J620"/>
  <c r="J543"/>
  <c r="J506"/>
  <c r="BK444"/>
  <c r="BK378"/>
  <c r="J342"/>
  <c r="J299"/>
  <c r="J237"/>
  <c r="BK181"/>
  <c r="BK124"/>
  <c r="BK729"/>
  <c r="J687"/>
  <c r="BK649"/>
  <c r="BK580"/>
  <c r="BK516"/>
  <c r="BK436"/>
  <c r="BK406"/>
  <c r="BK362"/>
  <c r="J318"/>
  <c r="BK247"/>
  <c r="J189"/>
  <c r="J128"/>
  <c r="J753"/>
  <c r="BK677"/>
  <c r="J637"/>
  <c r="BK607"/>
  <c r="J553"/>
  <c r="BK524"/>
  <c r="BK464"/>
  <c r="BK428"/>
  <c r="BK388"/>
  <c r="J344"/>
  <c r="BK279"/>
  <c r="J235"/>
  <c r="BK143"/>
  <c r="BK704"/>
  <c r="J618"/>
  <c r="J586"/>
  <c r="BK506"/>
  <c r="J440"/>
  <c r="BK356"/>
  <c r="J253"/>
  <c r="BK189"/>
  <c r="J132"/>
  <c i="13" r="J215"/>
  <c r="J108"/>
  <c r="BK219"/>
  <c r="BK149"/>
  <c r="BK101"/>
  <c r="J219"/>
  <c r="J174"/>
  <c r="J245"/>
  <c r="J162"/>
  <c r="BK116"/>
  <c i="14" r="BK150"/>
  <c r="BK98"/>
  <c r="BK112"/>
  <c r="J154"/>
  <c r="BK194"/>
  <c r="BK126"/>
  <c i="15" r="BK113"/>
  <c r="J105"/>
  <c i="16" r="J101"/>
  <c r="J155"/>
  <c r="J109"/>
  <c r="J137"/>
  <c r="BK165"/>
  <c i="17" r="J104"/>
  <c r="BK114"/>
  <c i="18" r="BK93"/>
  <c i="19" r="J263"/>
  <c r="J158"/>
  <c r="J181"/>
  <c r="J190"/>
  <c i="20" r="J157"/>
  <c r="J180"/>
  <c r="BK242"/>
  <c r="J133"/>
  <c r="BK192"/>
  <c i="21" r="J233"/>
  <c r="J248"/>
  <c r="J241"/>
  <c r="J223"/>
  <c i="22" r="J445"/>
  <c r="BK223"/>
  <c r="BK470"/>
  <c r="J284"/>
  <c r="BK155"/>
  <c r="BK379"/>
  <c r="BK289"/>
  <c r="J168"/>
  <c r="BK384"/>
  <c r="BK142"/>
  <c i="23" r="J90"/>
  <c i="2" r="BK265"/>
  <c r="BK107"/>
  <c r="J127"/>
  <c r="J288"/>
  <c r="J145"/>
  <c r="BK293"/>
  <c r="J161"/>
  <c i="3" r="BK4094"/>
  <c r="BK4005"/>
  <c r="BK3740"/>
  <c r="BK3706"/>
  <c r="BK3644"/>
  <c r="J3444"/>
  <c r="BK3017"/>
  <c r="J2779"/>
  <c r="BK2581"/>
  <c r="J2004"/>
  <c r="BK1599"/>
  <c r="J1355"/>
  <c r="J1056"/>
  <c r="J774"/>
  <c r="BK358"/>
  <c r="J117"/>
  <c r="BK4057"/>
  <c r="BK4001"/>
  <c r="J3920"/>
  <c r="J3750"/>
  <c r="BK3676"/>
  <c r="BK3565"/>
  <c r="BK3266"/>
  <c r="J2782"/>
  <c r="J2344"/>
  <c r="J1881"/>
  <c r="BK1453"/>
  <c r="J809"/>
  <c r="J452"/>
  <c r="J256"/>
  <c r="J4083"/>
  <c r="J4039"/>
  <c r="BK3991"/>
  <c r="BK3787"/>
  <c r="J3684"/>
  <c r="BK3355"/>
  <c r="J3159"/>
  <c r="BK2796"/>
  <c r="J2604"/>
  <c r="J1951"/>
  <c r="J1846"/>
  <c r="J1235"/>
  <c r="J752"/>
  <c r="BK673"/>
  <c r="J335"/>
  <c r="J223"/>
  <c r="J4653"/>
  <c r="J4520"/>
  <c r="BK4360"/>
  <c r="BK4332"/>
  <c r="J4279"/>
  <c r="BK4248"/>
  <c r="J4089"/>
  <c r="J4029"/>
  <c r="J3915"/>
  <c r="BK3714"/>
  <c r="J3658"/>
  <c r="J3251"/>
  <c r="BK2965"/>
  <c r="J2726"/>
  <c r="BK2394"/>
  <c r="J1954"/>
  <c r="BK1479"/>
  <c r="BK1265"/>
  <c r="BK894"/>
  <c r="BK440"/>
  <c r="BK306"/>
  <c i="4" r="BK444"/>
  <c r="BK372"/>
  <c r="BK331"/>
  <c r="J263"/>
  <c r="J214"/>
  <c r="J176"/>
  <c r="BK126"/>
  <c r="J428"/>
  <c r="BK370"/>
  <c r="BK335"/>
  <c r="J277"/>
  <c r="J216"/>
  <c r="BK128"/>
  <c r="BK440"/>
  <c r="J366"/>
  <c r="J279"/>
  <c r="BK226"/>
  <c r="J170"/>
  <c r="J107"/>
  <c r="J438"/>
  <c r="J370"/>
  <c r="BK291"/>
  <c r="J239"/>
  <c r="J156"/>
  <c i="5" r="J410"/>
  <c r="J345"/>
  <c r="J295"/>
  <c r="BK193"/>
  <c r="J130"/>
  <c r="J418"/>
  <c r="J343"/>
  <c r="BK278"/>
  <c r="J215"/>
  <c r="BK157"/>
  <c r="J111"/>
  <c r="BK398"/>
  <c r="BK335"/>
  <c r="BK289"/>
  <c r="BK195"/>
  <c r="J115"/>
  <c r="BK406"/>
  <c r="BK283"/>
  <c r="J201"/>
  <c r="J159"/>
  <c i="6" r="BK359"/>
  <c r="BK227"/>
  <c r="BK181"/>
  <c r="BK149"/>
  <c r="BK331"/>
  <c r="J272"/>
  <c r="J209"/>
  <c r="BK361"/>
  <c r="J287"/>
  <c r="J237"/>
  <c r="J167"/>
  <c r="BK355"/>
  <c r="BK301"/>
  <c r="J225"/>
  <c r="J159"/>
  <c i="7" r="BK744"/>
  <c r="J693"/>
  <c r="J637"/>
  <c r="BK578"/>
  <c r="BK488"/>
  <c r="BK422"/>
  <c r="BK368"/>
  <c r="J297"/>
  <c r="J232"/>
  <c r="J137"/>
  <c r="J679"/>
  <c r="BK622"/>
  <c r="BK551"/>
  <c r="J511"/>
  <c r="BK459"/>
  <c r="J391"/>
  <c r="J353"/>
  <c r="BK293"/>
  <c r="BK236"/>
  <c r="BK179"/>
  <c r="BK758"/>
  <c r="BK716"/>
  <c r="J648"/>
  <c r="BK566"/>
  <c r="J498"/>
  <c r="J424"/>
  <c r="J333"/>
  <c r="BK257"/>
  <c r="BK175"/>
  <c r="BK750"/>
  <c r="BK695"/>
  <c r="BK616"/>
  <c r="BK568"/>
  <c r="BK496"/>
  <c r="J432"/>
  <c i="9" r="J106"/>
  <c r="J139"/>
  <c r="BK131"/>
  <c i="10" r="J145"/>
  <c r="J116"/>
  <c r="BK113"/>
  <c r="BK111"/>
  <c r="BK122"/>
  <c i="11" r="J108"/>
  <c i="12" r="J749"/>
  <c r="J693"/>
  <c r="J602"/>
  <c r="J539"/>
  <c r="BK504"/>
  <c r="BK442"/>
  <c r="J371"/>
  <c r="J320"/>
  <c r="BK269"/>
  <c r="BK219"/>
  <c r="J165"/>
  <c r="J759"/>
  <c r="BK713"/>
  <c r="J668"/>
  <c r="J630"/>
  <c r="BK529"/>
  <c r="BK473"/>
  <c r="J404"/>
  <c r="J354"/>
  <c r="J316"/>
  <c r="BK257"/>
  <c r="BK193"/>
  <c r="BK126"/>
  <c r="J713"/>
  <c r="BK671"/>
  <c r="BK634"/>
  <c r="J604"/>
  <c r="BK557"/>
  <c r="BK500"/>
  <c r="J460"/>
  <c r="J430"/>
  <c r="J395"/>
  <c r="BK340"/>
  <c r="J281"/>
  <c r="BK253"/>
  <c r="BK187"/>
  <c r="J126"/>
  <c r="J757"/>
  <c r="J701"/>
  <c r="BK637"/>
  <c r="J567"/>
  <c r="J521"/>
  <c r="BK425"/>
  <c r="J358"/>
  <c r="BK265"/>
  <c r="BK195"/>
  <c r="J139"/>
  <c i="13" r="J202"/>
  <c r="J139"/>
  <c r="J235"/>
  <c r="J157"/>
  <c r="BK104"/>
  <c r="J223"/>
  <c r="BK176"/>
  <c r="J250"/>
  <c r="J186"/>
  <c r="J120"/>
  <c i="14" r="BK164"/>
  <c r="BK108"/>
  <c r="BK141"/>
  <c r="J184"/>
  <c r="BK122"/>
  <c r="J160"/>
  <c i="15" r="BK97"/>
  <c r="J97"/>
  <c i="16" r="J167"/>
  <c r="BK194"/>
  <c r="BK137"/>
  <c r="J165"/>
  <c r="J117"/>
  <c i="17" r="J114"/>
  <c r="J108"/>
  <c i="18" r="J93"/>
  <c i="19" r="BK221"/>
  <c r="J204"/>
  <c r="J208"/>
  <c r="BK250"/>
  <c i="20" r="J223"/>
  <c r="J91"/>
  <c r="J139"/>
  <c r="BK219"/>
  <c r="J111"/>
  <c r="BK162"/>
  <c i="21" r="BK236"/>
  <c r="BK117"/>
  <c r="BK256"/>
  <c r="J109"/>
  <c r="J133"/>
  <c i="22" r="BK365"/>
  <c r="J133"/>
  <c r="J309"/>
  <c r="BK196"/>
  <c r="J414"/>
  <c r="BK301"/>
  <c r="BK176"/>
  <c r="J409"/>
  <c r="BK138"/>
  <c i="23" r="J94"/>
  <c i="21" l="1" r="P138"/>
  <c r="T247"/>
  <c r="R138"/>
  <c r="R247"/>
  <c i="3" r="P3756"/>
  <c i="21" r="T138"/>
  <c r="P247"/>
  <c i="3" r="BK116"/>
  <c r="BK403"/>
  <c r="J403"/>
  <c r="J66"/>
  <c r="T1440"/>
  <c r="T751"/>
  <c r="BK1505"/>
  <c r="J1505"/>
  <c r="J69"/>
  <c r="BK1953"/>
  <c r="J1953"/>
  <c r="J70"/>
  <c r="T1968"/>
  <c r="R2677"/>
  <c r="P2720"/>
  <c r="P2845"/>
  <c r="T3035"/>
  <c r="BK3292"/>
  <c r="J3292"/>
  <c r="J78"/>
  <c r="R3618"/>
  <c r="BK3633"/>
  <c r="J3633"/>
  <c r="J80"/>
  <c r="P3647"/>
  <c r="P3771"/>
  <c r="P3914"/>
  <c r="T3958"/>
  <c r="BK4093"/>
  <c r="J4093"/>
  <c r="J86"/>
  <c r="T4122"/>
  <c r="BK4287"/>
  <c r="J4287"/>
  <c r="J88"/>
  <c r="BK4346"/>
  <c r="J4346"/>
  <c r="J89"/>
  <c r="T4372"/>
  <c r="P4637"/>
  <c r="T4728"/>
  <c i="4" r="BK94"/>
  <c r="BK93"/>
  <c r="J93"/>
  <c r="J64"/>
  <c r="BK121"/>
  <c r="J121"/>
  <c r="J66"/>
  <c r="BK136"/>
  <c r="J136"/>
  <c r="J67"/>
  <c r="R143"/>
  <c r="P234"/>
  <c r="BK363"/>
  <c r="J363"/>
  <c r="J70"/>
  <c i="5" r="BK96"/>
  <c r="T96"/>
  <c r="P127"/>
  <c r="T127"/>
  <c r="R154"/>
  <c r="BK255"/>
  <c r="J255"/>
  <c r="J68"/>
  <c r="P255"/>
  <c r="T255"/>
  <c r="P280"/>
  <c r="BK385"/>
  <c r="J385"/>
  <c r="J70"/>
  <c r="R385"/>
  <c i="6" r="P113"/>
  <c r="BK136"/>
  <c r="J136"/>
  <c r="J71"/>
  <c r="R136"/>
  <c r="R135"/>
  <c r="T184"/>
  <c r="P204"/>
  <c r="BK215"/>
  <c r="J215"/>
  <c r="J76"/>
  <c r="R215"/>
  <c r="T215"/>
  <c r="T224"/>
  <c r="T247"/>
  <c r="R262"/>
  <c r="P271"/>
  <c r="BK282"/>
  <c r="J282"/>
  <c r="J81"/>
  <c r="T282"/>
  <c r="R298"/>
  <c r="P307"/>
  <c r="BK330"/>
  <c r="J330"/>
  <c r="J85"/>
  <c r="T330"/>
  <c r="P342"/>
  <c r="P341"/>
  <c i="7" r="T120"/>
  <c r="T145"/>
  <c r="R166"/>
  <c r="P187"/>
  <c r="BK216"/>
  <c r="J216"/>
  <c r="J72"/>
  <c r="T216"/>
  <c r="R231"/>
  <c r="R246"/>
  <c r="R273"/>
  <c r="P288"/>
  <c r="BK303"/>
  <c r="J303"/>
  <c r="J77"/>
  <c r="T303"/>
  <c r="T328"/>
  <c r="T355"/>
  <c r="R386"/>
  <c r="P413"/>
  <c r="BK444"/>
  <c r="J444"/>
  <c r="J82"/>
  <c r="T444"/>
  <c r="R469"/>
  <c r="R500"/>
  <c r="P521"/>
  <c r="T521"/>
  <c r="T542"/>
  <c r="T563"/>
  <c r="R588"/>
  <c r="P615"/>
  <c r="BK632"/>
  <c r="J632"/>
  <c r="J90"/>
  <c r="T632"/>
  <c r="R647"/>
  <c r="P672"/>
  <c r="BK699"/>
  <c r="J699"/>
  <c r="J93"/>
  <c r="T699"/>
  <c r="R720"/>
  <c r="P741"/>
  <c i="8" r="T95"/>
  <c r="T94"/>
  <c r="T93"/>
  <c i="9" r="BK97"/>
  <c r="R97"/>
  <c r="P110"/>
  <c r="R118"/>
  <c i="10" r="P97"/>
  <c r="BK108"/>
  <c r="J108"/>
  <c r="J69"/>
  <c r="BK115"/>
  <c r="J115"/>
  <c r="J70"/>
  <c r="T115"/>
  <c r="R132"/>
  <c i="11" r="P95"/>
  <c r="P102"/>
  <c i="12" r="P116"/>
  <c r="BK138"/>
  <c r="J138"/>
  <c r="J65"/>
  <c r="R138"/>
  <c r="P150"/>
  <c r="T150"/>
  <c r="R174"/>
  <c r="P212"/>
  <c r="BK242"/>
  <c r="J242"/>
  <c r="J69"/>
  <c r="R242"/>
  <c r="P260"/>
  <c r="T260"/>
  <c r="T276"/>
  <c r="P301"/>
  <c r="BK325"/>
  <c r="J325"/>
  <c r="J73"/>
  <c r="T325"/>
  <c r="R349"/>
  <c r="P373"/>
  <c r="BK403"/>
  <c r="J403"/>
  <c r="J76"/>
  <c r="T403"/>
  <c r="R427"/>
  <c r="P451"/>
  <c r="T451"/>
  <c r="R475"/>
  <c r="P499"/>
  <c r="BK526"/>
  <c r="J526"/>
  <c r="J82"/>
  <c r="R526"/>
  <c r="P538"/>
  <c r="BK550"/>
  <c r="J550"/>
  <c r="J84"/>
  <c r="T550"/>
  <c r="BK571"/>
  <c r="J571"/>
  <c r="J86"/>
  <c r="T571"/>
  <c r="P597"/>
  <c r="T597"/>
  <c r="R606"/>
  <c r="P636"/>
  <c r="T636"/>
  <c r="R670"/>
  <c r="P706"/>
  <c r="BK746"/>
  <c r="J746"/>
  <c r="J92"/>
  <c r="R746"/>
  <c r="R770"/>
  <c i="13" r="BK92"/>
  <c r="J92"/>
  <c r="J64"/>
  <c r="R92"/>
  <c r="P103"/>
  <c r="BK130"/>
  <c r="J130"/>
  <c r="J66"/>
  <c r="T130"/>
  <c r="P159"/>
  <c r="BK214"/>
  <c r="J214"/>
  <c r="J68"/>
  <c r="T214"/>
  <c r="P247"/>
  <c i="14" r="P95"/>
  <c r="BK134"/>
  <c r="J134"/>
  <c r="J65"/>
  <c r="P134"/>
  <c r="T134"/>
  <c r="P143"/>
  <c r="BK175"/>
  <c r="J175"/>
  <c r="J68"/>
  <c r="R175"/>
  <c r="T175"/>
  <c r="BK186"/>
  <c r="J186"/>
  <c r="J71"/>
  <c r="BK191"/>
  <c r="J191"/>
  <c r="J72"/>
  <c r="T191"/>
  <c i="22" r="BK199"/>
  <c r="J199"/>
  <c r="J63"/>
  <c r="T199"/>
  <c r="R281"/>
  <c r="P439"/>
  <c r="T439"/>
  <c i="2" r="P86"/>
  <c r="BK203"/>
  <c r="J203"/>
  <c r="J62"/>
  <c r="T203"/>
  <c r="P287"/>
  <c i="3" r="T116"/>
  <c r="T403"/>
  <c r="R1440"/>
  <c r="R751"/>
  <c r="T1505"/>
  <c r="R1953"/>
  <c r="P1968"/>
  <c r="P2677"/>
  <c r="BK2720"/>
  <c r="J2720"/>
  <c r="J73"/>
  <c r="R2845"/>
  <c r="R3035"/>
  <c r="R3292"/>
  <c r="T3618"/>
  <c r="T3633"/>
  <c r="T3647"/>
  <c r="BK3771"/>
  <c r="J3771"/>
  <c r="J83"/>
  <c r="BK3914"/>
  <c r="J3914"/>
  <c r="J84"/>
  <c r="BK3958"/>
  <c r="J3958"/>
  <c r="J85"/>
  <c r="P4093"/>
  <c r="R4122"/>
  <c r="P4287"/>
  <c r="P4346"/>
  <c r="R4372"/>
  <c r="R4637"/>
  <c r="R4728"/>
  <c i="4" r="R94"/>
  <c r="R93"/>
  <c r="R121"/>
  <c r="P136"/>
  <c r="BK143"/>
  <c r="J143"/>
  <c r="J68"/>
  <c r="T234"/>
  <c r="P363"/>
  <c i="5" r="P96"/>
  <c r="BK127"/>
  <c r="J127"/>
  <c r="J66"/>
  <c r="R127"/>
  <c r="T154"/>
  <c r="R255"/>
  <c r="R280"/>
  <c r="T385"/>
  <c i="6" r="R113"/>
  <c r="BK130"/>
  <c r="J130"/>
  <c r="J69"/>
  <c r="R130"/>
  <c r="T136"/>
  <c r="T135"/>
  <c r="R184"/>
  <c r="R183"/>
  <c r="R204"/>
  <c r="P215"/>
  <c r="P224"/>
  <c r="BK247"/>
  <c r="J247"/>
  <c r="J78"/>
  <c r="R247"/>
  <c r="P262"/>
  <c r="T262"/>
  <c r="R271"/>
  <c r="R282"/>
  <c r="P298"/>
  <c r="T298"/>
  <c r="R307"/>
  <c r="P330"/>
  <c r="R330"/>
  <c r="R342"/>
  <c r="R341"/>
  <c i="7" r="BK120"/>
  <c r="J120"/>
  <c r="J68"/>
  <c r="R120"/>
  <c r="P145"/>
  <c r="BK166"/>
  <c r="J166"/>
  <c r="J70"/>
  <c r="T166"/>
  <c r="T187"/>
  <c r="R216"/>
  <c r="P231"/>
  <c r="T231"/>
  <c r="T246"/>
  <c r="P273"/>
  <c r="T273"/>
  <c r="T288"/>
  <c r="R303"/>
  <c r="P328"/>
  <c r="BK355"/>
  <c r="J355"/>
  <c r="J79"/>
  <c r="R355"/>
  <c r="P386"/>
  <c r="BK413"/>
  <c r="J413"/>
  <c r="J81"/>
  <c r="T413"/>
  <c r="R444"/>
  <c r="P469"/>
  <c r="BK500"/>
  <c r="J500"/>
  <c r="J84"/>
  <c r="T500"/>
  <c r="R521"/>
  <c r="P542"/>
  <c r="BK563"/>
  <c r="J563"/>
  <c r="J87"/>
  <c r="R563"/>
  <c r="P588"/>
  <c r="BK615"/>
  <c r="J615"/>
  <c r="J89"/>
  <c r="R615"/>
  <c r="R632"/>
  <c r="P647"/>
  <c r="BK672"/>
  <c r="J672"/>
  <c r="J92"/>
  <c r="R672"/>
  <c r="P699"/>
  <c r="P720"/>
  <c r="BK741"/>
  <c r="J741"/>
  <c r="J95"/>
  <c r="T741"/>
  <c i="8" r="R95"/>
  <c r="R94"/>
  <c r="R93"/>
  <c i="9" r="T97"/>
  <c r="R110"/>
  <c r="BK118"/>
  <c r="J118"/>
  <c r="J71"/>
  <c r="T118"/>
  <c i="10" r="R97"/>
  <c r="P108"/>
  <c r="P115"/>
  <c r="BK132"/>
  <c r="J132"/>
  <c r="J71"/>
  <c r="T132"/>
  <c i="11" r="R95"/>
  <c r="BK102"/>
  <c r="J102"/>
  <c r="J69"/>
  <c r="R102"/>
  <c i="12" r="R116"/>
  <c r="P138"/>
  <c r="T138"/>
  <c r="R150"/>
  <c r="P174"/>
  <c r="BK212"/>
  <c r="J212"/>
  <c r="J68"/>
  <c r="R212"/>
  <c r="P242"/>
  <c r="BK260"/>
  <c r="J260"/>
  <c r="J70"/>
  <c r="BK276"/>
  <c r="J276"/>
  <c r="J71"/>
  <c r="R276"/>
  <c r="BK301"/>
  <c r="J301"/>
  <c r="J72"/>
  <c r="T301"/>
  <c r="R325"/>
  <c r="P349"/>
  <c r="T349"/>
  <c r="R373"/>
  <c r="P403"/>
  <c r="BK427"/>
  <c r="J427"/>
  <c r="J77"/>
  <c r="T427"/>
  <c r="R451"/>
  <c r="P475"/>
  <c r="BK499"/>
  <c r="J499"/>
  <c r="J80"/>
  <c r="T499"/>
  <c r="T526"/>
  <c r="R538"/>
  <c r="T538"/>
  <c r="R550"/>
  <c r="P562"/>
  <c r="T562"/>
  <c r="R571"/>
  <c r="BK606"/>
  <c r="J606"/>
  <c r="J88"/>
  <c r="P606"/>
  <c r="BK636"/>
  <c r="J636"/>
  <c r="J89"/>
  <c r="BK670"/>
  <c r="J670"/>
  <c r="J90"/>
  <c r="T670"/>
  <c r="R706"/>
  <c r="P746"/>
  <c r="BK770"/>
  <c r="J770"/>
  <c r="J93"/>
  <c r="P770"/>
  <c i="13" r="P92"/>
  <c r="T92"/>
  <c r="R103"/>
  <c r="P130"/>
  <c r="R130"/>
  <c r="R159"/>
  <c r="P214"/>
  <c r="BK247"/>
  <c r="J247"/>
  <c r="J69"/>
  <c r="T247"/>
  <c i="14" r="T95"/>
  <c r="R134"/>
  <c r="R143"/>
  <c r="P186"/>
  <c r="T186"/>
  <c r="R191"/>
  <c i="15" r="BK92"/>
  <c r="J92"/>
  <c r="J65"/>
  <c r="T92"/>
  <c i="16" r="P94"/>
  <c r="P93"/>
  <c r="R94"/>
  <c r="R93"/>
  <c r="BK130"/>
  <c r="J130"/>
  <c r="J67"/>
  <c r="T130"/>
  <c r="P150"/>
  <c r="T150"/>
  <c r="P185"/>
  <c r="T185"/>
  <c i="17" r="BK89"/>
  <c r="J89"/>
  <c r="J65"/>
  <c r="T89"/>
  <c r="T88"/>
  <c r="T87"/>
  <c i="18" r="P90"/>
  <c r="T90"/>
  <c r="P95"/>
  <c i="19" r="BK97"/>
  <c r="T97"/>
  <c r="BK135"/>
  <c r="J135"/>
  <c r="J66"/>
  <c r="T135"/>
  <c r="P163"/>
  <c r="R163"/>
  <c r="P199"/>
  <c r="R199"/>
  <c r="P216"/>
  <c r="R216"/>
  <c r="BK234"/>
  <c r="J234"/>
  <c r="J72"/>
  <c r="T234"/>
  <c r="P241"/>
  <c r="R241"/>
  <c i="20" r="P90"/>
  <c r="P89"/>
  <c r="P88"/>
  <c i="1" r="AU75"/>
  <c i="20" r="R90"/>
  <c r="R89"/>
  <c r="R88"/>
  <c i="21" r="P100"/>
  <c r="T100"/>
  <c r="P153"/>
  <c r="R153"/>
  <c r="P171"/>
  <c r="R171"/>
  <c r="BK187"/>
  <c r="J187"/>
  <c r="J69"/>
  <c r="T187"/>
  <c r="BK208"/>
  <c r="J208"/>
  <c r="J70"/>
  <c r="R208"/>
  <c r="P227"/>
  <c r="T227"/>
  <c r="BK265"/>
  <c r="J265"/>
  <c r="J76"/>
  <c r="R265"/>
  <c i="22" r="T88"/>
  <c r="P184"/>
  <c r="P199"/>
  <c r="R199"/>
  <c r="T281"/>
  <c i="23" r="BK81"/>
  <c r="J81"/>
  <c r="J60"/>
  <c i="2" r="BK86"/>
  <c r="J86"/>
  <c r="J61"/>
  <c r="T86"/>
  <c r="R203"/>
  <c r="T287"/>
  <c i="3" r="P116"/>
  <c r="R403"/>
  <c r="P1440"/>
  <c r="P751"/>
  <c r="R1505"/>
  <c r="P1953"/>
  <c r="R1968"/>
  <c r="BK2677"/>
  <c r="J2677"/>
  <c r="J72"/>
  <c r="R2720"/>
  <c r="T2845"/>
  <c r="BK3035"/>
  <c r="J3035"/>
  <c r="J77"/>
  <c r="P3292"/>
  <c r="BK3618"/>
  <c r="J3618"/>
  <c r="J79"/>
  <c r="P3633"/>
  <c r="BK3647"/>
  <c r="J3647"/>
  <c r="J81"/>
  <c r="R3771"/>
  <c r="R3914"/>
  <c r="R3958"/>
  <c r="R4093"/>
  <c r="P4122"/>
  <c r="R4287"/>
  <c r="T4346"/>
  <c r="BK4372"/>
  <c r="J4372"/>
  <c r="J90"/>
  <c r="T4637"/>
  <c r="BK4728"/>
  <c r="J4728"/>
  <c r="J92"/>
  <c i="4" r="P94"/>
  <c r="P93"/>
  <c r="P121"/>
  <c r="R136"/>
  <c r="P143"/>
  <c r="R234"/>
  <c r="R363"/>
  <c i="12" r="BK116"/>
  <c r="J116"/>
  <c r="J64"/>
  <c r="T116"/>
  <c r="BK150"/>
  <c r="J150"/>
  <c r="J66"/>
  <c r="BK174"/>
  <c r="J174"/>
  <c r="J67"/>
  <c r="T174"/>
  <c r="T212"/>
  <c r="T242"/>
  <c r="R260"/>
  <c r="P276"/>
  <c r="R301"/>
  <c r="P325"/>
  <c r="BK349"/>
  <c r="J349"/>
  <c r="J74"/>
  <c r="BK373"/>
  <c r="J373"/>
  <c r="J75"/>
  <c r="T373"/>
  <c r="R403"/>
  <c r="P427"/>
  <c r="BK451"/>
  <c r="J451"/>
  <c r="J78"/>
  <c r="BK475"/>
  <c r="J475"/>
  <c r="J79"/>
  <c r="T475"/>
  <c r="R499"/>
  <c r="P526"/>
  <c r="BK538"/>
  <c r="J538"/>
  <c r="J83"/>
  <c r="P550"/>
  <c r="BK562"/>
  <c r="J562"/>
  <c r="J85"/>
  <c r="R562"/>
  <c r="P571"/>
  <c r="BK597"/>
  <c r="J597"/>
  <c r="J87"/>
  <c r="R597"/>
  <c r="T606"/>
  <c r="R636"/>
  <c r="P670"/>
  <c r="BK706"/>
  <c r="J706"/>
  <c r="J91"/>
  <c r="T706"/>
  <c r="T746"/>
  <c r="T770"/>
  <c i="13" r="BK103"/>
  <c r="J103"/>
  <c r="J65"/>
  <c r="T103"/>
  <c r="BK159"/>
  <c r="J159"/>
  <c r="J67"/>
  <c r="T159"/>
  <c r="R214"/>
  <c r="R247"/>
  <c i="14" r="BK95"/>
  <c r="J95"/>
  <c r="J64"/>
  <c r="R95"/>
  <c r="BK143"/>
  <c r="J143"/>
  <c r="J66"/>
  <c r="T143"/>
  <c r="P175"/>
  <c r="R186"/>
  <c r="P191"/>
  <c i="15" r="P92"/>
  <c r="P91"/>
  <c r="P90"/>
  <c i="1" r="AU70"/>
  <c i="15" r="R92"/>
  <c r="BK134"/>
  <c r="J134"/>
  <c r="J67"/>
  <c r="P134"/>
  <c r="R134"/>
  <c r="T134"/>
  <c i="16" r="BK94"/>
  <c r="J94"/>
  <c r="J65"/>
  <c r="T94"/>
  <c r="T93"/>
  <c r="T92"/>
  <c r="P130"/>
  <c r="R130"/>
  <c r="BK150"/>
  <c r="J150"/>
  <c r="J69"/>
  <c r="R150"/>
  <c r="BK185"/>
  <c r="J185"/>
  <c r="J70"/>
  <c r="R185"/>
  <c i="17" r="P89"/>
  <c r="P88"/>
  <c r="P87"/>
  <c i="1" r="AU72"/>
  <c i="17" r="R89"/>
  <c r="R88"/>
  <c r="R87"/>
  <c i="18" r="BK90"/>
  <c r="J90"/>
  <c r="J65"/>
  <c r="R90"/>
  <c r="BK95"/>
  <c r="J95"/>
  <c r="J66"/>
  <c r="R95"/>
  <c r="T95"/>
  <c i="19" r="P97"/>
  <c r="P96"/>
  <c r="R97"/>
  <c r="R96"/>
  <c r="P135"/>
  <c r="R135"/>
  <c r="BK163"/>
  <c r="J163"/>
  <c r="J67"/>
  <c r="T163"/>
  <c r="BK199"/>
  <c r="J199"/>
  <c r="J68"/>
  <c r="T199"/>
  <c r="BK216"/>
  <c r="J216"/>
  <c r="J71"/>
  <c r="T216"/>
  <c r="P234"/>
  <c r="R234"/>
  <c r="BK241"/>
  <c r="J241"/>
  <c r="J73"/>
  <c r="T241"/>
  <c i="20" r="BK90"/>
  <c r="J90"/>
  <c r="J65"/>
  <c r="T90"/>
  <c r="T89"/>
  <c r="T88"/>
  <c i="21" r="BK100"/>
  <c r="J100"/>
  <c r="J65"/>
  <c r="R100"/>
  <c r="BK153"/>
  <c r="J153"/>
  <c r="J67"/>
  <c r="T153"/>
  <c r="BK171"/>
  <c r="J171"/>
  <c r="J68"/>
  <c r="T171"/>
  <c r="P187"/>
  <c r="R187"/>
  <c r="P208"/>
  <c r="T208"/>
  <c r="BK227"/>
  <c r="J227"/>
  <c r="J73"/>
  <c r="R227"/>
  <c r="R226"/>
  <c r="P265"/>
  <c r="T265"/>
  <c i="22" r="BK88"/>
  <c r="J88"/>
  <c r="J61"/>
  <c r="P88"/>
  <c r="R88"/>
  <c r="BK184"/>
  <c r="J184"/>
  <c r="J62"/>
  <c r="R184"/>
  <c r="T184"/>
  <c r="BK281"/>
  <c r="J281"/>
  <c r="J64"/>
  <c r="P281"/>
  <c r="BK439"/>
  <c r="J439"/>
  <c r="J65"/>
  <c r="R439"/>
  <c i="23" r="R81"/>
  <c r="R80"/>
  <c i="2" r="R86"/>
  <c r="P203"/>
  <c r="BK287"/>
  <c r="J287"/>
  <c r="J63"/>
  <c r="R287"/>
  <c i="3" r="R116"/>
  <c r="P403"/>
  <c r="BK1440"/>
  <c r="J1440"/>
  <c r="J68"/>
  <c r="P1505"/>
  <c r="T1953"/>
  <c r="BK1968"/>
  <c r="J1968"/>
  <c r="J71"/>
  <c r="T2677"/>
  <c r="T2720"/>
  <c r="BK2845"/>
  <c r="P3035"/>
  <c r="T3292"/>
  <c r="P3618"/>
  <c r="R3633"/>
  <c r="R3647"/>
  <c r="T3771"/>
  <c r="T3914"/>
  <c r="P3958"/>
  <c r="T4093"/>
  <c r="BK4122"/>
  <c r="J4122"/>
  <c r="J87"/>
  <c r="T4287"/>
  <c r="R4346"/>
  <c r="P4372"/>
  <c r="BK4637"/>
  <c r="J4637"/>
  <c r="J91"/>
  <c r="P4728"/>
  <c i="4" r="T94"/>
  <c r="T93"/>
  <c r="T121"/>
  <c r="T136"/>
  <c r="T143"/>
  <c r="BK234"/>
  <c r="J234"/>
  <c r="J69"/>
  <c r="T363"/>
  <c i="5" r="R96"/>
  <c r="R95"/>
  <c r="R94"/>
  <c r="BK154"/>
  <c r="J154"/>
  <c r="J67"/>
  <c r="P154"/>
  <c r="BK280"/>
  <c r="J280"/>
  <c r="J69"/>
  <c r="T280"/>
  <c r="P385"/>
  <c i="6" r="BK113"/>
  <c r="J113"/>
  <c r="J68"/>
  <c r="T113"/>
  <c r="P130"/>
  <c r="T130"/>
  <c r="P136"/>
  <c r="P135"/>
  <c r="BK184"/>
  <c r="P184"/>
  <c r="P183"/>
  <c r="BK204"/>
  <c r="J204"/>
  <c r="J75"/>
  <c r="T204"/>
  <c r="BK224"/>
  <c r="J224"/>
  <c r="J77"/>
  <c r="R224"/>
  <c r="P247"/>
  <c r="BK262"/>
  <c r="J262"/>
  <c r="J79"/>
  <c r="BK271"/>
  <c r="J271"/>
  <c r="J80"/>
  <c r="T271"/>
  <c r="P282"/>
  <c r="BK298"/>
  <c r="J298"/>
  <c r="J83"/>
  <c r="BK307"/>
  <c r="J307"/>
  <c r="J84"/>
  <c r="T307"/>
  <c r="BK342"/>
  <c r="J342"/>
  <c r="J87"/>
  <c r="T342"/>
  <c r="T341"/>
  <c i="7" r="P120"/>
  <c r="BK145"/>
  <c r="J145"/>
  <c r="J69"/>
  <c r="R145"/>
  <c r="P166"/>
  <c r="BK187"/>
  <c r="J187"/>
  <c r="J71"/>
  <c r="R187"/>
  <c r="P216"/>
  <c r="BK231"/>
  <c r="J231"/>
  <c r="J73"/>
  <c r="BK246"/>
  <c r="J246"/>
  <c r="J74"/>
  <c r="P246"/>
  <c r="BK273"/>
  <c r="J273"/>
  <c r="J75"/>
  <c r="BK288"/>
  <c r="J288"/>
  <c r="J76"/>
  <c r="R288"/>
  <c r="P303"/>
  <c r="BK328"/>
  <c r="J328"/>
  <c r="J78"/>
  <c r="R328"/>
  <c r="P355"/>
  <c r="BK386"/>
  <c r="J386"/>
  <c r="J80"/>
  <c r="T386"/>
  <c r="R413"/>
  <c r="P444"/>
  <c r="BK469"/>
  <c r="J469"/>
  <c r="J83"/>
  <c r="T469"/>
  <c r="P500"/>
  <c r="BK521"/>
  <c r="J521"/>
  <c r="J85"/>
  <c r="BK542"/>
  <c r="J542"/>
  <c r="J86"/>
  <c r="R542"/>
  <c r="P563"/>
  <c r="BK588"/>
  <c r="J588"/>
  <c r="J88"/>
  <c r="T588"/>
  <c r="T615"/>
  <c r="P632"/>
  <c r="BK647"/>
  <c r="J647"/>
  <c r="J91"/>
  <c r="T647"/>
  <c r="T672"/>
  <c r="R699"/>
  <c r="BK720"/>
  <c r="J720"/>
  <c r="J94"/>
  <c r="T720"/>
  <c r="R741"/>
  <c i="8" r="BK95"/>
  <c r="J95"/>
  <c r="J69"/>
  <c r="P95"/>
  <c r="P94"/>
  <c r="P93"/>
  <c i="1" r="AU63"/>
  <c i="9" r="P97"/>
  <c r="BK110"/>
  <c r="J110"/>
  <c r="J69"/>
  <c r="T110"/>
  <c r="P118"/>
  <c i="10" r="BK97"/>
  <c r="J97"/>
  <c r="J68"/>
  <c r="T97"/>
  <c r="R108"/>
  <c r="T108"/>
  <c r="R115"/>
  <c r="P132"/>
  <c i="11" r="BK95"/>
  <c r="J95"/>
  <c r="J68"/>
  <c r="T95"/>
  <c r="T102"/>
  <c i="23" r="P81"/>
  <c r="P80"/>
  <c i="1" r="AU78"/>
  <c i="23" r="T81"/>
  <c r="T80"/>
  <c i="3" r="BK3756"/>
  <c r="J3756"/>
  <c r="J82"/>
  <c i="5" r="BK436"/>
  <c r="J436"/>
  <c r="J71"/>
  <c r="BK439"/>
  <c r="J439"/>
  <c r="J72"/>
  <c i="6" r="BK365"/>
  <c r="J365"/>
  <c r="J88"/>
  <c i="9" r="BK115"/>
  <c r="J115"/>
  <c r="J70"/>
  <c i="11" r="BK107"/>
  <c r="J107"/>
  <c r="J70"/>
  <c i="12" r="BK523"/>
  <c r="J523"/>
  <c r="J81"/>
  <c i="14" r="BK172"/>
  <c r="J172"/>
  <c r="J67"/>
  <c i="22" r="BK494"/>
  <c r="J494"/>
  <c r="J66"/>
  <c i="2" r="BK371"/>
  <c r="J371"/>
  <c r="J64"/>
  <c i="14" r="BK180"/>
  <c r="J180"/>
  <c r="J69"/>
  <c i="15" r="BK145"/>
  <c r="J145"/>
  <c r="J68"/>
  <c i="19" r="BK211"/>
  <c r="J211"/>
  <c r="J69"/>
  <c i="20" r="BK244"/>
  <c r="J244"/>
  <c r="J66"/>
  <c i="21" r="BK222"/>
  <c r="J222"/>
  <c r="J71"/>
  <c r="BK247"/>
  <c r="J247"/>
  <c r="J74"/>
  <c i="3" r="BK2840"/>
  <c r="J2840"/>
  <c r="J74"/>
  <c i="14" r="BK183"/>
  <c r="J183"/>
  <c r="J70"/>
  <c i="15" r="BK129"/>
  <c r="J129"/>
  <c r="J66"/>
  <c i="16" r="BK124"/>
  <c r="J124"/>
  <c r="J66"/>
  <c r="BK147"/>
  <c r="J147"/>
  <c r="J68"/>
  <c i="21" r="BK138"/>
  <c r="J138"/>
  <c r="J66"/>
  <c r="BK259"/>
  <c r="J259"/>
  <c r="J75"/>
  <c i="3" r="BK751"/>
  <c r="J751"/>
  <c r="J67"/>
  <c i="6" r="BK201"/>
  <c r="J201"/>
  <c r="J74"/>
  <c r="BK295"/>
  <c r="J295"/>
  <c r="J82"/>
  <c i="9" r="BK145"/>
  <c r="J145"/>
  <c r="J72"/>
  <c i="10" r="BK149"/>
  <c r="J149"/>
  <c r="J72"/>
  <c i="23" r="E48"/>
  <c r="J52"/>
  <c r="J55"/>
  <c r="BE84"/>
  <c r="F55"/>
  <c r="BE82"/>
  <c r="BE86"/>
  <c r="BE90"/>
  <c r="BE96"/>
  <c r="BE88"/>
  <c r="BE92"/>
  <c r="BE94"/>
  <c i="21" r="BK99"/>
  <c i="22" r="J52"/>
  <c r="BE129"/>
  <c r="BE155"/>
  <c r="BE160"/>
  <c r="BE168"/>
  <c r="BE189"/>
  <c r="BE193"/>
  <c r="BE200"/>
  <c r="BE223"/>
  <c r="BE239"/>
  <c r="BE277"/>
  <c r="BE292"/>
  <c r="BE305"/>
  <c r="BE312"/>
  <c r="BE316"/>
  <c r="BE320"/>
  <c r="BE323"/>
  <c r="BE337"/>
  <c r="BE409"/>
  <c r="BE422"/>
  <c r="BE445"/>
  <c r="BE450"/>
  <c r="BE470"/>
  <c r="BE481"/>
  <c r="E76"/>
  <c r="J83"/>
  <c r="BE102"/>
  <c r="BE120"/>
  <c r="BE133"/>
  <c r="BE176"/>
  <c r="BE196"/>
  <c r="BE208"/>
  <c r="BE218"/>
  <c r="BE314"/>
  <c r="BE418"/>
  <c r="BE425"/>
  <c r="BE431"/>
  <c r="BE434"/>
  <c r="BE440"/>
  <c r="BE460"/>
  <c r="BE490"/>
  <c r="BE495"/>
  <c r="F55"/>
  <c r="BE89"/>
  <c r="BE115"/>
  <c r="BE125"/>
  <c r="BE173"/>
  <c r="BE213"/>
  <c r="BE289"/>
  <c r="BE301"/>
  <c r="BE318"/>
  <c r="BE342"/>
  <c r="BE350"/>
  <c r="BE353"/>
  <c r="BE365"/>
  <c r="BE379"/>
  <c r="BE384"/>
  <c r="BE404"/>
  <c r="BE455"/>
  <c r="BE486"/>
  <c r="BE107"/>
  <c r="BE138"/>
  <c r="BE142"/>
  <c r="BE145"/>
  <c r="BE185"/>
  <c r="BE228"/>
  <c r="BE236"/>
  <c r="BE270"/>
  <c r="BE274"/>
  <c r="BE282"/>
  <c r="BE284"/>
  <c r="BE309"/>
  <c r="BE325"/>
  <c r="BE329"/>
  <c r="BE369"/>
  <c r="BE394"/>
  <c r="BE414"/>
  <c i="21" r="F59"/>
  <c r="J92"/>
  <c r="J95"/>
  <c r="BE101"/>
  <c r="BE109"/>
  <c r="BE125"/>
  <c r="BE148"/>
  <c r="BE177"/>
  <c r="BE196"/>
  <c r="BE203"/>
  <c r="BE209"/>
  <c r="BE233"/>
  <c r="BE244"/>
  <c r="BE274"/>
  <c r="E50"/>
  <c r="BE117"/>
  <c r="BE128"/>
  <c r="BE139"/>
  <c r="BE154"/>
  <c r="BE215"/>
  <c r="BE260"/>
  <c r="BE271"/>
  <c r="BE164"/>
  <c r="BE172"/>
  <c r="BE182"/>
  <c r="BE212"/>
  <c r="BE220"/>
  <c r="BE223"/>
  <c r="BE228"/>
  <c r="BE236"/>
  <c r="BE256"/>
  <c r="BE266"/>
  <c r="BE279"/>
  <c r="BE133"/>
  <c r="BE144"/>
  <c r="BE159"/>
  <c r="BE169"/>
  <c r="BE188"/>
  <c r="BE241"/>
  <c r="BE248"/>
  <c i="20" r="E50"/>
  <c r="F59"/>
  <c r="J85"/>
  <c r="BE96"/>
  <c r="BE100"/>
  <c r="BE107"/>
  <c r="BE113"/>
  <c r="BE116"/>
  <c r="BE136"/>
  <c r="BE149"/>
  <c r="BE164"/>
  <c r="BE167"/>
  <c r="BE174"/>
  <c r="BE180"/>
  <c r="BE183"/>
  <c r="BE186"/>
  <c r="BE223"/>
  <c r="BE225"/>
  <c r="BE245"/>
  <c r="J82"/>
  <c r="BE121"/>
  <c r="BE169"/>
  <c r="BE189"/>
  <c r="BE192"/>
  <c r="BE198"/>
  <c r="BE221"/>
  <c r="BE235"/>
  <c i="19" r="J97"/>
  <c r="J65"/>
  <c i="20" r="BE91"/>
  <c r="BE130"/>
  <c r="BE142"/>
  <c r="BE162"/>
  <c r="BE177"/>
  <c r="BE195"/>
  <c r="BE201"/>
  <c r="BE205"/>
  <c r="BE212"/>
  <c r="BE242"/>
  <c r="BE109"/>
  <c r="BE111"/>
  <c r="BE127"/>
  <c r="BE133"/>
  <c r="BE139"/>
  <c r="BE144"/>
  <c r="BE147"/>
  <c r="BE157"/>
  <c r="BE160"/>
  <c r="BE171"/>
  <c r="BE219"/>
  <c r="BE238"/>
  <c i="19" r="J56"/>
  <c r="BE98"/>
  <c r="BE106"/>
  <c r="BE125"/>
  <c r="BE158"/>
  <c r="BE200"/>
  <c r="BE224"/>
  <c r="BE231"/>
  <c r="BE235"/>
  <c r="BE242"/>
  <c r="F59"/>
  <c r="BE194"/>
  <c r="BE217"/>
  <c r="BE221"/>
  <c r="BE250"/>
  <c r="BE254"/>
  <c r="BE260"/>
  <c r="J59"/>
  <c r="BE114"/>
  <c r="BE122"/>
  <c r="BE130"/>
  <c r="BE136"/>
  <c r="BE147"/>
  <c r="BE164"/>
  <c r="BE178"/>
  <c r="BE181"/>
  <c r="BE208"/>
  <c r="BE212"/>
  <c r="BE246"/>
  <c r="BE257"/>
  <c r="BE263"/>
  <c r="E50"/>
  <c r="BE171"/>
  <c r="BE187"/>
  <c r="BE190"/>
  <c r="BE204"/>
  <c r="BE228"/>
  <c r="BE238"/>
  <c i="18" r="E76"/>
  <c r="J85"/>
  <c r="BE102"/>
  <c r="BE91"/>
  <c r="BE93"/>
  <c r="J56"/>
  <c r="BE96"/>
  <c r="BE98"/>
  <c r="F59"/>
  <c r="BE100"/>
  <c i="16" r="BK93"/>
  <c r="J93"/>
  <c r="J64"/>
  <c i="17" r="BE92"/>
  <c r="BE98"/>
  <c r="BE100"/>
  <c r="BE102"/>
  <c r="J56"/>
  <c r="J59"/>
  <c r="F84"/>
  <c r="BE90"/>
  <c r="BE108"/>
  <c r="BE110"/>
  <c r="BE112"/>
  <c r="E50"/>
  <c r="BE96"/>
  <c r="BE104"/>
  <c r="BE106"/>
  <c r="BE94"/>
  <c r="BE114"/>
  <c i="16" r="F59"/>
  <c r="BE95"/>
  <c r="BE109"/>
  <c r="BE120"/>
  <c r="BE122"/>
  <c r="BE125"/>
  <c r="BE131"/>
  <c r="BE151"/>
  <c r="BE155"/>
  <c r="BE157"/>
  <c r="BE159"/>
  <c r="BE167"/>
  <c r="BE169"/>
  <c r="BE181"/>
  <c r="BE190"/>
  <c r="BE192"/>
  <c r="BE194"/>
  <c r="E50"/>
  <c r="J59"/>
  <c r="BE153"/>
  <c r="BE171"/>
  <c r="BE173"/>
  <c r="BE186"/>
  <c r="BE198"/>
  <c i="15" r="BK91"/>
  <c r="J91"/>
  <c r="J64"/>
  <c i="16" r="BE98"/>
  <c r="BE101"/>
  <c r="BE114"/>
  <c r="BE117"/>
  <c r="BE141"/>
  <c r="BE161"/>
  <c r="BE163"/>
  <c r="BE165"/>
  <c r="BE177"/>
  <c r="BE179"/>
  <c r="J56"/>
  <c r="BE133"/>
  <c r="BE135"/>
  <c r="BE137"/>
  <c r="BE139"/>
  <c r="BE143"/>
  <c r="BE145"/>
  <c r="BE148"/>
  <c r="BE175"/>
  <c r="BE183"/>
  <c r="BE188"/>
  <c r="BE196"/>
  <c i="14" r="BK94"/>
  <c r="J94"/>
  <c r="J63"/>
  <c i="15" r="J59"/>
  <c r="BE93"/>
  <c r="BE143"/>
  <c r="BE146"/>
  <c r="E50"/>
  <c r="F87"/>
  <c r="BE105"/>
  <c r="BE130"/>
  <c r="J56"/>
  <c r="BE97"/>
  <c r="BE116"/>
  <c r="BE135"/>
  <c r="BE138"/>
  <c r="BE113"/>
  <c r="BE119"/>
  <c r="BE140"/>
  <c i="14" r="J59"/>
  <c r="BE96"/>
  <c r="BE100"/>
  <c r="BE110"/>
  <c r="BE112"/>
  <c r="BE114"/>
  <c r="BE116"/>
  <c r="BE120"/>
  <c r="BE128"/>
  <c r="BE130"/>
  <c r="BE132"/>
  <c r="BE137"/>
  <c r="BE144"/>
  <c r="BE152"/>
  <c r="BE162"/>
  <c r="BE166"/>
  <c r="E82"/>
  <c r="F91"/>
  <c r="BE98"/>
  <c r="BE102"/>
  <c r="BE108"/>
  <c r="BE141"/>
  <c r="BE150"/>
  <c r="BE154"/>
  <c r="BE156"/>
  <c r="BE164"/>
  <c r="BE168"/>
  <c r="BE173"/>
  <c r="BE194"/>
  <c r="J88"/>
  <c r="BE104"/>
  <c r="BE106"/>
  <c r="BE118"/>
  <c r="BE122"/>
  <c r="BE124"/>
  <c r="BE126"/>
  <c r="BE146"/>
  <c r="BE148"/>
  <c r="BE160"/>
  <c r="BE170"/>
  <c r="BE176"/>
  <c r="BE187"/>
  <c r="BE135"/>
  <c r="BE139"/>
  <c r="BE158"/>
  <c r="BE178"/>
  <c r="BE181"/>
  <c r="BE184"/>
  <c r="BE189"/>
  <c r="BE192"/>
  <c r="BE196"/>
  <c r="BE198"/>
  <c i="13" r="E50"/>
  <c r="BE106"/>
  <c r="BE108"/>
  <c r="BE110"/>
  <c r="BE137"/>
  <c r="BE147"/>
  <c r="BE155"/>
  <c r="BE164"/>
  <c r="BE166"/>
  <c r="BE168"/>
  <c r="BE176"/>
  <c r="BE178"/>
  <c r="BE180"/>
  <c r="BE188"/>
  <c r="BE190"/>
  <c r="BE206"/>
  <c r="BE215"/>
  <c r="BE227"/>
  <c r="BE241"/>
  <c r="BE250"/>
  <c r="BE252"/>
  <c r="BE260"/>
  <c r="BE264"/>
  <c r="J56"/>
  <c r="F59"/>
  <c r="BE97"/>
  <c r="BE99"/>
  <c r="BE101"/>
  <c r="BE104"/>
  <c r="BE116"/>
  <c r="BE118"/>
  <c r="BE124"/>
  <c r="BE143"/>
  <c r="BE153"/>
  <c r="BE157"/>
  <c r="BE194"/>
  <c r="BE196"/>
  <c r="BE198"/>
  <c r="BE208"/>
  <c r="BE212"/>
  <c r="BE243"/>
  <c r="BE254"/>
  <c r="BE262"/>
  <c r="J59"/>
  <c r="BE93"/>
  <c r="BE95"/>
  <c r="BE120"/>
  <c r="BE131"/>
  <c r="BE133"/>
  <c r="BE135"/>
  <c r="BE151"/>
  <c r="BE170"/>
  <c r="BE182"/>
  <c r="BE186"/>
  <c r="BE192"/>
  <c r="BE200"/>
  <c r="BE202"/>
  <c r="BE219"/>
  <c r="BE221"/>
  <c r="BE225"/>
  <c r="BE229"/>
  <c r="BE231"/>
  <c r="BE233"/>
  <c r="BE237"/>
  <c r="BE245"/>
  <c r="BE112"/>
  <c r="BE114"/>
  <c r="BE122"/>
  <c r="BE126"/>
  <c r="BE128"/>
  <c r="BE139"/>
  <c r="BE141"/>
  <c r="BE145"/>
  <c r="BE149"/>
  <c r="BE160"/>
  <c r="BE162"/>
  <c r="BE172"/>
  <c r="BE174"/>
  <c r="BE184"/>
  <c r="BE204"/>
  <c r="BE210"/>
  <c r="BE217"/>
  <c r="BE223"/>
  <c r="BE235"/>
  <c r="BE239"/>
  <c r="BE248"/>
  <c r="BE256"/>
  <c r="BE258"/>
  <c i="12" r="J59"/>
  <c r="J109"/>
  <c r="BE124"/>
  <c r="BE155"/>
  <c r="BE165"/>
  <c r="BE179"/>
  <c r="BE207"/>
  <c r="BE219"/>
  <c r="BE233"/>
  <c r="BE235"/>
  <c r="BE240"/>
  <c r="BE243"/>
  <c r="BE245"/>
  <c r="BE253"/>
  <c r="BE267"/>
  <c r="BE271"/>
  <c r="BE273"/>
  <c r="BE277"/>
  <c r="BE283"/>
  <c r="BE285"/>
  <c r="BE289"/>
  <c r="BE295"/>
  <c r="BE306"/>
  <c r="BE330"/>
  <c r="BE332"/>
  <c r="BE336"/>
  <c r="BE338"/>
  <c r="BE347"/>
  <c r="BE350"/>
  <c r="BE352"/>
  <c r="BE362"/>
  <c r="BE364"/>
  <c r="BE368"/>
  <c r="BE376"/>
  <c r="BE384"/>
  <c r="BE393"/>
  <c r="BE401"/>
  <c r="BE404"/>
  <c r="BE416"/>
  <c r="BE430"/>
  <c r="BE436"/>
  <c r="BE444"/>
  <c r="BE449"/>
  <c r="BE452"/>
  <c r="BE470"/>
  <c r="BE478"/>
  <c r="BE488"/>
  <c r="BE490"/>
  <c r="BE510"/>
  <c r="BE516"/>
  <c r="BE531"/>
  <c r="BE539"/>
  <c r="BE543"/>
  <c r="BE545"/>
  <c r="BE553"/>
  <c r="BE572"/>
  <c r="BE574"/>
  <c r="BE578"/>
  <c r="BE580"/>
  <c r="BE612"/>
  <c r="BE622"/>
  <c r="BE626"/>
  <c r="BE628"/>
  <c r="BE632"/>
  <c r="BE645"/>
  <c r="BE649"/>
  <c r="BE661"/>
  <c r="BE668"/>
  <c r="BE671"/>
  <c r="BE673"/>
  <c r="BE693"/>
  <c r="BE697"/>
  <c r="BE707"/>
  <c r="BE711"/>
  <c r="BE723"/>
  <c r="BE727"/>
  <c r="BE741"/>
  <c r="BE753"/>
  <c r="BE759"/>
  <c r="BE781"/>
  <c r="BE783"/>
  <c r="BE786"/>
  <c r="BE788"/>
  <c i="11" r="BK94"/>
  <c r="J94"/>
  <c i="12" r="F59"/>
  <c r="BE122"/>
  <c r="BE132"/>
  <c r="BE148"/>
  <c r="BE151"/>
  <c r="BE157"/>
  <c r="BE159"/>
  <c r="BE175"/>
  <c r="BE177"/>
  <c r="BE191"/>
  <c r="BE197"/>
  <c r="BE199"/>
  <c r="BE213"/>
  <c r="BE229"/>
  <c r="BE237"/>
  <c r="BE247"/>
  <c r="BE255"/>
  <c r="BE265"/>
  <c r="BE297"/>
  <c r="BE310"/>
  <c r="BE316"/>
  <c r="BE318"/>
  <c r="BE320"/>
  <c r="BE326"/>
  <c r="BE354"/>
  <c r="BE360"/>
  <c r="BE366"/>
  <c r="BE371"/>
  <c r="BE374"/>
  <c r="BE390"/>
  <c r="BE399"/>
  <c r="BE410"/>
  <c r="BE434"/>
  <c r="BE456"/>
  <c r="BE462"/>
  <c r="BE492"/>
  <c r="BE494"/>
  <c r="BE502"/>
  <c r="BE504"/>
  <c r="BE518"/>
  <c r="BE529"/>
  <c r="BE533"/>
  <c r="BE535"/>
  <c r="BE559"/>
  <c r="BE563"/>
  <c r="BE565"/>
  <c r="BE582"/>
  <c r="BE624"/>
  <c r="BE637"/>
  <c r="BE653"/>
  <c r="BE691"/>
  <c r="BE704"/>
  <c r="BE709"/>
  <c r="BE715"/>
  <c r="BE719"/>
  <c r="BE721"/>
  <c r="BE737"/>
  <c r="BE744"/>
  <c r="BE747"/>
  <c r="BE755"/>
  <c r="BE757"/>
  <c r="BE766"/>
  <c r="E50"/>
  <c r="BE117"/>
  <c r="BE119"/>
  <c r="BE134"/>
  <c r="BE136"/>
  <c r="BE139"/>
  <c r="BE141"/>
  <c r="BE143"/>
  <c r="BE163"/>
  <c r="BE167"/>
  <c r="BE169"/>
  <c r="BE172"/>
  <c r="BE181"/>
  <c r="BE185"/>
  <c r="BE195"/>
  <c r="BE201"/>
  <c r="BE205"/>
  <c r="BE210"/>
  <c r="BE217"/>
  <c r="BE221"/>
  <c r="BE231"/>
  <c r="BE249"/>
  <c r="BE251"/>
  <c r="BE261"/>
  <c r="BE269"/>
  <c r="BE279"/>
  <c r="BE299"/>
  <c r="BE302"/>
  <c r="BE304"/>
  <c r="BE308"/>
  <c r="BE312"/>
  <c r="BE340"/>
  <c r="BE342"/>
  <c r="BE356"/>
  <c r="BE358"/>
  <c r="BE378"/>
  <c r="BE382"/>
  <c r="BE388"/>
  <c r="BE425"/>
  <c r="BE428"/>
  <c r="BE440"/>
  <c r="BE442"/>
  <c r="BE446"/>
  <c r="BE454"/>
  <c r="BE458"/>
  <c r="BE482"/>
  <c r="BE486"/>
  <c r="BE497"/>
  <c r="BE506"/>
  <c r="BE508"/>
  <c r="BE512"/>
  <c r="BE541"/>
  <c r="BE547"/>
  <c r="BE551"/>
  <c r="BE557"/>
  <c r="BE569"/>
  <c r="BE584"/>
  <c r="BE586"/>
  <c r="BE588"/>
  <c r="BE593"/>
  <c r="BE600"/>
  <c r="BE602"/>
  <c r="BE604"/>
  <c r="BE607"/>
  <c r="BE610"/>
  <c r="BE618"/>
  <c r="BE620"/>
  <c r="BE630"/>
  <c r="BE643"/>
  <c r="BE655"/>
  <c r="BE657"/>
  <c r="BE675"/>
  <c r="BE677"/>
  <c r="BE679"/>
  <c r="BE689"/>
  <c r="BE701"/>
  <c r="BE717"/>
  <c r="BE725"/>
  <c r="BE749"/>
  <c r="BE751"/>
  <c r="BE761"/>
  <c r="BE768"/>
  <c r="BE771"/>
  <c r="BE773"/>
  <c r="BE126"/>
  <c r="BE128"/>
  <c r="BE130"/>
  <c r="BE145"/>
  <c r="BE153"/>
  <c r="BE161"/>
  <c r="BE183"/>
  <c r="BE187"/>
  <c r="BE189"/>
  <c r="BE193"/>
  <c r="BE203"/>
  <c r="BE215"/>
  <c r="BE223"/>
  <c r="BE225"/>
  <c r="BE227"/>
  <c r="BE257"/>
  <c r="BE263"/>
  <c r="BE281"/>
  <c r="BE287"/>
  <c r="BE291"/>
  <c r="BE293"/>
  <c r="BE314"/>
  <c r="BE323"/>
  <c r="BE328"/>
  <c r="BE334"/>
  <c r="BE344"/>
  <c r="BE380"/>
  <c r="BE386"/>
  <c r="BE395"/>
  <c r="BE397"/>
  <c r="BE406"/>
  <c r="BE408"/>
  <c r="BE412"/>
  <c r="BE414"/>
  <c r="BE418"/>
  <c r="BE420"/>
  <c r="BE422"/>
  <c r="BE432"/>
  <c r="BE438"/>
  <c r="BE460"/>
  <c r="BE464"/>
  <c r="BE466"/>
  <c r="BE468"/>
  <c r="BE473"/>
  <c r="BE476"/>
  <c r="BE480"/>
  <c r="BE484"/>
  <c r="BE500"/>
  <c r="BE514"/>
  <c r="BE521"/>
  <c r="BE524"/>
  <c r="BE527"/>
  <c r="BE555"/>
  <c r="BE567"/>
  <c r="BE576"/>
  <c r="BE591"/>
  <c r="BE595"/>
  <c r="BE598"/>
  <c r="BE614"/>
  <c r="BE616"/>
  <c r="BE634"/>
  <c r="BE639"/>
  <c r="BE641"/>
  <c r="BE647"/>
  <c r="BE651"/>
  <c r="BE659"/>
  <c r="BE663"/>
  <c r="BE665"/>
  <c r="BE681"/>
  <c r="BE683"/>
  <c r="BE685"/>
  <c r="BE687"/>
  <c r="BE695"/>
  <c r="BE699"/>
  <c r="BE713"/>
  <c r="BE729"/>
  <c r="BE731"/>
  <c r="BE733"/>
  <c r="BE735"/>
  <c r="BE739"/>
  <c r="BE763"/>
  <c r="BE775"/>
  <c r="BE777"/>
  <c r="BE779"/>
  <c i="11" r="E80"/>
  <c r="J91"/>
  <c r="BE96"/>
  <c r="BE108"/>
  <c i="10" r="BK96"/>
  <c r="J96"/>
  <c r="J67"/>
  <c i="11" r="F91"/>
  <c r="BE98"/>
  <c r="BE103"/>
  <c r="J88"/>
  <c r="BE100"/>
  <c r="BE105"/>
  <c i="10" r="J60"/>
  <c r="J93"/>
  <c r="BE104"/>
  <c r="BE106"/>
  <c r="BE111"/>
  <c r="BE113"/>
  <c r="BE126"/>
  <c r="BE150"/>
  <c i="9" r="J97"/>
  <c r="J68"/>
  <c i="10" r="F93"/>
  <c r="BE102"/>
  <c r="BE116"/>
  <c r="BE122"/>
  <c r="BE124"/>
  <c r="BE128"/>
  <c r="BE137"/>
  <c r="BE143"/>
  <c r="BE147"/>
  <c r="BE98"/>
  <c r="BE100"/>
  <c r="BE109"/>
  <c r="BE118"/>
  <c r="BE120"/>
  <c r="BE135"/>
  <c r="BE139"/>
  <c r="BE141"/>
  <c r="BE145"/>
  <c r="E52"/>
  <c r="BE130"/>
  <c r="BE133"/>
  <c i="9" r="BE116"/>
  <c r="BE121"/>
  <c r="BE146"/>
  <c r="J60"/>
  <c r="F63"/>
  <c r="J93"/>
  <c r="BE98"/>
  <c r="BE100"/>
  <c r="BE106"/>
  <c r="BE135"/>
  <c r="BE143"/>
  <c r="E52"/>
  <c r="BE104"/>
  <c r="BE108"/>
  <c r="BE111"/>
  <c r="BE125"/>
  <c r="BE127"/>
  <c r="BE129"/>
  <c r="BE133"/>
  <c r="BE137"/>
  <c r="BE139"/>
  <c r="BE141"/>
  <c r="BE102"/>
  <c r="BE113"/>
  <c r="BE119"/>
  <c r="BE123"/>
  <c r="BE131"/>
  <c i="8" r="J60"/>
  <c r="E79"/>
  <c r="J90"/>
  <c r="BE96"/>
  <c r="BE116"/>
  <c r="BE122"/>
  <c r="BE124"/>
  <c r="BE126"/>
  <c r="BE132"/>
  <c r="BE136"/>
  <c r="F63"/>
  <c r="BE108"/>
  <c r="BE120"/>
  <c r="BE128"/>
  <c r="BE134"/>
  <c r="BE112"/>
  <c r="BE130"/>
  <c r="BE98"/>
  <c r="BE100"/>
  <c r="BE102"/>
  <c r="BE104"/>
  <c r="BE106"/>
  <c r="BE110"/>
  <c r="BE114"/>
  <c r="BE118"/>
  <c i="6" r="BK135"/>
  <c i="7" r="F116"/>
  <c r="BE139"/>
  <c r="BE143"/>
  <c r="BE158"/>
  <c r="BE160"/>
  <c r="BE181"/>
  <c r="BE190"/>
  <c r="BE200"/>
  <c r="BE208"/>
  <c r="BE210"/>
  <c r="BE212"/>
  <c r="BE217"/>
  <c r="BE229"/>
  <c r="BE234"/>
  <c r="BE236"/>
  <c r="BE251"/>
  <c r="BE278"/>
  <c r="BE280"/>
  <c r="BE282"/>
  <c r="BE284"/>
  <c r="BE289"/>
  <c r="BE291"/>
  <c r="BE299"/>
  <c r="BE304"/>
  <c r="BE306"/>
  <c r="BE312"/>
  <c r="BE320"/>
  <c r="BE324"/>
  <c r="BE337"/>
  <c r="BE339"/>
  <c r="BE351"/>
  <c r="BE368"/>
  <c r="BE376"/>
  <c r="BE401"/>
  <c r="BE411"/>
  <c r="BE416"/>
  <c r="BE426"/>
  <c r="BE428"/>
  <c r="BE440"/>
  <c r="BE445"/>
  <c r="BE449"/>
  <c r="BE453"/>
  <c r="BE455"/>
  <c r="BE465"/>
  <c r="BE486"/>
  <c r="BE492"/>
  <c r="BE503"/>
  <c r="BE505"/>
  <c r="BE522"/>
  <c r="BE532"/>
  <c r="BE540"/>
  <c r="BE545"/>
  <c r="BE547"/>
  <c r="BE549"/>
  <c r="BE557"/>
  <c r="BE593"/>
  <c r="BE599"/>
  <c r="BE607"/>
  <c r="BE630"/>
  <c r="BE633"/>
  <c r="BE635"/>
  <c r="BE637"/>
  <c r="BE645"/>
  <c r="BE648"/>
  <c r="BE664"/>
  <c r="BE666"/>
  <c r="BE670"/>
  <c r="BE673"/>
  <c r="BE675"/>
  <c r="BE683"/>
  <c r="BE685"/>
  <c r="BE689"/>
  <c r="BE708"/>
  <c r="BE710"/>
  <c r="BE721"/>
  <c r="BE723"/>
  <c r="BE746"/>
  <c i="6" r="J184"/>
  <c r="J73"/>
  <c i="7" r="E52"/>
  <c r="BE150"/>
  <c r="BE156"/>
  <c r="BE162"/>
  <c r="BE171"/>
  <c r="BE177"/>
  <c r="BE188"/>
  <c r="BE198"/>
  <c r="BE214"/>
  <c r="BE219"/>
  <c r="BE232"/>
  <c r="BE238"/>
  <c r="BE240"/>
  <c r="BE249"/>
  <c r="BE259"/>
  <c r="BE265"/>
  <c r="BE276"/>
  <c r="BE286"/>
  <c r="BE293"/>
  <c r="BE295"/>
  <c r="BE301"/>
  <c r="BE310"/>
  <c r="BE314"/>
  <c r="BE329"/>
  <c r="BE345"/>
  <c r="BE360"/>
  <c r="BE366"/>
  <c r="BE378"/>
  <c r="BE380"/>
  <c r="BE382"/>
  <c r="BE384"/>
  <c r="BE387"/>
  <c r="BE389"/>
  <c r="BE399"/>
  <c r="BE403"/>
  <c r="BE405"/>
  <c r="BE407"/>
  <c r="BE409"/>
  <c r="BE414"/>
  <c r="BE420"/>
  <c r="BE438"/>
  <c r="BE447"/>
  <c r="BE457"/>
  <c r="BE459"/>
  <c r="BE461"/>
  <c r="BE476"/>
  <c r="BE478"/>
  <c r="BE480"/>
  <c r="BE484"/>
  <c r="BE488"/>
  <c r="BE490"/>
  <c r="BE494"/>
  <c r="BE496"/>
  <c r="BE507"/>
  <c r="BE509"/>
  <c r="BE517"/>
  <c r="BE526"/>
  <c r="BE528"/>
  <c r="BE530"/>
  <c r="BE534"/>
  <c r="BE536"/>
  <c r="BE538"/>
  <c r="BE572"/>
  <c r="BE574"/>
  <c r="BE576"/>
  <c r="BE586"/>
  <c r="BE589"/>
  <c r="BE601"/>
  <c r="BE603"/>
  <c r="BE613"/>
  <c r="BE616"/>
  <c r="BE626"/>
  <c r="BE628"/>
  <c r="BE639"/>
  <c r="BE641"/>
  <c r="BE650"/>
  <c r="BE658"/>
  <c r="BE677"/>
  <c r="BE687"/>
  <c r="BE700"/>
  <c r="BE704"/>
  <c r="BE725"/>
  <c r="BE729"/>
  <c r="BE733"/>
  <c r="BE735"/>
  <c r="BE754"/>
  <c r="BE756"/>
  <c r="BE758"/>
  <c r="BE760"/>
  <c r="J63"/>
  <c r="BE125"/>
  <c r="BE127"/>
  <c r="BE135"/>
  <c r="BE137"/>
  <c r="BE141"/>
  <c r="BE152"/>
  <c r="BE154"/>
  <c r="BE164"/>
  <c r="BE185"/>
  <c r="BE192"/>
  <c r="BE206"/>
  <c r="BE221"/>
  <c r="BE225"/>
  <c r="BE244"/>
  <c r="BE247"/>
  <c r="BE255"/>
  <c r="BE257"/>
  <c r="BE297"/>
  <c r="BE316"/>
  <c r="BE322"/>
  <c r="BE331"/>
  <c r="BE343"/>
  <c r="BE347"/>
  <c r="BE349"/>
  <c r="BE374"/>
  <c r="BE418"/>
  <c r="BE422"/>
  <c r="BE432"/>
  <c r="BE434"/>
  <c r="BE436"/>
  <c r="BE451"/>
  <c r="BE467"/>
  <c r="BE470"/>
  <c r="BE498"/>
  <c r="BE553"/>
  <c r="BE555"/>
  <c r="BE564"/>
  <c r="BE566"/>
  <c r="BE578"/>
  <c r="BE580"/>
  <c r="BE582"/>
  <c r="BE595"/>
  <c r="BE605"/>
  <c r="BE618"/>
  <c r="BE643"/>
  <c r="BE654"/>
  <c r="BE656"/>
  <c r="BE660"/>
  <c r="BE662"/>
  <c r="BE668"/>
  <c r="BE679"/>
  <c r="BE681"/>
  <c r="BE693"/>
  <c r="BE702"/>
  <c r="BE706"/>
  <c r="BE712"/>
  <c r="BE714"/>
  <c r="BE716"/>
  <c r="BE727"/>
  <c r="BE737"/>
  <c r="BE739"/>
  <c r="BE742"/>
  <c r="BE744"/>
  <c r="BE750"/>
  <c r="BE752"/>
  <c r="J60"/>
  <c r="BE121"/>
  <c r="BE123"/>
  <c r="BE129"/>
  <c r="BE131"/>
  <c r="BE133"/>
  <c r="BE146"/>
  <c r="BE148"/>
  <c r="BE167"/>
  <c r="BE169"/>
  <c r="BE173"/>
  <c r="BE175"/>
  <c r="BE179"/>
  <c r="BE183"/>
  <c r="BE194"/>
  <c r="BE196"/>
  <c r="BE202"/>
  <c r="BE204"/>
  <c r="BE223"/>
  <c r="BE227"/>
  <c r="BE242"/>
  <c r="BE253"/>
  <c r="BE261"/>
  <c r="BE263"/>
  <c r="BE267"/>
  <c r="BE269"/>
  <c r="BE271"/>
  <c r="BE274"/>
  <c r="BE308"/>
  <c r="BE318"/>
  <c r="BE326"/>
  <c r="BE333"/>
  <c r="BE335"/>
  <c r="BE341"/>
  <c r="BE353"/>
  <c r="BE356"/>
  <c r="BE358"/>
  <c r="BE362"/>
  <c r="BE364"/>
  <c r="BE370"/>
  <c r="BE372"/>
  <c r="BE391"/>
  <c r="BE393"/>
  <c r="BE395"/>
  <c r="BE397"/>
  <c r="BE424"/>
  <c r="BE430"/>
  <c r="BE442"/>
  <c r="BE463"/>
  <c r="BE472"/>
  <c r="BE474"/>
  <c r="BE482"/>
  <c r="BE501"/>
  <c r="BE511"/>
  <c r="BE513"/>
  <c r="BE515"/>
  <c r="BE519"/>
  <c r="BE524"/>
  <c r="BE543"/>
  <c r="BE551"/>
  <c r="BE559"/>
  <c r="BE561"/>
  <c r="BE568"/>
  <c r="BE570"/>
  <c r="BE584"/>
  <c r="BE591"/>
  <c r="BE597"/>
  <c r="BE609"/>
  <c r="BE611"/>
  <c r="BE620"/>
  <c r="BE622"/>
  <c r="BE624"/>
  <c r="BE652"/>
  <c r="BE691"/>
  <c r="BE695"/>
  <c r="BE697"/>
  <c r="BE718"/>
  <c r="BE731"/>
  <c r="BE748"/>
  <c i="5" r="J96"/>
  <c r="J65"/>
  <c i="6" r="F63"/>
  <c r="J109"/>
  <c r="BE126"/>
  <c r="BE133"/>
  <c r="BE145"/>
  <c r="BE167"/>
  <c r="BE169"/>
  <c r="BE177"/>
  <c r="BE179"/>
  <c r="BE191"/>
  <c r="BE207"/>
  <c r="BE209"/>
  <c r="BE225"/>
  <c r="BE235"/>
  <c r="BE248"/>
  <c r="BE250"/>
  <c r="BE252"/>
  <c r="BE260"/>
  <c r="BE263"/>
  <c r="BE274"/>
  <c r="BE276"/>
  <c r="BE278"/>
  <c r="BE285"/>
  <c r="BE291"/>
  <c r="BE303"/>
  <c r="BE316"/>
  <c r="BE320"/>
  <c r="BE337"/>
  <c r="BE359"/>
  <c r="E52"/>
  <c r="BE116"/>
  <c r="BE122"/>
  <c r="BE139"/>
  <c r="BE151"/>
  <c r="BE157"/>
  <c r="BE159"/>
  <c r="BE161"/>
  <c r="BE175"/>
  <c r="BE181"/>
  <c r="BE185"/>
  <c r="BE187"/>
  <c r="BE189"/>
  <c r="BE195"/>
  <c r="BE197"/>
  <c r="BE213"/>
  <c r="BE233"/>
  <c r="BE241"/>
  <c r="BE243"/>
  <c r="BE258"/>
  <c r="BE269"/>
  <c r="BE305"/>
  <c r="BE308"/>
  <c r="BE312"/>
  <c r="BE339"/>
  <c r="BE345"/>
  <c r="BE114"/>
  <c r="BE124"/>
  <c r="BE128"/>
  <c r="BE137"/>
  <c r="BE149"/>
  <c r="BE153"/>
  <c r="BE155"/>
  <c r="BE163"/>
  <c r="BE165"/>
  <c r="BE171"/>
  <c r="BE193"/>
  <c r="BE199"/>
  <c r="BE202"/>
  <c r="BE205"/>
  <c r="BE211"/>
  <c r="BE216"/>
  <c r="BE218"/>
  <c r="BE220"/>
  <c r="BE227"/>
  <c r="BE229"/>
  <c r="BE254"/>
  <c r="BE256"/>
  <c r="BE287"/>
  <c r="BE289"/>
  <c r="BE299"/>
  <c r="BE301"/>
  <c r="BE310"/>
  <c r="BE324"/>
  <c r="BE351"/>
  <c r="BE355"/>
  <c r="BE361"/>
  <c r="BE363"/>
  <c r="BE366"/>
  <c r="J60"/>
  <c r="BE118"/>
  <c r="BE120"/>
  <c r="BE131"/>
  <c r="BE141"/>
  <c r="BE143"/>
  <c r="BE147"/>
  <c r="BE173"/>
  <c r="BE222"/>
  <c r="BE231"/>
  <c r="BE237"/>
  <c r="BE239"/>
  <c r="BE245"/>
  <c r="BE265"/>
  <c r="BE267"/>
  <c r="BE272"/>
  <c r="BE280"/>
  <c r="BE283"/>
  <c r="BE293"/>
  <c r="BE296"/>
  <c r="BE314"/>
  <c r="BE318"/>
  <c r="BE322"/>
  <c r="BE326"/>
  <c r="BE328"/>
  <c r="BE331"/>
  <c r="BE333"/>
  <c r="BE335"/>
  <c r="BE343"/>
  <c r="BE347"/>
  <c r="BE349"/>
  <c r="BE353"/>
  <c r="BE357"/>
  <c i="5" r="J56"/>
  <c r="J59"/>
  <c r="BE99"/>
  <c r="BE109"/>
  <c r="BE111"/>
  <c r="BE113"/>
  <c r="BE123"/>
  <c r="BE125"/>
  <c r="BE132"/>
  <c r="BE136"/>
  <c r="BE138"/>
  <c r="BE191"/>
  <c r="BE193"/>
  <c r="BE207"/>
  <c r="BE209"/>
  <c r="BE211"/>
  <c r="BE221"/>
  <c r="BE223"/>
  <c r="BE225"/>
  <c r="BE227"/>
  <c r="BE258"/>
  <c r="BE260"/>
  <c r="BE262"/>
  <c r="BE276"/>
  <c r="BE287"/>
  <c r="BE289"/>
  <c r="BE299"/>
  <c r="BE301"/>
  <c r="BE303"/>
  <c r="BE305"/>
  <c r="BE309"/>
  <c r="BE329"/>
  <c r="BE335"/>
  <c r="BE341"/>
  <c r="BE345"/>
  <c r="BE351"/>
  <c r="BE353"/>
  <c r="BE373"/>
  <c r="BE375"/>
  <c r="BE392"/>
  <c r="BE394"/>
  <c r="BE400"/>
  <c r="BE416"/>
  <c r="BE418"/>
  <c r="BE420"/>
  <c r="BE422"/>
  <c r="BE430"/>
  <c i="4" r="J94"/>
  <c r="J65"/>
  <c i="5" r="BE107"/>
  <c r="BE117"/>
  <c r="BE121"/>
  <c r="BE128"/>
  <c r="BE140"/>
  <c r="BE144"/>
  <c r="BE152"/>
  <c r="BE155"/>
  <c r="BE157"/>
  <c r="BE165"/>
  <c r="BE167"/>
  <c r="BE169"/>
  <c r="BE179"/>
  <c r="BE181"/>
  <c r="BE197"/>
  <c r="BE201"/>
  <c r="BE203"/>
  <c r="BE213"/>
  <c r="BE233"/>
  <c r="BE243"/>
  <c r="BE247"/>
  <c r="BE253"/>
  <c r="BE256"/>
  <c r="BE272"/>
  <c r="BE278"/>
  <c r="BE311"/>
  <c r="BE313"/>
  <c r="BE315"/>
  <c r="BE319"/>
  <c r="BE337"/>
  <c r="BE339"/>
  <c r="BE343"/>
  <c r="BE367"/>
  <c r="BE383"/>
  <c r="BE386"/>
  <c r="BE402"/>
  <c r="BE408"/>
  <c r="BE410"/>
  <c r="BE424"/>
  <c r="BE426"/>
  <c r="BE432"/>
  <c r="BE437"/>
  <c r="BE440"/>
  <c i="4" r="BK92"/>
  <c r="J92"/>
  <c i="5" r="E50"/>
  <c r="F59"/>
  <c r="BE105"/>
  <c r="BE130"/>
  <c r="BE134"/>
  <c r="BE159"/>
  <c r="BE177"/>
  <c r="BE183"/>
  <c r="BE185"/>
  <c r="BE187"/>
  <c r="BE189"/>
  <c r="BE195"/>
  <c r="BE205"/>
  <c r="BE217"/>
  <c r="BE237"/>
  <c r="BE239"/>
  <c r="BE241"/>
  <c r="BE249"/>
  <c r="BE251"/>
  <c r="BE264"/>
  <c r="BE266"/>
  <c r="BE268"/>
  <c r="BE293"/>
  <c r="BE295"/>
  <c r="BE307"/>
  <c r="BE327"/>
  <c r="BE333"/>
  <c r="BE347"/>
  <c r="BE349"/>
  <c r="BE359"/>
  <c r="BE361"/>
  <c r="BE363"/>
  <c r="BE365"/>
  <c r="BE369"/>
  <c r="BE381"/>
  <c r="BE404"/>
  <c r="BE412"/>
  <c r="BE414"/>
  <c r="BE434"/>
  <c r="BE97"/>
  <c r="BE101"/>
  <c r="BE103"/>
  <c r="BE115"/>
  <c r="BE119"/>
  <c r="BE142"/>
  <c r="BE146"/>
  <c r="BE148"/>
  <c r="BE150"/>
  <c r="BE161"/>
  <c r="BE163"/>
  <c r="BE171"/>
  <c r="BE173"/>
  <c r="BE175"/>
  <c r="BE199"/>
  <c r="BE215"/>
  <c r="BE219"/>
  <c r="BE229"/>
  <c r="BE231"/>
  <c r="BE235"/>
  <c r="BE245"/>
  <c r="BE270"/>
  <c r="BE274"/>
  <c r="BE281"/>
  <c r="BE283"/>
  <c r="BE285"/>
  <c r="BE291"/>
  <c r="BE297"/>
  <c r="BE317"/>
  <c r="BE321"/>
  <c r="BE323"/>
  <c r="BE325"/>
  <c r="BE331"/>
  <c r="BE355"/>
  <c r="BE357"/>
  <c r="BE371"/>
  <c r="BE377"/>
  <c r="BE379"/>
  <c r="BE388"/>
  <c r="BE390"/>
  <c r="BE396"/>
  <c r="BE398"/>
  <c r="BE406"/>
  <c r="BE428"/>
  <c i="4" r="J56"/>
  <c r="E80"/>
  <c r="BE95"/>
  <c r="BE103"/>
  <c r="BE107"/>
  <c r="BE109"/>
  <c r="BE113"/>
  <c r="BE115"/>
  <c r="BE128"/>
  <c r="BE144"/>
  <c r="BE152"/>
  <c r="BE170"/>
  <c r="BE172"/>
  <c r="BE180"/>
  <c r="BE188"/>
  <c r="BE196"/>
  <c r="BE198"/>
  <c r="BE202"/>
  <c r="BE206"/>
  <c r="BE210"/>
  <c r="BE214"/>
  <c r="BE216"/>
  <c r="BE220"/>
  <c r="BE226"/>
  <c r="BE235"/>
  <c r="BE241"/>
  <c r="BE243"/>
  <c r="BE261"/>
  <c r="BE263"/>
  <c r="BE293"/>
  <c r="BE295"/>
  <c r="BE301"/>
  <c r="BE313"/>
  <c r="BE325"/>
  <c r="BE327"/>
  <c r="BE331"/>
  <c r="BE333"/>
  <c r="BE335"/>
  <c r="BE347"/>
  <c r="BE351"/>
  <c r="BE364"/>
  <c r="BE370"/>
  <c r="BE376"/>
  <c r="BE380"/>
  <c r="BE400"/>
  <c r="BE414"/>
  <c r="BE430"/>
  <c r="BE450"/>
  <c r="BE452"/>
  <c r="BE462"/>
  <c r="BE464"/>
  <c i="3" r="J116"/>
  <c r="J65"/>
  <c i="4" r="J59"/>
  <c r="BE101"/>
  <c r="BE111"/>
  <c r="BE122"/>
  <c r="BE126"/>
  <c r="BE132"/>
  <c r="BE137"/>
  <c r="BE148"/>
  <c r="BE150"/>
  <c r="BE156"/>
  <c r="BE158"/>
  <c r="BE160"/>
  <c r="BE178"/>
  <c r="BE200"/>
  <c r="BE208"/>
  <c r="BE218"/>
  <c r="BE228"/>
  <c r="BE249"/>
  <c r="BE253"/>
  <c r="BE255"/>
  <c r="BE257"/>
  <c r="BE259"/>
  <c r="BE267"/>
  <c r="BE287"/>
  <c r="BE291"/>
  <c r="BE319"/>
  <c r="BE321"/>
  <c r="BE323"/>
  <c r="BE329"/>
  <c r="BE337"/>
  <c r="BE341"/>
  <c r="BE343"/>
  <c r="BE345"/>
  <c r="BE353"/>
  <c r="BE355"/>
  <c r="BE359"/>
  <c r="BE361"/>
  <c r="BE366"/>
  <c r="BE372"/>
  <c r="BE386"/>
  <c r="BE390"/>
  <c r="BE402"/>
  <c r="BE404"/>
  <c r="BE406"/>
  <c r="BE408"/>
  <c r="BE412"/>
  <c r="BE424"/>
  <c r="BE426"/>
  <c r="BE436"/>
  <c r="BE442"/>
  <c r="BE444"/>
  <c r="BE456"/>
  <c i="3" r="J2845"/>
  <c r="J76"/>
  <c i="4" r="F59"/>
  <c r="BE124"/>
  <c r="BE130"/>
  <c r="BE154"/>
  <c r="BE174"/>
  <c r="BE176"/>
  <c r="BE182"/>
  <c r="BE184"/>
  <c r="BE192"/>
  <c r="BE212"/>
  <c r="BE222"/>
  <c r="BE224"/>
  <c r="BE232"/>
  <c r="BE251"/>
  <c r="BE265"/>
  <c r="BE271"/>
  <c r="BE273"/>
  <c r="BE279"/>
  <c r="BE285"/>
  <c r="BE289"/>
  <c r="BE305"/>
  <c r="BE315"/>
  <c r="BE317"/>
  <c r="BE357"/>
  <c r="BE374"/>
  <c r="BE378"/>
  <c r="BE382"/>
  <c r="BE394"/>
  <c r="BE398"/>
  <c r="BE410"/>
  <c r="BE418"/>
  <c r="BE420"/>
  <c r="BE438"/>
  <c r="BE458"/>
  <c r="BE97"/>
  <c r="BE99"/>
  <c r="BE105"/>
  <c r="BE117"/>
  <c r="BE119"/>
  <c r="BE134"/>
  <c r="BE139"/>
  <c r="BE141"/>
  <c r="BE146"/>
  <c r="BE162"/>
  <c r="BE164"/>
  <c r="BE166"/>
  <c r="BE168"/>
  <c r="BE186"/>
  <c r="BE190"/>
  <c r="BE194"/>
  <c r="BE204"/>
  <c r="BE230"/>
  <c r="BE237"/>
  <c r="BE239"/>
  <c r="BE245"/>
  <c r="BE247"/>
  <c r="BE269"/>
  <c r="BE275"/>
  <c r="BE277"/>
  <c r="BE281"/>
  <c r="BE283"/>
  <c r="BE297"/>
  <c r="BE299"/>
  <c r="BE303"/>
  <c r="BE307"/>
  <c r="BE309"/>
  <c r="BE311"/>
  <c r="BE339"/>
  <c r="BE349"/>
  <c r="BE368"/>
  <c r="BE384"/>
  <c r="BE388"/>
  <c r="BE392"/>
  <c r="BE396"/>
  <c r="BE416"/>
  <c r="BE422"/>
  <c r="BE428"/>
  <c r="BE432"/>
  <c r="BE434"/>
  <c r="BE440"/>
  <c r="BE446"/>
  <c r="BE448"/>
  <c r="BE454"/>
  <c r="BE460"/>
  <c i="3" r="J59"/>
  <c r="BE155"/>
  <c r="BE233"/>
  <c r="BE285"/>
  <c r="BE314"/>
  <c r="BE322"/>
  <c r="BE340"/>
  <c r="BE345"/>
  <c r="BE396"/>
  <c r="BE421"/>
  <c r="BE517"/>
  <c r="BE524"/>
  <c r="BE676"/>
  <c r="BE716"/>
  <c r="BE724"/>
  <c r="BE798"/>
  <c r="BE939"/>
  <c r="BE1019"/>
  <c r="BE1053"/>
  <c r="BE1122"/>
  <c r="BE1134"/>
  <c r="BE1153"/>
  <c r="BE1203"/>
  <c r="BE1212"/>
  <c r="BE1220"/>
  <c r="BE1445"/>
  <c r="BE1453"/>
  <c r="BE1463"/>
  <c r="BE1485"/>
  <c r="BE1493"/>
  <c r="BE1499"/>
  <c r="BE1869"/>
  <c r="BE1881"/>
  <c r="BE1901"/>
  <c r="BE1911"/>
  <c r="BE1944"/>
  <c r="BE1948"/>
  <c r="BE1999"/>
  <c r="BE2004"/>
  <c r="BE2155"/>
  <c r="BE2164"/>
  <c r="BE2530"/>
  <c r="BE2592"/>
  <c r="BE2604"/>
  <c r="BE2672"/>
  <c r="BE2678"/>
  <c r="BE2708"/>
  <c r="BE2744"/>
  <c r="BE2766"/>
  <c r="BE2779"/>
  <c r="BE2796"/>
  <c r="BE2830"/>
  <c r="BE2894"/>
  <c r="BE2977"/>
  <c r="BE3012"/>
  <c r="BE3017"/>
  <c r="BE3149"/>
  <c r="BE3171"/>
  <c r="BE3214"/>
  <c r="BE3228"/>
  <c r="BE3263"/>
  <c r="BE3266"/>
  <c r="BE3276"/>
  <c r="BE3278"/>
  <c r="BE3283"/>
  <c r="BE3289"/>
  <c r="BE3343"/>
  <c r="BE3444"/>
  <c r="BE3473"/>
  <c r="BE3475"/>
  <c r="BE3562"/>
  <c r="BE3572"/>
  <c r="BE3609"/>
  <c r="BE3612"/>
  <c r="BE3630"/>
  <c r="BE3634"/>
  <c r="BE3642"/>
  <c r="BE3654"/>
  <c r="BE3660"/>
  <c r="BE3676"/>
  <c r="BE3692"/>
  <c r="BE3696"/>
  <c r="BE3708"/>
  <c r="BE3716"/>
  <c r="BE3718"/>
  <c r="BE3720"/>
  <c r="BE3730"/>
  <c r="BE3738"/>
  <c r="BE3748"/>
  <c r="BE3768"/>
  <c r="BE3772"/>
  <c r="BE3787"/>
  <c r="BE3842"/>
  <c r="BE3881"/>
  <c r="BE3896"/>
  <c r="BE3931"/>
  <c r="BE3971"/>
  <c r="BE3975"/>
  <c r="BE3981"/>
  <c r="BE3983"/>
  <c r="BE3985"/>
  <c r="BE3987"/>
  <c r="BE3989"/>
  <c r="BE3993"/>
  <c r="BE3999"/>
  <c r="BE4003"/>
  <c r="BE4013"/>
  <c r="BE4021"/>
  <c r="BE4025"/>
  <c r="BE4049"/>
  <c r="BE4053"/>
  <c r="BE4059"/>
  <c r="BE4065"/>
  <c r="BE4067"/>
  <c r="BE4073"/>
  <c r="BE4079"/>
  <c r="BE4085"/>
  <c r="BE4112"/>
  <c r="BE4237"/>
  <c r="BE4240"/>
  <c r="BE4248"/>
  <c r="BE4251"/>
  <c r="BE4256"/>
  <c r="BE4259"/>
  <c r="BE4264"/>
  <c r="BE4269"/>
  <c r="BE4273"/>
  <c r="BE4276"/>
  <c r="BE4279"/>
  <c r="BE4284"/>
  <c r="BE4288"/>
  <c r="BE4296"/>
  <c r="BE4306"/>
  <c r="BE4314"/>
  <c r="BE4319"/>
  <c r="BE4327"/>
  <c r="BE4332"/>
  <c r="BE4335"/>
  <c r="BE4338"/>
  <c r="BE4341"/>
  <c r="BE4343"/>
  <c r="BE4347"/>
  <c r="BE4352"/>
  <c r="BE4355"/>
  <c r="BE4360"/>
  <c r="BE4362"/>
  <c r="BE4367"/>
  <c r="BE4369"/>
  <c r="BE4373"/>
  <c r="BE4435"/>
  <c r="BE4497"/>
  <c r="BE4500"/>
  <c r="BE4520"/>
  <c r="BE4522"/>
  <c r="BE4575"/>
  <c r="BE4578"/>
  <c r="BE4634"/>
  <c r="BE4638"/>
  <c r="BE4653"/>
  <c r="BE4670"/>
  <c r="BE4677"/>
  <c r="BE4704"/>
  <c r="BE4712"/>
  <c r="BE4720"/>
  <c r="BE4729"/>
  <c r="BE4863"/>
  <c r="BE4866"/>
  <c r="F59"/>
  <c r="J108"/>
  <c r="BE248"/>
  <c r="BE259"/>
  <c r="BE261"/>
  <c r="BE294"/>
  <c r="BE349"/>
  <c r="BE366"/>
  <c r="BE404"/>
  <c r="BE424"/>
  <c r="BE452"/>
  <c r="BE546"/>
  <c r="BE640"/>
  <c r="BE729"/>
  <c r="BE736"/>
  <c r="BE788"/>
  <c r="BE790"/>
  <c r="BE795"/>
  <c r="BE806"/>
  <c r="BE1009"/>
  <c r="BE1056"/>
  <c r="BE1143"/>
  <c r="BE1198"/>
  <c r="BE1255"/>
  <c r="BE1265"/>
  <c r="BE1291"/>
  <c r="BE1355"/>
  <c r="BE1443"/>
  <c r="BE1455"/>
  <c r="BE1457"/>
  <c r="BE1459"/>
  <c r="BE1465"/>
  <c r="BE1469"/>
  <c r="BE1475"/>
  <c r="BE1479"/>
  <c r="BE1481"/>
  <c r="BE1599"/>
  <c r="BE1733"/>
  <c r="BE1941"/>
  <c r="BE1959"/>
  <c r="BE1987"/>
  <c r="BE2182"/>
  <c r="BE2202"/>
  <c r="BE2215"/>
  <c r="BE2227"/>
  <c r="BE2243"/>
  <c r="BE2344"/>
  <c r="BE2383"/>
  <c r="BE2397"/>
  <c r="BE2426"/>
  <c r="BE2577"/>
  <c r="BE2581"/>
  <c r="BE2684"/>
  <c r="BE2716"/>
  <c r="BE2726"/>
  <c r="BE2728"/>
  <c r="BE2748"/>
  <c r="BE2751"/>
  <c r="BE2775"/>
  <c r="BE2782"/>
  <c r="BE2806"/>
  <c r="BE2814"/>
  <c r="BE2837"/>
  <c r="BE2957"/>
  <c r="BE2974"/>
  <c r="BE2996"/>
  <c r="BE3141"/>
  <c r="BE3206"/>
  <c r="BE3231"/>
  <c r="BE3248"/>
  <c r="BE3347"/>
  <c r="BE3351"/>
  <c r="BE3358"/>
  <c r="BE3361"/>
  <c r="BE3446"/>
  <c r="BE3480"/>
  <c r="BE3493"/>
  <c r="BE3565"/>
  <c r="BE3569"/>
  <c r="BE3615"/>
  <c r="BE3619"/>
  <c r="BE3624"/>
  <c r="BE3644"/>
  <c r="BE3648"/>
  <c r="BE3652"/>
  <c r="BE3662"/>
  <c r="BE3664"/>
  <c r="BE3668"/>
  <c r="BE3670"/>
  <c r="BE3674"/>
  <c r="BE3680"/>
  <c r="BE3684"/>
  <c r="BE3688"/>
  <c r="BE3694"/>
  <c r="BE3702"/>
  <c r="BE3706"/>
  <c r="BE3712"/>
  <c r="BE3724"/>
  <c r="BE3726"/>
  <c r="BE3742"/>
  <c r="BE3746"/>
  <c r="BE3754"/>
  <c r="BE3936"/>
  <c r="BE3963"/>
  <c r="BE3965"/>
  <c r="BE3967"/>
  <c r="BE3977"/>
  <c r="BE3995"/>
  <c r="BE4005"/>
  <c r="BE4009"/>
  <c r="BE4017"/>
  <c r="BE4045"/>
  <c r="BE4051"/>
  <c r="BE4055"/>
  <c r="BE4081"/>
  <c r="BE4091"/>
  <c r="BE4094"/>
  <c r="BE4096"/>
  <c r="BE4098"/>
  <c r="BE4102"/>
  <c r="BE4106"/>
  <c r="BE4110"/>
  <c r="BE4118"/>
  <c r="BE4120"/>
  <c r="BE4123"/>
  <c r="BE4204"/>
  <c r="E50"/>
  <c r="BE117"/>
  <c r="BE140"/>
  <c r="BE198"/>
  <c r="BE253"/>
  <c r="BE256"/>
  <c r="BE273"/>
  <c r="BE327"/>
  <c r="BE330"/>
  <c r="BE358"/>
  <c r="BE383"/>
  <c r="BE434"/>
  <c r="BE442"/>
  <c r="BE484"/>
  <c r="BE512"/>
  <c r="BE556"/>
  <c r="BE665"/>
  <c r="BE692"/>
  <c r="BE719"/>
  <c r="BE741"/>
  <c r="BE752"/>
  <c r="BE774"/>
  <c r="BE817"/>
  <c r="BE829"/>
  <c r="BE894"/>
  <c r="BE1032"/>
  <c r="BE1039"/>
  <c r="BE1086"/>
  <c r="BE1096"/>
  <c r="BE1162"/>
  <c r="BE1173"/>
  <c r="BE1235"/>
  <c r="BE1252"/>
  <c r="BE1260"/>
  <c r="BE1350"/>
  <c r="BE1366"/>
  <c r="BE1378"/>
  <c r="BE1428"/>
  <c r="BE1449"/>
  <c r="BE1461"/>
  <c r="BE1467"/>
  <c r="BE1471"/>
  <c r="BE1473"/>
  <c r="BE1487"/>
  <c r="BE1489"/>
  <c r="BE1491"/>
  <c r="BE1506"/>
  <c r="BE1849"/>
  <c r="BE1861"/>
  <c r="BE1915"/>
  <c r="BE1926"/>
  <c r="BE1936"/>
  <c r="BE1954"/>
  <c r="BE1964"/>
  <c r="BE1969"/>
  <c r="BE2177"/>
  <c r="BE2205"/>
  <c r="BE2210"/>
  <c r="BE2240"/>
  <c r="BE2333"/>
  <c r="BE2429"/>
  <c r="BE2500"/>
  <c r="BE2562"/>
  <c r="BE2565"/>
  <c r="BE2586"/>
  <c r="BE2598"/>
  <c r="BE2680"/>
  <c r="BE2695"/>
  <c r="BE2718"/>
  <c r="BE2721"/>
  <c r="BE2763"/>
  <c r="BE2785"/>
  <c r="BE2812"/>
  <c r="BE2834"/>
  <c r="BE2846"/>
  <c r="BE2922"/>
  <c r="BE2948"/>
  <c r="BE2960"/>
  <c r="BE2986"/>
  <c r="BE3029"/>
  <c r="BE3138"/>
  <c r="BE3146"/>
  <c r="BE3161"/>
  <c r="BE3217"/>
  <c r="BE3233"/>
  <c r="BE3251"/>
  <c r="BE3271"/>
  <c r="BE3285"/>
  <c r="BE3293"/>
  <c r="BE3334"/>
  <c r="BE3339"/>
  <c r="BE3355"/>
  <c r="BE3496"/>
  <c r="BE3627"/>
  <c r="BE3666"/>
  <c r="BE3678"/>
  <c r="BE3686"/>
  <c r="BE3698"/>
  <c r="BE3704"/>
  <c r="BE3710"/>
  <c r="BE3722"/>
  <c r="BE3728"/>
  <c r="BE3736"/>
  <c r="BE3740"/>
  <c r="BE3752"/>
  <c r="BE3782"/>
  <c r="BE3837"/>
  <c r="BE3911"/>
  <c r="BE3924"/>
  <c r="BE3943"/>
  <c r="BE3948"/>
  <c r="BE3955"/>
  <c r="BE3959"/>
  <c r="BE4011"/>
  <c r="BE4019"/>
  <c r="BE4029"/>
  <c r="BE4031"/>
  <c r="BE4039"/>
  <c r="BE4041"/>
  <c r="BE4061"/>
  <c r="BE4075"/>
  <c r="BE4087"/>
  <c r="BE4108"/>
  <c r="BE160"/>
  <c r="BE223"/>
  <c r="BE243"/>
  <c r="BE264"/>
  <c r="BE267"/>
  <c r="BE306"/>
  <c r="BE335"/>
  <c r="BE411"/>
  <c r="BE429"/>
  <c r="BE440"/>
  <c r="BE444"/>
  <c r="BE448"/>
  <c r="BE462"/>
  <c r="BE549"/>
  <c r="BE584"/>
  <c r="BE668"/>
  <c r="BE673"/>
  <c r="BE681"/>
  <c r="BE704"/>
  <c r="BE809"/>
  <c r="BE889"/>
  <c r="BE1014"/>
  <c r="BE1061"/>
  <c r="BE1064"/>
  <c r="BE1069"/>
  <c r="BE1108"/>
  <c r="BE1113"/>
  <c r="BE1168"/>
  <c r="BE1184"/>
  <c r="BE1195"/>
  <c r="BE1391"/>
  <c r="BE1441"/>
  <c r="BE1447"/>
  <c r="BE1451"/>
  <c r="BE1477"/>
  <c r="BE1483"/>
  <c r="BE1495"/>
  <c r="BE1497"/>
  <c r="BE1501"/>
  <c r="BE1503"/>
  <c r="BE1736"/>
  <c r="BE1846"/>
  <c r="BE1893"/>
  <c r="BE1896"/>
  <c r="BE1923"/>
  <c r="BE1951"/>
  <c r="BE2009"/>
  <c r="BE2172"/>
  <c r="BE2187"/>
  <c r="BE2337"/>
  <c r="BE2386"/>
  <c r="BE2389"/>
  <c r="BE2394"/>
  <c r="BE2504"/>
  <c r="BE2508"/>
  <c r="BE2519"/>
  <c r="BE2639"/>
  <c r="BE2682"/>
  <c r="BE2706"/>
  <c r="BE2730"/>
  <c r="BE2759"/>
  <c r="BE2788"/>
  <c r="BE2841"/>
  <c r="BE2951"/>
  <c r="BE2965"/>
  <c r="BE3019"/>
  <c r="BE3032"/>
  <c r="BE3036"/>
  <c r="BE3086"/>
  <c r="BE3159"/>
  <c r="BE3163"/>
  <c r="BE3168"/>
  <c r="BE3209"/>
  <c r="BE3225"/>
  <c r="BE3273"/>
  <c r="BE3448"/>
  <c r="BE3656"/>
  <c r="BE3658"/>
  <c r="BE3672"/>
  <c r="BE3682"/>
  <c r="BE3690"/>
  <c r="BE3700"/>
  <c r="BE3714"/>
  <c r="BE3732"/>
  <c r="BE3734"/>
  <c r="BE3744"/>
  <c r="BE3750"/>
  <c r="BE3757"/>
  <c r="BE3777"/>
  <c r="BE3817"/>
  <c r="BE3832"/>
  <c r="BE3856"/>
  <c r="BE3858"/>
  <c r="BE3915"/>
  <c r="BE3920"/>
  <c r="BE3953"/>
  <c r="BE3969"/>
  <c r="BE3973"/>
  <c r="BE3979"/>
  <c r="BE3991"/>
  <c r="BE3997"/>
  <c r="BE4001"/>
  <c r="BE4007"/>
  <c r="BE4015"/>
  <c r="BE4023"/>
  <c r="BE4027"/>
  <c r="BE4033"/>
  <c r="BE4035"/>
  <c r="BE4037"/>
  <c r="BE4043"/>
  <c r="BE4047"/>
  <c r="BE4057"/>
  <c r="BE4063"/>
  <c r="BE4069"/>
  <c r="BE4071"/>
  <c r="BE4077"/>
  <c r="BE4083"/>
  <c r="BE4089"/>
  <c r="BE4100"/>
  <c r="BE4104"/>
  <c r="BE4114"/>
  <c r="BE4116"/>
  <c i="2" r="F55"/>
  <c r="J78"/>
  <c r="BE97"/>
  <c r="BE121"/>
  <c r="BE127"/>
  <c r="BE139"/>
  <c r="BE142"/>
  <c r="BE171"/>
  <c r="BE189"/>
  <c r="BE210"/>
  <c r="BE230"/>
  <c r="BE265"/>
  <c r="BE298"/>
  <c r="BE346"/>
  <c r="J55"/>
  <c r="BE103"/>
  <c r="BE107"/>
  <c r="BE117"/>
  <c r="BE145"/>
  <c r="BE164"/>
  <c r="BE192"/>
  <c r="BE206"/>
  <c r="BE212"/>
  <c r="BE217"/>
  <c r="BE288"/>
  <c r="BE301"/>
  <c r="BE326"/>
  <c r="E48"/>
  <c r="BE91"/>
  <c r="BE94"/>
  <c r="BE133"/>
  <c r="BE148"/>
  <c r="BE152"/>
  <c r="BE155"/>
  <c r="BE158"/>
  <c r="BE161"/>
  <c r="BE167"/>
  <c r="BE204"/>
  <c r="BE208"/>
  <c r="BE214"/>
  <c r="BE248"/>
  <c r="BE336"/>
  <c r="BE353"/>
  <c r="BE372"/>
  <c r="BE87"/>
  <c r="BE100"/>
  <c r="BE112"/>
  <c r="BE130"/>
  <c r="BE136"/>
  <c r="BE181"/>
  <c r="BE220"/>
  <c r="BE225"/>
  <c r="BE233"/>
  <c r="BE238"/>
  <c r="BE293"/>
  <c r="BE360"/>
  <c r="BE364"/>
  <c r="F35"/>
  <c i="1" r="BB55"/>
  <c i="5" r="F38"/>
  <c i="1" r="BC59"/>
  <c i="7" r="F40"/>
  <c i="1" r="BC62"/>
  <c i="13" r="F36"/>
  <c i="1" r="BA68"/>
  <c i="14" r="F36"/>
  <c i="1" r="BA69"/>
  <c i="17" r="F38"/>
  <c i="1" r="BC72"/>
  <c i="19" r="F36"/>
  <c i="1" r="BA74"/>
  <c i="22" r="F35"/>
  <c i="1" r="BB77"/>
  <c i="6" r="F38"/>
  <c i="1" r="BA61"/>
  <c i="7" r="J38"/>
  <c i="1" r="AW62"/>
  <c i="8" r="J38"/>
  <c i="1" r="AW63"/>
  <c i="8" r="F38"/>
  <c i="1" r="BA63"/>
  <c i="9" r="F38"/>
  <c i="1" r="BA64"/>
  <c i="10" r="F38"/>
  <c i="1" r="BA65"/>
  <c i="11" r="F38"/>
  <c i="1" r="BA66"/>
  <c i="12" r="F39"/>
  <c i="1" r="BD67"/>
  <c i="14" r="F37"/>
  <c i="1" r="BB69"/>
  <c i="17" r="F37"/>
  <c i="1" r="BB72"/>
  <c i="18" r="F36"/>
  <c i="1" r="BA73"/>
  <c i="19" r="J36"/>
  <c i="1" r="AW74"/>
  <c i="20" r="F36"/>
  <c i="1" r="BA75"/>
  <c i="21" r="F38"/>
  <c i="1" r="BC76"/>
  <c i="22" r="F36"/>
  <c i="1" r="BC77"/>
  <c i="3" r="J36"/>
  <c i="1" r="AW57"/>
  <c i="3" r="F38"/>
  <c i="1" r="BC57"/>
  <c i="2" r="F37"/>
  <c i="1" r="BD55"/>
  <c i="4" r="F39"/>
  <c i="1" r="BD58"/>
  <c i="6" r="F41"/>
  <c i="1" r="BD61"/>
  <c i="12" r="F38"/>
  <c i="1" r="BC67"/>
  <c i="15" r="F37"/>
  <c i="1" r="BB70"/>
  <c i="17" r="F39"/>
  <c i="1" r="BD72"/>
  <c i="18" r="J36"/>
  <c i="1" r="AW73"/>
  <c i="20" r="F39"/>
  <c i="1" r="BD75"/>
  <c i="23" r="F35"/>
  <c i="1" r="BB78"/>
  <c i="23" r="F37"/>
  <c i="1" r="BD78"/>
  <c i="3" r="F37"/>
  <c i="1" r="BB57"/>
  <c i="5" r="F37"/>
  <c i="1" r="BB59"/>
  <c i="7" r="F38"/>
  <c i="1" r="BA62"/>
  <c i="9" r="J38"/>
  <c i="1" r="AW64"/>
  <c i="9" r="F41"/>
  <c i="1" r="BD64"/>
  <c i="11" r="F41"/>
  <c i="1" r="BD66"/>
  <c i="13" r="J36"/>
  <c i="1" r="AW68"/>
  <c i="13" r="F37"/>
  <c i="1" r="BB68"/>
  <c i="18" r="F37"/>
  <c i="1" r="BB73"/>
  <c i="21" r="F37"/>
  <c i="1" r="BB76"/>
  <c i="23" r="F34"/>
  <c i="1" r="BA78"/>
  <c i="23" r="J34"/>
  <c i="1" r="AW78"/>
  <c i="2" r="J34"/>
  <c i="1" r="AW55"/>
  <c i="4" r="J36"/>
  <c i="1" r="AW58"/>
  <c i="5" r="F36"/>
  <c i="1" r="BA59"/>
  <c i="8" r="F41"/>
  <c i="1" r="BD63"/>
  <c i="10" r="F40"/>
  <c i="1" r="BC65"/>
  <c i="11" r="F39"/>
  <c i="1" r="BB66"/>
  <c i="12" r="F37"/>
  <c i="1" r="BB67"/>
  <c i="3" r="F39"/>
  <c i="1" r="BD57"/>
  <c i="9" r="F40"/>
  <c i="1" r="BC64"/>
  <c i="10" r="F41"/>
  <c i="1" r="BD65"/>
  <c i="12" r="J36"/>
  <c i="1" r="AW67"/>
  <c i="16" r="F37"/>
  <c i="1" r="BB71"/>
  <c i="17" r="F36"/>
  <c i="1" r="BA72"/>
  <c i="19" r="F37"/>
  <c i="1" r="BB74"/>
  <c i="20" r="F37"/>
  <c i="1" r="BB75"/>
  <c i="22" r="F37"/>
  <c i="1" r="BD77"/>
  <c i="2" r="F36"/>
  <c i="1" r="BC55"/>
  <c i="4" r="F37"/>
  <c i="1" r="BB58"/>
  <c i="6" r="F39"/>
  <c i="1" r="BB61"/>
  <c i="15" r="F36"/>
  <c i="1" r="BA70"/>
  <c i="15" r="F39"/>
  <c i="1" r="BD70"/>
  <c i="16" r="F38"/>
  <c i="1" r="BC71"/>
  <c i="19" r="F38"/>
  <c i="1" r="BC74"/>
  <c i="22" r="F34"/>
  <c i="1" r="BA77"/>
  <c i="5" r="J36"/>
  <c i="1" r="AW59"/>
  <c i="8" r="F40"/>
  <c i="1" r="BC63"/>
  <c i="9" r="F39"/>
  <c i="1" r="BB64"/>
  <c i="10" r="F39"/>
  <c i="1" r="BB65"/>
  <c i="13" r="F39"/>
  <c i="1" r="BD68"/>
  <c i="13" r="F38"/>
  <c i="1" r="BC68"/>
  <c i="15" r="F38"/>
  <c i="1" r="BC70"/>
  <c i="18" r="F38"/>
  <c i="1" r="BC73"/>
  <c i="19" r="F39"/>
  <c i="1" r="BD74"/>
  <c r="AS56"/>
  <c r="AS54"/>
  <c i="4" r="F38"/>
  <c i="1" r="BC58"/>
  <c i="6" r="F40"/>
  <c i="1" r="BC61"/>
  <c i="7" r="F39"/>
  <c i="1" r="BB62"/>
  <c i="14" r="F38"/>
  <c i="1" r="BC69"/>
  <c i="16" r="J36"/>
  <c i="1" r="AW71"/>
  <c i="21" r="J36"/>
  <c i="1" r="AW76"/>
  <c i="2" r="F34"/>
  <c i="1" r="BA55"/>
  <c i="3" r="F36"/>
  <c i="1" r="BA57"/>
  <c i="4" r="J32"/>
  <c i="5" r="F39"/>
  <c i="1" r="BD59"/>
  <c i="8" r="F39"/>
  <c i="1" r="BB63"/>
  <c i="10" r="J38"/>
  <c i="1" r="AW65"/>
  <c i="11" r="J38"/>
  <c i="1" r="AW66"/>
  <c i="11" r="F40"/>
  <c i="1" r="BC66"/>
  <c i="11" r="J34"/>
  <c i="12" r="F36"/>
  <c i="1" r="BA67"/>
  <c i="14" r="F39"/>
  <c i="1" r="BD69"/>
  <c i="16" r="F39"/>
  <c i="1" r="BD71"/>
  <c i="20" r="F38"/>
  <c i="1" r="BC75"/>
  <c i="21" r="F39"/>
  <c i="1" r="BD76"/>
  <c i="4" r="F36"/>
  <c i="1" r="BA58"/>
  <c i="6" r="J38"/>
  <c i="1" r="AW61"/>
  <c i="7" r="F41"/>
  <c i="1" r="BD62"/>
  <c i="14" r="J36"/>
  <c i="1" r="AW69"/>
  <c i="15" r="J36"/>
  <c i="1" r="AW70"/>
  <c i="16" r="F36"/>
  <c i="1" r="BA71"/>
  <c i="17" r="J36"/>
  <c i="1" r="AW72"/>
  <c i="18" r="F39"/>
  <c i="1" r="BD73"/>
  <c i="20" r="J36"/>
  <c i="1" r="AW75"/>
  <c i="21" r="F36"/>
  <c i="1" r="BA76"/>
  <c i="22" r="J34"/>
  <c i="1" r="AW77"/>
  <c i="23" r="F36"/>
  <c i="1" r="BC78"/>
  <c i="7" l="1" r="P119"/>
  <c i="1" r="AU62"/>
  <c i="3" r="R115"/>
  <c i="22" r="R87"/>
  <c r="R86"/>
  <c i="19" r="T215"/>
  <c i="14" r="R94"/>
  <c i="3" r="T2844"/>
  <c r="P115"/>
  <c i="21" r="T99"/>
  <c i="19" r="R215"/>
  <c r="R95"/>
  <c r="T96"/>
  <c r="T95"/>
  <c i="15" r="T91"/>
  <c r="T90"/>
  <c i="10" r="R96"/>
  <c i="4" r="R92"/>
  <c i="3" r="R2844"/>
  <c i="5" r="BK95"/>
  <c r="BK94"/>
  <c r="J94"/>
  <c r="J63"/>
  <c i="3" r="BK115"/>
  <c r="J115"/>
  <c r="J64"/>
  <c i="9" r="P96"/>
  <c i="1" r="AU64"/>
  <c i="4" r="T92"/>
  <c i="21" r="R99"/>
  <c r="R98"/>
  <c i="18" r="R89"/>
  <c r="R88"/>
  <c i="4" r="P92"/>
  <c i="1" r="AU58"/>
  <c i="18" r="P89"/>
  <c r="P88"/>
  <c i="1" r="AU73"/>
  <c i="16" r="R92"/>
  <c i="14" r="T94"/>
  <c i="13" r="T91"/>
  <c i="12" r="R115"/>
  <c i="11" r="R94"/>
  <c i="9" r="T96"/>
  <c i="7" r="R119"/>
  <c i="5" r="P95"/>
  <c r="P94"/>
  <c i="1" r="AU59"/>
  <c i="3" r="T115"/>
  <c r="T114"/>
  <c i="10" r="P96"/>
  <c i="1" r="AU65"/>
  <c i="9" r="R96"/>
  <c i="6" r="T183"/>
  <c r="T112"/>
  <c r="P112"/>
  <c i="1" r="AU61"/>
  <c i="6" r="BK183"/>
  <c r="J183"/>
  <c r="J72"/>
  <c i="2" r="T85"/>
  <c r="T84"/>
  <c i="22" r="T87"/>
  <c r="T86"/>
  <c i="21" r="T226"/>
  <c i="19" r="P215"/>
  <c r="P95"/>
  <c i="1" r="AU74"/>
  <c i="19" r="BK96"/>
  <c r="J96"/>
  <c r="J64"/>
  <c i="18" r="T89"/>
  <c r="T88"/>
  <c i="16" r="P92"/>
  <c i="1" r="AU71"/>
  <c i="6" r="R112"/>
  <c i="2" r="P85"/>
  <c r="P84"/>
  <c i="1" r="AU55"/>
  <c i="13" r="R91"/>
  <c i="12" r="P115"/>
  <c i="1" r="AU67"/>
  <c i="7" r="T119"/>
  <c i="11" r="T94"/>
  <c i="10" r="T96"/>
  <c i="3" r="BK2844"/>
  <c r="J2844"/>
  <c r="J75"/>
  <c i="2" r="R85"/>
  <c r="R84"/>
  <c i="22" r="P87"/>
  <c r="P86"/>
  <c i="1" r="AU77"/>
  <c i="15" r="R91"/>
  <c r="R90"/>
  <c i="12" r="T115"/>
  <c i="21" r="P226"/>
  <c r="P99"/>
  <c r="P98"/>
  <c i="1" r="AU76"/>
  <c i="13" r="P91"/>
  <c i="1" r="AU68"/>
  <c i="14" r="P94"/>
  <c i="1" r="AU69"/>
  <c i="11" r="P94"/>
  <c i="1" r="AU66"/>
  <c i="9" r="BK96"/>
  <c r="J96"/>
  <c r="J67"/>
  <c i="5" r="T95"/>
  <c r="T94"/>
  <c i="3" r="P2844"/>
  <c i="7" r="BK119"/>
  <c r="J119"/>
  <c i="8" r="BK94"/>
  <c r="J94"/>
  <c r="J68"/>
  <c i="12" r="BK115"/>
  <c r="J115"/>
  <c r="J63"/>
  <c i="6" r="BK341"/>
  <c r="J341"/>
  <c r="J86"/>
  <c i="18" r="BK89"/>
  <c r="J89"/>
  <c r="J64"/>
  <c i="19" r="BK215"/>
  <c r="J215"/>
  <c r="J70"/>
  <c i="21" r="BK226"/>
  <c r="J226"/>
  <c r="J72"/>
  <c i="13" r="BK91"/>
  <c r="J91"/>
  <c r="J63"/>
  <c i="17" r="BK88"/>
  <c r="J88"/>
  <c r="J64"/>
  <c i="20" r="BK89"/>
  <c r="J89"/>
  <c r="J64"/>
  <c i="22" r="BK87"/>
  <c r="J87"/>
  <c r="J60"/>
  <c i="23" r="BK80"/>
  <c r="J80"/>
  <c i="2" r="BK85"/>
  <c r="J85"/>
  <c r="J60"/>
  <c i="21" r="J99"/>
  <c r="J64"/>
  <c i="16" r="BK92"/>
  <c r="J92"/>
  <c r="J63"/>
  <c i="15" r="BK90"/>
  <c r="J90"/>
  <c r="J63"/>
  <c i="1" r="AG66"/>
  <c i="11" r="J67"/>
  <c i="6" r="J135"/>
  <c r="J70"/>
  <c i="1" r="AG58"/>
  <c i="4" r="J63"/>
  <c i="16" r="F35"/>
  <c i="1" r="AZ71"/>
  <c i="23" r="F33"/>
  <c i="1" r="AZ78"/>
  <c i="2" r="F33"/>
  <c i="1" r="AZ55"/>
  <c i="6" r="F37"/>
  <c i="1" r="AZ61"/>
  <c i="9" r="F37"/>
  <c i="1" r="AZ64"/>
  <c i="11" r="F37"/>
  <c i="1" r="AZ66"/>
  <c r="BA60"/>
  <c r="AW60"/>
  <c r="BD60"/>
  <c i="13" r="F35"/>
  <c i="1" r="AZ68"/>
  <c i="14" r="F35"/>
  <c i="1" r="AZ69"/>
  <c i="16" r="J35"/>
  <c i="1" r="AV71"/>
  <c r="AT71"/>
  <c i="18" r="J35"/>
  <c i="1" r="AV73"/>
  <c r="AT73"/>
  <c i="22" r="F33"/>
  <c i="1" r="AZ77"/>
  <c i="10" r="J37"/>
  <c i="1" r="AV65"/>
  <c r="AT65"/>
  <c i="12" r="J35"/>
  <c i="1" r="AV67"/>
  <c r="AT67"/>
  <c i="17" r="F35"/>
  <c i="1" r="AZ72"/>
  <c i="20" r="F35"/>
  <c i="1" r="AZ75"/>
  <c i="3" r="J35"/>
  <c i="1" r="AV57"/>
  <c r="AT57"/>
  <c i="17" r="J35"/>
  <c i="1" r="AV72"/>
  <c r="AT72"/>
  <c i="21" r="J35"/>
  <c i="1" r="AV76"/>
  <c r="AT76"/>
  <c i="5" r="J35"/>
  <c i="1" r="AV59"/>
  <c r="AT59"/>
  <c i="8" r="J37"/>
  <c i="1" r="AV63"/>
  <c r="AT63"/>
  <c i="10" r="F37"/>
  <c i="1" r="AZ65"/>
  <c i="12" r="F35"/>
  <c i="1" r="AZ67"/>
  <c i="6" r="J37"/>
  <c i="1" r="AV61"/>
  <c r="AT61"/>
  <c i="8" r="F37"/>
  <c i="1" r="AZ63"/>
  <c r="BB60"/>
  <c r="AX60"/>
  <c r="BC60"/>
  <c r="AY60"/>
  <c i="14" r="J35"/>
  <c i="1" r="AV69"/>
  <c r="AT69"/>
  <c i="18" r="F35"/>
  <c i="1" r="AZ73"/>
  <c i="22" r="J33"/>
  <c i="1" r="AV77"/>
  <c r="AT77"/>
  <c i="19" r="F35"/>
  <c i="1" r="AZ74"/>
  <c i="14" r="J32"/>
  <c i="1" r="AG69"/>
  <c i="19" r="J35"/>
  <c i="1" r="AV74"/>
  <c r="AT74"/>
  <c i="23" r="J30"/>
  <c i="1" r="AG78"/>
  <c i="4" r="J35"/>
  <c i="1" r="AV58"/>
  <c r="AT58"/>
  <c r="AN58"/>
  <c i="7" r="J37"/>
  <c i="1" r="AV62"/>
  <c r="AT62"/>
  <c i="20" r="J35"/>
  <c i="1" r="AV75"/>
  <c r="AT75"/>
  <c i="7" r="J34"/>
  <c i="1" r="AG62"/>
  <c i="2" r="J33"/>
  <c i="1" r="AV55"/>
  <c r="AT55"/>
  <c i="4" r="F35"/>
  <c i="1" r="AZ58"/>
  <c i="5" r="F35"/>
  <c i="1" r="AZ59"/>
  <c i="7" r="F37"/>
  <c i="1" r="AZ62"/>
  <c i="9" r="J37"/>
  <c i="1" r="AV64"/>
  <c r="AT64"/>
  <c i="10" r="J34"/>
  <c i="1" r="AG65"/>
  <c i="11" r="J37"/>
  <c i="1" r="AV66"/>
  <c r="AT66"/>
  <c r="AN66"/>
  <c i="13" r="J35"/>
  <c i="1" r="AV68"/>
  <c r="AT68"/>
  <c i="15" r="J35"/>
  <c i="1" r="AV70"/>
  <c r="AT70"/>
  <c i="15" r="F35"/>
  <c i="1" r="AZ70"/>
  <c i="21" r="F35"/>
  <c i="1" r="AZ76"/>
  <c i="23" r="J33"/>
  <c i="1" r="AV78"/>
  <c r="AT78"/>
  <c r="AN78"/>
  <c i="3" r="F35"/>
  <c i="1" r="AZ57"/>
  <c i="21" l="1" r="T98"/>
  <c i="3" r="R114"/>
  <c r="P114"/>
  <c i="1" r="AU57"/>
  <c i="8" r="BK93"/>
  <c r="J93"/>
  <c r="J67"/>
  <c i="6" r="BK112"/>
  <c r="J112"/>
  <c i="18" r="BK88"/>
  <c r="J88"/>
  <c i="21" r="BK98"/>
  <c r="J98"/>
  <c i="3" r="BK114"/>
  <c r="J114"/>
  <c r="J63"/>
  <c i="17" r="BK87"/>
  <c r="J87"/>
  <c r="J63"/>
  <c i="5" r="J95"/>
  <c r="J64"/>
  <c i="19" r="BK95"/>
  <c r="J95"/>
  <c r="J63"/>
  <c i="7" r="J67"/>
  <c i="20" r="BK88"/>
  <c r="J88"/>
  <c r="J63"/>
  <c i="22" r="BK86"/>
  <c r="J86"/>
  <c r="J59"/>
  <c i="23" r="J59"/>
  <c i="2" r="BK84"/>
  <c r="J84"/>
  <c r="J59"/>
  <c i="23" r="J39"/>
  <c i="1" r="AN69"/>
  <c i="14" r="J41"/>
  <c i="1" r="AN65"/>
  <c i="11" r="J43"/>
  <c i="10" r="J43"/>
  <c i="7" r="J43"/>
  <c i="4" r="J41"/>
  <c i="1" r="AN62"/>
  <c i="12" r="J32"/>
  <c i="1" r="AG67"/>
  <c i="5" r="J32"/>
  <c i="1" r="AG59"/>
  <c i="13" r="J32"/>
  <c i="1" r="AG68"/>
  <c r="BC56"/>
  <c r="AY56"/>
  <c r="BB56"/>
  <c r="AX56"/>
  <c r="BD56"/>
  <c r="AU60"/>
  <c r="BA56"/>
  <c r="AW56"/>
  <c i="15" r="J32"/>
  <c i="1" r="AG70"/>
  <c r="AN70"/>
  <c i="6" r="J34"/>
  <c i="1" r="AG61"/>
  <c i="18" r="J32"/>
  <c i="1" r="AG73"/>
  <c i="9" r="J34"/>
  <c i="1" r="AG64"/>
  <c i="16" r="J32"/>
  <c i="1" r="AG71"/>
  <c r="AN71"/>
  <c i="21" r="J32"/>
  <c i="1" r="AG76"/>
  <c r="AZ60"/>
  <c r="AV60"/>
  <c r="AT60"/>
  <c i="9" l="1" r="J43"/>
  <c i="18" r="J41"/>
  <c i="12" r="J41"/>
  <c i="5" r="J41"/>
  <c i="13" r="J41"/>
  <c i="21" r="J41"/>
  <c i="6" r="J43"/>
  <c i="21" r="J63"/>
  <c i="6" r="J67"/>
  <c i="18" r="J63"/>
  <c i="16" r="J41"/>
  <c i="15" r="J41"/>
  <c i="1" r="AN76"/>
  <c r="AN59"/>
  <c r="AN73"/>
  <c r="AN61"/>
  <c r="AN64"/>
  <c r="AN67"/>
  <c r="AN68"/>
  <c r="AZ56"/>
  <c r="AV56"/>
  <c r="AT56"/>
  <c i="19" r="J32"/>
  <c i="1" r="AG74"/>
  <c r="AN74"/>
  <c i="22" r="J30"/>
  <c i="1" r="AG77"/>
  <c i="2" r="J30"/>
  <c i="1" r="AG55"/>
  <c i="20" r="J32"/>
  <c i="1" r="AG75"/>
  <c r="BB54"/>
  <c r="AX54"/>
  <c i="17" r="J32"/>
  <c i="1" r="AG72"/>
  <c i="8" r="J34"/>
  <c i="1" r="AG63"/>
  <c r="AG60"/>
  <c r="BA54"/>
  <c r="AW54"/>
  <c r="AK30"/>
  <c r="BD54"/>
  <c r="W33"/>
  <c r="AU56"/>
  <c r="AU54"/>
  <c i="3" r="J32"/>
  <c i="1" r="AG57"/>
  <c r="AN57"/>
  <c r="BC54"/>
  <c r="W32"/>
  <c i="2" l="1" r="J39"/>
  <c i="22" r="J39"/>
  <c i="3" r="J41"/>
  <c i="8" r="J43"/>
  <c i="19" r="J41"/>
  <c i="20" r="J41"/>
  <c i="17" r="J41"/>
  <c i="1" r="AN72"/>
  <c r="AN63"/>
  <c r="AN75"/>
  <c r="AN55"/>
  <c r="AN77"/>
  <c r="AN60"/>
  <c r="AG56"/>
  <c r="W30"/>
  <c r="AY54"/>
  <c r="W31"/>
  <c r="AZ54"/>
  <c r="AV54"/>
  <c r="AK29"/>
  <c l="1" r="AN56"/>
  <c r="AG54"/>
  <c r="AK26"/>
  <c r="AK35"/>
  <c r="AT54"/>
  <c r="W29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<sst xmlns="http://schemas.openxmlformats.org/spreadsheetml/2006/main">
  <si>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</si>
  <si>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</si>
  <si>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</si>
  <si>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</si>
  <si>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</si>
  <si>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{7165bf1e-9010-48ff-9737-738f85f830f7}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</si>
  <si>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</si>
  <si>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</si>
  <si>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</si>
  <si>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</si>
  <si>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</si>
  <si>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</si>
  <si>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</si>
  <si>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</si>
  <si>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ROU23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</si>
  <si>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</si>
  <si>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</si>
  <si>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Projekt budovy v Čechově ulici ve Šlapanicích</t>
  </si>
  <si>
    <t>KSO:</t>
  </si>
  <si>
    <t/>
  </si>
  <si>
    <t>CC-CZ:</t>
  </si>
  <si>
    <t>Místo:</t>
  </si>
  <si>
    <t>Šlapanice</t>
  </si>
  <si>
    <t>Datum:</t>
  </si>
  <si>
    <t>3. 9. 2023</t>
  </si>
  <si>
    <t>Zadavatel:</t>
  </si>
  <si>
    <t>IČ:</t>
  </si>
  <si>
    <t>Město Šlapanice</t>
  </si>
  <si>
    <t>DIČ:</t>
  </si>
  <si>
    <t>Uchazeč:</t>
  </si>
  <si>
    <t>Vyplň údaj</t>
  </si>
  <si>
    <t>Projektant:</t>
  </si>
  <si>
    <t>Studio Zlamal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</si>
  <si>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</si>
  <si>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</si>
  <si>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</si>
  <si>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</si>
  <si>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</si>
  <si>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</si>
  <si>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</si>
  <si>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</si>
  <si>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</si>
  <si>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</si>
  <si>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</si>
  <si>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</si>
  <si>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</si>
  <si>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</si>
  <si>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</si>
  <si>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</si>
  <si>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</si>
  <si>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</si>
  <si>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</si>
  <si>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</si>
  <si>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</si>
  <si>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</si>
  <si>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</si>
  <si>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</si>
  <si>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</si>
  <si>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</si>
  <si>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</si>
  <si>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</si>
  <si>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</si>
  <si>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</si>
  <si>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</si>
  <si>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</si>
  <si>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</si>
  <si>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</si>
  <si>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</si>
  <si>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</si>
  <si>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</si>
  <si>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</si>
  <si>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</si>
  <si>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</si>
  <si>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</si>
  <si>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</si>
  <si>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</si>
  <si>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</si>
  <si>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ROU231</t>
  </si>
  <si>
    <t>Demolice obj. č.p. 773,383,384</t>
  </si>
  <si>
    <t>STA</t>
  </si>
  <si>
    <t>1</t>
  </si>
  <si>
    <t>{b2b1670e-0133-432a-9d03-597f2386c308}</t>
  </si>
  <si>
    <t>2</t>
  </si>
  <si>
    <t>ROU232</t>
  </si>
  <si>
    <t>Budova</t>
  </si>
  <si>
    <t>{e6e1e625-b305-46f8-b6e9-2e00e6d593e8}</t>
  </si>
  <si>
    <t>ROU2321</t>
  </si>
  <si>
    <t>Budova - stavební část</t>
  </si>
  <si>
    <t>Soupis</t>
  </si>
  <si>
    <t>{8c6cc912-c6e2-438f-b6d7-5ead8de79db8}</t>
  </si>
  <si>
    <t>ROU2322</t>
  </si>
  <si>
    <t>Zdravotechnika</t>
  </si>
  <si>
    <t>{603142ff-c0c0-447b-b26e-bb7398da9f06}</t>
  </si>
  <si>
    <t>ROU2323</t>
  </si>
  <si>
    <t>Zařízení pro vytápění staveb</t>
  </si>
  <si>
    <t>{53de127a-b559-4bc8-aaa1-337f3a1cc164}</t>
  </si>
  <si>
    <t>ROU2324</t>
  </si>
  <si>
    <t>Elektroinstalace</t>
  </si>
  <si>
    <t>{816ab041-90e0-4425-8ff8-246150a47d1c}</t>
  </si>
  <si>
    <t>ROU23241</t>
  </si>
  <si>
    <t>3</t>
  </si>
  <si>
    <t>{beab0b60-423b-4b7b-8668-8ff2fd47863c}</t>
  </si>
  <si>
    <t>ROU23242</t>
  </si>
  <si>
    <t>Rozvodnice</t>
  </si>
  <si>
    <t>{4350bfd7-f3c0-4e48-a462-65010d27e9cb}</t>
  </si>
  <si>
    <t>ROU23243</t>
  </si>
  <si>
    <t>Bleskosvod</t>
  </si>
  <si>
    <t>{d05d40a5-f0e5-4c14-b1f1-2ac56202f075}</t>
  </si>
  <si>
    <t>ROU23244</t>
  </si>
  <si>
    <t>DDS Audio</t>
  </si>
  <si>
    <t>{62e5b808-5c82-4115-a8c9-a3e9467d8246}</t>
  </si>
  <si>
    <t>ROU23245</t>
  </si>
  <si>
    <t>SK</t>
  </si>
  <si>
    <t>{2f96254b-c8bd-4ef5-80c2-cc4784774a30}</t>
  </si>
  <si>
    <t>ROU23246</t>
  </si>
  <si>
    <t>CCTV</t>
  </si>
  <si>
    <t>{65922ef4-5df9-460a-b1b8-29f76cd500e1}</t>
  </si>
  <si>
    <t>ROU2325</t>
  </si>
  <si>
    <t xml:space="preserve">Vzduchotechnika, chlazení </t>
  </si>
  <si>
    <t>{171c88a6-50c6-44cd-b4d1-6935dc64ffd9}</t>
  </si>
  <si>
    <t>ROU2326</t>
  </si>
  <si>
    <t>Měření a regulace</t>
  </si>
  <si>
    <t>{de643342-4335-4028-8f78-49552fd1456b}</t>
  </si>
  <si>
    <t>ROU2327</t>
  </si>
  <si>
    <t>Přípojka vody, dešťové a splaškové kanalizace</t>
  </si>
  <si>
    <t>{5b07acd1-b9e8-408e-93c2-4f7063d2e390}</t>
  </si>
  <si>
    <t>ROU2328</t>
  </si>
  <si>
    <t>Retenční nádrž</t>
  </si>
  <si>
    <t>{82c6d3ae-b292-4f65-ba62-f5075e7967f1}</t>
  </si>
  <si>
    <t>ROU2329</t>
  </si>
  <si>
    <t>Vrty pro TČ</t>
  </si>
  <si>
    <t>{b2fb5658-afb4-4d9e-8205-48163af68b9d}</t>
  </si>
  <si>
    <t>ROU2330</t>
  </si>
  <si>
    <t>FVE</t>
  </si>
  <si>
    <t>{384db21b-6b8f-4c50-8a0c-3262574ec7f3}</t>
  </si>
  <si>
    <t>ROU2331</t>
  </si>
  <si>
    <t>Sgrafito + sochy na fasádě</t>
  </si>
  <si>
    <t>{3fc67b8c-807f-42f7-9121-046527c37dac}</t>
  </si>
  <si>
    <t>ROU2332</t>
  </si>
  <si>
    <t>Ostrůvek zeleně + vyrovnávací schody</t>
  </si>
  <si>
    <t>{129c91bc-612b-4daf-89a5-a465a55ec138}</t>
  </si>
  <si>
    <t>ROU2333</t>
  </si>
  <si>
    <t>Sadové úpravy</t>
  </si>
  <si>
    <t>{c1b92247-7598-47ef-a76f-3680044aac67}</t>
  </si>
  <si>
    <t>ROU2334</t>
  </si>
  <si>
    <t>Oplocení</t>
  </si>
  <si>
    <t>{6133bc70-abcf-4b9d-988a-95822e8185eb}</t>
  </si>
  <si>
    <t>ROU233</t>
  </si>
  <si>
    <t xml:space="preserve">Komunikace  a zpevněné plochy</t>
  </si>
  <si>
    <t>{ac374c53-bfb5-4d32-942e-432da5c3530e}</t>
  </si>
  <si>
    <t>ROU234</t>
  </si>
  <si>
    <t>VRN</t>
  </si>
  <si>
    <t>{b56c8963-1218-435c-b5df-f44ff3d78b9d}</t>
  </si>
  <si>
    <t>KRYCÍ LIST SOUPISU PRACÍ</t>
  </si>
  <si>
    <t>Objekt:</t>
  </si>
  <si>
    <t>ROU231 - Demolice obj. č.p. 773,383,384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</si>
  <si>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</si>
  <si>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</si>
  <si>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</si>
  <si>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</si>
  <si>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</si>
  <si>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</si>
  <si>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</si>
  <si>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</si>
  <si>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</si>
  <si>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</si>
  <si>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</si>
  <si>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</si>
  <si>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</si>
  <si>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</si>
  <si>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</si>
  <si>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</si>
  <si>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</si>
  <si>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</si>
  <si>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</si>
  <si>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</si>
  <si>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</si>
  <si>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</si>
  <si>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</si>
  <si>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</si>
  <si>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</si>
  <si>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</si>
  <si>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</si>
  <si>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111212311</t>
  </si>
  <si>
    <t>Odstranění nevhodných dřevin do 100 m2 v přes 1 m bez odstranění pařezů v rovině nebo svahu do 1:5</t>
  </si>
  <si>
    <t>m2</t>
  </si>
  <si>
    <t>CS ÚRS 2023 02</t>
  </si>
  <si>
    <t>4</t>
  </si>
  <si>
    <t>1552305369</t>
  </si>
  <si>
    <t>PP</t>
  </si>
  <si>
    <t>Odstranění nevhodných dřevin průměru kmene do 100 mm výšky přes 1 m bez odstranění pařezu do 100 m2 v rovině nebo na svahu do 1:5</t>
  </si>
  <si>
    <t>Online PSC</t>
  </si>
  <si>
    <t>https://podminky.urs.cz/item/CS_URS_2023_02/111212311</t>
  </si>
  <si>
    <t>VV</t>
  </si>
  <si>
    <t>5*2</t>
  </si>
  <si>
    <t>112151312</t>
  </si>
  <si>
    <t>Kácení stromu bez postupného spouštění koruny a kmene D přes 0,2 do 0,3 m</t>
  </si>
  <si>
    <t>kus</t>
  </si>
  <si>
    <t>-720528250</t>
  </si>
  <si>
    <t>Pokácení stromu postupné bez spouštění částí kmene a koruny o průměru na řezné ploše pařezu přes 200 do 300 mm</t>
  </si>
  <si>
    <t>https://podminky.urs.cz/item/CS_URS_2023_02/112151312</t>
  </si>
  <si>
    <t>112151353</t>
  </si>
  <si>
    <t>Kácení stromu s postupným spouštěním koruny a kmene D přes 0,3 do 0,4 m</t>
  </si>
  <si>
    <t>-357029949</t>
  </si>
  <si>
    <t>Pokácení stromu postupné se spouštěním částí kmene a koruny o průměru na řezné ploše pařezu přes 300 do 400 mm</t>
  </si>
  <si>
    <t>https://podminky.urs.cz/item/CS_URS_2023_02/112151353</t>
  </si>
  <si>
    <t>112201112</t>
  </si>
  <si>
    <t>Odstranění pařezů D přes 0,2 do 0,3 m v rovině a svahu do 1:5 s odklizením do 20 m a zasypáním jámy</t>
  </si>
  <si>
    <t>1707640417</t>
  </si>
  <si>
    <t>Odstranění pařezu v rovině nebo na svahu do 1:5 o průměru pařezu na řezné ploše přes 200 do 300 mm</t>
  </si>
  <si>
    <t>https://podminky.urs.cz/item/CS_URS_2023_02/112201112</t>
  </si>
  <si>
    <t>5</t>
  </si>
  <si>
    <t>112201113</t>
  </si>
  <si>
    <t>Odstranění pařezů D přes 0,3 do 0,4 m v rovině a svahu do 1:5 s odklizením do 20 m a zasypáním jámy</t>
  </si>
  <si>
    <t>-2043917569</t>
  </si>
  <si>
    <t>Odstranění pařezu v rovině nebo na svahu do 1:5 o průměru pařezu na řezné ploše přes 300 do 400 mm</t>
  </si>
  <si>
    <t>https://podminky.urs.cz/item/CS_URS_2023_02/112201113</t>
  </si>
  <si>
    <t>6</t>
  </si>
  <si>
    <t>113106123</t>
  </si>
  <si>
    <t>Rozebrání dlažeb ze zámkových dlaždic komunikací pro pěší ručně</t>
  </si>
  <si>
    <t>1550081269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</si>
  <si>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</si>
  <si>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https://podminky.urs.cz/item/CS_URS_2023_02/113106123</t>
  </si>
  <si>
    <t>6*13+1*1,5</t>
  </si>
  <si>
    <t>7</t>
  </si>
  <si>
    <t>113107323</t>
  </si>
  <si>
    <t>Odstranění podkladu z kameniva drceného tl přes 200 do 300 mm strojně pl do 50 m2</t>
  </si>
  <si>
    <t>659330045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</si>
  <si>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</si>
  <si>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https://podminky.urs.cz/item/CS_URS_2023_02/113107323</t>
  </si>
  <si>
    <t>" štěrková plocha "</t>
  </si>
  <si>
    <t>11,5*4+6*5/2+8*4/2+8*4,5/2</t>
  </si>
  <si>
    <t>8</t>
  </si>
  <si>
    <t>113202111</t>
  </si>
  <si>
    <t>Vytrhání obrub krajníků obrubníků stojatých</t>
  </si>
  <si>
    <t>m</t>
  </si>
  <si>
    <t>327948610</t>
  </si>
  <si>
    <t>Vytrhání obrub s vybouráním lože, s přemístěním hmot na skládku na vzdálenost do 3 m nebo s naložením na dopravní prostředek z krajníků nebo obrubníků stojatých</t>
  </si>
  <si>
    <t>https://podminky.urs.cz/item/CS_URS_2023_02/113202111</t>
  </si>
  <si>
    <t>" pod dř. plotem "</t>
  </si>
  <si>
    <t>9</t>
  </si>
  <si>
    <t>121151105</t>
  </si>
  <si>
    <t>Sejmutí ornice plochy do 100 m2 tl vrstvy přes 250 do 300 mm strojně</t>
  </si>
  <si>
    <t>283750300</t>
  </si>
  <si>
    <t>Sejmutí ornice strojně při souvislé ploše do 100 m2, tl. vrstvy přes 250 do 300 mm</t>
  </si>
  <si>
    <t>https://podminky.urs.cz/item/CS_URS_2023_02/121151105</t>
  </si>
  <si>
    <t>6*5+5*5/2+1,5*3+9,52*3+7*4/2</t>
  </si>
  <si>
    <t>10</t>
  </si>
  <si>
    <t>122151104</t>
  </si>
  <si>
    <t>Odkopávky a prokopávky nezapažené v hornině třídy těžitelnosti I skupiny 1 a 2 objem do 500 m3 strojně</t>
  </si>
  <si>
    <t>m3</t>
  </si>
  <si>
    <t>728085459</t>
  </si>
  <si>
    <t>Odkopávky a prokopávky nezapažené strojně v hornině třídy těžitelnosti I skupiny 1 a 2 přes 100 do 500 m3</t>
  </si>
  <si>
    <t>https://podminky.urs.cz/item/CS_URS_2023_02/122151104</t>
  </si>
  <si>
    <t xml:space="preserve">" snížení terénu - výkop pod stáv. podlahou " </t>
  </si>
  <si>
    <t>" viz legenda 1 n.p. + dvorek "</t>
  </si>
  <si>
    <t>(399+40)*0,3</t>
  </si>
  <si>
    <t>11</t>
  </si>
  <si>
    <t>162201401</t>
  </si>
  <si>
    <t>Vodorovné přemístění větví stromů listnatých do 1 km D kmene přes 100 do 300 mm</t>
  </si>
  <si>
    <t>-343611018</t>
  </si>
  <si>
    <t>Vodorovné přemístění větví, kmenů nebo pařezů s naložením, složením a dopravou do 1000 m větví stromů listnatých, průměru kmene přes 100 do 300 mm</t>
  </si>
  <si>
    <t>https://podminky.urs.cz/item/CS_URS_2023_02/162201401</t>
  </si>
  <si>
    <t>12</t>
  </si>
  <si>
    <t>162201402</t>
  </si>
  <si>
    <t>Vodorovné přemístění větví stromů listnatých do 1 km D kmene přes 300 do 500 mm</t>
  </si>
  <si>
    <t>-1239785910</t>
  </si>
  <si>
    <t>Vodorovné přemístění větví, kmenů nebo pařezů s naložením, složením a dopravou do 1000 m větví stromů listnatých, průměru kmene přes 300 do 500 mm</t>
  </si>
  <si>
    <t>https://podminky.urs.cz/item/CS_URS_2023_02/162201402</t>
  </si>
  <si>
    <t>13</t>
  </si>
  <si>
    <t>162201411</t>
  </si>
  <si>
    <t>Vodorovné přemístění kmenů stromů listnatých do 1 km D kmene přes 100 do 300 mm</t>
  </si>
  <si>
    <t>-1520045674</t>
  </si>
  <si>
    <t>Vodorovné přemístění větví, kmenů nebo pařezů s naložením, složením a dopravou do 1000 m kmenů stromů listnatých, průměru přes 100 do 300 mm</t>
  </si>
  <si>
    <t>https://podminky.urs.cz/item/CS_URS_2023_02/162201411</t>
  </si>
  <si>
    <t>14</t>
  </si>
  <si>
    <t>162201412</t>
  </si>
  <si>
    <t>Vodorovné přemístění kmenů stromů listnatých do 1 km D kmene přes 300 do 500 mm</t>
  </si>
  <si>
    <t>1963593071</t>
  </si>
  <si>
    <t>Vodorovné přemístění větví, kmenů nebo pařezů s naložením, složením a dopravou do 1000 m kmenů stromů listnatých, průměru přes 300 do 500 mm</t>
  </si>
  <si>
    <t>https://podminky.urs.cz/item/CS_URS_2023_02/162201412</t>
  </si>
  <si>
    <t>162201421</t>
  </si>
  <si>
    <t>Vodorovné přemístění pařezů do 1 km D přes 100 do 300 mm</t>
  </si>
  <si>
    <t>1618570892</t>
  </si>
  <si>
    <t>Vodorovné přemístění větví, kmenů nebo pařezů s naložením, složením a dopravou do 1000 m pařezů kmenů, průměru přes 100 do 300 mm</t>
  </si>
  <si>
    <t>https://podminky.urs.cz/item/CS_URS_2023_02/162201421</t>
  </si>
  <si>
    <t>16</t>
  </si>
  <si>
    <t>162201422</t>
  </si>
  <si>
    <t>Vodorovné přemístění pařezů do 1 km D přes 300 do 500 mm</t>
  </si>
  <si>
    <t>-1954075182</t>
  </si>
  <si>
    <t>Vodorovné přemístění větví, kmenů nebo pařezů s naložením, složením a dopravou do 1000 m pařezů kmenů, průměru přes 300 do 500 mm</t>
  </si>
  <si>
    <t>https://podminky.urs.cz/item/CS_URS_2023_02/162201422</t>
  </si>
  <si>
    <t>17</t>
  </si>
  <si>
    <t>162301501</t>
  </si>
  <si>
    <t>Vodorovné přemístění křovin do 5 km D kmene do 100 mm</t>
  </si>
  <si>
    <t>315018236</t>
  </si>
  <si>
    <t>Vodorovné přemístění smýcených křovin do průměru kmene 100 mm na vzdálenost do 5 000 m</t>
  </si>
  <si>
    <t>https://podminky.urs.cz/item/CS_URS_2023_02/162301501</t>
  </si>
  <si>
    <t>18</t>
  </si>
  <si>
    <t>162301931</t>
  </si>
  <si>
    <t>Příplatek k vodorovnému přemístění větví stromů listnatých D kmene přes 100 do 300 mm ZKD 1 km</t>
  </si>
  <si>
    <t>-1098700741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</si>
  <si>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</si>
  <si>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https://podminky.urs.cz/item/CS_URS_2023_02/162301931</t>
  </si>
  <si>
    <t>2*19</t>
  </si>
  <si>
    <t>19</t>
  </si>
  <si>
    <t>162301932</t>
  </si>
  <si>
    <t>Příplatek k vodorovnému přemístění větví stromů listnatých D kmene přes 300 do 500 mm ZKD 1 km</t>
  </si>
  <si>
    <t>837792179</t>
  </si>
  <si>
    <t>Vodorovné přemístění větví, kmenů nebo pařezů s naložením, složením a dopravou Příplatek k cenám za každých dalších i započatých 1000 m přes 1000 m větví stromů listnatých, průměru kmene přes 300 do 500 mm</t>
  </si>
  <si>
    <t>https://podminky.urs.cz/item/CS_URS_2023_02/162301932</t>
  </si>
  <si>
    <t>20</t>
  </si>
  <si>
    <t>162301951</t>
  </si>
  <si>
    <t>Příplatek k vodorovnému přemístění kmenů stromů listnatých D kmene přes 100 do 300 mm ZKD 1 km</t>
  </si>
  <si>
    <t>-1304792023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</si>
  <si>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</si>
  <si>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https://podminky.urs.cz/item/CS_URS_2023_02/162301951</t>
  </si>
  <si>
    <t>162301952</t>
  </si>
  <si>
    <t>Příplatek k vodorovnému přemístění kmenů stromů listnatých D kmene přes 300 do 500 mm ZKD 1 km</t>
  </si>
  <si>
    <t>-1412192952</t>
  </si>
  <si>
    <t>Vodorovné přemístění větví, kmenů nebo pařezů s naložením, složením a dopravou Příplatek k cenám za každých dalších i započatých 1000 m přes 1000 m kmenů stromů listnatých, o průměru přes 300 do 500 mm</t>
  </si>
  <si>
    <t>https://podminky.urs.cz/item/CS_URS_2023_02/162301952</t>
  </si>
  <si>
    <t>22</t>
  </si>
  <si>
    <t>162301971</t>
  </si>
  <si>
    <t>Příplatek k vodorovnému přemístění pařezů D přes 100 do 300 mm ZKD 1 km</t>
  </si>
  <si>
    <t>1061364312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</si>
  <si>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</si>
  <si>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https://podminky.urs.cz/item/CS_URS_2023_02/162301971</t>
  </si>
  <si>
    <t>23</t>
  </si>
  <si>
    <t>162301972</t>
  </si>
  <si>
    <t>Příplatek k vodorovnému přemístění pařezů D přes 300 do 500 mm ZKD 1 km</t>
  </si>
  <si>
    <t>1756724003</t>
  </si>
  <si>
    <t>Vodorovné přemístění větví, kmenů nebo pařezů s naložením, složením a dopravou Příplatek k cenám za každých dalších i započatých 1000 m přes 1000 m pařezů kmenů, průměru přes 300 do 500 mm</t>
  </si>
  <si>
    <t>https://podminky.urs.cz/item/CS_URS_2023_02/162301972</t>
  </si>
  <si>
    <t>24</t>
  </si>
  <si>
    <t>162301981</t>
  </si>
  <si>
    <t>Příplatek k vodorovnému přemístění křovin D kmene do 100 mm ZKD 1 km</t>
  </si>
  <si>
    <t>-240407683</t>
  </si>
  <si>
    <t>Vodorovné přemístění smýcených křovin Příplatek k ceně za každých dalších i započatých 1 000 m</t>
  </si>
  <si>
    <t>https://podminky.urs.cz/item/CS_URS_2023_02/162301981</t>
  </si>
  <si>
    <t>10*15</t>
  </si>
  <si>
    <t>25</t>
  </si>
  <si>
    <t>162751117</t>
  </si>
  <si>
    <t>Vodorovné přemístění přes 9 000 do 10000 m výkopku/sypaniny z horniny třídy těžitelnosti I skupiny 1 až 3</t>
  </si>
  <si>
    <t>-1845212911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</si>
  <si>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</si>
  <si>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https://podminky.urs.cz/item/CS_URS_2023_02/162751117</t>
  </si>
  <si>
    <t>" ornice "</t>
  </si>
  <si>
    <t>90*0,3</t>
  </si>
  <si>
    <t>" výkopek "</t>
  </si>
  <si>
    <t>131,7</t>
  </si>
  <si>
    <t>" zásyp sklepa "</t>
  </si>
  <si>
    <t>-45</t>
  </si>
  <si>
    <t>Součet</t>
  </si>
  <si>
    <t>26</t>
  </si>
  <si>
    <t>162751119</t>
  </si>
  <si>
    <t>Příplatek k vodorovnému přemístění výkopku/sypaniny z horniny třídy těžitelnosti I skupiny 1 až 3 ZKD 1000 m přes 10000 m</t>
  </si>
  <si>
    <t>278699870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</si>
  <si>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</si>
  <si>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https://podminky.urs.cz/item/CS_URS_2023_02/162751119</t>
  </si>
  <si>
    <t>" výkopová zemina k recyklaci do 30km "</t>
  </si>
  <si>
    <t>(131,7-45)*20</t>
  </si>
  <si>
    <t xml:space="preserve">" ornice  do 20km "</t>
  </si>
  <si>
    <t>27*10</t>
  </si>
  <si>
    <t>27</t>
  </si>
  <si>
    <t>162901(R)</t>
  </si>
  <si>
    <t xml:space="preserve">poplatek za skládku - zemina k recyklaci </t>
  </si>
  <si>
    <t>t</t>
  </si>
  <si>
    <t>1191072465</t>
  </si>
  <si>
    <t>(131,7-45)*2</t>
  </si>
  <si>
    <t>28</t>
  </si>
  <si>
    <t>174151101</t>
  </si>
  <si>
    <t>Zásyp jam, šachet rýh nebo kolem objektů sypaninou se zhutněním</t>
  </si>
  <si>
    <t>-2131974307</t>
  </si>
  <si>
    <t>Zásyp sypaninou z jakékoliv horniny strojně s uložením výkopku ve vrstvách se zhutněním jam, šachet, rýh nebo kolem objektů v těchto vykopávkách</t>
  </si>
  <si>
    <t>https://podminky.urs.cz/item/CS_URS_2023_02/174151101</t>
  </si>
  <si>
    <t>" zásyp sklepů "</t>
  </si>
  <si>
    <t>" I "</t>
  </si>
  <si>
    <t>15,4*1,3</t>
  </si>
  <si>
    <t>" II +III "</t>
  </si>
  <si>
    <t>(5+7)*1,5</t>
  </si>
  <si>
    <t>" IV "</t>
  </si>
  <si>
    <t>(3,39*1,34+0,8*1)*1,3</t>
  </si>
  <si>
    <t>Ostatní konstrukce a práce, bourání</t>
  </si>
  <si>
    <t>29</t>
  </si>
  <si>
    <t>901(R)</t>
  </si>
  <si>
    <t>odstranění plast. el. skříně vč. likvidace suti</t>
  </si>
  <si>
    <t>ks</t>
  </si>
  <si>
    <t>-1262026912</t>
  </si>
  <si>
    <t>30</t>
  </si>
  <si>
    <t>902(R)</t>
  </si>
  <si>
    <t xml:space="preserve">přemístění informační tabule </t>
  </si>
  <si>
    <t>-1213373514</t>
  </si>
  <si>
    <t>31</t>
  </si>
  <si>
    <t>903(R)</t>
  </si>
  <si>
    <t xml:space="preserve">zaslepení plynovodu vč. zemních prací  </t>
  </si>
  <si>
    <t>-631505735</t>
  </si>
  <si>
    <t xml:space="preserve">zaslepení plynovodu vč. zemních prací </t>
  </si>
  <si>
    <t>32</t>
  </si>
  <si>
    <t>904(R)</t>
  </si>
  <si>
    <t>přeložky el. vedení (1 x Cetin, 2x Ed.g) - neoceňovat, zajišťuje investor</t>
  </si>
  <si>
    <t>-2135363544</t>
  </si>
  <si>
    <t>33</t>
  </si>
  <si>
    <t>905(R)</t>
  </si>
  <si>
    <t xml:space="preserve">zaslepení kanalizačních přípojek vč. zemních prací </t>
  </si>
  <si>
    <t>-1112991498</t>
  </si>
  <si>
    <t>34</t>
  </si>
  <si>
    <t>966001311</t>
  </si>
  <si>
    <t>Odstranění odpadkového koše s betonovou patkou</t>
  </si>
  <si>
    <t>-1924305144</t>
  </si>
  <si>
    <t>Odstranění odpadkového koše s betonovou patkou</t>
  </si>
  <si>
    <t>https://podminky.urs.cz/item/CS_URS_2023_02/966001311</t>
  </si>
  <si>
    <t>35</t>
  </si>
  <si>
    <t>966006132</t>
  </si>
  <si>
    <t>Odstranění značek dopravních nebo orientačních se sloupky s betonovými patkami</t>
  </si>
  <si>
    <t>-792646725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</si>
  <si>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</si>
  <si>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https://podminky.urs.cz/item/CS_URS_2023_02/966006132</t>
  </si>
  <si>
    <t>36</t>
  </si>
  <si>
    <t>975022271</t>
  </si>
  <si>
    <t>Podchycení nadzákladového zdiva tl do 450 mm dřevěnou výztuhou v do 3 m dl podchycení přes 5 m</t>
  </si>
  <si>
    <t>-1451789751</t>
  </si>
  <si>
    <t>Podchycení nadzákladového zdiva dřevěnou výztuhou v. podchycení do 3 m, při tl. zdiva do 450 mm a délce podchycení přes 5 m</t>
  </si>
  <si>
    <t>https://podminky.urs.cz/item/CS_URS_2023_02/975022271</t>
  </si>
  <si>
    <t>" objekt ve vnitrobloku a oplocení "</t>
  </si>
  <si>
    <t>8,5+10+15</t>
  </si>
  <si>
    <t>37</t>
  </si>
  <si>
    <t>975022371</t>
  </si>
  <si>
    <t>Podchycení nadzákladového zdiva tl přes 450 do 600 mm dřevěnou výztuhou v do 3 m dl podchycení přes 5 m</t>
  </si>
  <si>
    <t>1106738500</t>
  </si>
  <si>
    <t>Podchycení nadzákladového zdiva dřevěnou výztuhou v. podchycení do 3 m, při tl. zdiva přes 450 do 600 mm a délce podchycení přes 5 m</t>
  </si>
  <si>
    <t>https://podminky.urs.cz/item/CS_URS_2023_02/975022371</t>
  </si>
  <si>
    <t>" dům na ul. Čechově "</t>
  </si>
  <si>
    <t>38</t>
  </si>
  <si>
    <t>975022771</t>
  </si>
  <si>
    <t>Příplatek k podchycení dl přes 5 m nadzákladového zdiva tl přes 450 do 600 mm dřevěnou výztuhou ZKD 1 m přes 3 m v</t>
  </si>
  <si>
    <t>-647969373</t>
  </si>
  <si>
    <t>Podchycení nadzákladového zdiva dřevěnou výztuhou v. podchycení do 3 m, při tl. zdiva Příplatek k cenám za každý další 1 m výšky přes 3 m, při tl. zdiva přes 450 do 600 mm a délce podchycení přes 5 m</t>
  </si>
  <si>
    <t>https://podminky.urs.cz/item/CS_URS_2023_02/975022771</t>
  </si>
  <si>
    <t>39</t>
  </si>
  <si>
    <t>981011314</t>
  </si>
  <si>
    <t>Demolice budov zděných na MVC podíl konstrukcí přes 20 do 25 % postupným rozebíráním</t>
  </si>
  <si>
    <t>-19907474</t>
  </si>
  <si>
    <t>Demolice budov postupným rozebíráním z cihel, kamene, smíšeného nebo hrázděného zdiva, tvárnic na maltu vápennou nebo vápenocementovou s podílem konstrukcí přes 20 do 25 %</t>
  </si>
  <si>
    <t>https://podminky.urs.cz/item/CS_URS_2023_02/981011314</t>
  </si>
  <si>
    <t>" dle TZ "</t>
  </si>
  <si>
    <t>3309</t>
  </si>
  <si>
    <t>40</t>
  </si>
  <si>
    <t>981511112</t>
  </si>
  <si>
    <t>Demolice konstrukcí objektů zděných na MC postupným rozebíráním</t>
  </si>
  <si>
    <t>524367259</t>
  </si>
  <si>
    <t>Demolice konstrukcí objektů postupným rozebíráním zdiva na maltu cementovou z cihel nebo tvárnic</t>
  </si>
  <si>
    <t>https://podminky.urs.cz/item/CS_URS_2023_02/981511112</t>
  </si>
  <si>
    <t>" el. skříň "</t>
  </si>
  <si>
    <t>0,5</t>
  </si>
  <si>
    <t>" zděný plot "</t>
  </si>
  <si>
    <t>0,3*1,6*7</t>
  </si>
  <si>
    <t xml:space="preserve">" zídky - nadzemní část  " </t>
  </si>
  <si>
    <t>0,3*0,5*(2,4+1,6+3,5+3,2+1,5)</t>
  </si>
  <si>
    <t>41</t>
  </si>
  <si>
    <t>981511114</t>
  </si>
  <si>
    <t>Demolice konstrukcí objektů z betonu železového postupným rozebíráním</t>
  </si>
  <si>
    <t>-43462426</t>
  </si>
  <si>
    <t>Demolice konstrukcí objektů postupným rozebíráním konstrukcí ze železobetonu</t>
  </si>
  <si>
    <t>https://podminky.urs.cz/item/CS_URS_2023_02/981511114</t>
  </si>
  <si>
    <t>" podlahy bouraných objektů - předpoklad tl. 20cm "</t>
  </si>
  <si>
    <t>((9,5*3,1+8,1*(17+13,4)/2+12,5*(3,7+1,2)/2+3,1*19,5))*0,2</t>
  </si>
  <si>
    <t>(11,5*(11,4+8,7)/2+12,2*8,5)*0,2</t>
  </si>
  <si>
    <t>" horní část základů "</t>
  </si>
  <si>
    <t>0,6*0,3*(16,9+13,2+13,6+6,3+8+7+5,2+12,6+8+11,5+12,5+11+8,7+4,5)</t>
  </si>
  <si>
    <t>0,45*0,3*(4+9+3,9+2,6+3*7+5,6+3,5+10,6+3*2,5+2*5,5+3,4+5,1+2*7,5)</t>
  </si>
  <si>
    <t>" studna "</t>
  </si>
  <si>
    <t>" šachta + vpusť "</t>
  </si>
  <si>
    <t>Mezisoučet</t>
  </si>
  <si>
    <t xml:space="preserve"> " odpočet konstr. z prostého betonu - 70% "</t>
  </si>
  <si>
    <t>-133,401*0,7</t>
  </si>
  <si>
    <t>42</t>
  </si>
  <si>
    <t>981511116</t>
  </si>
  <si>
    <t>Demolice konstrukcí objektů z betonu prostého postupným rozebíráním</t>
  </si>
  <si>
    <t>1632515413</t>
  </si>
  <si>
    <t>Demolice konstrukcí objektů postupným rozebíráním konstrukcí z betonu prostého</t>
  </si>
  <si>
    <t>https://podminky.urs.cz/item/CS_URS_2023_02/981511116</t>
  </si>
  <si>
    <t>" stropy sklepů "</t>
  </si>
  <si>
    <t>(15,4+12+3,39*1,34+0,8*1)*0,3</t>
  </si>
  <si>
    <t xml:space="preserve">" zídky -  základ " </t>
  </si>
  <si>
    <t>0,3*0,8*(2,4+1,6+3,5+3,2+1,5)</t>
  </si>
  <si>
    <t>" vyrovnávací schody vč. základu "</t>
  </si>
  <si>
    <t>0,6*1*(1,6+6,5)</t>
  </si>
  <si>
    <t>" základ oplocení "</t>
  </si>
  <si>
    <t>0,4*0,8*7</t>
  </si>
  <si>
    <t>" patky dř. plotu "</t>
  </si>
  <si>
    <t>" patky kiosku "</t>
  </si>
  <si>
    <t>1,5</t>
  </si>
  <si>
    <t>" patky poštovní schránky a inf. tabule "</t>
  </si>
  <si>
    <t>0,3</t>
  </si>
  <si>
    <t>" základ elektroskříní "</t>
  </si>
  <si>
    <t>" podlahy a základy - viz pol. bourání žb. "</t>
  </si>
  <si>
    <t>133,401*0,7</t>
  </si>
  <si>
    <t>997</t>
  </si>
  <si>
    <t>Přesun sutě</t>
  </si>
  <si>
    <t>43</t>
  </si>
  <si>
    <t>997006002</t>
  </si>
  <si>
    <t>Strojové třídění stavebního odpadu</t>
  </si>
  <si>
    <t>-443921088</t>
  </si>
  <si>
    <t>Úprava stavebního odpadu třídění strojové</t>
  </si>
  <si>
    <t>https://podminky.urs.cz/item/CS_URS_2023_02/997006002</t>
  </si>
  <si>
    <t>" odhad 50 % objemu "</t>
  </si>
  <si>
    <t>1916,414*0,5</t>
  </si>
  <si>
    <t>44</t>
  </si>
  <si>
    <t>997006012</t>
  </si>
  <si>
    <t>Ruční třídění stavebního odpadu</t>
  </si>
  <si>
    <t>303964857</t>
  </si>
  <si>
    <t>Úprava stavebního odpadu třídění ruční</t>
  </si>
  <si>
    <t>https://podminky.urs.cz/item/CS_URS_2023_02/997006012</t>
  </si>
  <si>
    <t>45</t>
  </si>
  <si>
    <t>997006512</t>
  </si>
  <si>
    <t>Vodorovné doprava suti s naložením a složením na skládku přes 100 m do 1 km</t>
  </si>
  <si>
    <t>-1608384083</t>
  </si>
  <si>
    <t>Vodorovná doprava suti na skládku s naložením na dopravní prostředek a složením přes 100 m do 1 km</t>
  </si>
  <si>
    <t>https://podminky.urs.cz/item/CS_URS_2023_02/997006512</t>
  </si>
  <si>
    <t>46</t>
  </si>
  <si>
    <t>997006519</t>
  </si>
  <si>
    <t>Příplatek k vodorovnému přemístění suti na skládku ZKD 1 km přes 1 km</t>
  </si>
  <si>
    <t>-391841463</t>
  </si>
  <si>
    <t>Vodorovná doprava suti na skládku Příplatek k ceně -6512 za každý další i započatý 1 km</t>
  </si>
  <si>
    <t>https://podminky.urs.cz/item/CS_URS_2023_02/997006519</t>
  </si>
  <si>
    <t>" suť určená k recyklaci - do 30km "</t>
  </si>
  <si>
    <t>" štěrk - venkovní plocha "</t>
  </si>
  <si>
    <t>41,8*29</t>
  </si>
  <si>
    <t>" beton - zámk. dl., obrubník,bet. patky, zídky a vyr. schody u kiosku"</t>
  </si>
  <si>
    <t>(20,67+1,435+0,174+0,164+255,27)*29</t>
  </si>
  <si>
    <t xml:space="preserve">"  betonové konstrukce odstraňovaných budov "</t>
  </si>
  <si>
    <t>140*29</t>
  </si>
  <si>
    <t>" cihla, ker. tašky "</t>
  </si>
  <si>
    <t>" el. skříň, zídky, zděný plot "</t>
  </si>
  <si>
    <t>11,403*29</t>
  </si>
  <si>
    <t>" cihelné konstrukce odstr. budov "</t>
  </si>
  <si>
    <t>790*29</t>
  </si>
  <si>
    <t xml:space="preserve">" žb. - podlaha odstr. budov  + část základů, studna, šachta"</t>
  </si>
  <si>
    <t>96,448*29</t>
  </si>
  <si>
    <t>" žb. konstrukce odstr. budov , stropy , překlady "</t>
  </si>
  <si>
    <t>150*29</t>
  </si>
  <si>
    <t>" suť na skládku - do 20 km "</t>
  </si>
  <si>
    <t>" směsný odpad z odstr. budov - dřevo, plast, SDK aj."</t>
  </si>
  <si>
    <t>409*19</t>
  </si>
  <si>
    <t>47</t>
  </si>
  <si>
    <t>997901(R)</t>
  </si>
  <si>
    <t xml:space="preserve">poplatek za skládku - beton k recyklaci </t>
  </si>
  <si>
    <t>-1549024180</t>
  </si>
  <si>
    <t>" 50% kusy vel. do 40/40cm "</t>
  </si>
  <si>
    <t>(20,67+1,435+0,174+0,164)*0,5</t>
  </si>
  <si>
    <t>140*0,5</t>
  </si>
  <si>
    <t>" podlaha , část základů "</t>
  </si>
  <si>
    <t>255,27*0,5</t>
  </si>
  <si>
    <t>48</t>
  </si>
  <si>
    <t>997902(R)</t>
  </si>
  <si>
    <t>-1559369123</t>
  </si>
  <si>
    <t>" 50% kusy vel. nad 40/40cm "</t>
  </si>
  <si>
    <t>49</t>
  </si>
  <si>
    <t>997903(R)</t>
  </si>
  <si>
    <t xml:space="preserve">poplatek za skládku - žb. k recyklaci </t>
  </si>
  <si>
    <t>1744198712</t>
  </si>
  <si>
    <t>96,448</t>
  </si>
  <si>
    <t>150</t>
  </si>
  <si>
    <t>50</t>
  </si>
  <si>
    <t>997904(R)</t>
  </si>
  <si>
    <t xml:space="preserve">poplatek za skládku - cihla, ker. mat. k recyklaci </t>
  </si>
  <si>
    <t>992931756</t>
  </si>
  <si>
    <t>11,403</t>
  </si>
  <si>
    <t>790</t>
  </si>
  <si>
    <t>51</t>
  </si>
  <si>
    <t>997905(R)</t>
  </si>
  <si>
    <t xml:space="preserve">poplatek za skládku - štěrk k recyklaci </t>
  </si>
  <si>
    <t>1559888186</t>
  </si>
  <si>
    <t>41,8</t>
  </si>
  <si>
    <t>54</t>
  </si>
  <si>
    <t>997906(R)</t>
  </si>
  <si>
    <t>poplatek za skládku - směsný odpad</t>
  </si>
  <si>
    <t>407492937</t>
  </si>
  <si>
    <t>409</t>
  </si>
  <si>
    <t xml:space="preserve">" pokácené stromy  - viz díl 1 "</t>
  </si>
  <si>
    <t>998</t>
  </si>
  <si>
    <t>Přesun hmot</t>
  </si>
  <si>
    <t>53</t>
  </si>
  <si>
    <t>998001123</t>
  </si>
  <si>
    <t>Přesun hmot pro demolice objektů v do 21 m</t>
  </si>
  <si>
    <t>1073437948</t>
  </si>
  <si>
    <t>Přesun hmot pro demolice objektů výšky do 21 m</t>
  </si>
  <si>
    <t>https://podminky.urs.cz/item/CS_URS_2023_02/998001123</t>
  </si>
  <si>
    <t>ROU232 - Budova</t>
  </si>
  <si>
    <t>Soupis:</t>
  </si>
  <si>
    <t>ROU2321 - Budova - stavební část</t>
  </si>
  <si>
    <t xml:space="preserve">    2 - Zakládání</t>
  </si>
  <si>
    <t xml:space="preserve">    3 - Svislé a kompletní konstrukce</t>
  </si>
  <si>
    <t xml:space="preserve">      38 - Různé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</si>
  <si>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</si>
  <si>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</si>
  <si>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</si>
  <si>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700 - Ostatní výrobky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</si>
  <si>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</si>
  <si>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</si>
  <si>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</si>
  <si>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</si>
  <si>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</si>
  <si>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</si>
  <si>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761 - Konstrukce prosvětlovací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</si>
  <si>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</si>
  <si>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</si>
  <si>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</si>
  <si>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</si>
  <si>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</si>
  <si>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</si>
  <si>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</si>
  <si>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775 - Podlahy skládané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</si>
  <si>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</si>
  <si>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</si>
  <si>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</si>
  <si>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131251104</t>
  </si>
  <si>
    <t>Hloubení jam nezapažených v hornině třídy těžitelnosti I skupiny 3 objem do 500 m3 strojně</t>
  </si>
  <si>
    <t>1081349888</t>
  </si>
  <si>
    <t>Hloubení nezapažených jam a zářezů strojně s urovnáním dna do předepsaného profilu a spádu v hornině třídy těžitelnosti I skupiny 3 přes 100 do 500 m3</t>
  </si>
  <si>
    <t>https://podminky.urs.cz/item/CS_URS_2023_02/131251104</t>
  </si>
  <si>
    <t>" SO 01 "</t>
  </si>
  <si>
    <t>" výkop pro konstr. podlahy na kotu -0,465 "</t>
  </si>
  <si>
    <t>11*6,5*0,6</t>
  </si>
  <si>
    <t>11*5/2*0,6</t>
  </si>
  <si>
    <t>(6,5+4)/2*11</t>
  </si>
  <si>
    <t>(4,5+1,5)/2*10,5</t>
  </si>
  <si>
    <t>" snížení pod trafostanicí "</t>
  </si>
  <si>
    <t>6*4,5*0,85</t>
  </si>
  <si>
    <t>" SO 02 - nepažená část"</t>
  </si>
  <si>
    <t>6*11/2*2,8</t>
  </si>
  <si>
    <t>(6+11)*(1,7+0)/2*3</t>
  </si>
  <si>
    <t>" odpočet objemu bouraných bet. a žb. konstrukcí ve výkopišti "</t>
  </si>
  <si>
    <t>-(27,172+11,645)*0,5</t>
  </si>
  <si>
    <t>" vsak pro drenáž "</t>
  </si>
  <si>
    <t>(2,5*2,5+4,5*4,5)/2*2,3</t>
  </si>
  <si>
    <t>" pro drenáž od domu ke vsaku "</t>
  </si>
  <si>
    <t>(0,6+2,6)/2*2,4*10</t>
  </si>
  <si>
    <t>131251205</t>
  </si>
  <si>
    <t>Hloubení jam zapažených v hornině třídy těžitelnosti I skupiny 3 objem do 1000 m3 strojně</t>
  </si>
  <si>
    <t>-1529491917</t>
  </si>
  <si>
    <t>Hloubení zapažených jam a zářezů strojně s urovnáním dna do předepsaného profilu a spádu v hornině třídy těžitelnosti I skupiny 3 přes 500 do 1 000 m3</t>
  </si>
  <si>
    <t>https://podminky.urs.cz/item/CS_URS_2023_02/131251205</t>
  </si>
  <si>
    <t xml:space="preserve">" SO 02  "</t>
  </si>
  <si>
    <t>" výkop jámy SH -2,41 "</t>
  </si>
  <si>
    <t>(11,5+4)/2*10,5*2,8</t>
  </si>
  <si>
    <t>5,5*9,7*2,8</t>
  </si>
  <si>
    <t>(9,7+8)/2*9,7*2,8</t>
  </si>
  <si>
    <t>6,5*9,5/2*3,3</t>
  </si>
  <si>
    <t>11,5*2,5/2*3,3</t>
  </si>
  <si>
    <t>" snížení pro dojezd výtahu "</t>
  </si>
  <si>
    <t>4,2*4*0,6</t>
  </si>
  <si>
    <t>132212121</t>
  </si>
  <si>
    <t>Hloubení zapažených rýh šířky do 800 mm v soudržných horninách třídy těžitelnosti I skupiny 3 ručně</t>
  </si>
  <si>
    <t>-1209588730</t>
  </si>
  <si>
    <t>Hloubení zapažených rýh šířky do 800 mm ručně s urovnáním dna do předepsaného profilu a spádu v hornině třídy těžitelnosti I skupiny 3 soudržných</t>
  </si>
  <si>
    <t>https://podminky.urs.cz/item/CS_URS_2023_02/132212121</t>
  </si>
  <si>
    <t xml:space="preserve">" odhad množství - 50 %  - viz pol. strojní výkop "</t>
  </si>
  <si>
    <t>(44,651+3,904)*0,5</t>
  </si>
  <si>
    <t>132251102</t>
  </si>
  <si>
    <t>Hloubení rýh nezapažených š do 800 mm v hornině třídy těžitelnosti I skupiny 3 objem do 50 m3 strojně</t>
  </si>
  <si>
    <t>-898286804</t>
  </si>
  <si>
    <t>Hloubení nezapažených rýh šířky do 800 mm strojně s urovnáním dna do předepsaného profilu a spádu v hornině třídy těžitelnosti I skupiny 3 přes 20 do 50 m3</t>
  </si>
  <si>
    <t>https://podminky.urs.cz/item/CS_URS_2023_02/132251102</t>
  </si>
  <si>
    <t>" SO 01 - pod trafostanicí "</t>
  </si>
  <si>
    <t>1*0,5*4,86</t>
  </si>
  <si>
    <t>0,65*0,5*(1,65+4,86)</t>
  </si>
  <si>
    <t>0,6*0,5*1,65</t>
  </si>
  <si>
    <t xml:space="preserve">" SO 01 -  ostatní základy "</t>
  </si>
  <si>
    <t>0,75*1,05*2,335</t>
  </si>
  <si>
    <t>1*1,05*4,46</t>
  </si>
  <si>
    <t>0,6*1,05*4,67</t>
  </si>
  <si>
    <t>0,7*1,05*(0,35+4,04+0,45+2,065+0,35)</t>
  </si>
  <si>
    <t>0,605*1,05*(3,325+3,08)</t>
  </si>
  <si>
    <t>0,475*1,05*1,645</t>
  </si>
  <si>
    <t>0,35*1,05*(3,61+1,415)</t>
  </si>
  <si>
    <t>0,45*1,05*(1,29+0,48+2,985+0,5+0,5+2,09+3,2)</t>
  </si>
  <si>
    <t>0,48*1,05*1,125</t>
  </si>
  <si>
    <t>0,35*1,05*(5,865+1,635+4,3)</t>
  </si>
  <si>
    <t>" odstupňovaný základ "</t>
  </si>
  <si>
    <t>0,35*(0,445+0,7)*0,5*2</t>
  </si>
  <si>
    <t>0,45*(0,445+0,7)*0,5</t>
  </si>
  <si>
    <t>0,35*0,2*1,75*2</t>
  </si>
  <si>
    <t>0,45*0,2*1,75</t>
  </si>
  <si>
    <t>" prohloubení u retenční nádrže "</t>
  </si>
  <si>
    <t>0,6*0,5*2,5</t>
  </si>
  <si>
    <t>" pod zdivem ze ztr. bednění u SO 02 "</t>
  </si>
  <si>
    <t>0,5*0,445*8,895</t>
  </si>
  <si>
    <t>" pod pilíři u vstupu do budovy "</t>
  </si>
  <si>
    <t>0,6*3,7*1,2</t>
  </si>
  <si>
    <t>" vsak pro liniový žlab "</t>
  </si>
  <si>
    <t>0,5*1,2*2,5</t>
  </si>
  <si>
    <t>" základ stěny a sloupu v průjezdu SO 01 "</t>
  </si>
  <si>
    <t>0,6*5,29*1+0,3*0,64*3,8</t>
  </si>
  <si>
    <t>" odpočet ručního výkopu 50% "</t>
  </si>
  <si>
    <t>-(44,651+3,904)*0,5</t>
  </si>
  <si>
    <t>132251252</t>
  </si>
  <si>
    <t>Hloubení rýh nezapažených š do 2000 mm v hornině třídy těžitelnosti I skupiny 3 objem do 50 m3 strojně</t>
  </si>
  <si>
    <t>619963435</t>
  </si>
  <si>
    <t>Hloubení nezapažených rýh šířky přes 800 do 2 000 mm strojně s urovnáním dna do předepsaného profilu a spádu v hornině třídy těžitelnosti I skupiny 3 přes 20 do 50 m3</t>
  </si>
  <si>
    <t>https://podminky.urs.cz/item/CS_URS_2023_02/132251252</t>
  </si>
  <si>
    <t>" SO 02 - pasy SH -2,56 "</t>
  </si>
  <si>
    <t>1,6*0,25*(5,55+9,055+5,58+1,6+3,315+2*4,1+3*0,9)</t>
  </si>
  <si>
    <t>0,9*0,25*(5,325+4,59+4,45)</t>
  </si>
  <si>
    <t>" vnitřní strana nebedněna - navýšení množství betonu "</t>
  </si>
  <si>
    <t>0,25*0,25/2*(4,405+4,1*2+4,45+4,55+4,59+4,1+5,215+4,165+5,325+3,315+5,58+2,305)</t>
  </si>
  <si>
    <t>" SO 02 - pasy SH -2,29 "</t>
  </si>
  <si>
    <t>1,6*0,25*(9,5+4,65+3,65)</t>
  </si>
  <si>
    <t>0,9*0,25*4,15</t>
  </si>
  <si>
    <t>" zvětšená kubatura betonu u přechodu výšky zákl. SH 2,56/2,19 "</t>
  </si>
  <si>
    <t>1,6*0,8*0,4*2</t>
  </si>
  <si>
    <t>" odst. základ u výt. šachty "</t>
  </si>
  <si>
    <t>0,65*2,37*0,68</t>
  </si>
  <si>
    <t>" SO 02 - pasy SH -1,915 "</t>
  </si>
  <si>
    <t>1,6*0,25*(5,26+9,5)</t>
  </si>
  <si>
    <t>0,9*0,25*1,905</t>
  </si>
  <si>
    <t>0,9*0,5*0,455</t>
  </si>
  <si>
    <t>0,9*0,7*0,955</t>
  </si>
  <si>
    <t>2*1,1*0,455</t>
  </si>
  <si>
    <t>1,5*0,7*0,455</t>
  </si>
  <si>
    <t>139951121</t>
  </si>
  <si>
    <t>Bourání kcí v hloubených vykopávkách ze zdiva z betonu prostého strojně</t>
  </si>
  <si>
    <t>1325200548</t>
  </si>
  <si>
    <t>Bourání konstrukcí v hloubených vykopávkách strojně s přemístěním suti na hromady na vzdálenost do 20 m nebo s naložením na dopravní prostředek z betonu prostého neprokládaného</t>
  </si>
  <si>
    <t>https://podminky.urs.cz/item/CS_URS_2023_02/139951121</t>
  </si>
  <si>
    <t xml:space="preserve">" základové konstrukce  odstraňovaných objektů"</t>
  </si>
  <si>
    <t>" předpokládaná výška základů 30cm "</t>
  </si>
  <si>
    <t>" vrchní část základu odstraněna v obj. demolic "</t>
  </si>
  <si>
    <t>" spodní část základů - 70% prostý beton "</t>
  </si>
  <si>
    <t>0,6*0,3*(16,9+13,2+13,6+6,3+8+7+5,2+12,6+8+11,5+12,5+11+8,7+4,5)*0,7</t>
  </si>
  <si>
    <t>0,45*0,3*(4+9+3,9+2,6+3*7+5,6+3,5+10,6+3*2,5+2*5,5+3,4+5,1+2*7,5)*0,7</t>
  </si>
  <si>
    <t>139951123</t>
  </si>
  <si>
    <t>Bourání kcí v hloubených vykopávkách ze zdiva ze ŽB nebo předpjatého strojně</t>
  </si>
  <si>
    <t>1832958637</t>
  </si>
  <si>
    <t>Bourání konstrukcí v hloubených vykopávkách strojně s přemístěním suti na hromady na vzdálenost do 20 m nebo s naložením na dopravní prostředek z betonu železového nebo předpjatého</t>
  </si>
  <si>
    <t>https://podminky.urs.cz/item/CS_URS_2023_02/139951123</t>
  </si>
  <si>
    <t>" spodní část základů - 30% prostý žel. beton "</t>
  </si>
  <si>
    <t>0,6*0,3*(16,9+13,2+13,6+6,3+8+7+5,2+12,6+8+11,5+12,5+11+8,7+4,5)*0,3</t>
  </si>
  <si>
    <t>0,45*0,3*(4+9+3,9+2,6+3*7+5,6+3,5+10,6+3*2,5+2*5,5+3,4+5,1+2*7,5)*0,3</t>
  </si>
  <si>
    <t>151711121</t>
  </si>
  <si>
    <t>Osazení zápor ocelových dl do 14 m</t>
  </si>
  <si>
    <t>-1254634025</t>
  </si>
  <si>
    <t>Osazení ocelových zápor pro pažení hloubených vykopávek do předem provedených vrtů se zabetonováním spodního konce, s případným obsypem zápory pískem délky od 0 do 14 m</t>
  </si>
  <si>
    <t>https://podminky.urs.cz/item/CS_URS_2023_02/151711121</t>
  </si>
  <si>
    <t>" viz výkres statiky 101 "</t>
  </si>
  <si>
    <t>29*9</t>
  </si>
  <si>
    <t>151711111</t>
  </si>
  <si>
    <t>Osazení zápor ocelových dl do 8 m</t>
  </si>
  <si>
    <t>-325157042</t>
  </si>
  <si>
    <t>Osazení ocelových zápor pro pažení hloubených vykopávek do předem provedených vrtů se zabetonováním spodního konce, s případným obsypem zápory pískem délky od 0 do 8 m</t>
  </si>
  <si>
    <t>https://podminky.urs.cz/item/CS_URS_2023_02/151711111</t>
  </si>
  <si>
    <t>" viz výkr. 101 - statika "</t>
  </si>
  <si>
    <t>4*8</t>
  </si>
  <si>
    <t>M</t>
  </si>
  <si>
    <t>13011016</t>
  </si>
  <si>
    <t>ocel profilová jakost S235JR (11 375) průřez IPE 360</t>
  </si>
  <si>
    <t>-915319598</t>
  </si>
  <si>
    <t>(4*8+19*9)*57,1*0,001</t>
  </si>
  <si>
    <t>13011016b(R)</t>
  </si>
  <si>
    <t>849429019</t>
  </si>
  <si>
    <t>-11,591*0,5</t>
  </si>
  <si>
    <t>13011017</t>
  </si>
  <si>
    <t>ocel profilová jakost S235JR (11 375) průřez IPE 400</t>
  </si>
  <si>
    <t>1158980246</t>
  </si>
  <si>
    <t>13011017a(R)</t>
  </si>
  <si>
    <t>-905603083</t>
  </si>
  <si>
    <t>-5,967*0,5</t>
  </si>
  <si>
    <t>130901(R)</t>
  </si>
  <si>
    <t xml:space="preserve">drobný a spojovací materiál  - 12%</t>
  </si>
  <si>
    <t>-1063154281</t>
  </si>
  <si>
    <t>(11,591+5,968)*0,12</t>
  </si>
  <si>
    <t>58932312</t>
  </si>
  <si>
    <t>beton C 12/15 kamenivo frakce 0/16</t>
  </si>
  <si>
    <t>1139357788</t>
  </si>
  <si>
    <t>"zabet. zápor "</t>
  </si>
  <si>
    <t>0,315*0,315*3,14*4,42*3</t>
  </si>
  <si>
    <t>0,315*0,315*3,14*(4,5*2+4,8*7+5,15*21)</t>
  </si>
  <si>
    <t>151721111</t>
  </si>
  <si>
    <t>Zřízení pažení do ocelových zápor hl výkopu do 4 m s jeho následným odstraněním</t>
  </si>
  <si>
    <t>859742836</t>
  </si>
  <si>
    <t>Pažení do ocelových zápor bez ohledu na druh pažin, s odstraněním pažení, hloubky výkopu do 4 m</t>
  </si>
  <si>
    <t>https://podminky.urs.cz/item/CS_URS_2023_02/151721111</t>
  </si>
  <si>
    <t>" řez 1 "</t>
  </si>
  <si>
    <t>6,02*3,68</t>
  </si>
  <si>
    <t>" řez 2 "</t>
  </si>
  <si>
    <t>(2*2+1,94+4*2+1,935+2+2,015+2,02+2+2,015+2*2+2,015+2+2,015+2)*3,95</t>
  </si>
  <si>
    <t>" řez 3 "</t>
  </si>
  <si>
    <t>(1,665+2,085+1,835)*4,6</t>
  </si>
  <si>
    <t>" řez 4 "</t>
  </si>
  <si>
    <t>(2,135+2,095+2,11+2,13+2,01+2*2)*4,3</t>
  </si>
  <si>
    <t>162251121</t>
  </si>
  <si>
    <t>Vodorovné přemístění do 20 m výkopku/sypaniny z horniny třídy těžitelnosti II skupiny 4 a 5</t>
  </si>
  <si>
    <t>-1121838077</t>
  </si>
  <si>
    <t>Vodorovné přemístění výkopku nebo sypaniny po suchu na obvyklém dopravním prostředku, bez naložení výkopku, avšak se složením bez rozhrnutí z horniny třídy těžitelnosti II skupiny 4 a 5 na vzdálenost do 20 m</t>
  </si>
  <si>
    <t>https://podminky.urs.cz/item/CS_URS_2023_02/162251121</t>
  </si>
  <si>
    <t>" vnitrostaveništní doprava nakupovaného materiálu "</t>
  </si>
  <si>
    <t>" vsak pro liniový žlab štěrkem ""</t>
  </si>
  <si>
    <t>0,5*0,5*2,5</t>
  </si>
  <si>
    <t>" vsak trativodu - kamenivem "</t>
  </si>
  <si>
    <t>2,5*2,5*1,5</t>
  </si>
  <si>
    <t>758640977</t>
  </si>
  <si>
    <t xml:space="preserve">" výkopy  na skládku do 30km "</t>
  </si>
  <si>
    <t>356,816+757,593+24,278*2+38,133</t>
  </si>
  <si>
    <t>" odpočet zásypu zeminou "</t>
  </si>
  <si>
    <t>- 0,875-21,1-35,4-174,319</t>
  </si>
  <si>
    <t>" zemina k zásypu na deponii do 20km a zpět "</t>
  </si>
  <si>
    <t>231,694*2</t>
  </si>
  <si>
    <t>-2110520575</t>
  </si>
  <si>
    <t>969,404*20</t>
  </si>
  <si>
    <t>231,94*2*10</t>
  </si>
  <si>
    <t>162751157</t>
  </si>
  <si>
    <t>Vodorovné přemístění přes 9 000 do 10000 m výkopku/sypaniny z horniny třídy těžitelnosti III skupiny 6 a 7</t>
  </si>
  <si>
    <t>247181347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</si>
  <si>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</si>
  <si>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https://podminky.urs.cz/item/CS_URS_2023_02/162751157</t>
  </si>
  <si>
    <t>" beton "</t>
  </si>
  <si>
    <t>23,152*2</t>
  </si>
  <si>
    <t>" žb . "</t>
  </si>
  <si>
    <t>11,645</t>
  </si>
  <si>
    <t>162751159</t>
  </si>
  <si>
    <t>Příplatek k vodorovnému přemístění výkopku/sypaniny z horniny třídy těžitelnosti III skupiny 6 a 7 ZKD 1000 m přes 10000 m</t>
  </si>
  <si>
    <t>-182591192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</si>
  <si>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</si>
  <si>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https://podminky.urs.cz/item/CS_URS_2023_02/162751159</t>
  </si>
  <si>
    <t>" betony k recyklaci do 30km "</t>
  </si>
  <si>
    <t>57,949*20</t>
  </si>
  <si>
    <t>1265203584</t>
  </si>
  <si>
    <t>969,404*2</t>
  </si>
  <si>
    <t>167151111</t>
  </si>
  <si>
    <t>Nakládání výkopku z hornin třídy těžitelnosti I skupiny 1 až 3 přes 100 m3</t>
  </si>
  <si>
    <t>486676489</t>
  </si>
  <si>
    <t>Nakládání, skládání a překládání neulehlého výkopku nebo sypaniny strojně nakládání, množství přes 100 m3, z hornin třídy těžitelnosti I, skupiny 1 až 3</t>
  </si>
  <si>
    <t>https://podminky.urs.cz/item/CS_URS_2023_02/167151111</t>
  </si>
  <si>
    <t>" zemina pro zpětný zásyp "</t>
  </si>
  <si>
    <t>969,404</t>
  </si>
  <si>
    <t>-1373184083</t>
  </si>
  <si>
    <t>" část základů "</t>
  </si>
  <si>
    <t>27,172*0,5</t>
  </si>
  <si>
    <t>59255366</t>
  </si>
  <si>
    <t xml:space="preserve">"  část základů "</t>
  </si>
  <si>
    <t>-1665154414</t>
  </si>
  <si>
    <t>" žb. - část základů"</t>
  </si>
  <si>
    <t>167151101</t>
  </si>
  <si>
    <t>Nakládání výkopku z hornin třídy těžitelnosti I skupiny 1 až 3 do 100 m3</t>
  </si>
  <si>
    <t>-1502313690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</si>
  <si>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</si>
  <si>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</si>
  <si>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174111101</t>
  </si>
  <si>
    <t>Zásyp jam, šachet rýh nebo kolem objektů sypaninou se zhutněním ručně</t>
  </si>
  <si>
    <t>-1137572680</t>
  </si>
  <si>
    <t>Zásyp sypaninou z jakékoliv horniny ručně s uložením výkopku ve vrstvách se zhutněním jam, šachet, rýh nebo kolem objektů v těchto vykopávkách</t>
  </si>
  <si>
    <t>https://podminky.urs.cz/item/CS_URS_2023_02/174111101</t>
  </si>
  <si>
    <t>" dtto, zeminou "</t>
  </si>
  <si>
    <t>0,5*0,7*2,5</t>
  </si>
  <si>
    <t>-1719202923</t>
  </si>
  <si>
    <t>" SO 02 "</t>
  </si>
  <si>
    <t>" dtto zeminou "</t>
  </si>
  <si>
    <t>-9,375</t>
  </si>
  <si>
    <t>" trativod od budovy do vsaku - zeminou "</t>
  </si>
  <si>
    <t>" odpočet štěrku "</t>
  </si>
  <si>
    <t>-0,6*0,5*10</t>
  </si>
  <si>
    <t>174151102</t>
  </si>
  <si>
    <t>Zásyp v prostoru s omezeným pohybem stroje sypaninou se zhutněním</t>
  </si>
  <si>
    <t>420053006</t>
  </si>
  <si>
    <t>Zásyp sypaninou z jakékoliv horniny strojně s uložením výkopku ve vrstvách se zhutněním v prostorách s omezeným pohybem stroje s urovnáním povrchu zásypu</t>
  </si>
  <si>
    <t>https://podminky.urs.cz/item/CS_URS_2023_02/174151102</t>
  </si>
  <si>
    <t>" svahovaný výkop "</t>
  </si>
  <si>
    <t>(0,7+1,6)/2*10,5*1,6</t>
  </si>
  <si>
    <t>(0,85+1,6)/2*6*2,7</t>
  </si>
  <si>
    <t>" zapažený výkop "</t>
  </si>
  <si>
    <t>0,85*2,5*(3,935+9,945+8)</t>
  </si>
  <si>
    <t>0,85*3,7*(1+1,835+2,075+1,68+2,135+2,095)</t>
  </si>
  <si>
    <t>0,85*2,7*(2,11+2,13+2,015+2,02+2+2,015+6,015+6,015+6,02)</t>
  </si>
  <si>
    <t>" odpočet trativodu "</t>
  </si>
  <si>
    <t>-0,4*0,5*(10+27+10+28)</t>
  </si>
  <si>
    <t>58343930</t>
  </si>
  <si>
    <t>kamenivo drcené hrubé frakce 16/32</t>
  </si>
  <si>
    <t>2059435204</t>
  </si>
  <si>
    <t>0,5*0,5*2,5*2</t>
  </si>
  <si>
    <t>2,5*2,5*1,5*2</t>
  </si>
  <si>
    <t>Zakládání</t>
  </si>
  <si>
    <t>211531111</t>
  </si>
  <si>
    <t>Výplň odvodňovacích žeber nebo trativodů kamenivem hrubým drceným frakce 16 až 63 mm</t>
  </si>
  <si>
    <t>1638970670</t>
  </si>
  <si>
    <t>Výplň kamenivem do rýh odvodňovacích žeber nebo trativodů bez zhutnění, s úpravou povrchu výplně kamenivem hrubým drceným frakce 16 až 63 mm</t>
  </si>
  <si>
    <t>https://podminky.urs.cz/item/CS_URS_2023_02/211531111</t>
  </si>
  <si>
    <t>0,4*0,5*(10+27+10+28)</t>
  </si>
  <si>
    <t>0,6*0,5*10</t>
  </si>
  <si>
    <t>211971110</t>
  </si>
  <si>
    <t>Zřízení opláštění žeber nebo trativodů geotextilií v rýze nebo zářezu sklonu do 1:2</t>
  </si>
  <si>
    <t>1035081280</t>
  </si>
  <si>
    <t>Zřízení opláštění výplně z geotextilie odvodňovacích žeber nebo trativodů v rýze nebo zářezu se stěnami šikmými o sklonu do 1:2</t>
  </si>
  <si>
    <t>https://podminky.urs.cz/item/CS_URS_2023_02/211971110</t>
  </si>
  <si>
    <t>" trativody "</t>
  </si>
  <si>
    <t>3*(2,5+10+85)</t>
  </si>
  <si>
    <t xml:space="preserve">" vsak trativodu " </t>
  </si>
  <si>
    <t>2,5*2,5*2+2,5*1,5*4</t>
  </si>
  <si>
    <t>0,5*2,5*4+0,5*0,5*2</t>
  </si>
  <si>
    <t>69311081</t>
  </si>
  <si>
    <t>geotextilie netkaná separační, ochranná, filtrační, drenážní PES 300g/m2</t>
  </si>
  <si>
    <t>-677179403</t>
  </si>
  <si>
    <t>325,5*1,1845 'Přepočtené koeficientem množství</t>
  </si>
  <si>
    <t>212755214</t>
  </si>
  <si>
    <t>Trativody z drenážních trubek plastových flexibilních D 100 mm bez lože</t>
  </si>
  <si>
    <t>-853489422</t>
  </si>
  <si>
    <t>Trativody bez lože z drenážních trubek plastových flexibilních D 100 mm</t>
  </si>
  <si>
    <t>https://podminky.urs.cz/item/CS_URS_2023_02/212755214</t>
  </si>
  <si>
    <t>" pro liniový žlab "</t>
  </si>
  <si>
    <t>2,5</t>
  </si>
  <si>
    <t>212755215</t>
  </si>
  <si>
    <t>Trativody z drenážních trubek plastových flexibilních D 125 mm bez lože</t>
  </si>
  <si>
    <t>-1664379334</t>
  </si>
  <si>
    <t>Trativody bez lože z drenážních trubek plastových flexibilních D 125 mm</t>
  </si>
  <si>
    <t>https://podminky.urs.cz/item/CS_URS_2023_02/212755215</t>
  </si>
  <si>
    <t>" SO 02 - trativod od domu ke vsaku "</t>
  </si>
  <si>
    <t>212755216</t>
  </si>
  <si>
    <t>Trativody z drenážních trubek plastových flexibilních D 160 mm bez lože</t>
  </si>
  <si>
    <t>299153147</t>
  </si>
  <si>
    <t>Trativody bez lože z drenážních trubek plastových flexibilních D 160 mm</t>
  </si>
  <si>
    <t>https://podminky.urs.cz/item/CS_URS_2023_02/212755216</t>
  </si>
  <si>
    <t>10+27+10+28+10</t>
  </si>
  <si>
    <t>21280(R)</t>
  </si>
  <si>
    <t xml:space="preserve">D+M drenážních šachet pojížděných vč. poklopu </t>
  </si>
  <si>
    <t>-463403690</t>
  </si>
  <si>
    <t>21281(R)</t>
  </si>
  <si>
    <t xml:space="preserve">D+M drenážních šachet nepojížděných vč. poklopu </t>
  </si>
  <si>
    <t>573236556</t>
  </si>
  <si>
    <t>226112113</t>
  </si>
  <si>
    <t>Vrty velkoprofilové svislé nezapažené D přes 550 do 650 mm hl od 0 do 5 m hornina III</t>
  </si>
  <si>
    <t>1449650003</t>
  </si>
  <si>
    <t>Velkoprofilové vrty náběrovým vrtáním svislé nezapažené průměru přes 550 do 650 mm, v hl od 0 do 5 m v hornině tř. III</t>
  </si>
  <si>
    <t>https://podminky.urs.cz/item/CS_URS_2023_02/226112113</t>
  </si>
  <si>
    <t>33*5</t>
  </si>
  <si>
    <t>226112213</t>
  </si>
  <si>
    <t>Vrty velkoprofilové svislé nezapažené D od 550 do 650 mm hl přes 5 m hornina III</t>
  </si>
  <si>
    <t>-1177290590</t>
  </si>
  <si>
    <t>Velkoprofilové vrty náběrovým vrtáním svislé nezapažené průměru přes 550 do 650 mm, v hl přes 5 m v hornině tř. III</t>
  </si>
  <si>
    <t>https://podminky.urs.cz/item/CS_URS_2023_02/226112213</t>
  </si>
  <si>
    <t>3*3+(2+7+21)*4</t>
  </si>
  <si>
    <t>271532212</t>
  </si>
  <si>
    <t>Podsyp pod základové konstrukce se zhutněním z hrubého kameniva frakce 16 až 32 mm</t>
  </si>
  <si>
    <t>-738050131</t>
  </si>
  <si>
    <t>Podsyp pod základové konstrukce se zhutněním a urovnáním povrchu z kameniva hrubého, frakce 16 - 32 mm</t>
  </si>
  <si>
    <t>https://podminky.urs.cz/item/CS_URS_2023_02/271532212</t>
  </si>
  <si>
    <t>" SO 01 - podsyp mezi zákl. pasy mimo trafostanici "</t>
  </si>
  <si>
    <t>(3,445*4,67+3,475*2,335+7,67*4/2+4,04*0,63/2)*0,1</t>
  </si>
  <si>
    <t>(3,96+3,61)/2*4,29*0,1</t>
  </si>
  <si>
    <t>(3,29+1,6)/2*3,655*0,1</t>
  </si>
  <si>
    <t>(5,55+4,755)/2*2,065*0,1-1,125*0,48*0,1</t>
  </si>
  <si>
    <t>(4,5+2,97)/2*4,01*0,1</t>
  </si>
  <si>
    <t>273313611</t>
  </si>
  <si>
    <t>Základové desky z betonu tř. C 16/20</t>
  </si>
  <si>
    <t>2063880574</t>
  </si>
  <si>
    <t>Základy z betonu prostého desky z betonu kamenem neprokládaného tř. C 16/20</t>
  </si>
  <si>
    <t>https://podminky.urs.cz/item/CS_URS_2023_02/273313611</t>
  </si>
  <si>
    <t>" SO 01 - podkladní beton mezi zákl. pasy "</t>
  </si>
  <si>
    <t>3,3*4,895*0,05</t>
  </si>
  <si>
    <t>(3,445*4,67+3,475*2,335+7,67*4/2+4,04*0,63/2)*0,05</t>
  </si>
  <si>
    <t>(3,96+3,61)/2*4,29*0,05</t>
  </si>
  <si>
    <t>(3,29+1,6)/2*3,655*0,05</t>
  </si>
  <si>
    <t>(5,55+4,755)/2*2,065*0,1-1,125*0,48*0,05</t>
  </si>
  <si>
    <t>(4,5+2,97)/2*4,01*0,05</t>
  </si>
  <si>
    <t>" SO 02 - podkladní beton pod základ. pasy a zákl. deskou "</t>
  </si>
  <si>
    <t>(10+9)/2*9*0,1</t>
  </si>
  <si>
    <t>8,75*1,5/2*0,1</t>
  </si>
  <si>
    <t>(8,75+8,5)/2*9*0,1</t>
  </si>
  <si>
    <t>8,5*1,25/2*0,1</t>
  </si>
  <si>
    <t>4,7*8,5*0,1</t>
  </si>
  <si>
    <t>" část v oblouku "</t>
  </si>
  <si>
    <t>2,1*5,76*0,1</t>
  </si>
  <si>
    <t>(5,76+5)/2*2,5*0,1</t>
  </si>
  <si>
    <t>(5+4)/2*1,8*0,1</t>
  </si>
  <si>
    <t>(4+3)/2*2,1*0,1</t>
  </si>
  <si>
    <t>273321511</t>
  </si>
  <si>
    <t>Základové desky ze ŽB bez zvýšených nároků na prostředí tř. C 25/30</t>
  </si>
  <si>
    <t>1613225222</t>
  </si>
  <si>
    <t>Základy z betonu železového (bez výztuže) desky z betonu bez zvláštních nároků na prostředí tř. C 25/30</t>
  </si>
  <si>
    <t>https://podminky.urs.cz/item/CS_URS_2023_02/273321511</t>
  </si>
  <si>
    <t>" SO 01 - pod trafostanicí tl. desky 200mm"</t>
  </si>
  <si>
    <t>3,3*4,895*0,2</t>
  </si>
  <si>
    <t xml:space="preserve">" SO 01 -  ostatní základy - tl. desky 150mm "</t>
  </si>
  <si>
    <t>(8,91*5,66-3,3*4,895)*0,15</t>
  </si>
  <si>
    <t>8,91*4,8/2*0,15</t>
  </si>
  <si>
    <t>(5,865+3,85)/2*7,5*0,15</t>
  </si>
  <si>
    <t>8,895*3,3/2*0,15</t>
  </si>
  <si>
    <t>1,855*8,895*0,15</t>
  </si>
  <si>
    <t>" SO 02 - zákl. deska výtahu tl. deska 275mm "</t>
  </si>
  <si>
    <t>3*2,8*0,275</t>
  </si>
  <si>
    <t>" SO 02 deska pod podlahou tl. desky 150mm "</t>
  </si>
  <si>
    <t>(8,895+7,9)/2*9,856*0,15</t>
  </si>
  <si>
    <t>7,75*1,5/2*0,15</t>
  </si>
  <si>
    <t>7,75*5,55*0,15</t>
  </si>
  <si>
    <t>(7,75+7,4)/2*3,65*0,15</t>
  </si>
  <si>
    <t>7,35*1,3/2*0,15</t>
  </si>
  <si>
    <t>7,35*4,65*0,15</t>
  </si>
  <si>
    <t>(5,26+5,15)/2*1,6*0,15</t>
  </si>
  <si>
    <t>(5,15+4,5)/2*2,5*0,15</t>
  </si>
  <si>
    <t>(4,5+3,5)/2*2*0,15</t>
  </si>
  <si>
    <t>(3,5+2)/2*1,6*0,15</t>
  </si>
  <si>
    <t>" odpočet plochy výtahu "</t>
  </si>
  <si>
    <t>-1,6*1,8*0,15</t>
  </si>
  <si>
    <t>273321611</t>
  </si>
  <si>
    <t>Základové desky ze ŽB bez zvýšených nároků na prostředí tř. C 30/37</t>
  </si>
  <si>
    <t>1635249230</t>
  </si>
  <si>
    <t>Základy z betonu železového (bez výztuže) desky z betonu bez zvláštních nároků na prostředí tř. C 30/37</t>
  </si>
  <si>
    <t>https://podminky.urs.cz/item/CS_URS_2023_02/273321611</t>
  </si>
  <si>
    <t>" deska výtahové šachty "</t>
  </si>
  <si>
    <t>2,2*2*0,225</t>
  </si>
  <si>
    <t>27335(R)</t>
  </si>
  <si>
    <t xml:space="preserve">příplatek za bednění v oblouku </t>
  </si>
  <si>
    <t>-1447326770</t>
  </si>
  <si>
    <t>(4,65+3,515)*0,15</t>
  </si>
  <si>
    <t>0,4*9,5</t>
  </si>
  <si>
    <t>273351121</t>
  </si>
  <si>
    <t>Zřízení bednění základových desek</t>
  </si>
  <si>
    <t>765327090</t>
  </si>
  <si>
    <t>Bednění základů desek zřízení</t>
  </si>
  <si>
    <t>https://podminky.urs.cz/item/CS_URS_2023_02/273351121</t>
  </si>
  <si>
    <t>(3,3+4,895)*2*0,2</t>
  </si>
  <si>
    <t>(5,2+1,635+5,865+1,645+6,84+4,895+3,3+4,06+5,66+3,85+1,855)*0,15</t>
  </si>
  <si>
    <t>" SO 02 - zákl. deska výtahu "</t>
  </si>
  <si>
    <t>(3+2,8)*2*0,275</t>
  </si>
  <si>
    <t>" SO 02 - po obvodu - deska vč. pasů - pasy SH -2,56 "</t>
  </si>
  <si>
    <t>0,4*(5,55+9,055+16)</t>
  </si>
  <si>
    <t>" jímka "</t>
  </si>
  <si>
    <t>4*1*0,55</t>
  </si>
  <si>
    <t xml:space="preserve">" SO 02 po obvodu - deska vč. pasů - pasy SH -2,19  "</t>
  </si>
  <si>
    <t>0,4*(9,5+8,3)</t>
  </si>
  <si>
    <t>" dtto, SH -1,915 - po obvodu</t>
  </si>
  <si>
    <t>0,4*(5,26+9,5)</t>
  </si>
  <si>
    <t xml:space="preserve">" rozdíl výšek  HH -1,79/-1,515 "</t>
  </si>
  <si>
    <t>1,6*0,275*2</t>
  </si>
  <si>
    <t>273351122</t>
  </si>
  <si>
    <t>Odstranění bednění základových desek</t>
  </si>
  <si>
    <t>-2032352348</t>
  </si>
  <si>
    <t>Bednění základů desek odstranění</t>
  </si>
  <si>
    <t>https://podminky.urs.cz/item/CS_URS_2023_02/273351122</t>
  </si>
  <si>
    <t>273361821</t>
  </si>
  <si>
    <t>Výztuž základových desek betonářskou ocelí 10 505 (R)</t>
  </si>
  <si>
    <t>-2065048634</t>
  </si>
  <si>
    <t>Výztuž základů desek z betonářské oceli 10 505 (R) nebo BSt 500</t>
  </si>
  <si>
    <t>https://podminky.urs.cz/item/CS_URS_2023_02/273361821</t>
  </si>
  <si>
    <t xml:space="preserve">" Základové desky SO01 a SO02  - 65kg/m3 "</t>
  </si>
  <si>
    <t>58,249*0,65</t>
  </si>
  <si>
    <t>" podlaha výtahové šachty 110 kg/m3 "</t>
  </si>
  <si>
    <t>0,99*0,11</t>
  </si>
  <si>
    <t>274313611</t>
  </si>
  <si>
    <t>Základové pásy z betonu tř. C 16/20</t>
  </si>
  <si>
    <t>317274318</t>
  </si>
  <si>
    <t>Základy z betonu prostého pasy betonu kamenem neprokládaného tř. C 16/20</t>
  </si>
  <si>
    <t>https://podminky.urs.cz/item/CS_URS_2023_02/274313611</t>
  </si>
  <si>
    <t>" podkladní beton "</t>
  </si>
  <si>
    <t>1*0,1*4,86</t>
  </si>
  <si>
    <t>0,65*0,1*(1,65+4,86)</t>
  </si>
  <si>
    <t>0,6*0,1*1,65</t>
  </si>
  <si>
    <t>0,75*0,1*2,335</t>
  </si>
  <si>
    <t>1*0,1*4,46</t>
  </si>
  <si>
    <t>0,6*0,1*4,67</t>
  </si>
  <si>
    <t>0,7*0,1*(0,35+4,04+0,45+2,065+0,35)</t>
  </si>
  <si>
    <t>0,605*0,1*(3,325+3,08)</t>
  </si>
  <si>
    <t>0,475*0,1*1,645</t>
  </si>
  <si>
    <t>0,35*0,1*(3,61+1,415)</t>
  </si>
  <si>
    <t>0,45*0,1*(1,29+0,48+2,985+0,5+0,5+2,09+3,2)</t>
  </si>
  <si>
    <t>0,48*0,1*1,125</t>
  </si>
  <si>
    <t>0,35*0,1*(5,865+1,635+4,3)</t>
  </si>
  <si>
    <t>" pod zdivem ze ztr. bednění "</t>
  </si>
  <si>
    <t>1*0,1*8,895</t>
  </si>
  <si>
    <t>0,6*3,7*0,1</t>
  </si>
  <si>
    <t>" SO 02 - stěna a sloup v průjezdu "</t>
  </si>
  <si>
    <t>0,6*5,29*0,1+0,4*0,84*0,1</t>
  </si>
  <si>
    <t>274321511</t>
  </si>
  <si>
    <t>Základové pasy ze ŽB bez zvýšených nároků na prostředí tř. C 25/30</t>
  </si>
  <si>
    <t>-895088164</t>
  </si>
  <si>
    <t>Základy z betonu železového (bez výztuže) pasy z betonu bez zvláštních nároků na prostředí tř. C 25/30</t>
  </si>
  <si>
    <t>https://podminky.urs.cz/item/CS_URS_2023_02/274321511</t>
  </si>
  <si>
    <t>"prohloubení základu u retenční nádrže "</t>
  </si>
  <si>
    <t>" pod čerpací jímkou + odpočet betonu jímky "</t>
  </si>
  <si>
    <t>1*1*0,1-0,5*0,5*0,4</t>
  </si>
  <si>
    <t>52</t>
  </si>
  <si>
    <t>274351121</t>
  </si>
  <si>
    <t>Zřízení bednění základových pasů rovného</t>
  </si>
  <si>
    <t>1852873908</t>
  </si>
  <si>
    <t>Bednění základů pasů rovné zřízení</t>
  </si>
  <si>
    <t>https://podminky.urs.cz/item/CS_URS_2023_02/274351121</t>
  </si>
  <si>
    <t>" SO 01 - odstupňovaný základ + zákl. pod zdivo z tvarovek ztr. bednění "</t>
  </si>
  <si>
    <t>" počítáno na délku 3m "</t>
  </si>
  <si>
    <t>2*(0,2+0,5)*1,75*3</t>
  </si>
  <si>
    <t>2*0,5*1,495*3</t>
  </si>
  <si>
    <t>2*1*1,05*3</t>
  </si>
  <si>
    <t>0,445*(0,5+8,895+0,5)</t>
  </si>
  <si>
    <t>" pasy navazující na základ trafostanice "</t>
  </si>
  <si>
    <t>(1+0,75+0,605)*0,8</t>
  </si>
  <si>
    <t>2*2*0,8*3</t>
  </si>
  <si>
    <t>" ostatní pasy SO 01 - bednění na horních 30cm "</t>
  </si>
  <si>
    <t>2*(2,335+4,46+4,67+0,35+4,04+0,45+2,065+0,35+3,325+3,08+1,645+3,61+1,415)*0,3</t>
  </si>
  <si>
    <t>2*(1,29+0,48+2,985+0,5+0,5+2,09+3,2+1,125+5,865+1,635+4,3)*0,3</t>
  </si>
  <si>
    <t>" oblouk "</t>
  </si>
  <si>
    <t>-8,4</t>
  </si>
  <si>
    <t>" SO 02 - bednění obvodových pasů v pol. bednění desek "</t>
  </si>
  <si>
    <t>"odstupňovaný základ u výtahu "</t>
  </si>
  <si>
    <t>1,795*0,4*2+1,2*0,455*2+0,7*0,5*2</t>
  </si>
  <si>
    <t>2,5*0,4+(1,1+2)*2*0,455+(0,7+1,5)*2*0,5</t>
  </si>
  <si>
    <t>2,075*0,4+(2,375+0,65)*2*0,58</t>
  </si>
  <si>
    <t>274351122</t>
  </si>
  <si>
    <t>Odstranění bednění základových pasů rovného</t>
  </si>
  <si>
    <t>-926477484</t>
  </si>
  <si>
    <t>Bednění základů pasů rovné odstranění</t>
  </si>
  <si>
    <t>https://podminky.urs.cz/item/CS_URS_2023_02/274351122</t>
  </si>
  <si>
    <t>274352241</t>
  </si>
  <si>
    <t>Zřízení bednění základových pasů kruhového r přes 4 m</t>
  </si>
  <si>
    <t>2049783488</t>
  </si>
  <si>
    <t>Bednění základů pasů kruhové nebo obloukové poloměru přes 4 m zřízení</t>
  </si>
  <si>
    <t>https://podminky.urs.cz/item/CS_URS_2023_02/274352241</t>
  </si>
  <si>
    <t>" pasy SO 01 - bednění na horních 30cm "</t>
  </si>
  <si>
    <t>(6+8)*2*0,3</t>
  </si>
  <si>
    <t>55</t>
  </si>
  <si>
    <t>274352242</t>
  </si>
  <si>
    <t>Odstranění bednění základových pasů kruhového r přes 4 m</t>
  </si>
  <si>
    <t>1963105936</t>
  </si>
  <si>
    <t>Bednění základů pasů kruhové nebo obloukové poloměru přes 4 m odstranění</t>
  </si>
  <si>
    <t>https://podminky.urs.cz/item/CS_URS_2023_02/274352242</t>
  </si>
  <si>
    <t>56</t>
  </si>
  <si>
    <t>274361821</t>
  </si>
  <si>
    <t>Výztuž základových pasů betonářskou ocelí 10 505 (R)</t>
  </si>
  <si>
    <t>-490294503</t>
  </si>
  <si>
    <t>Výztuž základů pasů z betonářské oceli 10 505 (R) nebo BSt 500</t>
  </si>
  <si>
    <t>https://podminky.urs.cz/item/CS_URS_2023_02/274361821</t>
  </si>
  <si>
    <t>" 50kg/m3 "</t>
  </si>
  <si>
    <t>85,188*0,05</t>
  </si>
  <si>
    <t>57</t>
  </si>
  <si>
    <t>275313611</t>
  </si>
  <si>
    <t>Základové patky z betonu tř. C 16/20</t>
  </si>
  <si>
    <t>-533636845</t>
  </si>
  <si>
    <t>Základy z betonu prostého patky a bloky z betonu kamenem neprokládaného tř. C 16/20</t>
  </si>
  <si>
    <t>https://podminky.urs.cz/item/CS_URS_2023_02/275313611</t>
  </si>
  <si>
    <t>" patky pro bránu - vjezd do dvora SO 01 - podkl. beton "</t>
  </si>
  <si>
    <t>0,305*0,5*0,1</t>
  </si>
  <si>
    <t>0,5*0,5*0,1</t>
  </si>
  <si>
    <t>" dtto, SO 02 "</t>
  </si>
  <si>
    <t>0,5*0,44*0,1</t>
  </si>
  <si>
    <t>58</t>
  </si>
  <si>
    <t>275321511</t>
  </si>
  <si>
    <t>Základové patky ze ŽB bez zvýšených nároků na prostředí tř. C 25/30</t>
  </si>
  <si>
    <t>-1657702486</t>
  </si>
  <si>
    <t>Základy z betonu železového (bez výztuže) patky z betonu bez zvláštních nároků na prostředí tř. C 25/30</t>
  </si>
  <si>
    <t>https://podminky.urs.cz/item/CS_URS_2023_02/275321511</t>
  </si>
  <si>
    <t>" vjezd do dvora SO 01 - patky pro bránu "</t>
  </si>
  <si>
    <t>0,305*0,5*0,9</t>
  </si>
  <si>
    <t>0,5*0,5*1,415</t>
  </si>
  <si>
    <t>"vjezd do dvora SO 01 - patky pro bránu "</t>
  </si>
  <si>
    <t>0,5*0,3*0,24</t>
  </si>
  <si>
    <t>0,5*0,44*1</t>
  </si>
  <si>
    <t>59</t>
  </si>
  <si>
    <t>275351121</t>
  </si>
  <si>
    <t>Zřízení bednění základových patek</t>
  </si>
  <si>
    <t>-1123731989</t>
  </si>
  <si>
    <t>Bednění základů patek zřízení</t>
  </si>
  <si>
    <t>https://podminky.urs.cz/item/CS_URS_2023_02/275351121</t>
  </si>
  <si>
    <t>(0,305+0,5+0,305)*0,9</t>
  </si>
  <si>
    <t>3*0,5*1,415</t>
  </si>
  <si>
    <t>(0,3+0,5+0,3)*0,24</t>
  </si>
  <si>
    <t>(0,44+0,5+0,44)*1</t>
  </si>
  <si>
    <t>60</t>
  </si>
  <si>
    <t>275351122</t>
  </si>
  <si>
    <t>Odstranění bednění základových patek</t>
  </si>
  <si>
    <t>294918910</t>
  </si>
  <si>
    <t>Bednění základů patek odstranění</t>
  </si>
  <si>
    <t>https://podminky.urs.cz/item/CS_URS_2023_02/275351122</t>
  </si>
  <si>
    <t>61</t>
  </si>
  <si>
    <t>275361821</t>
  </si>
  <si>
    <t>Výztuž základových patek betonářskou ocelí 10 505 (R)</t>
  </si>
  <si>
    <t>1962846407</t>
  </si>
  <si>
    <t>Výztuž základů patek z betonářské oceli 10 505 (R)</t>
  </si>
  <si>
    <t>https://podminky.urs.cz/item/CS_URS_2023_02/275361821</t>
  </si>
  <si>
    <t>0,747*0,05</t>
  </si>
  <si>
    <t>62</t>
  </si>
  <si>
    <t>279113151</t>
  </si>
  <si>
    <t>Základová zeď tl 150 mm z tvárnic ztraceného bednění včetně výplně z betonu tř. C 25/30</t>
  </si>
  <si>
    <t>845450017</t>
  </si>
  <si>
    <t>Základové zdi z tvárnic ztraceného bednění včetně výplně z betonu bez zvláštních nároků na vliv prostředí třídy C 25/30, tloušťky zdiva 150 mm</t>
  </si>
  <si>
    <t>https://podminky.urs.cz/item/CS_URS_2023_02/279113151</t>
  </si>
  <si>
    <t>" u trafostanice HH -0,365, SP -1,015 "</t>
  </si>
  <si>
    <t>0,65*(4,86+3,3)</t>
  </si>
  <si>
    <t>63</t>
  </si>
  <si>
    <t>279113153</t>
  </si>
  <si>
    <t>Základová zeď tl přes 200 do 250 mm z tvárnic ztraceného bednění včetně výplně z betonu tř. C 25/30</t>
  </si>
  <si>
    <t>-714510182</t>
  </si>
  <si>
    <t>Základové zdi z tvárnic ztraceného bednění včetně výplně z betonu bez zvláštních nároků na vliv prostředí třídy C 25/30, tloušťky zdiva přes 200 do 250 mm</t>
  </si>
  <si>
    <t>https://podminky.urs.cz/item/CS_URS_2023_02/279113153</t>
  </si>
  <si>
    <t>" SO 02 - základové stěny u výt. šachty "</t>
  </si>
  <si>
    <t>2*0,905</t>
  </si>
  <si>
    <t>(2+1,6+2)*0,63</t>
  </si>
  <si>
    <t>64</t>
  </si>
  <si>
    <t>279113154</t>
  </si>
  <si>
    <t>Základová zeď tl přes 250 do 300 mm z tvárnic ztraceného bednění včetně výplně z betonu tř. C 25/30</t>
  </si>
  <si>
    <t>-707504404</t>
  </si>
  <si>
    <t>Základové zdi z tvárnic ztraceného bednění včetně výplně z betonu bez zvláštních nároků na vliv prostředí třídy C 25/30, tloušťky zdiva přes 250 do 300 mm</t>
  </si>
  <si>
    <t>https://podminky.urs.cz/item/CS_URS_2023_02/279113154</t>
  </si>
  <si>
    <t>8,895*1,75</t>
  </si>
  <si>
    <t>65</t>
  </si>
  <si>
    <t>279361821</t>
  </si>
  <si>
    <t>Výztuž základových zdí nosných betonářskou ocelí 10 505</t>
  </si>
  <si>
    <t>1015231334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</si>
  <si>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</si>
  <si>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https://podminky.urs.cz/item/CS_URS_2023_02/279361821</t>
  </si>
  <si>
    <t>" 50 kg/m3 "</t>
  </si>
  <si>
    <t>8,895*1,75*0,05</t>
  </si>
  <si>
    <t>0,65*(4,86+3,3)*0,05</t>
  </si>
  <si>
    <t>" SO 02 - u výtahové šachty "</t>
  </si>
  <si>
    <t>5,338*0,25*0,05</t>
  </si>
  <si>
    <t>Svislé a kompletní konstrukce</t>
  </si>
  <si>
    <t>66</t>
  </si>
  <si>
    <t>310201112</t>
  </si>
  <si>
    <t>Příplatek za zaoblení zdiva o vnitřním průměru přes 5 do 15 m</t>
  </si>
  <si>
    <t>-620439100</t>
  </si>
  <si>
    <t>Příplatek za zaoblení zděného zdiva o vnitřním poloměru půdorysu přes 5 do 15 m</t>
  </si>
  <si>
    <t>https://podminky.urs.cz/item/CS_URS_2023_02/310201112</t>
  </si>
  <si>
    <t>" SO 01 - I n.p. "</t>
  </si>
  <si>
    <t>" obvodová stěna "</t>
  </si>
  <si>
    <t>0,24*(5,5+5,5)*3,25</t>
  </si>
  <si>
    <t>-0,24*1,75*1,75*2</t>
  </si>
  <si>
    <t xml:space="preserve">" SO01 II n.p. - obvodové stěny </t>
  </si>
  <si>
    <t>0,24*(5,5+7,345+5,5)*3,25</t>
  </si>
  <si>
    <t>-0,24*1,75*1,875*2</t>
  </si>
  <si>
    <t>" SO 02 -atika "</t>
  </si>
  <si>
    <t>0,24*(4,62+7,745+5,26)*0,96</t>
  </si>
  <si>
    <t>0,24*7,345*0,25</t>
  </si>
  <si>
    <t>" SO 02 I n.p."</t>
  </si>
  <si>
    <t>" stěna v oblouku "</t>
  </si>
  <si>
    <t>0,24*9,4*2,61-0,24*2,125*2,85</t>
  </si>
  <si>
    <t>" SO 02 II n.p. "</t>
  </si>
  <si>
    <t>0,24*9,4*3,5-0,24*2,125*2,85</t>
  </si>
  <si>
    <t>67</t>
  </si>
  <si>
    <t>311101212</t>
  </si>
  <si>
    <t>Vytvoření prostupů přes 0,02 do 0,05 m2 ve zdech nosných osazením vložek z trub, dílců, tvarovek</t>
  </si>
  <si>
    <t>-1412242375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</si>
  <si>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</si>
  <si>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https://podminky.urs.cz/item/CS_URS_2023_02/311101212</t>
  </si>
  <si>
    <t xml:space="preserve">" SO 01 - prostupy zákl. deskou pro ZTI " </t>
  </si>
  <si>
    <t>16*0,2</t>
  </si>
  <si>
    <t>" SO 02, strop nad I n.p. prostupy pro ZTI "</t>
  </si>
  <si>
    <t>19*0,2</t>
  </si>
  <si>
    <t>" SO 01, strop nad I n.p.prostupy pro ZTI "</t>
  </si>
  <si>
    <t>15*0,2</t>
  </si>
  <si>
    <t>" SO 02, strop nad II n.p. prostupy pro ZTI "</t>
  </si>
  <si>
    <t>" SO 01, strop nad II n.p., prostupy pro ZTI "</t>
  </si>
  <si>
    <t>13*0,2</t>
  </si>
  <si>
    <t>68</t>
  </si>
  <si>
    <t>28611240</t>
  </si>
  <si>
    <t>trubka kanalizační PVC-U DN 200x5000mm SN12</t>
  </si>
  <si>
    <t>723055203</t>
  </si>
  <si>
    <t>69</t>
  </si>
  <si>
    <t>311101213</t>
  </si>
  <si>
    <t>Vytvoření prostupů přes 0,05 do 0,10 m2 ve zdech nosných osazením vložek z trub, dílců, tvarovek</t>
  </si>
  <si>
    <t>-1693907579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</si>
  <si>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</si>
  <si>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https://podminky.urs.cz/item/CS_URS_2023_02/311101213</t>
  </si>
  <si>
    <t>" SO 01 prostupy pro ZTI v základech "</t>
  </si>
  <si>
    <t>0,45+0,35+0,45+0,7</t>
  </si>
  <si>
    <t>70</t>
  </si>
  <si>
    <t>28611109</t>
  </si>
  <si>
    <t>trubka kanalizační PVC-U DN 315x6000mm SN12</t>
  </si>
  <si>
    <t>708637576</t>
  </si>
  <si>
    <t>1,95*1,01 'Přepočtené koeficientem množství</t>
  </si>
  <si>
    <t>71</t>
  </si>
  <si>
    <t>311101214</t>
  </si>
  <si>
    <t>Vytvoření prostupů přes 0,10 do 0,20 m2 ve zdech nosných osazením vložek z trub, dílců, tvarovek</t>
  </si>
  <si>
    <t>1730679144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</si>
  <si>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0,10 do 0,20 m2</t>
  </si>
  <si>
    <t>https://podminky.urs.cz/item/CS_URS_2023_02/311101214</t>
  </si>
  <si>
    <t>" SO 01 - zemní vrt "</t>
  </si>
  <si>
    <t>4*0,2</t>
  </si>
  <si>
    <t>" dtto SO 02 "</t>
  </si>
  <si>
    <t>5*0,2</t>
  </si>
  <si>
    <t>72</t>
  </si>
  <si>
    <t>28611148</t>
  </si>
  <si>
    <t>trubka kanalizační PVC DN 400x5000mm SN4</t>
  </si>
  <si>
    <t>208634710</t>
  </si>
  <si>
    <t>1,8*1,01 'Přepočtené koeficientem množství</t>
  </si>
  <si>
    <t>73</t>
  </si>
  <si>
    <t>311113153</t>
  </si>
  <si>
    <t>Nosná zeď tl přes 200 do 250 mm z hladkých tvárnic ztraceného bednění včetně výplně z betonu tř. C 25/30</t>
  </si>
  <si>
    <t>-804302244</t>
  </si>
  <si>
    <t>Nadzákladové zdi z tvárnic ztraceného bednění betonových hladkých, včetně výplně z betonu třídy C 25/30, tloušťky zdiva přes 200 do 250 mm</t>
  </si>
  <si>
    <t>https://podminky.urs.cz/item/CS_URS_2023_02/311113153</t>
  </si>
  <si>
    <t>" SO 02 - vnitřní stěny I p.p. "</t>
  </si>
  <si>
    <t>(7,91+5,9)*2,3-1*2,1</t>
  </si>
  <si>
    <t>5,775*2,7</t>
  </si>
  <si>
    <t>(5,48+2,245+1,4)*2,3</t>
  </si>
  <si>
    <t>74</t>
  </si>
  <si>
    <t>311113154</t>
  </si>
  <si>
    <t>Nosná zeď tl přes 250 do 300 mm z hladkých tvárnic ztraceného bednění včetně výplně z betonu tř. C 25/30</t>
  </si>
  <si>
    <t>-853893467</t>
  </si>
  <si>
    <t>Nadzákladové zdi z tvárnic ztraceného bednění betonových hladkých, včetně výplně z betonu třídy C 25/30, tloušťky zdiva přes 250 do 300 mm</t>
  </si>
  <si>
    <t>https://podminky.urs.cz/item/CS_URS_2023_02/311113154</t>
  </si>
  <si>
    <t>" SO 02 - obvodové stěny I p.p. "</t>
  </si>
  <si>
    <t>(0,25+4,75+0,25+5,175+8,895+3,75+0,255+4,825+0,25)*2,3</t>
  </si>
  <si>
    <t>(4,75+0,25)*2,7*2</t>
  </si>
  <si>
    <t>(0,25+4,75+0,25+4+0,25+10,155)*2,3</t>
  </si>
  <si>
    <t>4,375*3,145</t>
  </si>
  <si>
    <t>" v oblouku "</t>
  </si>
  <si>
    <t>(4,178+4,83)*3,145</t>
  </si>
  <si>
    <t>-0,75*0,5*5</t>
  </si>
  <si>
    <t>75</t>
  </si>
  <si>
    <t>311235141</t>
  </si>
  <si>
    <t>Zdivo jednovrstvé z cihel broušených přes P10 do P15 na tenkovrstvou maltu tl 240 mm</t>
  </si>
  <si>
    <t>1620440290</t>
  </si>
  <si>
    <t>Zdivo jednovrstvé z cihel děrovaných broušených na celoplošnou tenkovrstvou maltu, pevnost cihel přes P10 do P15, tl. zdiva 240 mm</t>
  </si>
  <si>
    <t>https://podminky.urs.cz/item/CS_URS_2023_02/311235141</t>
  </si>
  <si>
    <t>" obvodová stěna (směr dvůr, průjezd, ulice) "</t>
  </si>
  <si>
    <t>(1,875+3,745+5,43+8,875+11+1,3+1,3+5,5)*3,25</t>
  </si>
  <si>
    <t>" přípočet výšky u obv. stěny traf. "</t>
  </si>
  <si>
    <t>(4,305+3)*0,8</t>
  </si>
  <si>
    <t>-1*1,75*2</t>
  </si>
  <si>
    <t>-2*1,75</t>
  </si>
  <si>
    <t>-1,5*1,75*2</t>
  </si>
  <si>
    <t>-1,26*2,6</t>
  </si>
  <si>
    <t>-1,75*1,75*2</t>
  </si>
  <si>
    <t>-1,2*2,66</t>
  </si>
  <si>
    <t>-1,19*2,54</t>
  </si>
  <si>
    <t>" vnitřní stěna mezi mč.107-114 "</t>
  </si>
  <si>
    <t>3,1*3,25</t>
  </si>
  <si>
    <t>(1,875+3,745+9+8,38+13,7+1,3+7,345+1,3+5,5)*3,25</t>
  </si>
  <si>
    <t>-1*1,875*4</t>
  </si>
  <si>
    <t>-1,5*1,875*5</t>
  </si>
  <si>
    <t>-1,75*1,875*2</t>
  </si>
  <si>
    <t>-0,615*2,725*2</t>
  </si>
  <si>
    <t>" SO 01 -atika "</t>
  </si>
  <si>
    <t>(8,75+4,62+7,745+5,26+8,34+8,82+8,855+3,73+1,8)*0,96</t>
  </si>
  <si>
    <t>(7,345+1,01*2)*0,25</t>
  </si>
  <si>
    <t>" dozdívky v obvod. zdi do ulice "</t>
  </si>
  <si>
    <t>4,1*0,65*5</t>
  </si>
  <si>
    <t>9,4*2,61-2,125*2,85</t>
  </si>
  <si>
    <t>" stěna do dvora "</t>
  </si>
  <si>
    <t>4,615*2,61</t>
  </si>
  <si>
    <t>(0,25+4,75+0,25+4,2+0,25+4,75)*3,7</t>
  </si>
  <si>
    <t>-1,75*0,5*2</t>
  </si>
  <si>
    <t>-1*2,35</t>
  </si>
  <si>
    <t>-1*1,25</t>
  </si>
  <si>
    <t>-1*2,2</t>
  </si>
  <si>
    <t>(0,25+4,825+0,255+3,75+0,25)*4,1</t>
  </si>
  <si>
    <t>-1,75*0,5</t>
  </si>
  <si>
    <t>" dozdívky v obv. stěně do ulice "</t>
  </si>
  <si>
    <t>4,1*1*5</t>
  </si>
  <si>
    <t>1*3,5</t>
  </si>
  <si>
    <t>9,4*3,5-2,125*2,85</t>
  </si>
  <si>
    <t>" nad průjezdem "</t>
  </si>
  <si>
    <t>(8*2+3,26*2+1)*3,18</t>
  </si>
  <si>
    <t>-1,155*2,47</t>
  </si>
  <si>
    <t>" ve dvoře "</t>
  </si>
  <si>
    <t>(1,715+9,175+8,83+0,25)*3,5</t>
  </si>
  <si>
    <t>-1,175*5</t>
  </si>
  <si>
    <t>" SO 02 - atika "</t>
  </si>
  <si>
    <t>(8,75+26,965+3,57+3,565+2,655+3,295+4,595+1+3,185+3,8+1,91+9,175+9,23)*0,75</t>
  </si>
  <si>
    <t>(0,985+26,955+1,005)*0,25</t>
  </si>
  <si>
    <t>76</t>
  </si>
  <si>
    <t>311235151</t>
  </si>
  <si>
    <t>Zdivo jednovrstvé z cihel broušených do P10 na tenkovrstvou maltu tl 300 mm</t>
  </si>
  <si>
    <t>1533457671</t>
  </si>
  <si>
    <t>Zdivo jednovrstvé z cihel děrovaných broušených na celoplošnou tenkovrstvou maltu, pevnost cihel do P10, tl. zdiva 300 mm</t>
  </si>
  <si>
    <t>https://podminky.urs.cz/item/CS_URS_2023_02/311235151</t>
  </si>
  <si>
    <t>" stěna v průjezdu SO 02 "</t>
  </si>
  <si>
    <t>4,985*3,5</t>
  </si>
  <si>
    <t>77</t>
  </si>
  <si>
    <t>311236321</t>
  </si>
  <si>
    <t>Zdivo jednovrstvé zvukově izolační na tenkovrstvou maltu z cihel děrovaných broušených do P15 tl 250 mm</t>
  </si>
  <si>
    <t>-586117600</t>
  </si>
  <si>
    <t>Zdivo jednovrstvé zvukově izolační z cihel děrovaných z broušených cihel na tenkovrstvou maltu, pevnost cihel do P15, tl. zdiva 250 mm</t>
  </si>
  <si>
    <t>https://podminky.urs.cz/item/CS_URS_2023_02/311236321</t>
  </si>
  <si>
    <t>" stěna u SO 02 "</t>
  </si>
  <si>
    <t>8,3*3,25</t>
  </si>
  <si>
    <t>" schodiště "</t>
  </si>
  <si>
    <t>(3,4+3+5+5,5)*3,25-1,4*2,66</t>
  </si>
  <si>
    <t>" m.č.111 "</t>
  </si>
  <si>
    <t>4,5*3,25-1*2,25</t>
  </si>
  <si>
    <t>" m.č.119,116 "</t>
  </si>
  <si>
    <t>(4,055+2,76)*4,05</t>
  </si>
  <si>
    <t>1,245*3,25</t>
  </si>
  <si>
    <t>" SO01 - II n.p. "</t>
  </si>
  <si>
    <t>" m.č.206,207,schodiště + m.č.203 "</t>
  </si>
  <si>
    <t>(2,79+6,1+8,8+3,5+1,15+4,3+3,025)*3,25</t>
  </si>
  <si>
    <t>-1*2,25*2</t>
  </si>
  <si>
    <t>-0,9*2,1</t>
  </si>
  <si>
    <t>-0,8*2,1</t>
  </si>
  <si>
    <t>-0,7*2,1</t>
  </si>
  <si>
    <t>-1*2,6*3</t>
  </si>
  <si>
    <t xml:space="preserve">" SO 02 - strop nad I p.p. - změna úrovní stropu " </t>
  </si>
  <si>
    <t>(3,493+1,4)*0,89</t>
  </si>
  <si>
    <t>" SO 02 I n.p. "</t>
  </si>
  <si>
    <t>" stěna u SO 01 "</t>
  </si>
  <si>
    <t>8,3*4,1</t>
  </si>
  <si>
    <t>" mezi m.č.120-124 "</t>
  </si>
  <si>
    <t>7,155*3,7</t>
  </si>
  <si>
    <t>" mezi m.č.124-128 "</t>
  </si>
  <si>
    <t>6,715*3,7</t>
  </si>
  <si>
    <t>" u výtahu "</t>
  </si>
  <si>
    <t>(3,48+1,4)*2,61</t>
  </si>
  <si>
    <t>8,3*3,5</t>
  </si>
  <si>
    <t>" ostatní vnitřní stěny "</t>
  </si>
  <si>
    <t>(8,3+8,9+6,19+6,625+1+1,485+3,5)*3,5</t>
  </si>
  <si>
    <t>-1*2,25</t>
  </si>
  <si>
    <t>-0,8*2,1*2</t>
  </si>
  <si>
    <t>78</t>
  </si>
  <si>
    <t>311238935</t>
  </si>
  <si>
    <t>Založení zdiva z cihel děrovaných broušených na zakládací maltu tloušťky přes 200 do 250 mm</t>
  </si>
  <si>
    <t>1455457154</t>
  </si>
  <si>
    <t>Založení zdiva z broušených cihel na zakládací maltu, tlouštky zdiva přes 200 do 250 mm</t>
  </si>
  <si>
    <t>https://podminky.urs.cz/item/CS_URS_2023_02/311238935</t>
  </si>
  <si>
    <t>1,875+3,745+5,43+8,875+11+1,3+1,3+5,5</t>
  </si>
  <si>
    <t>3,1</t>
  </si>
  <si>
    <t>1,875+3,745+9+8,38+13,7+1,3+7,345+1,3+5,5</t>
  </si>
  <si>
    <t>8,75+4,62+7,745+5,26+8,34+8,82+8,855+3,73+1,8</t>
  </si>
  <si>
    <t>7,345+1,01*2</t>
  </si>
  <si>
    <t>4,1*5</t>
  </si>
  <si>
    <t>9,4</t>
  </si>
  <si>
    <t>4,615</t>
  </si>
  <si>
    <t>0,25+4,75+0,25+4,2+0,25+4,75</t>
  </si>
  <si>
    <t>0,25+4,825+0,255+3,75+0,25</t>
  </si>
  <si>
    <t>4,1*5+1</t>
  </si>
  <si>
    <t>8*2+3,26*2+1</t>
  </si>
  <si>
    <t>1,715+9,175+8,83+0,25</t>
  </si>
  <si>
    <t>8,75+26,965+3,57+3,565+2,655+3,295+4,595+1+3,185+3,8+1,91+9,175+9,23</t>
  </si>
  <si>
    <t>0,985+26,955+1,005</t>
  </si>
  <si>
    <t>" SO 01 - I n.p. - zdivo zvukově izolační"</t>
  </si>
  <si>
    <t>8,3</t>
  </si>
  <si>
    <t>3,4+3+5+5,5</t>
  </si>
  <si>
    <t>4,5</t>
  </si>
  <si>
    <t>4,055+2,76</t>
  </si>
  <si>
    <t>1,245</t>
  </si>
  <si>
    <t>2,79+6,1+8,8+3,5+1,15+4,3+3,025</t>
  </si>
  <si>
    <t xml:space="preserve">" SO 02 - strop nad I p.p. - změna úrovní stropu - zdivo zvuk. izol." </t>
  </si>
  <si>
    <t>3,493+1,4</t>
  </si>
  <si>
    <t>7,155</t>
  </si>
  <si>
    <t>6,715</t>
  </si>
  <si>
    <t>3,48+1,4</t>
  </si>
  <si>
    <t>8,3+8,9+6,19+6,625+1+1,485+3,5</t>
  </si>
  <si>
    <t>79</t>
  </si>
  <si>
    <t>311238937</t>
  </si>
  <si>
    <t>Založení zdiva z cihel děrovaných broušených na zakládací maltu tloušťky přes 250 do 300 mm</t>
  </si>
  <si>
    <t>-1910300188</t>
  </si>
  <si>
    <t>Založení zdiva z broušených cihel na zakládací maltu, tlouštky zdiva přes 250 do 300 mm</t>
  </si>
  <si>
    <t>https://podminky.urs.cz/item/CS_URS_2023_02/311238937</t>
  </si>
  <si>
    <t>4,985</t>
  </si>
  <si>
    <t>80</t>
  </si>
  <si>
    <t>311272031</t>
  </si>
  <si>
    <t>Zdivo z pórobetonových tvárnic hladkých přes P2 do P4 přes 450 do 600 kg/m3 na tenkovrstvou maltu tl 200 mm</t>
  </si>
  <si>
    <t>-599999153</t>
  </si>
  <si>
    <t>Zdivo z pórobetonových tvárnic na tenké maltové lože, tl. zdiva 200 mm pevnost tvárnic přes P2 do P4, objemová hmotnost přes 450 do 600 kg/m3 hladkých</t>
  </si>
  <si>
    <t>https://podminky.urs.cz/item/CS_URS_2023_02/311272031</t>
  </si>
  <si>
    <t>" SO 01 - vyzdívka vyrovn. stupňů v m.č.112 "</t>
  </si>
  <si>
    <t>1*0,6+1*0,3</t>
  </si>
  <si>
    <t>81</t>
  </si>
  <si>
    <t>311321411</t>
  </si>
  <si>
    <t>Nosná zeď ze ŽB tř. C 25/30 bez výztuže</t>
  </si>
  <si>
    <t>918996364</t>
  </si>
  <si>
    <t>Nadzákladové zdi z betonu železového (bez výztuže) nosné bez zvláštních nároků na vliv prostředí tř. C 25/30</t>
  </si>
  <si>
    <t>https://podminky.urs.cz/item/CS_URS_2023_02/311321411</t>
  </si>
  <si>
    <t>" lavička u vstupu do SO 01 "</t>
  </si>
  <si>
    <t>0,44*2,75*0,615</t>
  </si>
  <si>
    <t>" strop nad I n.p. SO 01 nadvlak v.1m "</t>
  </si>
  <si>
    <t>0,3*1*(6,44+8,85+6,44)</t>
  </si>
  <si>
    <t>" stěny I n.p. SO 02 "</t>
  </si>
  <si>
    <t>0,25*2,115*3,7</t>
  </si>
  <si>
    <t>0,25*2,32*4,1</t>
  </si>
  <si>
    <t>82</t>
  </si>
  <si>
    <t>311321611</t>
  </si>
  <si>
    <t>Nosná zeď ze ŽB tř. C 30/37 bez výztuže</t>
  </si>
  <si>
    <t>-92425482</t>
  </si>
  <si>
    <t>Nadzákladové zdi z betonu železového (bez výztuže) nosné bez zvláštních nároků na vliv prostředí tř. C 30/37</t>
  </si>
  <si>
    <t>https://podminky.urs.cz/item/CS_URS_2023_02/311321611</t>
  </si>
  <si>
    <t>" výtahová šachta "</t>
  </si>
  <si>
    <t>0,2*(2,2+1,6)*2*10,91</t>
  </si>
  <si>
    <t>-0,2*0,9*2,28*3</t>
  </si>
  <si>
    <t>83</t>
  </si>
  <si>
    <t>311351121</t>
  </si>
  <si>
    <t>Zřízení oboustranného bednění nosných nadzákladových zdí</t>
  </si>
  <si>
    <t>-133962441</t>
  </si>
  <si>
    <t>Bednění nadzákladových zdí nosných rovné oboustranné za každou stranu zřízení</t>
  </si>
  <si>
    <t>https://podminky.urs.cz/item/CS_URS_2023_02/311351121</t>
  </si>
  <si>
    <t>" SO02 - výtahová šachta "</t>
  </si>
  <si>
    <t>(2,2+1,6)*2*2*10,91</t>
  </si>
  <si>
    <t>-0,9*2,28*2*3+(2,28+0,9+2,28)*0,2*3</t>
  </si>
  <si>
    <t>(2,115+0,25)*2*3,7</t>
  </si>
  <si>
    <t>(2,32+0,25)*2*4,1</t>
  </si>
  <si>
    <t>2*1*(0,3+6,44+8,85+6,44)</t>
  </si>
  <si>
    <t>84</t>
  </si>
  <si>
    <t>311351122</t>
  </si>
  <si>
    <t>Odstranění oboustranného bednění nosných nadzákladových zdí</t>
  </si>
  <si>
    <t>352615485</t>
  </si>
  <si>
    <t>Bednění nadzákladových zdí nosných rovné oboustranné za každou stranu odstranění</t>
  </si>
  <si>
    <t>https://podminky.urs.cz/item/CS_URS_2023_02/311351122</t>
  </si>
  <si>
    <t>85</t>
  </si>
  <si>
    <t>311351611</t>
  </si>
  <si>
    <t>Zřízení kruhového oboustranného bednění nosných nadzákladových zdí r přes 4 m</t>
  </si>
  <si>
    <t>1817467584</t>
  </si>
  <si>
    <t>Bednění nadzákladových zdí nosných kruhové nebo obloukové oboustranné za každou stranu poloměru přes 4 m zřízení</t>
  </si>
  <si>
    <t>https://podminky.urs.cz/item/CS_URS_2023_02/311351611</t>
  </si>
  <si>
    <t>" SO 01 - lavička u vstupu do SO 01 "</t>
  </si>
  <si>
    <t>2,75*0,615*2</t>
  </si>
  <si>
    <t>86</t>
  </si>
  <si>
    <t>311351612</t>
  </si>
  <si>
    <t>Odstranění kruhového oboustranného bednění nosných nadzákladových zdí r přes 4 m</t>
  </si>
  <si>
    <t>592807382</t>
  </si>
  <si>
    <t>Bednění nadzákladových zdí nosných kruhové nebo obloukové oboustranné za každou stranu poloměru přes 4 m odstranění</t>
  </si>
  <si>
    <t>https://podminky.urs.cz/item/CS_URS_2023_02/311351612</t>
  </si>
  <si>
    <t>87</t>
  </si>
  <si>
    <t>311351911</t>
  </si>
  <si>
    <t>Příplatek k cenám bednění nosných nadzákladových zdí za pohledový beton</t>
  </si>
  <si>
    <t>1624126655</t>
  </si>
  <si>
    <t>Bednění nadzákladových zdí nosných Příplatek k cenám bednění za pohledový beton</t>
  </si>
  <si>
    <t>https://podminky.urs.cz/item/CS_URS_2023_02/311351911</t>
  </si>
  <si>
    <t>88</t>
  </si>
  <si>
    <t>311361821</t>
  </si>
  <si>
    <t>Výztuž nosných zdí betonářskou ocelí 10 505</t>
  </si>
  <si>
    <t>-387478076</t>
  </si>
  <si>
    <t>Výztuž nadzákladových zdí nosných svislých nebo odkloněných od svislice, rovných nebo oblých z betonářské oceli 10 505 (R) nebo BSt 500</t>
  </si>
  <si>
    <t>https://podminky.urs.cz/item/CS_URS_2023_02/311361821</t>
  </si>
  <si>
    <t>" strop nad I n.p. SO 01 nadvlak v.1m - 95kg/m3"</t>
  </si>
  <si>
    <t>0,3*1*(6,44+8,85+6,44)*0,095</t>
  </si>
  <si>
    <t xml:space="preserve">" lavička u vstupu do SO 01  - 95kg/m3 "</t>
  </si>
  <si>
    <t>0,44*2,75*0,615*0,095</t>
  </si>
  <si>
    <t>" SO 02 - stěny I p.p. - 120kg/m3"</t>
  </si>
  <si>
    <t>66,244*0,25*0,12</t>
  </si>
  <si>
    <t>177,741*0,3*0,12</t>
  </si>
  <si>
    <t xml:space="preserve">" SO02 - stěny výtahové šachty  - 120kg/m3 " </t>
  </si>
  <si>
    <t>15,352*0,12</t>
  </si>
  <si>
    <t>" stěny I n.p. SO 02 - 95kg/m3 "</t>
  </si>
  <si>
    <t>(1,956+2,378)*0,095</t>
  </si>
  <si>
    <t>89</t>
  </si>
  <si>
    <t>317168011</t>
  </si>
  <si>
    <t>Překlad keramický plochý š 115 mm dl 1000 mm</t>
  </si>
  <si>
    <t>1783978492</t>
  </si>
  <si>
    <t>Překlady keramické ploché osazené do maltového lože, výšky překladu 71 mm šířky 115 mm, délky 1000 mm</t>
  </si>
  <si>
    <t>https://podminky.urs.cz/item/CS_URS_2023_02/317168011</t>
  </si>
  <si>
    <t>" překlady I n.p. "</t>
  </si>
  <si>
    <t>" P30,P31,P33,P34,P36,P37, P39-P43,P49,P50,P100"</t>
  </si>
  <si>
    <t>" překlady II n.p. "</t>
  </si>
  <si>
    <t>" P74-P76, P78, P79, P91, P92, P96, P104 "</t>
  </si>
  <si>
    <t>90</t>
  </si>
  <si>
    <t>317168012</t>
  </si>
  <si>
    <t>Překlad keramický plochý š 115 mm dl 1250 mm</t>
  </si>
  <si>
    <t>-562217251</t>
  </si>
  <si>
    <t>Překlady keramické ploché osazené do maltového lože, výšky překladu 71 mm šířky 115 mm, délky 1250 mm</t>
  </si>
  <si>
    <t>https://podminky.urs.cz/item/CS_URS_2023_02/317168012</t>
  </si>
  <si>
    <t>" I p.p. P03-P06 "</t>
  </si>
  <si>
    <t>" P28,P29,P32,P35,P38,P44-P46,P48 "</t>
  </si>
  <si>
    <t>" P73,P77,P81,P82,P97, P98, P102,P103 "</t>
  </si>
  <si>
    <t>91</t>
  </si>
  <si>
    <t>317168013</t>
  </si>
  <si>
    <t>Překlad keramický plochý š 115 mm dl 1500 mm</t>
  </si>
  <si>
    <t>2060752020</t>
  </si>
  <si>
    <t>Překlady keramické ploché osazené do maltového lože, výšky překladu 71 mm šířky 115 mm, délky 1500 mm</t>
  </si>
  <si>
    <t>https://podminky.urs.cz/item/CS_URS_2023_02/317168013</t>
  </si>
  <si>
    <t>" překlady II n.p. - P80 "</t>
  </si>
  <si>
    <t>92</t>
  </si>
  <si>
    <t>317168051</t>
  </si>
  <si>
    <t>Překlad keramický vysoký v 238 mm dl 1000 mm</t>
  </si>
  <si>
    <t>-1323338847</t>
  </si>
  <si>
    <t>Překlady keramické vysoké osazené do maltového lože, šířky překladu 70 mm výšky 238 mm, délky 1000 mm</t>
  </si>
  <si>
    <t>https://podminky.urs.cz/item/CS_URS_2023_02/317168051</t>
  </si>
  <si>
    <t>" P101 "</t>
  </si>
  <si>
    <t>" II n.p. - P54, P55, P105, P106"</t>
  </si>
  <si>
    <t>2*3+2*2</t>
  </si>
  <si>
    <t>93</t>
  </si>
  <si>
    <t>317168052</t>
  </si>
  <si>
    <t>Překlad keramický vysoký v 238 mm dl 1250 mm</t>
  </si>
  <si>
    <t>-220876090</t>
  </si>
  <si>
    <t>Překlady keramické vysoké osazené do maltového lože, šířky překladu 70 mm výšky 238 mm, délky 1250 mm</t>
  </si>
  <si>
    <t>https://podminky.urs.cz/item/CS_URS_2023_02/317168052</t>
  </si>
  <si>
    <t>" I p.p. P02 "</t>
  </si>
  <si>
    <t>" P17,P19,P20,P22,P23,P25,P26,P47, P108"</t>
  </si>
  <si>
    <t>9*3</t>
  </si>
  <si>
    <t>"P62-P71, P83-P90, P93-P95,</t>
  </si>
  <si>
    <t>21*3</t>
  </si>
  <si>
    <t>94</t>
  </si>
  <si>
    <t>317168053</t>
  </si>
  <si>
    <t>Překlad keramický vysoký v 238 mm dl 1500 mm</t>
  </si>
  <si>
    <t>-802043651</t>
  </si>
  <si>
    <t>Překlady keramické vysoké osazené do maltového lože, šířky překladu 70 mm výšky 238 mm, délky 1500 mm</t>
  </si>
  <si>
    <t>https://podminky.urs.cz/item/CS_URS_2023_02/317168053</t>
  </si>
  <si>
    <t>" P15 "</t>
  </si>
  <si>
    <t>" překlady II n.p. - P72 "</t>
  </si>
  <si>
    <t>1*3</t>
  </si>
  <si>
    <t>95</t>
  </si>
  <si>
    <t>317168054</t>
  </si>
  <si>
    <t>Překlad keramický vysoký v 238 mm dl 1750 mm</t>
  </si>
  <si>
    <t>736847819</t>
  </si>
  <si>
    <t>Překlady keramické vysoké osazené do maltového lože, šířky překladu 70 mm výšky 238 mm, délky 1750 mm</t>
  </si>
  <si>
    <t>https://podminky.urs.cz/item/CS_URS_2023_02/317168054</t>
  </si>
  <si>
    <t>" P10,P11,P12, P14, P16, P99 ,P107"</t>
  </si>
  <si>
    <t>5*3+4+3</t>
  </si>
  <si>
    <t>" P58-P61"</t>
  </si>
  <si>
    <t>4*3</t>
  </si>
  <si>
    <t>96</t>
  </si>
  <si>
    <t>317168056</t>
  </si>
  <si>
    <t>Překlad keramický vysoký v 238 mm dl 2250 mm</t>
  </si>
  <si>
    <t>-929955133</t>
  </si>
  <si>
    <t>Překlady keramické vysoké osazené do maltového lože, šířky překladu 70 mm výšky 238 mm, délky 2250 mm</t>
  </si>
  <si>
    <t>https://podminky.urs.cz/item/CS_URS_2023_02/317168056</t>
  </si>
  <si>
    <t>" P09, P13, P21, P24, P27 "</t>
  </si>
  <si>
    <t>5*3</t>
  </si>
  <si>
    <t>" II n.p. - P53,P456 "</t>
  </si>
  <si>
    <t>2*3</t>
  </si>
  <si>
    <t>97</t>
  </si>
  <si>
    <t>317168057</t>
  </si>
  <si>
    <t>Překlad keramický vysoký v 238 mm dl 2500 mm</t>
  </si>
  <si>
    <t>-1907715664</t>
  </si>
  <si>
    <t>Překlady keramické vysoké osazené do maltového lože, šířky překladu 70 mm výšky 238 mm, délky 2500 mm</t>
  </si>
  <si>
    <t>https://podminky.urs.cz/item/CS_URS_2023_02/317168057</t>
  </si>
  <si>
    <t>" P18 "</t>
  </si>
  <si>
    <t>98</t>
  </si>
  <si>
    <t>317168058</t>
  </si>
  <si>
    <t>Překlad keramický vysoký v 238 mm dl 2750 mm</t>
  </si>
  <si>
    <t>497174666</t>
  </si>
  <si>
    <t>Překlady keramické vysoké osazené do maltového lože, šířky překladu 70 mm výšky 238 mm, délky 2750 mm</t>
  </si>
  <si>
    <t>https://podminky.urs.cz/item/CS_URS_2023_02/317168058</t>
  </si>
  <si>
    <t>" překlady II n.p. P51 "</t>
  </si>
  <si>
    <t>99</t>
  </si>
  <si>
    <t>317321411</t>
  </si>
  <si>
    <t>Překlad ze ŽB tř. C 25/30</t>
  </si>
  <si>
    <t>1395173151</t>
  </si>
  <si>
    <t>Překlady z betonu železového (bez výztuže) tř. C 25/30</t>
  </si>
  <si>
    <t>https://podminky.urs.cz/item/CS_URS_2023_02/317321411</t>
  </si>
  <si>
    <t>" průvlaky SO 02 - I n.p. "</t>
  </si>
  <si>
    <t>0,24*0,3*26,485</t>
  </si>
  <si>
    <t>0,25*0,3*(4,91+5,56)</t>
  </si>
  <si>
    <t>" průvlaky SO 02 - II n.p. "</t>
  </si>
  <si>
    <t>0,24*0,5*26,485</t>
  </si>
  <si>
    <t>100</t>
  </si>
  <si>
    <t>317351107</t>
  </si>
  <si>
    <t>Zřízení bednění překladů v do 4 m</t>
  </si>
  <si>
    <t>809325257</t>
  </si>
  <si>
    <t>Bednění klenbových pásů, říms nebo překladů překladů neproměnného nebo proměnného průřezu nebo při tvaru zalomeném půdorysně nebo nárysně včetně podpěrné konstrukce do výše 4 m zřízení</t>
  </si>
  <si>
    <t>https://podminky.urs.cz/item/CS_URS_2023_02/317351107</t>
  </si>
  <si>
    <t>(0,3+0,24+0,3)*26,485</t>
  </si>
  <si>
    <t>(0,3+0,25+0,3)*(4,91+5,56)</t>
  </si>
  <si>
    <t>" dtto, II n.p. "</t>
  </si>
  <si>
    <t>(0,5+0,24+0,5)*26,485</t>
  </si>
  <si>
    <t>101</t>
  </si>
  <si>
    <t>317351108</t>
  </si>
  <si>
    <t>Odstranění bednění překladů v do 4 m</t>
  </si>
  <si>
    <t>-1509040312</t>
  </si>
  <si>
    <t>Bednění klenbových pásů, říms nebo překladů překladů neproměnného nebo proměnného průřezu nebo při tvaru zalomeném půdorysně nebo nárysně včetně podpěrné konstrukce do výše 4 m odstranění</t>
  </si>
  <si>
    <t>https://podminky.urs.cz/item/CS_URS_2023_02/317351108</t>
  </si>
  <si>
    <t>102</t>
  </si>
  <si>
    <t>317361821</t>
  </si>
  <si>
    <t>Výztuž překladů a říms z betonářské oceli 10 505</t>
  </si>
  <si>
    <t>-1637990180</t>
  </si>
  <si>
    <t>Výztuž překladů, říms, žlabů, žlabových říms, klenbových pásů z betonářské oceli 10 505 (R) nebo BSt 500</t>
  </si>
  <si>
    <t>https://podminky.urs.cz/item/CS_URS_2023_02/317361821</t>
  </si>
  <si>
    <t>" 120kg/m3 "</t>
  </si>
  <si>
    <t>5,87*0,12</t>
  </si>
  <si>
    <t>103</t>
  </si>
  <si>
    <t>317998110</t>
  </si>
  <si>
    <t>Tepelná izolace mezi překlady v 24 cm z EPS tl do 30 mm</t>
  </si>
  <si>
    <t>-459400664</t>
  </si>
  <si>
    <t>Izolace tepelná mezi překlady z pěnového polystyrenu výšky 24 cm, tloušťky do 30 mm</t>
  </si>
  <si>
    <t>https://podminky.urs.cz/item/CS_URS_2023_02/317998110</t>
  </si>
  <si>
    <t>" I n.p. P09-P27 "</t>
  </si>
  <si>
    <t>2,25+3*1,75+2,25+1,75+1,5+1,75+1,25+2,5+1,25*2+2,25</t>
  </si>
  <si>
    <t>1,25*2+2,25+1,25*2+2,25</t>
  </si>
  <si>
    <t>" II n.p. P51,P53-P70 "</t>
  </si>
  <si>
    <t>2,75+2,25+2*1+2,25+5*1,75+9*1,25</t>
  </si>
  <si>
    <t>104</t>
  </si>
  <si>
    <t>317998111</t>
  </si>
  <si>
    <t>Tepelná izolace mezi překlady v 24 cm z EPS tl přes 30 do 50 mm</t>
  </si>
  <si>
    <t>253678727</t>
  </si>
  <si>
    <t>Izolace tepelná mezi překlady z pěnového polystyrenu výšky 24 cm, tloušťky přes 30 do 50 mm</t>
  </si>
  <si>
    <t>https://podminky.urs.cz/item/CS_URS_2023_02/317998111</t>
  </si>
  <si>
    <t>" I n.p. P47 "</t>
  </si>
  <si>
    <t>1,25</t>
  </si>
  <si>
    <t>" II n.p. P71,P72, P83-P90, P93-P95 "</t>
  </si>
  <si>
    <t>1,25+1,5+11*1,25</t>
  </si>
  <si>
    <t>105</t>
  </si>
  <si>
    <t>330321410</t>
  </si>
  <si>
    <t>Sloupy nebo pilíře ze ŽB tř. C 25/30 bez výztuže</t>
  </si>
  <si>
    <t>519132212</t>
  </si>
  <si>
    <t>Sloupy, pilíře, táhla, rámové stojky, vzpěry z betonu železového (bez výztuže) bez zvláštních nároků na vliv prostředí tř. C 25/30</t>
  </si>
  <si>
    <t>https://podminky.urs.cz/item/CS_URS_2023_02/330321410</t>
  </si>
  <si>
    <t>" SO 01 - pilíře u vstupu do budovy "</t>
  </si>
  <si>
    <t>0,25*0,44*3,2*2</t>
  </si>
  <si>
    <t>" SO 01 m.č.117 "</t>
  </si>
  <si>
    <t>0,25*0,4*3,25</t>
  </si>
  <si>
    <t>" SO 02 - pilíře v obvod. zdi I n.p. "</t>
  </si>
  <si>
    <t>(0,24*0,785+0,24*1,15+0,24*0,9)*3,7</t>
  </si>
  <si>
    <t>(0,24*0,9+0,24*0,9+0,24*1,015)*4,1</t>
  </si>
  <si>
    <t>0,24*(0,84+1,21+0,985+0,9+0,96+0,9)*3,5</t>
  </si>
  <si>
    <t>" žb. pilíř u vjezdu do dvora SO 02 "</t>
  </si>
  <si>
    <t>0,3*0,54*3,73</t>
  </si>
  <si>
    <t>106</t>
  </si>
  <si>
    <t>331351121</t>
  </si>
  <si>
    <t>Zřízení bednění čtyřúhelníkových sloupů v do 4 m průřezu přes 0,08 do 0,16 m2</t>
  </si>
  <si>
    <t>-1443320205</t>
  </si>
  <si>
    <t>Bednění hranatých sloupů a pilířů včetně vzepření průřezu pravoúhlého čtyřúhelníka výšky do 4 m, průřezu přes 0,08 do 0,16 m2 zřízení</t>
  </si>
  <si>
    <t>https://podminky.urs.cz/item/CS_URS_2023_02/331351121</t>
  </si>
  <si>
    <t>(0,25+0,44)*2*3,2*2</t>
  </si>
  <si>
    <t>(0,25+0,4)*2*3,25</t>
  </si>
  <si>
    <t>(0,24+0,785+0,24+1,15+0,24+0,9)*3,7*2</t>
  </si>
  <si>
    <t>(0,24+0,9+0,24+0,9+0,24+1,015)*4,1*2</t>
  </si>
  <si>
    <t>(6*0,24+0,84+1,21+0,985+0,9+0,96+0,9)*3,5*2</t>
  </si>
  <si>
    <t>" žb. pilíř u vjezdu do dvora SO 01 "</t>
  </si>
  <si>
    <t>(0,3+0,54)*3,73*2</t>
  </si>
  <si>
    <t>107</t>
  </si>
  <si>
    <t>331351122</t>
  </si>
  <si>
    <t>Odstranění bednění čtyřúhelníkových sloupů v do 4 m průřezu přes 0,08 do 0,16 m2</t>
  </si>
  <si>
    <t>-277935788</t>
  </si>
  <si>
    <t>Bednění hranatých sloupů a pilířů včetně vzepření průřezu pravoúhlého čtyřúhelníka výšky do 4 m, průřezu přes 0,08 do 0,16 m2 odstranění</t>
  </si>
  <si>
    <t>https://podminky.urs.cz/item/CS_URS_2023_02/331351122</t>
  </si>
  <si>
    <t>108</t>
  </si>
  <si>
    <t>331351911</t>
  </si>
  <si>
    <t>Příplatek k cenám bednění čtyřúhelníkových sloupů za pohledový beton</t>
  </si>
  <si>
    <t>-325439705</t>
  </si>
  <si>
    <t>Bednění hranatých sloupů a pilířů včetně vzepření průřezu pravoúhlého čtyřúhelníka Příplatek k cenám za pohledový beton</t>
  </si>
  <si>
    <t>https://podminky.urs.cz/item/CS_URS_2023_02/331351911</t>
  </si>
  <si>
    <t>109</t>
  </si>
  <si>
    <t>331361821</t>
  </si>
  <si>
    <t>Výztuž sloupů hranatých betonářskou ocelí 10 505</t>
  </si>
  <si>
    <t>1659617097</t>
  </si>
  <si>
    <t>Výztuž sloupů, pilířů, rámových stojek, táhel nebo vzpěr hranatých svislých nebo šikmých (odkloněných) z betonářské oceli 10 505 (R) nebo BSt 500</t>
  </si>
  <si>
    <t>https://podminky.urs.cz/item/CS_URS_2023_02/331361821</t>
  </si>
  <si>
    <t xml:space="preserve">"  120kg/m3"</t>
  </si>
  <si>
    <t>11,788*0,12</t>
  </si>
  <si>
    <t>110</t>
  </si>
  <si>
    <t>342244201</t>
  </si>
  <si>
    <t>Příčka z cihel broušených na tenkovrstvou maltu tloušťky 80 mm</t>
  </si>
  <si>
    <t>-637176172</t>
  </si>
  <si>
    <t>Příčky jednoduché z cihel děrovaných broušených, na tenkovrstvou maltu, pevnost cihel do P15, tl. příčky 80 mm</t>
  </si>
  <si>
    <t>https://podminky.urs.cz/item/CS_URS_2023_02/342244201</t>
  </si>
  <si>
    <t>" SO 01 - II n.p. "</t>
  </si>
  <si>
    <t>" m.č.203,208-210 "</t>
  </si>
  <si>
    <t>(0,97+1,615*2)*3,25</t>
  </si>
  <si>
    <t>-0,7*2,1*2</t>
  </si>
  <si>
    <t>" m.č.121 "</t>
  </si>
  <si>
    <t>(1,68+0,43)*4,1</t>
  </si>
  <si>
    <t>" m.č.127 "</t>
  </si>
  <si>
    <t>1,07*3,7</t>
  </si>
  <si>
    <t>" m.č.128,129 "</t>
  </si>
  <si>
    <t>(0,6+0,5+0,725)*3,7</t>
  </si>
  <si>
    <t>" m.č.236 "</t>
  </si>
  <si>
    <t>2,15*3,5</t>
  </si>
  <si>
    <t>" m.č.232 "</t>
  </si>
  <si>
    <t>(0,3+0,6)*3,5</t>
  </si>
  <si>
    <t>" m.č.231 "</t>
  </si>
  <si>
    <t>(0,15+0,6)*3,5</t>
  </si>
  <si>
    <t>" m.č.228 "</t>
  </si>
  <si>
    <t>(0,69+0,56+2,35)*3,5</t>
  </si>
  <si>
    <t>111</t>
  </si>
  <si>
    <t>342244211</t>
  </si>
  <si>
    <t>Příčka z cihel broušených na tenkovrstvou maltu tloušťky 115 mm</t>
  </si>
  <si>
    <t>656591689</t>
  </si>
  <si>
    <t>Příčky jednoduché z cihel děrovaných broušených, na tenkovrstvou maltu, pevnost cihel do P15, tl. příčky 115 mm</t>
  </si>
  <si>
    <t>https://podminky.urs.cz/item/CS_URS_2023_02/342244211</t>
  </si>
  <si>
    <t>" m.č.103-108 "</t>
  </si>
  <si>
    <t>(1,655+4+1,33+3,5+0,9645)*3,25</t>
  </si>
  <si>
    <t>" m.č.111-114 "</t>
  </si>
  <si>
    <t>(4,5+2,67+1+0,9)*3,25</t>
  </si>
  <si>
    <t>" m.č.134 "</t>
  </si>
  <si>
    <t>1,125*3,25+2,5*(3,25+1,6)/2</t>
  </si>
  <si>
    <t>" m.č.115,116,118 "</t>
  </si>
  <si>
    <t>(2,755+3,12+1,2+4,095)*3,25</t>
  </si>
  <si>
    <t>-0,7*2*7</t>
  </si>
  <si>
    <t>-0,8*2*5</t>
  </si>
  <si>
    <t>" m.č.205 "</t>
  </si>
  <si>
    <t>2,015*3,25</t>
  </si>
  <si>
    <t>" m.č.209-210 "</t>
  </si>
  <si>
    <t>3,35*3,25</t>
  </si>
  <si>
    <t>" m.č.214,216,217 "</t>
  </si>
  <si>
    <t>(3,62+7,4+1,2)*3,25</t>
  </si>
  <si>
    <t>-0,8*2,6*2</t>
  </si>
  <si>
    <t>" SO 02 - I p.p. "</t>
  </si>
  <si>
    <t>(4,755+4,915+4,75)*2,3</t>
  </si>
  <si>
    <t>4,75*2,7</t>
  </si>
  <si>
    <t>-0,8*2*4</t>
  </si>
  <si>
    <t>" SO 02 - I n.p. "</t>
  </si>
  <si>
    <t>" m.č.121-123 "</t>
  </si>
  <si>
    <t>(4,485+2,635+2,645)*4,1</t>
  </si>
  <si>
    <t>" m.č.125-127 "</t>
  </si>
  <si>
    <t>(4,75+2+1,925+1,925)*3,5</t>
  </si>
  <si>
    <t>" m.č.129-131 "</t>
  </si>
  <si>
    <t>(2,73+1,4+1,6)*3,7</t>
  </si>
  <si>
    <t>" m.č.132 - částečně v oblouku"</t>
  </si>
  <si>
    <t>(4+1,315)*2,61-0,8*2,1</t>
  </si>
  <si>
    <t>" m.č.231-235 "</t>
  </si>
  <si>
    <t>(3,295+4,75+4,6+4,155)*3,5</t>
  </si>
  <si>
    <t>" m.č.228,229 "</t>
  </si>
  <si>
    <t>(1,4+1,1+3,25+0,85+1,315+2,8+1,835+0,6)*3,5</t>
  </si>
  <si>
    <t>-1,1*2,5</t>
  </si>
  <si>
    <t>-(0,8+0,9)*2,1</t>
  </si>
  <si>
    <t>" zábradelní zídka "</t>
  </si>
  <si>
    <t>(1,1+4)*1</t>
  </si>
  <si>
    <t>" m.č.220-227 "</t>
  </si>
  <si>
    <t>(2,245*2+1,25+1,435+4,105+1,705*2)*3,18</t>
  </si>
  <si>
    <t>-0,7*2,1*5</t>
  </si>
  <si>
    <t>112</t>
  </si>
  <si>
    <t>342272225</t>
  </si>
  <si>
    <t>Příčka z pórobetonových hladkých tvárnic na tenkovrstvou maltu tl 100 mm</t>
  </si>
  <si>
    <t>47240884</t>
  </si>
  <si>
    <t>Příčky z pórobetonových tvárnic hladkých na tenké maltové lože objemová hmotnost do 500 kg/m3, tloušťka příčky 100 mm</t>
  </si>
  <si>
    <t>https://podminky.urs.cz/item/CS_URS_2023_02/342272225</t>
  </si>
  <si>
    <t>" SO 02 - základy - čerp. jímka "</t>
  </si>
  <si>
    <t>(0,5+0,7)*2*0,5</t>
  </si>
  <si>
    <t>113</t>
  </si>
  <si>
    <t>342291131</t>
  </si>
  <si>
    <t>Ukotvení příček k betonovým konstrukcím plochými kotvami</t>
  </si>
  <si>
    <t>1601959781</t>
  </si>
  <si>
    <t>Ukotvení příček plochými kotvami, do konstrukce betonové</t>
  </si>
  <si>
    <t>https://podminky.urs.cz/item/CS_URS_2023_02/342291131</t>
  </si>
  <si>
    <t>" SO01 I p.p. "</t>
  </si>
  <si>
    <t>8*2,3</t>
  </si>
  <si>
    <t>" SO 01 I n.p. "</t>
  </si>
  <si>
    <t>" m.č.120,124 "</t>
  </si>
  <si>
    <t>4,1+3,7*2</t>
  </si>
  <si>
    <t>" výt. šachta "</t>
  </si>
  <si>
    <t>3,7*4</t>
  </si>
  <si>
    <t>114</t>
  </si>
  <si>
    <t>346272226</t>
  </si>
  <si>
    <t>Přizdívka z pórobetonových tvárnic tl 75 mm</t>
  </si>
  <si>
    <t>-1498731545</t>
  </si>
  <si>
    <t>Přizdívky z pórobetonových tvárnic objemová hmotnost do 500 kg/m3, na tenké maltové lože, tloušťka přizdívky 75 mm</t>
  </si>
  <si>
    <t>https://podminky.urs.cz/item/CS_URS_2023_02/346272226</t>
  </si>
  <si>
    <t>" m.č.126,128 "</t>
  </si>
  <si>
    <t>0,95*3,7</t>
  </si>
  <si>
    <t>1,16*3,7</t>
  </si>
  <si>
    <t>" m.č.219,221,222,225,227 "</t>
  </si>
  <si>
    <t>2,35*3,5</t>
  </si>
  <si>
    <t>(2,75+1,36+1,705+1,94+1,25)*3,18</t>
  </si>
  <si>
    <t>115</t>
  </si>
  <si>
    <t>346272236</t>
  </si>
  <si>
    <t>Přizdívka z pórobetonových tvárnic tl 100 mm</t>
  </si>
  <si>
    <t>2127661149</t>
  </si>
  <si>
    <t>Přizdívky z pórobetonových tvárnic objemová hmotnost do 500 kg/m3, na tenké maltové lože, tloušťka přizdívky 100 mm</t>
  </si>
  <si>
    <t>https://podminky.urs.cz/item/CS_URS_2023_02/346272236</t>
  </si>
  <si>
    <t>" SO 01 - I n.p. - m.č. 104"</t>
  </si>
  <si>
    <t>2,15*3,25</t>
  </si>
  <si>
    <t>" SO 01 - II n.p. - m.č.203 "</t>
  </si>
  <si>
    <t>0,9*3,25</t>
  </si>
  <si>
    <t>" m.č.213,233 "</t>
  </si>
  <si>
    <t>1,9*1,2*3</t>
  </si>
  <si>
    <t>116</t>
  </si>
  <si>
    <t>346272256</t>
  </si>
  <si>
    <t>Přizdívka z pórobetonových tvárnic tl 150 mm</t>
  </si>
  <si>
    <t>941736163</t>
  </si>
  <si>
    <t>Přizdívky z pórobetonových tvárnic objemová hmotnost do 500 kg/m3, na tenké maltové lože, tloušťka přizdívky 150 mm</t>
  </si>
  <si>
    <t>https://podminky.urs.cz/item/CS_URS_2023_02/346272256</t>
  </si>
  <si>
    <t>" m.č.102 "</t>
  </si>
  <si>
    <t>2,255*3,25</t>
  </si>
  <si>
    <t>" m.č.107,108,114,113,109 "</t>
  </si>
  <si>
    <t>(0,965+0,965+0,9+1,385+2,75)*3,25</t>
  </si>
  <si>
    <t>" m.č.112,117,118 "</t>
  </si>
  <si>
    <t>0,15*3,25*3</t>
  </si>
  <si>
    <t>2,25*3,25</t>
  </si>
  <si>
    <t>" SO 01 II n.p. "</t>
  </si>
  <si>
    <t>" m.č.203 "</t>
  </si>
  <si>
    <t>2,2*1,2</t>
  </si>
  <si>
    <t>" m.č.209-210,201 "</t>
  </si>
  <si>
    <t>(0,95+1,04+0,95+1,09)*3,25</t>
  </si>
  <si>
    <t>" m.č.214,216,217,215 "</t>
  </si>
  <si>
    <t>(3,505+3,505+1,2+3,305)*3,25</t>
  </si>
  <si>
    <t>0,15*3,25</t>
  </si>
  <si>
    <t>" SO 02 I.n.p. "</t>
  </si>
  <si>
    <t>" m.č.123,120,127,131 "</t>
  </si>
  <si>
    <t>0,97*4,1</t>
  </si>
  <si>
    <t>0,575*4,1</t>
  </si>
  <si>
    <t>1,07*4,1</t>
  </si>
  <si>
    <t>1,07*1,2</t>
  </si>
  <si>
    <t>0,15*(3,7-1,2)</t>
  </si>
  <si>
    <t>" m.č.219 "</t>
  </si>
  <si>
    <t>1,8*3,5</t>
  </si>
  <si>
    <t>" m.č.226,227,222-224 "</t>
  </si>
  <si>
    <t>(0,915+0,99+1,3+1,34+1,16)*1,2</t>
  </si>
  <si>
    <t>0,15*(3,18-1,2)*2</t>
  </si>
  <si>
    <t>117</t>
  </si>
  <si>
    <t>346272266</t>
  </si>
  <si>
    <t>Přizdívka z pórobetonových tvárnic tl 200 mm</t>
  </si>
  <si>
    <t>-1882674021</t>
  </si>
  <si>
    <t>Přizdívky z pórobetonových tvárnic objemová hmotnost do 500 kg/m3, na tenké maltové lože, tloušťka přizdívky 200 mm</t>
  </si>
  <si>
    <t>https://podminky.urs.cz/item/CS_URS_2023_02/346272266</t>
  </si>
  <si>
    <t>" SO 01 - schodiště "</t>
  </si>
  <si>
    <t>" SO 01- schodiště "</t>
  </si>
  <si>
    <t>" SO 02 - m.č.122,123 "</t>
  </si>
  <si>
    <t>(0,95+0,97)*1,2</t>
  </si>
  <si>
    <t>Různé kompletní konstrukce</t>
  </si>
  <si>
    <t>118</t>
  </si>
  <si>
    <t>R-380101</t>
  </si>
  <si>
    <t>B/01 - D+M žb prefabrikovaného rámu 200x210x3150mm, tl.50mm vč. vynášecího ocel. profilu U100 dl.3450mm, tep. izolace XPS, kotvení, impregnace a nátěrů viz. výpis prvků</t>
  </si>
  <si>
    <t>soub</t>
  </si>
  <si>
    <t>1826364005</t>
  </si>
  <si>
    <t>119</t>
  </si>
  <si>
    <t>R-380102</t>
  </si>
  <si>
    <t>B/02 - D+M žb prefabrikovaného rámu 200x210x3650mm, tl.50mm vč. vynášecího ocel. profilu U100 dl.3800mm, tep. izolace XPS, kotvení, impregnace a nátěrů viz. výpis prvků</t>
  </si>
  <si>
    <t>1936202250</t>
  </si>
  <si>
    <t>120</t>
  </si>
  <si>
    <t>R-380103</t>
  </si>
  <si>
    <t>B/03 - D+M žb prefabrikovaného rámu 200x210x2750mm, tl.50mm vč. vynášecího ocel. profilu U100 dl.3050mm, tep. izolace XPS, kotvení, impregnace a nátěrů viz. výpis prvků</t>
  </si>
  <si>
    <t>365745323</t>
  </si>
  <si>
    <t>121</t>
  </si>
  <si>
    <t>R-380104</t>
  </si>
  <si>
    <t>B/04 - D+M žb prefabrikovaného rámu 200x210x3250mm, tl.50mm vč. vynášecího ocel. profilu U100 dl.3400mm, tep. izolace XPS, kotvení, impregnace a nátěrů viz. výpis prvků</t>
  </si>
  <si>
    <t>-742022368</t>
  </si>
  <si>
    <t>122</t>
  </si>
  <si>
    <t>R-380105</t>
  </si>
  <si>
    <t>B/05 - D+M žb prefabrikovaného rámu 200x210x3150mm, tl.50mm vč. vynášecího ocel. profilu U100 dl.3250mm, tep. izolace XPS, kotvení, impregnace a nátěrů viz. výpis prvků</t>
  </si>
  <si>
    <t>-1755867275</t>
  </si>
  <si>
    <t>123</t>
  </si>
  <si>
    <t>R-380106</t>
  </si>
  <si>
    <t>B/06 - D+M žb prefabrikovaného rámu 200x160x2460mm, tl.50mm vč. vynášecího ocel. profilu U100 dl.2910mm, tep. izolace XPS, kotvení, impregnace a nátěrů viz. výpis prvků</t>
  </si>
  <si>
    <t>-799551012</t>
  </si>
  <si>
    <t>124</t>
  </si>
  <si>
    <t>R-380107</t>
  </si>
  <si>
    <t>B/07 - B/11 - D+M žb prefabrikovaného rámu 200x160x1970mm, tl.50mm vč. vynášecího ocel. profilu U100 dl.2300mm, tep. izolace XPS, kotvení, impregnace a nátěrů viz. výpis prvků</t>
  </si>
  <si>
    <t>1440072790</t>
  </si>
  <si>
    <t>125</t>
  </si>
  <si>
    <t>R-380112</t>
  </si>
  <si>
    <t>B/12 - D+M žb prefabrikovaného rámu 200x160x2820mm, tl.50mm vč. vynášecího ocel. profilu U100 dl.3150mm, tep. izolace XPS, kotvení, impregnace a nátěrů viz. výpis prvků</t>
  </si>
  <si>
    <t>105421786</t>
  </si>
  <si>
    <t>126</t>
  </si>
  <si>
    <t>R-380113</t>
  </si>
  <si>
    <t>B/13 - D+M bet. prefabrikovaného parapetu 1500x190x30mm do oblouku vč. ocel. konzolek, kotvení, tmelení, impregnace a nátěrů viz. výpis prvků</t>
  </si>
  <si>
    <t>1538305276</t>
  </si>
  <si>
    <t>127</t>
  </si>
  <si>
    <t>R-380114</t>
  </si>
  <si>
    <t>B/14 - D+M bet. prefabrikovaného parapetu 1760x190-230x30mm do oblouku vč. ocel. konzolek, kotvení, tmelení, impregnace a nátěrů viz. výpis prvků</t>
  </si>
  <si>
    <t>-1799951297</t>
  </si>
  <si>
    <t>128</t>
  </si>
  <si>
    <t>R-380115</t>
  </si>
  <si>
    <t>B/15 - D+M bet. prefabrikovaného parapetu 1760x190-230x30mm do oblouku vč. ocel. konzolek, kotvení, tmelení, impregnace a nátěrů viz. výpis prvků</t>
  </si>
  <si>
    <t>-1937174296</t>
  </si>
  <si>
    <t>129</t>
  </si>
  <si>
    <t>R-380116</t>
  </si>
  <si>
    <t>B/16 - D+M bet. prefabrikovaného parapetu 1000x190-210x30mm do oblouku vč. ocel. konzolek, kotvení, tmelení, impregnace a nátěrů viz. výpis prvků</t>
  </si>
  <si>
    <t>-840472382</t>
  </si>
  <si>
    <t>130</t>
  </si>
  <si>
    <t>R-380117</t>
  </si>
  <si>
    <t>B/17 - D+M bet. prefabrikovaného parapetu 2900x190-210x30mm do oblouku vč. ocel. konzolek, kotvení, tmelení, impregnace a nátěrů viz. výpis prvků</t>
  </si>
  <si>
    <t>1294953301</t>
  </si>
  <si>
    <t>131</t>
  </si>
  <si>
    <t>R-380118</t>
  </si>
  <si>
    <t>B/18 - D+M bet. prefabrikovaného parapetu 2905x190-210x30mm do oblouku vč. ocel. konzolek, kotvení, tmelení, impregnace a nátěrů viz. výpis prvků</t>
  </si>
  <si>
    <t>1220837915</t>
  </si>
  <si>
    <t>132</t>
  </si>
  <si>
    <t>R-380119</t>
  </si>
  <si>
    <t>B/19 - D+M bet. prefabrikovaného parapetu 1000x190-210x30mm do oblouku vč. ocel. konzolek, kotvení, tmelení, impregnace a nátěrů viz. výpis prvků</t>
  </si>
  <si>
    <t>1940568379</t>
  </si>
  <si>
    <t>133</t>
  </si>
  <si>
    <t>R-380120</t>
  </si>
  <si>
    <t>B/20 - D+M bet. prefabrikovaného parapetu 2905x190-210x30mm do oblouku vč. ocel. konzolek, kotvení, tmelení, impregnace a nátěrů viz. výpis prvků</t>
  </si>
  <si>
    <t>-1995894712</t>
  </si>
  <si>
    <t>134</t>
  </si>
  <si>
    <t>R-380121</t>
  </si>
  <si>
    <t>B/21 - D+M bet. prefabrikovaného parapetu 2905x190-210x30mm do oblouku vč. ocel. konzolek, kotvení, tmelení, impregnace a nátěrů viz. výpis prvků</t>
  </si>
  <si>
    <t>-1763940371</t>
  </si>
  <si>
    <t>135</t>
  </si>
  <si>
    <t>R-380122</t>
  </si>
  <si>
    <t>B/22 - D+M bet. prefabrikovaného parapetu 2900x190-210x30mm do oblouku vč. ocel. konzolek, kotvení, tmelení, impregnace a nátěrů viz. výpis prvků</t>
  </si>
  <si>
    <t>599114742</t>
  </si>
  <si>
    <t>136</t>
  </si>
  <si>
    <t>R-380123</t>
  </si>
  <si>
    <t>B/23 - D+M bet. prefabrikovaného parapetu 1500x190x30mm do oblouku vč. ocel. konzolek, kotvení, tmelení, impregnace a nátěrů viz. výpis prvků</t>
  </si>
  <si>
    <t>2126585942</t>
  </si>
  <si>
    <t>137</t>
  </si>
  <si>
    <t>R-380124</t>
  </si>
  <si>
    <t>B/24 - D+M bet. prefabrikovaného parapetu 1500x190x30mm do oblouku vč. ocel. konzolek, kotvení, tmelení, impregnace a nátěrů viz. výpis prvků</t>
  </si>
  <si>
    <t>2118213282</t>
  </si>
  <si>
    <t>138</t>
  </si>
  <si>
    <t>R-380125</t>
  </si>
  <si>
    <t>B/25 - D+M bet. prefabrikovaného parapetu 1500x190-195x30mm do oblouku vč. ocel. konzolek, kotvení, tmelení, impregnace a nátěrů viz. výpis prvků</t>
  </si>
  <si>
    <t>-1489229560</t>
  </si>
  <si>
    <t>139</t>
  </si>
  <si>
    <t>R-380126</t>
  </si>
  <si>
    <t>B/26 - D+M bet. prefabrikovaného parapetu 1760x190-210x30mm do oblouku vč. ocel. konzolek, kotvení, tmelení, impregnace a nátěrů viz. výpis prvků</t>
  </si>
  <si>
    <t>1093052010</t>
  </si>
  <si>
    <t>140</t>
  </si>
  <si>
    <t>R-380127</t>
  </si>
  <si>
    <t>B/27 - D+M bet. prefabrikovaného parapetu 615x190x30mm do oblouku vč. ocel. konzolek, kotvení, tmelení, impregnace a nátěrů viz. výpis prvků</t>
  </si>
  <si>
    <t>-930764169</t>
  </si>
  <si>
    <t>141</t>
  </si>
  <si>
    <t>R-380128</t>
  </si>
  <si>
    <t>B/28 - D+M bet. prefabrikovaného parapetu 615x190x30mm do oblouku vč. ocel. konzolek, kotvení, tmelení, impregnace a nátěrů viz. výpis prvků</t>
  </si>
  <si>
    <t>1960287976</t>
  </si>
  <si>
    <t>142</t>
  </si>
  <si>
    <t>R-380129</t>
  </si>
  <si>
    <t>B/29 - D+M bet. prefabrikovaného parapetu 1760x190-220x30mm do oblouku vč. ocel. konzolek, kotvení, tmelení, impregnace a nátěrů viz. výpis prvků</t>
  </si>
  <si>
    <t>-1832006954</t>
  </si>
  <si>
    <t>143</t>
  </si>
  <si>
    <t>R-380130</t>
  </si>
  <si>
    <t>B/30 - D+M bet. prefabrikovaného parapetu 4100x190-215x30mm do oblouku vč. ocel. konzolek, kotvení, tmelení, impregnace a nátěrů viz. výpis prvků</t>
  </si>
  <si>
    <t>1746443451</t>
  </si>
  <si>
    <t>144</t>
  </si>
  <si>
    <t>R-380131</t>
  </si>
  <si>
    <t>B/31 - D+M bet. prefabrikovaného parapetu 4100x190-215x30mm do oblouku vč. ocel. konzolek, kotvení, tmelení, impregnace a nátěrů viz. výpis prvků</t>
  </si>
  <si>
    <t>-725239979</t>
  </si>
  <si>
    <t>145</t>
  </si>
  <si>
    <t>R-380132</t>
  </si>
  <si>
    <t>B/32 - D+M bet. prefabrikovaného parapetu 4100x190-210x30mm do oblouku vč. ocel. konzolek, kotvení, tmelení, impregnace a nátěrů viz. výpis prvků</t>
  </si>
  <si>
    <t>-640744112</t>
  </si>
  <si>
    <t>146</t>
  </si>
  <si>
    <t>R-380133</t>
  </si>
  <si>
    <t>B/33 - D+M bet. prefabrikovaného parapetu 4100x190-215x30mm do oblouku vč. ocel. konzolek, kotvení, tmelení, impregnace a nátěrů viz. výpis prvků</t>
  </si>
  <si>
    <t>-1035980215</t>
  </si>
  <si>
    <t>147</t>
  </si>
  <si>
    <t>R-380134</t>
  </si>
  <si>
    <t>B/34 - D+M bet. prefabrikovaného parapetu 4100x190-205x30mm do oblouku vč. ocel. konzolek, kotvení, tmelení, impregnace a nátěrů viz. výpis prvků</t>
  </si>
  <si>
    <t>1430341345</t>
  </si>
  <si>
    <t>148</t>
  </si>
  <si>
    <t>R-380135</t>
  </si>
  <si>
    <t>B/35 - D+M bet. prefabrikovaného parapetu 2135x190-210x30mm do oblouku vč. ocel. konzolek, kotvení, tmelení, impregnace a nátěrů viz. výpis prvků</t>
  </si>
  <si>
    <t>-125635408</t>
  </si>
  <si>
    <t>149</t>
  </si>
  <si>
    <t>R-380136</t>
  </si>
  <si>
    <t>B/36 - D+M žb prefabrikovaného obkladu tl.20mm vč. flex. tmelu, impregnace a nátěru viz. výpis prvků</t>
  </si>
  <si>
    <t>-973038329</t>
  </si>
  <si>
    <t>Vodorovné konstrukce</t>
  </si>
  <si>
    <t>411321616</t>
  </si>
  <si>
    <t>Stropy deskové ze ŽB tř. C 30/37</t>
  </si>
  <si>
    <t>948123735</t>
  </si>
  <si>
    <t>Stropy z betonu železového (bez výztuže) stropů deskových, plochých střech, desek balkonových, desek hřibových stropů včetně hlavic hřibových sloupů tř. C 30/37</t>
  </si>
  <si>
    <t>https://podminky.urs.cz/item/CS_URS_2023_02/411321616</t>
  </si>
  <si>
    <t>" SO 02 - strop nad I p.p. "</t>
  </si>
  <si>
    <t>(8,895+7,9)/2*9,856*0,2</t>
  </si>
  <si>
    <t>7,75*1,5/2*0,2</t>
  </si>
  <si>
    <t>7,75*5,55*0,2</t>
  </si>
  <si>
    <t>(7,75+7,4)/2*3,65*0,2</t>
  </si>
  <si>
    <t>7,35*1,3/2*0,2</t>
  </si>
  <si>
    <t>7,35*4,65*0,2</t>
  </si>
  <si>
    <t>(5,26+5,15)/2*1,6*0,2</t>
  </si>
  <si>
    <t>(5,15+4,5)/2*2,5*0,2</t>
  </si>
  <si>
    <t>(4,5+3,5)/2*2*0,2</t>
  </si>
  <si>
    <t>(3,5+2)/2*1,6*0,2</t>
  </si>
  <si>
    <t>-1,6*1,8*0,2</t>
  </si>
  <si>
    <t>" odpočet schodiště "</t>
  </si>
  <si>
    <t>-3,74*1,1*0,2</t>
  </si>
  <si>
    <t>" odpočet otvorů pro vedení "</t>
  </si>
  <si>
    <t>-(0,45*0,725+1,07*0,35+1,6*0,35)*0,2</t>
  </si>
  <si>
    <t>" přípočet u změny výšek stropu "</t>
  </si>
  <si>
    <t>0,3*0,4*7,755</t>
  </si>
  <si>
    <t>0,3*0,2*(3,795+1,7)</t>
  </si>
  <si>
    <t>2,2*2*0,2</t>
  </si>
  <si>
    <t>" SO 01 - strop nad I n.p. "</t>
  </si>
  <si>
    <t>8,85*6,68*0,25</t>
  </si>
  <si>
    <t>8,85*2,245*0,2</t>
  </si>
  <si>
    <t>8,85*6/2*0,2</t>
  </si>
  <si>
    <t>7,1*0,9/2*0,2</t>
  </si>
  <si>
    <t>3,85*9,7*0,2</t>
  </si>
  <si>
    <t>8,785*4,5/2*0,2</t>
  </si>
  <si>
    <t>8,785*1,805*0,2</t>
  </si>
  <si>
    <t>" vyložení nad vstupem "</t>
  </si>
  <si>
    <t>7,28*1,005*0,2</t>
  </si>
  <si>
    <t>"odpočet schodiště "</t>
  </si>
  <si>
    <t>-2,25*3,45*0,2</t>
  </si>
  <si>
    <t>" odpočet otvoru pro vedení "</t>
  </si>
  <si>
    <t>-0,575*0,275*0,2</t>
  </si>
  <si>
    <t>" SO 02 - strop nad I n.p. "</t>
  </si>
  <si>
    <t>(8,775+7,8)/2*9,06*0,2</t>
  </si>
  <si>
    <t>7,655*1,5/2*0,2</t>
  </si>
  <si>
    <t>7,655*5*0,2</t>
  </si>
  <si>
    <t>7,525*4,25*0,2</t>
  </si>
  <si>
    <t>7,225*1,1/2*0,2</t>
  </si>
  <si>
    <t>(7,225+7,38)/2*5,25*0,2</t>
  </si>
  <si>
    <t>(4,615+4,4)/2*1,64*0,2</t>
  </si>
  <si>
    <t>(4,4+4)/2*2*0,2</t>
  </si>
  <si>
    <t>(4+3,7)/2*1,4*0,2</t>
  </si>
  <si>
    <t>(3,7+1,5)/2*1,3*0,2</t>
  </si>
  <si>
    <t xml:space="preserve">" nad vjezdem do dvora " </t>
  </si>
  <si>
    <t>7,92*3,63*0,2</t>
  </si>
  <si>
    <t>-3,18*1,145*0,2</t>
  </si>
  <si>
    <t>" vyložení do ulice "</t>
  </si>
  <si>
    <t>1*26,485*0,2</t>
  </si>
  <si>
    <t>-(0,475*0,645+1,07*0,35+1,6*0,35)*0,2</t>
  </si>
  <si>
    <t>0,24*0,3*7,92</t>
  </si>
  <si>
    <t>" SO 01 - strop nad II n.p. "</t>
  </si>
  <si>
    <t>8,85*8,925*0,2</t>
  </si>
  <si>
    <t>" odpočet světlíku "</t>
  </si>
  <si>
    <t>-1*1*0,2</t>
  </si>
  <si>
    <t>" SO 02 - strop nad II n.p. jako nad I n.p. "</t>
  </si>
  <si>
    <t>53,163</t>
  </si>
  <si>
    <t>" odpočet přípočtu u změny výšek stropu "</t>
  </si>
  <si>
    <t>-0,24*0,3*7,92</t>
  </si>
  <si>
    <t>-0,3*0,2*(3,795+1,7)</t>
  </si>
  <si>
    <t>" přípočet odpočtu schodiště "</t>
  </si>
  <si>
    <t>0,823</t>
  </si>
  <si>
    <t>151</t>
  </si>
  <si>
    <t>411351011</t>
  </si>
  <si>
    <t>Zřízení bednění stropů deskových tl přes 5 do 25 cm bez podpěrné kce</t>
  </si>
  <si>
    <t>-1817993862</t>
  </si>
  <si>
    <t>Bednění stropních konstrukcí - bez podpěrné konstrukce desek tloušťky stropní desky přes 5 do 25 cm zřízení</t>
  </si>
  <si>
    <t>https://podminky.urs.cz/item/CS_URS_2023_02/411351011</t>
  </si>
  <si>
    <t>(8,895+7,9)/2*9,856</t>
  </si>
  <si>
    <t>7,75*1,5/2</t>
  </si>
  <si>
    <t>7,75*5,55</t>
  </si>
  <si>
    <t>(7,75+7,4)/2*3,65</t>
  </si>
  <si>
    <t>7,35*1,3/2</t>
  </si>
  <si>
    <t>7,35*4,65</t>
  </si>
  <si>
    <t>(5,26+5,15)/2*1,6</t>
  </si>
  <si>
    <t>(5,15+4,5)/2*2,5</t>
  </si>
  <si>
    <t>(4,5+3,5)/2*2</t>
  </si>
  <si>
    <t>(3,5+2)/2*1,6</t>
  </si>
  <si>
    <t>-1,6*1,8+(1,6+1,8)*2*0,2</t>
  </si>
  <si>
    <t>-3,74*1,1+(3,74+1,1)*0,2*2</t>
  </si>
  <si>
    <t>-(0,45*0,725+1,07*0,35+1,6*0,35)+(0,45+0,725+1,07+0,35+1,6+0,35)*2*0,2</t>
  </si>
  <si>
    <t>2*0,4*7,755</t>
  </si>
  <si>
    <t>2*0,2*(3,795+1,7)</t>
  </si>
  <si>
    <t>" po obvodu "</t>
  </si>
  <si>
    <t>(4,78+4,85+0,25+15,205+0,25+4,75+0,25+5,175+0,25+8,895+9,055+9,2+9,91)*0,2</t>
  </si>
  <si>
    <t>" odpočet - vnitřní stěny I p.p. "</t>
  </si>
  <si>
    <t>-0,25*(7,91+5,9+5,775+5,48+2,25+1,4)</t>
  </si>
  <si>
    <t>" odpočet - obvodové stěny I p.p. "</t>
  </si>
  <si>
    <t>-0,3*(0,25+4,75+0,25+5,175+8,895+3,75+0,255+4,825+0,25)</t>
  </si>
  <si>
    <t>-0,3*(4,75+0,25)*2</t>
  </si>
  <si>
    <t>-0,3*(0,25+4,75+0,25+4+0,25+10,155)</t>
  </si>
  <si>
    <t>-0,3*(4,375+4,178+4,83)</t>
  </si>
  <si>
    <t>1,8*1,6+(2,2+2)*2*0,2</t>
  </si>
  <si>
    <t>8,85*6,68</t>
  </si>
  <si>
    <t>8,85*2,245</t>
  </si>
  <si>
    <t>8,85*6/2</t>
  </si>
  <si>
    <t>7,1*0,9/2</t>
  </si>
  <si>
    <t>3,85*9,7</t>
  </si>
  <si>
    <t>8,785*4,5/2</t>
  </si>
  <si>
    <t>8,785*1,805</t>
  </si>
  <si>
    <t>7,28*1,005</t>
  </si>
  <si>
    <t>(1,805+3,85+2,7+7,5+1,005+7,28+1,005+5,1)*0,2</t>
  </si>
  <si>
    <t>(6,325+8,85+6,325)*0,25</t>
  </si>
  <si>
    <t>-2,25*3,45+(2,25+3,45)*2*0,2</t>
  </si>
  <si>
    <t>-0,575*0,275+(0,575+0,275)*2*0,2</t>
  </si>
  <si>
    <t>" odpočet vnitřních a obvodových stěn "</t>
  </si>
  <si>
    <t>-0,25*(1,805+3,85+5,415+8,91+10,01+4,115+5,865+4,915+4,29+4,555+4,7+3,09)</t>
  </si>
  <si>
    <t>-0,25*(4,5+0,4+3,76+4,105)</t>
  </si>
  <si>
    <t>(8,775+7,8)/2*9,06</t>
  </si>
  <si>
    <t>7,655*1,5/2</t>
  </si>
  <si>
    <t>7,655*5</t>
  </si>
  <si>
    <t>7,525*4,25</t>
  </si>
  <si>
    <t>7,225*1,1/2</t>
  </si>
  <si>
    <t>(7,225+7,38)/2*5,25</t>
  </si>
  <si>
    <t>(4,615+4,4)/2*1,64</t>
  </si>
  <si>
    <t>(4,4+4)/2*2</t>
  </si>
  <si>
    <t>(4+3,7)/2*1,4</t>
  </si>
  <si>
    <t>(3,7+1,5)/2*1,3</t>
  </si>
  <si>
    <t>7,92*3,63</t>
  </si>
  <si>
    <t>-3,18*1,145</t>
  </si>
  <si>
    <t>1*26,485</t>
  </si>
  <si>
    <t>0,2*(1+26,485+1+4,85+4,47+3,64+7,92+1,145*2+1,93+9,21+9,06)</t>
  </si>
  <si>
    <t>-3,74*1,1+(3,74+1,1)*2*0,2</t>
  </si>
  <si>
    <t>-(0,475*0,645+1,07*0,35+1,6*0,35)+(0,475+0,645+1,07+0,35+1,6+0,35)*2*0,2</t>
  </si>
  <si>
    <t>2*0,3*(0,24+7,92)</t>
  </si>
  <si>
    <t>-0,25*(26,4285+4,85+4,47+7,92+1,93+9,21+9,06)</t>
  </si>
  <si>
    <t>-0,25*(1,4+3,495+6,715+7,025+7,155+7,86)</t>
  </si>
  <si>
    <t>8,85*8,925</t>
  </si>
  <si>
    <t>" rozšíření do ulice "</t>
  </si>
  <si>
    <t>(1,805+3,85+8,925+8,85+9,795+3,885+1,005+7,28+1,005+5,1)*0,2</t>
  </si>
  <si>
    <t>-1*1+4*1*0,2</t>
  </si>
  <si>
    <t>-0,25*(1,805+3,85+8,925+8,35+9,795+3,885+1,005*2+6,78+4,96)</t>
  </si>
  <si>
    <t>-0,25*(11,28+3,14+1,445+2,775+6+8,66+3,45+1,15+1,885+0,25+2,13+3,1)</t>
  </si>
  <si>
    <t>" SO 02 - strop nad II n.p. - výměry převzaty z I n.p. "</t>
  </si>
  <si>
    <t>-0,25*(3,48+1+1,5+6,625+6,19+8,91)</t>
  </si>
  <si>
    <t>152</t>
  </si>
  <si>
    <t>411351012</t>
  </si>
  <si>
    <t>Odstranění bednění stropů deskových tl přes 5 do 25 cm bez podpěrné kce</t>
  </si>
  <si>
    <t>-1901750443</t>
  </si>
  <si>
    <t>Bednění stropních konstrukcí - bez podpěrné konstrukce desek tloušťky stropní desky přes 5 do 25 cm odstranění</t>
  </si>
  <si>
    <t>https://podminky.urs.cz/item/CS_URS_2023_02/411351012</t>
  </si>
  <si>
    <t>153</t>
  </si>
  <si>
    <t>411354313</t>
  </si>
  <si>
    <t>Zřízení podpěrné konstrukce stropů výšky do 4 m tl přes 15 do 25 cm</t>
  </si>
  <si>
    <t>-258758873</t>
  </si>
  <si>
    <t>Podpěrná konstrukce stropů - desek, kleneb a skořepin výška podepření do 4 m tloušťka stropu přes 15 do 25 cm zřízení</t>
  </si>
  <si>
    <t>https://podminky.urs.cz/item/CS_URS_2023_02/411354313</t>
  </si>
  <si>
    <t>-1,6*1,8</t>
  </si>
  <si>
    <t>-3,74*1,1</t>
  </si>
  <si>
    <t>1,8*1,6</t>
  </si>
  <si>
    <t>-2,25*3,45</t>
  </si>
  <si>
    <t>-1*1</t>
  </si>
  <si>
    <t>154</t>
  </si>
  <si>
    <t>411354314</t>
  </si>
  <si>
    <t>Odstranění podpěrné konstrukce stropů výšky do 4 m tl přes 15 do 25 cm</t>
  </si>
  <si>
    <t>-69695537</t>
  </si>
  <si>
    <t>Podpěrná konstrukce stropů - desek, kleneb a skořepin výška podepření do 4 m tloušťka stropu přes 15 do 25 cm odstranění</t>
  </si>
  <si>
    <t>https://podminky.urs.cz/item/CS_URS_2023_02/411354314</t>
  </si>
  <si>
    <t>155</t>
  </si>
  <si>
    <t>411361821</t>
  </si>
  <si>
    <t>Výztuž stropů betonářskou ocelí 10 505</t>
  </si>
  <si>
    <t>-1187135774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</si>
  <si>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</si>
  <si>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https://podminky.urs.cz/item/CS_URS_2023_02/411361821</t>
  </si>
  <si>
    <t>" deska nad I p.p. - 110kg/m3 "</t>
  </si>
  <si>
    <t>45,81*0,11</t>
  </si>
  <si>
    <t>" deska nad I n.p. - 110kg/m3 "</t>
  </si>
  <si>
    <t>(39,174+53,163)*0,11</t>
  </si>
  <si>
    <t>" deska nad II n.p. - 90kg/m3 "</t>
  </si>
  <si>
    <t>(37,57+53,086)*0,09</t>
  </si>
  <si>
    <t>" montážní oka - strop výtahové šachty "</t>
  </si>
  <si>
    <t>(6,6+3,7)*0,001</t>
  </si>
  <si>
    <t>156</t>
  </si>
  <si>
    <t>411386621</t>
  </si>
  <si>
    <t>Zabetonování prostupů v instalačních šachtách ze suchých směsí pl přes 0,09 do 0,25 m2 ve stropech</t>
  </si>
  <si>
    <t>260856336</t>
  </si>
  <si>
    <t>Zabetonování prostupů v instalačních šachtách ve stropech železobetonových ze suchých směsí, včetně bednění, odbednění, výztuže a zajištění potrubí skelnou vatou s folií (materiál v ceně), plochy přes 0,09 do 0,25 m2</t>
  </si>
  <si>
    <t>https://podminky.urs.cz/item/CS_URS_2023_02/411386621</t>
  </si>
  <si>
    <t>" strop nad I p.p. "</t>
  </si>
  <si>
    <t>" strop na I n.p. "</t>
  </si>
  <si>
    <t>157</t>
  </si>
  <si>
    <t>417321515</t>
  </si>
  <si>
    <t>Ztužující pásy a věnce ze ŽB tř. C 25/30</t>
  </si>
  <si>
    <t>787937165</t>
  </si>
  <si>
    <t>Ztužující pásy a věnce z betonu železového (bez výztuže) tř. C 25/30</t>
  </si>
  <si>
    <t>https://podminky.urs.cz/item/CS_URS_2023_02/417321515</t>
  </si>
  <si>
    <t>0,24*0,15*(8,75+4,62+7,745+5,26+8,34+8,82+8,855+3,73+1,8)</t>
  </si>
  <si>
    <t>0,24*0,15*(7,345+1,01*2)</t>
  </si>
  <si>
    <t>0,24*0,15*(8,75+26,965+3,57+3,565+2,655+3,295+4,595+1+3,185+3,8+1,91+9,175+9,23)</t>
  </si>
  <si>
    <t>0,24*0,15*(0,985+26,955+1,005)</t>
  </si>
  <si>
    <t>158</t>
  </si>
  <si>
    <t>417351115</t>
  </si>
  <si>
    <t>Zřízení bednění ztužujících věnců</t>
  </si>
  <si>
    <t>1399018182</t>
  </si>
  <si>
    <t>Bednění bočnic ztužujících pásů a věnců včetně vzpěr zřízení</t>
  </si>
  <si>
    <t>https://podminky.urs.cz/item/CS_URS_2023_02/417351115</t>
  </si>
  <si>
    <t>2*0,15*(8,75+4,62+7,745+5,26+8,34+8,82+8,855+3,73+1,8)</t>
  </si>
  <si>
    <t>2*0,15*(7,345+1,01*2)</t>
  </si>
  <si>
    <t>2*0,15*(8,75+26,965+3,57+3,565+2,655+3,295+4,595+1+3,185+3,8+1,91+9,175+9,23)</t>
  </si>
  <si>
    <t>2*0,15*(0,985+26,955+1,005)</t>
  </si>
  <si>
    <t>159</t>
  </si>
  <si>
    <t>417351116</t>
  </si>
  <si>
    <t>Odstranění bednění ztužujících věnců</t>
  </si>
  <si>
    <t>115035618</t>
  </si>
  <si>
    <t>Bednění bočnic ztužujících pásů a věnců včetně vzpěr odstranění</t>
  </si>
  <si>
    <t>https://podminky.urs.cz/item/CS_URS_2023_02/417351116</t>
  </si>
  <si>
    <t>160</t>
  </si>
  <si>
    <t>417361821</t>
  </si>
  <si>
    <t>Výztuž ztužujících pásů a věnců betonářskou ocelí 10 505</t>
  </si>
  <si>
    <t>2066272130</t>
  </si>
  <si>
    <t>Výztuž ztužujících pásů a věnců z betonářské oceli 10 505 (R) nebo BSt 500</t>
  </si>
  <si>
    <t>https://podminky.urs.cz/item/CS_URS_2023_02/417361821</t>
  </si>
  <si>
    <t>" atikové věnce - 80kg/m3 "</t>
  </si>
  <si>
    <t>6,405*0,08</t>
  </si>
  <si>
    <t>161</t>
  </si>
  <si>
    <t>430321616</t>
  </si>
  <si>
    <t>Schodišťová konstrukce a rampa ze ŽB tř. C 30/37</t>
  </si>
  <si>
    <t>-143024530</t>
  </si>
  <si>
    <t>Schodišťové konstrukce a rampy z betonu železového (bez výztuže) stupně, schodnice, ramena, podesty s nosníky tř. C 30/37</t>
  </si>
  <si>
    <t>https://podminky.urs.cz/item/CS_URS_2023_02/430321616</t>
  </si>
  <si>
    <t>" I p.p. - SO 02 "</t>
  </si>
  <si>
    <t>1,1*5,8*0,2</t>
  </si>
  <si>
    <t xml:space="preserve">" I n.p. - SO 02" </t>
  </si>
  <si>
    <t>" I n.p. - SO 01 "</t>
  </si>
  <si>
    <t>1,135*3,5*2*0,2+2,25*0,8*0,2</t>
  </si>
  <si>
    <t>162</t>
  </si>
  <si>
    <t>430361821</t>
  </si>
  <si>
    <t>Výztuž schodišťové konstrukce a rampy betonářskou ocelí 10 505</t>
  </si>
  <si>
    <t>-2107633000</t>
  </si>
  <si>
    <t>Výztuž schodišťových konstrukcí a ramp stupňů, schodnic, ramen, podest s nosníky z betonářské oceli 10 505 (R) nebo BSt 500</t>
  </si>
  <si>
    <t>https://podminky.urs.cz/item/CS_URS_2023_02/430361821</t>
  </si>
  <si>
    <t>4,501*0,7</t>
  </si>
  <si>
    <t>163</t>
  </si>
  <si>
    <t>431351125</t>
  </si>
  <si>
    <t>Zřízení bednění podest schodišť a ramp křivočarých v do 4 m</t>
  </si>
  <si>
    <t>-1228090287</t>
  </si>
  <si>
    <t>Bednění podest, podstupňových desek a ramp včetně podpěrné konstrukce výšky do 4 m půdorysně křivočarých zřízení</t>
  </si>
  <si>
    <t>https://podminky.urs.cz/item/CS_URS_2023_02/431351125</t>
  </si>
  <si>
    <t>" I p.p. SO 02 "</t>
  </si>
  <si>
    <t>(1,1+0,4)*5,8</t>
  </si>
  <si>
    <t>" I n.p. SO 02 "</t>
  </si>
  <si>
    <t>164</t>
  </si>
  <si>
    <t>431351126</t>
  </si>
  <si>
    <t>Odstranění bednění podest schodišť a ramp křivočarých v do 4 m</t>
  </si>
  <si>
    <t>-518306071</t>
  </si>
  <si>
    <t>Bednění podest, podstupňových desek a ramp včetně podpěrné konstrukce výšky do 4 m půdorysně křivočarých odstranění</t>
  </si>
  <si>
    <t>https://podminky.urs.cz/item/CS_URS_2023_02/431351126</t>
  </si>
  <si>
    <t>165</t>
  </si>
  <si>
    <t>434311115</t>
  </si>
  <si>
    <t>Schodišťové stupně dusané na terén z betonu tř. C 20/25 bez potěru</t>
  </si>
  <si>
    <t>1369657334</t>
  </si>
  <si>
    <t>Stupně dusané z betonu prostého nebo prokládaného kamenem na terén nebo na desku bez potěru, se zahlazením povrchu tř. C 20/25</t>
  </si>
  <si>
    <t>https://podminky.urs.cz/item/CS_URS_2023_02/434311115</t>
  </si>
  <si>
    <t>1,1*16</t>
  </si>
  <si>
    <t>" I n.p. SO 01 "</t>
  </si>
  <si>
    <t>1,135*22</t>
  </si>
  <si>
    <t>166</t>
  </si>
  <si>
    <t>434351141</t>
  </si>
  <si>
    <t>Zřízení bednění stupňů přímočarých schodišť</t>
  </si>
  <si>
    <t>389551751</t>
  </si>
  <si>
    <t>Bednění stupňů betonovaných na podstupňové desce nebo na terénu půdorysně přímočarých zřízení</t>
  </si>
  <si>
    <t>https://podminky.urs.cz/item/CS_URS_2023_02/434351141</t>
  </si>
  <si>
    <t>1,135*22*(0,3+0,2)</t>
  </si>
  <si>
    <t>167</t>
  </si>
  <si>
    <t>434351142</t>
  </si>
  <si>
    <t>Odstranění bednění stupňů přímočarých schodišť</t>
  </si>
  <si>
    <t>-1955323097</t>
  </si>
  <si>
    <t>Bednění stupňů betonovaných na podstupňové desce nebo na terénu půdorysně přímočarých odstranění</t>
  </si>
  <si>
    <t>https://podminky.urs.cz/item/CS_URS_2023_02/434351142</t>
  </si>
  <si>
    <t>168</t>
  </si>
  <si>
    <t>434351145</t>
  </si>
  <si>
    <t>Zřízení bednění stupňů křivočarých schodišť</t>
  </si>
  <si>
    <t>632680548</t>
  </si>
  <si>
    <t>Bednění stupňů betonovaných na podstupňové desce nebo na terénu půdorysně křivočarých zřízení</t>
  </si>
  <si>
    <t>https://podminky.urs.cz/item/CS_URS_2023_02/434351145</t>
  </si>
  <si>
    <t>1,1*16*(0,3+0,2)*2</t>
  </si>
  <si>
    <t>169</t>
  </si>
  <si>
    <t>434351146</t>
  </si>
  <si>
    <t>Odstranění bednění stupňů křivočarých schodišť</t>
  </si>
  <si>
    <t>-109860917</t>
  </si>
  <si>
    <t>Bednění stupňů betonovaných na podstupňové desce nebo na terénu půdorysně křivočarých odstranění</t>
  </si>
  <si>
    <t>https://podminky.urs.cz/item/CS_URS_2023_02/434351146</t>
  </si>
  <si>
    <t>170</t>
  </si>
  <si>
    <t>44001(R)</t>
  </si>
  <si>
    <t>D+M systémových prvků pro přerušení akustických mostů - viz D1.2 - stavebně konstrukční řešení</t>
  </si>
  <si>
    <t>soubor</t>
  </si>
  <si>
    <t>5585029</t>
  </si>
  <si>
    <t>Komunikace pozemní</t>
  </si>
  <si>
    <t>171</t>
  </si>
  <si>
    <t>564851011</t>
  </si>
  <si>
    <t>Podklad ze štěrkodrtě ŠD plochy do 100 m2 tl 150 mm</t>
  </si>
  <si>
    <t>-1749438669</t>
  </si>
  <si>
    <t>Podklad ze štěrkodrti ŠD s rozprostřením a zhutněním plochy jednotlivě do 100 m2, po zhutnění tl. 150 mm</t>
  </si>
  <si>
    <t>https://podminky.urs.cz/item/CS_URS_2023_02/564851011</t>
  </si>
  <si>
    <t>" SO 01 - vstup . m.č.101, skl. V1 "</t>
  </si>
  <si>
    <t>10,29*2</t>
  </si>
  <si>
    <t>172</t>
  </si>
  <si>
    <t>596211210</t>
  </si>
  <si>
    <t>Kladení zámkové dlažby komunikací pro pěší ručně tl 80 mm skupiny A pl do 50 m2</t>
  </si>
  <si>
    <t>783106301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</si>
  <si>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80 mm skupiny A, pro plochy do 50 m2</t>
  </si>
  <si>
    <t>https://podminky.urs.cz/item/CS_URS_2023_02/596211210</t>
  </si>
  <si>
    <t>10,29</t>
  </si>
  <si>
    <t>173</t>
  </si>
  <si>
    <t>59245017</t>
  </si>
  <si>
    <t>dlažba tvar čtverec betonová 100x100x80mm přírodní</t>
  </si>
  <si>
    <t>94999946</t>
  </si>
  <si>
    <t>10,29*1,1</t>
  </si>
  <si>
    <t>11,319*1,03 'Přepočtené koeficientem množství</t>
  </si>
  <si>
    <t>Úpravy povrchů, podlahy a osazování výplní</t>
  </si>
  <si>
    <t>174</t>
  </si>
  <si>
    <t>611131302</t>
  </si>
  <si>
    <t>Cementový postřik vnitřních stropů nanášený síťovitě strojně</t>
  </si>
  <si>
    <t>53669175</t>
  </si>
  <si>
    <t>Podkladní a spojovací vrstva vnitřních omítaných ploch cementový postřik nanášený strojně síťovitě (pokrytí plochy 50 až 75 %) stropů</t>
  </si>
  <si>
    <t>https://podminky.urs.cz/item/CS_URS_2023_02/611131302</t>
  </si>
  <si>
    <t>" m.č. 102,116,119 "</t>
  </si>
  <si>
    <t>4,18+1,15+10,51</t>
  </si>
  <si>
    <t>" SO 02 I p.p. dle legendy "</t>
  </si>
  <si>
    <t>188,44</t>
  </si>
  <si>
    <t>-1,1*3,74</t>
  </si>
  <si>
    <t>" m.č.129,132,135"</t>
  </si>
  <si>
    <t>5,01+15,89+2,5</t>
  </si>
  <si>
    <t>" SO 02 II n.p. m.č.236 "</t>
  </si>
  <si>
    <t>0,92</t>
  </si>
  <si>
    <t>175</t>
  </si>
  <si>
    <t>611131306</t>
  </si>
  <si>
    <t>Cementový postřik vnitřních schodišťových konstrukcí nanášený síťovitě strojně</t>
  </si>
  <si>
    <t>1287667947</t>
  </si>
  <si>
    <t>Podkladní a spojovací vrstva vnitřních omítaných ploch cementový postřik nanášený strojně síťovitě (pokrytí plochy 50 až 75 %) schodišťových konstrukcí</t>
  </si>
  <si>
    <t>https://podminky.urs.cz/item/CS_URS_2023_02/611131306</t>
  </si>
  <si>
    <t>" SO 01 I n.p. m.č.134 "</t>
  </si>
  <si>
    <t>4,4</t>
  </si>
  <si>
    <t>" SO02 I p.p. "</t>
  </si>
  <si>
    <t>5,8*1,1</t>
  </si>
  <si>
    <t>176</t>
  </si>
  <si>
    <t>611321315</t>
  </si>
  <si>
    <t>Vápenocementová omítka hrubá jednovrstvá zatřená vnitřních schodišťových konstrukcí nanášená strojně</t>
  </si>
  <si>
    <t>-1495828012</t>
  </si>
  <si>
    <t>Omítka vápenocementová vnitřních ploch nanášená strojně jednovrstvá, tloušťky do 10 mm hrubá zatřená schodišťových konstrukcí stropů, stěn, ramen nebo nosníků</t>
  </si>
  <si>
    <t>https://podminky.urs.cz/item/CS_URS_2023_02/611321315</t>
  </si>
  <si>
    <t>" viz pol. cem. postřik "</t>
  </si>
  <si>
    <t>17,16</t>
  </si>
  <si>
    <t>177</t>
  </si>
  <si>
    <t>611321341</t>
  </si>
  <si>
    <t>Vápenocementová omítka štuková dvouvrstvá vnitřních stropů rovných nanášená strojně</t>
  </si>
  <si>
    <t>2139035958</t>
  </si>
  <si>
    <t>Omítka vápenocementová vnitřních ploch nanášená strojně dvouvrstvá, tloušťky jádrové omítky do 10 mm a tloušťky štuku do 3 mm štuková vodorovných konstrukcí stropů rovných</t>
  </si>
  <si>
    <t>https://podminky.urs.cz/item/CS_URS_2023_02/611321341</t>
  </si>
  <si>
    <t>225</t>
  </si>
  <si>
    <t>178</t>
  </si>
  <si>
    <t>612131302</t>
  </si>
  <si>
    <t>Cementový postřik vnitřních stěn nanášený síťovitě strojně</t>
  </si>
  <si>
    <t>-1465636023</t>
  </si>
  <si>
    <t>Podkladní a spojovací vrstva vnitřních omítaných ploch cementový postřik nanášený strojně síťovitě (pokrytí plochy 50 až 75 %) stěn</t>
  </si>
  <si>
    <t>https://podminky.urs.cz/item/CS_URS_2023_02/612131302</t>
  </si>
  <si>
    <t>" SO 01 - I n.p."</t>
  </si>
  <si>
    <t>(2,135+1,605+1,58+1,75)*3,25</t>
  </si>
  <si>
    <t>(1,575+2,3+1,655+2,15)*3,25</t>
  </si>
  <si>
    <t>(2,49+1,41+2,01+1,33)*3,25</t>
  </si>
  <si>
    <t>(1,3+1,33+1,35+0,965)*2*3,25</t>
  </si>
  <si>
    <t>(1,72+1+1,325+0,965)*3,25</t>
  </si>
  <si>
    <t>-1,755*1,75+(1,755+1,75+1,755)*0,24</t>
  </si>
  <si>
    <t>-0,9*2,465+(2,465+0,9+2,465)*0,24</t>
  </si>
  <si>
    <t>-0,7*2,1*2*4</t>
  </si>
  <si>
    <t>(3,165+4,5)*2*3,25</t>
  </si>
  <si>
    <t>-2*1,75+(1,75+2+1,75)*0,24</t>
  </si>
  <si>
    <t>-1*2,25*2+(2,25+1+2,25)*0,12</t>
  </si>
  <si>
    <t>(2,85+2,68+1+3+1,625)*3,25</t>
  </si>
  <si>
    <t>-1*2,29+(2,29+1+2,29)*0,24</t>
  </si>
  <si>
    <t>(1,5+0,3+0,82+1,385+0,88+0,485+0,9)*3,25</t>
  </si>
  <si>
    <t>(1,5+0,9)*2*3,25</t>
  </si>
  <si>
    <t>-0,7*2,1*2*2</t>
  </si>
  <si>
    <t>" m.č.102,134"</t>
  </si>
  <si>
    <t>(5,25+2,255+5,05+2,25)*2*3,25</t>
  </si>
  <si>
    <t>1,1*3,25*2+2,5*(1,6+3,25)/2*2</t>
  </si>
  <si>
    <t>-1,4*2,66+(2,66+1,4+2,66)*0,24</t>
  </si>
  <si>
    <t>" m.č.109,110,117 "</t>
  </si>
  <si>
    <t>(4,545+0,665+4,115+4,140+2,75+0,13+2,05+2,25+1,245+4,095+2,915*2*0,4+2*0,25)*3,25</t>
  </si>
  <si>
    <t>-1,2*2,66+(2,66+1,2+2,66)*0,24</t>
  </si>
  <si>
    <t>-1,75*1,75+3*1,75*0,24</t>
  </si>
  <si>
    <t>-0,8*2,1*3</t>
  </si>
  <si>
    <t>-1*1,75+(1,75+1+1,75)*0,24</t>
  </si>
  <si>
    <t>" m.č.115,116,118,119 "</t>
  </si>
  <si>
    <t>(2,755+2,7+1,2+0,885+4,095+2,4)*2*3,25</t>
  </si>
  <si>
    <t>(4,055+2,51)*2*4,05</t>
  </si>
  <si>
    <t>-1,5*1,75*2+(1,75+1,5+1,75)*2*0,24</t>
  </si>
  <si>
    <t>-1,26*2,61+(2,61+1,26+2,61)*0,24</t>
  </si>
  <si>
    <t>" m.č.204,205 "</t>
  </si>
  <si>
    <t>(4,35+0,115+3,85+4,54+8,66+1,62+2,015*2)*3,25</t>
  </si>
  <si>
    <t>-1,75*1,875+(1,875+1,745+1,875)*0,24</t>
  </si>
  <si>
    <t>-1*1,875+(1,875+1+1,875)*0,24</t>
  </si>
  <si>
    <t>-0,8*2,1*2+(2,1+0,8+2,1)*0,12</t>
  </si>
  <si>
    <t>-0,9*2,1*2+(2,1+0,9+2,1)*0,12</t>
  </si>
  <si>
    <t>" m.č. 206,207 "</t>
  </si>
  <si>
    <t>(4,025+2,79+3,615+2,38+2,26+2,405+2,2+2,775)*3,25</t>
  </si>
  <si>
    <t>-0,615*2,725*2+(2,725+0,615+2,725)*0,24*2</t>
  </si>
  <si>
    <t>" m.č.202,201,212 "</t>
  </si>
  <si>
    <t>(1,165+3,155+1,15+2,965)*3,25</t>
  </si>
  <si>
    <t>(1,25+3,45+2,25+3,45+2,25+1,7+9,045+1,2+5,31+3,62+1,255+3,5)*3,25</t>
  </si>
  <si>
    <t>-1*2,6*2*5+(2,6+1+2,6)*0,12*3</t>
  </si>
  <si>
    <t>(3,145+2,25+0,97+0,1+0,97+0,9+3,025+1,62)*3,25</t>
  </si>
  <si>
    <t>(2*0,95+1,04+1,615*3)*2*3,25</t>
  </si>
  <si>
    <t>-0,9*2,25+(2,25+0,9+2,25)*0,12</t>
  </si>
  <si>
    <t>-1*1,875*2+(1,875+1+1,875)*0,24*2</t>
  </si>
  <si>
    <t>" m.č.211,213,215,217,216,214 "</t>
  </si>
  <si>
    <t>(3,14+5,055+3,335+2,973)*3,25</t>
  </si>
  <si>
    <t>(4,025+3,685+3,375*2+1,975+1,2+3,655+3,045+3,505*2)*2*3,25</t>
  </si>
  <si>
    <t>-1,5*1,875*5+(1,875+1,5+1,875)*0,24*5</t>
  </si>
  <si>
    <t>" I p.p. m.č.001 -006 "</t>
  </si>
  <si>
    <t>(7,91+5,175+8,275+3,75)*2,3</t>
  </si>
  <si>
    <t>(5,785+4,75+6,745+4,825)*2,3</t>
  </si>
  <si>
    <t>(5,66+4,75+5,9+4,75)*2,7</t>
  </si>
  <si>
    <t>(5,345+4,915+5,77+4)*2,3</t>
  </si>
  <si>
    <t>(1,4+2+2,13+4,755+5,365+4,75+1,95*2)*2,3</t>
  </si>
  <si>
    <t>" m.č.007 "</t>
  </si>
  <si>
    <t>(5,65+4,375+9,03)*3</t>
  </si>
  <si>
    <t>(20,17+1,255+20,17)*2,3</t>
  </si>
  <si>
    <t>-0,8*2*2*5</t>
  </si>
  <si>
    <t>-0,75*0,5*5+(0,5+0,75+0,5)*0,25*5</t>
  </si>
  <si>
    <t>-1,2*2,28+(2,28+1,2+2,28)*0,25</t>
  </si>
  <si>
    <t>" SO 02 - I.n.p. "</t>
  </si>
  <si>
    <t>" m.č.120 "</t>
  </si>
  <si>
    <t>(7,135+10,155+5,2+4,97+2,32+4,825)*4,1</t>
  </si>
  <si>
    <t>-1*1,25+(1,25+1+1,25)*0,24</t>
  </si>
  <si>
    <t>-2,905*3,15-1*3,65+(3,65+2,95+1+3,65)*0,24</t>
  </si>
  <si>
    <t>-(2,9+0,2+1)*3,15+(3,15+4,1+3,15)*0,24</t>
  </si>
  <si>
    <t>" m.č.121,122,123 "</t>
  </si>
  <si>
    <t>(2,635+2,065+2,96+1,6)*4,1</t>
  </si>
  <si>
    <t>(0,95+2,4+0,97+2)*2*4,1</t>
  </si>
  <si>
    <t>-0,7*2,1*4</t>
  </si>
  <si>
    <t>-1*2,15+(2,15+1+2,15)*0,24</t>
  </si>
  <si>
    <t>-1,75*0,5+(0,5+1,75+0,5)*0,24</t>
  </si>
  <si>
    <t>" m.č.124 "</t>
  </si>
  <si>
    <t>(6,715+5,15+0,25+4,75+5,04+3,85+2,115+4)*3,7</t>
  </si>
  <si>
    <t>-2,905*2,75-1*3,25+(3,25+2,905+1+3,25)*0,24</t>
  </si>
  <si>
    <t>-(2,9+0,2+1)*2,75+(2,75+4,1+2,75)*0,24</t>
  </si>
  <si>
    <t>" m.č.125,126,127 "</t>
  </si>
  <si>
    <t>(2,5+2+1,925+0,95+1,49+1,07)*2*3,7-0,8*2,1*2-0,7*2,1*4</t>
  </si>
  <si>
    <t>-0,8*2,125+(2,125+0,8+2,125)*0,24</t>
  </si>
  <si>
    <t>" m.č.128 "</t>
  </si>
  <si>
    <t>(4,755+4,6+0,6)*2*3,7-2,9*2,6-1*3,1+(3,1+4,1+3,1)*0,24</t>
  </si>
  <si>
    <t>" m.č.128,129,130,131 "</t>
  </si>
  <si>
    <t>(2,245+2,125+1,325+1,25+1,07+1,25)*2*3,7-0,8*2,1*2-0,7*2,1*4</t>
  </si>
  <si>
    <t>-0,85*2,27+(2,27+0,85+2,27)*0,24</t>
  </si>
  <si>
    <t>" m.č.132,133,134 "</t>
  </si>
  <si>
    <t>(9,4+6,85+4,615+1,315*2)*2,61</t>
  </si>
  <si>
    <t>(1+3,61)/2*4*2</t>
  </si>
  <si>
    <t>-2,125*2,46+(2,46+2,125+2,46)*0,24</t>
  </si>
  <si>
    <t>" SO 02 - II n.p. "</t>
  </si>
  <si>
    <t>" m.č. 233,234,235 "</t>
  </si>
  <si>
    <t>(5,18+5,35+4,81+4,5+1,32+4,5+2,1+4,155+3,705+2,15+3,32+2,185)*3,5</t>
  </si>
  <si>
    <t>" m.č.231,232,230 "</t>
  </si>
  <si>
    <t>(5,96+4,75+3,785+4,75)*2*3,5</t>
  </si>
  <si>
    <t>(1,965+3,85+2,19+4,75+5+4,825+3,85)*3,5</t>
  </si>
  <si>
    <t>-0,8*2,1*2*2</t>
  </si>
  <si>
    <t>-1,1*2,5*2</t>
  </si>
  <si>
    <t>" m.č.219,228,236 "</t>
  </si>
  <si>
    <t>(2,2+1,8)*2*3,5</t>
  </si>
  <si>
    <t>(0,6+2+2,03+4,755+1,485+0,25+1,485+5,315+6,625+3,09+0,85+1,315+0,25+1+2,8+4,8)*3,5</t>
  </si>
  <si>
    <t>(1,18+0,975+0,745*2)*3,5</t>
  </si>
  <si>
    <t>-(0,8*2+0,9)*2,1*2</t>
  </si>
  <si>
    <t>" m.č.218,229 "</t>
  </si>
  <si>
    <t>(9,4+5,5+5,3+5,5+1,4+5,285+9,6)*3,5</t>
  </si>
  <si>
    <t>(1,1+4)*1*2</t>
  </si>
  <si>
    <t>" odpočet oken "</t>
  </si>
  <si>
    <t>-2,125*2,85+(2,85+2,125+2,85)*0,24</t>
  </si>
  <si>
    <t>-4,1*2*5+(2+4,1+2)*0,24*5</t>
  </si>
  <si>
    <t>-1*1,75*4+(1,75+1+1,75)*0,24*4</t>
  </si>
  <si>
    <t>(1,675+1,16+2,75+1,435+1,705*3+1,3+1,34+1,16+2,245+1,94+1,1*2+0,915+0,99)*2*3,18</t>
  </si>
  <si>
    <t>-1,155*2,47+(2,47+1,155+2,47)*0,25</t>
  </si>
  <si>
    <t>-0,7*2,1*2*5</t>
  </si>
  <si>
    <t>179</t>
  </si>
  <si>
    <t>612142001</t>
  </si>
  <si>
    <t>Potažení vnitřních stěn sklovláknitým pletivem vtlačeným do tenkovrstvé hmoty</t>
  </si>
  <si>
    <t>-245752929</t>
  </si>
  <si>
    <t>Potažení vnitřních ploch pletivem v ploše nebo pruzích, na plném podkladu sklovláknitým vtlačením do tmelu stěn</t>
  </si>
  <si>
    <t>https://podminky.urs.cz/item/CS_URS_2023_02/612142001</t>
  </si>
  <si>
    <t>4*0,5*0,5</t>
  </si>
  <si>
    <t>" SO 01 + SO 02 , styk materiálů - beton, cihla, SDK"</t>
  </si>
  <si>
    <t xml:space="preserve">" odhad množství - 10%  plochy omítek stěn "</t>
  </si>
  <si>
    <t>2871*0,1</t>
  </si>
  <si>
    <t>180</t>
  </si>
  <si>
    <t>612321341</t>
  </si>
  <si>
    <t>Vápenocementová omítka štuková dvouvrstvá vnitřních stěn nanášená strojně</t>
  </si>
  <si>
    <t>1396900365</t>
  </si>
  <si>
    <t>Omítka vápenocementová vnitřních ploch nanášená strojně dvouvrstvá, tloušťky jádrové omítky do 10 mm a tloušťky štuku do 3 mm štuková svislých konstrukcí stěn</t>
  </si>
  <si>
    <t>https://podminky.urs.cz/item/CS_URS_2023_02/612321341</t>
  </si>
  <si>
    <t>" viz pol. cem. postřik stěn "</t>
  </si>
  <si>
    <t>2872</t>
  </si>
  <si>
    <t>" odpočet cem. omítky pod obklad "</t>
  </si>
  <si>
    <t>-420</t>
  </si>
  <si>
    <t>181</t>
  </si>
  <si>
    <t>612331111</t>
  </si>
  <si>
    <t>Cementová omítka hrubá jednovrstvá zatřená vnitřních stěn nanášená ručně</t>
  </si>
  <si>
    <t>762358014</t>
  </si>
  <si>
    <t>Omítka cementová vnitřních ploch nanášená ručně jednovrstvá, tloušťky do 10 mm hrubá zatřená svislých konstrukcí stěn</t>
  </si>
  <si>
    <t>https://podminky.urs.cz/item/CS_URS_2023_02/612331111</t>
  </si>
  <si>
    <t>420</t>
  </si>
  <si>
    <t>182</t>
  </si>
  <si>
    <t>612331121</t>
  </si>
  <si>
    <t>Cementová omítka hladká jednovrstvá vnitřních stěn nanášená ručně</t>
  </si>
  <si>
    <t>-1343417953</t>
  </si>
  <si>
    <t>Omítka cementová vnitřních ploch nanášená ručně jednovrstvá, tloušťky do 10 mm hladká svislých konstrukcí stěn</t>
  </si>
  <si>
    <t>https://podminky.urs.cz/item/CS_URS_2023_02/612331121</t>
  </si>
  <si>
    <t>183</t>
  </si>
  <si>
    <t>621151031</t>
  </si>
  <si>
    <t>Penetrační silikonový nátěr vnějších pastovitých tenkovrstvých omítek podhledů</t>
  </si>
  <si>
    <t>1030980576</t>
  </si>
  <si>
    <t>Penetrační nátěr vnějších pastovitých tenkovrstvých omítek silikonový podhledů</t>
  </si>
  <si>
    <t>https://podminky.urs.cz/item/CS_URS_2023_02/621151031</t>
  </si>
  <si>
    <t>" viz pol. zateplení "</t>
  </si>
  <si>
    <t>184</t>
  </si>
  <si>
    <t>621211061</t>
  </si>
  <si>
    <t>Montáž kontaktního zateplení vnějších podhledů lepením a mechanickým kotvením polystyrénových desek do betonu nebo zdiva tl přes 240</t>
  </si>
  <si>
    <t>1947286174</t>
  </si>
  <si>
    <t>Montáž kontaktního zateplení lepením a mechanickým kotvením z polystyrenových desek na vnější podhledy, na podklad betonový nebo z lehčeného betonu, z tvárnic keramických nebo vápenopískových, tloušťky desek přes 240 mm</t>
  </si>
  <si>
    <t>https://podminky.urs.cz/item/CS_URS_2023_02/621211061</t>
  </si>
  <si>
    <t>" SO 01 - podhled arkýř, skl. F4 "</t>
  </si>
  <si>
    <t>7,745*1,01</t>
  </si>
  <si>
    <t>(6,055+5,5)*2,2</t>
  </si>
  <si>
    <t>" SO 01 průjezd "</t>
  </si>
  <si>
    <t>9,275*3,385</t>
  </si>
  <si>
    <t>" SO 02, arkýř "</t>
  </si>
  <si>
    <t>26,96*1,05</t>
  </si>
  <si>
    <t>" SO 02 průjezd "</t>
  </si>
  <si>
    <t>10,04*3,145-2,78*0,65</t>
  </si>
  <si>
    <t>185</t>
  </si>
  <si>
    <t>28376086</t>
  </si>
  <si>
    <t>deska EPS grafitová fasádní λ=0,030-0,031 tl 300mm</t>
  </si>
  <si>
    <t>-111810695</t>
  </si>
  <si>
    <t>122,716*1,05 'Přepočtené koeficientem množství</t>
  </si>
  <si>
    <t>186</t>
  </si>
  <si>
    <t>621531012</t>
  </si>
  <si>
    <t>Tenkovrstvá silikonová zrnitá omítka zrnitost 1,5 mm vnějších podhledů</t>
  </si>
  <si>
    <t>-1486300246</t>
  </si>
  <si>
    <t>Omítka tenkovrstvá silikonová vnějších ploch probarvená bez penetrace zatíraná (škrábaná), zrnitost 1,5 mm podhledů</t>
  </si>
  <si>
    <t>https://podminky.urs.cz/item/CS_URS_2023_02/621531012</t>
  </si>
  <si>
    <t>187</t>
  </si>
  <si>
    <t>622142001</t>
  </si>
  <si>
    <t>Potažení vnějších stěn sklovláknitým pletivem vtlačeným do tenkovrstvé hmoty</t>
  </si>
  <si>
    <t>1312822431</t>
  </si>
  <si>
    <t>Potažení vnějších ploch pletivem v ploše nebo pruzích, na plném podkladu sklovláknitým vtlačením do tmelu stěn</t>
  </si>
  <si>
    <t>https://podminky.urs.cz/item/CS_URS_2023_02/622142001</t>
  </si>
  <si>
    <t xml:space="preserve">" SO 02  - stěna a sloup v průjezdu "</t>
  </si>
  <si>
    <t>(0,3+4,985+0,3+2,78+0,3+0,64+0,3)*2,8</t>
  </si>
  <si>
    <t>188</t>
  </si>
  <si>
    <t>622151031</t>
  </si>
  <si>
    <t>Penetrační silikonový nátěr vnějších pastovitých tenkovrstvých omítek stěn</t>
  </si>
  <si>
    <t>-933981050</t>
  </si>
  <si>
    <t>Penetrační nátěr vnějších pastovitých tenkovrstvých omítek silikonový stěn</t>
  </si>
  <si>
    <t>https://podminky.urs.cz/item/CS_URS_2023_02/622151031</t>
  </si>
  <si>
    <t>" pol. zateplení stěn "</t>
  </si>
  <si>
    <t>823+24</t>
  </si>
  <si>
    <t xml:space="preserve">" pol. zateplení ostění  "</t>
  </si>
  <si>
    <t>289*0,2</t>
  </si>
  <si>
    <t>" pol. perlinka stěny a sloupu v průjezdu "</t>
  </si>
  <si>
    <t>" odpočet sgrafita "</t>
  </si>
  <si>
    <t>-88,7</t>
  </si>
  <si>
    <t>189</t>
  </si>
  <si>
    <t>622211031</t>
  </si>
  <si>
    <t>Montáž kontaktního zateplení vnějších stěn lepením a mechanickým kotvením polystyrénových desek do betonu a zdiva tl přes 120 do 160 mm</t>
  </si>
  <si>
    <t>-705012446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</si>
  <si>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</si>
  <si>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https://podminky.urs.cz/item/CS_URS_2023_02/622211031</t>
  </si>
  <si>
    <t>" skl. F1.2b - 0,35m nad UT, pod bet. obklad, XPS 160mm " "</t>
  </si>
  <si>
    <t>" SO 01 strana do ulice "</t>
  </si>
  <si>
    <t>(10,865+1,71+5,45+1,68+5,335)*0,35</t>
  </si>
  <si>
    <t>-(1,26+1,2+1,4+1,19)*0,35</t>
  </si>
  <si>
    <t>(9,7+26,18)*0,35</t>
  </si>
  <si>
    <t>-3*1*0,35</t>
  </si>
  <si>
    <t>190</t>
  </si>
  <si>
    <t>28376425</t>
  </si>
  <si>
    <t>deska XPS hrana polodrážková a hladký povrch 300kPA λ=0,035 tl 160mm</t>
  </si>
  <si>
    <t>-1760082295</t>
  </si>
  <si>
    <t>18,504*1,05 'Přepočtené koeficientem množství</t>
  </si>
  <si>
    <t>191</t>
  </si>
  <si>
    <t>622211041</t>
  </si>
  <si>
    <t>Montáž kontaktního zateplení vnějších stěn lepením a mechanickým kotvením polystyrénových desek do betonu a zdiva tl přes 160 do 200 mm</t>
  </si>
  <si>
    <t>1331513762</t>
  </si>
  <si>
    <t>Montáž kontaktního zateplení lepením a mechanickým kotvením z polystyrenových desek na vnější stěny, na podklad betonový nebo z lehčeného betonu, z tvárnic keramických nebo vápenopískových, tloušťky desek přes 160 do 200 mm</t>
  </si>
  <si>
    <t>https://podminky.urs.cz/item/CS_URS_2023_02/622211041</t>
  </si>
  <si>
    <t>" skladba F1.2a "</t>
  </si>
  <si>
    <t xml:space="preserve">" zateplení soklu SO 01 35cm nad UT  XPS 200mm "</t>
  </si>
  <si>
    <t>" strana ze dvora + průjezd "</t>
  </si>
  <si>
    <t>(1,855+3,725+5,67+9,275)*0,35</t>
  </si>
  <si>
    <t>(10,04+9,135+9,08)*0,35</t>
  </si>
  <si>
    <t>-3*1*0,3-2,135*0,35</t>
  </si>
  <si>
    <t>" skladba F1.3 - EPS-F 200mm "</t>
  </si>
  <si>
    <t>" SO 01 z ulice I n.p. "</t>
  </si>
  <si>
    <t>(10,865+1,405+3,25+1,4+5,335)*(3,105-0,35)</t>
  </si>
  <si>
    <t>" odpočet výklenku u vstupu "</t>
  </si>
  <si>
    <t>-(1,405+3,25+1,4)*(3,105-0,35)</t>
  </si>
  <si>
    <t>" zateplení výklenku "</t>
  </si>
  <si>
    <t>(1,71+6+1,68)*(3,105-0,35)</t>
  </si>
  <si>
    <t>" SO 01 II n.p. - část bez arkýře "</t>
  </si>
  <si>
    <t>(4,6+13,7)*4,8</t>
  </si>
  <si>
    <t>" arkýř "</t>
  </si>
  <si>
    <t>(1,21+7,745+1,21)*4,11</t>
  </si>
  <si>
    <t xml:space="preserve">" atika nad arkýřem - XPS 200mm na výšku 100cm  "</t>
  </si>
  <si>
    <t>7,745*1</t>
  </si>
  <si>
    <t>" SO 01 ze dvora I + II n.p., EPS 200mm "</t>
  </si>
  <si>
    <t>(1,805+3,725+9,05)*7,35</t>
  </si>
  <si>
    <t>" odpočet průjezdu "</t>
  </si>
  <si>
    <t>-3,21*2,05</t>
  </si>
  <si>
    <t>" stěna průjezdu "</t>
  </si>
  <si>
    <t>9,275*(2,41+2,685)/2</t>
  </si>
  <si>
    <t>" II n.p. u sousedího objektu "</t>
  </si>
  <si>
    <t>9,25*5,25</t>
  </si>
  <si>
    <t>" odpočet oken a dveří "</t>
  </si>
  <si>
    <t>-1*1,94</t>
  </si>
  <si>
    <t>-1*1,75</t>
  </si>
  <si>
    <t>-1,26*2,26</t>
  </si>
  <si>
    <t>-1,2*2,2*2</t>
  </si>
  <si>
    <t>-1,4*2,3</t>
  </si>
  <si>
    <t>-----------------</t>
  </si>
  <si>
    <t>-1,5*1,875*2</t>
  </si>
  <si>
    <t>-0,615*1,875*2</t>
  </si>
  <si>
    <t>" SO 02 I + II n.p. ze dvora "</t>
  </si>
  <si>
    <t>(1,915+9,175+9,11)*(8,5+8)/2</t>
  </si>
  <si>
    <t>" nad průjezdem ze dvora i z ulice "</t>
  </si>
  <si>
    <t>3,48*4,8*2</t>
  </si>
  <si>
    <t>" nad průjezdem u sousední budovy v II n.p. "</t>
  </si>
  <si>
    <t>(8,41+2*1)*4,8</t>
  </si>
  <si>
    <t>8,85*(2,485+3,4)/2</t>
  </si>
  <si>
    <t>" stěna do ulice I n.p. "</t>
  </si>
  <si>
    <t>8*2,11</t>
  </si>
  <si>
    <t>1,5*(2,35+3)/2</t>
  </si>
  <si>
    <t>27,425*(3+3,8)/2</t>
  </si>
  <si>
    <t>" dtto, II n.p. - část bez arkýře "</t>
  </si>
  <si>
    <t>9,4*4,9</t>
  </si>
  <si>
    <t>(1,005+26,96+1,005)*4,76</t>
  </si>
  <si>
    <t>" skl. F1.4 - atika nad arkýřem - XPS 200mm "</t>
  </si>
  <si>
    <t>26,96*1</t>
  </si>
  <si>
    <t>" skl. F1.4 - atika nad SO 01 - XPS 200 mm "</t>
  </si>
  <si>
    <t>9,2*1,4</t>
  </si>
  <si>
    <t>-1*1,85*2</t>
  </si>
  <si>
    <t>-1*2</t>
  </si>
  <si>
    <t>-1,75*0,5*3</t>
  </si>
  <si>
    <t>-1*1,2*2</t>
  </si>
  <si>
    <t>-2,125*2,1</t>
  </si>
  <si>
    <t>-2,9*2,6</t>
  </si>
  <si>
    <t>-2,905*2,75</t>
  </si>
  <si>
    <t>-1*2,75</t>
  </si>
  <si>
    <t>-1*2,9</t>
  </si>
  <si>
    <t>-4,1*2,75</t>
  </si>
  <si>
    <t>-2,95*2,8</t>
  </si>
  <si>
    <t>-1*3,3</t>
  </si>
  <si>
    <t>-4,1*3,15</t>
  </si>
  <si>
    <t>--------------------</t>
  </si>
  <si>
    <t>-1*1,75*5</t>
  </si>
  <si>
    <t>-2,125*2,85</t>
  </si>
  <si>
    <t>-4,1*2*5</t>
  </si>
  <si>
    <t>192</t>
  </si>
  <si>
    <t>28376451</t>
  </si>
  <si>
    <t>deska XPS hrana polodrážková a hladký povrch 300kPA λ=0,035 tl 200mm</t>
  </si>
  <si>
    <t>1018561433</t>
  </si>
  <si>
    <t>7,184+8,242+7,745+26,96+12,88</t>
  </si>
  <si>
    <t>63,011*1,05 'Přepočtené koeficientem množství</t>
  </si>
  <si>
    <t>193</t>
  </si>
  <si>
    <t>28376081</t>
  </si>
  <si>
    <t>deska EPS grafitová fasádní λ=0,030-0,031 tl 200mm</t>
  </si>
  <si>
    <t>686082584</t>
  </si>
  <si>
    <t>822,245</t>
  </si>
  <si>
    <t>" odpočet výměry XPS 200 "</t>
  </si>
  <si>
    <t>-(7,184+8,242+7,745+26,96+12,88)</t>
  </si>
  <si>
    <t>759,234*1,05 'Přepočtené koeficientem množství</t>
  </si>
  <si>
    <t>194</t>
  </si>
  <si>
    <t>622212001</t>
  </si>
  <si>
    <t>Montáž kontaktního zateplení vnějšího ostění, nadpraží nebo parapetu hl. špalety do 200 mm lepením desek z polystyrenu tl do 40 mm</t>
  </si>
  <si>
    <t>-2124707551</t>
  </si>
  <si>
    <t>Montáž kontaktního zateplení vnějšího ostění, nadpraží nebo parapetu lepením z polystyrenových desek hloubky špalet do 200 mm, tloušťky desek do 40 mm</t>
  </si>
  <si>
    <t>https://podminky.urs.cz/item/CS_URS_2023_02/622212001</t>
  </si>
  <si>
    <t>2,29+2+2,29</t>
  </si>
  <si>
    <t>2*1,75+2</t>
  </si>
  <si>
    <t>2*1,75+1</t>
  </si>
  <si>
    <t>(2*1,75+1,5)*2</t>
  </si>
  <si>
    <t>2,61*2+1,26</t>
  </si>
  <si>
    <t>3*1,75*2</t>
  </si>
  <si>
    <t>2,66*2+1,2</t>
  </si>
  <si>
    <t>2,66*2+1,4</t>
  </si>
  <si>
    <t>2,54*2+1,19</t>
  </si>
  <si>
    <t>(2*1,875+1)*4</t>
  </si>
  <si>
    <t>(2*1,875+1)*2</t>
  </si>
  <si>
    <t>(2*1,875+1,5)*5</t>
  </si>
  <si>
    <t>(2*1,875+0,615)*2</t>
  </si>
  <si>
    <t>(2,2*2+1)*2</t>
  </si>
  <si>
    <t>2,35*2+1</t>
  </si>
  <si>
    <t>(2*0,5+1,75)*3</t>
  </si>
  <si>
    <t>(1,25*2+1)*2</t>
  </si>
  <si>
    <t>2,46*2+2,125</t>
  </si>
  <si>
    <t>3,1*2+4,2</t>
  </si>
  <si>
    <t>3,25*2+4,1</t>
  </si>
  <si>
    <t>2,75*2+4,1</t>
  </si>
  <si>
    <t>3,65*2+4,1</t>
  </si>
  <si>
    <t>3,15*2+4,1</t>
  </si>
  <si>
    <t>(1,75*2+1)*5</t>
  </si>
  <si>
    <t>2,85*2+2,125</t>
  </si>
  <si>
    <t>(2*2+4,1)*5</t>
  </si>
  <si>
    <t>" zateplení venkovní části parapetu - pod oplechování "</t>
  </si>
  <si>
    <t>195</t>
  </si>
  <si>
    <t>28376415</t>
  </si>
  <si>
    <t>deska XPS hrana polodrážková a hladký povrch 300kPA λ=0,035 tl 30mm</t>
  </si>
  <si>
    <t>98916826</t>
  </si>
  <si>
    <t>24*0,2</t>
  </si>
  <si>
    <t>196</t>
  </si>
  <si>
    <t>28376071</t>
  </si>
  <si>
    <t>deska EPS grafitová fasádní λ=0,030-0,031 tl 30mm</t>
  </si>
  <si>
    <t>158736662</t>
  </si>
  <si>
    <t>288,57*0,2*1,05</t>
  </si>
  <si>
    <t>197</t>
  </si>
  <si>
    <t>622231121</t>
  </si>
  <si>
    <t>Montáž kontaktního zateplení vnějších stěn lepením a mechanickým kotvením desek z fenolické pěny tl přes 80 do 120 mm</t>
  </si>
  <si>
    <t>1983895504</t>
  </si>
  <si>
    <t>Montáž kontaktního zateplení lepením a mechanickým kotvením z desek z fenolické pěny na vnější stěny, na podklad betonový nebo z lehčeného betonu, z tvárnic keramických nebo vápenopískových, tloušťky desek přes 80 do 120 mm</t>
  </si>
  <si>
    <t>https://podminky.urs.cz/item/CS_URS_2023_02/622231121</t>
  </si>
  <si>
    <t xml:space="preserve">" SO 01, skl. F5,  stěna sousedního domu v průjezdu "</t>
  </si>
  <si>
    <t>198</t>
  </si>
  <si>
    <t>28376808</t>
  </si>
  <si>
    <t>deska fenolická tepelně izolační fasádní λ=0,020 tl 100mm</t>
  </si>
  <si>
    <t>-690687699</t>
  </si>
  <si>
    <t>23,628*1,05 'Přepočtené koeficientem množství</t>
  </si>
  <si>
    <t>199</t>
  </si>
  <si>
    <t>622252001</t>
  </si>
  <si>
    <t>Montáž profilů kontaktního zateplení připevněných mechanicky</t>
  </si>
  <si>
    <t>1896227417</t>
  </si>
  <si>
    <t>Montáž profilů kontaktního zateplení zakládacích soklových připevněných hmoždinkami</t>
  </si>
  <si>
    <t>https://podminky.urs.cz/item/CS_URS_2023_02/622252001</t>
  </si>
  <si>
    <t>" zakládací profil "</t>
  </si>
  <si>
    <t>" SO 01 - strana ze dvora + průjezd "</t>
  </si>
  <si>
    <t>1,855+3,725+5,67+9,275*2</t>
  </si>
  <si>
    <t>" SO 01 z ulice "</t>
  </si>
  <si>
    <t>10,865+1,405+3,25+1,4+5,335</t>
  </si>
  <si>
    <t>-(1,405+3,25+1,4)</t>
  </si>
  <si>
    <t>1,71+5,45+1,68</t>
  </si>
  <si>
    <t>1,21+7,745+1,21</t>
  </si>
  <si>
    <t xml:space="preserve">" SO 02  ze dvora "</t>
  </si>
  <si>
    <t>1,915+9,175+9,11</t>
  </si>
  <si>
    <t>3,48*2</t>
  </si>
  <si>
    <t>8,41+2*1</t>
  </si>
  <si>
    <t>8,85</t>
  </si>
  <si>
    <t>" stěna do ulice "</t>
  </si>
  <si>
    <t>8+1,5+27,425</t>
  </si>
  <si>
    <t>1,005+26,96+1,005</t>
  </si>
  <si>
    <t>200</t>
  </si>
  <si>
    <t>59051657</t>
  </si>
  <si>
    <t>profil zakládací Al tl 0,7mm pro ETICS pro izolant tl 200mm</t>
  </si>
  <si>
    <t>876045266</t>
  </si>
  <si>
    <t>177,32*1,05 'Přepočtené koeficientem množství</t>
  </si>
  <si>
    <t>201</t>
  </si>
  <si>
    <t>622252002</t>
  </si>
  <si>
    <t>Montáž profilů kontaktního zateplení lepených</t>
  </si>
  <si>
    <t>-102085437</t>
  </si>
  <si>
    <t>Montáž profilů kontaktního zateplení ostatních stěnových, dilatačních apod. lepených do tmelu</t>
  </si>
  <si>
    <t>https://podminky.urs.cz/item/CS_URS_2023_02/622252002</t>
  </si>
  <si>
    <t>" dilatační profil mezi SO 01- SO 02 ""</t>
  </si>
  <si>
    <t>2*10</t>
  </si>
  <si>
    <t>" zateplení u průjezdu - sousední budova "</t>
  </si>
  <si>
    <t>7,5+7,9</t>
  </si>
  <si>
    <t>7,5+8+2*3,5</t>
  </si>
  <si>
    <t>" rohový profil "</t>
  </si>
  <si>
    <t>" výklenek u vstupu "</t>
  </si>
  <si>
    <t>1,405+3,25+1,4+2,835*2</t>
  </si>
  <si>
    <t>2*4,11</t>
  </si>
  <si>
    <t>" průjezd "</t>
  </si>
  <si>
    <t>(3,21+2,46+2,735)*2</t>
  </si>
  <si>
    <t>" SO 02 - průjezd "</t>
  </si>
  <si>
    <t>2,486+3,145+2,486</t>
  </si>
  <si>
    <t>3,4*3,145*3,4</t>
  </si>
  <si>
    <t>" stěna a sloup v průjezdu "</t>
  </si>
  <si>
    <t>3,4*3</t>
  </si>
  <si>
    <t>2*4,76</t>
  </si>
  <si>
    <t>" okna a dveře "</t>
  </si>
  <si>
    <t>" začišťovací lišta u oken a dveří - viz rohový profil "</t>
  </si>
  <si>
    <t>289</t>
  </si>
  <si>
    <t>" + pro parapet "</t>
  </si>
  <si>
    <t>76,7</t>
  </si>
  <si>
    <t>" atikový ukončující profil "</t>
  </si>
  <si>
    <t>8,75+4,62+7,745+5,26+8,34+8,82+8,855+3,73+1,8+7,345+2*1,01</t>
  </si>
  <si>
    <t>8,75+26,965+3,57+3,565+2,655+3,295+4,595+1+3,185+3,8+1,91+9,175+9,23+0,985+26,955+1</t>
  </si>
  <si>
    <t>202</t>
  </si>
  <si>
    <t>63127466</t>
  </si>
  <si>
    <t>profil rohový Al 23x23mm s výztužnou tkaninou š 100mm pro ETICS</t>
  </si>
  <si>
    <t>707888229</t>
  </si>
  <si>
    <t>101+289</t>
  </si>
  <si>
    <t>390*1,05 'Přepočtené koeficientem množství</t>
  </si>
  <si>
    <t>203</t>
  </si>
  <si>
    <t>28342206</t>
  </si>
  <si>
    <t>profil ukončovací PVC s výztužnou tkaninu pro ukončení atiky ETICS</t>
  </si>
  <si>
    <t>-2070312335</t>
  </si>
  <si>
    <t>178*1,05</t>
  </si>
  <si>
    <t>186,9*1,05 'Přepočtené koeficientem množství</t>
  </si>
  <si>
    <t>204</t>
  </si>
  <si>
    <t>59051512</t>
  </si>
  <si>
    <t>profil začišťovací s okapnicí PVC s výztužnou tkaninou pro parapet ETICS</t>
  </si>
  <si>
    <t>-1959642694</t>
  </si>
  <si>
    <t>2+1+1,5+1,5+1,75*2</t>
  </si>
  <si>
    <t>6*1+5*1,5*2*0,615</t>
  </si>
  <si>
    <t>1,75*3+1*2+0,6+5*2,9+2*1</t>
  </si>
  <si>
    <t>1*5+2,125+4,1*5</t>
  </si>
  <si>
    <t>76,7*1,05 'Přepočtené koeficientem množství</t>
  </si>
  <si>
    <t>205</t>
  </si>
  <si>
    <t>59051510</t>
  </si>
  <si>
    <t>profil začišťovací s okapnicí PVC s výztužnou tkaninou pro nadpraží ETICS</t>
  </si>
  <si>
    <t>750261227</t>
  </si>
  <si>
    <t>2+1+1,5+1,5+1,75*2+1+1,26+1,2+1,4+1,19</t>
  </si>
  <si>
    <t>1,75*3+1*2+0,6+5*2,9+2*1+3*1+3*1</t>
  </si>
  <si>
    <t>88,75*1,05 'Přepočtené koeficientem množství</t>
  </si>
  <si>
    <t>206</t>
  </si>
  <si>
    <t>59051476</t>
  </si>
  <si>
    <t>profil začišťovací PVC 9mm s výztužnou tkaninou pro ostění ETICS</t>
  </si>
  <si>
    <t>1473643292</t>
  </si>
  <si>
    <t>2,29+2,29</t>
  </si>
  <si>
    <t>2*1,75</t>
  </si>
  <si>
    <t>2*1,75*2</t>
  </si>
  <si>
    <t>2,61*2</t>
  </si>
  <si>
    <t>2,66*2</t>
  </si>
  <si>
    <t>2,54*2</t>
  </si>
  <si>
    <t>2*1,875*(4+2+5+2)</t>
  </si>
  <si>
    <t>2,2*2*2</t>
  </si>
  <si>
    <t>2,35*2</t>
  </si>
  <si>
    <t>2*0,5*3</t>
  </si>
  <si>
    <t>1,25*2*2</t>
  </si>
  <si>
    <t>2,46*2</t>
  </si>
  <si>
    <t>3,1*2</t>
  </si>
  <si>
    <t>3,25*2</t>
  </si>
  <si>
    <t>2,75*2</t>
  </si>
  <si>
    <t>3,65*2</t>
  </si>
  <si>
    <t>3,15*2</t>
  </si>
  <si>
    <t>1,75*2*5</t>
  </si>
  <si>
    <t>2,85*2</t>
  </si>
  <si>
    <t>2*2*5</t>
  </si>
  <si>
    <t>196,69*1,05 'Přepočtené koeficientem množství</t>
  </si>
  <si>
    <t>207</t>
  </si>
  <si>
    <t>59051500</t>
  </si>
  <si>
    <t>profil dilatační stěnový PVC s výztužnou tkaninou pro ETICS</t>
  </si>
  <si>
    <t>1394766870</t>
  </si>
  <si>
    <t>57,9*1,05 'Přepočtené koeficientem množství</t>
  </si>
  <si>
    <t>208</t>
  </si>
  <si>
    <t>622531012</t>
  </si>
  <si>
    <t>Tenkovrstvá silikonová zrnitá omítka zrnitost 1,5 mm vnějších stěn</t>
  </si>
  <si>
    <t>-474890255</t>
  </si>
  <si>
    <t>Omítka tenkovrstvá silikonová vnějších ploch probarvená bez penetrace zatíraná (škrábaná), zrnitost 1,5 mm stěn</t>
  </si>
  <si>
    <t>https://podminky.urs.cz/item/CS_URS_2023_02/622531012</t>
  </si>
  <si>
    <t>209</t>
  </si>
  <si>
    <t>62254(R)</t>
  </si>
  <si>
    <t>vnější břizolitová omítka stěn tl. 10-12mm, ze suchých směsí , vč. penetrace</t>
  </si>
  <si>
    <t>608775638</t>
  </si>
  <si>
    <t xml:space="preserve">" plochy pod sgrafito " </t>
  </si>
  <si>
    <t>33,4+55,3</t>
  </si>
  <si>
    <t>210</t>
  </si>
  <si>
    <t>631311116</t>
  </si>
  <si>
    <t>Mazanina tl přes 50 do 80 mm z betonu prostého bez zvýšených nároků na prostředí tř. C 25/30</t>
  </si>
  <si>
    <t>-1060484379</t>
  </si>
  <si>
    <t>Mazanina z betonu prostého bez zvýšených nároků na prostředí tl. přes 50 do 80 mm tř. C 25/30</t>
  </si>
  <si>
    <t>https://podminky.urs.cz/item/CS_URS_2023_02/631311116</t>
  </si>
  <si>
    <t>" I p.p. - PO2 "</t>
  </si>
  <si>
    <t>31,39*0,06</t>
  </si>
  <si>
    <t>211</t>
  </si>
  <si>
    <t>631311126</t>
  </si>
  <si>
    <t>Mazanina tl přes 80 do 120 mm z betonu prostého bez zvýšených nároků na prostředí tř. C 25/30</t>
  </si>
  <si>
    <t>1913500454</t>
  </si>
  <si>
    <t>Mazanina z betonu prostého bez zvýšených nároků na prostředí tl. přes 80 do 120 mm tř. C 25/30</t>
  </si>
  <si>
    <t>https://podminky.urs.cz/item/CS_URS_2023_02/631311126</t>
  </si>
  <si>
    <t>" SO 01 I n.p. m.č.119 "</t>
  </si>
  <si>
    <t>" podlaha P1.7 "</t>
  </si>
  <si>
    <t>10,51*0,09</t>
  </si>
  <si>
    <t>212</t>
  </si>
  <si>
    <t>631319173</t>
  </si>
  <si>
    <t>Příplatek k mazanině tl přes 80 do 120 mm za stržení povrchu spodní vrstvy před vložením výztuže</t>
  </si>
  <si>
    <t>-1285792051</t>
  </si>
  <si>
    <t>Příplatek k cenám mazanin za stržení povrchu spodní vrstvy mazaniny latí před vložením výztuže nebo pletiva pro tl. obou vrstev mazaniny přes 80 do 120 mm</t>
  </si>
  <si>
    <t>https://podminky.urs.cz/item/CS_URS_2023_02/631319173</t>
  </si>
  <si>
    <t>213</t>
  </si>
  <si>
    <t>631362021</t>
  </si>
  <si>
    <t>Výztuž mazanin svařovanými sítěmi Kari</t>
  </si>
  <si>
    <t>1956092181</t>
  </si>
  <si>
    <t>Výztuž mazanin ze svařovaných sítí z drátů typu KARI</t>
  </si>
  <si>
    <t>https://podminky.urs.cz/item/CS_URS_2023_02/631362021</t>
  </si>
  <si>
    <t>10,51*7,9*1,25*0,001</t>
  </si>
  <si>
    <t>214</t>
  </si>
  <si>
    <t>632451234</t>
  </si>
  <si>
    <t>Potěr cementový samonivelační litý C25 tl přes 45 do 50 mm</t>
  </si>
  <si>
    <t>161814639</t>
  </si>
  <si>
    <t>Potěr cementový samonivelační litý tř. C 25, tl. přes 45 do 50 mm</t>
  </si>
  <si>
    <t>https://podminky.urs.cz/item/CS_URS_2023_02/632451234</t>
  </si>
  <si>
    <t>" m.č.102,134,109-118 , P1.1 "</t>
  </si>
  <si>
    <t>4,18+4,44+79,82</t>
  </si>
  <si>
    <t>" m.č.103-108, P1.2 "</t>
  </si>
  <si>
    <t>3,45+3,6+3,08+1,89+1,4+1,45</t>
  </si>
  <si>
    <t>" m.č.201-204,207-217, P2.1 "</t>
  </si>
  <si>
    <t>23,26+3,97+5,47+10,44+86,8</t>
  </si>
  <si>
    <t>" m.č.205,206, P2.2 "</t>
  </si>
  <si>
    <t>15,65+10,51</t>
  </si>
  <si>
    <t>" m.č.001-005 , PO1 "</t>
  </si>
  <si>
    <t>36,03+29,2+27,17+24,38+21,97</t>
  </si>
  <si>
    <t>" m.č.007, PO2 "</t>
  </si>
  <si>
    <t>31,39</t>
  </si>
  <si>
    <t>" m.č.006, PO3 "</t>
  </si>
  <si>
    <t>18,28</t>
  </si>
  <si>
    <t>" m.č.120-123, P1.3 "</t>
  </si>
  <si>
    <t>71,43</t>
  </si>
  <si>
    <t>" m.č.124-127, P1.4 "</t>
  </si>
  <si>
    <t>65,03</t>
  </si>
  <si>
    <t>" m.č.132, P1.6 "</t>
  </si>
  <si>
    <t>15,89</t>
  </si>
  <si>
    <t>" m.č. 128-131, P1.5 "</t>
  </si>
  <si>
    <t>28,66</t>
  </si>
  <si>
    <t>" m.č.218-236 , P2.1"</t>
  </si>
  <si>
    <t>272,05</t>
  </si>
  <si>
    <t>215</t>
  </si>
  <si>
    <t>632451292</t>
  </si>
  <si>
    <t>Příplatek k cementovému samonivelačnímu litému potěru C25 ZKD 5 mm tl přes 50 mm</t>
  </si>
  <si>
    <t>342472639</t>
  </si>
  <si>
    <t>Potěr cementový samonivelační litý Příplatek k cenám za každých dalších i započatých 5 mm tloušťky přes 50 mm tř. C 25</t>
  </si>
  <si>
    <t>https://podminky.urs.cz/item/CS_URS_2023_02/632451292</t>
  </si>
  <si>
    <t>(4,18+4,44+79,82)*2</t>
  </si>
  <si>
    <t>(3,45+3,6+3,08+1,89+1,4+1,45)*2</t>
  </si>
  <si>
    <t>(15,65+10,51)*2</t>
  </si>
  <si>
    <t>(36,03+29,2+27,17+24,38+21,97)*2</t>
  </si>
  <si>
    <t>216</t>
  </si>
  <si>
    <t>632451456</t>
  </si>
  <si>
    <t>Potěr pískocementový tl přes 40 do 50 mm tř. C 25 běžný</t>
  </si>
  <si>
    <t>1988810368</t>
  </si>
  <si>
    <t>Potěr pískocementový běžný tl. přes 40 do 50 mm tř. C 25</t>
  </si>
  <si>
    <t>https://podminky.urs.cz/item/CS_URS_2023_02/632451456</t>
  </si>
  <si>
    <t>0,5*0,5</t>
  </si>
  <si>
    <t>700</t>
  </si>
  <si>
    <t>Ostatní výrobky</t>
  </si>
  <si>
    <t>217</t>
  </si>
  <si>
    <t>R-7679301</t>
  </si>
  <si>
    <t>N/01 - D+M sklepního světlíku pojízdného 400/1000/1000 (1300)mm vč. horního roštu a kotvení viz. výpis prvků</t>
  </si>
  <si>
    <t>1582548298</t>
  </si>
  <si>
    <t>218</t>
  </si>
  <si>
    <t>R-7679302</t>
  </si>
  <si>
    <t>N/02 - D+M výtahu 1800/1600mm - komplet viz. výpis prvků</t>
  </si>
  <si>
    <t>1957840748</t>
  </si>
  <si>
    <t>219</t>
  </si>
  <si>
    <t>R-7679303</t>
  </si>
  <si>
    <t>N/03 - D+M ocel. stojanu na kola 600/1100mm z L60/60/6 - 18kg vč. kotvení a povrchové úpravy viz. výpis prvků</t>
  </si>
  <si>
    <t>1096031333</t>
  </si>
  <si>
    <t>220</t>
  </si>
  <si>
    <t>R-7679307</t>
  </si>
  <si>
    <t xml:space="preserve"> N/08 - D+M vybavení kabinky WC pro osoby s omezenou schopností pohybu a orientace - komplet viz. výpis prvků</t>
  </si>
  <si>
    <t>1713459333</t>
  </si>
  <si>
    <t>" vybavení : 1 držák na toalet. papír "</t>
  </si>
  <si>
    <t>" 1 kartáč "</t>
  </si>
  <si>
    <t>" 1 zásobník na tekuté mýdlo "</t>
  </si>
  <si>
    <t>" 1 odkládací police "</t>
  </si>
  <si>
    <t>" 1 odpadkový koš "</t>
  </si>
  <si>
    <t>" 1 zásobník na papírové ručníky "</t>
  </si>
  <si>
    <t>"1 háček na oděvy "</t>
  </si>
  <si>
    <t>" 1 zrcadlo "</t>
  </si>
  <si>
    <t>221</t>
  </si>
  <si>
    <t>R-7679308</t>
  </si>
  <si>
    <t>N/07 - D+M vybavení kabinky WC pro osoby s omezenou schopností pohybu a orientace - komplet viz. výpis prvků</t>
  </si>
  <si>
    <t>-435186581</t>
  </si>
  <si>
    <t>" 1 kartáč antivandal "</t>
  </si>
  <si>
    <t>" 1 zásobník na tekuté mýdlo antivandal "</t>
  </si>
  <si>
    <t>222</t>
  </si>
  <si>
    <t>R-7679308a</t>
  </si>
  <si>
    <t xml:space="preserve"> D+M držáku na toalet. papír</t>
  </si>
  <si>
    <t>-1943985157</t>
  </si>
  <si>
    <t>223</t>
  </si>
  <si>
    <t>R-7679309</t>
  </si>
  <si>
    <t>N/09 - N/49 - D+M vnitřního parapetu z litého mramoru š. 245mm viz. výpis prvků</t>
  </si>
  <si>
    <t>1419247475</t>
  </si>
  <si>
    <t>1,5+1,75+1,75+4,1+3,1+4,1+3,1+3,1</t>
  </si>
  <si>
    <t>0,82+0,82+1+0,82+0,82+1+0,82+0,82</t>
  </si>
  <si>
    <t>2+1+1,5+1,5+1,5+1,5+1,75+1,75+4,1</t>
  </si>
  <si>
    <t>4,1+4,1+4,1+4,1+1+1+1+1+1+1+1+1+1</t>
  </si>
  <si>
    <t>1,5+1,5</t>
  </si>
  <si>
    <t>224</t>
  </si>
  <si>
    <t>R-7679350</t>
  </si>
  <si>
    <t>N/50 - D+M poštovních schránek 2x 4 přihrádky 824x385x140mm, zasekané do zdi viz. výpis prvků</t>
  </si>
  <si>
    <t>-776623953</t>
  </si>
  <si>
    <t>R-7679351</t>
  </si>
  <si>
    <t>N/51 - D+M poštovních schránek 4 přihrádky 600x385x140mm, zasekané do zdi viz. výpis prvků</t>
  </si>
  <si>
    <t>686312381</t>
  </si>
  <si>
    <t>226</t>
  </si>
  <si>
    <t>919726122</t>
  </si>
  <si>
    <t>Geotextilie pro ochranu, separaci a filtraci netkaná měrná hm přes 200 do 300 g/m2</t>
  </si>
  <si>
    <t>-1861366661</t>
  </si>
  <si>
    <t>Geotextilie netkaná pro ochranu, separaci nebo filtraci měrná hmotnost přes 200 do 300 g/m2</t>
  </si>
  <si>
    <t>https://podminky.urs.cz/item/CS_URS_2023_02/919726122</t>
  </si>
  <si>
    <t>227</t>
  </si>
  <si>
    <t>93501(R)</t>
  </si>
  <si>
    <t>D+M liniového žlabu - vstup do SO 01</t>
  </si>
  <si>
    <t>-1862320890</t>
  </si>
  <si>
    <t>228</t>
  </si>
  <si>
    <t>94001(R)</t>
  </si>
  <si>
    <t>D+M hasicích přístrojů 21-A</t>
  </si>
  <si>
    <t>1466751055</t>
  </si>
  <si>
    <t>229</t>
  </si>
  <si>
    <t>941111121</t>
  </si>
  <si>
    <t>Montáž lešení řadového trubkového lehkého s podlahami zatížení do 200 kg/m2 š od 0,9 do 1,2 m v do 10 m</t>
  </si>
  <si>
    <t>771555958</t>
  </si>
  <si>
    <t>Lešení řadové trubkové lehké pracovní s podlahami s provozním zatížením tř. 3 do 200 kg/m2 šířky tř. W09 od 0,9 do 1,2 m, výšky výšky do 10 m montáž</t>
  </si>
  <si>
    <t>https://podminky.urs.cz/item/CS_URS_2023_02/941111121</t>
  </si>
  <si>
    <t xml:space="preserve">" SO 01 z ulice  "</t>
  </si>
  <si>
    <t>(11+2,4+7,745+2,4+6)*7,9</t>
  </si>
  <si>
    <t>" SO 01 ze dvora "</t>
  </si>
  <si>
    <t>(2+4+9)*7,9</t>
  </si>
  <si>
    <t>(3,5+2+9+9)*(8,5+8)/2</t>
  </si>
  <si>
    <t>" SO 02 stěna do ulice "</t>
  </si>
  <si>
    <t>(11+2,5+27+2,5)*8</t>
  </si>
  <si>
    <t>230</t>
  </si>
  <si>
    <t>941111221</t>
  </si>
  <si>
    <t>Příplatek k lešení řadovému trubkovému lehkému s podlahami do 200 kg/m2 š od 0,9 do 1,2 m v 10 m za každý den použití</t>
  </si>
  <si>
    <t>-531447111</t>
  </si>
  <si>
    <t>Lešení řadové trubkové lehké pracovní s podlahami s provozním zatížením tř. 3 do 200 kg/m2 šířky tř. W09 od 0,9 do 1,2 m, výšky výšky do 10 m příplatek k ceně za každý den použití</t>
  </si>
  <si>
    <t>https://podminky.urs.cz/item/CS_URS_2023_02/941111221</t>
  </si>
  <si>
    <t>890*90</t>
  </si>
  <si>
    <t>231</t>
  </si>
  <si>
    <t>941111821</t>
  </si>
  <si>
    <t>Demontáž lešení řadového trubkového lehkého s podlahami zatížení do 200 kg/m2 š od 0,9 do 1,2 m v do 10 m</t>
  </si>
  <si>
    <t>-932367297</t>
  </si>
  <si>
    <t>Lešení řadové trubkové lehké pracovní s podlahami s provozním zatížením tř. 3 do 200 kg/m2 šířky tř. W09 od 0,9 do 1,2 m, výšky výšky do 10 m demontáž</t>
  </si>
  <si>
    <t>https://podminky.urs.cz/item/CS_URS_2023_02/941111821</t>
  </si>
  <si>
    <t>232</t>
  </si>
  <si>
    <t>944611111</t>
  </si>
  <si>
    <t>Montáž ochranné plachty z textilie z umělých vláken</t>
  </si>
  <si>
    <t>-882542560</t>
  </si>
  <si>
    <t>Plachta ochranná zavěšená na konstrukci lešení z textilie z umělých vláken montáž</t>
  </si>
  <si>
    <t>https://podminky.urs.cz/item/CS_URS_2023_02/944611111</t>
  </si>
  <si>
    <t>233</t>
  </si>
  <si>
    <t>944611211</t>
  </si>
  <si>
    <t>Příplatek k ochranné plachtě za každý den použití</t>
  </si>
  <si>
    <t>-27588440</t>
  </si>
  <si>
    <t>Plachta ochranná zavěšená na konstrukci lešení z textilie z umělých vláken příplatek k ceně za každý den použití</t>
  </si>
  <si>
    <t>https://podminky.urs.cz/item/CS_URS_2023_02/944611211</t>
  </si>
  <si>
    <t>558*90</t>
  </si>
  <si>
    <t>234</t>
  </si>
  <si>
    <t>944611811</t>
  </si>
  <si>
    <t>Demontáž ochranné plachty z textilie z umělých vláken</t>
  </si>
  <si>
    <t>-350309738</t>
  </si>
  <si>
    <t>Plachta ochranná zavěšená na konstrukci lešení z textilie z umělých vláken demontáž</t>
  </si>
  <si>
    <t>https://podminky.urs.cz/item/CS_URS_2023_02/944611811</t>
  </si>
  <si>
    <t>235</t>
  </si>
  <si>
    <t>944711111</t>
  </si>
  <si>
    <t>Montáž záchytné stříšky š do 1,5 m</t>
  </si>
  <si>
    <t>-485581703</t>
  </si>
  <si>
    <t>Stříška záchytná zřizovaná současně s lehkým nebo těžkým lešením šířky do 1,5 m montáž</t>
  </si>
  <si>
    <t>https://podminky.urs.cz/item/CS_URS_2023_02/944711111</t>
  </si>
  <si>
    <t>" strana do ulice "</t>
  </si>
  <si>
    <t>11+2,4+7,745+2,4+6</t>
  </si>
  <si>
    <t>11+2,5+27+2,5</t>
  </si>
  <si>
    <t>236</t>
  </si>
  <si>
    <t>944711211</t>
  </si>
  <si>
    <t>Příplatek k záchytné stříšce š přes do 1,5 m za každý den použití</t>
  </si>
  <si>
    <t>-1153477361</t>
  </si>
  <si>
    <t>Stříška záchytná zřizovaná současně s lehkým nebo těžkým lešením šířky do 1,5 m příplatek k ceně za každý den použití</t>
  </si>
  <si>
    <t>https://podminky.urs.cz/item/CS_URS_2023_02/944711211</t>
  </si>
  <si>
    <t>72*90</t>
  </si>
  <si>
    <t>237</t>
  </si>
  <si>
    <t>944711811</t>
  </si>
  <si>
    <t>Demontáž záchytné stříšky š přes do 1,5 m</t>
  </si>
  <si>
    <t>-1798975155</t>
  </si>
  <si>
    <t>Stříška záchytná zřizovaná současně s lehkým nebo těžkým lešením šířky do 1,5 m demontáž</t>
  </si>
  <si>
    <t>https://podminky.urs.cz/item/CS_URS_2023_02/944711811</t>
  </si>
  <si>
    <t>238</t>
  </si>
  <si>
    <t>949101111</t>
  </si>
  <si>
    <t>Lešení pomocné pro objekty pozemních staveb s lešeňovou podlahou v do 1,9 m zatížení do 150 kg/m2</t>
  </si>
  <si>
    <t>2020811949</t>
  </si>
  <si>
    <t>Lešení pomocné pracovní pro objekty pozemních staveb pro zatížení do 150 kg/m2, o výšce lešeňové podlahy do 1,9 m</t>
  </si>
  <si>
    <t>https://podminky.urs.cz/item/CS_URS_2023_02/949101111</t>
  </si>
  <si>
    <t>239</t>
  </si>
  <si>
    <t>949101112</t>
  </si>
  <si>
    <t>Lešení pomocné pro objekty pozemních staveb s lešeňovou podlahou v přes 1,9 do 3,5 m zatížení do 150 kg/m2</t>
  </si>
  <si>
    <t>590498790</t>
  </si>
  <si>
    <t>Lešení pomocné pracovní pro objekty pozemních staveb pro zatížení do 150 kg/m2, o výšce lešeňové podlahy přes 1,9 do 3,5 m</t>
  </si>
  <si>
    <t>https://podminky.urs.cz/item/CS_URS_2023_02/949101112</t>
  </si>
  <si>
    <t>240</t>
  </si>
  <si>
    <t>952901111</t>
  </si>
  <si>
    <t>Vyčištění budov bytové a občanské výstavby při výšce podlaží do 4 m</t>
  </si>
  <si>
    <t>2077169132</t>
  </si>
  <si>
    <t>Vyčištění budov nebo objektů před předáním do užívání budov bytové nebo občanské výstavby, světlé výšky podlaží do 4 m</t>
  </si>
  <si>
    <t>https://podminky.urs.cz/item/CS_URS_2023_02/952901111</t>
  </si>
  <si>
    <t>" I.p.p. - 2 n.p. "</t>
  </si>
  <si>
    <t>33,77+79,82+10,51+71,43+65,03+28,68+23,1</t>
  </si>
  <si>
    <t>23,28+46,04+86,6+272,05</t>
  </si>
  <si>
    <t>241</t>
  </si>
  <si>
    <t>953312125</t>
  </si>
  <si>
    <t>Vložky do svislých dilatačních spár z extrudovaných polystyrénových desek tl. přes 40 do 50 mm</t>
  </si>
  <si>
    <t>-1120785756</t>
  </si>
  <si>
    <t>Vložky svislé do dilatačních spár z polystyrenových desek extrudovaných včetně dodání a osazení, v jakémkoliv zdivu přes 40 do 50 mm</t>
  </si>
  <si>
    <t>https://podminky.urs.cz/item/CS_URS_2023_02/953312125</t>
  </si>
  <si>
    <t>" mezi SO01-02, I a II n.p. "</t>
  </si>
  <si>
    <t>8,895*8</t>
  </si>
  <si>
    <t>" stěna v průjezdu SO02 "</t>
  </si>
  <si>
    <t>1*5,29+3,5*4,985</t>
  </si>
  <si>
    <t>" sloup v průjezdu SO 02 "</t>
  </si>
  <si>
    <t>0,84*1+0,64*3,8</t>
  </si>
  <si>
    <t>242</t>
  </si>
  <si>
    <t>953943113</t>
  </si>
  <si>
    <t>Osazování výrobků přes 5 do 15 kg/kus do vysekaných kapes zdiva</t>
  </si>
  <si>
    <t>1341849353</t>
  </si>
  <si>
    <t>Osazování drobných kovových předmětů výrobků ostatních jinde neuvedených do vynechaných či vysekaných kapes zdiva, se zajištěním polohy se zalitím maltou cementovou, hmotnosti přes 5 do 15 kg/kus</t>
  </si>
  <si>
    <t>https://podminky.urs.cz/item/CS_URS_2023_02/953943113</t>
  </si>
  <si>
    <t>" revizní dvířka šachet "</t>
  </si>
  <si>
    <t>" SO 02, I a II n.p. "</t>
  </si>
  <si>
    <t>3+4</t>
  </si>
  <si>
    <t>243</t>
  </si>
  <si>
    <t>953901(R)</t>
  </si>
  <si>
    <t>revizní protipožární dvířka do šachet 300/300mm</t>
  </si>
  <si>
    <t>-1970862276</t>
  </si>
  <si>
    <t>244</t>
  </si>
  <si>
    <t>985331211</t>
  </si>
  <si>
    <t>Dodatečné vlepování betonářské výztuže D 8 mm do chemické malty včetně vyvrtání otvoru</t>
  </si>
  <si>
    <t>-284502053</t>
  </si>
  <si>
    <t>Dodatečné vlepování betonářské výztuže včetně vyvrtání a vyčištění otvoru chemickou maltou průměr výztuže 8 mm</t>
  </si>
  <si>
    <t>https://podminky.urs.cz/item/CS_URS_2023_02/985331211</t>
  </si>
  <si>
    <t>" kotvení stěn do pilířů v obvodové stěně do ulice "</t>
  </si>
  <si>
    <t>(4,1+3,7*2+2,6)/0,5*0,2</t>
  </si>
  <si>
    <t>" dtto, výt. šachta "</t>
  </si>
  <si>
    <t>2,61*2/0,5*0,2</t>
  </si>
  <si>
    <t>" v m.č.124,120 do dvora "</t>
  </si>
  <si>
    <t>(4,1+3,7)/0,5*0,2</t>
  </si>
  <si>
    <t>6*3,5/0,5*0,2</t>
  </si>
  <si>
    <t>3,5/0,5*0,2</t>
  </si>
  <si>
    <t>245</t>
  </si>
  <si>
    <t>13021012(R)</t>
  </si>
  <si>
    <t>tyč ocelová kruhová žebírková DIN 488 jakost B500B (10 505) výztuž do betonu D 8mm</t>
  </si>
  <si>
    <t>-1424141925</t>
  </si>
  <si>
    <t>P</t>
  </si>
  <si>
    <t>Poznámka k položce:_x000d_
Hmotnost: 0,40 kg/m</t>
  </si>
  <si>
    <t>20,648*2*0,222*0,001</t>
  </si>
  <si>
    <t>246</t>
  </si>
  <si>
    <t>993111111</t>
  </si>
  <si>
    <t>Dovoz a odvoz lešení řadového do 10 km včetně naložení a složení</t>
  </si>
  <si>
    <t>-680605253</t>
  </si>
  <si>
    <t>Dovoz a odvoz lešení včetně naložení a složení řadového, na vzdálenost do 10 km</t>
  </si>
  <si>
    <t>https://podminky.urs.cz/item/CS_URS_2023_02/993111111</t>
  </si>
  <si>
    <t>247</t>
  </si>
  <si>
    <t>993111119</t>
  </si>
  <si>
    <t>Příplatek k ceně dovozu a odvozu lešení řadového ZKD 10 km přes 10 km</t>
  </si>
  <si>
    <t>-992470665</t>
  </si>
  <si>
    <t>Dovoz a odvoz lešení včetně naložení a složení řadového, na vzdálenost Příplatek k ceně za každých dalších i započatých 10 km přes 10 km</t>
  </si>
  <si>
    <t>https://podminky.urs.cz/item/CS_URS_2023_02/993111119</t>
  </si>
  <si>
    <t>248</t>
  </si>
  <si>
    <t>998011002</t>
  </si>
  <si>
    <t>Přesun hmot pro budovy zděné v přes 6 do 12 m</t>
  </si>
  <si>
    <t>1390384880</t>
  </si>
  <si>
    <t>Přesun hmot pro budovy občanské výstavby, bydlení, výrobu a služby s nosnou svislou konstrukcí zděnou z cihel, tvárnic nebo kamene vodorovná dopravní vzdálenost do 100 m pro budovy výšky přes 6 do 12 m</t>
  </si>
  <si>
    <t>https://podminky.urs.cz/item/CS_URS_2023_02/998011002</t>
  </si>
  <si>
    <t>PSV</t>
  </si>
  <si>
    <t>Práce a dodávky PSV</t>
  </si>
  <si>
    <t>711</t>
  </si>
  <si>
    <t>Izolace proti vodě, vlhkosti a plynům</t>
  </si>
  <si>
    <t>249</t>
  </si>
  <si>
    <t>71101(R)</t>
  </si>
  <si>
    <t>stěrková izolace vč. těsnění styků podlaha/stěna a stěna/stěna</t>
  </si>
  <si>
    <t>466724440</t>
  </si>
  <si>
    <t>3,45+(2,131+1,75+1,58+1,605)*0,15</t>
  </si>
  <si>
    <t>3,6+(2,3+1,665)*(0,15+1,5)</t>
  </si>
  <si>
    <t>3,08+(2,49+1,33+2,01+1,41)*0,15+1,5*1,35</t>
  </si>
  <si>
    <t>1,89+(1,33+1,35)*2*0,15+1,35*1,35</t>
  </si>
  <si>
    <t>1,4+(0,965+1,325)*2*0,15+0,965*1,35</t>
  </si>
  <si>
    <t>1,45+(1,72+0,965+1,325+1)*0,15+0,965*1,35</t>
  </si>
  <si>
    <t>" m.č.113,114 "</t>
  </si>
  <si>
    <t>2,52+2,15*0,15+(0,3+0,82+0,8)*3,2+(0,7+1)*1,5</t>
  </si>
  <si>
    <t>1,35+(1,5+0,9+1,5)*0,15+0,9*1,5</t>
  </si>
  <si>
    <t>" SO O1 II n.p."</t>
  </si>
  <si>
    <t>5,47+(0,1+1,15+3,145+1,62+3,025+0,9+0,97)*0,15+2,5*1,35+(2*1+0,9)*3,2</t>
  </si>
  <si>
    <t>1,95+(1,615+1,04)*2*0,15+1,04*1,35</t>
  </si>
  <si>
    <t>1,53+(1,615+0,95)*2*0,15+0,95*1,35</t>
  </si>
  <si>
    <t>1,66+(1,61+0,95)*2*0,15+0,95*1,35</t>
  </si>
  <si>
    <t>" m.č.217</t>
  </si>
  <si>
    <t>2,54+(1,975+1,2)*2*0,15+1,2*1,35</t>
  </si>
  <si>
    <t>4,66+(2,045+1,28+0,4+1,68+1,135+2,635)*0,15</t>
  </si>
  <si>
    <t>2,31+(2,445*2+0,95)*0,15+0,95*1,5</t>
  </si>
  <si>
    <t>2+(2,1+0,97+2,1)*0,15+0,97*1,5</t>
  </si>
  <si>
    <t>5,35+(2,5+2)*2*0,15</t>
  </si>
  <si>
    <t>1,92+(1,925*2+0,95)*0,15+0,95*1,5</t>
  </si>
  <si>
    <t>1,52+(1,49*2+1,07)*0,15+1,07*1,5</t>
  </si>
  <si>
    <t>" 129-131 "</t>
  </si>
  <si>
    <t>5,01+(2,325+2,125)*0,15*2</t>
  </si>
  <si>
    <t>1,79+(1,25+1,325)*2*0,15+(0,8+0,8)*1,35</t>
  </si>
  <si>
    <t>1,43+(1,25*2+1,07)*0,15+1,07*1,5</t>
  </si>
  <si>
    <t>4,09+(1,8+2,2)*2*0,15+3*1*1,35</t>
  </si>
  <si>
    <t>" m.č.221-227"</t>
  </si>
  <si>
    <t>3,83+(2,745+1,36)*2*0,15+1*1,35</t>
  </si>
  <si>
    <t>1,99+(1,555*2+1,3)*0,15+1,3*1,5</t>
  </si>
  <si>
    <t>2,07+(1,555+1,34)*0,15+1,34*1,5</t>
  </si>
  <si>
    <t>1,8+(1,15*2+1,16)*0,15+1,16*1,5</t>
  </si>
  <si>
    <t>4,21+(2,242+1,94)*2*0,15+1*1,35</t>
  </si>
  <si>
    <t>1,26+(1,065+1,1*2)*0,15+1,065*1,35</t>
  </si>
  <si>
    <t>1,18+(1,1*2+0,99)*0,15+0,99*1,35</t>
  </si>
  <si>
    <t>250</t>
  </si>
  <si>
    <t>711111011</t>
  </si>
  <si>
    <t>Provedení izolace proti zemní vlhkosti vodorovné za studena suspenzí asfaltovou</t>
  </si>
  <si>
    <t>-679968148</t>
  </si>
  <si>
    <t>Provedení izolace proti zemní vlhkosti natěradly a tmely za studena na ploše vodorovné V nátěrem suspensí asfaltovou</t>
  </si>
  <si>
    <t>https://podminky.urs.cz/item/CS_URS_2023_02/711111011</t>
  </si>
  <si>
    <t>3,3*4,895</t>
  </si>
  <si>
    <t xml:space="preserve">" SO 01 -  ostatní "</t>
  </si>
  <si>
    <t>8,91*5,66-3,3*4,895</t>
  </si>
  <si>
    <t>8,91*4,8/2</t>
  </si>
  <si>
    <t>(5,865+3,85)/2*7,5</t>
  </si>
  <si>
    <t>8,895*3,3/2</t>
  </si>
  <si>
    <t>1,855*8,895</t>
  </si>
  <si>
    <t>" stěna + sloup - vjezd do dvora SO 02 "</t>
  </si>
  <si>
    <t>0,6*4,985 +0,64*0,3</t>
  </si>
  <si>
    <t>251</t>
  </si>
  <si>
    <t>711112011</t>
  </si>
  <si>
    <t>Provedení izolace proti zemní vlhkosti svislé za studena suspenzí asfaltovou</t>
  </si>
  <si>
    <t>-52583101</t>
  </si>
  <si>
    <t>Provedení izolace proti zemní vlhkosti natěradly a tmely za studena na ploše svislé S nátěrem suspensí asfaltovou</t>
  </si>
  <si>
    <t>https://podminky.urs.cz/item/CS_URS_2023_02/711112011</t>
  </si>
  <si>
    <t>"F1.1 "</t>
  </si>
  <si>
    <t>" SO O1 - u trafostanice "</t>
  </si>
  <si>
    <t>1,9*(5+3,3)</t>
  </si>
  <si>
    <t>0,8*(5+3,3)</t>
  </si>
  <si>
    <t xml:space="preserve">" pod zateplení soklu SO 01  "</t>
  </si>
  <si>
    <t>(1,855+3,85+5,66+8,91-5+3,325+3,08+0,475+1,445+5,865)*1,2</t>
  </si>
  <si>
    <t>(1,435+0,35+4,3+0,5)*1,2</t>
  </si>
  <si>
    <t>" stěna ze ztr. bednění u SO 02 "</t>
  </si>
  <si>
    <t>8,895*3</t>
  </si>
  <si>
    <t>" SO 02 - jímka "</t>
  </si>
  <si>
    <t>4*0,7*0,5</t>
  </si>
  <si>
    <t>2*1,1+(2,2*2+2)*0,9</t>
  </si>
  <si>
    <t>" stěna sousedící s SO 01 "</t>
  </si>
  <si>
    <t>(10,426+9,055)*(3,3+3,7)/2</t>
  </si>
  <si>
    <t>(0,25+15,205+9,2+5)*3,75</t>
  </si>
  <si>
    <t>" část s obloukem "</t>
  </si>
  <si>
    <t>(0,25+4,375+0,3+4,178+4,83+0,25)*4,3</t>
  </si>
  <si>
    <t>252</t>
  </si>
  <si>
    <t>11163153</t>
  </si>
  <si>
    <t>emulze asfaltová penetrační</t>
  </si>
  <si>
    <t>litr</t>
  </si>
  <si>
    <t>734796053</t>
  </si>
  <si>
    <t>(374+369)*0,4</t>
  </si>
  <si>
    <t>253</t>
  </si>
  <si>
    <t>711132111</t>
  </si>
  <si>
    <t>Provedení izolace proti zemní vlhkosti pásy na sucho samolepící svislé</t>
  </si>
  <si>
    <t>-1253025977</t>
  </si>
  <si>
    <t>Provedení izolace proti zemní vlhkosti pásy na sucho samolepícího asfaltového pásu na ploše svislé S</t>
  </si>
  <si>
    <t>https://podminky.urs.cz/item/CS_URS_2023_02/711132111</t>
  </si>
  <si>
    <t>" F1.1 "</t>
  </si>
  <si>
    <t xml:space="preserve">" stěna ze ztr. bednění u SO 02  - 2 vrstvy "</t>
  </si>
  <si>
    <t>8,895*3*2</t>
  </si>
  <si>
    <t>254</t>
  </si>
  <si>
    <t>62853001</t>
  </si>
  <si>
    <t>pás asfaltový samolepicí modifikovaný SBS s vložkou ze skleněné tkaniny se spalitelnou fólií nebo jemnozrnným minerálním posypem nebo textilií na horním povrchu tl 4,0mm</t>
  </si>
  <si>
    <t>-912464047</t>
  </si>
  <si>
    <t>54*1,221 'Přepočtené koeficientem množství</t>
  </si>
  <si>
    <t>255</t>
  </si>
  <si>
    <t>711141559</t>
  </si>
  <si>
    <t>Provedení izolace proti zemní vlhkosti pásy přitavením vodorovné NAIP</t>
  </si>
  <si>
    <t>897643824</t>
  </si>
  <si>
    <t>Provedení izolace proti zemní vlhkosti pásy přitavením NAIP na ploše vodorovné V</t>
  </si>
  <si>
    <t>https://podminky.urs.cz/item/CS_URS_2023_02/711141559</t>
  </si>
  <si>
    <t>" 2x pás výměra viz pen. nátěr "</t>
  </si>
  <si>
    <t>2*374</t>
  </si>
  <si>
    <t>256</t>
  </si>
  <si>
    <t>711142559</t>
  </si>
  <si>
    <t>Provedení izolace proti zemní vlhkosti pásy přitavením svislé NAIP</t>
  </si>
  <si>
    <t>-1749517831</t>
  </si>
  <si>
    <t>Provedení izolace proti zemní vlhkosti pásy přitavením NAIP na ploše svislé S</t>
  </si>
  <si>
    <t>https://podminky.urs.cz/item/CS_URS_2023_02/711142559</t>
  </si>
  <si>
    <t>2*370</t>
  </si>
  <si>
    <t>" odpočet samolepicího pásu "</t>
  </si>
  <si>
    <t>-54</t>
  </si>
  <si>
    <t>257</t>
  </si>
  <si>
    <t>62855001</t>
  </si>
  <si>
    <t>pás asfaltový natavitelný modifikovaný SBS s vložkou z polyesterové rohože a spalitelnou PE fólií nebo jemnozrnným minerálním posypem na horním povrchu tl 4,0mm</t>
  </si>
  <si>
    <t>307570370</t>
  </si>
  <si>
    <t>(748+686)*1,2</t>
  </si>
  <si>
    <t>258</t>
  </si>
  <si>
    <t>711161212</t>
  </si>
  <si>
    <t>Izolace proti zemní vlhkosti nopovou fólií svislá, nopek v 8,0 mm, tl do 0,6 mm</t>
  </si>
  <si>
    <t>-803712028</t>
  </si>
  <si>
    <t>Izolace proti zemní vlhkosti a beztlakové vodě nopovými fóliemi na ploše svislé S vrstva ochranná, odvětrávací a drenážní výška nopku 8,0 mm, tl. fólie do 0,6 mm</t>
  </si>
  <si>
    <t>https://podminky.urs.cz/item/CS_URS_2023_02/711161212</t>
  </si>
  <si>
    <t>" SO 01 - stěny trafostanice "</t>
  </si>
  <si>
    <t>(1,9+0,9)*(5+3,3)</t>
  </si>
  <si>
    <t xml:space="preserve">" zateplení soklu SO 01  "</t>
  </si>
  <si>
    <t>(1,855+3,85+5,66+8,91-5+3,325+3,08+0,475+1,445+5,865)*0,7</t>
  </si>
  <si>
    <t>(1,435+0,35+4,3+0,5)*0,7</t>
  </si>
  <si>
    <t>259</t>
  </si>
  <si>
    <t>711161222</t>
  </si>
  <si>
    <t>Izolace proti zemní vlhkosti nopovou fólií s textilií svislá, nopek v 8,0 mm, tl do 0,6 mm</t>
  </si>
  <si>
    <t>-1804667213</t>
  </si>
  <si>
    <t>Izolace proti zemní vlhkosti a beztlakové vodě nopovými fóliemi na ploše svislé S vrstva ochranná, odvětrávací a drenážní s nakašírovanou filtrační textilií výška nopku 8,0 mm, tl. fólie do 0,6 mm</t>
  </si>
  <si>
    <t>https://podminky.urs.cz/item/CS_URS_2023_02/711161222</t>
  </si>
  <si>
    <t>" SO 02 - obvodové stěny I p.p. - skl. F1.1"</t>
  </si>
  <si>
    <t>(10,426+9,055)*3</t>
  </si>
  <si>
    <t>5*2*3,3</t>
  </si>
  <si>
    <t>(0,25+15,205-5+9,2+5-5)*3</t>
  </si>
  <si>
    <t>(0,25+4,375+0,3+4,178+4,83+0,25)*4</t>
  </si>
  <si>
    <t>260</t>
  </si>
  <si>
    <t>711161384</t>
  </si>
  <si>
    <t>Izolace proti zemní vlhkosti nopovou fólií ukončení provětrávací lištou</t>
  </si>
  <si>
    <t>-234620582</t>
  </si>
  <si>
    <t>Izolace proti zemní vlhkosti a beztlakové vodě nopovými fóliemi ostatní ukončení izolace provětrávací lištou</t>
  </si>
  <si>
    <t>https://podminky.urs.cz/item/CS_URS_2023_02/711161384</t>
  </si>
  <si>
    <t>5+3,3</t>
  </si>
  <si>
    <t>1,855+3,85+5,66+8,91-5+3,325+3,08+0,475+1,445+5,865</t>
  </si>
  <si>
    <t>1,435+0,35+4,3+0,5</t>
  </si>
  <si>
    <t>10,426+9,055</t>
  </si>
  <si>
    <t>0,25+15,205+9,2+5</t>
  </si>
  <si>
    <t>0,25+4,375+0,3+4,178+4,83+0,25</t>
  </si>
  <si>
    <t>261</t>
  </si>
  <si>
    <t>711192101</t>
  </si>
  <si>
    <t>Provedení izolace proti zemní vlhkosti hydroizolační stěrkou svislé na betonu, 1 vrstva</t>
  </si>
  <si>
    <t>1526507058</t>
  </si>
  <si>
    <t>Provedení izolace proti zemní vlhkosti hydroizolační stěrkou na ploše svislé S jednovrstvá na betonu</t>
  </si>
  <si>
    <t>https://podminky.urs.cz/item/CS_URS_2023_02/711192101</t>
  </si>
  <si>
    <t xml:space="preserve">" F1.1 - svislá izolace </t>
  </si>
  <si>
    <t>369</t>
  </si>
  <si>
    <t>262</t>
  </si>
  <si>
    <t>111901(R)</t>
  </si>
  <si>
    <t>dodání jednosložkové asf. stěrky</t>
  </si>
  <si>
    <t>-1474879746</t>
  </si>
  <si>
    <t>263</t>
  </si>
  <si>
    <t>711491272</t>
  </si>
  <si>
    <t>Provedení doplňků izolace proti vodě na ploše svislé z textilií vrstva ochranná</t>
  </si>
  <si>
    <t>-423505396</t>
  </si>
  <si>
    <t>Provedení doplňků izolace proti vodě textilií na ploše svislé S vrstva ochranná</t>
  </si>
  <si>
    <t>https://podminky.urs.cz/item/CS_URS_2023_02/711491272</t>
  </si>
  <si>
    <t>264</t>
  </si>
  <si>
    <t>69311172</t>
  </si>
  <si>
    <t>geotextilie PP s ÚV stabilizací 300g/m2</t>
  </si>
  <si>
    <t>74816508</t>
  </si>
  <si>
    <t>207,14*1,05 'Přepočtené koeficientem množství</t>
  </si>
  <si>
    <t>265</t>
  </si>
  <si>
    <t>998711202</t>
  </si>
  <si>
    <t>Přesun hmot procentní pro izolace proti vodě, vlhkosti a plynům v objektech v přes 6 do 12 m</t>
  </si>
  <si>
    <t>%</t>
  </si>
  <si>
    <t>370599961</t>
  </si>
  <si>
    <t>Přesun hmot pro izolace proti vodě, vlhkosti a plynům stanovený procentní sazbou (%) z ceny vodorovná dopravní vzdálenost do 50 m v objektech výšky přes 6 do 12 m</t>
  </si>
  <si>
    <t>https://podminky.urs.cz/item/CS_URS_2023_02/998711202</t>
  </si>
  <si>
    <t>712</t>
  </si>
  <si>
    <t>Povlakové krytiny</t>
  </si>
  <si>
    <t>266</t>
  </si>
  <si>
    <t>71201(R)</t>
  </si>
  <si>
    <t>D+M hydroizolační vrstvy ploché střechy folií TPO/FPO tl. 1,5mm vč. provedení detailů</t>
  </si>
  <si>
    <t>-141460669</t>
  </si>
  <si>
    <t>" skl. S1,S2 "</t>
  </si>
  <si>
    <t>" stěna a hlava atiky "</t>
  </si>
  <si>
    <t>(8,75+4,62+7,745+5,26+8,34+8,82+8,855+3,73+1,8)*(0,7+0,54)</t>
  </si>
  <si>
    <t>(7,345+1,01*2)*(0,5+0,54)</t>
  </si>
  <si>
    <t>7,345*0,5</t>
  </si>
  <si>
    <t>" kolem světlíku "</t>
  </si>
  <si>
    <t>4*1*0,5</t>
  </si>
  <si>
    <t xml:space="preserve">" SO 02 - strop nad II n.p.  vodorovná izolace"</t>
  </si>
  <si>
    <t>-0,75*0,75*3,14</t>
  </si>
  <si>
    <t>" stěna a hlava atiky"</t>
  </si>
  <si>
    <t>(8,75+26,965+3,57+3,565+2,655+3,295+4,595+1+3,185+3,8+1,91+9,175+9,23)*(0,6+0,54)</t>
  </si>
  <si>
    <t>(26,955+1,005*2)*(0,4+0,54)</t>
  </si>
  <si>
    <t>26,955*0,5</t>
  </si>
  <si>
    <t>" kolem výt. šachty "</t>
  </si>
  <si>
    <t>(2,2+2)*0,4*2</t>
  </si>
  <si>
    <t>1,5*3,14*0,4</t>
  </si>
  <si>
    <t>267</t>
  </si>
  <si>
    <t>712311111</t>
  </si>
  <si>
    <t>Provedení povlakové krytiny střech do 10° za studena suspenzí asfaltovou</t>
  </si>
  <si>
    <t>1162890179</t>
  </si>
  <si>
    <t>Provedení povlakové krytiny střech plochých do 10° natěradly a tmely za studena nátěrem suspensí asfaltovou</t>
  </si>
  <si>
    <t>https://podminky.urs.cz/item/CS_URS_2023_02/712311111</t>
  </si>
  <si>
    <t>" SO 01 - strop nad II n.p. - vodorovná izolace "</t>
  </si>
  <si>
    <t>" dtto, svislá izolace - viz zdivo atiky s věncem "</t>
  </si>
  <si>
    <t>(8,75+4,62+7,745+5,26+8,34+8,82+8,855+3,73+1,8)*(0,96+0,15)</t>
  </si>
  <si>
    <t>(7,345+1,01*2)*(0,25+0,15)</t>
  </si>
  <si>
    <t>(7,345+2*0,25)*(0,96+0,15)</t>
  </si>
  <si>
    <t>4*1*1</t>
  </si>
  <si>
    <t>(8,75+26,965+3,57+3,565+2,655+3,295+4,595+1+3,185+3,8+1,91+9,175+9,23)*(0,75+0,15)</t>
  </si>
  <si>
    <t>(0,985+26,955+1,005)*(0,25+0,15)</t>
  </si>
  <si>
    <t>(0,25+26,955+0,25)*(0,75+0,15)</t>
  </si>
  <si>
    <t>1,5*3,14*0,6</t>
  </si>
  <si>
    <t>268</t>
  </si>
  <si>
    <t>11163346</t>
  </si>
  <si>
    <t>suspenze hydroizolační asfaltová</t>
  </si>
  <si>
    <t>2039114225</t>
  </si>
  <si>
    <t>653*0,00105 'Přepočtené koeficientem množství</t>
  </si>
  <si>
    <t>269</t>
  </si>
  <si>
    <t>712341559</t>
  </si>
  <si>
    <t>Provedení povlakové krytiny střech do 10° pásy NAIP přitavením v plné ploše</t>
  </si>
  <si>
    <t>-1327333686</t>
  </si>
  <si>
    <t>Provedení povlakové krytiny střech plochých do 10° pásy přitavením NAIP v plné ploše</t>
  </si>
  <si>
    <t>https://podminky.urs.cz/item/CS_URS_2023_02/712341559</t>
  </si>
  <si>
    <t>" viz nátěr emulzí "</t>
  </si>
  <si>
    <t>653</t>
  </si>
  <si>
    <t>270</t>
  </si>
  <si>
    <t>62836110</t>
  </si>
  <si>
    <t>pás asfaltový natavitelný oxidovaný s vložkou z hliníkové fólie / hliníkové fólie s textilií, se spalitelnou PE folií nebo jemnozrnným minerálním posypem tl 4,0mm</t>
  </si>
  <si>
    <t>-1384179447</t>
  </si>
  <si>
    <t>653*1,1655 'Přepočtené koeficientem množství</t>
  </si>
  <si>
    <t>271</t>
  </si>
  <si>
    <t>712341715</t>
  </si>
  <si>
    <t>Provedení povlakové krytiny střech do 10° pásy NAIP přitavením zaizolování prostupů kruhového průřezu D do 300 mm</t>
  </si>
  <si>
    <t>-838460008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</si>
  <si>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</si>
  <si>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https://podminky.urs.cz/item/CS_URS_2023_02/712341715</t>
  </si>
  <si>
    <t>" SO 01 - DN 100"</t>
  </si>
  <si>
    <t>" DN 125 "</t>
  </si>
  <si>
    <t>" SO 02 - DN 100 "</t>
  </si>
  <si>
    <t>272</t>
  </si>
  <si>
    <t>62851032</t>
  </si>
  <si>
    <t>prostup parozábranou s integrovanou manžetou z modifikovaného asfaltového pásu DN 100</t>
  </si>
  <si>
    <t>-451389068</t>
  </si>
  <si>
    <t>273</t>
  </si>
  <si>
    <t>62851033</t>
  </si>
  <si>
    <t>prostup parozábranou s integrovanou manžetou z modifikovaného asfaltového pásu DN 125</t>
  </si>
  <si>
    <t>1766998356</t>
  </si>
  <si>
    <t>274</t>
  </si>
  <si>
    <t>712391172</t>
  </si>
  <si>
    <t>Provedení povlakové krytiny střech do 10° ochranné textilní vrstvy</t>
  </si>
  <si>
    <t>-393162176</t>
  </si>
  <si>
    <t>Provedení povlakové krytiny střech plochých do 10° -ostatní práce provedení vrstvy textilní ochranné</t>
  </si>
  <si>
    <t>https://podminky.urs.cz/item/CS_URS_2023_02/712391172</t>
  </si>
  <si>
    <t>" skl. S1- viz pol. nopová folie"</t>
  </si>
  <si>
    <t>429</t>
  </si>
  <si>
    <t>275</t>
  </si>
  <si>
    <t>69311006</t>
  </si>
  <si>
    <t>geotextilie tkaná separační, filtrační, výztužná PP pevnost v tahu 15kN/m</t>
  </si>
  <si>
    <t>934486714</t>
  </si>
  <si>
    <t>429*1,2</t>
  </si>
  <si>
    <t>276</t>
  </si>
  <si>
    <t>712771221</t>
  </si>
  <si>
    <t>Provedení drenážní vrstvy vegetační střechy z plastových nopových fólií v nopů do 25 mm do 5°</t>
  </si>
  <si>
    <t>-1857309328</t>
  </si>
  <si>
    <t>Provedení drenážní vrstvy vegetační střechy z plastových nopových fólií, výšky nopů do 25 mm, sklon střechy do 5°</t>
  </si>
  <si>
    <t>https://podminky.urs.cz/item/CS_URS_2023_02/712771221</t>
  </si>
  <si>
    <t>" skl. S1"</t>
  </si>
  <si>
    <t>(8,75+4,62+7,745+5,26+8,34+8,82+8,855+3,73+1,8)*0,05</t>
  </si>
  <si>
    <t>" SO 02 - strop nad II n.p. "</t>
  </si>
  <si>
    <t>(8,75+26,965+3,57+3,565+2,655+3,295+4,595+1+3,185+3,8+1,91+9,175+9,23)*0,05</t>
  </si>
  <si>
    <t>277</t>
  </si>
  <si>
    <t>69334321</t>
  </si>
  <si>
    <t>fólie profilovaná (nopová) perforovaná HDPE s hydroakumulační a drenážní funkcí do vegetačních střech s výškou nopů 25mm</t>
  </si>
  <si>
    <t>1332288689</t>
  </si>
  <si>
    <t>429*1,1025 'Přepočtené koeficientem množství</t>
  </si>
  <si>
    <t>278</t>
  </si>
  <si>
    <t>712771271</t>
  </si>
  <si>
    <t>Provedení filtrační vrstvy vegetační střechy z textilií sklon do 5°</t>
  </si>
  <si>
    <t>-112815206</t>
  </si>
  <si>
    <t>Provedení filtrační vrstvy vegetační střechy z textilií kladených volně s přesahem, sklon střechy do 5°</t>
  </si>
  <si>
    <t>https://podminky.urs.cz/item/CS_URS_2023_02/712771271</t>
  </si>
  <si>
    <t>279</t>
  </si>
  <si>
    <t>69334310</t>
  </si>
  <si>
    <t>geotextilie netkaná separační, ochranná, filtrační, drenážní PP 100g/m2</t>
  </si>
  <si>
    <t>1198366022</t>
  </si>
  <si>
    <t>429*1,1 'Přepočtené koeficientem množství</t>
  </si>
  <si>
    <t>280</t>
  </si>
  <si>
    <t>712771411</t>
  </si>
  <si>
    <t>Provedení vegetační vrstvy ze substrátu tl přes 100 do 200 mm vegetační střechy sklon do 5°</t>
  </si>
  <si>
    <t>-1840931885</t>
  </si>
  <si>
    <t>Provedení vegetační vrstvy vegetační střechy ze substrátu, tloušťky přes 100 do 200 mm, sklon střechy do 5°</t>
  </si>
  <si>
    <t>https://podminky.urs.cz/item/CS_URS_2023_02/712771411</t>
  </si>
  <si>
    <t>" plocha střechy viz pol. separační vrstva "</t>
  </si>
  <si>
    <t>" odpočet kačírku "</t>
  </si>
  <si>
    <t>-3,803/0,05</t>
  </si>
  <si>
    <t>281</t>
  </si>
  <si>
    <t>10321003</t>
  </si>
  <si>
    <t>substrát vegetačních střech intenzivní</t>
  </si>
  <si>
    <t>-1407797290</t>
  </si>
  <si>
    <t>353*0,2</t>
  </si>
  <si>
    <t>282</t>
  </si>
  <si>
    <t>712771501</t>
  </si>
  <si>
    <t>Provedení suchého výsevu osiva vegetační střechy sklon do 5°</t>
  </si>
  <si>
    <t>-1076857648</t>
  </si>
  <si>
    <t>Založení vegetace vegetační střechy suchým výsevem osiva, sklon střechy do 5°</t>
  </si>
  <si>
    <t>https://podminky.urs.cz/item/CS_URS_2023_02/712771501</t>
  </si>
  <si>
    <t>283</t>
  </si>
  <si>
    <t>00572510</t>
  </si>
  <si>
    <t>osivo pro vegetační střechy směs bylin a tráv</t>
  </si>
  <si>
    <t>319858836</t>
  </si>
  <si>
    <t>284</t>
  </si>
  <si>
    <t>712771601</t>
  </si>
  <si>
    <t>Provedení ochranných pásů z praného říčního kameniva šířky do 500 mm</t>
  </si>
  <si>
    <t>1910754214</t>
  </si>
  <si>
    <t>Provedení ochranných pásů vegetační střechy po obvodu střechy, v místech střešních prostupům napojení na zeď apod. z praného říčního kameniva, tloušťky do 100 mm, šířky do 500 mm</t>
  </si>
  <si>
    <t>https://podminky.urs.cz/item/CS_URS_2023_02/712771601</t>
  </si>
  <si>
    <t>0,4*(4,62+7,745+45,26+8,54-0,94)*0,05</t>
  </si>
  <si>
    <t>0,4*(8,12+1,545+4,06+9,055-0,94+8,17)*0,05</t>
  </si>
  <si>
    <t>1,4*0,3*0,05</t>
  </si>
  <si>
    <t>0,4*(26,955+3,57+3,565+2,655+3,945-0,94+3,9+0,995)*0,05</t>
  </si>
  <si>
    <t>0,4*(3,415+2,485+2,3+9,27+8,74+8,07-0,94)*0,05</t>
  </si>
  <si>
    <t>0,4*(3,06+2,86)*2*0,05</t>
  </si>
  <si>
    <t>1,7*3,14*0,3*0,05</t>
  </si>
  <si>
    <t>285</t>
  </si>
  <si>
    <t>58337403</t>
  </si>
  <si>
    <t>kamenivo dekorační (kačírek) frakce 16/32</t>
  </si>
  <si>
    <t>-1715566608</t>
  </si>
  <si>
    <t>3,803*2</t>
  </si>
  <si>
    <t>286</t>
  </si>
  <si>
    <t>712771611</t>
  </si>
  <si>
    <t>Osazení ochranné kačírkové lišty přitížením konstrukcí</t>
  </si>
  <si>
    <t>-1303445518</t>
  </si>
  <si>
    <t>Provedení ochranných pásů vegetační střechy osazení ochranné kačírkové lišty přitížením konstrukcí</t>
  </si>
  <si>
    <t>https://podminky.urs.cz/item/CS_URS_2023_02/712771611</t>
  </si>
  <si>
    <t>1,3+2,4+8,5+7,37-0,94+8,54+5,26+7,75+4,62-0,4+8,12-0,8</t>
  </si>
  <si>
    <t>4*1,8</t>
  </si>
  <si>
    <t>-0,94+26,995+3,57+3,565+2,655+3,495+-0,94+3,9+0,995</t>
  </si>
  <si>
    <t>3,415+2,485+2,3+9,27+8,74+8,07</t>
  </si>
  <si>
    <t>287</t>
  </si>
  <si>
    <t>69334023</t>
  </si>
  <si>
    <t>lišta kačírková Al výška 120mm</t>
  </si>
  <si>
    <t>-1476684198</t>
  </si>
  <si>
    <t>136,495*1,02 'Přepočtené koeficientem množství</t>
  </si>
  <si>
    <t>288</t>
  </si>
  <si>
    <t>712998004</t>
  </si>
  <si>
    <t>Montáž atikového chrliče z PVC DN 110</t>
  </si>
  <si>
    <t>1721946361</t>
  </si>
  <si>
    <t>Provedení povlakové krytiny střech - ostatní práce montáž odvodňovacího prvku atikového chrliče z PVC na dešťovou vodu DN 110</t>
  </si>
  <si>
    <t>https://podminky.urs.cz/item/CS_URS_2023_02/712998004</t>
  </si>
  <si>
    <t>" SO 01+SO 02 "</t>
  </si>
  <si>
    <t>2+3</t>
  </si>
  <si>
    <t>56231123</t>
  </si>
  <si>
    <t>chrlič vyhřívaný s manžetou pro PVC-P hydroizolaci plochých střech DN 50/75/110/125/160</t>
  </si>
  <si>
    <t>-367770695</t>
  </si>
  <si>
    <t>290</t>
  </si>
  <si>
    <t>712998106</t>
  </si>
  <si>
    <t>Montáž ochranného koše chrliče pro střechy s kačírkem nebo s jiným přitěžujícím souvrstvím</t>
  </si>
  <si>
    <t>80144674</t>
  </si>
  <si>
    <t>Provedení povlakové krytiny střech - ostatní práce montáž odvodňovacího prvku doplňků ochranného koše chrliče</t>
  </si>
  <si>
    <t>https://podminky.urs.cz/item/CS_URS_2023_02/712998106</t>
  </si>
  <si>
    <t>291</t>
  </si>
  <si>
    <t>28349100</t>
  </si>
  <si>
    <t>koš perforovaný ochranný pro odvodnění ploché střechy s kačírkem 100mm</t>
  </si>
  <si>
    <t>-867616564</t>
  </si>
  <si>
    <t>292</t>
  </si>
  <si>
    <t>712998202</t>
  </si>
  <si>
    <t>Montáž bezpečnostního přepadu z PVC DN 125</t>
  </si>
  <si>
    <t>-1255451367</t>
  </si>
  <si>
    <t>Provedení povlakové krytiny střech - ostatní práce montáž odvodňovacího prvku nouzového atikového přepadu z PVC na dešťovou vodu DN 125</t>
  </si>
  <si>
    <t>https://podminky.urs.cz/item/CS_URS_2023_02/712998202</t>
  </si>
  <si>
    <t>293</t>
  </si>
  <si>
    <t>56231128(R)</t>
  </si>
  <si>
    <t>pojistný přepad ploché střechy s manžetou DN 110</t>
  </si>
  <si>
    <t>-633661298</t>
  </si>
  <si>
    <t>294</t>
  </si>
  <si>
    <t>712999(R)</t>
  </si>
  <si>
    <t xml:space="preserve">D+M ochranné šachty pro vegetační střechy 400/400mm </t>
  </si>
  <si>
    <t>-459515585</t>
  </si>
  <si>
    <t>295</t>
  </si>
  <si>
    <t>998712202</t>
  </si>
  <si>
    <t>Přesun hmot procentní pro krytiny povlakové v objektech v přes 6 do 12 m</t>
  </si>
  <si>
    <t>-12116044</t>
  </si>
  <si>
    <t>Přesun hmot pro povlakové krytiny stanovený procentní sazbou (%) z ceny vodorovná dopravní vzdálenost do 50 m v objektech výšky přes 6 do 12 m</t>
  </si>
  <si>
    <t>https://podminky.urs.cz/item/CS_URS_2023_02/998712202</t>
  </si>
  <si>
    <t>713</t>
  </si>
  <si>
    <t>Izolace tepelné</t>
  </si>
  <si>
    <t>296</t>
  </si>
  <si>
    <t>713121111</t>
  </si>
  <si>
    <t>Montáž izolace tepelné podlah volně kladenými rohožemi, pásy, dílci, deskami 1 vrstva</t>
  </si>
  <si>
    <t>-755115433</t>
  </si>
  <si>
    <t>Montáž tepelné izolace podlah rohožemi, pásy, deskami, dílci, bloky (izolační materiál ve specifikaci) kladenými volně jednovrstvá</t>
  </si>
  <si>
    <t>https://podminky.urs.cz/item/CS_URS_2023_02/713121111</t>
  </si>
  <si>
    <t>" m.č.102,134,109-118 , P1.1 , EPS 150 tl. 100mm"</t>
  </si>
  <si>
    <t>" m.č.103-108, P1.2, EPS 150 tl. 220mm "</t>
  </si>
  <si>
    <t>" m.č.201-204,207-217, P2.1, EPS 150 tl. 50mm "</t>
  </si>
  <si>
    <t>" m.č.205,206, P2.2, EPS 150 tl. 50mm "</t>
  </si>
  <si>
    <t>" systémový rošt z EPS pro podl. vytápění tl. 32mm - celá plocha SO 01 mimo trafostanici"</t>
  </si>
  <si>
    <t>259,41</t>
  </si>
  <si>
    <t>" m.č.001-005 , PO1 - EPS 150 - 50mm "</t>
  </si>
  <si>
    <t>" m.č.007, PO2 EPS 150 50 - 150mm "</t>
  </si>
  <si>
    <t>" m.č.006, PO3 - EPS 150 - 150mm "</t>
  </si>
  <si>
    <t xml:space="preserve">" m.č.120-123, P1.3, EPS 150 tl.50mm  "</t>
  </si>
  <si>
    <t>" m.č.124-127, P1.4, EPS 150 tl. 50mm "</t>
  </si>
  <si>
    <t>" m.č.132, P1.6, EPS 150 tl. 50mm "</t>
  </si>
  <si>
    <t>" m.č. 128-131, P1.5, EPS 150 tl. 200mm "</t>
  </si>
  <si>
    <t>" m.č.218-236 , P2.1, EPS 150 tl. 50mm "</t>
  </si>
  <si>
    <t>" systémový rošt z EPS pro podl. vytápění tl. 32mm - celá plocha SO 02"</t>
  </si>
  <si>
    <t>641,18</t>
  </si>
  <si>
    <t>297</t>
  </si>
  <si>
    <t>28375909</t>
  </si>
  <si>
    <t>deska EPS 150 pro konstrukce s vysokým zatížením λ=0,035 tl 50mm</t>
  </si>
  <si>
    <t>-678151488</t>
  </si>
  <si>
    <t>" P0.1, P1.3,P1.4,P1.6,P2.1,P2.2 "</t>
  </si>
  <si>
    <t>138,75+71,43+65,03+15,89+129,94+272,05+26,16</t>
  </si>
  <si>
    <t>719,25*1,05 'Přepočtené koeficientem množství</t>
  </si>
  <si>
    <t>298</t>
  </si>
  <si>
    <t>28375033</t>
  </si>
  <si>
    <t>deska EPS 150 pro konstrukce s vysokým zatížením λ=0,035 tl 150mm</t>
  </si>
  <si>
    <t>1512029570</t>
  </si>
  <si>
    <t>" P0.2, P0.3 "</t>
  </si>
  <si>
    <t>31,39+18,28</t>
  </si>
  <si>
    <t>299</t>
  </si>
  <si>
    <t>28375993</t>
  </si>
  <si>
    <t>deska EPS 150 pro konstrukce s vysokým zatížením λ=0,035 tl 200mm</t>
  </si>
  <si>
    <t>1356221033</t>
  </si>
  <si>
    <t>" P1.5 "</t>
  </si>
  <si>
    <t>300</t>
  </si>
  <si>
    <t>28375914</t>
  </si>
  <si>
    <t>deska EPS 150 pro konstrukce s vysokým zatížením λ=0,035 tl 100mm</t>
  </si>
  <si>
    <t>185975782</t>
  </si>
  <si>
    <t>" P1.1 "</t>
  </si>
  <si>
    <t>88,44</t>
  </si>
  <si>
    <t>301</t>
  </si>
  <si>
    <t>28375993(R)</t>
  </si>
  <si>
    <t>1224009970</t>
  </si>
  <si>
    <t>" P1.2 "</t>
  </si>
  <si>
    <t>14,87</t>
  </si>
  <si>
    <t>302</t>
  </si>
  <si>
    <t>28376142</t>
  </si>
  <si>
    <t>klín izolační spád do 5% EPS 150</t>
  </si>
  <si>
    <t>-1069604296</t>
  </si>
  <si>
    <t>31,39*(0,15+0,05)/2</t>
  </si>
  <si>
    <t>303</t>
  </si>
  <si>
    <t>283901(R)</t>
  </si>
  <si>
    <t xml:space="preserve">rošt pro podlahové vytápění EPS 150 tl. 32mm </t>
  </si>
  <si>
    <t>-1540715321</t>
  </si>
  <si>
    <t>(259,41+641,48)*1,05</t>
  </si>
  <si>
    <t>304</t>
  </si>
  <si>
    <t>713121211</t>
  </si>
  <si>
    <t>Montáž izolace tepelné podlah volně kladenými okrajovými pásky</t>
  </si>
  <si>
    <t>1469124128</t>
  </si>
  <si>
    <t>Montáž tepelné izolace podlah okrajovými pásky kladenými volně</t>
  </si>
  <si>
    <t>https://podminky.urs.cz/item/CS_URS_2023_02/713121211</t>
  </si>
  <si>
    <t xml:space="preserve">" SO 01 - I n.p." </t>
  </si>
  <si>
    <t>2,135+1,605+1,58+1,75</t>
  </si>
  <si>
    <t>1,575+2,3+1,655+2,15</t>
  </si>
  <si>
    <t>2,49+1,41+2,01+1,33</t>
  </si>
  <si>
    <t>(1,3+1,33+1,35+0,965)*2</t>
  </si>
  <si>
    <t>1,72+1+1,325+0,965</t>
  </si>
  <si>
    <t>(3,165+4,5)*2</t>
  </si>
  <si>
    <t>2,85+2,68+1+3+1,625</t>
  </si>
  <si>
    <t>1,5+0,3+0,82+1,385+0,88+0,485+0,9</t>
  </si>
  <si>
    <t>(1,5+0,9)*2</t>
  </si>
  <si>
    <t>(5,25+2,255+5,05+2,25)*2</t>
  </si>
  <si>
    <t>1,1*2+2,5*2</t>
  </si>
  <si>
    <t>4,545+0,665+4,115+4,140+2,75+0,13+2,05+2,25+1,245+4,095+2,915*2*0,4+2*0,25</t>
  </si>
  <si>
    <t>(2,755+2,7+1,2+0,885+4,095+2,4)*2</t>
  </si>
  <si>
    <t>(4,055+2,51)*2</t>
  </si>
  <si>
    <t>4,35+0,115+3,85+4,54+8,66+1,62+2,015*2</t>
  </si>
  <si>
    <t>4,025+2,79+3,615+2,38+2,26+2,405+2,2+2,775</t>
  </si>
  <si>
    <t>1,165+3,155+1,15+2,965</t>
  </si>
  <si>
    <t>1,25+3,45+2,25+3,45+2,25+1,7+9,045+1,2+5,31+3,62+1,255+3,5</t>
  </si>
  <si>
    <t>3,145+2,25+0,97+0,1+0,97+0,9+3,025+1,62</t>
  </si>
  <si>
    <t>(2*0,95+1,04+1,615*3)*2</t>
  </si>
  <si>
    <t>3,14+5,055+3,335+2,973</t>
  </si>
  <si>
    <t>(4,025+3,685+3,375*2+1,975+1,2+3,655+3,045+3,505*2)*2</t>
  </si>
  <si>
    <t>7,91+5,175+8,275+3,75</t>
  </si>
  <si>
    <t>5,785+4,75+6,745+4,825</t>
  </si>
  <si>
    <t>5,66+4,75+5,9+4,75</t>
  </si>
  <si>
    <t>5,345+4,915+5,77+4</t>
  </si>
  <si>
    <t>1,4+2+2,13+4,755+5,365+4,75+1,95*2</t>
  </si>
  <si>
    <t>5,65+4,375+9,03</t>
  </si>
  <si>
    <t>20,17+1,255+20,17</t>
  </si>
  <si>
    <t>7,135+10,155+5,2+4,97+2,32+4,825</t>
  </si>
  <si>
    <t>2,635+2,065+2,96+1,6</t>
  </si>
  <si>
    <t>(0,95+2,4+0,97+2)*2</t>
  </si>
  <si>
    <t>6,715+5,15+0,25+4,75+5,04+3,85+2,115+4</t>
  </si>
  <si>
    <t>(2,5+2+1,925+0,95+1,49+1,07)*2</t>
  </si>
  <si>
    <t>(4,755+4,6+0,6)*2</t>
  </si>
  <si>
    <t>(2,245+2,125+1,325+1,25+1,07+1,25)*2</t>
  </si>
  <si>
    <t>9,4+6,85+4,615+1,315*2</t>
  </si>
  <si>
    <t>4*2</t>
  </si>
  <si>
    <t>5,18+5,35+4,81+4,5+1,32+4,5+2,1+4,155+3,705+2,15+3,32+2,185</t>
  </si>
  <si>
    <t>(5,96+4,75+3,785+4,75)*2</t>
  </si>
  <si>
    <t>1,965+3,85+2,19+4,75+5+4,825+3,85</t>
  </si>
  <si>
    <t>(2,2+1,8)*2</t>
  </si>
  <si>
    <t>0,6+2+2,03+4,755+1,485+0,25+1,485+5,315+6,625+3,09+0,85+1,315+0,25+1+2,8+4,8</t>
  </si>
  <si>
    <t>1,18+0,975+0,745*2</t>
  </si>
  <si>
    <t>9,4+5,5+5,3+5,5+1,4+5,285+9,6</t>
  </si>
  <si>
    <t>(1,1+4)*2</t>
  </si>
  <si>
    <t>(1,675+1,16+2,75+1,435+1,705*3+1,3+1,34+1,16+2,245+1,94+1,1*2+0,915+0,99)*2</t>
  </si>
  <si>
    <t>305</t>
  </si>
  <si>
    <t>63140274</t>
  </si>
  <si>
    <t>pásek okrajový izolační minerální plovoucích podlah š 120mm tl 12mm</t>
  </si>
  <si>
    <t>-722300256</t>
  </si>
  <si>
    <t>306</t>
  </si>
  <si>
    <t>713123212a(R)</t>
  </si>
  <si>
    <t>příplatek za montáž TI v oblouku</t>
  </si>
  <si>
    <t>kpl</t>
  </si>
  <si>
    <t>1339294956</t>
  </si>
  <si>
    <t>307</t>
  </si>
  <si>
    <t>713131141</t>
  </si>
  <si>
    <t>Montáž izolace tepelné stěn lepením celoplošně rohoží, pásů, dílců, desek</t>
  </si>
  <si>
    <t>252444206</t>
  </si>
  <si>
    <t>Montáž tepelné izolace stěn rohožemi, pásy, deskami, dílci, bloky (izolační materiál ve specifikaci) lepením celoplošně bez mechanického kotvení</t>
  </si>
  <si>
    <t>https://podminky.urs.cz/item/CS_URS_2023_02/713131141</t>
  </si>
  <si>
    <t xml:space="preserve">" mezi SO01-02, I p.p. - XPS 50mm " </t>
  </si>
  <si>
    <t>" za skříněmi elektro na fasádě - XPS 50mm "</t>
  </si>
  <si>
    <t>3*1,5</t>
  </si>
  <si>
    <t>" F1.1 - pod terénem - XPS tl. 140mm "</t>
  </si>
  <si>
    <t>" F1.1 - pod terénem- XPS tl. 140mm "</t>
  </si>
  <si>
    <t>308</t>
  </si>
  <si>
    <t>28376379</t>
  </si>
  <si>
    <t>deska XPS hrana polodrážková a hladký povrch 500kPA λ=0,035 tl 50mm</t>
  </si>
  <si>
    <t>533651412</t>
  </si>
  <si>
    <t>309</t>
  </si>
  <si>
    <t>28376459</t>
  </si>
  <si>
    <t>deska XPS hrana polodrážková a hladký povrch 500kPA λ=0,035 tl 140mm</t>
  </si>
  <si>
    <t>-1186131286</t>
  </si>
  <si>
    <t>(65,67+207,14)*1,02</t>
  </si>
  <si>
    <t>278,266*1,05 'Přepočtené koeficientem množství</t>
  </si>
  <si>
    <t>310</t>
  </si>
  <si>
    <t>713131241</t>
  </si>
  <si>
    <t>Montáž izolace tepelné stěn lepením celoplošně v kombinaci s mechanickým kotvením rohoží, pásů, dílců, desek tl do 100mm</t>
  </si>
  <si>
    <t>-1722449862</t>
  </si>
  <si>
    <t>Montáž tepelné izolace stěn rohožemi, pásy, deskami, dílci, bloky (izolační materiál ve specifikaci) lepením celoplošně s mechanickým kotvením, tloušťky izolace do 100 mm</t>
  </si>
  <si>
    <t>https://podminky.urs.cz/item/CS_URS_2023_02/713131241</t>
  </si>
  <si>
    <t>" atika z vnitřní strany "</t>
  </si>
  <si>
    <t>" atika SO01 "</t>
  </si>
  <si>
    <t>(8,12+4,62+7,745+5,26+8,34+8,17+8,615+3,73+1,615)*0,8</t>
  </si>
  <si>
    <t>(7,345+1,01*2)*0,5</t>
  </si>
  <si>
    <t>(8,07+26,965+3,57+3,565+2,655+3,055+3,9+1+3,415+2,485+2,02+9,175+9,23)*0,6</t>
  </si>
  <si>
    <t>(0,985+26,955+1,005)*0,3</t>
  </si>
  <si>
    <t>311</t>
  </si>
  <si>
    <t>28376422</t>
  </si>
  <si>
    <t>deska XPS hrana polodrážková a hladký povrch 300kPA λ=0,035 tl 100mm</t>
  </si>
  <si>
    <t>-1233220280</t>
  </si>
  <si>
    <t>106*1,05</t>
  </si>
  <si>
    <t>312</t>
  </si>
  <si>
    <t>713141151</t>
  </si>
  <si>
    <t>Montáž izolace tepelné střech plochých kladené volně 1 vrstva rohoží, pásů, dílců, desek</t>
  </si>
  <si>
    <t>-1108814436</t>
  </si>
  <si>
    <t>Montáž tepelné izolace střech plochých rohožemi, pásy, deskami, dílci, bloky (izolační materiál ve specifikaci) kladenými volně jednovrstvá</t>
  </si>
  <si>
    <t>https://podminky.urs.cz/item/CS_URS_2023_02/713141151</t>
  </si>
  <si>
    <t>" skl. S1,S2 - spádové klíny"</t>
  </si>
  <si>
    <t xml:space="preserve">" odpočet zdiva atiky  "</t>
  </si>
  <si>
    <t>-(8,75+4,62+7,745+5,26+8,34+8,82+8,855+3,73+1,8)*0,24</t>
  </si>
  <si>
    <t>-(7,345+1,01*2)*0,24</t>
  </si>
  <si>
    <t>" odpočet zdiva atiky "</t>
  </si>
  <si>
    <t>-(8,75+26,965+3,57+3,565+2,655+3,295+4,595+1+3,185+3,8+1,91+9,175+9,23)*0,24</t>
  </si>
  <si>
    <t>-(0,985+26,955+1,005)*0,24</t>
  </si>
  <si>
    <t>" skl. S2 - EPS 100 tl. 240mm "</t>
  </si>
  <si>
    <t>-(7,28+1,01*2)*0,24</t>
  </si>
  <si>
    <t xml:space="preserve">" skl. S2 EPS 100 tl. 240mm </t>
  </si>
  <si>
    <t>" spádový klín na hlavě atiky "</t>
  </si>
  <si>
    <t>(8,75+4,62+7,745+5,26+8,34+8,82+8,855+3,73+1,8)*0,24</t>
  </si>
  <si>
    <t>(7,345+1,01*2)*0,24</t>
  </si>
  <si>
    <t>(8,75+26,965+3,57+3,565+2,655+3,295+4,595+1+3,185+3,8+1,91+9,175+9,23)*0,24</t>
  </si>
  <si>
    <t>(0,985+26,955+1,005)*0,24</t>
  </si>
  <si>
    <t>313</t>
  </si>
  <si>
    <t>-1443572861</t>
  </si>
  <si>
    <t>(172+241)*0,15</t>
  </si>
  <si>
    <t>314</t>
  </si>
  <si>
    <t>28376105</t>
  </si>
  <si>
    <t>klín izolační z XPS spádový</t>
  </si>
  <si>
    <t>-1316560657</t>
  </si>
  <si>
    <t>(16,149+26,554)*0,08</t>
  </si>
  <si>
    <t>315</t>
  </si>
  <si>
    <t>28372323</t>
  </si>
  <si>
    <t>deska EPS 100 pro konstrukce s běžným zatížením λ=0,037 tl 240mm</t>
  </si>
  <si>
    <t>998795977</t>
  </si>
  <si>
    <t>5+20</t>
  </si>
  <si>
    <t>316</t>
  </si>
  <si>
    <t>713141152</t>
  </si>
  <si>
    <t>Montáž izolace tepelné střech plochých kladené volně 2 vrstvy rohoží, pásů, dílců, desek</t>
  </si>
  <si>
    <t>1648855221</t>
  </si>
  <si>
    <t>Montáž tepelné izolace střech plochých rohožemi, pásy, deskami, dílci, bloky (izolační materiál ve specifikaci) kladenými volně dvouvrstvá</t>
  </si>
  <si>
    <t>https://podminky.urs.cz/item/CS_URS_2023_02/713141152</t>
  </si>
  <si>
    <t>" skl. S1 - EPS 100 tl. 160mm + perimetr tl. 80mm "</t>
  </si>
  <si>
    <t>317</t>
  </si>
  <si>
    <t>28372319</t>
  </si>
  <si>
    <t>deska EPS 100 pro konstrukce s běžným zatížením λ=0,037 tl 160mm</t>
  </si>
  <si>
    <t>-442096395</t>
  </si>
  <si>
    <t>389*1,05</t>
  </si>
  <si>
    <t>318</t>
  </si>
  <si>
    <t>283903(R)</t>
  </si>
  <si>
    <t>perimetr SD 150 tl. 80mm</t>
  </si>
  <si>
    <t>563910525</t>
  </si>
  <si>
    <t>319</t>
  </si>
  <si>
    <t>998713202</t>
  </si>
  <si>
    <t>Přesun hmot procentní pro izolace tepelné v objektech v přes 6 do 12 m</t>
  </si>
  <si>
    <t>1640286821</t>
  </si>
  <si>
    <t>Přesun hmot pro izolace tepelné stanovený procentní sazbou (%) z ceny vodorovná dopravní vzdálenost do 50 m v objektech výšky přes 6 do 12 m</t>
  </si>
  <si>
    <t>https://podminky.urs.cz/item/CS_URS_2023_02/998713202</t>
  </si>
  <si>
    <t>714</t>
  </si>
  <si>
    <t>Akustická a protiotřesová opatření</t>
  </si>
  <si>
    <t>320</t>
  </si>
  <si>
    <t>714451011</t>
  </si>
  <si>
    <t>Montáž antivibračních rohoží z recyklované pryže celoplošně lepených vodorovně</t>
  </si>
  <si>
    <t>520560316</t>
  </si>
  <si>
    <t>Montáž antivibračních rohoží stavebních konstrukcí a strojních zařízení z recyklované pryže celoplošně lepené vodorovně</t>
  </si>
  <si>
    <t>https://podminky.urs.cz/item/CS_URS_2023_02/714451011</t>
  </si>
  <si>
    <t>" výkr. statiky 102, prvky Z1,Z2 "</t>
  </si>
  <si>
    <t>2,05*2,25</t>
  </si>
  <si>
    <t>321</t>
  </si>
  <si>
    <t>27201(R)</t>
  </si>
  <si>
    <t>deska antivibrační tl. 25mm o únosnosti 300kN/m2</t>
  </si>
  <si>
    <t>1573652068</t>
  </si>
  <si>
    <t>1,25*1,55</t>
  </si>
  <si>
    <t>322</t>
  </si>
  <si>
    <t>27202(R)</t>
  </si>
  <si>
    <t>deska antivibrační tl. 25mm o únosnosti 600kN/m2</t>
  </si>
  <si>
    <t>1500546243</t>
  </si>
  <si>
    <t>2,25*2,05-1,25*1,55</t>
  </si>
  <si>
    <t>323</t>
  </si>
  <si>
    <t>998714202</t>
  </si>
  <si>
    <t>Přesun hmot procentní pro akustická a protiotřesová opatření v objektech v do 12 m</t>
  </si>
  <si>
    <t>1329687489</t>
  </si>
  <si>
    <t>Přesun hmot pro akustická a protiotřesová opatření stanovený procentní sazbou (%) z ceny vodorovná dopravní vzdálenost do 50 m v objektech výšky přes 6 do 12 m</t>
  </si>
  <si>
    <t>https://podminky.urs.cz/item/CS_URS_2023_02/998714202</t>
  </si>
  <si>
    <t>721</t>
  </si>
  <si>
    <t>Zdravotechnika - vnitřní kanalizace</t>
  </si>
  <si>
    <t>324</t>
  </si>
  <si>
    <t>721239114</t>
  </si>
  <si>
    <t>Montáž střešního vtoku svislý odtok do DN 160 ostatní typ</t>
  </si>
  <si>
    <t>-269949697</t>
  </si>
  <si>
    <t>Střešní vtoky (vpusti) montáž střešních vtoků ostatních typů se svislým odtokem do DN 160</t>
  </si>
  <si>
    <t>https://podminky.urs.cz/item/CS_URS_2023_02/721239114</t>
  </si>
  <si>
    <t>"SO 02 "</t>
  </si>
  <si>
    <t>325</t>
  </si>
  <si>
    <t>56231106</t>
  </si>
  <si>
    <t>vtok střešní svislý s manžetou pro asfaltovou hydroizolaci plochých střech s vyhříváním DN 75, DN 110, DN 125, DN 160</t>
  </si>
  <si>
    <t>76368728</t>
  </si>
  <si>
    <t>326</t>
  </si>
  <si>
    <t>998721202</t>
  </si>
  <si>
    <t>Přesun hmot procentní pro vnitřní kanalizace v objektech v přes 6 do 12 m</t>
  </si>
  <si>
    <t>1511058877</t>
  </si>
  <si>
    <t>Přesun hmot pro vnitřní kanalizace stanovený procentní sazbou (%) z ceny vodorovná dopravní vzdálenost do 50 m v objektech výšky přes 6 do 12 m</t>
  </si>
  <si>
    <t>https://podminky.urs.cz/item/CS_URS_2023_02/998721202</t>
  </si>
  <si>
    <t>761</t>
  </si>
  <si>
    <t>Konstrukce prosvětlovací</t>
  </si>
  <si>
    <t>327</t>
  </si>
  <si>
    <t>761901(R)</t>
  </si>
  <si>
    <t>D+M příčky z luxferů</t>
  </si>
  <si>
    <t>-1175354228</t>
  </si>
  <si>
    <t>" SO 01 - I n.p. - m.č.109 "</t>
  </si>
  <si>
    <t>2,46*3,25-0,9*2,1</t>
  </si>
  <si>
    <t>328</t>
  </si>
  <si>
    <t>R-7679201</t>
  </si>
  <si>
    <t>O/01 - D+M plastového okna 750/500mm otvíravé+výklopné, izol. trojsklo vč. parapetu a kování viz. výpis prvků</t>
  </si>
  <si>
    <t>-314753582</t>
  </si>
  <si>
    <t>329</t>
  </si>
  <si>
    <t>R-7679202</t>
  </si>
  <si>
    <t>O/02 - D+M hliníkových dveří 1260/2810mm, větrací otvory, krytí IP23 vč. podkladního TI profilu, kování a povrchové úpravy - komaxit viz. výpis prvků</t>
  </si>
  <si>
    <t>1717456521</t>
  </si>
  <si>
    <t>330</t>
  </si>
  <si>
    <t>R-7679203</t>
  </si>
  <si>
    <t>O/03 - D+M hliníkového okna 1500/1750mm otvíravé/výklopné+fix, izol. trojsklo vč. parapetu, kování a povrch. úpravy - komaxit viz. výpis prvků</t>
  </si>
  <si>
    <t>-1538382259</t>
  </si>
  <si>
    <t>331</t>
  </si>
  <si>
    <t>R-7679204</t>
  </si>
  <si>
    <t>O/04 - D+M hliníkového okna 1750/1750mm otvíravé/výklopné+fix, izol. trojsklo vč. parapetu, kování a povrch. úpravy - komaxit viz. výpis prvků</t>
  </si>
  <si>
    <t>624796436</t>
  </si>
  <si>
    <t>332</t>
  </si>
  <si>
    <t>R-7679205</t>
  </si>
  <si>
    <t>O/05 - D+M hliníkových dveří 1200/2875mm, bezpeč. sklo, EW 30/DP3-C samozavírač vč. podkladního TI profilu, kování a povrchové úpravy - komaxit viz. výpis prvků</t>
  </si>
  <si>
    <t>2135791770</t>
  </si>
  <si>
    <t>333</t>
  </si>
  <si>
    <t>R-7679206</t>
  </si>
  <si>
    <t>O/06 - D+M hliníkových dveří 1400/2875mm 2kř., bezpeč. sklo, EW 30/DP3-C samozavírač vč. podkladního TI profilu, kování, madla, pískování a povrchové úpravy - komaxit viz. výpis prvků</t>
  </si>
  <si>
    <t>-678266351</t>
  </si>
  <si>
    <t>334</t>
  </si>
  <si>
    <t>R-7679207</t>
  </si>
  <si>
    <t>O/07 - D+M hliníkových dveří 1190/2875mm, bezpeč. sklo vč. podkladního TI profilu, kování, samozavírače, pískování a povrchové úpravy - komaxit viz. výpis prvků</t>
  </si>
  <si>
    <t>-85529169</t>
  </si>
  <si>
    <t>335</t>
  </si>
  <si>
    <t>R-7679208</t>
  </si>
  <si>
    <t>O/08 - D+M hliníkového okna 1750/1750mm otvíravé/výklopné+fix, izol. trojsklo, mléčné sklo vč. parapetu, kování a povrch. úpravy - komaxit viz. výpis prvků</t>
  </si>
  <si>
    <t>1014727430</t>
  </si>
  <si>
    <t>336</t>
  </si>
  <si>
    <t>R-7679209</t>
  </si>
  <si>
    <t>O/09 - D+M hliníkového okna 4100/3150mm otvíravé/výklopné+fix+fix, izol. trojsklo, bezpeč. sklo vč. pákového ovládání, parapetu, kování a povrch. úpravy - komaxit viz. výpis prvků</t>
  </si>
  <si>
    <t>-230939691</t>
  </si>
  <si>
    <t>337</t>
  </si>
  <si>
    <t>R-7679210</t>
  </si>
  <si>
    <t>O/10 - D+M hliníkových dveří 1200/3800mm a okna 3300/3150mm otvíravé/výklopné+fix, izol. trojsklo, bezpeč. sklo vč. pákového ovládání, parapetu, podkladního TI profilu, kování a povrch. úpravy - komaxit viz. výpis prvků</t>
  </si>
  <si>
    <t>-1713120152</t>
  </si>
  <si>
    <t>338</t>
  </si>
  <si>
    <t>R-7679211</t>
  </si>
  <si>
    <t>O/11 - D+M hliníkového okna 4100/2750mm otvíravé/výklopné+fix+fix, izol. trojsklo, bezpeč. sklo vč. pákového ovládání, parapetu, kování a povrch. úpravy - komaxit viz. výpis prvků</t>
  </si>
  <si>
    <t>1753217576</t>
  </si>
  <si>
    <t>339</t>
  </si>
  <si>
    <t>R-7679212</t>
  </si>
  <si>
    <t>O/12 - D+M hliníkových dveří 1000/3400mm a okna 3100/2750mm otvíravé/výklopné+fix, izol. trojsklo, bezpeč. sklo vč. pákového ovládání, parapetu, podkladního TI profilu, kování a povrch. úpravy - komaxit viz. výpis prvků</t>
  </si>
  <si>
    <t>-755780094</t>
  </si>
  <si>
    <t>340</t>
  </si>
  <si>
    <t>R-7679213</t>
  </si>
  <si>
    <t>O/13 - D+M hliníkových dveří 1000/3250mm a okna 3100/2600mm otvíravé/výklopné+fix, izol. trojsklo, bezpeč. sklo vč. pákového ovládání, parapetu, podkladního TI profilu, kování a povrch. úpravy - komaxit viz. výpis prvků</t>
  </si>
  <si>
    <t>1478232673</t>
  </si>
  <si>
    <t>341</t>
  </si>
  <si>
    <t>R-7679214</t>
  </si>
  <si>
    <t>O/14 - D+M hliníkových dveří 1400/2610mm a okna 725/2610mm fix, izol. trojsklo, bezpeč. sklo vč. podkladního TI profilu, madla, pískování, kování a povrch. úpravy - komaxit viz. výpis prvků</t>
  </si>
  <si>
    <t>1741565169</t>
  </si>
  <si>
    <t>342</t>
  </si>
  <si>
    <t>R-7679215</t>
  </si>
  <si>
    <t xml:space="preserve">O/15 - D+M  plastového okna 1750/500mm 2xvýklopné, izol. trojsklo, mléčné sklo vč. pákového ovládání, parapetu, kování viz. výpis prvků</t>
  </si>
  <si>
    <t>-191180918</t>
  </si>
  <si>
    <t>O/15 - D+M plastového okna 1750/500mm 2xvýklopné, izol. trojsklo, mléčné sklo vč. pákového ovládání, parapetu, kování viz. výpis prvků</t>
  </si>
  <si>
    <t>343</t>
  </si>
  <si>
    <t>R-7679216</t>
  </si>
  <si>
    <t xml:space="preserve">O/16 - D+M  plastových dveří 1000/2500mm izol. trojsklo, mléčné bezpeč. sklo vč. podkladního TI profilu, kování  viz. výpis prvků</t>
  </si>
  <si>
    <t>-648716156</t>
  </si>
  <si>
    <t>O/16 - D+M plastových dveří 1000/2500mm izol. trojsklo, mléčné bezpeč. sklo vč. podkladního TI profilu, kování viz. výpis prvků</t>
  </si>
  <si>
    <t>344</t>
  </si>
  <si>
    <t>R-7679217</t>
  </si>
  <si>
    <t xml:space="preserve">O/17 - D+M  plastového okna 1000/1250mm otvíravé/výklopné, izol. trojsklo vč. parapetu, kování  viz. výpis prvků</t>
  </si>
  <si>
    <t>-1681400962</t>
  </si>
  <si>
    <t>O/17 - D+M plastového okna 1000/1250mm otvíravé/výklopné, izol. trojsklo vč. parapetu, kování viz. výpis prvků</t>
  </si>
  <si>
    <t>345</t>
  </si>
  <si>
    <t>R-7679218</t>
  </si>
  <si>
    <t xml:space="preserve">O/18 - D+M  plastového  okna 1750/500mm 2xvýklopné, izol. trojsklo, mléčné sklo vč. pákového ovládání, parapetu, kování viz. výpis prvků</t>
  </si>
  <si>
    <t>-1374234168</t>
  </si>
  <si>
    <t>O/18 - D+M plastového okna 1750/500mm 2xvýklopné, izol. trojsklo, mléčné sklo vč. pákového ovládání, parapetu, kování viz. výpis prvků</t>
  </si>
  <si>
    <t>346</t>
  </si>
  <si>
    <t>R-7679219</t>
  </si>
  <si>
    <t xml:space="preserve">O/19 - D+M plastových dveří 1000/2350mm izol. trojsklo, mléčné bezpeč. sklo vč. podkladního TI profilu, kování  viz. výpis prvků</t>
  </si>
  <si>
    <t>629206372</t>
  </si>
  <si>
    <t>O/19 - D+M plastových dveří 1000/2350mm izol. trojsklo, mléčné bezpeč. sklo vč. podkladního TI profilu, kování viz. výpis prvků</t>
  </si>
  <si>
    <t>347</t>
  </si>
  <si>
    <t>R-7679220</t>
  </si>
  <si>
    <t xml:space="preserve">O/20 - D+M plastového okna 1000/1250mm otvíravé/výklopné, izol. trojsklo vč. parapetu, kování  viz. výpis prvků</t>
  </si>
  <si>
    <t>2104556926</t>
  </si>
  <si>
    <t>O/20 - D+M plastového okna 1000/1250mm otvíravé/výklopné, izol. trojsklo vč. parapetu, kování viz. výpis prvků</t>
  </si>
  <si>
    <t>348</t>
  </si>
  <si>
    <t>R-7679221</t>
  </si>
  <si>
    <t xml:space="preserve">O/21 - D+M  plastového 1750/500mm 2xvýklopné, izol. trojsklo, mléčné sklo vč. pákového ovládání, parapetu, kování  viz. výpis prvků</t>
  </si>
  <si>
    <t>-534434766</t>
  </si>
  <si>
    <t>O/21 - D+M plastového 1750/500mm 2xvýklopné, izol. trojsklo, mléčné sklo vč. pákového ovládání, parapetu, kování viz. výpis prvků</t>
  </si>
  <si>
    <t>349</t>
  </si>
  <si>
    <t>R-7679222</t>
  </si>
  <si>
    <t xml:space="preserve">O/22 - D+M  plastového  1000/2350mm izol. trojsklo, mléčné bezpeč. sklo vč. podkladního TI profilu, kování  viz. výpis prvků</t>
  </si>
  <si>
    <t>495654265</t>
  </si>
  <si>
    <t>O/22 - D+M plastového 1000/2350mm izol. trojsklo, mléčné bezpeč. sklo vč. podkladního TI profilu, kování viz. výpis prvků</t>
  </si>
  <si>
    <t>350</t>
  </si>
  <si>
    <t>R-7679223</t>
  </si>
  <si>
    <t xml:space="preserve">O/23 - D+M  plastových  dveří 1000/2540mm izol. trojsklo, mléčné bezpeč. sklo vč. podkladního TI profilu, kování  viz. výpis prvků</t>
  </si>
  <si>
    <t>796246491</t>
  </si>
  <si>
    <t>O/23 - D+M plastových dveří 1000/2540mm izol. trojsklo, mléčné bezpeč. sklo vč. podkladního TI profilu, kování viz. výpis prvků</t>
  </si>
  <si>
    <t>351</t>
  </si>
  <si>
    <t>R-7679224</t>
  </si>
  <si>
    <t xml:space="preserve">O/24 - D+M  plastového  okna 2000/1750mm otvíravé+otvíravé/výklopné, izol. trojsklo vč. parapetu, kování  viz. výpis prvků</t>
  </si>
  <si>
    <t>920090655</t>
  </si>
  <si>
    <t>O/24 - D+M plastového okna 2000/1750mm otvíravé+otvíravé/výklopné, izol. trojsklo vč. parapetu, kování viz. výpis prvků</t>
  </si>
  <si>
    <t>352</t>
  </si>
  <si>
    <t>R-7679225</t>
  </si>
  <si>
    <t xml:space="preserve">O/25 - D+M plastového okna 1000/1750mm otvíravé/výklopné, izol. trojsklo vč. parapetu, kování  viz. výpis prvků</t>
  </si>
  <si>
    <t>-447577957</t>
  </si>
  <si>
    <t>O/25 - D+M plastového okna 1000/1750mm otvíravé/výklopné, izol. trojsklo vč. parapetu, kování viz. výpis prvků</t>
  </si>
  <si>
    <t>353</t>
  </si>
  <si>
    <t>R-7679226</t>
  </si>
  <si>
    <t xml:space="preserve">O/26 - D+M  plastového 1500/1750mm otvíravé/výklopné+fix, izol. trojsklo vč. parapetu, kování  viz. výpis prvků</t>
  </si>
  <si>
    <t>817239980</t>
  </si>
  <si>
    <t>O/26 - D+M plastového 1500/1750mm otvíravé/výklopné+fix, izol. trojsklo vč. parapetu, kování viz. výpis prvků</t>
  </si>
  <si>
    <t>354</t>
  </si>
  <si>
    <t>R-7679227</t>
  </si>
  <si>
    <t>O/27 - D+M hliníkového okna 1500/1875mm otvíravé/výklopné+fix, izol. trojsklo vč. parapetu, kování a povrch. úpravy - komaxit viz. výpis prvků</t>
  </si>
  <si>
    <t>407798353</t>
  </si>
  <si>
    <t>355</t>
  </si>
  <si>
    <t>R-7679228</t>
  </si>
  <si>
    <t>O/28 - D+M hliníkového okna 1500/1875mm otvíravé/výklopné+fix, izol. trojsklo vč. parapetu, kování a povrch. úpravy - komaxit viz. výpis prvků</t>
  </si>
  <si>
    <t>-1024613867</t>
  </si>
  <si>
    <t>356</t>
  </si>
  <si>
    <t>R-7679229</t>
  </si>
  <si>
    <t>O/29 - D+M hliníkového okna 1500/1875mm otvíravé/výklopné+fix, izol. trojsklo vč. parapetu, kování a povrch. úpravy - komaxit viz. výpis prvků</t>
  </si>
  <si>
    <t>839691572</t>
  </si>
  <si>
    <t>357</t>
  </si>
  <si>
    <t>R-7679230</t>
  </si>
  <si>
    <t>O/30 - D+M hliníkového okna 1750/1875mm otvíravé/výklopné+fix, izol. trojsklo vč. parapetu, kování a povrch. úpravy - komaxit viz. výpis prvků</t>
  </si>
  <si>
    <t>931502325</t>
  </si>
  <si>
    <t>358</t>
  </si>
  <si>
    <t>R-7679231</t>
  </si>
  <si>
    <t>O/31 - D+M hliníkového okna 615/2875mm fix, izol. trojsklo, mléčné bezpeč. sklo, EI 30/DP1 vč. podkladního TI profilu a povrch. úpravy - komaxit viz. výpis prvků</t>
  </si>
  <si>
    <t>-1718809759</t>
  </si>
  <si>
    <t>359</t>
  </si>
  <si>
    <t>R-7679232</t>
  </si>
  <si>
    <t>O/32 - D+M hliníkového okna 615/2875mm výklopné, izol. trojsklo, bezpeč. sklo, akustická větrací štěrbina vč. podkladního TI profilu a povrch. úpravy - komaxit viz. výpis prvků</t>
  </si>
  <si>
    <t>1448203392</t>
  </si>
  <si>
    <t>360</t>
  </si>
  <si>
    <t>R-7679233</t>
  </si>
  <si>
    <t>O/33 - D+M hliníkového okna 1750/1875mm otvíravé/výklopné+fix, izol. trojsklo, akust. větrací štěrbina vč. parapetu, kování a povrch. úpravy - komaxit viz. výpis prvků</t>
  </si>
  <si>
    <t>158924927</t>
  </si>
  <si>
    <t>361</t>
  </si>
  <si>
    <t>R-7679234</t>
  </si>
  <si>
    <t>O/34 - D+M hliníkového okna 4100/2000mm otvíravé/výklopné+fix, izol. trojsklo vč. parapetu, kování a povrch. úpravy - komaxit viz. výpis prvků</t>
  </si>
  <si>
    <t>-968209255</t>
  </si>
  <si>
    <t>362</t>
  </si>
  <si>
    <t>R-7679235</t>
  </si>
  <si>
    <t>O/35 - D+M hliníkového okna 4100/2000mm otvíravé/výklopné+fix, izol. trojsklo vč. parapetu, kování a povrch. úpravy - komaxit viz. výpis prvků</t>
  </si>
  <si>
    <t>784115763</t>
  </si>
  <si>
    <t>363</t>
  </si>
  <si>
    <t>R-7679236</t>
  </si>
  <si>
    <t>O/36 - D+M hliníkového okna 4100/2000mm otvíravé/výklopné+fix, izol. trojsklo vč. parapetu, kování a povrch. úpravy - komaxit viz. výpis prvků</t>
  </si>
  <si>
    <t>1587588035</t>
  </si>
  <si>
    <t>364</t>
  </si>
  <si>
    <t>R-7679237</t>
  </si>
  <si>
    <t>O/37 - D+M hliníkového okna 4100/2000mm otvíravé/výklopné+fix, izol. trojsklo vč. parapetu, kování a povrch. úpravy - komaxit viz. výpis prvků</t>
  </si>
  <si>
    <t>-1208703197</t>
  </si>
  <si>
    <t>365</t>
  </si>
  <si>
    <t>R-7679238</t>
  </si>
  <si>
    <t>O/38 - D+M hliníkového okna 4100/2000mm otvíravé/výklopné+fix, izol. trojsklo vč. parapetu, kování a povrch. úpravy - komaxit viz. výpis prvků</t>
  </si>
  <si>
    <t>-1083182333</t>
  </si>
  <si>
    <t>366</t>
  </si>
  <si>
    <t>R-7679239</t>
  </si>
  <si>
    <t>O/39 - D+M hliníkového okna 2125/3000mm výklopné+fix, izol. trojsklo, bezpeč. sklo vč. podkladního TI profilu, kování a povrch. úpravy - komaxit viz. výpis prvků</t>
  </si>
  <si>
    <t>648485497</t>
  </si>
  <si>
    <t>367</t>
  </si>
  <si>
    <t>R-7679240</t>
  </si>
  <si>
    <t xml:space="preserve">O/40 - D+M plastového okna 1000/1750mm otvíravé/výklopné, izol. trojsklo vč. parapetu, kování  viz. výpis prvků</t>
  </si>
  <si>
    <t>484015256</t>
  </si>
  <si>
    <t>O/40 - D+M plastového okna 1000/1750mm otvíravé/výklopné, izol. trojsklo vč. parapetu, kování viz. výpis prvků</t>
  </si>
  <si>
    <t>368</t>
  </si>
  <si>
    <t>R-7679241</t>
  </si>
  <si>
    <t xml:space="preserve">O/41 - D+M plastového  1000/1750mm otvíravé/výklopné, izol. trojsklo vč. parapetu, kování   viz. výpis prvků</t>
  </si>
  <si>
    <t>1237659104</t>
  </si>
  <si>
    <t>O/41 - D+M plastového 1000/1750mm otvíravé/výklopné, izol. trojsklo vč. parapetu, kování viz. výpis prvků</t>
  </si>
  <si>
    <t>R-7679242</t>
  </si>
  <si>
    <t xml:space="preserve">O/42 - D+M plastového  okna 1000/1750mm otvíravé/výklopné, izol. trojsklo vč. parapetu, kování  viz. výpis prvků</t>
  </si>
  <si>
    <t>1083680061</t>
  </si>
  <si>
    <t>O/42 - D+M plastového okna 1000/1750mm otvíravé/výklopné, izol. trojsklo vč. parapetu, kování viz. výpis prvků</t>
  </si>
  <si>
    <t>370</t>
  </si>
  <si>
    <t>R-7679243</t>
  </si>
  <si>
    <t xml:space="preserve">O/43 - D+M  plastového  okna 1000/1750mm otvíravé/výklopné, izol. trojsklo vč. parapetu, kování  viz. výpis prvků</t>
  </si>
  <si>
    <t>1958493164</t>
  </si>
  <si>
    <t>O/43 - D+M plastového okna 1000/1750mm otvíravé/výklopné, izol. trojsklo vč. parapetu, kování viz. výpis prvků</t>
  </si>
  <si>
    <t>371</t>
  </si>
  <si>
    <t>R-7679244</t>
  </si>
  <si>
    <t xml:space="preserve">O/44 - D+M  plastového  okna 1000/1750mm otvíravé/výklopné, izol. trojsklo vč. parapetu, kování  viz. výpis prvků</t>
  </si>
  <si>
    <t>-1082386522</t>
  </si>
  <si>
    <t>O/44 - D+M plastového okna 1000/1750mm otvíravé/výklopné, izol. trojsklo vč. parapetu, kování viz. výpis prvků</t>
  </si>
  <si>
    <t>372</t>
  </si>
  <si>
    <t>R-7679245</t>
  </si>
  <si>
    <t xml:space="preserve">O/45 - D+M plastového  okna 1000/1850mm otvíravé/výklopné, izol. trojsklo vč. parapetu, kování viz výpis prvků</t>
  </si>
  <si>
    <t>316232555</t>
  </si>
  <si>
    <t>O/45 - D+M plastového okna 1000/1850mm otvíravé/výklopné, izol. trojsklo vč. parapetu, kování viz výpis prvků</t>
  </si>
  <si>
    <t>373</t>
  </si>
  <si>
    <t>R-7679246</t>
  </si>
  <si>
    <t xml:space="preserve">O/46 - D+M plastového okna 1000/1850mm otvíravé/výklopné, izol. trojsklo, mléčné sklo vč. parapetu, kování  viz. výpis prvků</t>
  </si>
  <si>
    <t>1058243906</t>
  </si>
  <si>
    <t>O/46 - D+M plastového okna 1000/1850mm otvíravé/výklopné, izol. trojsklo, mléčné sklo vč. parapetu, kování viz. výpis prvků</t>
  </si>
  <si>
    <t>374</t>
  </si>
  <si>
    <t>R-7679247</t>
  </si>
  <si>
    <t xml:space="preserve">O/47 - D+M  plastového  okna 1000/1850mm otvíravé/výklopné, izol. trojsklo, mléčné sklo vč. parapetu, kování viz. výpis prvků</t>
  </si>
  <si>
    <t>-1831052680</t>
  </si>
  <si>
    <t>O/47 - D+M plastového okna 1000/1850mm otvíravé/výklopné, izol. trojsklo, mléčné sklo vč. parapetu, kování viz. výpis prvků</t>
  </si>
  <si>
    <t>375</t>
  </si>
  <si>
    <t>R-7679248</t>
  </si>
  <si>
    <t xml:space="preserve">O/48 - D+M  plastového  okna 1000/1850mm otvíravé/výklopné, izol. trojsklo vč. parapetu, kování  viz. výpis prvků</t>
  </si>
  <si>
    <t>1413191723</t>
  </si>
  <si>
    <t>O/48 - D+M plastového okna 1000/1850mm otvíravé/výklopné, izol. trojsklo vč. parapetu, kování viz. výpis prvků</t>
  </si>
  <si>
    <t>376</t>
  </si>
  <si>
    <t>R-7679249</t>
  </si>
  <si>
    <t xml:space="preserve">O/49 - D+M plastového okna 1500/1875mm otvíravé/výklopné+fix, izol. trojsklo vč. parapetu, kování  viz. výpis prvků</t>
  </si>
  <si>
    <t>1365311632</t>
  </si>
  <si>
    <t>O/49 - D+M plastového okna 1500/1875mm otvíravé/výklopné+fix, izol. trojsklo vč. parapetu, kování viz. výpis prvků</t>
  </si>
  <si>
    <t>377</t>
  </si>
  <si>
    <t>R-7679250</t>
  </si>
  <si>
    <t xml:space="preserve">O/50 - D+M plastového  okna 1500/1875mm otvíravé/výklopné+fix, izol. trojsklo vč. parapetu, kování  viz. výpis prvků</t>
  </si>
  <si>
    <t>2084343221</t>
  </si>
  <si>
    <t>O/50 - D+M plastového okna 1500/1875mm otvíravé/výklopné+fix, izol. trojsklo vč. parapetu, kování viz. výpis prvků</t>
  </si>
  <si>
    <t>378</t>
  </si>
  <si>
    <t>R-7679251</t>
  </si>
  <si>
    <t>O/51 - D+M plochého kruhového světlíku pr. 1500mm fix, izol. trojsklo vč. TI manžety viz. výpis prvků</t>
  </si>
  <si>
    <t>-1634888935</t>
  </si>
  <si>
    <t>379</t>
  </si>
  <si>
    <t>R-7679252</t>
  </si>
  <si>
    <t>O/52 - D+M výlezu na střechu 1000/1000mm izol. dvojsklo vč. TI manžety, kování a povrchové úpravy viz. výpis prvků</t>
  </si>
  <si>
    <t>-770935340</t>
  </si>
  <si>
    <t>762</t>
  </si>
  <si>
    <t>Konstrukce tesařské</t>
  </si>
  <si>
    <t>380</t>
  </si>
  <si>
    <t>762361322(R)</t>
  </si>
  <si>
    <t>Konstrukční vrstva pod klempířské prvky pro oplechování horních ploch zdí a nadezdívek (atik) z překližky šroubovaných do podkladu, tloušťky desky 22 mm vč. podkladních hranolků</t>
  </si>
  <si>
    <t>-1289801522</t>
  </si>
  <si>
    <t>(8,75+4,62+7,745+5,26+8,34+8,82+8,855+3,73+1,8)*0,54</t>
  </si>
  <si>
    <t>(7,345+1,01*2)*0,54</t>
  </si>
  <si>
    <t>(8,75+26,965+3,57+3,565+2,655+3,295+4,595+1+3,185+3,8+1,91+9,175+9,23)*0,54</t>
  </si>
  <si>
    <t>(0,985+26,955+1,005)*0,54</t>
  </si>
  <si>
    <t>381</t>
  </si>
  <si>
    <t>998762202</t>
  </si>
  <si>
    <t>Přesun hmot procentní pro kce tesařské v objektech v přes 6 do 12 m</t>
  </si>
  <si>
    <t>2003166000</t>
  </si>
  <si>
    <t>Přesun hmot pro konstrukce tesařské stanovený procentní sazbou (%) z ceny vodorovná dopravní vzdálenost do 50 m v objektech výšky přes 6 do 12 m</t>
  </si>
  <si>
    <t>https://podminky.urs.cz/item/CS_URS_2023_02/998762202</t>
  </si>
  <si>
    <t>763</t>
  </si>
  <si>
    <t>Konstrukce suché výstavby</t>
  </si>
  <si>
    <t>382</t>
  </si>
  <si>
    <t>763111360</t>
  </si>
  <si>
    <t>SDK příčka tl 75 mm profil CW+UW 50 desky 1x akustická 12,5 s izolací EI 45 Rw do 47 dB</t>
  </si>
  <si>
    <t>1878107407</t>
  </si>
  <si>
    <t>Příčka ze sádrokartonových desek s nosnou konstrukcí z jednoduchých ocelových profilů UW, CW jednoduše opláštěná deskou akustickou tl. 12,5 mm s izolací, EI 45, příčka tl. 75 mm, profil 50, Rw do 47 dB</t>
  </si>
  <si>
    <t>https://podminky.urs.cz/item/CS_URS_2023_02/763111360</t>
  </si>
  <si>
    <t>" SO01 - II n.p. - m.č.214"</t>
  </si>
  <si>
    <t>(2,15+0,575)*3,25</t>
  </si>
  <si>
    <t>383</t>
  </si>
  <si>
    <t>763111362</t>
  </si>
  <si>
    <t>SDK příčka tl 125 mm profil CW+UW 100 desky 1x akustická 12,5 s izolací EI 45 Rw do 54 dB</t>
  </si>
  <si>
    <t>44462387</t>
  </si>
  <si>
    <t>Příčka ze sádrokartonových desek s nosnou konstrukcí z jednoduchých ocelových profilů UW, CW jednoduše opláštěná deskou akustickou tl. 12,5 mm s izolací, EI 45, příčka tl. 125 mm, profil 100, Rw do 54 dB</t>
  </si>
  <si>
    <t>https://podminky.urs.cz/item/CS_URS_2023_02/763111362</t>
  </si>
  <si>
    <t>" SO01 - II n.p. - m.č.215-213, 214-216 "</t>
  </si>
  <si>
    <t>(3,375+3,505)*3,25</t>
  </si>
  <si>
    <t>384</t>
  </si>
  <si>
    <t>763112318</t>
  </si>
  <si>
    <t>SDK příčka mezibytová tl 255 mm zdvojený profil CW+UW 100 desky 2xA 12,5 s dvojitou izolací EI 60 Rw do 65 dB</t>
  </si>
  <si>
    <t>-912089969</t>
  </si>
  <si>
    <t>Příčka mezibytová ze sádrokartonových desek s nosnou konstrukcí ze zdvojených ocelových profilů UW, CW dvojitě opláštěná deskami standardními A tl. 2 x 12,5 mm s dvojitou izolací, EI 60, příčka tl. 255 mm, profil 100, Rw do 65 dB</t>
  </si>
  <si>
    <t>https://podminky.urs.cz/item/CS_URS_2023_02/763112318</t>
  </si>
  <si>
    <t>" SO01 - II n.p. - m.č.211-213 "</t>
  </si>
  <si>
    <t>3,375*3,25</t>
  </si>
  <si>
    <t>385</t>
  </si>
  <si>
    <t>763131411</t>
  </si>
  <si>
    <t>SDK podhled desky 1xA 12,5 bez izolace dvouvrstvá spodní kce profil CD+UD</t>
  </si>
  <si>
    <t>-1446808900</t>
  </si>
  <si>
    <t>Podhled ze sádrokartonových desek dvouvrstvá zavěšená spodní konstrukce z ocelových profilů CD, UD jednoduše opláštěná deskou standardní A, tl. 12,5 mm, bez izolace</t>
  </si>
  <si>
    <t>https://podminky.urs.cz/item/CS_URS_2023_02/763131411</t>
  </si>
  <si>
    <t>" m.č. 109 "</t>
  </si>
  <si>
    <t>11,52-(3,2+2,2)/2*2,1-2,2*1/2</t>
  </si>
  <si>
    <t xml:space="preserve"> " m.č.202,204,205,206,212 "</t>
  </si>
  <si>
    <t>3,97+10,44+15,65+10,51+6,88</t>
  </si>
  <si>
    <t>" m.č. 211,213,214,215,216 "</t>
  </si>
  <si>
    <t>12,86-1,8*2,4</t>
  </si>
  <si>
    <t>14,12-3*2,4</t>
  </si>
  <si>
    <t>12,3-2,4*2,4</t>
  </si>
  <si>
    <t>13,1-3*2,4</t>
  </si>
  <si>
    <t>13,49-3*2,4</t>
  </si>
  <si>
    <t>" m.č. 120,124,128"</t>
  </si>
  <si>
    <t>62,46-(4,7+4,3)/2*8,7</t>
  </si>
  <si>
    <t>56,24-(4+3,5)/2*8,8</t>
  </si>
  <si>
    <t>20,47-3,75*2,4</t>
  </si>
  <si>
    <t>" SO 02 II n.p.</t>
  </si>
  <si>
    <t>" m.č. 228,230,231,232,233 "</t>
  </si>
  <si>
    <t>52,27-4,2*1,8-3,6*4,2</t>
  </si>
  <si>
    <t>30,21-1,2*3,9-3,3*3,6</t>
  </si>
  <si>
    <t>29,11-3,6*4,8</t>
  </si>
  <si>
    <t>18,71-2,4*3,6</t>
  </si>
  <si>
    <t>25,14-3,6*3,6</t>
  </si>
  <si>
    <t>386</t>
  </si>
  <si>
    <t>763131451</t>
  </si>
  <si>
    <t>SDK podhled deska 1xH2 12,5 bez izolace dvouvrstvá spodní kce profil CD+UD</t>
  </si>
  <si>
    <t>1537813431</t>
  </si>
  <si>
    <t>Podhled ze sádrokartonových desek dvouvrstvá zavěšená spodní konstrukce z ocelových profilů CD, UD jednoduše opláštěná deskou impregnovanou H2, tl. 12,5 mm, bez izolace</t>
  </si>
  <si>
    <t>https://podminky.urs.cz/item/CS_URS_2023_02/763131451</t>
  </si>
  <si>
    <t>" m.č.103-107 "</t>
  </si>
  <si>
    <t>3,45+3,6+3,08+1,89+1,4</t>
  </si>
  <si>
    <t>" m.č.203,208,209,210 "</t>
  </si>
  <si>
    <t>5,47+1,95+1,53+1,66</t>
  </si>
  <si>
    <t>" m.č. 219,220-223,225-227 "</t>
  </si>
  <si>
    <t>4,09+2,24+3,83+1,99+2,07+4,21+1,26+1,18</t>
  </si>
  <si>
    <t>387</t>
  </si>
  <si>
    <t>763164532</t>
  </si>
  <si>
    <t>SDK obklad kcí tvaru L š do 0,8 m desky 1xA 15</t>
  </si>
  <si>
    <t>215413537</t>
  </si>
  <si>
    <t>Obklad konstrukcí sádrokartonovými deskami včetně ochranných úhelníků ve tvaru L rozvinuté šíře přes 0,4 do 0,8 m, opláštěný deskou standardní A, tl. 15 mm</t>
  </si>
  <si>
    <t>https://podminky.urs.cz/item/CS_URS_2023_02/763164532</t>
  </si>
  <si>
    <t>" SO 02. I.n.p. m.č.234 "</t>
  </si>
  <si>
    <t>1,2+1,8+1,2</t>
  </si>
  <si>
    <t>388</t>
  </si>
  <si>
    <t>763164636</t>
  </si>
  <si>
    <t>SDK obklad kcí tvaru U š do 1,2 m desky 1xDF 15</t>
  </si>
  <si>
    <t>370705111</t>
  </si>
  <si>
    <t>Obklad konstrukcí sádrokartonovými deskami včetně ochranných úhelníků ve tvaru U rozvinuté šíře přes 0,6 do 1,2 m, opláštěný deskou protipožární DF, tl. 15 mm</t>
  </si>
  <si>
    <t>https://podminky.urs.cz/item/CS_URS_2023_02/763164636</t>
  </si>
  <si>
    <t>" SO 01, I n.p. - trafostanice "</t>
  </si>
  <si>
    <t>2,51</t>
  </si>
  <si>
    <t>389</t>
  </si>
  <si>
    <t>763172322</t>
  </si>
  <si>
    <t>Montáž dvířek revizních jednoplášťových SDK kcí vel. 300x300 mm pro příčky a předsazené stěny</t>
  </si>
  <si>
    <t>-1377200594</t>
  </si>
  <si>
    <t>Montáž dvířek pro konstrukce ze sádrokartonových desek revizních jednoplášťových pro příčky a předsazené stěny velikost (šxv) 300 x 300 mm</t>
  </si>
  <si>
    <t>https://podminky.urs.cz/item/CS_URS_2023_02/763172322</t>
  </si>
  <si>
    <t>" SO 01, I n.p. m.č.107 "</t>
  </si>
  <si>
    <t>" SO 01,II n.p. m.č.203,209 "</t>
  </si>
  <si>
    <t>1+1</t>
  </si>
  <si>
    <t>" dtto, m.č.211,213,214,215,216 "</t>
  </si>
  <si>
    <t>" SO 02, II n.p. m.č.228,231,232,233 "</t>
  </si>
  <si>
    <t>2+1+1+1</t>
  </si>
  <si>
    <t>390</t>
  </si>
  <si>
    <t>59001(R)</t>
  </si>
  <si>
    <t>revizní dvířka do SDK 300/300mm</t>
  </si>
  <si>
    <t>-555632499</t>
  </si>
  <si>
    <t>391</t>
  </si>
  <si>
    <t>763901(R)</t>
  </si>
  <si>
    <t xml:space="preserve">systémový kazetový podhled se skrytou vynášecí konstrukcí </t>
  </si>
  <si>
    <t>1388106265</t>
  </si>
  <si>
    <t>" m.č.110,111,112,115,117,118 "</t>
  </si>
  <si>
    <t>6,72+14,89+8,4+7,51+15,8+9,97</t>
  </si>
  <si>
    <t>" m.č.207,211,213,214,215,216 "</t>
  </si>
  <si>
    <t>6,17+1,8*2,4+3*2,4*3+2,4*2,4</t>
  </si>
  <si>
    <t>" m.č.121,125 "</t>
  </si>
  <si>
    <t>4,66+5,35</t>
  </si>
  <si>
    <t>" m.č.228,230,231,232,233,234,235"</t>
  </si>
  <si>
    <t>2,8*4,2+3,6*4,2</t>
  </si>
  <si>
    <t>1,2*3,9+3,6*3,3</t>
  </si>
  <si>
    <t>3,6*4,8</t>
  </si>
  <si>
    <t>2,4*3,6</t>
  </si>
  <si>
    <t>3,6*3,6</t>
  </si>
  <si>
    <t>7,41</t>
  </si>
  <si>
    <t>7,81</t>
  </si>
  <si>
    <t>392</t>
  </si>
  <si>
    <t>763902(R)</t>
  </si>
  <si>
    <t>systémový kazetový podhled s přiznanou vynášecí konstrukcí do vlhkého prostředí</t>
  </si>
  <si>
    <t>872371213</t>
  </si>
  <si>
    <t xml:space="preserve">" SO 01 - I n.p. " </t>
  </si>
  <si>
    <t>" m.č.108,113,114 "</t>
  </si>
  <si>
    <t>1,45+2,52+1,35</t>
  </si>
  <si>
    <t>" SO 01 II n.p. , m.č.217 "</t>
  </si>
  <si>
    <t>2,54</t>
  </si>
  <si>
    <t>" SO02 I n.p. "</t>
  </si>
  <si>
    <t>" m.č.122,123,126,127,130,131 "</t>
  </si>
  <si>
    <t>2,31+2+1,92+1,52+1,79+1,43</t>
  </si>
  <si>
    <t>" SO 01 - II n.p. m.č.224 "</t>
  </si>
  <si>
    <t>1,8</t>
  </si>
  <si>
    <t>393</t>
  </si>
  <si>
    <t>763903(R)</t>
  </si>
  <si>
    <t>systémový SDK podhled plný, akustický, děrovaný - viz výkr. 121</t>
  </si>
  <si>
    <t>-1772879665</t>
  </si>
  <si>
    <t>" m.č.109 "</t>
  </si>
  <si>
    <t>(3,2+2,2)/2*2,1</t>
  </si>
  <si>
    <t>2,2*1/2</t>
  </si>
  <si>
    <t>" m.č.201 "</t>
  </si>
  <si>
    <t>23,28</t>
  </si>
  <si>
    <t>23,62+15,03</t>
  </si>
  <si>
    <t>394</t>
  </si>
  <si>
    <t>998763402</t>
  </si>
  <si>
    <t>Přesun hmot procentní pro sádrokartonové konstrukce v objektech v přes 6 do 12 m</t>
  </si>
  <si>
    <t>-1253521946</t>
  </si>
  <si>
    <t>Přesun hmot pro konstrukce montované z desek stanovený procentní sazbou (%) z ceny vodorovná dopravní vzdálenost do 50 m v objektech výšky přes 6 do 12 m</t>
  </si>
  <si>
    <t>https://podminky.urs.cz/item/CS_URS_2023_02/998763402</t>
  </si>
  <si>
    <t>764</t>
  </si>
  <si>
    <t>Konstrukce klempířské</t>
  </si>
  <si>
    <t>395</t>
  </si>
  <si>
    <t>764011620</t>
  </si>
  <si>
    <t>Dilatační připojovací lišta z Pz s povrchovou úpravou včetně tmelení rš 80 mm</t>
  </si>
  <si>
    <t>-1578544791</t>
  </si>
  <si>
    <t>Dilatační lišta z pozinkovaného plechu s povrchovou úpravou připojovací, včetně tmelení rš 80 mm</t>
  </si>
  <si>
    <t>https://podminky.urs.cz/item/CS_URS_2023_02/764011620</t>
  </si>
  <si>
    <t>"K/36, K/40"</t>
  </si>
  <si>
    <t>6+45,3</t>
  </si>
  <si>
    <t>396</t>
  </si>
  <si>
    <t>764214607(R)</t>
  </si>
  <si>
    <t>Oplechování horních ploch a atik vč. rohů z Pz s povrch úpravou mechanicky kotvené rš 670 mm</t>
  </si>
  <si>
    <t>696395339</t>
  </si>
  <si>
    <t>"K/41 + K/42"</t>
  </si>
  <si>
    <t>15,7+15,7</t>
  </si>
  <si>
    <t>397</t>
  </si>
  <si>
    <t>764214611(R)</t>
  </si>
  <si>
    <t>Oplechování horních ploch a atik vč. rohů z Pz s povrch úpravou mechanicky kotvené rš přes 800 mm</t>
  </si>
  <si>
    <t>1945597765</t>
  </si>
  <si>
    <t>"K/32 - K/35, K/37, K/38"</t>
  </si>
  <si>
    <t>0,89*(30,4+80+10,2+52)</t>
  </si>
  <si>
    <t>0,865*7,4</t>
  </si>
  <si>
    <t>0,99*1,1</t>
  </si>
  <si>
    <t>398</t>
  </si>
  <si>
    <t>764216602</t>
  </si>
  <si>
    <t>Oplechování rovných parapetů mechanicky kotvené z Pz s povrchovou úpravou rš 200 mm</t>
  </si>
  <si>
    <t>920764032</t>
  </si>
  <si>
    <t>Oplechování parapetů z pozinkovaného plechu s povrchovou úpravou rovných mechanicky kotvené, bez rohů rš 200 mm</t>
  </si>
  <si>
    <t>https://podminky.urs.cz/item/CS_URS_2023_02/764216602</t>
  </si>
  <si>
    <t>"K/01"</t>
  </si>
  <si>
    <t>5*0,75</t>
  </si>
  <si>
    <t>399</t>
  </si>
  <si>
    <t>764216604</t>
  </si>
  <si>
    <t>Oplechování rovných parapetů mechanicky kotvené z Pz s povrchovou úpravou rš 330 mm</t>
  </si>
  <si>
    <t>-2091701562</t>
  </si>
  <si>
    <t>Oplechování parapetů z pozinkovaného plechu s povrchovou úpravou rovných mechanicky kotvené, bez rohů rš 330 mm</t>
  </si>
  <si>
    <t>https://podminky.urs.cz/item/CS_URS_2023_02/764216604</t>
  </si>
  <si>
    <t>"K/02 - K/21"</t>
  </si>
  <si>
    <t>1,5+1+2+1,75+1+1,75+1+1,75+1,5+1,5</t>
  </si>
  <si>
    <t>1+1+1+1+1+1+1+1+1</t>
  </si>
  <si>
    <t>400</t>
  </si>
  <si>
    <t>764218611</t>
  </si>
  <si>
    <t>Oplechování rovné římsy mechanicky kotvené z Pz s upraveným povrchem rš přes 670 mm</t>
  </si>
  <si>
    <t>-103388666</t>
  </si>
  <si>
    <t>Oplechování říms a ozdobných prvků z pozinkovaného plechu s povrchovou úpravou rovných, bez rohů mechanicky kotvené přes rš 670 mm</t>
  </si>
  <si>
    <t>https://podminky.urs.cz/item/CS_URS_2023_02/764218611</t>
  </si>
  <si>
    <t>"K/39"</t>
  </si>
  <si>
    <t>0,99*9,7</t>
  </si>
  <si>
    <t>401</t>
  </si>
  <si>
    <t>764518623</t>
  </si>
  <si>
    <t>Svody kruhové včetně objímek, kolen, odskoků z Pz s povrchovou úpravou průměru 120 mm</t>
  </si>
  <si>
    <t>-1101573022</t>
  </si>
  <si>
    <t>Svod z pozinkovaného plechu s upraveným povrchem včetně objímek, kolen a odskoků kruhový, průměru 120 mm</t>
  </si>
  <si>
    <t>https://podminky.urs.cz/item/CS_URS_2023_02/764518623</t>
  </si>
  <si>
    <t>"K/22 - K/26"</t>
  </si>
  <si>
    <t>6,915+6,595+8,06+7,76+7,645</t>
  </si>
  <si>
    <t>402</t>
  </si>
  <si>
    <t>R-7649101</t>
  </si>
  <si>
    <t>K/27 - K/31 - D+M zaatikového kotlíku 220/220/330mm pro svod pr. 120mm, lakovaný pozink vč. kotevních prvků viz. výpis prvků</t>
  </si>
  <si>
    <t>463833504</t>
  </si>
  <si>
    <t>403</t>
  </si>
  <si>
    <t>998764202</t>
  </si>
  <si>
    <t>Přesun hmot procentní pro konstrukce klempířské v objektech v přes 6 do 12 m</t>
  </si>
  <si>
    <t>-1633066873</t>
  </si>
  <si>
    <t>Přesun hmot pro konstrukce klempířské stanovený procentní sazbou (%) z ceny vodorovná dopravní vzdálenost do 50 m v objektech výšky přes 6 do 12 m</t>
  </si>
  <si>
    <t>https://podminky.urs.cz/item/CS_URS_2023_02/998764202</t>
  </si>
  <si>
    <t>766</t>
  </si>
  <si>
    <t>Konstrukce truhlářské</t>
  </si>
  <si>
    <t>404</t>
  </si>
  <si>
    <t>R-7669101</t>
  </si>
  <si>
    <t>Tr/01 - D+M obklad z masivních tepelně opracovaných hoblovaných borovicových fošen 26x92mm vč. podkladního pozink. jeklu 20x30mm, skrytého kotvení a povrchové úpravy viz. výpis prvků</t>
  </si>
  <si>
    <t>-1595066426</t>
  </si>
  <si>
    <t>0,54*2,8</t>
  </si>
  <si>
    <t>405</t>
  </si>
  <si>
    <t>R-7669105</t>
  </si>
  <si>
    <t>Tr/05 - D+M kuchyňky dl. 1,05m vč. dolních a horních skříněk+úchytky, prac. desky, dřezu+baterie+odpad a odpadkového koše viz. výpis prvků</t>
  </si>
  <si>
    <t>1350229551</t>
  </si>
  <si>
    <t>406</t>
  </si>
  <si>
    <t>R-7669106</t>
  </si>
  <si>
    <t>Tr/06 - D+M kuchyňky dl. 1,28m vč. dolních a horních skříněk+úchytky, prac. desky, dřezu+baterie+odpad a odpadkového koše viz. výpis prvků</t>
  </si>
  <si>
    <t>2119600141</t>
  </si>
  <si>
    <t>407</t>
  </si>
  <si>
    <t>R-7669107</t>
  </si>
  <si>
    <t>Tr/07 - D+M kuchyňky dl. 3,07m vč. dolních a horních skříněk+úchytky, prac. desky, dřezu+baterie+odpad, varné desky, lednice, mikrovlnky, led pásku a odpadkového koše viz. výpis prvků</t>
  </si>
  <si>
    <t>2127627475</t>
  </si>
  <si>
    <t>408</t>
  </si>
  <si>
    <t>R-7669108</t>
  </si>
  <si>
    <t>Tr/08 - D+M kuchyňky dl. 1,2+1,995m vč. dolních a horních skříněk+úchytky, prac. desky, dřezu+baterie+odpad, varné desky, digestoře, lednice, mikrovlnky, led pásku a odpadkového koše viz. výpis prvků</t>
  </si>
  <si>
    <t>193301428</t>
  </si>
  <si>
    <t>R-7669109</t>
  </si>
  <si>
    <t>Tr/09 - Tr/13 - D+M kuchyňky dl. 1,2m vč. dolních skříněk+úchytky, prac. desky, dřezu+baterie+odpad a odpadkového koše viz. výpis prvků</t>
  </si>
  <si>
    <t>1189794201</t>
  </si>
  <si>
    <t>410</t>
  </si>
  <si>
    <t>R-7669114</t>
  </si>
  <si>
    <t>Tr/14 - D+M masivního obkladu horní hrany zděného zábradlí, dub tl. 30mm, š. 149mm viz. výpis prvků</t>
  </si>
  <si>
    <t>613763062</t>
  </si>
  <si>
    <t>411</t>
  </si>
  <si>
    <t>R-7669201</t>
  </si>
  <si>
    <t>D/01 - D+M vnitřních dveří plných 900/1970mm , EW45/DP1-C - samozavírač, vč. ocel. PO zárubně tl. stěny 115mm, kování a povrchové úpravy viz. výpis prvků</t>
  </si>
  <si>
    <t>1044950666</t>
  </si>
  <si>
    <t>412</t>
  </si>
  <si>
    <t>R-7669202</t>
  </si>
  <si>
    <t>D/02 - D+M vnitřních dveří plných 900/1970mm , EW45/DP1-C samozavírač, vč. ocel. PO zárubně tl. stěny 115mm, kování a povrchové úpravy viz. výpis prvků</t>
  </si>
  <si>
    <t>-1119072980</t>
  </si>
  <si>
    <t>413</t>
  </si>
  <si>
    <t>R-7669203</t>
  </si>
  <si>
    <t>D/03 - D+M vnitřních dveří plných 900/1970mm, EW30/DP1-C samozavírač, vč. ocel. PO zárubně tl. stěny 115mm, kování a povrchové úpravy viz. výpis prvků</t>
  </si>
  <si>
    <t>-1836747517</t>
  </si>
  <si>
    <t>414</t>
  </si>
  <si>
    <t>R-7669204</t>
  </si>
  <si>
    <t>D/04 - D+M vnitřních dveří plných 900/1970mm, EW45/DP1-C samozavírač, vč. ocel. PO zárubně tl. stěny 115mm, kování a povrchové úpravy viz. výpis prvků</t>
  </si>
  <si>
    <t>694764073</t>
  </si>
  <si>
    <t>415</t>
  </si>
  <si>
    <t>R-7669205</t>
  </si>
  <si>
    <t>D/05 - D+M vnitřních dveří plných 900/1970mm, EW45/DP1-C samozavírač, vč. ocel. PO zárubně tl. stěny 115mm, kování a povrchové úpravy viz. výpis prvků</t>
  </si>
  <si>
    <t>-1158048074</t>
  </si>
  <si>
    <t>416</t>
  </si>
  <si>
    <t>R-7669207</t>
  </si>
  <si>
    <t>D/07 - D+M vnitřních dveří plných 900/2100mm HPL laminát, EW15/DP3-C samozavírač, vč. ocel. PO zárubně tl. stěny 115mm, kování a povrchové úpravy viz. výpis prvků</t>
  </si>
  <si>
    <t>388288510</t>
  </si>
  <si>
    <t>D/07 - D+M vnitřních dveří plných 900/2100mm HPL laminát, EW15/DP3-C vč. ocel. zárubně tl. stěny 115mm, kování a povrchové úpravy viz. výpis prvků</t>
  </si>
  <si>
    <t>417</t>
  </si>
  <si>
    <t>R-7669208</t>
  </si>
  <si>
    <t>D/08 - D+M vnitřních dveří plných 800/2100mm HPL laminát vč. ocel. zárubně tl. stěny 115mm, kování a povrchové úpravy viz. výpis prvků</t>
  </si>
  <si>
    <t>2041740202</t>
  </si>
  <si>
    <t>418</t>
  </si>
  <si>
    <t>R-7669209</t>
  </si>
  <si>
    <t>D/09 - D+M vnitřních dveří plných 700/2100mm HPL laminát vč. ocel. zárubně tl. stěny 115mm, kování a povrchové úpravy viz. výpis prvků</t>
  </si>
  <si>
    <t>1088929292</t>
  </si>
  <si>
    <t>419</t>
  </si>
  <si>
    <t>R-7669210</t>
  </si>
  <si>
    <t>D/10 - D+M vnitřních dveří plných 700/2100mm HPL laminát vč. ocel. zárubně tl. stěny 115mm, kování a povrchové úpravy viz. výpis prvků</t>
  </si>
  <si>
    <t>-1314178696</t>
  </si>
  <si>
    <t>R-7669211</t>
  </si>
  <si>
    <t>D/11 - D+M vnitřních dveří plných 800/2100mm HPL laminát vč. ocel. zárubně tl. stěny 115mm, kování a povrchové úpravy viz. výpis prvků</t>
  </si>
  <si>
    <t>-1149354003</t>
  </si>
  <si>
    <t>421</t>
  </si>
  <si>
    <t>R-7669212</t>
  </si>
  <si>
    <t>D/12 - D+M vnitřních dveří plných 700/2100mm HPL laminát vč. ocel. zárubně tl. stěny 115mm, kování a povrchové úpravy viz. výpis prvků</t>
  </si>
  <si>
    <t>296291142</t>
  </si>
  <si>
    <t>422</t>
  </si>
  <si>
    <t>R-7669213</t>
  </si>
  <si>
    <t>D/13 - D+M vnitřních dveří plných 700/2100mm HPL laminát vč. ocel. zárubně tl. stěny 115mm, kování a povrchové úpravy viz. výpis prvků</t>
  </si>
  <si>
    <t>1289293155</t>
  </si>
  <si>
    <t>423</t>
  </si>
  <si>
    <t>R-7669214</t>
  </si>
  <si>
    <t>D/14 - D+M vnitřních dveří plných 800/2100mm HPL laminát vč. ocel. zárubně tl. stěny 115mm, kování a povrchové úpravy viz. výpis prvků</t>
  </si>
  <si>
    <t>-1805113719</t>
  </si>
  <si>
    <t>424</t>
  </si>
  <si>
    <t>R-7669215</t>
  </si>
  <si>
    <t>D/15 - D+M vnitřních dveří plných 700/2100mm HPL laminát vč. ocel. zárubně tl. stěny 115mm, kování a povrchové úpravy viz. výpis prvků</t>
  </si>
  <si>
    <t>-1034260392</t>
  </si>
  <si>
    <t>425</t>
  </si>
  <si>
    <t>R-7669216</t>
  </si>
  <si>
    <t>D/16 - D+M vnitřních dveří plných 700/2100mm HPL laminát vč. ocel. zárubně tl. stěny 115mm, kování a povrchové úpravy viz. výpis prvků</t>
  </si>
  <si>
    <t>1165553388</t>
  </si>
  <si>
    <t>426</t>
  </si>
  <si>
    <t>R-7669217</t>
  </si>
  <si>
    <t>D/17 - D+M vnitřních dveří plných 800/2100mm HPL laminát vč. ocel. zárubně tl. stěny 115mm, madla, kování a povrchové úpravy viz. výpis prvků</t>
  </si>
  <si>
    <t>1558697541</t>
  </si>
  <si>
    <t>427</t>
  </si>
  <si>
    <t>R-7669218</t>
  </si>
  <si>
    <t>D/18 - D+M vnitřních dveří plných 800/2100mm HPL laminát vč. ocel. zárubně tl. stěny 115mm, kování a povrchové úpravy viz. výpis prvků</t>
  </si>
  <si>
    <t>-411851793</t>
  </si>
  <si>
    <t>428</t>
  </si>
  <si>
    <t>R-7669219</t>
  </si>
  <si>
    <t>D/19 - D+M vnitřních dveří plných 700/2100mm HPL laminát vč. ocel. zárubně tl. stěny 115mm, kování a povrchové úpravy viz. výpis prvků</t>
  </si>
  <si>
    <t>-1309602722</t>
  </si>
  <si>
    <t>R-7669220</t>
  </si>
  <si>
    <t>D/20 - D+M vnitřních dveří plných 700/2100mm HPL laminát vč. ocel. zárubně tl. stěny 115mm, kování a povrchové úpravy viz. výpis prvků</t>
  </si>
  <si>
    <t>1723541409</t>
  </si>
  <si>
    <t>430</t>
  </si>
  <si>
    <t>R-7669221</t>
  </si>
  <si>
    <t>D/21 - D+M vnitřních dveří plných 700/2100mm HPL laminát vč. ocel. zárubně tl. stěny 115mm, kování a povrchové úpravy viz. výpis prvků</t>
  </si>
  <si>
    <t>1993367832</t>
  </si>
  <si>
    <t>431</t>
  </si>
  <si>
    <t>R-7669222</t>
  </si>
  <si>
    <t xml:space="preserve">D/22 - D+M vnitřních dveří plných 700/2100mm HPL laminát, EW 15/DP3-C  samozavírač,  vč. ocel. PO zárubně tl. stěny 115mm, kování a povrchové úpravy viz. výpis prvků</t>
  </si>
  <si>
    <t>883383806</t>
  </si>
  <si>
    <t>D/22 - D+M vnitřních dveří plných 700/2100mm HPL laminát, EW 15/DP3-C samozavírač, vč. ocel. PO zárubně tl. stěny 115mm, kování a povrchové úpravy viz. výpis prvků</t>
  </si>
  <si>
    <t>432</t>
  </si>
  <si>
    <t>R-7669223</t>
  </si>
  <si>
    <t>D/23 - D+M vnitřních dveří plných 800/2100mm HPL laminát vč. ocel. zárubně tl. stěny 115mm, kování a povrchové úpravy viz. výpis prvků</t>
  </si>
  <si>
    <t>-371795289</t>
  </si>
  <si>
    <t>433</t>
  </si>
  <si>
    <t>R-7669224</t>
  </si>
  <si>
    <t>D/24 - D+M vnitřních dveří plných 800/2100mm HPL laminát vč. ocel. zárubně tl. stěny 115mm, kování a povrchové úpravy viz. výpis prvků</t>
  </si>
  <si>
    <t>32977810</t>
  </si>
  <si>
    <t>434</t>
  </si>
  <si>
    <t>R-7669225</t>
  </si>
  <si>
    <t>D/25 - D+M vnitřních dveří plných 800/2100mm HPL laminát vč. ocel. zárubně tl. stěny 115mm, kování a povrchové úpravy viz. výpis prvků</t>
  </si>
  <si>
    <t>808578226</t>
  </si>
  <si>
    <t>435</t>
  </si>
  <si>
    <t>R-7669226</t>
  </si>
  <si>
    <t>D/26 - D+M vnitřních dveří plných 800/2100mm HPL laminát vč. ocel. zárubně tl. stěny 115mm, kování a povrchové úpravy viz. výpis prvků</t>
  </si>
  <si>
    <t>-304768013</t>
  </si>
  <si>
    <t>436</t>
  </si>
  <si>
    <t>R-7669227</t>
  </si>
  <si>
    <t>D/27 - D+M vnitřních dveří plných 800/2100mm HPL laminát vč. ocel. zárubně tl. stěny 115mm, kování a povrchové úpravy viz. výpis prvků</t>
  </si>
  <si>
    <t>1268254650</t>
  </si>
  <si>
    <t>437</t>
  </si>
  <si>
    <t>R-7669228</t>
  </si>
  <si>
    <t>D/28 - D+M vnitřních dveří plných 800/2100mm HPL laminát vč. ocel. zárubně tl. stěny 115mm, kování a povrchové úpravy viz. výpis prvků</t>
  </si>
  <si>
    <t>793260887</t>
  </si>
  <si>
    <t>438</t>
  </si>
  <si>
    <t>R-7669229</t>
  </si>
  <si>
    <t>D/29 - D+M vnitřních dveří plných 700/2100mm HPL laminát vč. ocel. zárubně tl. stěny 115mm, kování a povrchové úpravy viz. výpis prvků</t>
  </si>
  <si>
    <t>1504979423</t>
  </si>
  <si>
    <t>439</t>
  </si>
  <si>
    <t>R-7669230</t>
  </si>
  <si>
    <t>D/30 - D+M vnitřních dveří plných 700/2100mm HPL laminát vč. ocel. zárubně tl. stěny 115mm, kování a povrchové úpravy viz. výpis prvků</t>
  </si>
  <si>
    <t>485108469</t>
  </si>
  <si>
    <t>440</t>
  </si>
  <si>
    <t>R-7669231</t>
  </si>
  <si>
    <t xml:space="preserve">D/31 - D+M vnitřních dveří plných 800/2100mm HPL laminát, EW 15/DP3-C samozavírač, vč. ocel.  PO  zárubně tl. stěny 115mm, kování a povrchové úpravy viz. výpis prvků</t>
  </si>
  <si>
    <t>-654528140</t>
  </si>
  <si>
    <t>D/31 - D+M vnitřních dveří plných 800/2100mm HPL laminát, EW 15/DP3-C vč. ocel. zárubně tl. stěny 115mm, kování a povrchové úpravy viz. výpis prvků</t>
  </si>
  <si>
    <t>441</t>
  </si>
  <si>
    <t>R-7669232</t>
  </si>
  <si>
    <t>D/32 - D+M vnitřních dveří plných s nadsvětlíkem 800/2100+400mm HPL laminát, bezp. sklo vč. ocel. zárubně tl. stěny 115mm, kování a povrchové úpravy viz. výpis prvků</t>
  </si>
  <si>
    <t>1120746676</t>
  </si>
  <si>
    <t>442</t>
  </si>
  <si>
    <t>R-7669233</t>
  </si>
  <si>
    <t xml:space="preserve">D/33 - D+M vnitřních dveří plných s nadsvětlíkem 800/2100+400mm HPL laminát, bezp. sklo, EW 15/DP3-C samozavírač,  vč. ocel. PO  zárubně tl. stěny 115mm, kování a povrchové úpravy viz. výpis prvků</t>
  </si>
  <si>
    <t>535116675</t>
  </si>
  <si>
    <t>D/33 - D+M vnitřních dveří plných s nadsvětlíkem 800/2100+400mm HPL laminát, bezp. sklo, EW 15/DP3-C samozavírač, vč. ocel. PO zárubně tl. stěny 115mm, kování a povrchové úpravy viz. výpis prvků</t>
  </si>
  <si>
    <t>443</t>
  </si>
  <si>
    <t>R-7669234</t>
  </si>
  <si>
    <t>D/34 - D+M vnitřních dveří plných s nadsvětlíkem 800/2100+400mm HPL laminát, bezp. sklo, EW 15/DP3-C samozavírač, vč. ocel. PO zárubně tl. stěny 115mm, kování a povrchové úpravy viz. výpis prvků</t>
  </si>
  <si>
    <t>637684304</t>
  </si>
  <si>
    <t>444</t>
  </si>
  <si>
    <t>R-7669235</t>
  </si>
  <si>
    <t>D/35 - D+M vnitřních dveří plných 700/2100mm HPL laminát vč. ocel. zárubně tl. stěny 115mm, kování a povrchové úpravy viz. výpis prvků</t>
  </si>
  <si>
    <t>-1416506401</t>
  </si>
  <si>
    <t>445</t>
  </si>
  <si>
    <t>R-7669236</t>
  </si>
  <si>
    <t xml:space="preserve">D/36 - D+M vnitřních dveří plných s nadsvětlíkem 800/2100+400mm HPL laminát, bezp. sklo, EW 15/DP3-C samozavírač, vč. ocel. PO  zárubně tl. stěny 115mm, kování a povrchové úpravy viz. výpis prvků</t>
  </si>
  <si>
    <t>-883907065</t>
  </si>
  <si>
    <t>D/36 - D+M vnitřních dveří plných s nadsvětlíkem 800/2100+400mm HPL laminát, bezp. sklo, EW 15/DP3-C samozavírač, vč. ocel. PO zárubně tl. stěny 115mm, kování a povrchové úpravy viz. výpis prvků</t>
  </si>
  <si>
    <t>446</t>
  </si>
  <si>
    <t>R-7669237</t>
  </si>
  <si>
    <t>D/37 - D+M vnitřních dveří plných s nadsvětlíkem 800/2100+400mm HPL laminát, bezp. sklo, EW 15/DP3-C samozavírač, vč. ocel. PO zárubně tl. stěny 115mm, kování a povrchové úpravy viz. výpis prvků</t>
  </si>
  <si>
    <t>-113942482</t>
  </si>
  <si>
    <t>447</t>
  </si>
  <si>
    <t>R-7669238</t>
  </si>
  <si>
    <t>D/38 - D+M vnitřních dveří plných 700/2100mm HPL laminát vč. ocel. zárubně tl. stěny 115mm, kování a povrchové úpravy viz. výpis prvků</t>
  </si>
  <si>
    <t>1867303025</t>
  </si>
  <si>
    <t>448</t>
  </si>
  <si>
    <t>R-7669239</t>
  </si>
  <si>
    <t>D/39 - D+M vnitřních dveří plných 700/2100mm HPL laminát vč. ocel. zárubně tl. stěny 115mm, kování a povrchové úpravy viz. výpis prvků</t>
  </si>
  <si>
    <t>1610338612</t>
  </si>
  <si>
    <t>449</t>
  </si>
  <si>
    <t>R-7669240</t>
  </si>
  <si>
    <t>D/40 - D+M vnitřních dveří plných 700/2100mm HPL laminát vč. ocel. zárubně tl. stěny 115mm, kování a povrchové úpravy viz. výpis prvků</t>
  </si>
  <si>
    <t>-956534282</t>
  </si>
  <si>
    <t>450</t>
  </si>
  <si>
    <t>R-7669241</t>
  </si>
  <si>
    <t xml:space="preserve">D/41 - D+M vnitřních dveří plných 800/2100mm HPL laminát, akustické, EW 15/DP3-C samozavírač,  vč. ocel. PO  zárubně tl. stěny 115mm, kování a povrchové úpravy viz. výpis prvků</t>
  </si>
  <si>
    <t>2077213191</t>
  </si>
  <si>
    <t>D/41 - D+M vnitřních dveří plných 800/2100mm HPL laminát, akustické, EW 15/DP3-C samozavírač, vč. ocel. PO zárubně tl. stěny 115mm, kování a povrchové úpravy viz. výpis prvků</t>
  </si>
  <si>
    <t>451</t>
  </si>
  <si>
    <t>R-7669242</t>
  </si>
  <si>
    <t>D/42 - D+M vnitřních dveří plných 700/2100mm HPL laminát vč. ocel. zárubně tl. stěny 115mm, kování a povrchové úpravy viz. výpis prvků</t>
  </si>
  <si>
    <t>1831180039</t>
  </si>
  <si>
    <t>452</t>
  </si>
  <si>
    <t>R-7669243</t>
  </si>
  <si>
    <t>D/43 - D+M vnitřních dveří posuvných na stěně 900/2100mm HPL laminát vč. přiznané kolejnice, kování a povrchové úpravy viz. výpis prvků</t>
  </si>
  <si>
    <t>1896644035</t>
  </si>
  <si>
    <t>453</t>
  </si>
  <si>
    <t>R-7669244</t>
  </si>
  <si>
    <t>D/44 - D+M vnitřních dveří plných 800/2100mm HPL laminát vč. ocel. zárubně tl. stěny 115mm, kování a povrchové úpravy viz. výpis prvků</t>
  </si>
  <si>
    <t>818282307</t>
  </si>
  <si>
    <t>454</t>
  </si>
  <si>
    <t>R-7669245</t>
  </si>
  <si>
    <t>D/45 - D+M vnitřních dveří plných 800/2100mm HPL laminát vč. ocel. zárubně tl. stěny 115mm, madla, kování a povrchové úpravy viz. výpis prvků</t>
  </si>
  <si>
    <t>-1398310478</t>
  </si>
  <si>
    <t>455</t>
  </si>
  <si>
    <t>R-7669246</t>
  </si>
  <si>
    <t>D/46 - D+M vnitřních dveří plných 800/2100mm HPL laminát vč. ocel. zárubně tl. stěny 115mm, kování a povrchové úpravy viz. výpis prvků</t>
  </si>
  <si>
    <t>-691939151</t>
  </si>
  <si>
    <t>456</t>
  </si>
  <si>
    <t>R-7669247</t>
  </si>
  <si>
    <t>D/47 - D+M vnitřních dveří plných 700/2100mm HPL laminát vč. ocel. zárubně tl. stěny 115mm, kování a povrchové úpravy viz. výpis prvků</t>
  </si>
  <si>
    <t>-899415366</t>
  </si>
  <si>
    <t>457</t>
  </si>
  <si>
    <t>R-7669248</t>
  </si>
  <si>
    <t>D/48 - D+M vnitřních dveří plných 700/2100mm HPL laminát vč. ocel. zárubně tl. stěny 115mm, kování a povrchové úpravy viz. výpis prvků</t>
  </si>
  <si>
    <t>767222302</t>
  </si>
  <si>
    <t>458</t>
  </si>
  <si>
    <t>R-7669249</t>
  </si>
  <si>
    <t>D/49 - D+M vnitřních dveří plných 700/2100mm HPL laminát vč. ocel. zárubně tl. stěny 115mm, kování a povrchové úpravy viz. výpis prvků</t>
  </si>
  <si>
    <t>1519079033</t>
  </si>
  <si>
    <t>459</t>
  </si>
  <si>
    <t>R-7669250</t>
  </si>
  <si>
    <t>D/50 - D+M vnitřních dveří plných 800/2100mm HPL laminát vč. ocel. zárubně tl. stěny 115mm, kování a povrchové úpravy viz. výpis prvků</t>
  </si>
  <si>
    <t>-1951632156</t>
  </si>
  <si>
    <t>460</t>
  </si>
  <si>
    <t>R-7669251</t>
  </si>
  <si>
    <t>D/51 - D+M vnitřních dveří plných 700/2100mm HPL laminát vč. ocel. zárubně tl. stěny 115mm, kování a povrchové úpravy viz. výpis prvků</t>
  </si>
  <si>
    <t>-1489926942</t>
  </si>
  <si>
    <t>461</t>
  </si>
  <si>
    <t>R-7669252</t>
  </si>
  <si>
    <t>D/52 - D+M vnitřních dveří plných 700/2100mm HPL laminát vč. ocel. zárubně tl. stěny 115mm, kování a povrchové úpravy viz. výpis prvků</t>
  </si>
  <si>
    <t>-279488402</t>
  </si>
  <si>
    <t>462</t>
  </si>
  <si>
    <t>R-7669253</t>
  </si>
  <si>
    <t xml:space="preserve">D/53 - D+M vnitřních dveří plných 900/2100mm HPL laminát, EW 15/DP3-C samozavírač,  vč. ocel. PO zárubně tl. stěny 115mm, madla, kování a povrchové úpravy viz. výpis prvků</t>
  </si>
  <si>
    <t>-881958539</t>
  </si>
  <si>
    <t>D/53 - D+M vnitřních dveří plných 900/2100mm HPL laminát, EW 15/DP3-C samozavírač, vč. ocel. PO zárubně tl. stěny 115mm, madla, kování a povrchové úpravy viz. výpis prvků</t>
  </si>
  <si>
    <t>463</t>
  </si>
  <si>
    <t>R-7669254</t>
  </si>
  <si>
    <t>D/54 - D+M vnitřních dveří plných 800/2100mm HPL laminát vč. ocel. zárubně tl. stěny 115mm, kování a povrchové úpravy viz. výpis prvků</t>
  </si>
  <si>
    <t>1623204814</t>
  </si>
  <si>
    <t>464</t>
  </si>
  <si>
    <t>R-7669255</t>
  </si>
  <si>
    <t xml:space="preserve">D/55 - D+M vnitřních dveří plných s nadsvětlíkem 1100/2100+400mm HPL laminát, bezp. sklo, EW 15/DP3-C samozavírač, vč. ocel. PO  zárubně tl. stěny 115mm, kování a povrchové úpravy viz. výpis prvků</t>
  </si>
  <si>
    <t>-142587100</t>
  </si>
  <si>
    <t>D/55 - D+M vnitřních dveří plných s nadsvětlíkem 1100/2100+400mm HPL laminát, bezp. sklo, EW 15/DP3-C samozavírač, vč. ocel. PO zárubně tl. stěny 115mm, kování a povrchové úpravy viz. výpis prvků</t>
  </si>
  <si>
    <t>465</t>
  </si>
  <si>
    <t>R-7669256</t>
  </si>
  <si>
    <t>D/56 - D+M vnitřních dveří plných 800/2100mm HPL laminát, akustické vč. ocel. zárubně tl. stěny 115mm, kování a povrchové úpravy viz. výpis prvků</t>
  </si>
  <si>
    <t>1023908308</t>
  </si>
  <si>
    <t>466</t>
  </si>
  <si>
    <t>R-7669257</t>
  </si>
  <si>
    <t>D/57 - D+M vnitřních dveří plných 800/2100mm HPL laminát, akustické vč. ocel. zárubně tl. stěny 115mm, kování a povrchové úpravy viz. výpis prvků</t>
  </si>
  <si>
    <t>-974908207</t>
  </si>
  <si>
    <t>467</t>
  </si>
  <si>
    <t>R-7669258</t>
  </si>
  <si>
    <t>D/58 - D+M vnitřních dveří plných 800/2100mm HPL laminát, akustické vč. ocel. zárubně tl. stěny 115mm, kování a povrchové úpravy viz. výpis prvků</t>
  </si>
  <si>
    <t>281570437</t>
  </si>
  <si>
    <t>468</t>
  </si>
  <si>
    <t>R-7669259</t>
  </si>
  <si>
    <t>D/59 - D+M vnitřních dveří plných 700/2100mm HPL laminát vč. ocel. zárubně tl. stěny 115mm, kování a povrchové úpravy viz. výpis prvků</t>
  </si>
  <si>
    <t>1686649712</t>
  </si>
  <si>
    <t>469</t>
  </si>
  <si>
    <t>R-7669260</t>
  </si>
  <si>
    <t>D/60 - D+M vnitřních dveří plných 800/2100mm HPL laminát vč. ocel. zárubně tl. stěny 115mm, kování a povrchové úpravy viz. výpis prvků</t>
  </si>
  <si>
    <t>-775651287</t>
  </si>
  <si>
    <t>767</t>
  </si>
  <si>
    <t>Konstrukce zámečnické</t>
  </si>
  <si>
    <t>470</t>
  </si>
  <si>
    <t>R-7679101</t>
  </si>
  <si>
    <t>Z/01 - D+M ocelového poklopu na šachtu 500/500mm, pozink., slzičkový plech tl. 4mm vč. rámu z L40/40/3 a madla viz. výpis prvků</t>
  </si>
  <si>
    <t>1698819813</t>
  </si>
  <si>
    <t>471</t>
  </si>
  <si>
    <t>R-7679102</t>
  </si>
  <si>
    <t>Z/02 - D+M ocelového madla na stěnu pr.42,4mm vč. kotvení a povrchové úpravy - nátěr viz. výpis prvků</t>
  </si>
  <si>
    <t>515672801</t>
  </si>
  <si>
    <t>472</t>
  </si>
  <si>
    <t>R-7679103</t>
  </si>
  <si>
    <t>Z/03 - D+M ocelového madla na stěnu pr.42,4mm vč. kotvení a povrchové úpravy - nátěr viz. výpis prvků</t>
  </si>
  <si>
    <t>87555803</t>
  </si>
  <si>
    <t>473</t>
  </si>
  <si>
    <t>R-7679104</t>
  </si>
  <si>
    <t>Z/04 - D+M ocelového madla na stěnu pr.42,4mm vč. kotvení a povrchové úpravy - nátěr viz. výpis prvků</t>
  </si>
  <si>
    <t>1954859255</t>
  </si>
  <si>
    <t>474</t>
  </si>
  <si>
    <t>R-7679105</t>
  </si>
  <si>
    <t>Z/05 - D+M ocelového zábradlí schodiště z jeklů 50/30 - 10,3m a 20/20 - 16,5m vč. kotvení a povrchové úpravy - lakování viz. výpis prvků</t>
  </si>
  <si>
    <t>-1868575466</t>
  </si>
  <si>
    <t>475</t>
  </si>
  <si>
    <t>R-7679106</t>
  </si>
  <si>
    <t>Z/06 - D+M ocelového madla na stěnu pr.42,4mm (oblouk) vč. kotvení a povrchové úpravy - nátěr viz. výpis prvků</t>
  </si>
  <si>
    <t>-1281750959</t>
  </si>
  <si>
    <t>476</t>
  </si>
  <si>
    <t>R-7679107</t>
  </si>
  <si>
    <t>Z/07 - D+M ocelového madla na stěnu pr.42,4mm (oblouk), nerez vč. kotvení a povrchové úpravy viz. výpis prvků</t>
  </si>
  <si>
    <t>1525110928</t>
  </si>
  <si>
    <t>477</t>
  </si>
  <si>
    <t>R-7679108</t>
  </si>
  <si>
    <t>Z/08 - D+M ocelového zábradlí schodiště z jeklů 20/10 - 39,4m, pásoviny 20/10 - 8,12m a plechů 300/10 - 2,91m a 345/10 - 1,15m vč. kotvení a povrchové úpravy- lakovaný pozink viz. výpis prvků</t>
  </si>
  <si>
    <t>-1363808773</t>
  </si>
  <si>
    <t>478</t>
  </si>
  <si>
    <t>R-7679109</t>
  </si>
  <si>
    <t>Z/09 - D+M dubového nelakovaného madla na stěnu pr.42,4mm vč. kotvení viz. výpis prvků</t>
  </si>
  <si>
    <t>-530757427</t>
  </si>
  <si>
    <t>479</t>
  </si>
  <si>
    <t>R-7679110</t>
  </si>
  <si>
    <t>Z/10 - D+M dubového nelakovaného madla na stěnu pr.42,4mm (oblouk) vč. kotvení viz. výpis prvků</t>
  </si>
  <si>
    <t>1274593344</t>
  </si>
  <si>
    <t>480</t>
  </si>
  <si>
    <t>R-7679111</t>
  </si>
  <si>
    <t>Z/11 - D+M ocel. dvoukř. brány 3390/2835mm z jeklů 50/50 a tahokovu, el. ovládaná vč. sloupků 150/100, kotvení, kování a povrchové úpravy - lakovaný pozink viz. výpis prvků</t>
  </si>
  <si>
    <t>2090584611</t>
  </si>
  <si>
    <t>481</t>
  </si>
  <si>
    <t>R-7679112</t>
  </si>
  <si>
    <t>Z/12 - D+M ocel. dvoukř. brány 3145/2860mm z jeklů 50/50 a tahokovu, el. ovládaná vč. sloupků 150/100, kotvení, kování a povrchové úpravy - lakovaný pozink viz. výpis prvků</t>
  </si>
  <si>
    <t>1006485327</t>
  </si>
  <si>
    <t>482</t>
  </si>
  <si>
    <t>R-7679113</t>
  </si>
  <si>
    <t>Z/13 - D+M ocelového žebříku mezi střechami 595+1675+575/510mm z jeklů 30/30 vč. kotvení a povrchové úpravy - lakovaný pozink viz. výpis prvků</t>
  </si>
  <si>
    <t>-1676496981</t>
  </si>
  <si>
    <t>483</t>
  </si>
  <si>
    <t>R-7679114</t>
  </si>
  <si>
    <t>Z/14 - D+M dvířek ke skříni elektro 780/940mm vč. rámu, kování a povrchové úpravy - lakovaný pozink viz. výpis prvků</t>
  </si>
  <si>
    <t>1972218308</t>
  </si>
  <si>
    <t>771</t>
  </si>
  <si>
    <t>Podlahy z dlaždic</t>
  </si>
  <si>
    <t>484</t>
  </si>
  <si>
    <t>77101(R)</t>
  </si>
  <si>
    <t>D+M hliníkové lišty 90/6, bílé,lakované vč. spojek, rohů</t>
  </si>
  <si>
    <t>1625568440</t>
  </si>
  <si>
    <t>" výměra vč. místností s vinylem "</t>
  </si>
  <si>
    <t>" m.č.111-112 "</t>
  </si>
  <si>
    <t>-0,8*3-0,7</t>
  </si>
  <si>
    <t>5,25+2,255+5,05+2,25</t>
  </si>
  <si>
    <t>(1,1+3,45)*2</t>
  </si>
  <si>
    <t>-0,7*2</t>
  </si>
  <si>
    <t>4,545+0,665+4,115+4,140+2,75+0,13+2,05+2,25+1,245+4,095+2,915+2*0,4+2*0,25</t>
  </si>
  <si>
    <t>-0,8*4</t>
  </si>
  <si>
    <t>" m.č.115,116,118"</t>
  </si>
  <si>
    <t>-0,8*3</t>
  </si>
  <si>
    <t>-0,8*2</t>
  </si>
  <si>
    <t>-0,8*6</t>
  </si>
  <si>
    <t>-0,8*5-0,7</t>
  </si>
  <si>
    <t>-0,8</t>
  </si>
  <si>
    <t>(4,755+4,6+0,6)*2-0,8</t>
  </si>
  <si>
    <t>(1+3,61)*2</t>
  </si>
  <si>
    <t>-0,8*2-0,7</t>
  </si>
  <si>
    <t>-1,9</t>
  </si>
  <si>
    <t>-0,8*6-0,7-1,1</t>
  </si>
  <si>
    <t>" m.č.228,236 "</t>
  </si>
  <si>
    <t>-0,8*3-1,1</t>
  </si>
  <si>
    <t>" m.č.220"</t>
  </si>
  <si>
    <t>1,675+1,16+1,675</t>
  </si>
  <si>
    <t>485</t>
  </si>
  <si>
    <t>771111011</t>
  </si>
  <si>
    <t>Vysátí podkladu před pokládkou dlažby</t>
  </si>
  <si>
    <t>189064194</t>
  </si>
  <si>
    <t>Příprava podkladu před provedením dlažby vysátí podlah</t>
  </si>
  <si>
    <t>https://podminky.urs.cz/item/CS_URS_2023_02/771111011</t>
  </si>
  <si>
    <t>486</t>
  </si>
  <si>
    <t>771121011</t>
  </si>
  <si>
    <t>Nátěr penetrační na podlahu</t>
  </si>
  <si>
    <t>-135680358</t>
  </si>
  <si>
    <t>Příprava podkladu před provedením dlažby nátěr penetrační na podlahu</t>
  </si>
  <si>
    <t>https://podminky.urs.cz/item/CS_URS_2023_02/771121011</t>
  </si>
  <si>
    <t>487</t>
  </si>
  <si>
    <t>771161011</t>
  </si>
  <si>
    <t>Montáž profilu dilatační spáry bez izolace v rovině dlažby</t>
  </si>
  <si>
    <t>-2016009046</t>
  </si>
  <si>
    <t>Příprava podkladu před provedením dlažby montáž profilu dilatační spáry v rovině dlažby</t>
  </si>
  <si>
    <t>https://podminky.urs.cz/item/CS_URS_2023_02/771161011</t>
  </si>
  <si>
    <t>" SO 02 m.č.120,124 "</t>
  </si>
  <si>
    <t>2*15</t>
  </si>
  <si>
    <t>8+1,4</t>
  </si>
  <si>
    <t>488</t>
  </si>
  <si>
    <t>59054162</t>
  </si>
  <si>
    <t>profil dilatační s bočními díly z PVC/CPE tl 6mm</t>
  </si>
  <si>
    <t>-1561028018</t>
  </si>
  <si>
    <t>39,4*1,1 'Přepočtené koeficientem množství</t>
  </si>
  <si>
    <t>489</t>
  </si>
  <si>
    <t>771161021</t>
  </si>
  <si>
    <t>Montáž profilu ukončujícího pro plynulý přechod (dlažby s kobercem apod.)</t>
  </si>
  <si>
    <t>258381172</t>
  </si>
  <si>
    <t>Příprava podkladu před provedením dlažby montáž profilu ukončujícího profilu pro plynulý přechod (dlažba-koberec apod.)</t>
  </si>
  <si>
    <t>https://podminky.urs.cz/item/CS_URS_2023_02/771161021</t>
  </si>
  <si>
    <t>" SO 01, II n.p. m.č.204-205 "</t>
  </si>
  <si>
    <t>490</t>
  </si>
  <si>
    <t>59054113</t>
  </si>
  <si>
    <t>profil přechodový Al s pohyblivým ramenem matně eloxovaný 15x30mm</t>
  </si>
  <si>
    <t>688369019</t>
  </si>
  <si>
    <t>1*1,1 'Přepočtené koeficientem množství</t>
  </si>
  <si>
    <t>491</t>
  </si>
  <si>
    <t>771274313</t>
  </si>
  <si>
    <t>Montáž obkladů stupnic z dlaždic keramických hladkých lepených cementovým flexibilním rychletuhnoucím lepidlem š přes 250 do 300 mm</t>
  </si>
  <si>
    <t>-1354974771</t>
  </si>
  <si>
    <t>Montáž obkladů schodišť z dlaždic keramických lepených flexibilním rychletuhnoucím lepidlem stupnic hladkých, šířky přes 250 do 300 mm</t>
  </si>
  <si>
    <t>https://podminky.urs.cz/item/CS_URS_2023_02/771274313</t>
  </si>
  <si>
    <t>" SO 01 m.č.112 "</t>
  </si>
  <si>
    <t>2*1</t>
  </si>
  <si>
    <t>492</t>
  </si>
  <si>
    <t>771274332</t>
  </si>
  <si>
    <t>Montáž obkladů podstupnic z dlaždic keramických hladkých lepených cementovým flexibilním rychletuhnoucím lepidlem v přes 150 do 200 mm</t>
  </si>
  <si>
    <t>-406343361</t>
  </si>
  <si>
    <t>Montáž obkladů schodišť z dlaždic keramických lepených flexibilním rychletuhnoucím lepidlem podstupnic hladkých, výšky přes 150 do 200 mm</t>
  </si>
  <si>
    <t>https://podminky.urs.cz/item/CS_URS_2023_02/771274332</t>
  </si>
  <si>
    <t>2*1+2*(0,3+0,6)</t>
  </si>
  <si>
    <t>493</t>
  </si>
  <si>
    <t>771474133(R)</t>
  </si>
  <si>
    <t>Montáž soklů z dlaždic keramických schodišťových stupňovitých lepených cementovým flexibilním lepidlem v přes 90 do 120 mm - zapuštěný sokl</t>
  </si>
  <si>
    <t>-389533730</t>
  </si>
  <si>
    <t>" SO 02 schodiště ze suterénu "</t>
  </si>
  <si>
    <t>16*0,6</t>
  </si>
  <si>
    <t>494</t>
  </si>
  <si>
    <t>59761187</t>
  </si>
  <si>
    <t>sokl keramický mrazuvzdorný povrch hladký/lapovaný tl do 10mm výšky přes 90 do 120mm</t>
  </si>
  <si>
    <t>-2145544948</t>
  </si>
  <si>
    <t>9,6*1,1 'Přepočtené koeficientem množství</t>
  </si>
  <si>
    <t>495</t>
  </si>
  <si>
    <t>771574419</t>
  </si>
  <si>
    <t>Montáž podlah keramických hladkých lepených cementovým flexibilním lepidlem přes 22 do 25 ks/m2</t>
  </si>
  <si>
    <t>48799695</t>
  </si>
  <si>
    <t>Montáž podlah z dlaždic keramických lepených cementovým flexibilním lepidlem hladkých, tloušťky do 10 mm přes 22 do 25 ks/m2</t>
  </si>
  <si>
    <t>https://podminky.urs.cz/item/CS_URS_2023_02/771574419</t>
  </si>
  <si>
    <t>496</t>
  </si>
  <si>
    <t>59761133</t>
  </si>
  <si>
    <t>dlažba keramická slinutá nemrazuvzdorná do interiéru povrch hladký/matný tl do 10mm přes 22 do 25ks/m2</t>
  </si>
  <si>
    <t>1796134956</t>
  </si>
  <si>
    <t>875*1,1</t>
  </si>
  <si>
    <t>(2*0,3+3,8*0,2)*1,1</t>
  </si>
  <si>
    <t>497</t>
  </si>
  <si>
    <t>998771202</t>
  </si>
  <si>
    <t>Přesun hmot procentní pro podlahy z dlaždic v objektech v přes 6 do 12 m</t>
  </si>
  <si>
    <t>-304972292</t>
  </si>
  <si>
    <t>Přesun hmot pro podlahy z dlaždic stanovený procentní sazbou (%) z ceny vodorovná dopravní vzdálenost do 50 m v objektech výšky přes 6 do 12 m</t>
  </si>
  <si>
    <t>https://podminky.urs.cz/item/CS_URS_2023_02/998771202</t>
  </si>
  <si>
    <t>772</t>
  </si>
  <si>
    <t>Podlahy z kamene</t>
  </si>
  <si>
    <t>498</t>
  </si>
  <si>
    <t>772231312</t>
  </si>
  <si>
    <t>Montáž obkladu stupňů deskami lepenými z kamene tvrdého tl do 30 mm</t>
  </si>
  <si>
    <t>767407627</t>
  </si>
  <si>
    <t>Montáž obkladu schodišťových stupňů deskami z tvrdých kamenů kladených do lepidla s přímou nebo zakřivenou výstupní čárou deskami stupnicovými pravoúhlými nebo kosoúhlými, tl. 30 mm</t>
  </si>
  <si>
    <t>https://podminky.urs.cz/item/CS_URS_2023_02/772231312</t>
  </si>
  <si>
    <t>1,125*23</t>
  </si>
  <si>
    <t>" SO 02 schodiště "</t>
  </si>
  <si>
    <t>1,1*17</t>
  </si>
  <si>
    <t>499</t>
  </si>
  <si>
    <t>58381340</t>
  </si>
  <si>
    <t>deska dlažební broušená žula tl 20mm do 0,48m2</t>
  </si>
  <si>
    <t>365397896</t>
  </si>
  <si>
    <t>" stupně "</t>
  </si>
  <si>
    <t>44,575*0,5*1,1</t>
  </si>
  <si>
    <t>" sch. sokl "</t>
  </si>
  <si>
    <t>19*0,1*1,1</t>
  </si>
  <si>
    <t>" mezipodesta SO 01"</t>
  </si>
  <si>
    <t>1,668+3,25*0,1</t>
  </si>
  <si>
    <t>28,599*1,04 'Přepočtené koeficientem množství</t>
  </si>
  <si>
    <t>500</t>
  </si>
  <si>
    <t>772231423</t>
  </si>
  <si>
    <t>Montáž obkladu stupňů deskami podstupnicovými lepenými z kamene tvrdého tl do 30 mm</t>
  </si>
  <si>
    <t>2088542897</t>
  </si>
  <si>
    <t>Montáž obkladu schodišťových stupňů deskami z tvrdých kamenů kladených do lepidla s přímou nebo zakřivenou výstupní čárou deskami podstupnicovými v. do 200 mm, tl. do 30 mm</t>
  </si>
  <si>
    <t>https://podminky.urs.cz/item/CS_URS_2023_02/772231423</t>
  </si>
  <si>
    <t>501</t>
  </si>
  <si>
    <t>772421133</t>
  </si>
  <si>
    <t>Montáž obkladu soklů svislých deskami lepenými z kamene tl do 30 mm</t>
  </si>
  <si>
    <t>121828593</t>
  </si>
  <si>
    <t>Montáž obkladu soklů deskami z kamene kladených do lepidla svislých nebo šikmých stěn s lícem rovným, tl. do 30 mm</t>
  </si>
  <si>
    <t>https://podminky.urs.cz/item/CS_URS_2023_02/772421133</t>
  </si>
  <si>
    <t>" SO 01 mezipodesta "</t>
  </si>
  <si>
    <t>0,5+2,25+0,5</t>
  </si>
  <si>
    <t>502</t>
  </si>
  <si>
    <t>772422133</t>
  </si>
  <si>
    <t>Montáž obkladu soklů kaskádových na schodišti deskami lepenými z kamene tl do 30 mm</t>
  </si>
  <si>
    <t>-1280780563</t>
  </si>
  <si>
    <t>Montáž obkladu soklů deskami z kamene kladených do lepidla kaskádových na schodišti svislých nebo šikmých stěn s lícem rovným, tl. do 30 mm</t>
  </si>
  <si>
    <t>https://podminky.urs.cz/item/CS_URS_2023_02/772422133</t>
  </si>
  <si>
    <t>22*(0,4+0,1)</t>
  </si>
  <si>
    <t>16*(0,4+0,1)</t>
  </si>
  <si>
    <t>503</t>
  </si>
  <si>
    <t>772521240</t>
  </si>
  <si>
    <t>Kladení dlažby z kamene z pravoúhlých desek a dlaždic lepených tl do 30 mm</t>
  </si>
  <si>
    <t>-2091942636</t>
  </si>
  <si>
    <t>Kladení dlažby z kamene do lepidla z nejvýše dvou rozdílných druhů pravoúhlých desek nebo dlaždic ve skladbě se pravidelně opakujících, tl. do 30 mm</t>
  </si>
  <si>
    <t>https://podminky.urs.cz/item/CS_URS_2023_02/772521240</t>
  </si>
  <si>
    <t>" SO 01 - mezipodesta "</t>
  </si>
  <si>
    <t>(0,5+1)/2*2,25</t>
  </si>
  <si>
    <t>504</t>
  </si>
  <si>
    <t>772991111</t>
  </si>
  <si>
    <t>Penetrace podkladu dlažby z kamene</t>
  </si>
  <si>
    <t>-1134266298</t>
  </si>
  <si>
    <t>Dlažby z kamene - ostatní práce penetrace podkladu</t>
  </si>
  <si>
    <t>https://podminky.urs.cz/item/CS_URS_2023_02/772991111</t>
  </si>
  <si>
    <t>505</t>
  </si>
  <si>
    <t>772991411</t>
  </si>
  <si>
    <t>Základní čištění nově položených kamenných dlažeb vysátím a setřením vlhkým mopem</t>
  </si>
  <si>
    <t>869673826</t>
  </si>
  <si>
    <t>Dlažby z kamene - ostatní práce čištění nových dlažeb po pokládce základní</t>
  </si>
  <si>
    <t>https://podminky.urs.cz/item/CS_URS_2023_02/772991411</t>
  </si>
  <si>
    <t>506</t>
  </si>
  <si>
    <t>772991422</t>
  </si>
  <si>
    <t>Impregnační nátěr nově položených kamenných dlažeb včetně základní čištění dvouvrstvý</t>
  </si>
  <si>
    <t>-1647700457</t>
  </si>
  <si>
    <t>Dlažby z kamene - ostatní práce impregnační nátěr včetně základního čištění dvouvrstvý</t>
  </si>
  <si>
    <t>https://podminky.urs.cz/item/CS_URS_2023_02/772991422</t>
  </si>
  <si>
    <t>507</t>
  </si>
  <si>
    <t>772999(R)</t>
  </si>
  <si>
    <t>příplatek za vyšší náročnost montáže v SO 02 (oblouk )</t>
  </si>
  <si>
    <t>-1025860467</t>
  </si>
  <si>
    <t>508</t>
  </si>
  <si>
    <t>998772202</t>
  </si>
  <si>
    <t>Přesun hmot procentní pro podlahy z kamene v objektech v přes 6 do 12 m</t>
  </si>
  <si>
    <t>972828579</t>
  </si>
  <si>
    <t>Přesun hmot pro kamenné dlažby, obklady schodišťových stupňů a soklů stanovený procentní sazbou (%) z ceny vodorovná dopravní vzdálenost do 50 m v objektech výšky přes 6 do 12 m</t>
  </si>
  <si>
    <t>https://podminky.urs.cz/item/CS_URS_2023_02/998772202</t>
  </si>
  <si>
    <t>775</t>
  </si>
  <si>
    <t>Podlahy skládané</t>
  </si>
  <si>
    <t>509</t>
  </si>
  <si>
    <t>775111112</t>
  </si>
  <si>
    <t>Broušení betonového podkladu skládaných podlah</t>
  </si>
  <si>
    <t>-34692656</t>
  </si>
  <si>
    <t>Příprava podkladu skládaných podlah broušení podlah nového podkladu betonového</t>
  </si>
  <si>
    <t>https://podminky.urs.cz/item/CS_URS_2023_02/775111112</t>
  </si>
  <si>
    <t>" SO 01 , II n.p. m.č.205,206, P2.2 "</t>
  </si>
  <si>
    <t>510</t>
  </si>
  <si>
    <t>775111311</t>
  </si>
  <si>
    <t>Vysátí podkladu skládaných podlah</t>
  </si>
  <si>
    <t>-1154345859</t>
  </si>
  <si>
    <t>Příprava podkladu skládaných podlah vysátí podlah</t>
  </si>
  <si>
    <t>https://podminky.urs.cz/item/CS_URS_2023_02/775111311</t>
  </si>
  <si>
    <t>511</t>
  </si>
  <si>
    <t>775541161</t>
  </si>
  <si>
    <t>Montáž podlah plovoucích ze zaklapávacích vinylových lamel</t>
  </si>
  <si>
    <t>474617366</t>
  </si>
  <si>
    <t>Montáž podlah plovoucích z velkoplošných lamel vinylových na dřevovláknité nebo kompozitní desce, spojovaných zaklapnutím na zámek</t>
  </si>
  <si>
    <t>https://podminky.urs.cz/item/CS_URS_2023_02/775541161</t>
  </si>
  <si>
    <t>512</t>
  </si>
  <si>
    <t>28401(R)</t>
  </si>
  <si>
    <t xml:space="preserve">vinylové dílce  s atestem na podlahové vytápění tl. 8mm</t>
  </si>
  <si>
    <t>84452740</t>
  </si>
  <si>
    <t>513</t>
  </si>
  <si>
    <t>775591191</t>
  </si>
  <si>
    <t>Montáž podložky vyrovnávací a tlumící pro plovoucí podlahy</t>
  </si>
  <si>
    <t>-696933398</t>
  </si>
  <si>
    <t>Ostatní prvky pro plovoucí podlahy montáž podložky vyrovnávací a tlumící</t>
  </si>
  <si>
    <t>https://podminky.urs.cz/item/CS_URS_2023_02/775591191</t>
  </si>
  <si>
    <t>514</t>
  </si>
  <si>
    <t>28402(R)</t>
  </si>
  <si>
    <t>podložka pod vinylovou podlahu vhodná pro podlahové vytápění</t>
  </si>
  <si>
    <t>-1944230147</t>
  </si>
  <si>
    <t>515</t>
  </si>
  <si>
    <t>998775202</t>
  </si>
  <si>
    <t>Přesun hmot procentní pro podlahy dřevěné v objektech v přes 6 do 12 m</t>
  </si>
  <si>
    <t>-58076478</t>
  </si>
  <si>
    <t>Přesun hmot pro podlahy skládané stanovený procentní sazbou (%) z ceny vodorovná dopravní vzdálenost do 50 m v objektech výšky přes 6 do 12 m</t>
  </si>
  <si>
    <t>https://podminky.urs.cz/item/CS_URS_2023_02/998775202</t>
  </si>
  <si>
    <t>781</t>
  </si>
  <si>
    <t>Dokončovací práce - obklady</t>
  </si>
  <si>
    <t>516</t>
  </si>
  <si>
    <t>781121011</t>
  </si>
  <si>
    <t>Nátěr penetrační na stěnu</t>
  </si>
  <si>
    <t>1505767553</t>
  </si>
  <si>
    <t>Příprava podkladu před provedením obkladu nátěr penetrační na stěnu</t>
  </si>
  <si>
    <t>https://podminky.urs.cz/item/CS_URS_2023_02/781121011</t>
  </si>
  <si>
    <t>" m.č.104,105,106,107,108 "</t>
  </si>
  <si>
    <t>(1,575+2,3+1,655+2,15)*2,15-0,8*2,1</t>
  </si>
  <si>
    <t>(2,49+1,41+2,01+1,33)*2,15-0,7*2,1*3</t>
  </si>
  <si>
    <t>(1,35+1,33)*2*2,15-0,7*2,1*2</t>
  </si>
  <si>
    <t>(0,965+1,35)*2*2,15-0,7*2,1</t>
  </si>
  <si>
    <t>(1,72+2,1+1,325+0,965)*2,15-0,7*2,1</t>
  </si>
  <si>
    <t>" m.č.111,113,114 "</t>
  </si>
  <si>
    <t>1,9*0,6*2</t>
  </si>
  <si>
    <t>(0,9+1,5+0,32+0,82+1,385+0,88+0,935)*2,15-0,7*2,1*2</t>
  </si>
  <si>
    <t>(0,9+1,5)*2*2,15-0,7*2,1</t>
  </si>
  <si>
    <t>" m.č.117 "</t>
  </si>
  <si>
    <t>(1,2+2,5)*0,6</t>
  </si>
  <si>
    <t>" m.č.116,118 "</t>
  </si>
  <si>
    <t>(4,125+2,4+2,79+2,7)*2*2,15-0,8*2,1*2</t>
  </si>
  <si>
    <t>" m.č.204 "</t>
  </si>
  <si>
    <t>(1,6+2,015)*0,6</t>
  </si>
  <si>
    <t>(3,145+2,25+0,97+0,1+0,97+0,9+3,025+1,62)*2,15</t>
  </si>
  <si>
    <t>(2*0,95+1,04+1,615*3)*2*2,15</t>
  </si>
  <si>
    <t xml:space="preserve">" m.č.211,213,215,214,216" </t>
  </si>
  <si>
    <t>(0,6+1,2)*0,6*5</t>
  </si>
  <si>
    <t>1*1,5*5</t>
  </si>
  <si>
    <t>" m.č.217 "</t>
  </si>
  <si>
    <t>(1,975+1,2)*2*2,15-0,7*2,1</t>
  </si>
  <si>
    <t>1,16*1,5</t>
  </si>
  <si>
    <t>(2,245+2,125+1,325+1,25+1,07+1,25)*2*2,15-0,8*2,1-0,7*2,1*4</t>
  </si>
  <si>
    <t>(2,5+2+1,925+0,95+1,49+1,07)*2*2,15-0,8*2,1-0,7*2,1*4</t>
  </si>
  <si>
    <t>(2,635+2,065+2,96+1,6)*2,15</t>
  </si>
  <si>
    <t>(0,95+2,4+0,97+2)*2*2,15</t>
  </si>
  <si>
    <t>-1*2,15+2,15*2*0,24</t>
  </si>
  <si>
    <t>" m.č.221,227 "</t>
  </si>
  <si>
    <t>(2,75+1,36+1,3+1,555+1,34+1,555+1,16+1,555+1,94+2,245+1,25*2+0,915+0,99)*2*2,15</t>
  </si>
  <si>
    <t>-0,7*2,1*9</t>
  </si>
  <si>
    <t>(1,8+2,2)*2*2,15-0,8*2,1</t>
  </si>
  <si>
    <t>1,835*1,5</t>
  </si>
  <si>
    <t>1,2*1,5</t>
  </si>
  <si>
    <t>" m.č.231,232,233 "</t>
  </si>
  <si>
    <t>2*1,5*3</t>
  </si>
  <si>
    <t>(0,6+3,705+0,6)*0,6</t>
  </si>
  <si>
    <t>517</t>
  </si>
  <si>
    <t>781474118</t>
  </si>
  <si>
    <t>Montáž obkladů vnitřních keramických hladkých přes 45 do 50 ks/m2 lepených flexibilním lepidlem</t>
  </si>
  <si>
    <t>144252028</t>
  </si>
  <si>
    <t>Montáž obkladů vnitřních stěn z dlaždic keramických lepených flexibilním lepidlem maloformátových hladkých přes 45 do 50 ks/m2</t>
  </si>
  <si>
    <t>https://podminky.urs.cz/item/CS_URS_2023_02/781474118</t>
  </si>
  <si>
    <t>518</t>
  </si>
  <si>
    <t>59761637</t>
  </si>
  <si>
    <t>obklad keramický hladký přes 45 do 50ks/m2</t>
  </si>
  <si>
    <t>953674722</t>
  </si>
  <si>
    <t>420,738*1,05</t>
  </si>
  <si>
    <t>519</t>
  </si>
  <si>
    <t>781492211</t>
  </si>
  <si>
    <t>Montáž profilů rohových lepených flexibilním cementovým lepidlem</t>
  </si>
  <si>
    <t>-1652373959</t>
  </si>
  <si>
    <t>Obklad - dokončující práce montáž profilu lepeného flexibilním cementovým lepidlem rohového</t>
  </si>
  <si>
    <t>https://podminky.urs.cz/item/CS_URS_2023_02/781492211</t>
  </si>
  <si>
    <t>" m.č.111"</t>
  </si>
  <si>
    <t>2*1,5</t>
  </si>
  <si>
    <t>" m.č.113 "</t>
  </si>
  <si>
    <t>" m.č.118 "</t>
  </si>
  <si>
    <t>" m.č.121"</t>
  </si>
  <si>
    <t>" m.č.125 "</t>
  </si>
  <si>
    <t>2*1,5 "</t>
  </si>
  <si>
    <t>" m.č.129 "</t>
  </si>
  <si>
    <t>2*3,2+2*1,5</t>
  </si>
  <si>
    <t>520</t>
  </si>
  <si>
    <t>19411(R)</t>
  </si>
  <si>
    <t xml:space="preserve">nerezový rohový profil </t>
  </si>
  <si>
    <t>-2018323119</t>
  </si>
  <si>
    <t>521</t>
  </si>
  <si>
    <t>781492251</t>
  </si>
  <si>
    <t>Montáž profilů ukončovacích lepených flexibilním cementovým lepidlem</t>
  </si>
  <si>
    <t>-1136442947</t>
  </si>
  <si>
    <t>Obklad - dokončující práce montáž profilu lepeného flexibilním cementovým lepidlem ukončovacího</t>
  </si>
  <si>
    <t>https://podminky.urs.cz/item/CS_URS_2023_02/781492251</t>
  </si>
  <si>
    <t>(1,575+2,3+1,655+2,15)</t>
  </si>
  <si>
    <t>(2,49+1,41+2,01+1,33)</t>
  </si>
  <si>
    <t>(1,35+1,33)*2</t>
  </si>
  <si>
    <t>(0,965+1,35)*2</t>
  </si>
  <si>
    <t>(1,72+2,1+1,325+0,965)</t>
  </si>
  <si>
    <t>1,9*2*2*1,5</t>
  </si>
  <si>
    <t>(0,9+1,5+0,32+0,82+1,385+0,88+0,935)+1,5</t>
  </si>
  <si>
    <t>(0,9+1,5)*2</t>
  </si>
  <si>
    <t>(1,2+2,5)+2*1,5</t>
  </si>
  <si>
    <t>(4,125+2,4+2,79+2,7)*2</t>
  </si>
  <si>
    <t>(1,6+2,015)+2*1,5</t>
  </si>
  <si>
    <t>(3,145+2,25+0,97+0,1+0,97+0,9+3,025+1,62)</t>
  </si>
  <si>
    <t>(0,6+1,2)*5+1,5*2*5</t>
  </si>
  <si>
    <t>1*5</t>
  </si>
  <si>
    <t>(1,975+1,2)*2</t>
  </si>
  <si>
    <t>1,16</t>
  </si>
  <si>
    <t>(2,635+2,065+2,96+1,6)</t>
  </si>
  <si>
    <t>(2,75+1,36+1,3+1,555+1,34+1,555+1,16+1,555+1,94+2,245+1,25*2+0,915+0,99)*2</t>
  </si>
  <si>
    <t>(1,8+2,2)*2</t>
  </si>
  <si>
    <t>1,835+1,5</t>
  </si>
  <si>
    <t>1,2</t>
  </si>
  <si>
    <t>2*3+6*1,5</t>
  </si>
  <si>
    <t>(0,6+3,705+0,6)</t>
  </si>
  <si>
    <t>522</t>
  </si>
  <si>
    <t>19416012</t>
  </si>
  <si>
    <t>lišta ukončovací nerezová 10mm</t>
  </si>
  <si>
    <t>-747501841</t>
  </si>
  <si>
    <t>293*1,05 'Přepočtené koeficientem množství</t>
  </si>
  <si>
    <t>523</t>
  </si>
  <si>
    <t>781495115</t>
  </si>
  <si>
    <t>Spárování vnitřních obkladů silikonem</t>
  </si>
  <si>
    <t>-1134657110</t>
  </si>
  <si>
    <t>Obklad - dokončující práce ostatní práce spárování silikonem</t>
  </si>
  <si>
    <t>https://podminky.urs.cz/item/CS_URS_2023_02/781495115</t>
  </si>
  <si>
    <t>1,9*2</t>
  </si>
  <si>
    <t>(0,9+1,5+0,32+0,82+1,385+0,88+0,935)</t>
  </si>
  <si>
    <t>(1,2+2,5)</t>
  </si>
  <si>
    <t>(1,6+2,015)</t>
  </si>
  <si>
    <t>(0,6+1,2)*5</t>
  </si>
  <si>
    <t>1,835</t>
  </si>
  <si>
    <t>" zařizovací předměty - výměru upřesnit "</t>
  </si>
  <si>
    <t>60*2</t>
  </si>
  <si>
    <t>524</t>
  </si>
  <si>
    <t>998781202</t>
  </si>
  <si>
    <t>Přesun hmot procentní pro obklady keramické v objektech v přes 6 do 12 m</t>
  </si>
  <si>
    <t>719894451</t>
  </si>
  <si>
    <t>Přesun hmot pro obklady keramické stanovený procentní sazbou (%) z ceny vodorovná dopravní vzdálenost do 50 m v objektech výšky přes 6 do 12 m</t>
  </si>
  <si>
    <t>https://podminky.urs.cz/item/CS_URS_2023_02/998781202</t>
  </si>
  <si>
    <t>783</t>
  </si>
  <si>
    <t>Dokončovací práce - nátěry</t>
  </si>
  <si>
    <t>525</t>
  </si>
  <si>
    <t>783823135</t>
  </si>
  <si>
    <t>Penetrační silikonový nátěr hladkých, tenkovrstvých zrnitých nebo štukových omítek</t>
  </si>
  <si>
    <t>-198152168</t>
  </si>
  <si>
    <t>Penetrační nátěr omítek hladkých omítek hladkých, zrnitých tenkovrstvých nebo štukových stupně členitosti 1 a 2 silikonový</t>
  </si>
  <si>
    <t>https://podminky.urs.cz/item/CS_URS_2023_02/783823135</t>
  </si>
  <si>
    <t>" viz zateplení fasády "</t>
  </si>
  <si>
    <t>" podhledy "</t>
  </si>
  <si>
    <t>" stěny "</t>
  </si>
  <si>
    <t>" ostění "</t>
  </si>
  <si>
    <t>" odpočet plochy sgrafita "</t>
  </si>
  <si>
    <t>526</t>
  </si>
  <si>
    <t>783826615</t>
  </si>
  <si>
    <t>Hydrofobizační transparentní silikonový nátěr omítek stupně členitosti 1 a 2</t>
  </si>
  <si>
    <t>1134581859</t>
  </si>
  <si>
    <t>Hydrofobizační nátěr omítek silikonový, transparentní, povrchů hladkých omítek hladkých, zrnitých tenkovrstvých nebo štukových stupně členitosti 1 a 2</t>
  </si>
  <si>
    <t>https://podminky.urs.cz/item/CS_URS_2023_02/783826615</t>
  </si>
  <si>
    <t>(1,855+3,725+5,67+9,275+9,275)*0,35</t>
  </si>
  <si>
    <t>(0,3+4,985+0,3+2,78+0,3+0,64+0,3)*0,35</t>
  </si>
  <si>
    <t>527</t>
  </si>
  <si>
    <t>783827125</t>
  </si>
  <si>
    <t>Krycí jednonásobný silikonový nátěr omítek stupně členitosti 1 a 2</t>
  </si>
  <si>
    <t>1644547835</t>
  </si>
  <si>
    <t>Krycí (ochranný ) nátěr omítek jednonásobný hladkých omítek hladkých, zrnitých tenkovrstvých nebo štukových stupně členitosti 1 a 2 silikonový</t>
  </si>
  <si>
    <t>https://podminky.urs.cz/item/CS_URS_2023_02/783827125</t>
  </si>
  <si>
    <t>1054,8</t>
  </si>
  <si>
    <t>528</t>
  </si>
  <si>
    <t>783846523</t>
  </si>
  <si>
    <t>Antigraffiti nátěr trvalý do 100 cyklů odstranění graffiti omítek hladkých, zrnitých, štukových</t>
  </si>
  <si>
    <t>-933631693</t>
  </si>
  <si>
    <t>Antigraffiti preventivní nátěr omítek hladkých omítek hladkých, zrnitých tenkovrstvých nebo štukových trvalý pro opakované odstraňování graffiti v počtu do 100 cyklů</t>
  </si>
  <si>
    <t>https://podminky.urs.cz/item/CS_URS_2023_02/783846523</t>
  </si>
  <si>
    <t>(10,865+1,405+3,25+1,4+5,335)*3</t>
  </si>
  <si>
    <t>-(1,405+3,25+1,4)*3</t>
  </si>
  <si>
    <t>(1,71+6+1,68)*3</t>
  </si>
  <si>
    <t>" lavička a sloupy "</t>
  </si>
  <si>
    <t>1,4*3*2+3,25*0,6*2</t>
  </si>
  <si>
    <t>-1,775*1,75+(1,75+1,775)*2*0,2</t>
  </si>
  <si>
    <t>-1,19*2,54+(2,54+1,19+2,54)*0,2</t>
  </si>
  <si>
    <t>-1,4*2,66+(2,66+1,4+2,66)*0,2</t>
  </si>
  <si>
    <t>-1,3*2,66+(2,66+1,3+2,66)*0,2</t>
  </si>
  <si>
    <t>-1,75*1,75+4*1,75*0,2</t>
  </si>
  <si>
    <t>-1,5*1,75+(1,5+1,75)*2*0,2</t>
  </si>
  <si>
    <t>-1,26*2,61+(2,61+1,26+2,61)*0,2</t>
  </si>
  <si>
    <t xml:space="preserve">" SO 02  stěna do ulice I n.p. "</t>
  </si>
  <si>
    <t>(8+1,5+27,425)*3</t>
  </si>
  <si>
    <t>-2,135*2,46+(2,135+2,46+2,135)*0,2</t>
  </si>
  <si>
    <t>-2,9*2,5-1*3+(2,9+2,5)*2*0,2+(3+1+3)*0,2</t>
  </si>
  <si>
    <t>-2,9*2,5-1*3+(2,9+2,5)*2*0,2+(3+2+3)*0,2</t>
  </si>
  <si>
    <t>-2,9*2,5-1*2,5+(2,9+2,5)*2*0,2+(1+2,5)*2*0,2</t>
  </si>
  <si>
    <t>2,9*2,5-1*3+(2,9+2,5)*2*0,2+(3+1+3)*0,2</t>
  </si>
  <si>
    <t>-2,9*2,5-1*2,5+(2,9+2,5)*2*0,2+(2,5+1)*2*0,2</t>
  </si>
  <si>
    <t>529</t>
  </si>
  <si>
    <t>783901453</t>
  </si>
  <si>
    <t>Vysátí betonových podlah před provedením nátěru</t>
  </si>
  <si>
    <t>663633922</t>
  </si>
  <si>
    <t>Příprava podkladu betonových podlah před provedením nátěru vysátím</t>
  </si>
  <si>
    <t>https://podminky.urs.cz/item/CS_URS_2023_02/783901453</t>
  </si>
  <si>
    <t>" SO 01 - I n.p. m.č.119 "</t>
  </si>
  <si>
    <t>10,51</t>
  </si>
  <si>
    <t>" SO 02 - I p.p. - PO1 - PO3 "</t>
  </si>
  <si>
    <t>530</t>
  </si>
  <si>
    <t>783943161</t>
  </si>
  <si>
    <t>Penetrační polyuretanový nátěr pórovitých betonových podlah</t>
  </si>
  <si>
    <t>657097220</t>
  </si>
  <si>
    <t>Penetrační nátěr betonových podlah pórovitých ( např. z cihelné dlažby, betonu apod.) polyuretanový</t>
  </si>
  <si>
    <t>https://podminky.urs.cz/item/CS_URS_2023_02/783943161</t>
  </si>
  <si>
    <t>531</t>
  </si>
  <si>
    <t>783947161</t>
  </si>
  <si>
    <t>Krycí dvojnásobný polyuretanový vodou ředitelný nátěr betonové podlahy</t>
  </si>
  <si>
    <t>1250531676</t>
  </si>
  <si>
    <t>Krycí (uzavírací) nátěr betonových podlah dvojnásobný polyuretanový vodou ředitelný</t>
  </si>
  <si>
    <t>https://podminky.urs.cz/item/CS_URS_2023_02/783947161</t>
  </si>
  <si>
    <t>784</t>
  </si>
  <si>
    <t>Dokončovací práce - malby a tapety</t>
  </si>
  <si>
    <t>532</t>
  </si>
  <si>
    <t>784111011</t>
  </si>
  <si>
    <t>Obroušení podkladu omítnutého v místnostech v do 3,80 m</t>
  </si>
  <si>
    <t>-293628220</t>
  </si>
  <si>
    <t>Obroušení podkladu omítky v místnostech výšky do 3,80 m</t>
  </si>
  <si>
    <t>https://podminky.urs.cz/item/CS_URS_2023_02/784111011</t>
  </si>
  <si>
    <t>" stropy a sch. konstr. "</t>
  </si>
  <si>
    <t>225+17</t>
  </si>
  <si>
    <t>" odpočet ploch obkladů větších 4m2 "</t>
  </si>
  <si>
    <t>-(1,575+2,3+1,655+2,15)*2,15+0,8*2,1</t>
  </si>
  <si>
    <t>-(2,49+1,41+2,01+1,33)*2,15+0,7*2,1*3</t>
  </si>
  <si>
    <t>-(1,35+1,33)*2*2,15+0,7*2,1*2</t>
  </si>
  <si>
    <t>-(0,965+1,35)*2*2,15+0,7*2,1</t>
  </si>
  <si>
    <t>-(1,72+2,1+1,325+0,965)*2,15+0,7*2,1</t>
  </si>
  <si>
    <t>-(0,9+1,5+0,32+0,82+1,385+0,88+0,935)*2,15+0,7*2,1*2</t>
  </si>
  <si>
    <t>-(0,9+1,5)*2*2,15+0,7*2,1</t>
  </si>
  <si>
    <t>-(4,125+2,4+2,79+2,7)*2*2,15+0,8*2,1*2</t>
  </si>
  <si>
    <t>-(3,145+2,25+0,97+0,1+0,97+0,9+3,025+1,62)*2,15</t>
  </si>
  <si>
    <t>-(2*0,95+1,04+1,615*3)*2*2,15</t>
  </si>
  <si>
    <t>0,9*2,25-(2,25+0,9+2,25)*0,12</t>
  </si>
  <si>
    <t>0,7*2,1*5</t>
  </si>
  <si>
    <t>-(1,975+1,2)*2*2,15+0,7*2,1</t>
  </si>
  <si>
    <t>-(2,245+2,125+1,325+1,25+1,07+1,25)*2*2,15+0,8*2,1+0,7*2,1*4</t>
  </si>
  <si>
    <t>0,85*2,27-(2,27+0,85+2,27)*0,24</t>
  </si>
  <si>
    <t>-(2,5+2+1,925+0,95+1,49+1,07)*2*2,15+0,8*2,1+0,7*2,1*4</t>
  </si>
  <si>
    <t>0,8*2,125-(2,125+0,8+2,125)*0,24</t>
  </si>
  <si>
    <t>-(2,635+2,065+2,96+1,6)*2,15</t>
  </si>
  <si>
    <t>-(0,95+2,4+0,97+2)*2*2,15</t>
  </si>
  <si>
    <t>0,8*2,1</t>
  </si>
  <si>
    <t>0,7*2,1*4</t>
  </si>
  <si>
    <t>1*2,15-2,15*2*0,24</t>
  </si>
  <si>
    <t>-(2,75+1,36+1,3+1,555+1,34+1,555+1,16+1,555+1,94+2,245+1,25*2+0,915+0,99)*2*2,15</t>
  </si>
  <si>
    <t>0,8*2,1*2</t>
  </si>
  <si>
    <t>0,7*2,1*9</t>
  </si>
  <si>
    <t>-(1,8+2,2)*2*2,15+0,8*2,1</t>
  </si>
  <si>
    <t>533</t>
  </si>
  <si>
    <t>784181101</t>
  </si>
  <si>
    <t>Základní akrylátová jednonásobná bezbarvá penetrace podkladu v místnostech v do 3,80 m</t>
  </si>
  <si>
    <t>-530253284</t>
  </si>
  <si>
    <t>Penetrace podkladu jednonásobná základní akrylátová bezbarvá v místnostech výšky do 3,80 m</t>
  </si>
  <si>
    <t>https://podminky.urs.cz/item/CS_URS_2023_02/784181101</t>
  </si>
  <si>
    <t>534</t>
  </si>
  <si>
    <t>784211101</t>
  </si>
  <si>
    <t>Dvojnásobné bílé malby ze směsí za mokra výborně oděruvzdorných v místnostech v do 3,80 m</t>
  </si>
  <si>
    <t>-1299951642</t>
  </si>
  <si>
    <t>Malby z malířských směsí oděruvzdorných za mokra dvojnásobné, bílé za mokra oděruvzdorné výborně v místnostech výšky do 3,80 m</t>
  </si>
  <si>
    <t>https://podminky.urs.cz/item/CS_URS_2023_02/784211101</t>
  </si>
  <si>
    <t>ROU2322 - Zdravotechnika</t>
  </si>
  <si>
    <t>8 - Trubní vedení</t>
  </si>
  <si>
    <t>713 - Izolace tepelné</t>
  </si>
  <si>
    <t>721 - Vnitřní kanalizace</t>
  </si>
  <si>
    <t>722 - Vnitřní vodovod</t>
  </si>
  <si>
    <t>725 - Zařizovací předměty</t>
  </si>
  <si>
    <t>139601102R00</t>
  </si>
  <si>
    <t>Ruční výkop jam, rýh a šachet v hornině tř. 3</t>
  </si>
  <si>
    <t>-1662012199</t>
  </si>
  <si>
    <t>151101101R00</t>
  </si>
  <si>
    <t>Pažení a rozepření stěn rýh - příložné - hl.do 2 m</t>
  </si>
  <si>
    <t>1259287152</t>
  </si>
  <si>
    <t>151101102R00</t>
  </si>
  <si>
    <t>Pažení a rozepření stěn rýh - příložné - hl.do 4 m</t>
  </si>
  <si>
    <t>-675507077</t>
  </si>
  <si>
    <t>151101111R00</t>
  </si>
  <si>
    <t>Odstranění pažení stěn rýh - příložné - hl. do 2 m</t>
  </si>
  <si>
    <t>-792097915</t>
  </si>
  <si>
    <t>151101112R00</t>
  </si>
  <si>
    <t>Odstranění pažení stěn rýh - příložné - hl. do 4 m</t>
  </si>
  <si>
    <t>1044351482</t>
  </si>
  <si>
    <t>161101101R00</t>
  </si>
  <si>
    <t>Svislé přemístění výkopku z hor.1-4 do 2,5 m</t>
  </si>
  <si>
    <t>-1382952863</t>
  </si>
  <si>
    <t>161101102R00</t>
  </si>
  <si>
    <t>Svislé přemístění výkopku z hor.1-4 do 4,0 m</t>
  </si>
  <si>
    <t>1408086349</t>
  </si>
  <si>
    <t>162201210R00</t>
  </si>
  <si>
    <t>Příplatek za dalš.10 m, kolečko, výkop. z hor.1- 4</t>
  </si>
  <si>
    <t>286095331</t>
  </si>
  <si>
    <t>162701105R00</t>
  </si>
  <si>
    <t>Vodorovné přemístění výkopku z hor.1-4 do 10000 m</t>
  </si>
  <si>
    <t>-855755461</t>
  </si>
  <si>
    <t>171201201R00</t>
  </si>
  <si>
    <t>Uložení sypaniny na skl.-sypanina na výšku přes 2m</t>
  </si>
  <si>
    <t>112542772</t>
  </si>
  <si>
    <t>174101102R00</t>
  </si>
  <si>
    <t>Zásyp ruční se zhutněním</t>
  </si>
  <si>
    <t>-411080461</t>
  </si>
  <si>
    <t>175101101RT2</t>
  </si>
  <si>
    <t>Obsyp potrubí bez prohození sypaniny, s dodáním štěrkopísku frakce 0 - 22 mm</t>
  </si>
  <si>
    <t>-829930995</t>
  </si>
  <si>
    <t>199000002R00</t>
  </si>
  <si>
    <t>Poplatek za skládku horniny 1- 4</t>
  </si>
  <si>
    <t>1541501013</t>
  </si>
  <si>
    <t>Trubní vedení</t>
  </si>
  <si>
    <t>894432112R00</t>
  </si>
  <si>
    <t>Osazení plastové šachty revizní prům.425 mm</t>
  </si>
  <si>
    <t>1511901077</t>
  </si>
  <si>
    <t>8-PC</t>
  </si>
  <si>
    <t>Adaptér teleskopický PP 425</t>
  </si>
  <si>
    <t>1498644941</t>
  </si>
  <si>
    <t>286971404R</t>
  </si>
  <si>
    <t>Roura šachtová korugovaná bez hrdla 425/3000 mm</t>
  </si>
  <si>
    <t>509858320</t>
  </si>
  <si>
    <t>8-PC.1</t>
  </si>
  <si>
    <t>Poklop do šachtové roury 425 mm/B125</t>
  </si>
  <si>
    <t>-1400194615</t>
  </si>
  <si>
    <t>8-PC.2</t>
  </si>
  <si>
    <t xml:space="preserve">Dno šachtové výkyv.  425/150 , úhel 90st.</t>
  </si>
  <si>
    <t>414598689</t>
  </si>
  <si>
    <t>Dno šachtové výkyv. 425/150 , úhel 90st.</t>
  </si>
  <si>
    <t>8-PC.3</t>
  </si>
  <si>
    <t>Dno šachtové výkyvné 425/ úhel 45°</t>
  </si>
  <si>
    <t>-1110915610</t>
  </si>
  <si>
    <t>8-PC.4</t>
  </si>
  <si>
    <t>Regulátor odtoku-virový ventil, Qmax=1,0l/s, T kus s nádstavcem, kotevní deska+mon</t>
  </si>
  <si>
    <t>265080967</t>
  </si>
  <si>
    <t>713571113R00</t>
  </si>
  <si>
    <t xml:space="preserve">Požárně ochranná manžeta  D 75 mm</t>
  </si>
  <si>
    <t>-647929304</t>
  </si>
  <si>
    <t>Požárně ochranná manžeta D 75 mm</t>
  </si>
  <si>
    <t>713571115R00</t>
  </si>
  <si>
    <t>Požárně ochranná manžeta D 110 mm</t>
  </si>
  <si>
    <t>1093639557</t>
  </si>
  <si>
    <t>713571116R00</t>
  </si>
  <si>
    <t>Požárně ochranná manžeta D 125 mm</t>
  </si>
  <si>
    <t>1191563194</t>
  </si>
  <si>
    <t>Vnitřní kanalizace</t>
  </si>
  <si>
    <t>721194104R00</t>
  </si>
  <si>
    <t>Vyvedení odpadních výpustek D 40 x 1,8</t>
  </si>
  <si>
    <t>-91516747</t>
  </si>
  <si>
    <t>721194105R00</t>
  </si>
  <si>
    <t>Vyvedení odpadních výpustek D 50 x 1,8</t>
  </si>
  <si>
    <t>416609324</t>
  </si>
  <si>
    <t>721194109R00</t>
  </si>
  <si>
    <t>Vyvedení odpadních výpustek D 110 x 2,3</t>
  </si>
  <si>
    <t>-194224166</t>
  </si>
  <si>
    <t>721290123R00</t>
  </si>
  <si>
    <t>Zkouška těsnosti kanalizace kouřem DN 300</t>
  </si>
  <si>
    <t>766955124</t>
  </si>
  <si>
    <t>721290111R00</t>
  </si>
  <si>
    <t>Zkouška těsnosti kanalizace vodou DN 125</t>
  </si>
  <si>
    <t>-1366835705</t>
  </si>
  <si>
    <t>721290112R00</t>
  </si>
  <si>
    <t>Zkouška těsnosti kanalizace vodou DN 200</t>
  </si>
  <si>
    <t>1477225423</t>
  </si>
  <si>
    <t>721176102R00</t>
  </si>
  <si>
    <t>Potrubí HT připojovací D 40 x 1,8 mm</t>
  </si>
  <si>
    <t>-31659945</t>
  </si>
  <si>
    <t>721176103R00</t>
  </si>
  <si>
    <t>Potrubí HT připojovací D 50 x 1,8 mm</t>
  </si>
  <si>
    <t>-697566560</t>
  </si>
  <si>
    <t>721176114R00</t>
  </si>
  <si>
    <t>Potrubí HT odpadní svislé D 75 x 1,9 mm</t>
  </si>
  <si>
    <t>-546302902</t>
  </si>
  <si>
    <t>721176115R00</t>
  </si>
  <si>
    <t>Potrubí HT odpadní svislé D 110 x 2,7 mm</t>
  </si>
  <si>
    <t>354126185</t>
  </si>
  <si>
    <t>721176116R00</t>
  </si>
  <si>
    <t>Potrubí HT odpadní svislé, D 125 x 3,1 mm</t>
  </si>
  <si>
    <t>943769953</t>
  </si>
  <si>
    <t>721177803R00</t>
  </si>
  <si>
    <t>Potrubí Silent připojovací, D 50 x 1,8 mm</t>
  </si>
  <si>
    <t>-117134365</t>
  </si>
  <si>
    <t>721177814R00</t>
  </si>
  <si>
    <t>Potrubí Silent odpadní - svislé, D 75 x 2,3 mm</t>
  </si>
  <si>
    <t>-1148768457</t>
  </si>
  <si>
    <t>721177816R00</t>
  </si>
  <si>
    <t xml:space="preserve">Potrubí  Silent odpadní - svislé, D 110 x 3,4 mm</t>
  </si>
  <si>
    <t>405891686</t>
  </si>
  <si>
    <t>Potrubí Silent odpadní - svislé, D 110 x 3,4 mm</t>
  </si>
  <si>
    <t>721177817R00</t>
  </si>
  <si>
    <t xml:space="preserve">Potrubí  Silent odpadní - svislé, D 125 x 3,9 mm</t>
  </si>
  <si>
    <t>-908555162</t>
  </si>
  <si>
    <t>Potrubí Silent odpadní - svislé, D 125 x 3,9 mm</t>
  </si>
  <si>
    <t>721176222R00</t>
  </si>
  <si>
    <t>Potrubí KG svodné (ležaté) v zemi D 110 x 3,2 mm</t>
  </si>
  <si>
    <t>1294669927</t>
  </si>
  <si>
    <t>721176223R00</t>
  </si>
  <si>
    <t>Potrubí KG svodné (ležaté) v zemi D 125 x 3,2 mm</t>
  </si>
  <si>
    <t>996932307</t>
  </si>
  <si>
    <t>721176224R00</t>
  </si>
  <si>
    <t>Potrubí KG svodné (ležaté) v zemi D 160 x 4,0 mm</t>
  </si>
  <si>
    <t>-1230985206</t>
  </si>
  <si>
    <t>721-PC</t>
  </si>
  <si>
    <t>Potrubí PPR PN16 D32x4,4+izolace 6mm+mont., (kondenzát)</t>
  </si>
  <si>
    <t>-1249651368</t>
  </si>
  <si>
    <t>55162537.AR</t>
  </si>
  <si>
    <t>Hlavice větrací střešní DN 110 - souprava, +mont.</t>
  </si>
  <si>
    <t>57397951</t>
  </si>
  <si>
    <t>721-PC.1</t>
  </si>
  <si>
    <t>Větrací hlavice instalační šachty, univerzální, DN125</t>
  </si>
  <si>
    <t>-1753122553</t>
  </si>
  <si>
    <t>551625191R</t>
  </si>
  <si>
    <t>Lapač střešních splavenin DN 110/125 , horizontální připojení DN 110</t>
  </si>
  <si>
    <t>-330573274</t>
  </si>
  <si>
    <t>55162492.AR</t>
  </si>
  <si>
    <t>Velkokapacitní dvorní vtok DN110, svislý odtok, ZU - suchá klapka, plast244x244mm/litina 226x226mm, odkalovací koš, (1,5t)</t>
  </si>
  <si>
    <t>1601789420</t>
  </si>
  <si>
    <t>721PC</t>
  </si>
  <si>
    <t>Izol. souprava pro tlakové prostupy DN70, +mont.</t>
  </si>
  <si>
    <t>1195879740</t>
  </si>
  <si>
    <t>721PC.1</t>
  </si>
  <si>
    <t>Izol. souprava pro tlakové prostupy DN100, +mont.</t>
  </si>
  <si>
    <t>67057637</t>
  </si>
  <si>
    <t>5721-PC</t>
  </si>
  <si>
    <t>Izol. souprava pro tlakové prostupy DN125, +mont.</t>
  </si>
  <si>
    <t>-680824353</t>
  </si>
  <si>
    <t>55162531R</t>
  </si>
  <si>
    <t>Izol. souprava pro tlakové prostupy DN160+mont.</t>
  </si>
  <si>
    <t>494790365</t>
  </si>
  <si>
    <t>28654741R</t>
  </si>
  <si>
    <t xml:space="preserve">Sifon kondenzační DN 40  PP vodorovný odtok, stavební výška 95 mm+mont.</t>
  </si>
  <si>
    <t>686317929</t>
  </si>
  <si>
    <t>Sifon kondenzační DN 40 PP vodorovný odtok, stavební výška 95 mm+mont.</t>
  </si>
  <si>
    <t>551623505R</t>
  </si>
  <si>
    <t>Sifon podomítkový ke klimatizačním jednotkám , DN 32, 100 x 100 mm</t>
  </si>
  <si>
    <t>-719594501</t>
  </si>
  <si>
    <t>55162400R</t>
  </si>
  <si>
    <t xml:space="preserve">Vpust podlahová DN 50/75/110,  svislý odtok, sifonová vložka</t>
  </si>
  <si>
    <t>-930236202</t>
  </si>
  <si>
    <t>Vpust podlahová DN 50/75/110, svislý odtok, sifonová vložka</t>
  </si>
  <si>
    <t>1609950279</t>
  </si>
  <si>
    <t>55162545.AR</t>
  </si>
  <si>
    <t>Ventil(hlavice) přivzdušňovací DN 50/75/100, +mont.</t>
  </si>
  <si>
    <t>1151944909</t>
  </si>
  <si>
    <t>429727812R</t>
  </si>
  <si>
    <t>Mřížka PVC 150* 150 mm</t>
  </si>
  <si>
    <t>2075898272</t>
  </si>
  <si>
    <t>28349014R</t>
  </si>
  <si>
    <t>Dvířka revizní plná rozměr 300x300 mm</t>
  </si>
  <si>
    <t>691813437</t>
  </si>
  <si>
    <t>721-PC.2</t>
  </si>
  <si>
    <t>Kalové čerpadlo Q=4l/s, H=10m , s plovákem,zpětná klapka+mont.</t>
  </si>
  <si>
    <t>1646629633</t>
  </si>
  <si>
    <t>721-PC.3</t>
  </si>
  <si>
    <t>Potrubí PPR PN16 D32x4,4+mont(výtlak)</t>
  </si>
  <si>
    <t>-628134262</t>
  </si>
  <si>
    <t>721231111R00</t>
  </si>
  <si>
    <t>Vtok střešní TW v povlakové krytině</t>
  </si>
  <si>
    <t>1017628514</t>
  </si>
  <si>
    <t>721231176RT4</t>
  </si>
  <si>
    <t>Vtok střešní TW, v zelené střeše, zateplená střecha, výška izolace 500 mm, průměr 75 - 125 mm</t>
  </si>
  <si>
    <t>354818515</t>
  </si>
  <si>
    <t>721231179RT6</t>
  </si>
  <si>
    <t>Šachta pro zelené střechy (ke vtoku), TWZ 400 x 400 mm, výška s nástavcem 230 mm</t>
  </si>
  <si>
    <t>1098764012</t>
  </si>
  <si>
    <t>721231331R00</t>
  </si>
  <si>
    <t>Vyhřívací sada pro střešní vtoky TopWet</t>
  </si>
  <si>
    <t>1403308656</t>
  </si>
  <si>
    <t>721-PC.4</t>
  </si>
  <si>
    <t>Izolace návleková tl. stěny 5mm, vnitřní průměr 75mm</t>
  </si>
  <si>
    <t>1891681479</t>
  </si>
  <si>
    <t>721-PC.5</t>
  </si>
  <si>
    <t>Izolace návleková tl. stěny 5mm, vnitřní průměr 110mm</t>
  </si>
  <si>
    <t>-373665147</t>
  </si>
  <si>
    <t>721-PC.6</t>
  </si>
  <si>
    <t>Izolace návleková tl. stěny 5mm, vnitřní průměr 125mm</t>
  </si>
  <si>
    <t>-944964155</t>
  </si>
  <si>
    <t>721-PC.7</t>
  </si>
  <si>
    <t>Přečerpávací zařízení pro kondenzát, (145*115*57,5mm-25W/230W)+mont.</t>
  </si>
  <si>
    <t>1780800604</t>
  </si>
  <si>
    <t>998721202R00</t>
  </si>
  <si>
    <t>Přesun hmot pro vnitřní kanalizaci, výšky do 12 m</t>
  </si>
  <si>
    <t>-1913671293</t>
  </si>
  <si>
    <t>722</t>
  </si>
  <si>
    <t>Vnitřní vodovod</t>
  </si>
  <si>
    <t>722190401R00</t>
  </si>
  <si>
    <t>Vyvedení a upevnění výpustek DN 15</t>
  </si>
  <si>
    <t>1704987187</t>
  </si>
  <si>
    <t>722280109R00</t>
  </si>
  <si>
    <t>Tlaková zkouška vodovodního potrubí DN 65</t>
  </si>
  <si>
    <t>2009685069</t>
  </si>
  <si>
    <t>722290234R00</t>
  </si>
  <si>
    <t>Proplach a dezinfekce vodovod.potrubí DN 80</t>
  </si>
  <si>
    <t>-536287590</t>
  </si>
  <si>
    <t>722181221RT7</t>
  </si>
  <si>
    <t xml:space="preserve">Izolace návleková  tl. stěny 6 mm, vnitřní průměr 22 mm</t>
  </si>
  <si>
    <t>-743307993</t>
  </si>
  <si>
    <t>Izolace návleková tl. stěny 6 mm, vnitřní průměr 22 mm</t>
  </si>
  <si>
    <t>722181221RT9</t>
  </si>
  <si>
    <t xml:space="preserve">Izolace návleková  tl. stěny 6 mm, vnitřní průměr 28 mm</t>
  </si>
  <si>
    <t>-343774896</t>
  </si>
  <si>
    <t>Izolace návleková tl. stěny 6 mm, vnitřní průměr 28 mm</t>
  </si>
  <si>
    <t>722181221RU2</t>
  </si>
  <si>
    <t xml:space="preserve">Izolace návleková  tl. stěny 6 mm, vnitřní průměr 35 mm</t>
  </si>
  <si>
    <t>-637410475</t>
  </si>
  <si>
    <t>Izolace návleková tl. stěny 6 mm, vnitřní průměr 35 mm</t>
  </si>
  <si>
    <t>722181211RV9</t>
  </si>
  <si>
    <t xml:space="preserve">Izolace návleková  tl. stěny 6 mm, vnitřní průměr 40 mm</t>
  </si>
  <si>
    <t>960076820</t>
  </si>
  <si>
    <t>Izolace návleková tl. stěny 6 mm, vnitřní průměr 40 mm</t>
  </si>
  <si>
    <t>722181212RY3</t>
  </si>
  <si>
    <t xml:space="preserve">Izolace návleková  tl. stěny 9 mm, vnitřní průměr 63 mm</t>
  </si>
  <si>
    <t>2072953770</t>
  </si>
  <si>
    <t>Izolace návleková tl. stěny 9 mm, vnitřní průměr 63 mm</t>
  </si>
  <si>
    <t>722181224RT7</t>
  </si>
  <si>
    <t xml:space="preserve">Izolace návleková  tl. stěny 20 mm, vnitřní průměr 22 mm</t>
  </si>
  <si>
    <t>-830299567</t>
  </si>
  <si>
    <t>Izolace návleková tl. stěny 20 mm, vnitřní průměr 22 mm</t>
  </si>
  <si>
    <t>722-PC</t>
  </si>
  <si>
    <t>Izolace návleková, tl.30mm, d35</t>
  </si>
  <si>
    <t>-1582453791</t>
  </si>
  <si>
    <t>722-PC.1</t>
  </si>
  <si>
    <t>Izolace návleková , tl.40mm, d42</t>
  </si>
  <si>
    <t>1671853377</t>
  </si>
  <si>
    <t>722182001RT1</t>
  </si>
  <si>
    <t>Montáž izol.skruží na potrubí přímé DN 25,sam.spoj, samolepicí spoj nebo rychlouzávěr</t>
  </si>
  <si>
    <t>-572312144</t>
  </si>
  <si>
    <t>722182004RT1</t>
  </si>
  <si>
    <t>Montáž izol.skruží na potrubí přímé DN 40,sam.spoj, samolepicí spoj nebo rychlouzávěr</t>
  </si>
  <si>
    <t>925853130</t>
  </si>
  <si>
    <t>722-PC.2</t>
  </si>
  <si>
    <t>Potrubí PP-RCT PN22 D20 +tv., +uložení do korýtek</t>
  </si>
  <si>
    <t>1725748220</t>
  </si>
  <si>
    <t>722-PC.3</t>
  </si>
  <si>
    <t>Potrubí PP-RCT PN22 D25 +tv., +uložení do korýtek</t>
  </si>
  <si>
    <t>1440166713</t>
  </si>
  <si>
    <t>722-PC.4</t>
  </si>
  <si>
    <t>Potrubí PP-RCT PN22 D32 +tv., +uložení do korýtek</t>
  </si>
  <si>
    <t>1148464826</t>
  </si>
  <si>
    <t>722-PC.5</t>
  </si>
  <si>
    <t>Potrubí PP-RCT PN22 D40 +tv., +uložení do korýtek</t>
  </si>
  <si>
    <t>685556583</t>
  </si>
  <si>
    <t>722-PC.6</t>
  </si>
  <si>
    <t>Potrubí PP-RCT PN22 D63 +tv., +uložení do korýtek</t>
  </si>
  <si>
    <t>1598338386</t>
  </si>
  <si>
    <t>722176112R00</t>
  </si>
  <si>
    <t>Montáž plastového vodovodního potrubí, polyfuzně svařovaného, D 20 mm</t>
  </si>
  <si>
    <t>-1677985518</t>
  </si>
  <si>
    <t>722176113R00</t>
  </si>
  <si>
    <t>Montáž plastového vodovodního potrubí, polyfuzně svařovaného, D 25 mm</t>
  </si>
  <si>
    <t>749171687</t>
  </si>
  <si>
    <t>722176114R00</t>
  </si>
  <si>
    <t>Montáž plastového vodovodního potrubí, polyfuzně svařovaného, D 32 mm</t>
  </si>
  <si>
    <t>-1917557287</t>
  </si>
  <si>
    <t>722176115R00</t>
  </si>
  <si>
    <t>Montáž plastového vodovodního potrubí, polyfuzně svařovaného, D 40 mm</t>
  </si>
  <si>
    <t>61336925</t>
  </si>
  <si>
    <t>722176117R00</t>
  </si>
  <si>
    <t>Montáž plastového vodovodního potrubí, polyfuzně svařovaného, D 63 mm</t>
  </si>
  <si>
    <t>-457915459</t>
  </si>
  <si>
    <t>722-PC.7</t>
  </si>
  <si>
    <t>Zavěšení a ukotvení potrubí včetně táhel, a kotevnich systémů</t>
  </si>
  <si>
    <t>-1540831547</t>
  </si>
  <si>
    <t>722-PC.8</t>
  </si>
  <si>
    <t>Žlab nosný pozinkovaný</t>
  </si>
  <si>
    <t>-386999730</t>
  </si>
  <si>
    <t>722PC</t>
  </si>
  <si>
    <t>Trubka tl. PE100 RC 63x5,7 PN16 SDR11</t>
  </si>
  <si>
    <t>-1050273162</t>
  </si>
  <si>
    <t>722PC.1</t>
  </si>
  <si>
    <t xml:space="preserve">Těsnicí  manžeta pro , potrubní systémy D63</t>
  </si>
  <si>
    <t>964087169</t>
  </si>
  <si>
    <t>Těsnicí manžeta pro , potrubní systémy D63</t>
  </si>
  <si>
    <t>722PC.2</t>
  </si>
  <si>
    <t xml:space="preserve">Kohout kulový voda  šoupátko G 1/2"</t>
  </si>
  <si>
    <t>751805109</t>
  </si>
  <si>
    <t>Kohout kulový voda šoupátko G 1/2"</t>
  </si>
  <si>
    <t>722PC.3</t>
  </si>
  <si>
    <t xml:space="preserve">Kohout kulový voda  šoupátko G1"</t>
  </si>
  <si>
    <t>198922047</t>
  </si>
  <si>
    <t>Kohout kulový voda šoupátko G1"</t>
  </si>
  <si>
    <t>722PC.4</t>
  </si>
  <si>
    <t>Kohout kulový voda šoupátko G5/4"</t>
  </si>
  <si>
    <t>849447601</t>
  </si>
  <si>
    <t>722PC.5</t>
  </si>
  <si>
    <t xml:space="preserve">Kohout kulový voda  šoupátko G 2"</t>
  </si>
  <si>
    <t>-1337241321</t>
  </si>
  <si>
    <t>Kohout kulový voda šoupátko G 2"</t>
  </si>
  <si>
    <t>551100210R</t>
  </si>
  <si>
    <t>Ventil zpětný G 1/2"</t>
  </si>
  <si>
    <t>1294981149</t>
  </si>
  <si>
    <t>551100212R</t>
  </si>
  <si>
    <t>Ventil zpětný G 1"</t>
  </si>
  <si>
    <t>-194741550</t>
  </si>
  <si>
    <t>5511001813R</t>
  </si>
  <si>
    <t>Ventil zpětný G5/4"</t>
  </si>
  <si>
    <t>649614042</t>
  </si>
  <si>
    <t>722PC.6</t>
  </si>
  <si>
    <t>Kohout kulový voda s odvodněním G1/2"</t>
  </si>
  <si>
    <t>1368414581</t>
  </si>
  <si>
    <t>722PC.7</t>
  </si>
  <si>
    <t>Kohout kulový voda s odvodněním G1"</t>
  </si>
  <si>
    <t>-1460489814</t>
  </si>
  <si>
    <t>722PC.8</t>
  </si>
  <si>
    <t>Kohout kulový voda s odvodněním G5/4"</t>
  </si>
  <si>
    <t>2072453660</t>
  </si>
  <si>
    <t>55111845R</t>
  </si>
  <si>
    <t>Ventil zahradní s hadicovou přípojkou DN 15</t>
  </si>
  <si>
    <t>2091014952</t>
  </si>
  <si>
    <t>55111866R</t>
  </si>
  <si>
    <t>Ventil mrazuvzdorný DN 15, chrom</t>
  </si>
  <si>
    <t>908662832</t>
  </si>
  <si>
    <t>734293223R00</t>
  </si>
  <si>
    <t>Filtr DN 25</t>
  </si>
  <si>
    <t>-1645408334</t>
  </si>
  <si>
    <t>734293226R00</t>
  </si>
  <si>
    <t>Filtr DN 50</t>
  </si>
  <si>
    <t>-1105745225</t>
  </si>
  <si>
    <t>722PC.9</t>
  </si>
  <si>
    <t>Regulátor tlaku vody G2"</t>
  </si>
  <si>
    <t>-1474282226</t>
  </si>
  <si>
    <t>722231162R00</t>
  </si>
  <si>
    <t>Ventil vodovodní pojistný G 3/4"</t>
  </si>
  <si>
    <t>1560956264</t>
  </si>
  <si>
    <t>722-PC.9</t>
  </si>
  <si>
    <t xml:space="preserve">Vodoměr bytový SV  Q3 1,, 6m3/hod+M-BUSmodul</t>
  </si>
  <si>
    <t>15849441</t>
  </si>
  <si>
    <t>Vodoměr bytový SV Q3 1,, 6m3/hod+M-BUSmodul</t>
  </si>
  <si>
    <t>722-PC.10</t>
  </si>
  <si>
    <t xml:space="preserve">Vodoměr bytový TV  Q3 1,, 6m3/hod+M-BUS modul</t>
  </si>
  <si>
    <t>1490274130</t>
  </si>
  <si>
    <t>Vodoměr bytový TV Q3 1,, 6m3/hod+M-BUS modul</t>
  </si>
  <si>
    <t>722-PC.11</t>
  </si>
  <si>
    <t>Vodoměr domovní SV DN25/SV MTK( 6,3m3/hod)</t>
  </si>
  <si>
    <t>-1516353793</t>
  </si>
  <si>
    <t>722-PC.12</t>
  </si>
  <si>
    <t>M-Bus modul pro vodoměry</t>
  </si>
  <si>
    <t>752218148</t>
  </si>
  <si>
    <t>722-PC.13</t>
  </si>
  <si>
    <t>Odečtová wM-BUS sada EWM s USB modemem</t>
  </si>
  <si>
    <t>504956290</t>
  </si>
  <si>
    <t>722269111R00</t>
  </si>
  <si>
    <t>Montáž vodoměru závitového jdnovt. suchob. G1/2"</t>
  </si>
  <si>
    <t>-1887153033</t>
  </si>
  <si>
    <t>722269101R00</t>
  </si>
  <si>
    <t>Montáž vodoměru přírubového šroubového DN 50</t>
  </si>
  <si>
    <t>-304638992</t>
  </si>
  <si>
    <t>722PC.10</t>
  </si>
  <si>
    <t>Ventil autom.termostatický do cirkulace G1/2", omezovač teploty,65st.krátkodobě</t>
  </si>
  <si>
    <t>1444958811</t>
  </si>
  <si>
    <t>722231192R00</t>
  </si>
  <si>
    <t xml:space="preserve">Ventil vodovodní pojistný  G 3/4"</t>
  </si>
  <si>
    <t>148276534</t>
  </si>
  <si>
    <t>722239101R00</t>
  </si>
  <si>
    <t>Montáž vodovodních armatur 2závity, G 1/2</t>
  </si>
  <si>
    <t>1809912175</t>
  </si>
  <si>
    <t>722239102R00</t>
  </si>
  <si>
    <t>Montáž vodovodních armatur 2závity, G 3/4</t>
  </si>
  <si>
    <t>1391503085</t>
  </si>
  <si>
    <t>722239103R00</t>
  </si>
  <si>
    <t>Montáž vodovodních armatur 2závity, G 1</t>
  </si>
  <si>
    <t>80276464</t>
  </si>
  <si>
    <t>722239104R00</t>
  </si>
  <si>
    <t>Montáž vodovodních armatur 2závity, G 5/4"</t>
  </si>
  <si>
    <t>789073233</t>
  </si>
  <si>
    <t>722239106R00</t>
  </si>
  <si>
    <t>Montáž vodovodních armatur 2závity, G 2"</t>
  </si>
  <si>
    <t>194483093</t>
  </si>
  <si>
    <t>4261097511R</t>
  </si>
  <si>
    <t>Čerpadlo oběhové na teplou vodu, Q=0,29l/s, Y=24,9kPa+mont.</t>
  </si>
  <si>
    <t>-933007961</t>
  </si>
  <si>
    <t>722-PC.14</t>
  </si>
  <si>
    <t>Požární manžeta na potrubí +mont.</t>
  </si>
  <si>
    <t>sobor</t>
  </si>
  <si>
    <t>-1861613234</t>
  </si>
  <si>
    <t>736316925R00</t>
  </si>
  <si>
    <t>Šroubení s teploměrem</t>
  </si>
  <si>
    <t>1463088688</t>
  </si>
  <si>
    <t>734421150R00</t>
  </si>
  <si>
    <t>Tlakoměr deformační 0-10 MPa , D 100</t>
  </si>
  <si>
    <t>-1709243655</t>
  </si>
  <si>
    <t>732331516R00</t>
  </si>
  <si>
    <t>Nádoby expanzní tlak.s memb. 80 l</t>
  </si>
  <si>
    <t>-289446454</t>
  </si>
  <si>
    <t>732339105R00</t>
  </si>
  <si>
    <t>Montáž nádoby expanzní tlakové 80 l</t>
  </si>
  <si>
    <t>2137759660</t>
  </si>
  <si>
    <t>998722202R00</t>
  </si>
  <si>
    <t>Přesun hmot pro vnitřní vodovod, výšky do 12 m</t>
  </si>
  <si>
    <t>-1564703094</t>
  </si>
  <si>
    <t>725</t>
  </si>
  <si>
    <t>Zařizovací předměty</t>
  </si>
  <si>
    <t>725014131RT1</t>
  </si>
  <si>
    <t xml:space="preserve">Klozet závěsný  + sedátko, bílý, včetně sedátka v bílé barvě</t>
  </si>
  <si>
    <t>1528721921</t>
  </si>
  <si>
    <t>Klozet závěsný + sedátko, bílý, včetně sedátka v bílé barvě</t>
  </si>
  <si>
    <t>28696752R</t>
  </si>
  <si>
    <t xml:space="preserve">Tlačítko ovládací plastové  bílá/chrom/bílá 3/6l</t>
  </si>
  <si>
    <t>-506781142</t>
  </si>
  <si>
    <t>Tlačítko ovládací plastové bílá/chrom/bílá 3/6l</t>
  </si>
  <si>
    <t>725-PC</t>
  </si>
  <si>
    <t>Předstěnové systémy-souprava pro tlumení hluku WC, + mont.</t>
  </si>
  <si>
    <t>559387051</t>
  </si>
  <si>
    <t>726211321R00</t>
  </si>
  <si>
    <t>Modul pro sádrokarony, h. 1120 mm</t>
  </si>
  <si>
    <t>-1544227125</t>
  </si>
  <si>
    <t>726211332R00</t>
  </si>
  <si>
    <t xml:space="preserve">Modul pro sádrokartony Special,  ZTP, h. 1120 mm</t>
  </si>
  <si>
    <t>1235931217</t>
  </si>
  <si>
    <t>Modul pro sádrokartony Special, ZTP, h. 1120 mm</t>
  </si>
  <si>
    <t>551070190R</t>
  </si>
  <si>
    <t>Oddálené pneumatické splachování ruční bílé, pro zabudování do zdi</t>
  </si>
  <si>
    <t>-1249973403</t>
  </si>
  <si>
    <t>64240056R</t>
  </si>
  <si>
    <t>Mísa klozetová závěsná Handicap, hluboké splachování, bílá</t>
  </si>
  <si>
    <t>1691633160</t>
  </si>
  <si>
    <t>725PC</t>
  </si>
  <si>
    <t>Tlačítko ovládací plastové jednočinné</t>
  </si>
  <si>
    <t>-1049140178</t>
  </si>
  <si>
    <t>725-PC.1</t>
  </si>
  <si>
    <t>Vodorovné madlo WC imobilní+mont.</t>
  </si>
  <si>
    <t>-1975185099</t>
  </si>
  <si>
    <t>725-PC.2</t>
  </si>
  <si>
    <t>Sklopné madlo WC imobilní+mont.</t>
  </si>
  <si>
    <t>-1384335403</t>
  </si>
  <si>
    <t>725017132R00</t>
  </si>
  <si>
    <t>Umyvadlo na šrouby 550 x 420 mm, bílé</t>
  </si>
  <si>
    <t>-933512960</t>
  </si>
  <si>
    <t>64214484R</t>
  </si>
  <si>
    <t>Umyvadlo keramické zdravotní 640 x 550 mm, bílé</t>
  </si>
  <si>
    <t>-1251326624</t>
  </si>
  <si>
    <t>725-PC.3</t>
  </si>
  <si>
    <t>Svislé madlo umyvadlo imobilní+mont.</t>
  </si>
  <si>
    <t>1586634141</t>
  </si>
  <si>
    <t>725823121RT2</t>
  </si>
  <si>
    <t xml:space="preserve">Baterie umyvadlová stojánková  ruční, včetně otvírání odpadu, 6l/min</t>
  </si>
  <si>
    <t>-353750617</t>
  </si>
  <si>
    <t>Baterie umyvadlová stojánková ruční, včetně otvírání odpadu, 6l/min</t>
  </si>
  <si>
    <t>725860213R00</t>
  </si>
  <si>
    <t xml:space="preserve">Sifon umyvadlový  D 32/40 mm</t>
  </si>
  <si>
    <t>-1601202507</t>
  </si>
  <si>
    <t>Sifon umyvadlový D 32/40 mm</t>
  </si>
  <si>
    <t>725860212R00</t>
  </si>
  <si>
    <t xml:space="preserve">Sifon umyvadlový  pod omítku</t>
  </si>
  <si>
    <t>-439509102</t>
  </si>
  <si>
    <t>Sifon umyvadlový pod omítku</t>
  </si>
  <si>
    <t>725PC.1</t>
  </si>
  <si>
    <t>Výlevka závěsná plastová s mřížkou, bílá, (49*35*22)-kombinace s umyvadlem</t>
  </si>
  <si>
    <t>1493412488</t>
  </si>
  <si>
    <t>55161604R</t>
  </si>
  <si>
    <t>Sifon dřezový</t>
  </si>
  <si>
    <t>2139657227</t>
  </si>
  <si>
    <t>725-PC.4</t>
  </si>
  <si>
    <t>Baterie dřezová nástěnná ruční, bez otvírání odpadu, 6l/min</t>
  </si>
  <si>
    <t>-931468622</t>
  </si>
  <si>
    <t>725814106R00</t>
  </si>
  <si>
    <t>Ventil rohový s filtrem DN 15</t>
  </si>
  <si>
    <t>247711659</t>
  </si>
  <si>
    <t>28698453R</t>
  </si>
  <si>
    <t>Žlab podlahový plastový s kombinovaným sifonem a nerezovým roštem, l = 650 mm</t>
  </si>
  <si>
    <t>826864290</t>
  </si>
  <si>
    <t>725PC.2</t>
  </si>
  <si>
    <t>Sprchová zástěna, sklo čiré atyp (600/2000mm)</t>
  </si>
  <si>
    <t>-1672867633</t>
  </si>
  <si>
    <t>725-PC.5</t>
  </si>
  <si>
    <t>Baterie sprchová nástěnná ruční, vč. příslušenství, 8 l/min.</t>
  </si>
  <si>
    <t>91585428</t>
  </si>
  <si>
    <t>725-PC.6</t>
  </si>
  <si>
    <t>Dřez v kuch. lince jednodílný, nerezový s odkapávací plochou</t>
  </si>
  <si>
    <t>720255071</t>
  </si>
  <si>
    <t>725PC.3</t>
  </si>
  <si>
    <t xml:space="preserve">Dřez nerez  samostatně stojící, včetně konstrukce</t>
  </si>
  <si>
    <t>680280382</t>
  </si>
  <si>
    <t>Dřez nerez samostatně stojící, včetně konstrukce</t>
  </si>
  <si>
    <t>725823114RT1</t>
  </si>
  <si>
    <t>Baterie dřezová stojánková ruční, bez otvírání odpadu, 8l/min</t>
  </si>
  <si>
    <t>-2097253783</t>
  </si>
  <si>
    <t>64271102R</t>
  </si>
  <si>
    <t xml:space="preserve">Výlevka keramická závěsná  se sklopnou plastovou, mřížkou bílá</t>
  </si>
  <si>
    <t>-643707128</t>
  </si>
  <si>
    <t>Výlevka keramická závěsná se sklopnou plastovou, mřížkou bílá</t>
  </si>
  <si>
    <t>726211367R00</t>
  </si>
  <si>
    <t>Modul-výlevka do sádrokartonu</t>
  </si>
  <si>
    <t>1459049070</t>
  </si>
  <si>
    <t>725-PC.7</t>
  </si>
  <si>
    <t>Baterie dřezová nástěnná s prodloužením, G1/2"x150mm</t>
  </si>
  <si>
    <t>361436975</t>
  </si>
  <si>
    <t>55141106R</t>
  </si>
  <si>
    <t>Ventil rohový pračkový1/2" x 3/4", se zpětnou klapkou</t>
  </si>
  <si>
    <t>401560010</t>
  </si>
  <si>
    <t>55161630R</t>
  </si>
  <si>
    <t>Sifon pračkový podomítkový nerez krytka DN 40/50</t>
  </si>
  <si>
    <t>1693387170</t>
  </si>
  <si>
    <t>725-PC.10</t>
  </si>
  <si>
    <t>Keramické umyvadlo , autom. baterie 2 vody součástí +mont.</t>
  </si>
  <si>
    <t>-663627992</t>
  </si>
  <si>
    <t>725-PC.11</t>
  </si>
  <si>
    <t xml:space="preserve">Keramické umyvadlo  imobilní se sifonem , autom. baterie2 vody  součástí +mont.</t>
  </si>
  <si>
    <t>-331527331</t>
  </si>
  <si>
    <t>Keramické umyvadlo imobilní se sifonem , autom. baterie2 vody součástí +mont.</t>
  </si>
  <si>
    <t>725-PC.12</t>
  </si>
  <si>
    <t>Nerezové pisoár s automat., integrovaným splachovačem+mont.</t>
  </si>
  <si>
    <t>-1992206377</t>
  </si>
  <si>
    <t>725-PC.14</t>
  </si>
  <si>
    <t>Zdroj 12V/230V +mont.</t>
  </si>
  <si>
    <t>1242323235</t>
  </si>
  <si>
    <t>725119306R00</t>
  </si>
  <si>
    <t>Montáž klozetu závěsného</t>
  </si>
  <si>
    <t>21784781</t>
  </si>
  <si>
    <t>725829301R00</t>
  </si>
  <si>
    <t>Montáž baterie umyv.a dřezové stojánkové</t>
  </si>
  <si>
    <t>-843866986</t>
  </si>
  <si>
    <t>725829202R00</t>
  </si>
  <si>
    <t>Montáž baterie umyvadlové a dřezové nástěnné</t>
  </si>
  <si>
    <t>-278405621</t>
  </si>
  <si>
    <t>725219401R00</t>
  </si>
  <si>
    <t>Montáž umyvadel na šrouby do zdiva</t>
  </si>
  <si>
    <t>593845354</t>
  </si>
  <si>
    <t>725849200R00</t>
  </si>
  <si>
    <t>Montáž baterií sprchových, nastavitelná výška</t>
  </si>
  <si>
    <t>-1858678034</t>
  </si>
  <si>
    <t>725339101R00</t>
  </si>
  <si>
    <t>Montáž výlevky diturvitové, bez nádrže a armatur</t>
  </si>
  <si>
    <t>485870381</t>
  </si>
  <si>
    <t>725339101R00a</t>
  </si>
  <si>
    <t>Montáž kombinované výlevky s umyvadlem</t>
  </si>
  <si>
    <t>514254163</t>
  </si>
  <si>
    <t>725869101R00</t>
  </si>
  <si>
    <t>Montáž uzávěrek zápach.umyvadlových D 40</t>
  </si>
  <si>
    <t>-2057676578</t>
  </si>
  <si>
    <t>725869204R00</t>
  </si>
  <si>
    <t>Montáž uzávěrek zápachových dřezových jednoduchých</t>
  </si>
  <si>
    <t>686984012</t>
  </si>
  <si>
    <t>725819201R00</t>
  </si>
  <si>
    <t xml:space="preserve">Montáž ventilu nástěnného  G 1/2</t>
  </si>
  <si>
    <t>911572280</t>
  </si>
  <si>
    <t>Montáž ventilu nástěnného G 1/2</t>
  </si>
  <si>
    <t>725849302R00</t>
  </si>
  <si>
    <t>Montáž držáku sprchy</t>
  </si>
  <si>
    <t>-705424212</t>
  </si>
  <si>
    <t>725119402R00</t>
  </si>
  <si>
    <t>Montáž předstěnových systémů do sádrokartonu</t>
  </si>
  <si>
    <t>-553801662</t>
  </si>
  <si>
    <t>725319101R00</t>
  </si>
  <si>
    <t>Montáž dřezů jednoduchých</t>
  </si>
  <si>
    <t>34316757</t>
  </si>
  <si>
    <t>998725202R00</t>
  </si>
  <si>
    <t>Přesun hmot pro zařizovací předměty, výšky do 12 m</t>
  </si>
  <si>
    <t>77177129</t>
  </si>
  <si>
    <t>999-1</t>
  </si>
  <si>
    <t>Poznámka : ZAŘIZOVACÍ PŘEDMĚTY BUDOU , UPŘESNĚNY INVESTOREM</t>
  </si>
  <si>
    <t>22193921</t>
  </si>
  <si>
    <t>ZAŘIZOVACÍ PŘEDMĚTY BUDOU , UPŘESNĚNY INVESTOREM</t>
  </si>
  <si>
    <t>999-2</t>
  </si>
  <si>
    <t>Poznámka : Vodní spotřebiče musí spadat do 2 nejvyšších tříd , podle EU Water Label</t>
  </si>
  <si>
    <t>1242320691</t>
  </si>
  <si>
    <t>Vodní spotřebiče musí spadat do 2 nejvyšších tříd , podle EU Water Label</t>
  </si>
  <si>
    <t>ROU2323 - Zařízení pro vytápění staveb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</si>
  <si>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</si>
  <si>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</si>
  <si>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</si>
  <si>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</si>
  <si>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</si>
  <si>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HZS - Hodinové zúčtovací sazby</t>
  </si>
  <si>
    <t>1552624783</t>
  </si>
  <si>
    <t>tepelné izolace vč. přirážky na izolac ohybů a odnímatelné přeizolování armatur jen vytápění - kašírované vláknité izolace pro vodor. rozvody, PE rozvody v objektu do DN 25 tl. iz. 25mm, do DN 50 tl. iz. 40mm,, dle optim. výpočtu a určení NT vytápění a přichlazování - plně lepené izolace z mikropryže do DN 25tl. iz. 19mm, do DN 50 tl. iz. 32mm</t>
  </si>
  <si>
    <t>Pol266</t>
  </si>
  <si>
    <t>metráž izolovaného potrubí DN15</t>
  </si>
  <si>
    <t>bm</t>
  </si>
  <si>
    <t>-689170061</t>
  </si>
  <si>
    <t>Pol267</t>
  </si>
  <si>
    <t>metráž izolovaného potrubí DN20</t>
  </si>
  <si>
    <t>223356035</t>
  </si>
  <si>
    <t>Pol268</t>
  </si>
  <si>
    <t>metráž izolovaného potrubí DN25</t>
  </si>
  <si>
    <t>1988499357</t>
  </si>
  <si>
    <t>Pol269</t>
  </si>
  <si>
    <t>metráž izolovaného potrubí DN32</t>
  </si>
  <si>
    <t>106806019</t>
  </si>
  <si>
    <t>Pol270</t>
  </si>
  <si>
    <t>metráž izolovaného potrubí DN40</t>
  </si>
  <si>
    <t>1553006788</t>
  </si>
  <si>
    <t>Pol271</t>
  </si>
  <si>
    <t>metráž izolovaného potrubí DN50</t>
  </si>
  <si>
    <t>49870850</t>
  </si>
  <si>
    <t>Pol272</t>
  </si>
  <si>
    <t>metráž izolovaného potrubí DN60</t>
  </si>
  <si>
    <t>-546445940</t>
  </si>
  <si>
    <t>Pol273</t>
  </si>
  <si>
    <t>metráž izolovaného potrubí DN80</t>
  </si>
  <si>
    <t>1429762980</t>
  </si>
  <si>
    <t>Pol274</t>
  </si>
  <si>
    <t>metráž deskového materiálu 32mm pro lepení nádrží v INT</t>
  </si>
  <si>
    <t>-1849103706</t>
  </si>
  <si>
    <t>71346-3132</t>
  </si>
  <si>
    <t>montáž izolací lepením v tl.do 50mm</t>
  </si>
  <si>
    <t>-832721656</t>
  </si>
  <si>
    <t>Pol275</t>
  </si>
  <si>
    <t>lepidlo pro celoplošné lepení (CH) balení á 1litr</t>
  </si>
  <si>
    <t>-1872013238</t>
  </si>
  <si>
    <t>balení á 1litr</t>
  </si>
  <si>
    <t>Pol276</t>
  </si>
  <si>
    <t>čistič pro lepidlo 1 l</t>
  </si>
  <si>
    <t>-1523797734</t>
  </si>
  <si>
    <t>99871-3202</t>
  </si>
  <si>
    <t>Přesun hmot pro izolace tepelné, výšky do 12 m</t>
  </si>
  <si>
    <t>-1953215306</t>
  </si>
  <si>
    <t>99871-3292</t>
  </si>
  <si>
    <t>Příplatek zvětš. přesun, izolace tepelné do 100 m</t>
  </si>
  <si>
    <t>-1687694394</t>
  </si>
  <si>
    <t>731</t>
  </si>
  <si>
    <t>Ústřední vytápění - kotelny</t>
  </si>
  <si>
    <t>Pol216</t>
  </si>
  <si>
    <t xml:space="preserve">1x závěsný elektrokotel „24“kW max.rozm.450x300x750mm vč.PojV, OČ a EXP  </t>
  </si>
  <si>
    <t>141243799</t>
  </si>
  <si>
    <t xml:space="preserve">1x závěsný elektrokotel „24“kW max.rozm.450x300x750mm vč.PojV, OČ a EXP
 Předmětem nabídky je komplexní dodávka záložního zdroje z elektrokotle				
o regulací spínaném výkonu (minimálně ve 3 stupních) – závěsné provedení spotřebiče s EXP nádobou a oběhovým čerpadlem						
Součástí plnění díla bude doprava kotle na místo v ČR a předepsané zkoušky a dokumentace			
kotel bude dodán a zprovozněn včetně popsaného regulačního systému (záložní vytápění )				
</t>
  </si>
  <si>
    <t>Pol217</t>
  </si>
  <si>
    <t>Jednorázová demineralizační patrona.Kapacita náplně 300 litrů při 10 ° dH - kotelna bude zprovozněna vč. nastavení systému MaR</t>
  </si>
  <si>
    <t>-488076215</t>
  </si>
  <si>
    <t>73124-4494</t>
  </si>
  <si>
    <t>montáž kotlů závěsných do 50 kW</t>
  </si>
  <si>
    <t>-1069870620</t>
  </si>
  <si>
    <t>73252-0111</t>
  </si>
  <si>
    <t>jednotka TČ topný výkon/příkon dle EN14511 pro 0/45 21,98kW / 5,96 R407C</t>
  </si>
  <si>
    <t>soub.</t>
  </si>
  <si>
    <t>259071501</t>
  </si>
  <si>
    <t xml:space="preserve">jednotka TČ topný výkon/příkon dle EN14511 pro 0/45 21,98kW / 5,96 R407C
2. Předmětem nabídky je komplexní dodávka tepelného zdroje - tepelného čerpadla s celoročním provozem		
o modulovaném výkonu kaskády (topení 24+30kW, chlazení do 40 kW) 		
Součástí plnění díla bude doprava zdroje na místo v ČR a předepsané zkoušky a dokumentace		
čerpadla budou dodány a zprovozněny včetně základního regulačního systému		
tepelné čerpadlo jako funkční celek		
voda-voda v kompaktním provedení s integrovanými oběhovými čerpadly primární i sekundární části		
topný výkon/příkon dle EN14511 pro 0/45 21,98kW / 5,96 R407C		
max.hl.akust.výkonu 47dB(A)		
</t>
  </si>
  <si>
    <t>73252-0111.1</t>
  </si>
  <si>
    <t>jednotka TČ topný výkon/příkon dle EN14511 pro 0/45 29,74kW / 8,34 R407C</t>
  </si>
  <si>
    <t>-498956471</t>
  </si>
  <si>
    <t xml:space="preserve">jednotka TČ topný výkon/příkon dle EN14511 pro 0/45 29,74kW / 8,34 R407C
2. Předmětem nabídky je komplexní dodávka tepelného zdroje - tepelného čerpadla s celoročním provozem		
o modulovaném výkonu kaskády (topení 24+30kW, chlazení do 40 kW) 		
Součástí plnění díla bude doprava zdroje na místo v ČR a předepsané zkoušky a dokumentace		
čerpadla budou dodány a zprovozněny včetně základního regulačního systému		
tepelné čerpadlo jako funkční celek		
voda-voda v kompaktním provedení s integrovanými oběhovými čerpadly primární i sekundární části		
topný výkon/příkon dle EN14511 pro 0/45 21,98kW / 5,96 R407C		
max.hl.akust.výkonu 47dB(A)		
</t>
  </si>
  <si>
    <t>Pol218</t>
  </si>
  <si>
    <t>rozšiřující karta pro pasivní / aktivní chlazení</t>
  </si>
  <si>
    <t>351971318</t>
  </si>
  <si>
    <t>Pol219</t>
  </si>
  <si>
    <t>komunikační modul pro protokol Modbus RTU</t>
  </si>
  <si>
    <t>312650375</t>
  </si>
  <si>
    <t>Pol220</t>
  </si>
  <si>
    <t>pružné uložení jednotek na základek</t>
  </si>
  <si>
    <t>1119063485</t>
  </si>
  <si>
    <t>Pol221</t>
  </si>
  <si>
    <t>kabeláže a čidla pro zajištění požadovaného kaskádního chodu zdroje s ohřevem TV</t>
  </si>
  <si>
    <t>701925727</t>
  </si>
  <si>
    <t>73113-9614</t>
  </si>
  <si>
    <t>montáž stacionárního zdroje do 30 kW - zdroj bude zprovozněn vč. nastavení systému MaR</t>
  </si>
  <si>
    <t>799401574</t>
  </si>
  <si>
    <t>73134-1130</t>
  </si>
  <si>
    <t>hadice napouštěcí 16/23</t>
  </si>
  <si>
    <t>2133085923</t>
  </si>
  <si>
    <t>99873-1202</t>
  </si>
  <si>
    <t>Přesun hmot pro kotelny, výšky do 12 m</t>
  </si>
  <si>
    <t>1491485250</t>
  </si>
  <si>
    <t>99873-1293</t>
  </si>
  <si>
    <t>Příplatek zvětš. přesun, kotelny do 500 m</t>
  </si>
  <si>
    <t>1001627133</t>
  </si>
  <si>
    <t>732</t>
  </si>
  <si>
    <t>Ústřední vytápění - strojovny</t>
  </si>
  <si>
    <t>Pol222</t>
  </si>
  <si>
    <t>výroba orientačních štítků</t>
  </si>
  <si>
    <t>-1418332094</t>
  </si>
  <si>
    <t>73219-9100</t>
  </si>
  <si>
    <t>MTZ ORIENTACNICH STITKU</t>
  </si>
  <si>
    <t>-1843130642</t>
  </si>
  <si>
    <t>Pol223</t>
  </si>
  <si>
    <t xml:space="preserve"> nemrznoucí směs primárního okruhu - druh a koncentrace je dána projektem VRTY, který dodává náplň vrtů (2080l směsi) monopropylenglykol 33% objemových (dílčí objem celkový 270l, 90 l koncentrátu)</t>
  </si>
  <si>
    <t>litry</t>
  </si>
  <si>
    <t>2119298105</t>
  </si>
  <si>
    <t xml:space="preserve">
nemrznoucí směs primárního okruhu - druh a koncentrace je dána projektem VRTY, který dodává náplň vrtů (2080l směsi)			
monopropylenglykol 33% objemových (dílčí objem celkový 270l, 90 l koncentrátu)</t>
  </si>
  <si>
    <t>Pol224</t>
  </si>
  <si>
    <t>míchání směsi a plnění soustavy</t>
  </si>
  <si>
    <t>-1698070858</t>
  </si>
  <si>
    <t>73221-9315</t>
  </si>
  <si>
    <t>montáž ohřívačů zásobníkových stojatých do 1000l</t>
  </si>
  <si>
    <t>-1100452741</t>
  </si>
  <si>
    <t>Pol225</t>
  </si>
  <si>
    <t>pomocná konstrukce - základky pod oTV , AKU a zdroje 1200/1200/150mm</t>
  </si>
  <si>
    <t>1715787875</t>
  </si>
  <si>
    <t>Pol226</t>
  </si>
  <si>
    <t>ohřívač TV 1000l teplosměnná plocha 9m2</t>
  </si>
  <si>
    <t>-815786890</t>
  </si>
  <si>
    <t>Pol227</t>
  </si>
  <si>
    <t>akum.tepla. 1000l PN6 95°C pr.850 v=2035</t>
  </si>
  <si>
    <t>794709974</t>
  </si>
  <si>
    <t>Pol228</t>
  </si>
  <si>
    <t>systémová izolace akumulátoru pro režim topení / přichlazování</t>
  </si>
  <si>
    <t>421892865</t>
  </si>
  <si>
    <t>Pol229</t>
  </si>
  <si>
    <t>el.vložka 7,5kW pro záložní dohřev (antilegionella)</t>
  </si>
  <si>
    <t>-888373727</t>
  </si>
  <si>
    <t>73211-2132</t>
  </si>
  <si>
    <t>rozdělovače DN80 15m3/h do 350kW</t>
  </si>
  <si>
    <t>206023670</t>
  </si>
  <si>
    <t>73211-1316</t>
  </si>
  <si>
    <t>trubková hrdla DN40</t>
  </si>
  <si>
    <t>1530414779</t>
  </si>
  <si>
    <t>73211-1325</t>
  </si>
  <si>
    <t>trubková hrdla DN80</t>
  </si>
  <si>
    <t>23121457</t>
  </si>
  <si>
    <t>Pol230</t>
  </si>
  <si>
    <t>pomocná konstrukce ze svařenců L50 pod rozdělovače - hmotnost konstrukce 55 kg</t>
  </si>
  <si>
    <t>-2046961972</t>
  </si>
  <si>
    <t>Pol231</t>
  </si>
  <si>
    <t>Deskový výměník min.~1,06m2 přípoje DN32 ~150x150x300mm &lt;10 kg</t>
  </si>
  <si>
    <t>komplet</t>
  </si>
  <si>
    <t>363020548</t>
  </si>
  <si>
    <t>Pol232</t>
  </si>
  <si>
    <t>snímatelná izolace PPV</t>
  </si>
  <si>
    <t>1867447746</t>
  </si>
  <si>
    <t>Pol233</t>
  </si>
  <si>
    <t>přip.šroubení pro PPV DN32</t>
  </si>
  <si>
    <t>1159549914</t>
  </si>
  <si>
    <t>73222-9631</t>
  </si>
  <si>
    <t>montáž výměníku do sestavy na pom.konstrukci ze svařenců</t>
  </si>
  <si>
    <t>1169445120</t>
  </si>
  <si>
    <t>Pol234</t>
  </si>
  <si>
    <t>Deskový výměník min.~1,39m2 přípoje DN32 ~150x150x300mm &lt;15 kg</t>
  </si>
  <si>
    <t>1193849847</t>
  </si>
  <si>
    <t xml:space="preserve">Deskový výměník min.~1,39m2 přípoje DN32 ~150x150x300mm &lt;15 kg
deskový výměník s teplosměnnými deskami z nerezavějící oceli
Primár: GLY, min.průtok 7,9 m3/h, vstupní teplota 0,5°C, výstupní teplota 4°C
Sekundár: min.průtok 5,2 m3/h, vstupní teplota 22°C, výstupní teplota 17°C
Výkon min.30kW, pracovní tlak &lt;3 bar, dPprim&lt;20kPa dPsek&lt;10 kPa
</t>
  </si>
  <si>
    <t>-1235369731</t>
  </si>
  <si>
    <t>-1344853562</t>
  </si>
  <si>
    <t>1310735445</t>
  </si>
  <si>
    <t>Pol235</t>
  </si>
  <si>
    <t>pomocná konstrukce ze svařenců L50 pod výměníky - hmotnost konstrukce 35kg</t>
  </si>
  <si>
    <t>-1541536038</t>
  </si>
  <si>
    <t>73233-1615</t>
  </si>
  <si>
    <t>pojistná nádoba s membr.a přípojnou armaturou do 4 bar v=35l</t>
  </si>
  <si>
    <t>-961921396</t>
  </si>
  <si>
    <t>73233-1777</t>
  </si>
  <si>
    <t>bezpečnostní uzávěr k expanzní nádobě G3/4</t>
  </si>
  <si>
    <t>148847738</t>
  </si>
  <si>
    <t>73233-1619</t>
  </si>
  <si>
    <t>pojistná nádoba s membr.a přípojnou armaturou 6 bar v=140l</t>
  </si>
  <si>
    <t>-2073679945</t>
  </si>
  <si>
    <t>73233-1778</t>
  </si>
  <si>
    <t>bezpečnostní uzávěr k expanzní nádobě G1</t>
  </si>
  <si>
    <t>121578536</t>
  </si>
  <si>
    <t>Pol236</t>
  </si>
  <si>
    <t>plastové svody od PojV do odvodnění</t>
  </si>
  <si>
    <t>-1048937915</t>
  </si>
  <si>
    <t>Pol237</t>
  </si>
  <si>
    <t>koncentrovaný inhibitor koroze systému ÚT 3l ( ředění 1 : 100)</t>
  </si>
  <si>
    <t>1769215131</t>
  </si>
  <si>
    <t>Pol238</t>
  </si>
  <si>
    <t>kabinetní úpravna doplňovací vody s objemovým řízením 230V 0,5m3/hod</t>
  </si>
  <si>
    <t>1788028705</t>
  </si>
  <si>
    <t>Pol239</t>
  </si>
  <si>
    <t>impulsní vodoměr 0,6m3/h</t>
  </si>
  <si>
    <t>-1843754596</t>
  </si>
  <si>
    <t>Pol240</t>
  </si>
  <si>
    <t>potrubní oddělovač systémů, G3/4“</t>
  </si>
  <si>
    <t>-428666662</t>
  </si>
  <si>
    <t>Pol241</t>
  </si>
  <si>
    <t>dvouregistrový měřič spotřeby tepla/chladu 0,6m3/h G3/4“ 110mm</t>
  </si>
  <si>
    <t>1336419587</t>
  </si>
  <si>
    <t xml:space="preserve">dvouregistrový měřič spotřeby tepla/chladu 0,6m3/h G3/4“ 110mm
elektronické měřiče spotřeby tepla a chladu do zpětného potrubí kompaktní, baterie 10let, kabely čidel 1,5m M-Bus komunikace				
</t>
  </si>
  <si>
    <t>Pol242</t>
  </si>
  <si>
    <t>dvouregistrový měřič spotřeby tepla/chladu 1,5m3/h G3/4“ 110mm</t>
  </si>
  <si>
    <t>-1093128086</t>
  </si>
  <si>
    <t>Pol243</t>
  </si>
  <si>
    <t>dvouregistrový měřič spotřeby tepla/chladu 2,5m3/h G1“ 130mm</t>
  </si>
  <si>
    <t>194589671</t>
  </si>
  <si>
    <t>Pol244</t>
  </si>
  <si>
    <t>komplet kulových ventilů, čidel a jímek k dvouregistrovým měřičům tepla</t>
  </si>
  <si>
    <t>675496490</t>
  </si>
  <si>
    <t>Pol245</t>
  </si>
  <si>
    <t>dvouregistrový měřič spotřeby tepla/chladu 15m3/h DN50 270mm</t>
  </si>
  <si>
    <t>1372433870</t>
  </si>
  <si>
    <t>Pol246</t>
  </si>
  <si>
    <t>komplet kulových ventilů, čidel a jímek k velkému měřiči tepla</t>
  </si>
  <si>
    <t>947789874</t>
  </si>
  <si>
    <t>Pol247</t>
  </si>
  <si>
    <t>kompaktní měřič spotřeby tepla 2,5m3/h G1“ 130mm</t>
  </si>
  <si>
    <t>1690590240</t>
  </si>
  <si>
    <t xml:space="preserve">kompaktní měřič spotřeby tepla 2,5m3/h G1“ 130mm
elektronické měřiče spotřeby tepla do zpětného potrubí,napájí profese MaR, kabely čidel 1,5m M-Bus komunikace			
</t>
  </si>
  <si>
    <t>Pol248</t>
  </si>
  <si>
    <t>komplet kulových ventilů, čidel a jímek k malým měřičům tepla (1“)</t>
  </si>
  <si>
    <t>-1867522200</t>
  </si>
  <si>
    <t>Pol249</t>
  </si>
  <si>
    <t>měřič spotřeby tepla 6m3/h G6/4“ 260mm</t>
  </si>
  <si>
    <t>1275260565</t>
  </si>
  <si>
    <t>Pol250</t>
  </si>
  <si>
    <t>komplet kulových ventilů, čidel a jímek k velkým měřičům tepla (6/4“)</t>
  </si>
  <si>
    <t>-542544231</t>
  </si>
  <si>
    <t>73242-1422</t>
  </si>
  <si>
    <t>čerpadlo DN25 PN6 m&lt;10 kg l~180mm</t>
  </si>
  <si>
    <t>-1799817379</t>
  </si>
  <si>
    <t xml:space="preserve">čerpadlo DN25 PN6 m&lt;10 kg l~180mm
čerpadlo v 230V provedení s elektronickou regulací otáček 
(permanentní magnety) Q=1,9-2,4m3/h H~5-6,5m Qel = 124W
pružně uloženo do potrubí a podepřeno 
</t>
  </si>
  <si>
    <t>73242-9212</t>
  </si>
  <si>
    <t xml:space="preserve">MTZ CERPADEL  DN25</t>
  </si>
  <si>
    <t>-1992743675</t>
  </si>
  <si>
    <t>MTZ CERPADEL DN25</t>
  </si>
  <si>
    <t>73242-2224</t>
  </si>
  <si>
    <t>čerpadlo přírubové DN50 PN6 m&lt;25 kg l~240mm</t>
  </si>
  <si>
    <t>1076920870</t>
  </si>
  <si>
    <t xml:space="preserve">čerpadlo přírubové DN50 PN6 m&lt;25 kg l~240mm
čerpadlo v 230V provedení s elektronickou regulací otáček 
(permanentní magnety) Q=9m3/h H~6,5m Qel = 325W
pružně uloženo do potrubí a podepřeno 
</t>
  </si>
  <si>
    <t>73242-9225</t>
  </si>
  <si>
    <t xml:space="preserve">MTZ CERPADEL  DN50</t>
  </si>
  <si>
    <t>-671122131</t>
  </si>
  <si>
    <t>MTZ CERPADEL DN50</t>
  </si>
  <si>
    <t>73242-2222</t>
  </si>
  <si>
    <t>-687103126</t>
  </si>
  <si>
    <t xml:space="preserve">čerpadlo přírubové DN50 PN6 m&lt;25 kg l~240mm
čerpadlo v 230V provedení s elektronickou regulací otáček v provedení GLY
(permanentní magnety) Q=10m3/h H~5m Qel = 249W
pružně uloženo do potrubí a podepřeno 
</t>
  </si>
  <si>
    <t>1813922019</t>
  </si>
  <si>
    <t>99873-2201</t>
  </si>
  <si>
    <t>Přesun hmot pro strojovny, výšky do 6 m</t>
  </si>
  <si>
    <t>1576555374</t>
  </si>
  <si>
    <t>99873-2293</t>
  </si>
  <si>
    <t>Příplatek zvětš. přesun, strojovny do 500 m</t>
  </si>
  <si>
    <t>1170809776</t>
  </si>
  <si>
    <t>733</t>
  </si>
  <si>
    <t>Ústřední vytápění - rozvodné potrubí</t>
  </si>
  <si>
    <t>73322-3209</t>
  </si>
  <si>
    <t>POTRUBI CU DN60 (64x2)</t>
  </si>
  <si>
    <t>1714998287</t>
  </si>
  <si>
    <t xml:space="preserve">POTRUBI CU DN60 (64x2)
montáže za ztížených podmínek (stavbou definované prostory)
Potrubí z trubek měděných polotvrdých a tvrdých spojovaných pájením
</t>
  </si>
  <si>
    <t>73322-3203</t>
  </si>
  <si>
    <t>POTRUBI CU DN15 (18x1)</t>
  </si>
  <si>
    <t>-409790222</t>
  </si>
  <si>
    <t>73322-3204</t>
  </si>
  <si>
    <t>POTRUBI CU DN20 (22x1,5)</t>
  </si>
  <si>
    <t>1675786055</t>
  </si>
  <si>
    <t>73322-3205</t>
  </si>
  <si>
    <t>POTRUBI CU DN25 (28x1,5)</t>
  </si>
  <si>
    <t>-244422248</t>
  </si>
  <si>
    <t>73322-3206</t>
  </si>
  <si>
    <t>POTRUBI CU DN32 (35x1,5)</t>
  </si>
  <si>
    <t>590168096</t>
  </si>
  <si>
    <t>73322-3207</t>
  </si>
  <si>
    <t>POTRUBI CU DN40 (42x1,5)</t>
  </si>
  <si>
    <t>-1040760071</t>
  </si>
  <si>
    <t>73322-3208</t>
  </si>
  <si>
    <t>POTRUBI CU DN50 (54x2)</t>
  </si>
  <si>
    <t>1998120679</t>
  </si>
  <si>
    <t>73322-3211</t>
  </si>
  <si>
    <t>POTRUBI CU DN80 (89x2)</t>
  </si>
  <si>
    <t>-544659495</t>
  </si>
  <si>
    <t>73329-1102</t>
  </si>
  <si>
    <t>TLAK ZKOUSKA POTRUBI MEDENE všech dimenzí</t>
  </si>
  <si>
    <t>-235970946</t>
  </si>
  <si>
    <t xml:space="preserve">TLAK ZKOUSKA POTRUBI MEDENE všech dimenzí
pozn. - plastové potrubí pro podlahové vytápění je součástí oddílu Tělesa
</t>
  </si>
  <si>
    <t>73314-1102</t>
  </si>
  <si>
    <t>ODVZDUS NADOBA Z TRUBEK OCEL -DN 50</t>
  </si>
  <si>
    <t>676169560</t>
  </si>
  <si>
    <t xml:space="preserve">ODVZDUS NADOBA Z TRUBEK OCEL -DN 50
Doplňky k potrubním rozvodům	
uložení potrubí do odpružených závěsů s izolačními vložkami – rozteče uložení dle VD	
</t>
  </si>
  <si>
    <t>99873-3202</t>
  </si>
  <si>
    <t>Přesun hmot pro potrubí, výšky do 12 m</t>
  </si>
  <si>
    <t>1774983350</t>
  </si>
  <si>
    <t>99873-3293</t>
  </si>
  <si>
    <t>Příplatek zvětš. přesun, potrubí do 500 m</t>
  </si>
  <si>
    <t>-1888152809</t>
  </si>
  <si>
    <t>734</t>
  </si>
  <si>
    <t>Ústřední vytápění - armatury</t>
  </si>
  <si>
    <t>73410-9111</t>
  </si>
  <si>
    <t>MTZ ARMATURA 2PRIRUBY DN15 PN6</t>
  </si>
  <si>
    <t>372455218</t>
  </si>
  <si>
    <t>73410-9116</t>
  </si>
  <si>
    <t>MTZ ARMATURA 2PRIRUBY DN65~DN80 PN6</t>
  </si>
  <si>
    <t>180712355</t>
  </si>
  <si>
    <t>73417-3216</t>
  </si>
  <si>
    <t>přírubový spoj DN65 PN6</t>
  </si>
  <si>
    <t>-1363516742</t>
  </si>
  <si>
    <t>73417-3217</t>
  </si>
  <si>
    <t>přírubový spoj DN80 PN6</t>
  </si>
  <si>
    <t>1242196067</t>
  </si>
  <si>
    <t xml:space="preserve">přírubový spoj DN80 PN6
</t>
  </si>
  <si>
    <t>73419-3115</t>
  </si>
  <si>
    <t>DN65 kvs=215</t>
  </si>
  <si>
    <t>571590957</t>
  </si>
  <si>
    <t xml:space="preserve">DN65 kvs=215
mezipřírubová klapka uzavírací se zaručenou těsností
</t>
  </si>
  <si>
    <t>73419-3116</t>
  </si>
  <si>
    <t>mezipřírubová klapka uzavírací se zaručenou těsností DN80 kvs=420</t>
  </si>
  <si>
    <t>-1695302923</t>
  </si>
  <si>
    <t>73419-2316</t>
  </si>
  <si>
    <t>zpětné klapky samočinné nízkoodporové DN65</t>
  </si>
  <si>
    <t>-1793311309</t>
  </si>
  <si>
    <t>73419-2317</t>
  </si>
  <si>
    <t>zpětné klapky samočinné nízkoodporové DN80</t>
  </si>
  <si>
    <t>875234351</t>
  </si>
  <si>
    <t>73416-3427</t>
  </si>
  <si>
    <t>filtry DN65 s magnet.trnem a měřicími vsuvkami kvs=101,5</t>
  </si>
  <si>
    <t>-489641956</t>
  </si>
  <si>
    <t>73416-3428</t>
  </si>
  <si>
    <t>filtry DN80 s magnet.trnem a měřicími vsuvkami kvs=147,4</t>
  </si>
  <si>
    <t>1241056487</t>
  </si>
  <si>
    <t>73419-3115.1</t>
  </si>
  <si>
    <t>DN65 kvs=155 PN6 -20~+120°C</t>
  </si>
  <si>
    <t>269945050</t>
  </si>
  <si>
    <t xml:space="preserve">DN65 kvs=155 PN6 -20~+120°C
mezipřírubová dvoucestná klapka uzavírací se servopohonem, těsnost třídy A, provoz GLY/voda	
</t>
  </si>
  <si>
    <t>Pol251</t>
  </si>
  <si>
    <t>servopohon klapky 230V 3bod.řízení min.20 Nm natočení 90°</t>
  </si>
  <si>
    <t>-1822977304</t>
  </si>
  <si>
    <t>73420-9115</t>
  </si>
  <si>
    <t>MTZ ARMATURA 2ZAVITY do G 1“</t>
  </si>
  <si>
    <t>432868194</t>
  </si>
  <si>
    <t>73420-9125</t>
  </si>
  <si>
    <t>MTZ ARMATURA 3ZAVITY do G 2“</t>
  </si>
  <si>
    <t>-930643416</t>
  </si>
  <si>
    <t>Pol252</t>
  </si>
  <si>
    <t>Regulátor prost. teploty s displejem , napájecí napětí 230 V AC, výstupy 230 V AC</t>
  </si>
  <si>
    <t>-24276182</t>
  </si>
  <si>
    <t xml:space="preserve">Regulátor prost. teploty s displejem , napájecí napětí 230 V AC, výstupy 230 V AC
ovládací termostat s týdenním programem a dvoubodovým ovládáním topení / chlazení
</t>
  </si>
  <si>
    <t>Pol253</t>
  </si>
  <si>
    <t xml:space="preserve">stíněná kabeláž pro termostat (stín. kabel CyKy 2x0,5mm2 -  10bm + ochr. trubka 10m) </t>
  </si>
  <si>
    <t>344500171</t>
  </si>
  <si>
    <t xml:space="preserve">stíněná kabeláž pro termostat (stín. kabel CyKy 2x0,5mm2 - 10bm + ochr. trubka 10m) </t>
  </si>
  <si>
    <t>Pol254</t>
  </si>
  <si>
    <t>DN20 kvs=3,47</t>
  </si>
  <si>
    <t>-1073706809</t>
  </si>
  <si>
    <t xml:space="preserve">DN20 kvs=3,47
Ventily regulační dvoucestné závitové s měřicími vsuvkami a řízeným pohonem
</t>
  </si>
  <si>
    <t>Pol255</t>
  </si>
  <si>
    <t xml:space="preserve">termopohon NC  230V 2bod.ř. 140N 4mm kabel 2m</t>
  </si>
  <si>
    <t>-1752964619</t>
  </si>
  <si>
    <t>termopohon NC 230V 2bod.ř. 140N 4mm kabel 2m</t>
  </si>
  <si>
    <t>Pol256</t>
  </si>
  <si>
    <t>DN40 kvs=49 PN40 -10~+120°C netěsnost &lt;1%</t>
  </si>
  <si>
    <t>1590109857</t>
  </si>
  <si>
    <t xml:space="preserve">DN40 kvs=49 PN40 -10~+120°C netěsnost &lt;1%
Kulové kohouty přepínací trojcestné závitové T provedení s 2bod.řízeným pohonem
</t>
  </si>
  <si>
    <t>Pol257</t>
  </si>
  <si>
    <t>servopohon kul.k. 230V 2bod.řízení 90s natočení 90°</t>
  </si>
  <si>
    <t>-444693173</t>
  </si>
  <si>
    <t>Pol258</t>
  </si>
  <si>
    <t>DN50 kvs=63 PN16 -10~+130°C max.dP=350 kPa netěsnost 1x10-4RVC</t>
  </si>
  <si>
    <t>508319644</t>
  </si>
  <si>
    <t xml:space="preserve">DN50 kvs=63 PN16 -10~+130°C max.dP=350 kPa netěsnost 1x10-4RVC
Kulové kohouty směšovací trojcestné závitové s 3bod.řízeným pohonem provoz voda/GLY
</t>
  </si>
  <si>
    <t>Pol259</t>
  </si>
  <si>
    <t>servopohon kul.k. 230V 3bod.řízení 5Nm natočení 90°, koncový spínač</t>
  </si>
  <si>
    <t>2066085305</t>
  </si>
  <si>
    <t>73422-0101</t>
  </si>
  <si>
    <t>Ventily regulační závitové vyvažovací s měřicími vsuvkami DN20 kvs=4,1</t>
  </si>
  <si>
    <t>1677820975</t>
  </si>
  <si>
    <t>73422-0102</t>
  </si>
  <si>
    <t>Ventily regulační závitové vyvažovací s měřicími vsuvkami DN25 kvs=6,4</t>
  </si>
  <si>
    <t>876378653</t>
  </si>
  <si>
    <t>73422-0103</t>
  </si>
  <si>
    <t>Ventily regulační závitové vyvažovací s měřicími vsuvkami DN32 kvs=13,2</t>
  </si>
  <si>
    <t>1311145924</t>
  </si>
  <si>
    <t>73422-0104</t>
  </si>
  <si>
    <t>Ventily regulační závitové vyvažovací s měřicími vsuvkami DN40 kvs=19,1</t>
  </si>
  <si>
    <t>221321003</t>
  </si>
  <si>
    <t>73422-0105</t>
  </si>
  <si>
    <t>Ventily regulační závitové vyvažovací s měřicími vsuvkami DN50 kvs=29,2</t>
  </si>
  <si>
    <t>-1306700383</t>
  </si>
  <si>
    <t>Pol260</t>
  </si>
  <si>
    <t>DN15 kvs=2,6 s omezovačem průtoku 40-900 kg/h nast.1,2 250 kg/h</t>
  </si>
  <si>
    <t>688688690</t>
  </si>
  <si>
    <t xml:space="preserve">DN15 kvs=2,6 s omezovačem průtoku 40-900 kg/h nast.1,2 250 kg/h
Ventily regulační závitové automatické s měřicími vsuvkami
</t>
  </si>
  <si>
    <t>73425-1213</t>
  </si>
  <si>
    <t>ventily pojistné závitové DN25 3bar provoz VODA / GLY</t>
  </si>
  <si>
    <t>-1884771689</t>
  </si>
  <si>
    <t>73425-1214</t>
  </si>
  <si>
    <t>ventily pojistné závitové DN32 3bar provoz VODA</t>
  </si>
  <si>
    <t>666418685</t>
  </si>
  <si>
    <t>73429-1123</t>
  </si>
  <si>
    <t>KOHOUT PLNICI VYPOUS CSN137061 G1/2</t>
  </si>
  <si>
    <t>-1340102308</t>
  </si>
  <si>
    <t>73424-2414</t>
  </si>
  <si>
    <t>ventily zpětné závitové DN25</t>
  </si>
  <si>
    <t>-1603264545</t>
  </si>
  <si>
    <t>73424-2416</t>
  </si>
  <si>
    <t>ventily zpětné závitové DN40</t>
  </si>
  <si>
    <t>-717646478</t>
  </si>
  <si>
    <t>73424-2417</t>
  </si>
  <si>
    <t>ventily zpětné závitové DN50</t>
  </si>
  <si>
    <t>-1682181435</t>
  </si>
  <si>
    <t>73429-1243</t>
  </si>
  <si>
    <t>kul.kohout s filtrem závitový DN20</t>
  </si>
  <si>
    <t>-2047883990</t>
  </si>
  <si>
    <t>73429-1244</t>
  </si>
  <si>
    <t>kul.kohout s filtrem závitový DN40 s magnetickým trnem kvs=17,14</t>
  </si>
  <si>
    <t>-1207690321</t>
  </si>
  <si>
    <t>73429-1246</t>
  </si>
  <si>
    <t>kul.kohout s filtrem závitový DN50 s magnetickým trnem kvs=32,3</t>
  </si>
  <si>
    <t>-928819445</t>
  </si>
  <si>
    <t>73429-2712</t>
  </si>
  <si>
    <t>kulový kohout přímý DN10</t>
  </si>
  <si>
    <t>-940816663</t>
  </si>
  <si>
    <t>73429-2714</t>
  </si>
  <si>
    <t>kulový kohout přímý DN20</t>
  </si>
  <si>
    <t>-1391574417</t>
  </si>
  <si>
    <t>73429-2715</t>
  </si>
  <si>
    <t>kulový kohout přímý DN25</t>
  </si>
  <si>
    <t>-706672578</t>
  </si>
  <si>
    <t>73429-2717</t>
  </si>
  <si>
    <t>kulový kohout přímý DN40</t>
  </si>
  <si>
    <t>1647032757</t>
  </si>
  <si>
    <t>73429-2718</t>
  </si>
  <si>
    <t>kulový kohout přímý DN50</t>
  </si>
  <si>
    <t>1808676219</t>
  </si>
  <si>
    <t>73426-1402</t>
  </si>
  <si>
    <t>dvojitý kulový kohout pro připojení ot.tělesa s roztečí 50mm rohový</t>
  </si>
  <si>
    <t>453889565</t>
  </si>
  <si>
    <t>73422-1682</t>
  </si>
  <si>
    <t>hlavice termost.ventilu kapalinová pro tělesa VK</t>
  </si>
  <si>
    <t>-1077340727</t>
  </si>
  <si>
    <t>73441-1127</t>
  </si>
  <si>
    <t>TEPLOMER PRIMY POUZDRO 100MM</t>
  </si>
  <si>
    <t>-397508520</t>
  </si>
  <si>
    <t>73441-9111</t>
  </si>
  <si>
    <t>MTZ TEPLOMERU</t>
  </si>
  <si>
    <t>-440307309</t>
  </si>
  <si>
    <t>73442-1102</t>
  </si>
  <si>
    <t xml:space="preserve">TLAKOMER DEFORMACNI  0-400 kPa vč.smyčky a kohoutu</t>
  </si>
  <si>
    <t>1952185506</t>
  </si>
  <si>
    <t>TLAKOMER DEFORMACNI 0-400 kPa vč.smyčky a kohoutu</t>
  </si>
  <si>
    <t>73449-4214</t>
  </si>
  <si>
    <t>NAVARKY TRUBKOVY ZAVIT G 3/4</t>
  </si>
  <si>
    <t>1012922482</t>
  </si>
  <si>
    <t xml:space="preserve">NAVARKY TRUBKOVY ZAVIT G 3/4
pozn.: konečný počet a polohu návarků na potrubí upřesní profese MaR
</t>
  </si>
  <si>
    <t>734449-9211</t>
  </si>
  <si>
    <t>MTZ NAVARKU M 20X1,5</t>
  </si>
  <si>
    <t>1411684211</t>
  </si>
  <si>
    <t>Pol261</t>
  </si>
  <si>
    <t>hydronické vyregulování ventilů a sestavení protokolu</t>
  </si>
  <si>
    <t>-642722856</t>
  </si>
  <si>
    <t xml:space="preserve">hydronické vyregulování ventilů a sestavení protokolu
hydronické vyregulování 20 armatur dle VD 
</t>
  </si>
  <si>
    <t>99873-4202</t>
  </si>
  <si>
    <t>Přesun hmot pro armatury, výšky do 12 m</t>
  </si>
  <si>
    <t>-2014232520</t>
  </si>
  <si>
    <t>99873-4293</t>
  </si>
  <si>
    <t>Příplatek zvětš. přesun, armatury do 500 m</t>
  </si>
  <si>
    <t>1875436898</t>
  </si>
  <si>
    <t>735</t>
  </si>
  <si>
    <t>Ústřední vytápění - otopná tělesa</t>
  </si>
  <si>
    <t>73516-4272</t>
  </si>
  <si>
    <t xml:space="preserve">ŽOT se středovým přípojem  výška=1820mm délka=600mm Qel=300W</t>
  </si>
  <si>
    <t>-72409390</t>
  </si>
  <si>
    <t xml:space="preserve">ŽOT se středovým přípojem výška=1820mm délka=600mm Qel=300W
ŽOT žebříčková otopná tělesa s doplňk.sadou pro elektrovytápění 300W (zapojí Elektro)
VŠECHNA otopná tělesa budou připojena dle Vyhl.193/2007Sb.
</t>
  </si>
  <si>
    <t>73500-0911</t>
  </si>
  <si>
    <t>vyregulování ventilů s termost.ovládáním</t>
  </si>
  <si>
    <t>-938176616</t>
  </si>
  <si>
    <t>73551-1010</t>
  </si>
  <si>
    <t>vrstvené potrubí s kysl.bar. 16x2 – rozteč potrubí á 75mm</t>
  </si>
  <si>
    <t>1630320457</t>
  </si>
  <si>
    <t xml:space="preserve">vrstvené potrubí s kysl.bar. 16x2 – rozteč potrubí á 75mm
PODLAHOVÉ VYTÁPĚNÍ - standardní „mokrá“ technologie + vrstvené podlahové přívody vč.montáže		
</t>
  </si>
  <si>
    <t>73551-1026</t>
  </si>
  <si>
    <t>systémová nopová deska s 30mm PS R=0,75m2K/W kroč.útlum 28dB(A)</t>
  </si>
  <si>
    <t>-1360354357</t>
  </si>
  <si>
    <t>Pol262</t>
  </si>
  <si>
    <t xml:space="preserve">doplňková vyrovnávací  izolace</t>
  </si>
  <si>
    <t>-87681166</t>
  </si>
  <si>
    <t>doplňková vyrovnávací izolace</t>
  </si>
  <si>
    <t>73551-1062</t>
  </si>
  <si>
    <t>okrajový dilatační pás</t>
  </si>
  <si>
    <t>-1286413950</t>
  </si>
  <si>
    <t>73551-1063</t>
  </si>
  <si>
    <t>průchod dilatací</t>
  </si>
  <si>
    <t>1987668894</t>
  </si>
  <si>
    <t>73551-1081</t>
  </si>
  <si>
    <t>komplet.rozdělovače s uzav.,odvzd. a regulací 2vývody s násuv.spojkami</t>
  </si>
  <si>
    <t>180796232</t>
  </si>
  <si>
    <t>73551-1082</t>
  </si>
  <si>
    <t>komplet.rozdělovače s uzav.,odvzd. a regulací 3vývody s násuv.spojkami</t>
  </si>
  <si>
    <t>2121230150</t>
  </si>
  <si>
    <t>73551-1083</t>
  </si>
  <si>
    <t>komplet.rozdělovače s uzav.,odvzd. a regulací 4vývody s násuv.spojkami</t>
  </si>
  <si>
    <t>285830090</t>
  </si>
  <si>
    <t>73551-1084</t>
  </si>
  <si>
    <t>komplet.rozdělovače s uzav.,odvzd. a regulací 5vývodů s násuv.spojkami</t>
  </si>
  <si>
    <t>845667863</t>
  </si>
  <si>
    <t>73551-1085</t>
  </si>
  <si>
    <t>komplet.rozdělovače s uzav.,odvzd. a regulací 6vývodů s násuv.spojkami</t>
  </si>
  <si>
    <t>-1580115750</t>
  </si>
  <si>
    <t>73551-1086</t>
  </si>
  <si>
    <t>komplet.rozdělovače s uzav.,odvzd. a regulací 7vývodů s násuv.spojkami</t>
  </si>
  <si>
    <t>1581617240</t>
  </si>
  <si>
    <t>73551-1101</t>
  </si>
  <si>
    <t>skříně rozdělovače pod omítku pro 2 vývody</t>
  </si>
  <si>
    <t>-1877876248</t>
  </si>
  <si>
    <t>73551-1101.1</t>
  </si>
  <si>
    <t>skříně rozdělovače pod omítku pro 3 vývody</t>
  </si>
  <si>
    <t>-1282641509</t>
  </si>
  <si>
    <t>73551-1101.2</t>
  </si>
  <si>
    <t>skříně rozdělovače pod omítku pro 4 vývody</t>
  </si>
  <si>
    <t>-721914591</t>
  </si>
  <si>
    <t>73551-1101.3</t>
  </si>
  <si>
    <t>skříně rozdělovače pod omítku pro 5 vývodů</t>
  </si>
  <si>
    <t>-499646399</t>
  </si>
  <si>
    <t>73551-1102</t>
  </si>
  <si>
    <t>skříně rozdělovače pod omítku pro 6 vývodů</t>
  </si>
  <si>
    <t>1746399799</t>
  </si>
  <si>
    <t>73551-1102.1</t>
  </si>
  <si>
    <t>skříně rozdělovače pod omítku pro 7 vývodů</t>
  </si>
  <si>
    <t>-934690642</t>
  </si>
  <si>
    <t>73551-1135</t>
  </si>
  <si>
    <t>připojovací šroubení</t>
  </si>
  <si>
    <t>1757936720</t>
  </si>
  <si>
    <t>Pol263</t>
  </si>
  <si>
    <t>uzavírací kohout DN25 (pár v sadě)</t>
  </si>
  <si>
    <t>-1688801096</t>
  </si>
  <si>
    <t>73339-1101</t>
  </si>
  <si>
    <t>TLAK ZKOUSKA POTRUBI PLAST</t>
  </si>
  <si>
    <t>-1328724816</t>
  </si>
  <si>
    <t>Pol264</t>
  </si>
  <si>
    <t>stavební výpomoc (zapravení)</t>
  </si>
  <si>
    <t>HZS</t>
  </si>
  <si>
    <t>1878359354</t>
  </si>
  <si>
    <t>99873-5202</t>
  </si>
  <si>
    <t>Přesun hmot pro tělesa, výšky do 12m</t>
  </si>
  <si>
    <t>-1875101404</t>
  </si>
  <si>
    <t>99873-5293</t>
  </si>
  <si>
    <t>Příplatek zvětš. přesun, tělesa do 500 m</t>
  </si>
  <si>
    <t>-1040649054</t>
  </si>
  <si>
    <t>Pol265</t>
  </si>
  <si>
    <t>základní a konečné</t>
  </si>
  <si>
    <t>-1776541956</t>
  </si>
  <si>
    <t>Hodinové zúčtovací sazby</t>
  </si>
  <si>
    <t>Pol277</t>
  </si>
  <si>
    <t>funkční zkouška odpovídající rozsahu dle ČSN 060310</t>
  </si>
  <si>
    <t>1412357341</t>
  </si>
  <si>
    <t>ROU2324 - Elektroinstalace</t>
  </si>
  <si>
    <t>Úroveň 3:</t>
  </si>
  <si>
    <t>ROU23241 - Elektroinstalace</t>
  </si>
  <si>
    <t xml:space="preserve">D1 - KRABICE  PŘÍSTROJOVÉ  A  ODBOČNÉ</t>
  </si>
  <si>
    <t xml:space="preserve">D10 - PROTIPOŽÁRNÍ OPATŘENÍ </t>
  </si>
  <si>
    <t xml:space="preserve">D11 - OSVĚTLENÍ  VČETNĚ ZDROJŮ A POPLATKŮ ZA RECYKLACI</t>
  </si>
  <si>
    <t xml:space="preserve">    D12 - D.1.4.3  02     Kniha svítidel</t>
  </si>
  <si>
    <t xml:space="preserve">D13 - SPÍNAČE   A  ZÁSUVKY</t>
  </si>
  <si>
    <t xml:space="preserve">    D14 - PŘÍSTROJE POD OMÍTKU IP20 - BARVA BÍLÁ</t>
  </si>
  <si>
    <t xml:space="preserve">    D15 - PŘÍSTROJE POD OMÍTKU IP44 - BARVA BÍLÁ</t>
  </si>
  <si>
    <t xml:space="preserve">    D16 - PŘÍSTROJE DO ZDRAVOTNICVÍ  POD OMÍTKU IP20 - BARVA ALPSKÁ BÍLÁ</t>
  </si>
  <si>
    <t xml:space="preserve">    D17 - ostatní</t>
  </si>
  <si>
    <t>D18 - OSTATNÍ</t>
  </si>
  <si>
    <t>D19 - BOURACÍ PRÁCE</t>
  </si>
  <si>
    <t xml:space="preserve">D2 - TRUBKY  OHEBNÉ  A  PEVNÉ, LIŠTY</t>
  </si>
  <si>
    <t xml:space="preserve">D20 - ZEMNÍ PRÁCE </t>
  </si>
  <si>
    <t xml:space="preserve">D21 - HODINOVÁ   ZÚČTOVACÍ   SAZBA</t>
  </si>
  <si>
    <t>D3 - KABELOVÉ TRASY</t>
  </si>
  <si>
    <t>D4 - ROZVODNICE A ROZVADĚČE</t>
  </si>
  <si>
    <t xml:space="preserve">D5 - UKOČENÍ  ŽIL JEDNOTLIVÝCH KABELŮ A ŠŇŮR</t>
  </si>
  <si>
    <t xml:space="preserve">D6 - OCHRANNÉ  POSPOJOVÁNÍ</t>
  </si>
  <si>
    <t xml:space="preserve">D7 - KABELY CELOPLASTOVÉ ULOŽENÉ  POD OMÍTKOU, VE STROPNÍ KONSTRUKCI A ŽLABECH </t>
  </si>
  <si>
    <t xml:space="preserve">    D8 - Bezhalogenové kabely např. NHXMH, 1-CXKH-R</t>
  </si>
  <si>
    <t xml:space="preserve">    D9 - POŽÁRNĚ ODOLNÁ TRASA SE ZACHOVÁNÍM FUNKČNOSTI PŘI POŽÁRU</t>
  </si>
  <si>
    <t>D1</t>
  </si>
  <si>
    <t xml:space="preserve">KRABICE  PŘÍSTROJOVÉ  A  ODBOČNÉ</t>
  </si>
  <si>
    <t>Pol323</t>
  </si>
  <si>
    <t xml:space="preserve">KRABICE 73X42MM  - KRABICE UNIVERZÁLNÍ POD OMÍTKU</t>
  </si>
  <si>
    <t>KS</t>
  </si>
  <si>
    <t>462714697</t>
  </si>
  <si>
    <t>KRABICE 73X42MM - KRABICE UNIVERZÁLNÍ POD OMÍTKU</t>
  </si>
  <si>
    <t>Pol324</t>
  </si>
  <si>
    <t xml:space="preserve">KRABICE 73X42MM    - KRABICE ODBOČNÁ S VÍČKEM  POD OMÍTKU</t>
  </si>
  <si>
    <t>22936002</t>
  </si>
  <si>
    <t>KRABICE 73X42MM - KRABICE ODBOČNÁ S VÍČKEM POD OMÍTKU</t>
  </si>
  <si>
    <t>Pol325</t>
  </si>
  <si>
    <t xml:space="preserve">KRABICE 73X66MM - KRABICE PŘÍSTROJOVÁ  POD OMÍTKU</t>
  </si>
  <si>
    <t>1447722687</t>
  </si>
  <si>
    <t>KRABICE 73X66MM - KRABICE PŘÍSTROJOVÁ POD OMÍTKU</t>
  </si>
  <si>
    <t>Pol326</t>
  </si>
  <si>
    <t xml:space="preserve">KRABICE POD OMÍTKU PŘÍSTROJOVÁ SPOJOVACÍ  + VÍČKO 107X107X50MM</t>
  </si>
  <si>
    <t>-278646733</t>
  </si>
  <si>
    <t>KRABICE POD OMÍTKU PŘÍSTROJOVÁ SPOJOVACÍ + VÍČKO 107X107X50MM</t>
  </si>
  <si>
    <t>Pol327</t>
  </si>
  <si>
    <t xml:space="preserve">KRABICE DO ZATEPLENÍ  KEZ  120X120X200MM</t>
  </si>
  <si>
    <t>-890412244</t>
  </si>
  <si>
    <t>KRABICE DO ZATEPLENÍ KEZ 120X120X200MM</t>
  </si>
  <si>
    <t>Pol328</t>
  </si>
  <si>
    <t xml:space="preserve">DESKA MONTÁŽNÍ  DO ZATEPLENÍ 120X120X200MM</t>
  </si>
  <si>
    <t>-1652886838</t>
  </si>
  <si>
    <t>DESKA MONTÁŽNÍ DO ZATEPLENÍ 120X120X200MM</t>
  </si>
  <si>
    <t>Pol329</t>
  </si>
  <si>
    <t>LIŠTOVÁ KRABICE 80,5X80,5X28MM BÍLÁ</t>
  </si>
  <si>
    <t>945866655</t>
  </si>
  <si>
    <t>Pol330</t>
  </si>
  <si>
    <t>LIŠTOVÁ KRABICE 151X80X28MM BÍLÁ</t>
  </si>
  <si>
    <t>935570101</t>
  </si>
  <si>
    <t>D10</t>
  </si>
  <si>
    <t xml:space="preserve">PROTIPOŽÁRNÍ OPATŘENÍ </t>
  </si>
  <si>
    <t>Pol368</t>
  </si>
  <si>
    <t xml:space="preserve">POŽÁRNÍ UCPÁVKY  EI60</t>
  </si>
  <si>
    <t>M2</t>
  </si>
  <si>
    <t>1071759467</t>
  </si>
  <si>
    <t>POŽÁRNÍ UCPÁVKY EI60</t>
  </si>
  <si>
    <t>Pol369</t>
  </si>
  <si>
    <t>SKŘÍŇ NOUZ.VYP.TLAČ.120X120X50, IP55 Provedení kontaktů 1NO+1NC</t>
  </si>
  <si>
    <t>-380317009</t>
  </si>
  <si>
    <t>D11</t>
  </si>
  <si>
    <t xml:space="preserve">OSVĚTLENÍ  VČETNĚ ZDROJŮ A POPLATKŮ ZA RECYKLACI</t>
  </si>
  <si>
    <t>D12</t>
  </si>
  <si>
    <t xml:space="preserve">D.1.4.3  02     Kniha svítidel</t>
  </si>
  <si>
    <t>Pol370</t>
  </si>
  <si>
    <t>S.1</t>
  </si>
  <si>
    <t>-1039748945</t>
  </si>
  <si>
    <t>Pol371</t>
  </si>
  <si>
    <t>S.2</t>
  </si>
  <si>
    <t>943292758</t>
  </si>
  <si>
    <t>Pol372</t>
  </si>
  <si>
    <t>S.3</t>
  </si>
  <si>
    <t>-1154825062</t>
  </si>
  <si>
    <t>Pol373</t>
  </si>
  <si>
    <t>S.4</t>
  </si>
  <si>
    <t>1470130549</t>
  </si>
  <si>
    <t>Pol374</t>
  </si>
  <si>
    <t>S.5</t>
  </si>
  <si>
    <t>-792273963</t>
  </si>
  <si>
    <t>Pol375</t>
  </si>
  <si>
    <t>S.6</t>
  </si>
  <si>
    <t>-1940776484</t>
  </si>
  <si>
    <t>Pol376</t>
  </si>
  <si>
    <t>S.7</t>
  </si>
  <si>
    <t>1368542805</t>
  </si>
  <si>
    <t>Pol377</t>
  </si>
  <si>
    <t>S.8</t>
  </si>
  <si>
    <t>2014652772</t>
  </si>
  <si>
    <t>Pol378</t>
  </si>
  <si>
    <t>lišta délka 3000m</t>
  </si>
  <si>
    <t>-458902886</t>
  </si>
  <si>
    <t>Pol379</t>
  </si>
  <si>
    <t>lišta délka 4000m</t>
  </si>
  <si>
    <t>-1280867033</t>
  </si>
  <si>
    <t>Pol380</t>
  </si>
  <si>
    <t>spojka</t>
  </si>
  <si>
    <t>-400350142</t>
  </si>
  <si>
    <t>Pol381</t>
  </si>
  <si>
    <t>koncovka</t>
  </si>
  <si>
    <t>-1838493053</t>
  </si>
  <si>
    <t>Pol382</t>
  </si>
  <si>
    <t>napaječ</t>
  </si>
  <si>
    <t>-877511454</t>
  </si>
  <si>
    <t>Pol383</t>
  </si>
  <si>
    <t>S.9</t>
  </si>
  <si>
    <t>-1201438180</t>
  </si>
  <si>
    <t>Pol384</t>
  </si>
  <si>
    <t>S.10</t>
  </si>
  <si>
    <t>-1388291842</t>
  </si>
  <si>
    <t>Pol385</t>
  </si>
  <si>
    <t>S.11</t>
  </si>
  <si>
    <t>255240072</t>
  </si>
  <si>
    <t>Pol386</t>
  </si>
  <si>
    <t>EXT.1</t>
  </si>
  <si>
    <t>277272667</t>
  </si>
  <si>
    <t>Pol387</t>
  </si>
  <si>
    <t>EXT.2</t>
  </si>
  <si>
    <t>-1826312638</t>
  </si>
  <si>
    <t>Pol388</t>
  </si>
  <si>
    <t>EXT.3</t>
  </si>
  <si>
    <t>-84944009</t>
  </si>
  <si>
    <t>Pol389</t>
  </si>
  <si>
    <t>N1</t>
  </si>
  <si>
    <t>1182949477</t>
  </si>
  <si>
    <t>Pol390</t>
  </si>
  <si>
    <t>N2</t>
  </si>
  <si>
    <t>600250228</t>
  </si>
  <si>
    <t>Pol391</t>
  </si>
  <si>
    <t>Světlený vývod (pro LED pásek, logo)</t>
  </si>
  <si>
    <t>2097565093</t>
  </si>
  <si>
    <t>Pol392</t>
  </si>
  <si>
    <t xml:space="preserve">OPTICKÁ SIGNALIZACE PRO NESLYŠÍCÍ - ČINNOST EL. VRÁTNÉHO  LED, 5W, IP54, ZELENÉ</t>
  </si>
  <si>
    <t>1320833864</t>
  </si>
  <si>
    <t>OPTICKÁ SIGNALIZACE PRO NESLYŠÍCÍ - ČINNOST EL. VRÁTNÉHO LED, 5W, IP54, ZELENÉ</t>
  </si>
  <si>
    <t>D13</t>
  </si>
  <si>
    <t xml:space="preserve">SPÍNAČE   A  ZÁSUVKY</t>
  </si>
  <si>
    <t>D14</t>
  </si>
  <si>
    <t>PŘÍSTROJE POD OMÍTKU IP20 - BARVA BÍLÁ</t>
  </si>
  <si>
    <t>Pol393</t>
  </si>
  <si>
    <t xml:space="preserve">VYP.  Č.1  POD OMÍTKU KOMPLET (STROJEK, RÁMEČEK, KLAPKA)</t>
  </si>
  <si>
    <t>558140062</t>
  </si>
  <si>
    <t>VYP. Č.1 POD OMÍTKU KOMPLET (STROJEK, RÁMEČEK, KLAPKA)</t>
  </si>
  <si>
    <t>Pol394</t>
  </si>
  <si>
    <t xml:space="preserve">VYP.  Č.5  POD OMÍTKU KOMPLET (STROJEK, RÁMEČEK, KLAPKA)</t>
  </si>
  <si>
    <t>-172952884</t>
  </si>
  <si>
    <t>VYP. Č.5 POD OMÍTKU KOMPLET (STROJEK, RÁMEČEK, KLAPKA)</t>
  </si>
  <si>
    <t>Pol395</t>
  </si>
  <si>
    <t xml:space="preserve">VYP.  Č.5B  POD OMÍTKU KOMPLET (STROJEK, RÁMEČEK, KLAPKA)</t>
  </si>
  <si>
    <t>-303228034</t>
  </si>
  <si>
    <t>VYP. Č.5B POD OMÍTKU KOMPLET (STROJEK, RÁMEČEK, KLAPKA)</t>
  </si>
  <si>
    <t>Pol396</t>
  </si>
  <si>
    <t xml:space="preserve">VYP.  Č.6  POD OMÍTKU KOMPLET (STROJEK, RÁMEČEK, KLAPKA)</t>
  </si>
  <si>
    <t>-25953137</t>
  </si>
  <si>
    <t>VYP. Č.6 POD OMÍTKU KOMPLET (STROJEK, RÁMEČEK, KLAPKA)</t>
  </si>
  <si>
    <t>Pol397</t>
  </si>
  <si>
    <t xml:space="preserve">TLAČÍTKO  1/0 POD OMÍTKU KOMPLET (STROJEK, RÁMEČEK, KLAPKA)</t>
  </si>
  <si>
    <t>255839899</t>
  </si>
  <si>
    <t>TLAČÍTKO 1/0 POD OMÍTKU KOMPLET (STROJEK, RÁMEČEK, KLAPKA)</t>
  </si>
  <si>
    <t>Pol398</t>
  </si>
  <si>
    <t xml:space="preserve">ZÁS. JEDNONÁSOBNÁ POD OMÍTKU S OCHR. KOLÍKEM, S CLONKAMI  16A 230V</t>
  </si>
  <si>
    <t>-590102528</t>
  </si>
  <si>
    <t>ZÁS. JEDNONÁSOBNÁ POD OMÍTKU S OCHR. KOLÍKEM, S CLONKAMI 16A 230V</t>
  </si>
  <si>
    <t>Pol399</t>
  </si>
  <si>
    <t xml:space="preserve">ZÁS. DVOJNÁSOBNÁ POD OMÍTKU S OCHR. KOLÍKEM, S CLONKAMI  16A 230V</t>
  </si>
  <si>
    <t>713561392</t>
  </si>
  <si>
    <t>ZÁS. DVOJNÁSOBNÁ POD OMÍTKU S OCHR. KOLÍKEM, S CLONKAMI 16A 230V</t>
  </si>
  <si>
    <t>Pol400</t>
  </si>
  <si>
    <t xml:space="preserve">ZÁS. JEDNONÁSOBNÁ POD OMÍTKU S OCHR. KOLÍKEM, S CLONKAMI  16A 230V S OCHRANOU PŘED PŘEPĚTÍM AKUSTICKÁ SIGNALIZACE PORUCHY, VŘESOVĚ ČERVENÁ</t>
  </si>
  <si>
    <t>-1017084949</t>
  </si>
  <si>
    <t>ZÁS. JEDNONÁSOBNÁ POD OMÍTKU S OCHR. KOLÍKEM, S CLONKAMI 16A 230V S OCHRANOU PŘED PŘEPĚTÍM AKUSTICKÁ SIGNALIZACE PORUCHY, VŘESOVĚ ČERVENÁ</t>
  </si>
  <si>
    <t>D15</t>
  </si>
  <si>
    <t>PŘÍSTROJE POD OMÍTKU IP44 - BARVA BÍLÁ</t>
  </si>
  <si>
    <t>Pol401</t>
  </si>
  <si>
    <t xml:space="preserve">ZÁS. JEDNONÁSOBNÁ S OCHR. KOLÍKEM, S CLONKAMI POD OMÍTKU 16A 230V  IP44</t>
  </si>
  <si>
    <t>-1206117194</t>
  </si>
  <si>
    <t>ZÁS. JEDNONÁSOBNÁ S OCHR. KOLÍKEM, S CLONKAMI POD OMÍTKU 16A 230V IP44</t>
  </si>
  <si>
    <t>D16</t>
  </si>
  <si>
    <t xml:space="preserve">PŘÍSTROJE DO ZDRAVOTNICVÍ  POD OMÍTKU IP20 - BARVA ALPSKÁ BÍLÁ</t>
  </si>
  <si>
    <t>Pol402</t>
  </si>
  <si>
    <t>-1516699588</t>
  </si>
  <si>
    <t>Pol403</t>
  </si>
  <si>
    <t>-18482778</t>
  </si>
  <si>
    <t>Pol404</t>
  </si>
  <si>
    <t>-2021013513</t>
  </si>
  <si>
    <t>Pol405</t>
  </si>
  <si>
    <t xml:space="preserve">ZÁS. JEDNONÁSOBNÁ POD OMÍTKU S OCHR. KOLÍKEM, S CLONKAMI  16A 230V S OCHRANOU PŘED PŘEPĚTÍM</t>
  </si>
  <si>
    <t>-770264558</t>
  </si>
  <si>
    <t>ZÁS. JEDNONÁSOBNÁ POD OMÍTKU S OCHR. KOLÍKEM, S CLONKAMI 16A 230V S OCHRANOU PŘED PŘEPĚTÍM</t>
  </si>
  <si>
    <t>Pol406</t>
  </si>
  <si>
    <t>SVORKA PRO VYROVNÁNÍ POTENCIÁLŮ DVOJNÁSOBNÁ, ZAPUŠTĚNÁ + RÁMĚČEK ÍLÁ</t>
  </si>
  <si>
    <t>174972848</t>
  </si>
  <si>
    <t>D17</t>
  </si>
  <si>
    <t>ostatní</t>
  </si>
  <si>
    <t>Pol407</t>
  </si>
  <si>
    <t>VAČKOVÝ SPÍNAČ S PÁČKOU 16A IP 65</t>
  </si>
  <si>
    <t>-1409427239</t>
  </si>
  <si>
    <t>Pol408</t>
  </si>
  <si>
    <t>SPORÁKOVÁ KOMBINACE 3PÓL., BÍLÁ</t>
  </si>
  <si>
    <t>-22043479</t>
  </si>
  <si>
    <t>Pol409</t>
  </si>
  <si>
    <t>SADA PRO NOUZOVOU SIGNALIZACI, KONTROLNÍ MODUL S ALARMEM, TLAČÍTKO SIGNÁLNÍ TAHOVÉ, TLAČÍTKO RESETOVACÍ, TRANSFORMÁTOR</t>
  </si>
  <si>
    <t>-584316393</t>
  </si>
  <si>
    <t>Pol410</t>
  </si>
  <si>
    <t>SADA PRO NOUZOVOU SIGNALIZACI, KONTROLNÍ MODUL S ALARMEM IP44, TLAČÍTKO SIGNÁLNÍ TAHOVÉ, TLAČÍTKO RESETOVACÍ, TRANSFORMÁTOR</t>
  </si>
  <si>
    <t>2014946539</t>
  </si>
  <si>
    <t>D18</t>
  </si>
  <si>
    <t>OSTATNÍ</t>
  </si>
  <si>
    <t>Pol411</t>
  </si>
  <si>
    <t xml:space="preserve">OSOUŠEČ RUKOU STŘÍBRNÝ, IP24 - PŘÍKON 1600W, 230-240 V AC, 50HZ                                                                      - ROZMĚRY: 394 X 234 X 100 MM</t>
  </si>
  <si>
    <t>324324461</t>
  </si>
  <si>
    <t>OSOUŠEČ RUKOU STŘÍBRNÝ, IP24 - PŘÍKON 1600W, 230-240 V AC, 50HZ - ROZMĚRY: 394 X 234 X 100 MM</t>
  </si>
  <si>
    <t>Pol412</t>
  </si>
  <si>
    <t xml:space="preserve">PŘISAZENÝ SNÍMAČ POHYBU 360°, IP54  - OBLAST ZACHYCENÍ: 5 - 12M  - BARVA SNÍMAČE: BÍLÁ</t>
  </si>
  <si>
    <t>-223637998</t>
  </si>
  <si>
    <t>PŘISAZENÝ SNÍMAČ POHYBU 360°, IP54 - OBLAST ZACHYCENÍ: 5 - 12M - BARVA SNÍMAČE: BÍLÁ</t>
  </si>
  <si>
    <t>Pol413</t>
  </si>
  <si>
    <t>PLATEBNÍ VESTAVNY AUTOMAT PRO OTEVÍRÁNÍ DVEŘÍ UMOZNUJÍCÍ PLATBU MINCEMI, BEZKONTAKTNÍ PLATBY, MOBILNÍ (NFC) PLATBY NEBO OTEVRENÍ EURO KLÍČ:EM.TYP PLATEBNÍHO TERMINÁLU ZÁVISÍ NA DOHODE MEZI BANKOU A UZIVATELEM, NENÍ TEDY SOUČÁSTÍ DODAVKY. PLATEBNÍ TERMINAL</t>
  </si>
  <si>
    <t>1390419113</t>
  </si>
  <si>
    <t>PLATEBNÍ VESTAVNY AUTOMAT PRO OTEVÍRÁNÍ DVEŘÍ UMOZNUJÍCÍ PLATBU MINCEMI, BEZKONTAKTNÍ PLATBY, MOBILNÍ (NFC) PLATBY NEBO OTEVRENÍ EURO KLÍČ:EM.TYP PLATEBNÍHO TERMINÁLU ZÁVISÍ NA DOHODE MEZI BANKOU A UZIVATELEM, NENÍ TEDY SOUČÁSTÍ DODAVKY. PLATEBNÍ TERMINAL DODAVA UZIVATEL. VHOZENÍM URČENE HODNOTY DO AUTOMATU, ZAPLACENÍM PLATEBNÍ KARTOU NEBO OTOČENÍM INV. KLÍČKU SE ODBLOKUJE ELEKTRICKY ZAMEK A DVERE LZE OTEVRÍT. REZIM: BEZ BLOKACF DVERÍ	POUZITELNE MINCE:1, 2, 5,10, 20, 50 KI':, ZETONY ZT 2; 0.1, 0.2, 0.5, 1, 2 EURO NAPAJECÍ NAPETÍ:12 V; 50 HZ MATERIAL: NEREZ AISI 304, POVRCH KARTÁČOVÁNÍ PEVNY INTERNET.</t>
  </si>
  <si>
    <t>Pol414</t>
  </si>
  <si>
    <t>TOPNÝ KABEL S TERMOSTATEM 3-13 °C 230V, IP68, 6 METRŮ, 88 W</t>
  </si>
  <si>
    <t>-389612090</t>
  </si>
  <si>
    <t>Pol415</t>
  </si>
  <si>
    <t>NAPÁJECÍ ZDROJ 230 V, 50 Hz - 12 V, 50 Hz, VÝKON 50VA, IP55</t>
  </si>
  <si>
    <t>-1624047536</t>
  </si>
  <si>
    <t>Pol416</t>
  </si>
  <si>
    <t xml:space="preserve">RELÉ  MULTIFUNK. DO INSTAL. KRABICE</t>
  </si>
  <si>
    <t>-441138153</t>
  </si>
  <si>
    <t>RELÉ MULTIFUNK. DO INSTAL. KRABICE</t>
  </si>
  <si>
    <t>Pol417</t>
  </si>
  <si>
    <t>AUTONOMNÍ HLÁSIČ KOUŘE, 85Db, DETEKČNÍ METODA - OPTICKÁ</t>
  </si>
  <si>
    <t>1307202661</t>
  </si>
  <si>
    <t>Pol418</t>
  </si>
  <si>
    <t>PROSTUP PRO KABELY S INTEGROVANOU PVC MANŽETOU</t>
  </si>
  <si>
    <t>1269800641</t>
  </si>
  <si>
    <t>Pol419</t>
  </si>
  <si>
    <t>PŘÍPOJNÉ MÍSTO 230V - obecně</t>
  </si>
  <si>
    <t>1507408929</t>
  </si>
  <si>
    <t>Pol420</t>
  </si>
  <si>
    <t>PŘÍPOJNÉ MÍSTO 400V - obecně</t>
  </si>
  <si>
    <t>1932425968</t>
  </si>
  <si>
    <t>Pol421</t>
  </si>
  <si>
    <t>PRIPL.NA ZATAHOVANI KABELU DO CHRÁNIČKY</t>
  </si>
  <si>
    <t>206601850</t>
  </si>
  <si>
    <t>D19</t>
  </si>
  <si>
    <t>BOURACÍ PRÁCE</t>
  </si>
  <si>
    <t>Pol422</t>
  </si>
  <si>
    <t>RYHA 3X3 ZD. CIH.</t>
  </si>
  <si>
    <t>-563556597</t>
  </si>
  <si>
    <t>Pol423</t>
  </si>
  <si>
    <t>RYHA 5X7 ZD. CIH.</t>
  </si>
  <si>
    <t>1113431167</t>
  </si>
  <si>
    <t>Pol424</t>
  </si>
  <si>
    <t>KAPSA 10X10X5 ZD. CIH.</t>
  </si>
  <si>
    <t>1807614516</t>
  </si>
  <si>
    <t>Pol425</t>
  </si>
  <si>
    <t>KAPSA 15X15X5 ZD. CIH.</t>
  </si>
  <si>
    <t>-1346391919</t>
  </si>
  <si>
    <t>Pol426</t>
  </si>
  <si>
    <t xml:space="preserve">PRŮRAZ ZDIVA DO 15 CM  ZD.CIHELNE</t>
  </si>
  <si>
    <t>-729261456</t>
  </si>
  <si>
    <t>PRŮRAZ ZDIVA DO 15 CM ZD.CIHELNE</t>
  </si>
  <si>
    <t>Pol427</t>
  </si>
  <si>
    <t xml:space="preserve">PRŮRAZ ZDIVA DO 30 CM  ZD.CIHELNE</t>
  </si>
  <si>
    <t>-1046320752</t>
  </si>
  <si>
    <t>PRŮRAZ ZDIVA DO 30 CM ZD.CIHELNE</t>
  </si>
  <si>
    <t>Pol428</t>
  </si>
  <si>
    <t>PRŮRAZ ZDIVA DO 45 CM ZD.CIHELNE</t>
  </si>
  <si>
    <t>1508911295</t>
  </si>
  <si>
    <t>D2</t>
  </si>
  <si>
    <t xml:space="preserve">TRUBKY  OHEBNÉ  A  PEVNÉ, LIŠTY</t>
  </si>
  <si>
    <t>Pol331</t>
  </si>
  <si>
    <t>TRUBKA DVOUPLÁŠŤOVÁ ø40</t>
  </si>
  <si>
    <t>-678988350</t>
  </si>
  <si>
    <t>Pol332</t>
  </si>
  <si>
    <t>TRUBKA DVOUPLÁŠŤOVÁ ø50</t>
  </si>
  <si>
    <t>-1193651250</t>
  </si>
  <si>
    <t>Pol333</t>
  </si>
  <si>
    <t>LIŠTA S VÍČKEM 20x20 VČETNĚ UCHYCENÍ</t>
  </si>
  <si>
    <t>1316248218</t>
  </si>
  <si>
    <t>Pol334</t>
  </si>
  <si>
    <t>TRUBKA PEVNÁ BEZHALOG 32/26,6MM 3M</t>
  </si>
  <si>
    <t>-1968435198</t>
  </si>
  <si>
    <t>D20</t>
  </si>
  <si>
    <t xml:space="preserve">ZEMNÍ PRÁCE </t>
  </si>
  <si>
    <t>Pol429</t>
  </si>
  <si>
    <t>VYKOP KABEL.RYHY 35x70CM RUCNE,ZEM.TR.4</t>
  </si>
  <si>
    <t>-1471852115</t>
  </si>
  <si>
    <t>Pol430</t>
  </si>
  <si>
    <t>ZAHOZ KABEL.RYHY 35x70CM RUCNE,ZEM.TR.4</t>
  </si>
  <si>
    <t>1146511412</t>
  </si>
  <si>
    <t>Pol431</t>
  </si>
  <si>
    <t>PROVIZORNI UPRAVA TERENU ZEMINOU TR.4</t>
  </si>
  <si>
    <t>-1041882339</t>
  </si>
  <si>
    <t>Pol432</t>
  </si>
  <si>
    <t>KAB.LOZE PISKOVE SIRE 35CM,BEZ ZAKRYTI</t>
  </si>
  <si>
    <t>78013617</t>
  </si>
  <si>
    <t>Pol433</t>
  </si>
  <si>
    <t>FOLIE VYSTRAZNA Z PVC,SIRKA 33CM</t>
  </si>
  <si>
    <t>1498101410</t>
  </si>
  <si>
    <t>D21</t>
  </si>
  <si>
    <t xml:space="preserve">HODINOVÁ   ZÚČTOVACÍ   SAZBA</t>
  </si>
  <si>
    <t>Pol434</t>
  </si>
  <si>
    <t>POMOCNÉ, MANIPULAČNÍ, PŘÍPRAVNÉ PRÁCE</t>
  </si>
  <si>
    <t>H</t>
  </si>
  <si>
    <t>-1828544128</t>
  </si>
  <si>
    <t>Pol436</t>
  </si>
  <si>
    <t>SPOLUPRÁCE S REVIZNÍM TECHNIKEM</t>
  </si>
  <si>
    <t>169557472</t>
  </si>
  <si>
    <t>Pol437</t>
  </si>
  <si>
    <t>REVIZE ELEKTRO VÝCHOZÍ</t>
  </si>
  <si>
    <t>1266140981</t>
  </si>
  <si>
    <t>Pol439</t>
  </si>
  <si>
    <t>UVEDENÍ DO PROVOZU</t>
  </si>
  <si>
    <t>1099305656</t>
  </si>
  <si>
    <t>Pol440</t>
  </si>
  <si>
    <t>PODRUŽNÝ MATERIÁL (Z POL. MATERIÁL)</t>
  </si>
  <si>
    <t>-1623881288</t>
  </si>
  <si>
    <t>Pol441</t>
  </si>
  <si>
    <t xml:space="preserve">PPV - PŘIDRUŽENÉ VÝKONY  (Z POL. MONTÁŽE)</t>
  </si>
  <si>
    <t>-627325012</t>
  </si>
  <si>
    <t>PPV - PŘIDRUŽENÉ VÝKONY (Z POL. MONTÁŽE)</t>
  </si>
  <si>
    <t>D3</t>
  </si>
  <si>
    <t>KABELOVÉ TRASY</t>
  </si>
  <si>
    <t>Pol335</t>
  </si>
  <si>
    <t>SVAZKOVÝ DRŽÁK GRIP 15x POZINKOVANÁ OCEL - VČETNĚ UCHYCENÍ</t>
  </si>
  <si>
    <t>-562567643</t>
  </si>
  <si>
    <t>D4</t>
  </si>
  <si>
    <t>ROZVODNICE A ROZVADĚČE</t>
  </si>
  <si>
    <t>Pol336</t>
  </si>
  <si>
    <t>ELEKTROMĚROVÝ ROZVADĚČ RE1 - VČETNĚ VYBAVENÍ</t>
  </si>
  <si>
    <t>-1910606571</t>
  </si>
  <si>
    <t>Pol337</t>
  </si>
  <si>
    <t>ELEKTROMĚROVÝ ROZVADĚČ RE2 - VČETNĚ VYBAVENÍ</t>
  </si>
  <si>
    <t>-1994999470</t>
  </si>
  <si>
    <t>Pol338</t>
  </si>
  <si>
    <t>ELEKTROMĚROVÝ ROZVADĚČ RE3 - VČETNĚ VYBAVENÍ</t>
  </si>
  <si>
    <t>-1042308472</t>
  </si>
  <si>
    <t>Pol339</t>
  </si>
  <si>
    <t xml:space="preserve">ROZVODNICE Rx  - USAZENÍ</t>
  </si>
  <si>
    <t>-509783570</t>
  </si>
  <si>
    <t>ROZVODNICE Rx - USAZENÍ</t>
  </si>
  <si>
    <t>D5</t>
  </si>
  <si>
    <t xml:space="preserve">UKOČENÍ  ŽIL JEDNOTLIVÝCH KABELŮ A ŠŇŮR</t>
  </si>
  <si>
    <t>Pol340</t>
  </si>
  <si>
    <t xml:space="preserve">UKONČENÍ VODIČŮ VČETNĚ ZAPOJENÍ A KONCOVKY DO  2,5MM2</t>
  </si>
  <si>
    <t>983608754</t>
  </si>
  <si>
    <t>UKONČENÍ VODIČŮ VČETNĚ ZAPOJENÍ A KONCOVKY DO 2,5MM2</t>
  </si>
  <si>
    <t>Pol341</t>
  </si>
  <si>
    <t xml:space="preserve">UKONČENÍ VODIČŮ VČETNĚ ZAPOJENÍ A KONCOVKY DO      6MM2</t>
  </si>
  <si>
    <t>1350824805</t>
  </si>
  <si>
    <t>UKONČENÍ VODIČŮ VČETNĚ ZAPOJENÍ A KONCOVKY DO 6MM2</t>
  </si>
  <si>
    <t>Pol342</t>
  </si>
  <si>
    <t xml:space="preserve">UKONČENÍ VODIČŮ VČETNĚ ZAPOJENÍ A KONCOVKY DO    16MM2</t>
  </si>
  <si>
    <t>-389358546</t>
  </si>
  <si>
    <t>UKONČENÍ VODIČŮ VČETNĚ ZAPOJENÍ A KONCOVKY DO 16MM2</t>
  </si>
  <si>
    <t>Pol343</t>
  </si>
  <si>
    <t xml:space="preserve">UKONČENÍ VODIČŮ VČETNĚ ZAPOJENÍ A KONCOVKY DO    50MM2</t>
  </si>
  <si>
    <t>1638613897</t>
  </si>
  <si>
    <t>UKONČENÍ VODIČŮ VČETNĚ ZAPOJENÍ A KONCOVKY DO 50MM2</t>
  </si>
  <si>
    <t>Pol344</t>
  </si>
  <si>
    <t xml:space="preserve">UKONČENÍ  KABELU DO 3X4 / 3x6</t>
  </si>
  <si>
    <t>-662320622</t>
  </si>
  <si>
    <t>UKONČENÍ KABELU DO 3X4 / 3x6</t>
  </si>
  <si>
    <t>Pol345</t>
  </si>
  <si>
    <t xml:space="preserve">UKONČENÍ  KABELU DO 5X2,5</t>
  </si>
  <si>
    <t>410736663</t>
  </si>
  <si>
    <t>UKONČENÍ KABELU DO 5X2,5</t>
  </si>
  <si>
    <t>Pol346</t>
  </si>
  <si>
    <t xml:space="preserve">UKONČENÍ  KABELU DO 5X6</t>
  </si>
  <si>
    <t>-868262270</t>
  </si>
  <si>
    <t>UKONČENÍ KABELU DO 5X6</t>
  </si>
  <si>
    <t>Pol347</t>
  </si>
  <si>
    <t xml:space="preserve">UKONČENÍ  KABELU DO 5X16</t>
  </si>
  <si>
    <t>1671459283</t>
  </si>
  <si>
    <t>UKONČENÍ KABELU DO 5X16</t>
  </si>
  <si>
    <t>Pol348</t>
  </si>
  <si>
    <t xml:space="preserve">UKONČENÍ  KABELU DO 5X50</t>
  </si>
  <si>
    <t>1074649043</t>
  </si>
  <si>
    <t>UKONČENÍ KABELU DO 5X50</t>
  </si>
  <si>
    <t>Pol349</t>
  </si>
  <si>
    <t xml:space="preserve">BEZZŠROUBOVÁ SVORKA    3 X 2,5 MM2</t>
  </si>
  <si>
    <t>2052939330</t>
  </si>
  <si>
    <t>BEZZŠROUBOVÁ SVORKA 3 X 2,5 MM2</t>
  </si>
  <si>
    <t>Pol350</t>
  </si>
  <si>
    <t xml:space="preserve">BEZZŠROUBOVÁ SVORKA    5 X 2,5 MM2</t>
  </si>
  <si>
    <t>-1468292480</t>
  </si>
  <si>
    <t>BEZZŠROUBOVÁ SVORKA 5 X 2,5 MM2</t>
  </si>
  <si>
    <t>D6</t>
  </si>
  <si>
    <t xml:space="preserve">OCHRANNÉ  POSPOJOVÁNÍ</t>
  </si>
  <si>
    <t>Pol351</t>
  </si>
  <si>
    <t>OCHRANNÉ POSPOJOVÁNÍ</t>
  </si>
  <si>
    <t>382594096</t>
  </si>
  <si>
    <t>Pol352</t>
  </si>
  <si>
    <t>VODIČ CY 4 ZŽ - MÍSTNÍ DOPLŇUJÍCÍ POSPOJOVÁNÍ</t>
  </si>
  <si>
    <t>1602158758</t>
  </si>
  <si>
    <t>Pol353</t>
  </si>
  <si>
    <t>VODIČ CYA 6 ZŽ</t>
  </si>
  <si>
    <t>-451366568</t>
  </si>
  <si>
    <t>Pol354</t>
  </si>
  <si>
    <t>VODIČ CYA 10 ZŽ</t>
  </si>
  <si>
    <t>731753568</t>
  </si>
  <si>
    <t>Pol355</t>
  </si>
  <si>
    <t>VODIČ CYA 25 ZŽ</t>
  </si>
  <si>
    <t>-533846930</t>
  </si>
  <si>
    <t>D7</t>
  </si>
  <si>
    <t xml:space="preserve">KABELY CELOPLASTOVÉ ULOŽENÉ  POD OMÍTKOU, VE STROPNÍ KONSTRUKCI A ŽLABECH </t>
  </si>
  <si>
    <t>D8</t>
  </si>
  <si>
    <t>Bezhalogenové kabely např. NHXMH, 1-CXKH-R</t>
  </si>
  <si>
    <t>Pol356</t>
  </si>
  <si>
    <t xml:space="preserve">KABEL   3  X  1,5 MM2</t>
  </si>
  <si>
    <t>-242588802</t>
  </si>
  <si>
    <t>KABEL 3 X 1,5 MM2</t>
  </si>
  <si>
    <t>Pol357</t>
  </si>
  <si>
    <t xml:space="preserve">KABEL   3  X  2,5 MM2</t>
  </si>
  <si>
    <t>-1157325380</t>
  </si>
  <si>
    <t>KABEL 3 X 2,5 MM2</t>
  </si>
  <si>
    <t>Pol358</t>
  </si>
  <si>
    <t xml:space="preserve">KABEL   5  X  1,5 MM2</t>
  </si>
  <si>
    <t>1523955517</t>
  </si>
  <si>
    <t>KABEL 5 X 1,5 MM2</t>
  </si>
  <si>
    <t>Pol359</t>
  </si>
  <si>
    <t xml:space="preserve">KABEL   5  X  2,5 MM2</t>
  </si>
  <si>
    <t>-738221947</t>
  </si>
  <si>
    <t>KABEL 5 X 2,5 MM2</t>
  </si>
  <si>
    <t>Pol360</t>
  </si>
  <si>
    <t xml:space="preserve">KABEL   5  X     4 MM2</t>
  </si>
  <si>
    <t>1518419497</t>
  </si>
  <si>
    <t>KABEL 5 X 4 MM2</t>
  </si>
  <si>
    <t>Pol361</t>
  </si>
  <si>
    <t xml:space="preserve">KABEL   5  X     6 MM2</t>
  </si>
  <si>
    <t>1013807825</t>
  </si>
  <si>
    <t>KABEL 5 X 6 MM2</t>
  </si>
  <si>
    <t>Pol362</t>
  </si>
  <si>
    <t xml:space="preserve">KABEL   5  X     10 MM2</t>
  </si>
  <si>
    <t>-1064055542</t>
  </si>
  <si>
    <t>KABEL 5 X 10 MM2</t>
  </si>
  <si>
    <t>Pol363</t>
  </si>
  <si>
    <t xml:space="preserve">KABEL   5  X     16 MM2</t>
  </si>
  <si>
    <t>912598019</t>
  </si>
  <si>
    <t>KABEL 5 X 16 MM2</t>
  </si>
  <si>
    <t>Pol364</t>
  </si>
  <si>
    <t xml:space="preserve">KABEL   4  X   10 MM2</t>
  </si>
  <si>
    <t>-1336050466</t>
  </si>
  <si>
    <t>KABEL 4 X 10 MM2</t>
  </si>
  <si>
    <t>Pol365</t>
  </si>
  <si>
    <t xml:space="preserve">KABEL   4  X   35 MM2</t>
  </si>
  <si>
    <t>-1492064819</t>
  </si>
  <si>
    <t>KABEL 4 X 35 MM2</t>
  </si>
  <si>
    <t>Pol366</t>
  </si>
  <si>
    <t xml:space="preserve">KABEL   3  X   50+35 MM2</t>
  </si>
  <si>
    <t>579426912</t>
  </si>
  <si>
    <t>KABEL 3 X 50+35 MM2</t>
  </si>
  <si>
    <t>D9</t>
  </si>
  <si>
    <t>POŽÁRNĚ ODOLNÁ TRASA SE ZACHOVÁNÍM FUNKČNOSTI PŘI POŽÁRU</t>
  </si>
  <si>
    <t>Pol367</t>
  </si>
  <si>
    <t xml:space="preserve">KABEL   PRAFLADUR-J 3 X 1,5 P60- R</t>
  </si>
  <si>
    <t>-1708424455</t>
  </si>
  <si>
    <t>KABEL PRAFLADUR-J 3 X 1,5 P60- R</t>
  </si>
  <si>
    <t>ROU23242 - Rozvodnice</t>
  </si>
  <si>
    <t>D1 - ROZVODNICE R1.1</t>
  </si>
  <si>
    <t>D10 - ROZVODNICE R1.4.4</t>
  </si>
  <si>
    <t>D11 - ROZVODNICE R1.4.5</t>
  </si>
  <si>
    <t>D12 - ROZVODNICE R2.1</t>
  </si>
  <si>
    <t>D13 - ROZVODNICE R2.1.1</t>
  </si>
  <si>
    <t>D14 - ROZVODNICE R2.1.2</t>
  </si>
  <si>
    <t>D15 - ROZVODNICE R2.1.3</t>
  </si>
  <si>
    <t>D16 - ROZVODNICE R2.1.4</t>
  </si>
  <si>
    <t>D17 - ROZVODNICE R2.1.5</t>
  </si>
  <si>
    <t>D18 - ROZVODNICE R2.2</t>
  </si>
  <si>
    <t>D19 - ROZVODNICE R2.3</t>
  </si>
  <si>
    <t>D2 - ROZVODNICE R1.2</t>
  </si>
  <si>
    <t>D20 - ROZVODNICE R2.4</t>
  </si>
  <si>
    <t>D21 - ROZVODNICE R2.5</t>
  </si>
  <si>
    <t>D22 - ROZVODNICE R2.6</t>
  </si>
  <si>
    <t>D23 - ROZVODNICE R2.7</t>
  </si>
  <si>
    <t>D24 - ROZVODNICE R2.7.1</t>
  </si>
  <si>
    <t>D25 - ROZVODNICE R2.7.2</t>
  </si>
  <si>
    <t>D26 - ROZVODNICE R2.7.3</t>
  </si>
  <si>
    <t>D27 - ROZVODNICE R2.7.4</t>
  </si>
  <si>
    <t>D28 - ROZVODNICE R-TČ</t>
  </si>
  <si>
    <t>D3 - ROZVODNICE R1.2.1</t>
  </si>
  <si>
    <t>D4 - ROZVODNICE R1.2.2</t>
  </si>
  <si>
    <t>D5 - ROZVODNICE R1.3</t>
  </si>
  <si>
    <t>D6 - ROZVODNICE R1.4</t>
  </si>
  <si>
    <t>D7 - ROZVODNICE R1.4.1</t>
  </si>
  <si>
    <t>D8 - ROZVODNICE R1.4.2</t>
  </si>
  <si>
    <t>D9 - ROZVODNICE R1.4.3</t>
  </si>
  <si>
    <t>ROZVODNICE R1.1</t>
  </si>
  <si>
    <t>Pol442</t>
  </si>
  <si>
    <t>ROZVODNICE ZAPUŠTĚNÁ 2X18 MODULŮ, DVEŘE PLNÉ, 36 MODULŮ</t>
  </si>
  <si>
    <t>1677820203</t>
  </si>
  <si>
    <t>Pol443</t>
  </si>
  <si>
    <t xml:space="preserve">VYPÍNAČ NA DIN LIŠTU -    25A, POČET PÓLŮ 3, 12,5KA</t>
  </si>
  <si>
    <t>-1197017047</t>
  </si>
  <si>
    <t>VYPÍNAČ NA DIN LIŠTU - 25A, POČET PÓLŮ 3, 12,5KA</t>
  </si>
  <si>
    <t>Pol444</t>
  </si>
  <si>
    <t>SVODIČ TYP1+2, 3X25KA/30KA, 230V, 4PÓL, PRO SÍTĚ TN-S</t>
  </si>
  <si>
    <t>1611248252</t>
  </si>
  <si>
    <t>Pol445</t>
  </si>
  <si>
    <t xml:space="preserve">JISTIČ NA DIN LIŠTU -    10A, CHAR.B, POČET PÓLŮ 1,  VYP. SCHOPNOST 10KA</t>
  </si>
  <si>
    <t>725544320</t>
  </si>
  <si>
    <t>JISTIČ NA DIN LIŠTU - 10A, CHAR.B, POČET PÓLŮ 1, VYP. SCHOPNOST 10KA</t>
  </si>
  <si>
    <t>Pol446</t>
  </si>
  <si>
    <t xml:space="preserve">JISTIČ NA DIN LIŠTU -    16A, CHAR.B, POČET PÓLŮ 1,  VYP. SCHOPNOST 10KA</t>
  </si>
  <si>
    <t>-558246697</t>
  </si>
  <si>
    <t>JISTIČ NA DIN LIŠTU - 16A, CHAR.B, POČET PÓLŮ 1, VYP. SCHOPNOST 10KA</t>
  </si>
  <si>
    <t>Pol447</t>
  </si>
  <si>
    <t xml:space="preserve">PROUDOVÝ CHRÁNIČ +JISTIČ NA DIN LIŠTU - 10A, CHAR.C, POČET PÓLŮ 2, JMEN PROUD 0,03A,  VYP. SCHOPNOST 10KA</t>
  </si>
  <si>
    <t>625876920</t>
  </si>
  <si>
    <t>PROUDOVÝ CHRÁNIČ +JISTIČ NA DIN LIŠTU - 10A, CHAR.C, POČET PÓLŮ 2, JMEN PROUD 0,03A, VYP. SCHOPNOST 10KA</t>
  </si>
  <si>
    <t>Pol448</t>
  </si>
  <si>
    <t xml:space="preserve">PROUDOVÝ CHRÁNIČ 40A,  POČET PÓLŮ 4, JMEN PROUD 0,03A,  VYP. SCHOPNOST 10KA</t>
  </si>
  <si>
    <t>-793945156</t>
  </si>
  <si>
    <t>PROUDOVÝ CHRÁNIČ 40A, POČET PÓLŮ 4, JMEN PROUD 0,03A, VYP. SCHOPNOST 10KA</t>
  </si>
  <si>
    <t>Pol449</t>
  </si>
  <si>
    <t>PROPOJOVACÍ LIŠTA 63A 3P</t>
  </si>
  <si>
    <t>2108921511</t>
  </si>
  <si>
    <t>Pol450</t>
  </si>
  <si>
    <t>SVORKY ŘADOVÉ</t>
  </si>
  <si>
    <t>494468724</t>
  </si>
  <si>
    <t>Pol451</t>
  </si>
  <si>
    <t>ŠTÍTEK VÝSTRAŽNÝ</t>
  </si>
  <si>
    <t>2026961546</t>
  </si>
  <si>
    <t>Pol452</t>
  </si>
  <si>
    <t>POPIS PŘÍSTROJŮ</t>
  </si>
  <si>
    <t>-827551326</t>
  </si>
  <si>
    <t>Pol453</t>
  </si>
  <si>
    <t>POMOCNÝ MATERIÁL</t>
  </si>
  <si>
    <t>-129405973</t>
  </si>
  <si>
    <t>ROZVODNICE R1.4.4</t>
  </si>
  <si>
    <t>1099350908</t>
  </si>
  <si>
    <t>-502058839</t>
  </si>
  <si>
    <t>-1195736033</t>
  </si>
  <si>
    <t>1381799536</t>
  </si>
  <si>
    <t>1325650691</t>
  </si>
  <si>
    <t>2062654599</t>
  </si>
  <si>
    <t>-1954668125</t>
  </si>
  <si>
    <t>1771118365</t>
  </si>
  <si>
    <t>Pol468</t>
  </si>
  <si>
    <t>SPD TYP 2, 4X20KA, 230VAC, 4PÓL</t>
  </si>
  <si>
    <t>2086418066</t>
  </si>
  <si>
    <t>Pol469</t>
  </si>
  <si>
    <t>-2007055701</t>
  </si>
  <si>
    <t>ROZVODNICE R1.4.5</t>
  </si>
  <si>
    <t>1212743437</t>
  </si>
  <si>
    <t>-2091568525</t>
  </si>
  <si>
    <t>-1050053929</t>
  </si>
  <si>
    <t>1788675768</t>
  </si>
  <si>
    <t>-1501731394</t>
  </si>
  <si>
    <t>-1441683770</t>
  </si>
  <si>
    <t>514149135</t>
  </si>
  <si>
    <t>-1181030725</t>
  </si>
  <si>
    <t>1764832361</t>
  </si>
  <si>
    <t>-691129558</t>
  </si>
  <si>
    <t>ROZVODNICE R2.1</t>
  </si>
  <si>
    <t>-412093380</t>
  </si>
  <si>
    <t>-1581723249</t>
  </si>
  <si>
    <t>-1250582442</t>
  </si>
  <si>
    <t>-371296677</t>
  </si>
  <si>
    <t>281700632</t>
  </si>
  <si>
    <t>Pol454</t>
  </si>
  <si>
    <t>ELEKTROMĚR NA DIN LIŠTU, 3F, DIGITÁLNÍ, M-bus</t>
  </si>
  <si>
    <t>-1119788084</t>
  </si>
  <si>
    <t>Pol455</t>
  </si>
  <si>
    <t xml:space="preserve">JISTIČ NA DIN LIŠTU -    2A, CHAR.B, POČET PÓLŮ 1,  VYP. SCHOPNOST 10KA</t>
  </si>
  <si>
    <t>950458387</t>
  </si>
  <si>
    <t>JISTIČ NA DIN LIŠTU - 2A, CHAR.B, POČET PÓLŮ 1, VYP. SCHOPNOST 10KA</t>
  </si>
  <si>
    <t>Pol456</t>
  </si>
  <si>
    <t xml:space="preserve">JISTIČ NA DIN LIŠTU -    20A, CHAR.B, POČET PÓLŮ 3,  VYP. SCHOPNOST 10KA</t>
  </si>
  <si>
    <t>-1407802289</t>
  </si>
  <si>
    <t>JISTIČ NA DIN LIŠTU - 20A, CHAR.B, POČET PÓLŮ 3, VYP. SCHOPNOST 10KA</t>
  </si>
  <si>
    <t>Pol457</t>
  </si>
  <si>
    <t xml:space="preserve">PROUDOVÝ CHRÁNIČ +JISTIČ NA DIN LIŠTU - 16A, CHAR.B, POČET PÓLŮ 2, JMEN PROUD 0,03A,  VYP. SCHOPNOST 10KA</t>
  </si>
  <si>
    <t>2088409584</t>
  </si>
  <si>
    <t>PROUDOVÝ CHRÁNIČ +JISTIČ NA DIN LIŠTU - 16A, CHAR.B, POČET PÓLŮ 2, JMEN PROUD 0,03A, VYP. SCHOPNOST 10KA</t>
  </si>
  <si>
    <t>Pol458</t>
  </si>
  <si>
    <t xml:space="preserve">RELÉ IMPULSNÍ  NA DIN LIŠTU - 1Z, 230V, 16A</t>
  </si>
  <si>
    <t>313079807</t>
  </si>
  <si>
    <t>RELÉ IMPULSNÍ NA DIN LIŠTU - 1Z, 230V, 16A</t>
  </si>
  <si>
    <t>Pol470</t>
  </si>
  <si>
    <t>OCELOPLECHOVÁ VELKOOBSAHOVÁ ROZVODNICE NA OMÍTKU 72 MODULŮ</t>
  </si>
  <si>
    <t>-1563668463</t>
  </si>
  <si>
    <t>Pol471</t>
  </si>
  <si>
    <t xml:space="preserve">VYPÍNAČ NA DIN LIŠTU -    80A, POČET PÓLŮ 3, 12,5KA</t>
  </si>
  <si>
    <t>-366832150</t>
  </si>
  <si>
    <t>VYPÍNAČ NA DIN LIŠTU - 80A, POČET PÓLŮ 3, 12,5KA</t>
  </si>
  <si>
    <t>Pol472</t>
  </si>
  <si>
    <t xml:space="preserve">JISTIČ NA DIN LIŠTU -    25A, CHAR.B, POČET PÓLŮ 3,  VYP. SCHOPNOST 10KA</t>
  </si>
  <si>
    <t>-1651597145</t>
  </si>
  <si>
    <t>JISTIČ NA DIN LIŠTU - 25A, CHAR.B, POČET PÓLŮ 3, VYP. SCHOPNOST 10KA</t>
  </si>
  <si>
    <t>Pol473</t>
  </si>
  <si>
    <t>1655531433</t>
  </si>
  <si>
    <t>ROZVODNICE R2.1.1</t>
  </si>
  <si>
    <t>-629406887</t>
  </si>
  <si>
    <t>-877233115</t>
  </si>
  <si>
    <t>16426523</t>
  </si>
  <si>
    <t>316530496</t>
  </si>
  <si>
    <t>1321909664</t>
  </si>
  <si>
    <t>Pol460</t>
  </si>
  <si>
    <t>ROZVODNICE ZAPUŠTĚNÁ 1X12 MODULŮ, DVEŘE PLNÉ, 12 MODULŮ</t>
  </si>
  <si>
    <t>-2058081255</t>
  </si>
  <si>
    <t>Pol462</t>
  </si>
  <si>
    <t>1300859253</t>
  </si>
  <si>
    <t>ROZVODNICE R2.1.2</t>
  </si>
  <si>
    <t>-2006529558</t>
  </si>
  <si>
    <t>-366680576</t>
  </si>
  <si>
    <t>1125293162</t>
  </si>
  <si>
    <t>-2113523392</t>
  </si>
  <si>
    <t>1125837207</t>
  </si>
  <si>
    <t>-719837389</t>
  </si>
  <si>
    <t>-796707571</t>
  </si>
  <si>
    <t>ROZVODNICE R2.1.3</t>
  </si>
  <si>
    <t>-1510401234</t>
  </si>
  <si>
    <t>93340150</t>
  </si>
  <si>
    <t>-757594082</t>
  </si>
  <si>
    <t>-1215059222</t>
  </si>
  <si>
    <t>775356483</t>
  </si>
  <si>
    <t>1047504523</t>
  </si>
  <si>
    <t>1197204895</t>
  </si>
  <si>
    <t>704571858</t>
  </si>
  <si>
    <t>Pol463</t>
  </si>
  <si>
    <t xml:space="preserve">JISTIČ NA DIN LIŠTU -    16A, CHAR.B, POČET PÓLŮ 3,  VYP. SCHOPNOST 10KA</t>
  </si>
  <si>
    <t>1853569887</t>
  </si>
  <si>
    <t>JISTIČ NA DIN LIŠTU - 16A, CHAR.B, POČET PÓLŮ 3, VYP. SCHOPNOST 10KA</t>
  </si>
  <si>
    <t>Pol474</t>
  </si>
  <si>
    <t>ROZVODNICE NÁSTĚNNÁ 2X12 MODULŮ, DVEŘE PLNÉ, 36 MODULŮ</t>
  </si>
  <si>
    <t>1916003673</t>
  </si>
  <si>
    <t>Pol475</t>
  </si>
  <si>
    <t xml:space="preserve">VYPÍNAČ NA DIN LIŠTU -    32A, POČET PÓLŮ 3, 12,5KA</t>
  </si>
  <si>
    <t>661148805</t>
  </si>
  <si>
    <t>VYPÍNAČ NA DIN LIŠTU - 32A, POČET PÓLŮ 3, 12,5KA</t>
  </si>
  <si>
    <t>Pol476</t>
  </si>
  <si>
    <t>SOUMRAKOVÉ ČIDLO</t>
  </si>
  <si>
    <t>-1323793603</t>
  </si>
  <si>
    <t>Pol477</t>
  </si>
  <si>
    <t>-1930577154</t>
  </si>
  <si>
    <t>ROZVODNICE R2.1.4</t>
  </si>
  <si>
    <t>-2068798880</t>
  </si>
  <si>
    <t>1261604229</t>
  </si>
  <si>
    <t>1037596016</t>
  </si>
  <si>
    <t>-2032704629</t>
  </si>
  <si>
    <t>1772085695</t>
  </si>
  <si>
    <t>55930734</t>
  </si>
  <si>
    <t>1754839887</t>
  </si>
  <si>
    <t>ROZVODNICE R2.1.5</t>
  </si>
  <si>
    <t>-1295177327</t>
  </si>
  <si>
    <t>1911724630</t>
  </si>
  <si>
    <t>-1575058505</t>
  </si>
  <si>
    <t>-110625472</t>
  </si>
  <si>
    <t>1577635630</t>
  </si>
  <si>
    <t>1209099813</t>
  </si>
  <si>
    <t>Pol478</t>
  </si>
  <si>
    <t>ROZVODNICE NÁSTĚNNÁ 1X12 MODULŮ, DVEŘE PLNÉ, 12 MODULŮ</t>
  </si>
  <si>
    <t>-1807921166</t>
  </si>
  <si>
    <t>ROZVODNICE R2.2</t>
  </si>
  <si>
    <t>1267682482</t>
  </si>
  <si>
    <t>-1094841112</t>
  </si>
  <si>
    <t>-922062051</t>
  </si>
  <si>
    <t>-1501070481</t>
  </si>
  <si>
    <t>1516496862</t>
  </si>
  <si>
    <t>-410621844</t>
  </si>
  <si>
    <t>-1927507542</t>
  </si>
  <si>
    <t>-2083674695</t>
  </si>
  <si>
    <t>-1675728636</t>
  </si>
  <si>
    <t>-1911995909</t>
  </si>
  <si>
    <t>-1156776074</t>
  </si>
  <si>
    <t>Pol479</t>
  </si>
  <si>
    <t>1638768672</t>
  </si>
  <si>
    <t>ROZVODNICE R2.3</t>
  </si>
  <si>
    <t>-1145976975</t>
  </si>
  <si>
    <t>80126772</t>
  </si>
  <si>
    <t>1116809592</t>
  </si>
  <si>
    <t>764762771</t>
  </si>
  <si>
    <t>-853871230</t>
  </si>
  <si>
    <t>-1311640651</t>
  </si>
  <si>
    <t>414119688</t>
  </si>
  <si>
    <t>-434380572</t>
  </si>
  <si>
    <t>-1485189003</t>
  </si>
  <si>
    <t>1707909705</t>
  </si>
  <si>
    <t>-70552062</t>
  </si>
  <si>
    <t>634562934</t>
  </si>
  <si>
    <t>Pol480</t>
  </si>
  <si>
    <t>2027261349</t>
  </si>
  <si>
    <t>ROZVODNICE R1.2</t>
  </si>
  <si>
    <t>1530727226</t>
  </si>
  <si>
    <t>-1333301958</t>
  </si>
  <si>
    <t>-678759548</t>
  </si>
  <si>
    <t>778452282</t>
  </si>
  <si>
    <t>352803989</t>
  </si>
  <si>
    <t>-1230780660</t>
  </si>
  <si>
    <t>1885312420</t>
  </si>
  <si>
    <t>-606093886</t>
  </si>
  <si>
    <t>-1052032759</t>
  </si>
  <si>
    <t>-1504043218</t>
  </si>
  <si>
    <t>-558905770</t>
  </si>
  <si>
    <t>635997044</t>
  </si>
  <si>
    <t>1685568458</t>
  </si>
  <si>
    <t>635051942</t>
  </si>
  <si>
    <t>Pol459</t>
  </si>
  <si>
    <t>1146015790</t>
  </si>
  <si>
    <t>ROZVODNICE R2.4</t>
  </si>
  <si>
    <t>304505576</t>
  </si>
  <si>
    <t>-1700237051</t>
  </si>
  <si>
    <t>954942926</t>
  </si>
  <si>
    <t>-18173475</t>
  </si>
  <si>
    <t>974447067</t>
  </si>
  <si>
    <t>-1615829643</t>
  </si>
  <si>
    <t>-421405016</t>
  </si>
  <si>
    <t>436322648</t>
  </si>
  <si>
    <t>1809212004</t>
  </si>
  <si>
    <t>-1720047663</t>
  </si>
  <si>
    <t>344511676</t>
  </si>
  <si>
    <t>2086972926</t>
  </si>
  <si>
    <t>-278703886</t>
  </si>
  <si>
    <t>ROZVODNICE R2.5</t>
  </si>
  <si>
    <t>-1385619865</t>
  </si>
  <si>
    <t>-1953476419</t>
  </si>
  <si>
    <t>-654877119</t>
  </si>
  <si>
    <t>-402118819</t>
  </si>
  <si>
    <t>-713543607</t>
  </si>
  <si>
    <t>-1051765485</t>
  </si>
  <si>
    <t>208238354</t>
  </si>
  <si>
    <t>-1570223298</t>
  </si>
  <si>
    <t>1370685046</t>
  </si>
  <si>
    <t>404144085</t>
  </si>
  <si>
    <t>-1963991992</t>
  </si>
  <si>
    <t>-1625830520</t>
  </si>
  <si>
    <t>-1774144603</t>
  </si>
  <si>
    <t>Pol481</t>
  </si>
  <si>
    <t xml:space="preserve">JISTIČ NA DIN LIŠTU -    16A, CHAR.C, POČET PÓLŮ 3,  VYP. SCHOPNOST 10KA</t>
  </si>
  <si>
    <t>538383799</t>
  </si>
  <si>
    <t>JISTIČ NA DIN LIŠTU - 16A, CHAR.C, POČET PÓLŮ 3, VYP. SCHOPNOST 10KA</t>
  </si>
  <si>
    <t>Pol482</t>
  </si>
  <si>
    <t>-1341976739</t>
  </si>
  <si>
    <t>D22</t>
  </si>
  <si>
    <t>ROZVODNICE R2.6</t>
  </si>
  <si>
    <t>-1078900613</t>
  </si>
  <si>
    <t>-303051093</t>
  </si>
  <si>
    <t>-1809514090</t>
  </si>
  <si>
    <t>762723409</t>
  </si>
  <si>
    <t>-372775776</t>
  </si>
  <si>
    <t>141420708</t>
  </si>
  <si>
    <t>-508242302</t>
  </si>
  <si>
    <t>-258747438</t>
  </si>
  <si>
    <t>-1635405606</t>
  </si>
  <si>
    <t>-1028238679</t>
  </si>
  <si>
    <t>1390999724</t>
  </si>
  <si>
    <t>Pol483</t>
  </si>
  <si>
    <t>1921165381</t>
  </si>
  <si>
    <t>D23</t>
  </si>
  <si>
    <t>ROZVODNICE R2.7</t>
  </si>
  <si>
    <t>1961220881</t>
  </si>
  <si>
    <t>-385680626</t>
  </si>
  <si>
    <t>-490530189</t>
  </si>
  <si>
    <t>265635609</t>
  </si>
  <si>
    <t>159648831</t>
  </si>
  <si>
    <t>-2095792053</t>
  </si>
  <si>
    <t>1632516245</t>
  </si>
  <si>
    <t>-1508980887</t>
  </si>
  <si>
    <t>-1168627214</t>
  </si>
  <si>
    <t>-2000536843</t>
  </si>
  <si>
    <t>1942037133</t>
  </si>
  <si>
    <t>Pol465</t>
  </si>
  <si>
    <t>OCELOPLECHOVÁ VELKOOBSAHOVÁ ROZVODNICE POD OMÍTKU 72 MODULŮ</t>
  </si>
  <si>
    <t>-1454296659</t>
  </si>
  <si>
    <t>Pol466</t>
  </si>
  <si>
    <t xml:space="preserve">VYPÍNAČ NA DIN LIŠTU -    40A, POČET PÓLŮ 3, 12,5KA</t>
  </si>
  <si>
    <t>-807277938</t>
  </si>
  <si>
    <t>VYPÍNAČ NA DIN LIŠTU - 40A, POČET PÓLŮ 3, 12,5KA</t>
  </si>
  <si>
    <t>Pol484</t>
  </si>
  <si>
    <t>JISTIČ PL7- 20/B/3</t>
  </si>
  <si>
    <t>1454472303</t>
  </si>
  <si>
    <t>Pol485</t>
  </si>
  <si>
    <t>599785117</t>
  </si>
  <si>
    <t>D24</t>
  </si>
  <si>
    <t>ROZVODNICE R2.7.1</t>
  </si>
  <si>
    <t>-1984580036</t>
  </si>
  <si>
    <t>-585151847</t>
  </si>
  <si>
    <t>191953228</t>
  </si>
  <si>
    <t>-1285591024</t>
  </si>
  <si>
    <t>1988599701</t>
  </si>
  <si>
    <t>-1069592656</t>
  </si>
  <si>
    <t>-676582055</t>
  </si>
  <si>
    <t>1397107862</t>
  </si>
  <si>
    <t>-497261747</t>
  </si>
  <si>
    <t>-643265844</t>
  </si>
  <si>
    <t>D25</t>
  </si>
  <si>
    <t>ROZVODNICE R2.7.2</t>
  </si>
  <si>
    <t>2103366332</t>
  </si>
  <si>
    <t>-790196096</t>
  </si>
  <si>
    <t>760214550</t>
  </si>
  <si>
    <t>2020154030</t>
  </si>
  <si>
    <t>999796160</t>
  </si>
  <si>
    <t>-282263679</t>
  </si>
  <si>
    <t>1545271611</t>
  </si>
  <si>
    <t>383810088</t>
  </si>
  <si>
    <t>1115921994</t>
  </si>
  <si>
    <t>-677917536</t>
  </si>
  <si>
    <t>D26</t>
  </si>
  <si>
    <t>ROZVODNICE R2.7.3</t>
  </si>
  <si>
    <t>-836850985</t>
  </si>
  <si>
    <t>-2146550932</t>
  </si>
  <si>
    <t>-1029687798</t>
  </si>
  <si>
    <t>-348941785</t>
  </si>
  <si>
    <t>-768122805</t>
  </si>
  <si>
    <t>449159638</t>
  </si>
  <si>
    <t>236814519</t>
  </si>
  <si>
    <t>-515194894</t>
  </si>
  <si>
    <t>1615619089</t>
  </si>
  <si>
    <t>-212630560</t>
  </si>
  <si>
    <t>D27</t>
  </si>
  <si>
    <t>ROZVODNICE R2.7.4</t>
  </si>
  <si>
    <t>-1113937107</t>
  </si>
  <si>
    <t>-1216636193</t>
  </si>
  <si>
    <t>-396142686</t>
  </si>
  <si>
    <t>1076848573</t>
  </si>
  <si>
    <t>-345691856</t>
  </si>
  <si>
    <t>376160463</t>
  </si>
  <si>
    <t>380723084</t>
  </si>
  <si>
    <t>-1955715652</t>
  </si>
  <si>
    <t>-643827777</t>
  </si>
  <si>
    <t>1268450813</t>
  </si>
  <si>
    <t>-267221647</t>
  </si>
  <si>
    <t>Pol464</t>
  </si>
  <si>
    <t>-1527128907</t>
  </si>
  <si>
    <t>D28</t>
  </si>
  <si>
    <t>ROZVODNICE R-TČ</t>
  </si>
  <si>
    <t>1241930124</t>
  </si>
  <si>
    <t>82144642</t>
  </si>
  <si>
    <t>-498451795</t>
  </si>
  <si>
    <t>1539374835</t>
  </si>
  <si>
    <t>1053320462</t>
  </si>
  <si>
    <t>21503023</t>
  </si>
  <si>
    <t>-970283975</t>
  </si>
  <si>
    <t>Pol486</t>
  </si>
  <si>
    <t>ROZVODNICE NÁSTĚNNÁ 2X24 MODULŮ, DVEŘE PLNÉ, 48 MODULŮ</t>
  </si>
  <si>
    <t>-1929404818</t>
  </si>
  <si>
    <t>Pol487</t>
  </si>
  <si>
    <t xml:space="preserve">JISTIČ NA DIN LIŠTU -    63A, CHAR.B, POČET PÓLŮ 3,  VYP. SCHOPNOST 10KA</t>
  </si>
  <si>
    <t>210700885</t>
  </si>
  <si>
    <t>JISTIČ NA DIN LIŠTU - 63A, CHAR.B, POČET PÓLŮ 3, VYP. SCHOPNOST 10KA</t>
  </si>
  <si>
    <t>Pol488</t>
  </si>
  <si>
    <t>SPOUŠŤ VYP 230V</t>
  </si>
  <si>
    <t>-66052649</t>
  </si>
  <si>
    <t>Pol489</t>
  </si>
  <si>
    <t xml:space="preserve">JISTIČ NA DIN LIŠTU -    32A, CHAR.C, POČET PÓLŮ 3,  VYP. SCHOPNOST 10KA</t>
  </si>
  <si>
    <t>208334834</t>
  </si>
  <si>
    <t>JISTIČ NA DIN LIŠTU - 32A, CHAR.C, POČET PÓLŮ 3, VYP. SCHOPNOST 10KA</t>
  </si>
  <si>
    <t>Pol490</t>
  </si>
  <si>
    <t xml:space="preserve">JISTIČ NA DIN LIŠTU -    40A, CHAR.C, POČET PÓLŮ 3,  VYP. SCHOPNOST 10KA</t>
  </si>
  <si>
    <t>1906751487</t>
  </si>
  <si>
    <t>JISTIČ NA DIN LIŠTU - 40A, CHAR.C, POČET PÓLŮ 3, VYP. SCHOPNOST 10KA</t>
  </si>
  <si>
    <t>Pol491</t>
  </si>
  <si>
    <t>-1654576496</t>
  </si>
  <si>
    <t>ROZVODNICE R1.2.1</t>
  </si>
  <si>
    <t>-1250642509</t>
  </si>
  <si>
    <t>-1868943439</t>
  </si>
  <si>
    <t>-1131483128</t>
  </si>
  <si>
    <t>202694903</t>
  </si>
  <si>
    <t>743154169</t>
  </si>
  <si>
    <t>476035465</t>
  </si>
  <si>
    <t>1709939706</t>
  </si>
  <si>
    <t>Pol461</t>
  </si>
  <si>
    <t>-1565274913</t>
  </si>
  <si>
    <t>ROZVODNICE R1.2.2</t>
  </si>
  <si>
    <t>281018427</t>
  </si>
  <si>
    <t>1260558528</t>
  </si>
  <si>
    <t>1888665144</t>
  </si>
  <si>
    <t>-1196079778</t>
  </si>
  <si>
    <t>1690159518</t>
  </si>
  <si>
    <t>-160215742</t>
  </si>
  <si>
    <t>-2044454399</t>
  </si>
  <si>
    <t>ROZVODNICE R1.3</t>
  </si>
  <si>
    <t>-183306483</t>
  </si>
  <si>
    <t>1728426662</t>
  </si>
  <si>
    <t>-1381028247</t>
  </si>
  <si>
    <t>-1512549647</t>
  </si>
  <si>
    <t>-158472679</t>
  </si>
  <si>
    <t>783929604</t>
  </si>
  <si>
    <t>-90546088</t>
  </si>
  <si>
    <t>1408102508</t>
  </si>
  <si>
    <t>-1086550210</t>
  </si>
  <si>
    <t>-980272936</t>
  </si>
  <si>
    <t>-396590512</t>
  </si>
  <si>
    <t>-1761852578</t>
  </si>
  <si>
    <t>ROZVODNICE R1.4</t>
  </si>
  <si>
    <t>390209257</t>
  </si>
  <si>
    <t>-326506167</t>
  </si>
  <si>
    <t>-880878321</t>
  </si>
  <si>
    <t>-18301662</t>
  </si>
  <si>
    <t>477109195</t>
  </si>
  <si>
    <t>1046685570</t>
  </si>
  <si>
    <t>2088863951</t>
  </si>
  <si>
    <t>-1825724759</t>
  </si>
  <si>
    <t>-593068168</t>
  </si>
  <si>
    <t>-252369954</t>
  </si>
  <si>
    <t>-1475150567</t>
  </si>
  <si>
    <t>2116132053</t>
  </si>
  <si>
    <t>Pol467</t>
  </si>
  <si>
    <t>-999656188</t>
  </si>
  <si>
    <t>ROZVODNICE R1.4.1</t>
  </si>
  <si>
    <t>-1427645191</t>
  </si>
  <si>
    <t>624294183</t>
  </si>
  <si>
    <t>940342334</t>
  </si>
  <si>
    <t>-1794657271</t>
  </si>
  <si>
    <t>2444972</t>
  </si>
  <si>
    <t>547019038</t>
  </si>
  <si>
    <t>-855322876</t>
  </si>
  <si>
    <t>-224851255</t>
  </si>
  <si>
    <t>-165525049</t>
  </si>
  <si>
    <t>1451605966</t>
  </si>
  <si>
    <t>ROZVODNICE R1.4.2</t>
  </si>
  <si>
    <t>-1774317181</t>
  </si>
  <si>
    <t>-294426700</t>
  </si>
  <si>
    <t>1797829957</t>
  </si>
  <si>
    <t>1885848466</t>
  </si>
  <si>
    <t>-1559567881</t>
  </si>
  <si>
    <t>-1180168353</t>
  </si>
  <si>
    <t>-1827826626</t>
  </si>
  <si>
    <t>1444057484</t>
  </si>
  <si>
    <t>1567442674</t>
  </si>
  <si>
    <t>1821342580</t>
  </si>
  <si>
    <t>ROZVODNICE R1.4.3</t>
  </si>
  <si>
    <t>1546892837</t>
  </si>
  <si>
    <t>-767006351</t>
  </si>
  <si>
    <t>1335268106</t>
  </si>
  <si>
    <t>-1475010293</t>
  </si>
  <si>
    <t>-1128121373</t>
  </si>
  <si>
    <t>-1355262102</t>
  </si>
  <si>
    <t>957575380</t>
  </si>
  <si>
    <t>-4278235</t>
  </si>
  <si>
    <t>-183793524</t>
  </si>
  <si>
    <t>414774486</t>
  </si>
  <si>
    <t>ROU23243 - Bleskosvod</t>
  </si>
  <si>
    <t xml:space="preserve">    741 - Elektroinstalace - silnoproud</t>
  </si>
  <si>
    <t>741</t>
  </si>
  <si>
    <t>Elektroinstalace - silnoproud</t>
  </si>
  <si>
    <t>Pol492</t>
  </si>
  <si>
    <t>SVORKOVNICE EKVIPOTENCIÁLNÍ 60/35,3/103,6 rozměr bez krabice, EPS 6mm2 8x, EPS 16mm2 6x, v instalační krabici 125/128 s víkemi</t>
  </si>
  <si>
    <t>2114756566</t>
  </si>
  <si>
    <t>Pol493</t>
  </si>
  <si>
    <t>HROMOSVODOVÁ SVORKA ZKUŠEBNÍ SZ N</t>
  </si>
  <si>
    <t>413929878</t>
  </si>
  <si>
    <t>Pol494</t>
  </si>
  <si>
    <t>HROMOSVODOVÁ SVORKA KŘÍŽOVÁ SK N</t>
  </si>
  <si>
    <t>-1352622665</t>
  </si>
  <si>
    <t>Pol495</t>
  </si>
  <si>
    <t xml:space="preserve">HROMOSVODOVÁ SVORKA SPOJOVACÍ  SS N</t>
  </si>
  <si>
    <t>-626264303</t>
  </si>
  <si>
    <t>HROMOSVODOVÁ SVORKA SPOJOVACÍ SS N</t>
  </si>
  <si>
    <t>Pol496</t>
  </si>
  <si>
    <t xml:space="preserve">SVODOVÝ VODIČ  AlMgSi  ф 8mm</t>
  </si>
  <si>
    <t>-472818132</t>
  </si>
  <si>
    <t>SVODOVÝ VODIČ AlMgSi ф 8mm</t>
  </si>
  <si>
    <t>Pol497</t>
  </si>
  <si>
    <t xml:space="preserve">PODPĚRA VEDENÍ  PV21 D</t>
  </si>
  <si>
    <t>541716440</t>
  </si>
  <si>
    <t>PODPĚRA VEDENÍ PV21 D</t>
  </si>
  <si>
    <t>Pol498</t>
  </si>
  <si>
    <t>TYČ JÍMACÍ TYČ JÍMACÍ JR2,0 ALMGSI BEZ OSAZENÍ</t>
  </si>
  <si>
    <t>-544384430</t>
  </si>
  <si>
    <t>Pol499</t>
  </si>
  <si>
    <t>TYČ JÍMACÍ TYČ JÍMACÍ JR3,0 ALMGSI BEZ OSAZENÍ</t>
  </si>
  <si>
    <t>499398671</t>
  </si>
  <si>
    <t>Pol500</t>
  </si>
  <si>
    <t>PODSTAVEC BETONOVÝ PB 19 + Podl. PB19</t>
  </si>
  <si>
    <t>-1055876829</t>
  </si>
  <si>
    <t>Pol501</t>
  </si>
  <si>
    <t xml:space="preserve">PLASTOVÁ KRABICE  SE ZKUŠEBNÍ SVORKOU</t>
  </si>
  <si>
    <t>-154908803</t>
  </si>
  <si>
    <t>PLASTOVÁ KRABICE SE ZKUŠEBNÍ SVORKOU</t>
  </si>
  <si>
    <t>Pol502</t>
  </si>
  <si>
    <t>SKRYTÝ SVOD KOMPLET</t>
  </si>
  <si>
    <t>KPL</t>
  </si>
  <si>
    <t>587511992</t>
  </si>
  <si>
    <t>Pol503</t>
  </si>
  <si>
    <t xml:space="preserve">STÍTEK SMALT.UM  HMOTA-OZNAC SVODŮ</t>
  </si>
  <si>
    <t>734407913</t>
  </si>
  <si>
    <t>STÍTEK SMALT.UM HMOTA-OZNAC SVODŮ</t>
  </si>
  <si>
    <t>Pol504</t>
  </si>
  <si>
    <t>ZEMNÍCÍ PÁSKA FeZn 30x4 (0,94 kg/m)</t>
  </si>
  <si>
    <t>1078022888</t>
  </si>
  <si>
    <t>Pol505</t>
  </si>
  <si>
    <t xml:space="preserve">UZEMŇOVACÍ VODIČ  FEZN  ф10mm</t>
  </si>
  <si>
    <t>-317193171</t>
  </si>
  <si>
    <t>UZEMŇOVACÍ VODIČ FEZN ф10mm</t>
  </si>
  <si>
    <t>Pol506</t>
  </si>
  <si>
    <t>HROMOSVODOVÁ SVORKA PÁSKA-DRÁT SR3a</t>
  </si>
  <si>
    <t>1529410966</t>
  </si>
  <si>
    <t>Pol507</t>
  </si>
  <si>
    <t>HROMOSVODOVÁ SVORKA PRO ZEMNÍCÍ PÁSKU SR2b</t>
  </si>
  <si>
    <t>-1254360761</t>
  </si>
  <si>
    <t>Pol508</t>
  </si>
  <si>
    <t>ANTIKOROZNÍ PÁSKA DEHN KSB 50x10</t>
  </si>
  <si>
    <t>-156383219</t>
  </si>
  <si>
    <t>-1704937506</t>
  </si>
  <si>
    <t>Pol509</t>
  </si>
  <si>
    <t>REVIZE BLESKOSVODU</t>
  </si>
  <si>
    <t>-1136432899</t>
  </si>
  <si>
    <t>Pol510</t>
  </si>
  <si>
    <t>-1028943535</t>
  </si>
  <si>
    <t>Pol511</t>
  </si>
  <si>
    <t xml:space="preserve">PPV  (Z POL. MONTÁŽE)</t>
  </si>
  <si>
    <t>-1260425079</t>
  </si>
  <si>
    <t>PPV (Z POL. MONTÁŽE)</t>
  </si>
  <si>
    <t>ROU23244 - DDS Audio</t>
  </si>
  <si>
    <t>01 - Vstupní tablo SO.01 a SO.02</t>
  </si>
  <si>
    <t>02 - Napájení a distribuce</t>
  </si>
  <si>
    <t>03 - Domovní telefony</t>
  </si>
  <si>
    <t>04 - Kabeláž</t>
  </si>
  <si>
    <t>05 - Ostatní</t>
  </si>
  <si>
    <t>01</t>
  </si>
  <si>
    <t>Vstupní tablo SO.01 a SO.02</t>
  </si>
  <si>
    <t>Pol512</t>
  </si>
  <si>
    <t>Modul hlasový/kamerový s hlasovou syntézou (135 mm)</t>
  </si>
  <si>
    <t>-1441408053</t>
  </si>
  <si>
    <t>Pol513</t>
  </si>
  <si>
    <t>Kryt VIDEO tabla, velikost 1/4 (135 mm), antracit</t>
  </si>
  <si>
    <t>-1689730934</t>
  </si>
  <si>
    <t>Pol514</t>
  </si>
  <si>
    <t>Kryt VIDEO tabla, velikost 1/3 (135 mm), antracit</t>
  </si>
  <si>
    <t>490963874</t>
  </si>
  <si>
    <t>Pol515</t>
  </si>
  <si>
    <t>Modul tlačítkový, s tlačítky 4/8 (135 mm)</t>
  </si>
  <si>
    <t>382713265</t>
  </si>
  <si>
    <t>Pol516</t>
  </si>
  <si>
    <t>Krabice instalační, zapuštěná, velikost 1/4 (135 mm). Rozměry (v × š × h): 347 x 133 x 52 mm</t>
  </si>
  <si>
    <t>-14105048</t>
  </si>
  <si>
    <t>Pol517</t>
  </si>
  <si>
    <t>Krabice instalační, zapuštěná, velikost 1/3 (135 mm). Rozměry (v × š × h): 275 x 133 x 52 mm</t>
  </si>
  <si>
    <t>732554955</t>
  </si>
  <si>
    <t>02</t>
  </si>
  <si>
    <t>Napájení a distribuce</t>
  </si>
  <si>
    <t>Pol518</t>
  </si>
  <si>
    <t>Univerzální řídící jednotka</t>
  </si>
  <si>
    <t>1577142850</t>
  </si>
  <si>
    <t>Pol519</t>
  </si>
  <si>
    <t>19" jističová lišta 3U</t>
  </si>
  <si>
    <t>1853168291</t>
  </si>
  <si>
    <t>03</t>
  </si>
  <si>
    <t>Domovní telefony</t>
  </si>
  <si>
    <t>Pol520</t>
  </si>
  <si>
    <t>Domovní telefon. Audio handset indoor station with induction loop, 3 buttons,White</t>
  </si>
  <si>
    <t>515894492</t>
  </si>
  <si>
    <t>04</t>
  </si>
  <si>
    <t>Kabeláž</t>
  </si>
  <si>
    <t>Pol521</t>
  </si>
  <si>
    <t>Kabel JY(St)Y 2x2x0,8</t>
  </si>
  <si>
    <t>-1095083532</t>
  </si>
  <si>
    <t>Pol522</t>
  </si>
  <si>
    <t>Napájecí zdroj pro el.zámek El.zámek - součást dodávky dveří</t>
  </si>
  <si>
    <t>-1862792424</t>
  </si>
  <si>
    <t>Napájecí zdroj pro el.zámek
El.zámek - součást dodávky dveří</t>
  </si>
  <si>
    <t>Pol523</t>
  </si>
  <si>
    <t>Rámeček jednonásobný bílá</t>
  </si>
  <si>
    <t>635023929</t>
  </si>
  <si>
    <t>Pol524</t>
  </si>
  <si>
    <t xml:space="preserve">Kryt spínače s popisovým polem, bílá </t>
  </si>
  <si>
    <t>1119362541</t>
  </si>
  <si>
    <t>Pol525</t>
  </si>
  <si>
    <t>Přístroj spínače jednopólového řazení 1, 1So</t>
  </si>
  <si>
    <t>833275121</t>
  </si>
  <si>
    <t>Pol526</t>
  </si>
  <si>
    <t>Přípravné práce a značení tras</t>
  </si>
  <si>
    <t>h</t>
  </si>
  <si>
    <t>1063866496</t>
  </si>
  <si>
    <t>Pol527</t>
  </si>
  <si>
    <t>Krabice KU68</t>
  </si>
  <si>
    <t>-36849036</t>
  </si>
  <si>
    <t>Pol528</t>
  </si>
  <si>
    <t>Krabice KU68 s víčkem</t>
  </si>
  <si>
    <t>-94495316</t>
  </si>
  <si>
    <t>Pol529</t>
  </si>
  <si>
    <t>Krabice KO125</t>
  </si>
  <si>
    <t>1397282913</t>
  </si>
  <si>
    <t>Pol530</t>
  </si>
  <si>
    <t>Trubka ohebná DN25 + zasekání</t>
  </si>
  <si>
    <t>280923763</t>
  </si>
  <si>
    <t>Pol531</t>
  </si>
  <si>
    <t>Průraz zdí do 30cm</t>
  </si>
  <si>
    <t>-843361665</t>
  </si>
  <si>
    <t>Pol532</t>
  </si>
  <si>
    <t>Drobný instalační materiál a jiné nespec.práce</t>
  </si>
  <si>
    <t>1100229692</t>
  </si>
  <si>
    <t>Pol533</t>
  </si>
  <si>
    <t>Revize/dokumentace/školení</t>
  </si>
  <si>
    <t>715656316</t>
  </si>
  <si>
    <t>05</t>
  </si>
  <si>
    <t>Ostatní</t>
  </si>
  <si>
    <t>Pol534</t>
  </si>
  <si>
    <t>Doprava</t>
  </si>
  <si>
    <t>262144</t>
  </si>
  <si>
    <t>338660271</t>
  </si>
  <si>
    <t>ROU23245 - SK</t>
  </si>
  <si>
    <t>01 - Hlavní rozvaděč</t>
  </si>
  <si>
    <t>02 - Rozvody pro internet</t>
  </si>
  <si>
    <t>03 - Bytové rozvodnice a rozvody</t>
  </si>
  <si>
    <t>04 - Trasy</t>
  </si>
  <si>
    <t>Hlavní rozvaděč</t>
  </si>
  <si>
    <t>Pol535</t>
  </si>
  <si>
    <t xml:space="preserve">19“ Rozvaděč  32U š.600mm hl.600mm, krytí IP20, nosnost 400kg</t>
  </si>
  <si>
    <t>1821531797</t>
  </si>
  <si>
    <t>19“ Rozvaděč 32U š.600mm hl.600mm, krytí IP20, nosnost 400kg</t>
  </si>
  <si>
    <t>Pol536</t>
  </si>
  <si>
    <t>19“ Rozvodný panel Acar S 8x230V 5m kabel</t>
  </si>
  <si>
    <t>-1612573418</t>
  </si>
  <si>
    <t>Pol537</t>
  </si>
  <si>
    <t>19‘‘ Vyvazovací panel 1U, 5 x háček malý</t>
  </si>
  <si>
    <t>-834742083</t>
  </si>
  <si>
    <t>Pol538</t>
  </si>
  <si>
    <t>19“ Police s perforací 1U 450mm, podpěry</t>
  </si>
  <si>
    <t>631756019</t>
  </si>
  <si>
    <t>-1288603792</t>
  </si>
  <si>
    <t>způsob připojení není součástí projektu poskytovatele připojení</t>
  </si>
  <si>
    <t>Rozvody pro internet</t>
  </si>
  <si>
    <t>Pol539</t>
  </si>
  <si>
    <t>Patch panel 24 x RJ45 CAT6 UTP</t>
  </si>
  <si>
    <t>437354801</t>
  </si>
  <si>
    <t>Pol540</t>
  </si>
  <si>
    <t>Kabel UTP Cat6 LSOH</t>
  </si>
  <si>
    <t>-43148413</t>
  </si>
  <si>
    <t>Pol541</t>
  </si>
  <si>
    <t>Rychlozařezávací keystoneCAT6 UTP</t>
  </si>
  <si>
    <t>-657234842</t>
  </si>
  <si>
    <t>Bytové rozvodnice a rozvody</t>
  </si>
  <si>
    <t>631565857</t>
  </si>
  <si>
    <t>129948359</t>
  </si>
  <si>
    <t>Pol542</t>
  </si>
  <si>
    <t>Rozvaděč bytový - společný SK a STA</t>
  </si>
  <si>
    <t>-369227159</t>
  </si>
  <si>
    <t>Pol543</t>
  </si>
  <si>
    <t>10“ napájecí panel 4x230V 16A s vypínačem</t>
  </si>
  <si>
    <t>-1907328319</t>
  </si>
  <si>
    <t>Pol544</t>
  </si>
  <si>
    <t>Nosná maska pro 1 keystone</t>
  </si>
  <si>
    <t>-416946668</t>
  </si>
  <si>
    <t>Pol545</t>
  </si>
  <si>
    <t>Kryt zásuvky komunikační</t>
  </si>
  <si>
    <t>-973488763</t>
  </si>
  <si>
    <t>Pol546</t>
  </si>
  <si>
    <t>Jednorámeček</t>
  </si>
  <si>
    <t>-1908485723</t>
  </si>
  <si>
    <t>Pol547</t>
  </si>
  <si>
    <t>Měření datových zásuvek včetně přívodů</t>
  </si>
  <si>
    <t>1086153992</t>
  </si>
  <si>
    <t>Trasy</t>
  </si>
  <si>
    <t>51348813</t>
  </si>
  <si>
    <t>-295112914</t>
  </si>
  <si>
    <t>2097553346</t>
  </si>
  <si>
    <t>-1708434273</t>
  </si>
  <si>
    <t>Pol548</t>
  </si>
  <si>
    <t>2044170374</t>
  </si>
  <si>
    <t>Pol549</t>
  </si>
  <si>
    <t>Trubka ohebná DN40 + zasekání</t>
  </si>
  <si>
    <t>999627565</t>
  </si>
  <si>
    <t>Pol550</t>
  </si>
  <si>
    <t>-325900383</t>
  </si>
  <si>
    <t>Pol551</t>
  </si>
  <si>
    <t>-605194188</t>
  </si>
  <si>
    <t>Pol552</t>
  </si>
  <si>
    <t>1979523016</t>
  </si>
  <si>
    <t>ROU23246 - CCTV</t>
  </si>
  <si>
    <t>01 - KAMERY</t>
  </si>
  <si>
    <t>02 - KABELÁŽ</t>
  </si>
  <si>
    <t>D1 - Ostatní</t>
  </si>
  <si>
    <t>KAMERY</t>
  </si>
  <si>
    <t>Pol553</t>
  </si>
  <si>
    <t>IP ball kamera, 8MP, MZVF, 2.7-13.5mm, WDR 120dB, IR 40m, VCA, IP67</t>
  </si>
  <si>
    <t>418220577</t>
  </si>
  <si>
    <t>Pol554</t>
  </si>
  <si>
    <t>Přepěťová ochrana Gigabit LAN + PoE</t>
  </si>
  <si>
    <t>-697031589</t>
  </si>
  <si>
    <t>Pol555</t>
  </si>
  <si>
    <t>Montážní deska do zateplení</t>
  </si>
  <si>
    <t>-504674129</t>
  </si>
  <si>
    <t>KABELÁŽ</t>
  </si>
  <si>
    <t>Pol556</t>
  </si>
  <si>
    <t>Drobný instalační materiál a jiné nespecifik. Kabeláž součást rozpočtu SK Ekvipotencionální sběrnice součást silnoproudu</t>
  </si>
  <si>
    <t>246319434</t>
  </si>
  <si>
    <t>Drobný instalační materiál a jiné nespecifik.
Kabeláž součást rozpočtu SK
Ekvipotencionální sběrnice součást silnoproudu</t>
  </si>
  <si>
    <t>Pol557</t>
  </si>
  <si>
    <t>-70231620</t>
  </si>
  <si>
    <t>Pol558</t>
  </si>
  <si>
    <t>1468095208</t>
  </si>
  <si>
    <t xml:space="preserve">ROU2325 - Vzduchotechnika, chlazení </t>
  </si>
  <si>
    <t>D1 - 1 - Větrání chodby (m.č. 006 a 007) - odvod</t>
  </si>
  <si>
    <t>D10 - 7 - Větrání hyg. zázemí v 2.NP (m.č. 219)</t>
  </si>
  <si>
    <t>D11 - 8A - Větrání Rehabilitace (m.č. 228)</t>
  </si>
  <si>
    <t>D12 - 8B - Větrání Ordinací (m.č. 231-233+234-235+230)</t>
  </si>
  <si>
    <t>D13 - 8C - Větrání Veřejné prostory SO 02</t>
  </si>
  <si>
    <t>D14 - 9 - Větrání hyg. zázemí - byt č. 1</t>
  </si>
  <si>
    <t>D15 - 10 - Kuchyňský odsavač - byt č.1</t>
  </si>
  <si>
    <t>D16a - 11A - Klimatizace rehabilitace</t>
  </si>
  <si>
    <t xml:space="preserve">D17 - 11B - Klimatizace Vyšetřovna I </t>
  </si>
  <si>
    <t xml:space="preserve">D18 - 11C - Klimatizace Vyšetřovna II </t>
  </si>
  <si>
    <t>D19 - 11D - Klimatizace Vyšetřovna III</t>
  </si>
  <si>
    <t xml:space="preserve">D2 - 2 - Větrání m.č. 001, 002, 004 a 005 - odvod </t>
  </si>
  <si>
    <t>D20 - 11E - Klimatizace Služby I</t>
  </si>
  <si>
    <t>D21 - 11F - Klimatizace Služby II</t>
  </si>
  <si>
    <t>D22 - 11G - Klimatizace Služby V</t>
  </si>
  <si>
    <t>D23 - 11H - Klimatizace Služby IV</t>
  </si>
  <si>
    <t>D24 - 11I - Klimatizace Služby III</t>
  </si>
  <si>
    <t>D25 - Napojení klimatizace na nadřazený systém</t>
  </si>
  <si>
    <t>D26 - 12A - Klimatizace Pečivo - příprava</t>
  </si>
  <si>
    <t xml:space="preserve">D27 - 12B - Klimatizace Květinářství  - příprava</t>
  </si>
  <si>
    <t>D28 - 12C - Klimatizace Papírnictví - příprava</t>
  </si>
  <si>
    <t>D29 - 13 - Odvětrání výtahové šachty</t>
  </si>
  <si>
    <t xml:space="preserve">D3 - 3 - Větrání technické místnosti v 1.PP - přívod </t>
  </si>
  <si>
    <t xml:space="preserve">D30 - Ostatní </t>
  </si>
  <si>
    <t>D4 - 4A - Větrání o.j. Pečivo</t>
  </si>
  <si>
    <t xml:space="preserve">D5 - 4B - Větrání o.j. Květinářství </t>
  </si>
  <si>
    <t xml:space="preserve">D6 - 4C -  Větrání o.j. Papírnictví</t>
  </si>
  <si>
    <t>D7 - 4D - Větrání veterinární kliniky (1.NP)</t>
  </si>
  <si>
    <t>D8 - 5 - Větrání hyg. zázemí v 1.NP</t>
  </si>
  <si>
    <t>D9 - 6 - Větrání hyg. zázemí v 2.NP (m.č. 221-227)</t>
  </si>
  <si>
    <t>1 - Větrání chodby (m.č. 006 a 007) - odvod</t>
  </si>
  <si>
    <t>Pol1</t>
  </si>
  <si>
    <t>Diagonální ventilátor do kruhového potrubí 400 m3/hod; dp = 130 Pa P = 0,053 kW; 230 V; I = 0,21 A</t>
  </si>
  <si>
    <t>859366494</t>
  </si>
  <si>
    <t>Pol10</t>
  </si>
  <si>
    <t>Montážní a spojovací materiál</t>
  </si>
  <si>
    <t>-221702701</t>
  </si>
  <si>
    <t>Poznámka k položce:_x000d_
Poznámka: Ovládání (časový program + ruční) + doběhové relé ... dodávka profese SI, MaR</t>
  </si>
  <si>
    <t>Pol2</t>
  </si>
  <si>
    <t xml:space="preserve">Výfuková hlavice  pozink, DN160</t>
  </si>
  <si>
    <t>-2076676813</t>
  </si>
  <si>
    <t>Výfuková hlavice pozink, DN160</t>
  </si>
  <si>
    <t>Pol3</t>
  </si>
  <si>
    <t>Pachutěsná zpětná klapka - magnetická DN160</t>
  </si>
  <si>
    <t>-847239562</t>
  </si>
  <si>
    <t>Pol4</t>
  </si>
  <si>
    <t>Regulační klapka - ruční 200x50</t>
  </si>
  <si>
    <t>-72809437</t>
  </si>
  <si>
    <t>Pol5</t>
  </si>
  <si>
    <t>Tlumič hluku kulisový 200x200x500 (1x 100*200*500)</t>
  </si>
  <si>
    <t>-759653335</t>
  </si>
  <si>
    <t>Pol6</t>
  </si>
  <si>
    <t>Mřížka z hliníku, pevné lamely 425x75</t>
  </si>
  <si>
    <t>709890315</t>
  </si>
  <si>
    <t>Pol7</t>
  </si>
  <si>
    <t xml:space="preserve">Čtyřhranné pozink potrubí sk. I  do obvodu 1 m, 30% tvarovek</t>
  </si>
  <si>
    <t>-863455277</t>
  </si>
  <si>
    <t>Čtyřhranné pozink potrubí sk. I do obvodu 1 m, 30% tvarovek</t>
  </si>
  <si>
    <t>Pol8</t>
  </si>
  <si>
    <t>Kruhové pozink Spiro potrubí do DN160, 30% tvarovek</t>
  </si>
  <si>
    <t>-1317115391</t>
  </si>
  <si>
    <t>Pol9</t>
  </si>
  <si>
    <t>Tepelná izolace - syntetický kaučuk samolepící pás šedý s povrchovou úpravou stříbrná fólie, tl. 12 mm</t>
  </si>
  <si>
    <t>877441536</t>
  </si>
  <si>
    <t>7 - Větrání hyg. zázemí v 2.NP (m.č. 219)</t>
  </si>
  <si>
    <t>Pol70</t>
  </si>
  <si>
    <t>Malý radiální ventilátor s doběhem 80 m3/hod; dp = 110 Pa P = 0,039 kW; 230 V</t>
  </si>
  <si>
    <t>-8283613</t>
  </si>
  <si>
    <t>Pol71</t>
  </si>
  <si>
    <t xml:space="preserve">Výfuková hlavice  pozink, DN100</t>
  </si>
  <si>
    <t>-794968964</t>
  </si>
  <si>
    <t>Výfuková hlavice pozink, DN100</t>
  </si>
  <si>
    <t>Pol72</t>
  </si>
  <si>
    <t>Kruhové pozink Spiro potrubí do DN100, 30% tvarovek</t>
  </si>
  <si>
    <t>91866166</t>
  </si>
  <si>
    <t>Pol73</t>
  </si>
  <si>
    <t>1891367607</t>
  </si>
  <si>
    <t xml:space="preserve">Poznámka k položce:_x000d_
Poznámka: Ovládání (se světlem nebo pohybové čidlo)  + doběhové relé ... dodávka profese SI, MaR)</t>
  </si>
  <si>
    <t>-569719695</t>
  </si>
  <si>
    <t>8A - Větrání Rehabilitace (m.č. 228)</t>
  </si>
  <si>
    <t>Pol14</t>
  </si>
  <si>
    <t>Al hadice z Al fólie (Spirálovitě stáčený a profilovaný pás z hliníkové slitiny tloušťky 100mikronů) DN160</t>
  </si>
  <si>
    <t>-1223517992</t>
  </si>
  <si>
    <t>-1944801565</t>
  </si>
  <si>
    <t>Pol29</t>
  </si>
  <si>
    <t>Sací oblouk segmentový 90° pozink, DN160</t>
  </si>
  <si>
    <t>1435252218</t>
  </si>
  <si>
    <t>Pol30</t>
  </si>
  <si>
    <t>Pachutěsná zpětná klapka - magnetická, dvoukřídlá DN160</t>
  </si>
  <si>
    <t>-1749221762</t>
  </si>
  <si>
    <t>Pol38</t>
  </si>
  <si>
    <t>363408773</t>
  </si>
  <si>
    <t>Pol42</t>
  </si>
  <si>
    <t>Přívodní talířový ventil plastový (nastavitelný středový disk pro regulaci množství a tvaru proudu vzduchu) DN160 vč. montážního rámečku</t>
  </si>
  <si>
    <t>-455220601</t>
  </si>
  <si>
    <t>Pol43</t>
  </si>
  <si>
    <t>Odvodní talířový ventil plastový DN160 vč. montážního rámečku</t>
  </si>
  <si>
    <t>-612915950</t>
  </si>
  <si>
    <t>Pol45</t>
  </si>
  <si>
    <t xml:space="preserve">Tepelně a hlukově izolovaná ohebná hliníková hadice  DN200</t>
  </si>
  <si>
    <t>-744964621</t>
  </si>
  <si>
    <t>Tepelně a hlukově izolovaná ohebná hliníková hadice DN200</t>
  </si>
  <si>
    <t>Pol74</t>
  </si>
  <si>
    <t xml:space="preserve">Vzt jednotka s rekuperací (s el. předehřevem) 300/300 m3/hod (přívod/odvod)  - El. předehřev - Montáž na  stěnu - Dvojitý plášť jednotky vyroben z plechových panelů, které jsou vyplněny izolací z minerální vaty, tloušťka 30mm - Diagonální protiproudý reku</t>
  </si>
  <si>
    <t>-565491036</t>
  </si>
  <si>
    <t>Vzt jednotka s rekuperací (s el. předehřevem) 300/300 m3/hod (přívod/odvod) - El. předehřev - Montáž na stěnu - Dvojitý plášť jednotky vyroben z plechových panelů, které jsou vyplněny izolací z minerální vaty, tloušťka 30mm - Diagonální protiproudý rekuperátor s účinností až 93% - Energeticky úsporné EC ventilátory s nízkým SFP a tichým chodem - MaR ... autonomní (inteligentní plně vybavené ovládání pomocí dotykového displeje s režimy větrání CAV a DCV, BMS řízení přes ModBUS RTU, Modbus TCP nebo BACnet) Parametry … viz Tabulka výkonů</t>
  </si>
  <si>
    <t>Pol75</t>
  </si>
  <si>
    <t>-1318313522</t>
  </si>
  <si>
    <t>Poznámka k položce:_x000d_
Poznámka: Autonomní regulace (možnost napojení na nadřazený systém) - součástí dodávky vzt jednotky</t>
  </si>
  <si>
    <t>777881382</t>
  </si>
  <si>
    <t>8B - Větrání Ordinací (m.č. 231-233+234-235+230)</t>
  </si>
  <si>
    <t>Pol18</t>
  </si>
  <si>
    <t>Požární izolace odolnost dle PBŘ</t>
  </si>
  <si>
    <t>1076576980</t>
  </si>
  <si>
    <t>Pol32</t>
  </si>
  <si>
    <t>Přívodní talířový ventil plastový (nastavitelný středový disk pro regulaci množství a tvaru proudu vzduchu) DN100 vč. montážního rámečku</t>
  </si>
  <si>
    <t>1916393783</t>
  </si>
  <si>
    <t>Pol33</t>
  </si>
  <si>
    <t>Odvodní talířový ventil plastový DN125 vč. montážního rámečku</t>
  </si>
  <si>
    <t>-80139161</t>
  </si>
  <si>
    <t>Pol34</t>
  </si>
  <si>
    <t>Odvodní talířový ventil plastový DN100 vč. montážního rámečku</t>
  </si>
  <si>
    <t>328181467</t>
  </si>
  <si>
    <t>Pol37</t>
  </si>
  <si>
    <t xml:space="preserve">Tepelně a hlukově izolovaná ohebná hliníková hadice  DN160</t>
  </si>
  <si>
    <t>1659343920</t>
  </si>
  <si>
    <t>Tepelně a hlukově izolovaná ohebná hliníková hadice DN160</t>
  </si>
  <si>
    <t>1260050833</t>
  </si>
  <si>
    <t>-635865254</t>
  </si>
  <si>
    <t>494134595</t>
  </si>
  <si>
    <t>Pol58</t>
  </si>
  <si>
    <t>Odvodní talířový ventil plastový DN200 vč. montážního rámečku</t>
  </si>
  <si>
    <t>1492392124</t>
  </si>
  <si>
    <t>Pol76</t>
  </si>
  <si>
    <t xml:space="preserve">Vzt jednotka s rekuperací (s el. předehřevem) podstropní provedení 550/550 m3/hod (přívod/odvod)  - Nízká výška - El. předhřev - Filtr F7/G4 (přívod/odvod) - Diagonální protiproudý rekuperátor s účinností až 93% - EC motory - Plášť jednotky vyroben z EPP </t>
  </si>
  <si>
    <t>593513626</t>
  </si>
  <si>
    <t>Vzt jednotka s rekuperací (s el. předehřevem) podstropní provedení 550/550 m3/hod (přívod/odvod) - Nízká výška - El. předhřev - Filtr F7/G4 (přívod/odvod) - Diagonální protiproudý rekuperátor s účinností až 93% - EC motory - Plášť jednotky vyroben z EPP - MaR ... autonomní (inteligentní plně vybavené ovládání pomocí dotykového displeje s režimy větrání CAV a DCV, BMS řízení přes ModBUS RTU, Modbus TCP nebo BACnet) - Sifon pro odvod kondenzátu je součástí balení jednotky Parametry … viz Tabulka výkonů</t>
  </si>
  <si>
    <t>Pol77</t>
  </si>
  <si>
    <t>Zpětná klapka DN250</t>
  </si>
  <si>
    <t>-1715702960</t>
  </si>
  <si>
    <t>Pol78</t>
  </si>
  <si>
    <t>Požární klapka DN250 ovládání dle PBŘ (manuální aktivační mechanismus se zpětnou pružinou a tavnou tepelnou pojistkou)</t>
  </si>
  <si>
    <t>-1675164457</t>
  </si>
  <si>
    <t>Pol79</t>
  </si>
  <si>
    <t xml:space="preserve">Tepelně a hlukově izolovaná ohebná hliníková hadice  DN250</t>
  </si>
  <si>
    <t>-333183657</t>
  </si>
  <si>
    <t>Tepelně a hlukově izolovaná ohebná hliníková hadice DN250</t>
  </si>
  <si>
    <t>Pol80</t>
  </si>
  <si>
    <t xml:space="preserve">Tepelně a hlukově izolovaná ohebná hliníková hadice  DN125</t>
  </si>
  <si>
    <t>-409789663</t>
  </si>
  <si>
    <t>Tepelně a hlukově izolovaná ohebná hliníková hadice DN125</t>
  </si>
  <si>
    <t>Pol81</t>
  </si>
  <si>
    <t xml:space="preserve">Tepelně a hlukově izolovaná ohebná hliníková hadice  DN100</t>
  </si>
  <si>
    <t>1278299465</t>
  </si>
  <si>
    <t>Tepelně a hlukově izolovaná ohebná hliníková hadice DN100</t>
  </si>
  <si>
    <t>Pol82</t>
  </si>
  <si>
    <t>Kruhové pozink Spiro potrubí do DN250, 50% tvarovek</t>
  </si>
  <si>
    <t>-1325170578</t>
  </si>
  <si>
    <t>Pol83</t>
  </si>
  <si>
    <t>553761182</t>
  </si>
  <si>
    <t>-199544152</t>
  </si>
  <si>
    <t>8C - Větrání Veřejné prostory SO 02</t>
  </si>
  <si>
    <t>1350663398</t>
  </si>
  <si>
    <t>1992447135</t>
  </si>
  <si>
    <t>-1051612468</t>
  </si>
  <si>
    <t>Pol40</t>
  </si>
  <si>
    <t>Pachutěsná zpětná klapka - magnetická, dvoukřídlá DN200</t>
  </si>
  <si>
    <t>1807645510</t>
  </si>
  <si>
    <t>1705211729</t>
  </si>
  <si>
    <t>-443695991</t>
  </si>
  <si>
    <t>Pol44</t>
  </si>
  <si>
    <t>Al hadice z Al fólie (Spirálovitě stáčený a profilovaný pás z hliníkové slitiny tloušťky 100mikronů) DN100</t>
  </si>
  <si>
    <t>225114397</t>
  </si>
  <si>
    <t>Pol46</t>
  </si>
  <si>
    <t>Kruhové pozink Spiro potrubí do DN200, 30% tvarovek</t>
  </si>
  <si>
    <t>520032073</t>
  </si>
  <si>
    <t>Pol55</t>
  </si>
  <si>
    <t>Sací oblouk segmentový 90° pozink, DN200</t>
  </si>
  <si>
    <t>595045124</t>
  </si>
  <si>
    <t>Pol56</t>
  </si>
  <si>
    <t xml:space="preserve">Výfuková hlavice  pozink, DN200</t>
  </si>
  <si>
    <t>1528314426</t>
  </si>
  <si>
    <t>Výfuková hlavice pozink, DN200</t>
  </si>
  <si>
    <t>1085535581</t>
  </si>
  <si>
    <t>Pol84</t>
  </si>
  <si>
    <t xml:space="preserve">Vzt jednotka s rekuperací (s el. předehřevem) 485/485 m3/hod (přívod/odvod)  - El. předehřev - Montáž na  stěnu - Dvojitý plášť jednotky vyroben z plechových panelů, které jsou vyplněny izolací z minerální vaty, tloušťka 30mm - Diagonální protiproudý reku</t>
  </si>
  <si>
    <t>1033033847</t>
  </si>
  <si>
    <t>Vzt jednotka s rekuperací (s el. předehřevem) 485/485 m3/hod (přívod/odvod) - El. předehřev - Montáž na stěnu - Dvojitý plášť jednotky vyroben z plechových panelů, které jsou vyplněny izolací z minerální vaty, tloušťka 30mm - Diagonální protiproudý rekuperátor s účinností až 93% - Energeticky úsporné EC ventilátory s nízkým SFP a tichým chodem - MaR ... autonomní (inteligentní plně vybavené ovládání pomocí dotykového displeje s režimy větrání CAV a DCV, BMS řízení přes ModBUS RTU, Modbus TCP nebo BACnet) Parametry … viz Tabulka výkonů</t>
  </si>
  <si>
    <t>Pol85</t>
  </si>
  <si>
    <t>2026582146</t>
  </si>
  <si>
    <t>2074650173</t>
  </si>
  <si>
    <t>9 - Větrání hyg. zázemí - byt č. 1</t>
  </si>
  <si>
    <t>Pol86</t>
  </si>
  <si>
    <t>Diagonální ventilátor do kruhového potrubí 140 m3/hod; dp = 85 Pa P = 0,026 kW; 230 V; I = 0,11 A</t>
  </si>
  <si>
    <t>1481976837</t>
  </si>
  <si>
    <t>Pol87</t>
  </si>
  <si>
    <t xml:space="preserve">Výfuková hlavice  pozink, DN125</t>
  </si>
  <si>
    <t>-725220678</t>
  </si>
  <si>
    <t>Výfuková hlavice pozink, DN125</t>
  </si>
  <si>
    <t>Pol88</t>
  </si>
  <si>
    <t>Pachutěsná zpětná klapka - magnetická DN125</t>
  </si>
  <si>
    <t>1382213332</t>
  </si>
  <si>
    <t>Pol89</t>
  </si>
  <si>
    <t>169513884</t>
  </si>
  <si>
    <t>-1770957597</t>
  </si>
  <si>
    <t>Pol90</t>
  </si>
  <si>
    <t>872607771</t>
  </si>
  <si>
    <t>Pol91</t>
  </si>
  <si>
    <t>Kruhové pozink Spiro potrubí do DN125, 30% tvarovek</t>
  </si>
  <si>
    <t>-1164890858</t>
  </si>
  <si>
    <t>Pol92</t>
  </si>
  <si>
    <t>1059226862</t>
  </si>
  <si>
    <t>Poznámka k položce:_x000d_
Poznámka: Ovládání (tlačítko) + doběhové relé ... dodávka profese SI, MaR</t>
  </si>
  <si>
    <t>10 - Kuchyňský odsavač - byt č.1</t>
  </si>
  <si>
    <t>Pol60</t>
  </si>
  <si>
    <t>Al hadice z Al fólie (Spirálovitě stáčený a profilovaný pás z hliníkové slitiny tloušťky 100mikronů) DN125</t>
  </si>
  <si>
    <t>-66773608</t>
  </si>
  <si>
    <t>-633499937</t>
  </si>
  <si>
    <t>549297920</t>
  </si>
  <si>
    <t>911683971</t>
  </si>
  <si>
    <t>Pol93</t>
  </si>
  <si>
    <t xml:space="preserve">Kuchyňský odsavač nerezový 270 m3/hod  - není součástí dodávky vzt - konkrétní typ bude upřesněn před realizací dle požadavků architekta</t>
  </si>
  <si>
    <t>-806474906</t>
  </si>
  <si>
    <t>Kuchyňský odsavač nerezový 270 m3/hod - není součástí dodávky vzt - konkrétní typ bude upřesněn před realizací dle požadavků architekta</t>
  </si>
  <si>
    <t>Pol94</t>
  </si>
  <si>
    <t>Pachutěsná zpětná klapka - magnetická, dvoukřídlá DN125</t>
  </si>
  <si>
    <t>368254213</t>
  </si>
  <si>
    <t>Pol95</t>
  </si>
  <si>
    <t>1466924458</t>
  </si>
  <si>
    <t>Poznámka k položce:_x000d_
Poznámka: Ovládání součástí spotřebiče</t>
  </si>
  <si>
    <t>D16a</t>
  </si>
  <si>
    <t>11A - Klimatizace rehabilitace</t>
  </si>
  <si>
    <t xml:space="preserve">Venkovní split jednotka - Qch=5 kW, Qt=5,8kW </t>
  </si>
  <si>
    <t>1174340111</t>
  </si>
  <si>
    <t>Vnitřní nástěnná jednotka Qch=5kW, Qt=5,8kW, vč. infraovladače</t>
  </si>
  <si>
    <t>-2134498391</t>
  </si>
  <si>
    <t>CU potrubí vč. chladiva (R32) a komunikačního kabelu + izolace (6,35/12,7mm)</t>
  </si>
  <si>
    <t>1833967397</t>
  </si>
  <si>
    <t>el. deska P 1485</t>
  </si>
  <si>
    <t>311408523</t>
  </si>
  <si>
    <t>Doplnění chladiva R32</t>
  </si>
  <si>
    <t>1660913656</t>
  </si>
  <si>
    <t>Pol506a</t>
  </si>
  <si>
    <t>Sifon (odvod kondenzátu z vnitřních jednotek)</t>
  </si>
  <si>
    <t>70459197</t>
  </si>
  <si>
    <t>Pol506b</t>
  </si>
  <si>
    <t>Podkladový blok - gumový pražec</t>
  </si>
  <si>
    <t>sa</t>
  </si>
  <si>
    <t>-280626049</t>
  </si>
  <si>
    <t>Čerpadlo kondenzátu</t>
  </si>
  <si>
    <t>1209020470</t>
  </si>
  <si>
    <t>Evidenční kniha</t>
  </si>
  <si>
    <t>-487254018</t>
  </si>
  <si>
    <t>Kontrola těsnosti</t>
  </si>
  <si>
    <t>531060405</t>
  </si>
  <si>
    <t>1811860412</t>
  </si>
  <si>
    <t>Poznámka : MFA...16 A - infraovladač - součást dodávky zařízení</t>
  </si>
  <si>
    <t>882526205</t>
  </si>
  <si>
    <t xml:space="preserve">11B - Klimatizace Vyšetřovna I </t>
  </si>
  <si>
    <t>Pol100</t>
  </si>
  <si>
    <t>kg</t>
  </si>
  <si>
    <t>1444727851</t>
  </si>
  <si>
    <t>Pol101</t>
  </si>
  <si>
    <t>651952324</t>
  </si>
  <si>
    <t>Pol102</t>
  </si>
  <si>
    <t>-1716056439</t>
  </si>
  <si>
    <t>Pol103</t>
  </si>
  <si>
    <t>1113253087</t>
  </si>
  <si>
    <t>Pol104</t>
  </si>
  <si>
    <t>145503047</t>
  </si>
  <si>
    <t>Pol105</t>
  </si>
  <si>
    <t>801384662</t>
  </si>
  <si>
    <t>Pol107</t>
  </si>
  <si>
    <t xml:space="preserve">Venkovní split jednotka  Qch = 2,5 kW Qt = 3,3 kW</t>
  </si>
  <si>
    <t>1292828342</t>
  </si>
  <si>
    <t>Venkovní split jednotka Qch = 2,5 kW Qt = 3,3 kW</t>
  </si>
  <si>
    <t>Pol108</t>
  </si>
  <si>
    <t xml:space="preserve">Vnitřní nástěnná jednotka  Qch = 2,5 kW; Qt = 3,3 kW vč. infraovladače</t>
  </si>
  <si>
    <t>-196466091</t>
  </si>
  <si>
    <t>Vnitřní nástěnná jednotka Qch = 2,5 kW; Qt = 3,3 kW vč. infraovladače</t>
  </si>
  <si>
    <t>Pol109</t>
  </si>
  <si>
    <t>Cu potrubí vč. chladiva (R32) a komunikačního kabelu + izolace (6,35/9,52 mm)</t>
  </si>
  <si>
    <t>1121939835</t>
  </si>
  <si>
    <t>Pol110</t>
  </si>
  <si>
    <t>-1984477199</t>
  </si>
  <si>
    <t>Poznámka k položce:_x000d_
Poznámka: MFA … 10 A Infraovladač - součást dodávky zařízení</t>
  </si>
  <si>
    <t>Pol99</t>
  </si>
  <si>
    <t>El. deska PI485</t>
  </si>
  <si>
    <t>357703917</t>
  </si>
  <si>
    <t xml:space="preserve">11C - Klimatizace Vyšetřovna II </t>
  </si>
  <si>
    <t>1770315601</t>
  </si>
  <si>
    <t>-751448865</t>
  </si>
  <si>
    <t>-492664916</t>
  </si>
  <si>
    <t>1096445323</t>
  </si>
  <si>
    <t>1448187896</t>
  </si>
  <si>
    <t>1068738560</t>
  </si>
  <si>
    <t>723182827</t>
  </si>
  <si>
    <t>291371397</t>
  </si>
  <si>
    <t>-326846188</t>
  </si>
  <si>
    <t>Pol111</t>
  </si>
  <si>
    <t>2038702638</t>
  </si>
  <si>
    <t>1799534747</t>
  </si>
  <si>
    <t>11D - Klimatizace Vyšetřovna III</t>
  </si>
  <si>
    <t>1099587072</t>
  </si>
  <si>
    <t>2079663915</t>
  </si>
  <si>
    <t>323375825</t>
  </si>
  <si>
    <t>294452102</t>
  </si>
  <si>
    <t>-1567000759</t>
  </si>
  <si>
    <t>355495466</t>
  </si>
  <si>
    <t>105423520</t>
  </si>
  <si>
    <t>1210954272</t>
  </si>
  <si>
    <t>1574879740</t>
  </si>
  <si>
    <t>505958518</t>
  </si>
  <si>
    <t>-13970668</t>
  </si>
  <si>
    <t xml:space="preserve">2 - Větrání m.č. 001, 002, 004 a 005 - odvod </t>
  </si>
  <si>
    <t>Pol11</t>
  </si>
  <si>
    <t>Diagonální ventilátor do kruhového potrubí 470 m3/hod; dp = 180 Pa P = 0,133 kW; 230 V; I = 0,6 A</t>
  </si>
  <si>
    <t>1488537665</t>
  </si>
  <si>
    <t>Pol12</t>
  </si>
  <si>
    <t>Pachutěsná zpětná klapka - magnetická DN200</t>
  </si>
  <si>
    <t>1848105161</t>
  </si>
  <si>
    <t>Pol13</t>
  </si>
  <si>
    <t>Odvodní talířový ventil kovový DN160</t>
  </si>
  <si>
    <t>-1216292756</t>
  </si>
  <si>
    <t>1297711890</t>
  </si>
  <si>
    <t>Pol15</t>
  </si>
  <si>
    <t>Požární mřížka 200x100 (komplet ... BaTR tl. 30 mm + 2ks NOVA-L-1-2-200x100-UR-1-12,5-0 hliník s ELOX)</t>
  </si>
  <si>
    <t>252885012</t>
  </si>
  <si>
    <t>Pol16</t>
  </si>
  <si>
    <t>Stěnový uzávěr 150x250 ovl. manuální mřížka na 1 straně pozink</t>
  </si>
  <si>
    <t>537345967</t>
  </si>
  <si>
    <t>Pol17</t>
  </si>
  <si>
    <t>Ochranná mřížka pozink (tahokov) 150x250</t>
  </si>
  <si>
    <t>-398889196</t>
  </si>
  <si>
    <t>630638527</t>
  </si>
  <si>
    <t>Pol19</t>
  </si>
  <si>
    <t>2101024599</t>
  </si>
  <si>
    <t>1853063813</t>
  </si>
  <si>
    <t>588505184</t>
  </si>
  <si>
    <t>563552843</t>
  </si>
  <si>
    <t>-64619074</t>
  </si>
  <si>
    <t>-1733674680</t>
  </si>
  <si>
    <t>11E - Klimatizace Služby I</t>
  </si>
  <si>
    <t>-1473334495</t>
  </si>
  <si>
    <t>-242652264</t>
  </si>
  <si>
    <t>-201872446</t>
  </si>
  <si>
    <t>1218925124</t>
  </si>
  <si>
    <t>-782695050</t>
  </si>
  <si>
    <t>-1523248018</t>
  </si>
  <si>
    <t>-61272039</t>
  </si>
  <si>
    <t>-1494068368</t>
  </si>
  <si>
    <t>-1894116307</t>
  </si>
  <si>
    <t>-1679467962</t>
  </si>
  <si>
    <t>1853895653</t>
  </si>
  <si>
    <t>11F - Klimatizace Služby II</t>
  </si>
  <si>
    <t>1378828776</t>
  </si>
  <si>
    <t>1820925043</t>
  </si>
  <si>
    <t>-1672351489</t>
  </si>
  <si>
    <t>679238432</t>
  </si>
  <si>
    <t>-1730158146</t>
  </si>
  <si>
    <t>-729408065</t>
  </si>
  <si>
    <t>1221304401</t>
  </si>
  <si>
    <t>869331857</t>
  </si>
  <si>
    <t>501669820</t>
  </si>
  <si>
    <t>-767709825</t>
  </si>
  <si>
    <t>-1114497897</t>
  </si>
  <si>
    <t>11G - Klimatizace Služby V</t>
  </si>
  <si>
    <t>498667583</t>
  </si>
  <si>
    <t>-1638172368</t>
  </si>
  <si>
    <t>555103230</t>
  </si>
  <si>
    <t>-980038820</t>
  </si>
  <si>
    <t>711654907</t>
  </si>
  <si>
    <t>496792674</t>
  </si>
  <si>
    <t>1100113702</t>
  </si>
  <si>
    <t>536185816</t>
  </si>
  <si>
    <t>-304565596</t>
  </si>
  <si>
    <t>Pol112</t>
  </si>
  <si>
    <t>-765023661</t>
  </si>
  <si>
    <t>922059613</t>
  </si>
  <si>
    <t>11H - Klimatizace Služby IV</t>
  </si>
  <si>
    <t>-278702003</t>
  </si>
  <si>
    <t>-857431571</t>
  </si>
  <si>
    <t>-1663162841</t>
  </si>
  <si>
    <t>-1543157255</t>
  </si>
  <si>
    <t>207925437</t>
  </si>
  <si>
    <t>-868467433</t>
  </si>
  <si>
    <t>-921598350</t>
  </si>
  <si>
    <t>-2092910161</t>
  </si>
  <si>
    <t>-1778458692</t>
  </si>
  <si>
    <t>Pol113</t>
  </si>
  <si>
    <t>-1125811819</t>
  </si>
  <si>
    <t>-425466466</t>
  </si>
  <si>
    <t>11I - Klimatizace Služby III</t>
  </si>
  <si>
    <t>-2029742509</t>
  </si>
  <si>
    <t>2018277168</t>
  </si>
  <si>
    <t>1401906657</t>
  </si>
  <si>
    <t>448123010</t>
  </si>
  <si>
    <t>1777177415</t>
  </si>
  <si>
    <t>236807757</t>
  </si>
  <si>
    <t>-1084828568</t>
  </si>
  <si>
    <t>1606643576</t>
  </si>
  <si>
    <t>1043164028</t>
  </si>
  <si>
    <t>-1188458507</t>
  </si>
  <si>
    <t>-719033728</t>
  </si>
  <si>
    <t>Napojení klimatizace na nadřazený systém</t>
  </si>
  <si>
    <t>Pol114</t>
  </si>
  <si>
    <t>Brána Modbus RTU vč. příslušenství (převodník RTU-USB, zdroj 12VDC, sada propojovacích kabelů atd.), propojovací kabeláž</t>
  </si>
  <si>
    <t>304432049</t>
  </si>
  <si>
    <t>12A - Klimatizace Pečivo - příprava</t>
  </si>
  <si>
    <t>647287606</t>
  </si>
  <si>
    <t>1514702718</t>
  </si>
  <si>
    <t>Pol115</t>
  </si>
  <si>
    <t>Instalační box pro nástěnnou jednotku</t>
  </si>
  <si>
    <t>-328450477</t>
  </si>
  <si>
    <t>Pol116</t>
  </si>
  <si>
    <t>Vakuování a zaslepení Cu-potrubí</t>
  </si>
  <si>
    <t>879212066</t>
  </si>
  <si>
    <t>Pol117</t>
  </si>
  <si>
    <t>-1117562438</t>
  </si>
  <si>
    <t>Poznámka k položce:_x000d_
Poznámka: SI, MaR … příprava MFA … 10 A</t>
  </si>
  <si>
    <t xml:space="preserve">12B - Klimatizace Květinářství  - příprava</t>
  </si>
  <si>
    <t>2082198904</t>
  </si>
  <si>
    <t>2139261969</t>
  </si>
  <si>
    <t>1003774436</t>
  </si>
  <si>
    <t>Pol118</t>
  </si>
  <si>
    <t>Cu potrubí vč. chladiva (R32) a komunikačního kabelu + izolace (6,35/15,88 mm)</t>
  </si>
  <si>
    <t>-441503295</t>
  </si>
  <si>
    <t>Pol119</t>
  </si>
  <si>
    <t>901345069</t>
  </si>
  <si>
    <t>Poznámka k položce:_x000d_
Poznámka: SI, MaR … příprava MFA … 25 A</t>
  </si>
  <si>
    <t>12C - Klimatizace Papírnictví - příprava</t>
  </si>
  <si>
    <t>1896592189</t>
  </si>
  <si>
    <t>-829808299</t>
  </si>
  <si>
    <t>70791207</t>
  </si>
  <si>
    <t>985757850</t>
  </si>
  <si>
    <t>-1919982694</t>
  </si>
  <si>
    <t>D29</t>
  </si>
  <si>
    <t>13 - Odvětrání výtahové šachty</t>
  </si>
  <si>
    <t>Pol120</t>
  </si>
  <si>
    <t>Protidešťová stříška s lemem a mřížkou pozink, DN160</t>
  </si>
  <si>
    <t>-1220779996</t>
  </si>
  <si>
    <t>Pol121</t>
  </si>
  <si>
    <t>Kruhové pozink Spiro potrubí DN160, 10% tvarovek</t>
  </si>
  <si>
    <t>656162477</t>
  </si>
  <si>
    <t>Pol122</t>
  </si>
  <si>
    <t>997363448</t>
  </si>
  <si>
    <t>-413752331</t>
  </si>
  <si>
    <t xml:space="preserve">3 - Větrání technické místnosti v 1.PP - přívod </t>
  </si>
  <si>
    <t>-1417893167</t>
  </si>
  <si>
    <t>Pol20</t>
  </si>
  <si>
    <t>Diagonální ventilátor do kruhového potrubí 230 m3/hod; dp = 175 Pa P = 0,053 kW; 230 V; I = 0,21 A</t>
  </si>
  <si>
    <t>1522210218</t>
  </si>
  <si>
    <t>Pol21</t>
  </si>
  <si>
    <t xml:space="preserve">Protidešťová žaluzie  plastová, DN160</t>
  </si>
  <si>
    <t>2058185743</t>
  </si>
  <si>
    <t>Protidešťová žaluzie plastová, DN160</t>
  </si>
  <si>
    <t>Pol22</t>
  </si>
  <si>
    <t>Uzavírací klapka - servopohon DN160</t>
  </si>
  <si>
    <t>-1238816065</t>
  </si>
  <si>
    <t>Pol23</t>
  </si>
  <si>
    <t>Ochranná mřížka na potrubí DN160</t>
  </si>
  <si>
    <t>-1675503357</t>
  </si>
  <si>
    <t>Pol24</t>
  </si>
  <si>
    <t>Ochranná mřížka na potrubí DN125</t>
  </si>
  <si>
    <t>36273636</t>
  </si>
  <si>
    <t>Pol25</t>
  </si>
  <si>
    <t>Plastové potrubí kruhové DN160, 50% tvarovek</t>
  </si>
  <si>
    <t>698050091</t>
  </si>
  <si>
    <t>Pol26</t>
  </si>
  <si>
    <t>353623924</t>
  </si>
  <si>
    <t>Pol27</t>
  </si>
  <si>
    <t>-2110196285</t>
  </si>
  <si>
    <t>Poznámka k položce:_x000d_
Poznámka: Ovládání (časový program + ruční) + doběhové relé ... dodávka profese SI, Mar Časový program … 2 režimy - letní (nižší otáčky) a zimní (vyšší otáčky)</t>
  </si>
  <si>
    <t>222028689</t>
  </si>
  <si>
    <t>-606524536</t>
  </si>
  <si>
    <t>1170493254</t>
  </si>
  <si>
    <t>D30</t>
  </si>
  <si>
    <t xml:space="preserve">Ostatní </t>
  </si>
  <si>
    <t>Pol123</t>
  </si>
  <si>
    <t>1496424848</t>
  </si>
  <si>
    <t>Pol124</t>
  </si>
  <si>
    <t>Komplexní vyzkoušení</t>
  </si>
  <si>
    <t>-767318800</t>
  </si>
  <si>
    <t>Pol125</t>
  </si>
  <si>
    <t>Zaškolení obsluhy</t>
  </si>
  <si>
    <t>-716006152</t>
  </si>
  <si>
    <t>Pol126</t>
  </si>
  <si>
    <t>Zaregulování zařízení</t>
  </si>
  <si>
    <t>1033717150</t>
  </si>
  <si>
    <t>4A - Větrání o.j. Pečivo</t>
  </si>
  <si>
    <t>56329229</t>
  </si>
  <si>
    <t>867535411</t>
  </si>
  <si>
    <t>Pol28</t>
  </si>
  <si>
    <t xml:space="preserve">Vzt jednotka s rekuperací (s el. předehřevem) podstropní provedení 160/160 m3/hod (přívod/odvod)  - Nízká výška - El. předhřev - Filtr F7/G4 (přívod/odvod) - Diagonální protiproudý rekuperátor s účinností až 93% - EC motory - Plášť jednotky vyroben z EPP </t>
  </si>
  <si>
    <t>1835172259</t>
  </si>
  <si>
    <t>Vzt jednotka s rekuperací (s el. předehřevem) podstropní provedení 160/160 m3/hod (přívod/odvod) - Nízká výška - El. předhřev - Filtr F7/G4 (přívod/odvod) - Diagonální protiproudý rekuperátor s účinností až 93% - EC motory - Plášť jednotky vyroben z EPP - MaR ... autonomní (inteligentní plně vybavené ovládání pomocí dotykového displeje s režimy větrání CAV a DCV, BMS řízení přes ModBUS RTU, Modbus TCP nebo BACnet) - Sifon pro odvod kondenzátu je součástí balení jednotky Parametry … viz Tabulka výkonů</t>
  </si>
  <si>
    <t>1186682126</t>
  </si>
  <si>
    <t>-1775646435</t>
  </si>
  <si>
    <t>Pol31</t>
  </si>
  <si>
    <t>Přívodní talířový ventil plastový (nastavitelný středový disk pro regulaci množství a tvaru proudu vzduchu) DN125 vč. montážního rámečku</t>
  </si>
  <si>
    <t>22759847</t>
  </si>
  <si>
    <t>1416592441</t>
  </si>
  <si>
    <t>325976175</t>
  </si>
  <si>
    <t>1526033749</t>
  </si>
  <si>
    <t>Pol35</t>
  </si>
  <si>
    <t>Al hadice z Al fólie (Spirálovitě stáčený a profilovaný pás z hliníkové slitiny tloušťky 100mikronů) DN125, L = 5 m</t>
  </si>
  <si>
    <t>-1486768848</t>
  </si>
  <si>
    <t>Pol36</t>
  </si>
  <si>
    <t>Al hadice z Al fólie (Spirálovitě stáčený a profilovaný pás z hliníkové slitiny tloušťky 100mikronů) DN100, L = 5 m</t>
  </si>
  <si>
    <t>-491510081</t>
  </si>
  <si>
    <t>1102366124</t>
  </si>
  <si>
    <t>-333742944</t>
  </si>
  <si>
    <t>853525443</t>
  </si>
  <si>
    <t xml:space="preserve">4B - Větrání o.j. Květinářství </t>
  </si>
  <si>
    <t>1158206022</t>
  </si>
  <si>
    <t>-1265769538</t>
  </si>
  <si>
    <t>-85199196</t>
  </si>
  <si>
    <t>-798851410</t>
  </si>
  <si>
    <t>1651474552</t>
  </si>
  <si>
    <t>-1632798371</t>
  </si>
  <si>
    <t>Pol39</t>
  </si>
  <si>
    <t xml:space="preserve">Vzt jednotka s rekuperací (s el. předehřevem) 370/370 m3/hod (přívod/odvod)  - El. předehřev - Montáž na  stěnu - Dvojitý plášť jednotky vyroben z plechových panelů, které jsou vyplněny izolací z minerální vaty, tloušťka 30mm - Diagonální protiproudý reku</t>
  </si>
  <si>
    <t>-1052341137</t>
  </si>
  <si>
    <t>Vzt jednotka s rekuperací (s el. předehřevem) 370/370 m3/hod (přívod/odvod) - El. předehřev - Montáž na stěnu - Dvojitý plášť jednotky vyroben z plechových panelů, které jsou vyplněny izolací z minerální vaty, tloušťka 30mm - Diagonální protiproudý rekuperátor s účinností až 93% - Energeticky úsporné EC ventilátory s nízkým SFP a tichým chodem - MaR ... autonomní (inteligentní plně vybavené ovládání pomocí dotykového displeje s režimy větrání CAV a DCV, BMS řízení přes ModBUS RTU, Modbus TCP nebo BACnet) Parametry … viz Tabulka výkonů</t>
  </si>
  <si>
    <t>1455842902</t>
  </si>
  <si>
    <t>Pol41</t>
  </si>
  <si>
    <t>Požární klapka DN160 ovládání dle PBŘ (manuální aktivační mechanismus se zpětnou pružinou a tavnou tepelnou pojistkou)</t>
  </si>
  <si>
    <t>2079901039</t>
  </si>
  <si>
    <t>-239572505</t>
  </si>
  <si>
    <t>-1713008210</t>
  </si>
  <si>
    <t>1209488691</t>
  </si>
  <si>
    <t>197622519</t>
  </si>
  <si>
    <t>1308914209</t>
  </si>
  <si>
    <t>Pol47</t>
  </si>
  <si>
    <t>384553669</t>
  </si>
  <si>
    <t>900313223</t>
  </si>
  <si>
    <t xml:space="preserve">4C -  Větrání o.j. Papírnictví</t>
  </si>
  <si>
    <t>734887308</t>
  </si>
  <si>
    <t>-1255188885</t>
  </si>
  <si>
    <t>-1637763438</t>
  </si>
  <si>
    <t>-1764434171</t>
  </si>
  <si>
    <t>-1231253273</t>
  </si>
  <si>
    <t>-56957605</t>
  </si>
  <si>
    <t>-1665152493</t>
  </si>
  <si>
    <t>525862162</t>
  </si>
  <si>
    <t>734161046</t>
  </si>
  <si>
    <t>1448800975</t>
  </si>
  <si>
    <t>Pol48</t>
  </si>
  <si>
    <t xml:space="preserve">Vzt jednotka s rekuperací (s el. předehřevem) 405/405 m3/hod (přívod/odvod)  - El. předehřev - Montáž na  stěnu - Dvojitý plášť jednotky vyroben z plechových panelů, které jsou vyplněny izolací z minerální vaty, tloušťka 30mm - Diagonální protiproudý reku</t>
  </si>
  <si>
    <t>2034923261</t>
  </si>
  <si>
    <t>Vzt jednotka s rekuperací (s el. předehřevem) 405/405 m3/hod (přívod/odvod) - El. předehřev - Montáž na stěnu - Dvojitý plášť jednotky vyroben z plechových panelů, které jsou vyplněny izolací z minerální vaty, tloušťka 30mm - Diagonální protiproudý rekuperátor s účinností až 93% - Energeticky úsporné EC ventilátory s nízkým SFP a tichým chodem - MaR ... autonomní (inteligentní plně vybavené ovládání pomocí dotykového displeje s režimy větrání CAV a DCV, BMS řízení přes ModBUS RTU, Modbus TCP nebo BACnet) Parametry … viz Tabulka výkonů</t>
  </si>
  <si>
    <t>Pol49</t>
  </si>
  <si>
    <t xml:space="preserve">Sací oblouk segmentový 90°  pozink, DN250</t>
  </si>
  <si>
    <t>817482472</t>
  </si>
  <si>
    <t>Sací oblouk segmentový 90° pozink, DN250</t>
  </si>
  <si>
    <t>Pol50</t>
  </si>
  <si>
    <t xml:space="preserve">Výfuková hlavice  pozink, DN250</t>
  </si>
  <si>
    <t>629815241</t>
  </si>
  <si>
    <t>Výfuková hlavice pozink, DN250</t>
  </si>
  <si>
    <t>Pol51</t>
  </si>
  <si>
    <t>Požární klapka DN200 ovládání dle PBŘ (manuální aktivační mechanismus se zpětnou pružinou a tavnou tepelnou pojistkou)</t>
  </si>
  <si>
    <t>-1810652044</t>
  </si>
  <si>
    <t>Pol52</t>
  </si>
  <si>
    <t xml:space="preserve">Čtyřhranné pozink potrubí sk. I  do obvodu 1 m, 20% tvarovek</t>
  </si>
  <si>
    <t>-267310574</t>
  </si>
  <si>
    <t>Čtyřhranné pozink potrubí sk. I do obvodu 1 m, 20% tvarovek</t>
  </si>
  <si>
    <t>Pol53</t>
  </si>
  <si>
    <t>-970349167</t>
  </si>
  <si>
    <t>1928907954</t>
  </si>
  <si>
    <t>4D - Větrání veterinární kliniky (1.NP)</t>
  </si>
  <si>
    <t>2067270649</t>
  </si>
  <si>
    <t>1449210232</t>
  </si>
  <si>
    <t>1633890396</t>
  </si>
  <si>
    <t>-537934483</t>
  </si>
  <si>
    <t>-695874555</t>
  </si>
  <si>
    <t>1017781739</t>
  </si>
  <si>
    <t>29901744</t>
  </si>
  <si>
    <t>-2065919033</t>
  </si>
  <si>
    <t>936684536</t>
  </si>
  <si>
    <t>Pol54</t>
  </si>
  <si>
    <t xml:space="preserve">Vzt jednotka s rekuperací (s el. předehřevem) 435/435 m3/hod (přívod/odvod)  - El. předehřev - Montáž na  stěnu - Dvojitý plášť jednotky vyroben z plechových panelů, které jsou vyplněny izolací z minerální vaty, tloušťka 30mm - Diagonální protiproudý reku</t>
  </si>
  <si>
    <t>-1040287675</t>
  </si>
  <si>
    <t>Vzt jednotka s rekuperací (s el. předehřevem) 435/435 m3/hod (přívod/odvod) - El. předehřev - Montáž na stěnu - Dvojitý plášť jednotky vyroben z plechových panelů, které jsou vyplněny izolací z minerální vaty, tloušťka 30mm - Diagonální protiproudý rekuperátor s účinností až 93% - Energeticky úsporné EC ventilátory s nízkým SFP a tichým chodem - MaR ... autonomní (inteligentní plně vybavené ovládání pomocí dotykového displeje s režimy větrání CAV a DCV, BMS řízení přes ModBUS RTU, Modbus TCP nebo BACnet) Parametry … viz Tabulka výkonů</t>
  </si>
  <si>
    <t>1070846417</t>
  </si>
  <si>
    <t>70937680</t>
  </si>
  <si>
    <t>Pol57</t>
  </si>
  <si>
    <t>Přívodní talířový ventil plastový (nastavitelný středový disk pro regulaci množství a tvaru proudu vzduchu) DN80 vč. montážního rámečku</t>
  </si>
  <si>
    <t>1532492363</t>
  </si>
  <si>
    <t>1597896461</t>
  </si>
  <si>
    <t>Pol59</t>
  </si>
  <si>
    <t>Odvodní talířový ventil plastový DN80 vč. montážního rámečku</t>
  </si>
  <si>
    <t>-675816666</t>
  </si>
  <si>
    <t>1366555697</t>
  </si>
  <si>
    <t>Pol61</t>
  </si>
  <si>
    <t>Al hadice z Al fólie (Spirálovitě stáčený a profilovaný pás z hliníkové slitiny tloušťky 100mikronů) DN80</t>
  </si>
  <si>
    <t>1106866961</t>
  </si>
  <si>
    <t>Pol62</t>
  </si>
  <si>
    <t>-94781674</t>
  </si>
  <si>
    <t>1001283944</t>
  </si>
  <si>
    <t>5 - Větrání hyg. zázemí v 1.NP</t>
  </si>
  <si>
    <t>-1065134989</t>
  </si>
  <si>
    <t>-782166182</t>
  </si>
  <si>
    <t>1512661882</t>
  </si>
  <si>
    <t>2003616064</t>
  </si>
  <si>
    <t>Pol63</t>
  </si>
  <si>
    <t>Diagonální ventilátor do kruhového potrubí 235 m3/hod; dp = 130 Pa P = 0,053 kW; 230 V; I = 0,21 A</t>
  </si>
  <si>
    <t>38172205</t>
  </si>
  <si>
    <t>Pol64</t>
  </si>
  <si>
    <t>Tlumič hluku kruhový DN160, L = 600 mm</t>
  </si>
  <si>
    <t>1098714668</t>
  </si>
  <si>
    <t>Pol65</t>
  </si>
  <si>
    <t>-66383221</t>
  </si>
  <si>
    <t>Pol66</t>
  </si>
  <si>
    <t>-1263110249</t>
  </si>
  <si>
    <t>Pol67</t>
  </si>
  <si>
    <t>-1527091384</t>
  </si>
  <si>
    <t>Poznámka k položce:_x000d_
Poznámka: Ovládání (se světlem nebo pohybové čidlo) + doběhové relé ... dodávka profese SI, MaR</t>
  </si>
  <si>
    <t>-794763337</t>
  </si>
  <si>
    <t>-725737869</t>
  </si>
  <si>
    <t>6 - Větrání hyg. zázemí v 2.NP (m.č. 221-227)</t>
  </si>
  <si>
    <t>1961977955</t>
  </si>
  <si>
    <t>-951214273</t>
  </si>
  <si>
    <t>-749830709</t>
  </si>
  <si>
    <t>-405194782</t>
  </si>
  <si>
    <t>69116182</t>
  </si>
  <si>
    <t>Pol68</t>
  </si>
  <si>
    <t>Diagonální ventilátor do kruhového potrubí 340 m3/hod; dp = 130 Pa P = 0,053 kW; 230 V; I = 0,21 A</t>
  </si>
  <si>
    <t>-355917898</t>
  </si>
  <si>
    <t>Pol69</t>
  </si>
  <si>
    <t>-2062973388</t>
  </si>
  <si>
    <t>-1703985932</t>
  </si>
  <si>
    <t>1106258314</t>
  </si>
  <si>
    <t>ROU2326 - Měření a regulace</t>
  </si>
  <si>
    <t xml:space="preserve">D1 - Rozvaděč MR 1 </t>
  </si>
  <si>
    <t xml:space="preserve">D2 - Montážní materiál  </t>
  </si>
  <si>
    <t xml:space="preserve">D3 - Řídicí systém </t>
  </si>
  <si>
    <t>D4 - Kabeláž + kabel. trasy</t>
  </si>
  <si>
    <t>D5 - Montážní práce</t>
  </si>
  <si>
    <t>D6 - Hodinové zúčtovací sazby</t>
  </si>
  <si>
    <t xml:space="preserve">Rozvaděč MR 1 </t>
  </si>
  <si>
    <t>Pol128</t>
  </si>
  <si>
    <t>Nastěnný rozvaděč 600x1200x300, oceloplechový, včetně montážního panelu</t>
  </si>
  <si>
    <t>-889153355</t>
  </si>
  <si>
    <t>Pol129</t>
  </si>
  <si>
    <t>Náplň rozvaděče (hl. jistič, jističe, stykače, přepěťová ochrana, signálky, apod.)</t>
  </si>
  <si>
    <t>-1465429873</t>
  </si>
  <si>
    <t>Pol130</t>
  </si>
  <si>
    <t>Montáž a zapojení přístrojů v rozvaděči - dle náplně</t>
  </si>
  <si>
    <t>864930664</t>
  </si>
  <si>
    <t>Pol131</t>
  </si>
  <si>
    <t>Komplexní zkoušky a měření v rozvaděči ( 1x kusová zkouška )</t>
  </si>
  <si>
    <t>220065423</t>
  </si>
  <si>
    <t>Pol132</t>
  </si>
  <si>
    <t>Ostatní náplň rozvaděče dle zvyklostí výrobce ( spojovací materiál, lanka,žlaby,popisky atd.)</t>
  </si>
  <si>
    <t>-1677395962</t>
  </si>
  <si>
    <t xml:space="preserve">Montážní materiál  </t>
  </si>
  <si>
    <t>Pol133</t>
  </si>
  <si>
    <t>Snímač teploty, Ni 1000/6180 - venkovní</t>
  </si>
  <si>
    <t>188752612</t>
  </si>
  <si>
    <t>Pol134</t>
  </si>
  <si>
    <t>Snímač teploty, Ni 1000/6180 - jímkový, l=70 mm, s jímkou</t>
  </si>
  <si>
    <t>-34159615</t>
  </si>
  <si>
    <t>Pol135</t>
  </si>
  <si>
    <t>Snímač teploty, Ni 1000/6180, 5-55°C - prostorový</t>
  </si>
  <si>
    <t>-134066876</t>
  </si>
  <si>
    <t>Pol136</t>
  </si>
  <si>
    <t>Snímač tlaku analogový, 0-6bar, 0-10V, vč. ventil tlakoměr. zkušební</t>
  </si>
  <si>
    <t>-2043382776</t>
  </si>
  <si>
    <t>Pol137</t>
  </si>
  <si>
    <t>Sonda pro hlídač hladiny zaplavení</t>
  </si>
  <si>
    <t>1050336735</t>
  </si>
  <si>
    <t>Pol138</t>
  </si>
  <si>
    <t>Ústředna pro hlídač hladiny</t>
  </si>
  <si>
    <t>-1844540750</t>
  </si>
  <si>
    <t>Pol139</t>
  </si>
  <si>
    <t>Detektor úniku chladiva - dvoustupňový</t>
  </si>
  <si>
    <t>-1964364016</t>
  </si>
  <si>
    <t>Pol140</t>
  </si>
  <si>
    <t>Ústředna pro detektor</t>
  </si>
  <si>
    <t>958863000</t>
  </si>
  <si>
    <t>Pol141</t>
  </si>
  <si>
    <t>Trojc. reg. kulový ventil, Kv 16; DN 32 + pohon 24V, 0-10V</t>
  </si>
  <si>
    <t>-303610806</t>
  </si>
  <si>
    <t>Pol142</t>
  </si>
  <si>
    <t>Dvouc. uzav. kulový ventil, Kv 1,6; DN 15 + pohon 24V, on/off, hav.</t>
  </si>
  <si>
    <t>218861433</t>
  </si>
  <si>
    <t>Pol143</t>
  </si>
  <si>
    <t>Houkačka 230V, IP43</t>
  </si>
  <si>
    <t>-498325079</t>
  </si>
  <si>
    <t>Pol144</t>
  </si>
  <si>
    <t>Světelná signalizace, červená, 230V, IP65</t>
  </si>
  <si>
    <t>1672062097</t>
  </si>
  <si>
    <t>Pol145</t>
  </si>
  <si>
    <t>Ovládač v krabici se signalizaci</t>
  </si>
  <si>
    <t>-839415286</t>
  </si>
  <si>
    <t xml:space="preserve">Řídicí systém </t>
  </si>
  <si>
    <t>Pol146</t>
  </si>
  <si>
    <t>Kompakt. DDC říd. Stanice - 8DI, 8DO, 8AI, 4AO, RS232, RS485, Ethernet, displej 122x32 b., kláv., webserver</t>
  </si>
  <si>
    <t>1313476781</t>
  </si>
  <si>
    <t>Pol147</t>
  </si>
  <si>
    <t>Rozšiřující modul univerzální - 8UI/8AO</t>
  </si>
  <si>
    <t>-1510687634</t>
  </si>
  <si>
    <t>Pol148</t>
  </si>
  <si>
    <t>Rozšiřující modul univerzální -8UI/8DO</t>
  </si>
  <si>
    <t>-1565604868</t>
  </si>
  <si>
    <t>Pol149</t>
  </si>
  <si>
    <t>Komunikační převodník RS232 na RS485</t>
  </si>
  <si>
    <t>2073991078</t>
  </si>
  <si>
    <t>Pol150</t>
  </si>
  <si>
    <t>Napájecí zdroj 24Vdc, 5A,</t>
  </si>
  <si>
    <t>-384978467</t>
  </si>
  <si>
    <t>Pol151</t>
  </si>
  <si>
    <t>Převodník M-Bus/RS232+Ethernet / RS232, pro 125 zařízení</t>
  </si>
  <si>
    <t>1823016871</t>
  </si>
  <si>
    <t>Pol152</t>
  </si>
  <si>
    <t>Switch, 5× port, 10 Mbps, na DIN lištu, 24V, DC</t>
  </si>
  <si>
    <t>-1628414189</t>
  </si>
  <si>
    <t>Pol153</t>
  </si>
  <si>
    <t>SW za jeden datový bod</t>
  </si>
  <si>
    <t>db</t>
  </si>
  <si>
    <t>1149505667</t>
  </si>
  <si>
    <t>Pol154</t>
  </si>
  <si>
    <t>SW pro vyčítání dat měřičů M-bus</t>
  </si>
  <si>
    <t>-367371366</t>
  </si>
  <si>
    <t>Pol155</t>
  </si>
  <si>
    <t>Parametrizace dat. bodů komunikace MODBUS</t>
  </si>
  <si>
    <t>-254640999</t>
  </si>
  <si>
    <t>Pol156</t>
  </si>
  <si>
    <t>Parametrizace dat. bodů komunikace M-bus</t>
  </si>
  <si>
    <t>-800793871</t>
  </si>
  <si>
    <t>Pol157</t>
  </si>
  <si>
    <t>GSM modem</t>
  </si>
  <si>
    <t>-374073861</t>
  </si>
  <si>
    <t>Pol158</t>
  </si>
  <si>
    <t>Magnetická anténa</t>
  </si>
  <si>
    <t>1419982164</t>
  </si>
  <si>
    <t>Pol159</t>
  </si>
  <si>
    <t>SW pro webserver</t>
  </si>
  <si>
    <t>1249260452</t>
  </si>
  <si>
    <t>Kabeláž + kabel. trasy</t>
  </si>
  <si>
    <t>Pol160</t>
  </si>
  <si>
    <t>Kabel PVC stíněný pro MaR JYTY-O 2x1</t>
  </si>
  <si>
    <t>-1391971264</t>
  </si>
  <si>
    <t>Pol161</t>
  </si>
  <si>
    <t>Kabel PVC stíněný pro MaR JYTY-O 3x1</t>
  </si>
  <si>
    <t>1956291055</t>
  </si>
  <si>
    <t>Pol162</t>
  </si>
  <si>
    <t>Kabel PVC stíněný pro MaR JYTY-O 4x1</t>
  </si>
  <si>
    <t>-162111989</t>
  </si>
  <si>
    <t>Pol163</t>
  </si>
  <si>
    <t>Kabel PVC stíněný J-Y(ST)-Y 2x2x0,8</t>
  </si>
  <si>
    <t>-2135915497</t>
  </si>
  <si>
    <t>Pol164</t>
  </si>
  <si>
    <t>UTP cat 7 4x2x0,5</t>
  </si>
  <si>
    <t>188434330</t>
  </si>
  <si>
    <t>Pol165</t>
  </si>
  <si>
    <t>Kabel zemní TCEPKPFLE 3x4x0,8 telekomunikační</t>
  </si>
  <si>
    <t>106735595</t>
  </si>
  <si>
    <t>Pol166</t>
  </si>
  <si>
    <t>Kabel PVC silový CYKY-J,O 3x1,5</t>
  </si>
  <si>
    <t>182543602</t>
  </si>
  <si>
    <t>Pol167</t>
  </si>
  <si>
    <t>Kabel PVC silový CYKY-J 4x1,5</t>
  </si>
  <si>
    <t>411868921</t>
  </si>
  <si>
    <t>Pol168</t>
  </si>
  <si>
    <t>Kabel PVC silový CYKY-J 5x1,5</t>
  </si>
  <si>
    <t>20730678</t>
  </si>
  <si>
    <t>Pol169</t>
  </si>
  <si>
    <t>CY 6</t>
  </si>
  <si>
    <t>2143800081</t>
  </si>
  <si>
    <t>Pol170</t>
  </si>
  <si>
    <t>Kabelový žlab drátěný 100/50</t>
  </si>
  <si>
    <t>-1817789534</t>
  </si>
  <si>
    <t>Pol171</t>
  </si>
  <si>
    <t>Kabelový žlab drátěný 50/50</t>
  </si>
  <si>
    <t>-1922539895</t>
  </si>
  <si>
    <t>Pol172</t>
  </si>
  <si>
    <t>Nosník drátěného žlabu 100 mm</t>
  </si>
  <si>
    <t>1556687792</t>
  </si>
  <si>
    <t>Pol173</t>
  </si>
  <si>
    <t>Nosník drátěného žlabu 50 mm</t>
  </si>
  <si>
    <t>-372627471</t>
  </si>
  <si>
    <t>Pol174</t>
  </si>
  <si>
    <t>Přepážka žlabu 50</t>
  </si>
  <si>
    <t>1992894987</t>
  </si>
  <si>
    <t>Pol175</t>
  </si>
  <si>
    <t>Spojka žlabu</t>
  </si>
  <si>
    <t>1081644037</t>
  </si>
  <si>
    <t>Pol176</t>
  </si>
  <si>
    <t>Spojka žlabu uzemňovací</t>
  </si>
  <si>
    <t>357134046</t>
  </si>
  <si>
    <t>Pol177</t>
  </si>
  <si>
    <t>Spojovací sada (šroub, matka, podložka)</t>
  </si>
  <si>
    <t>sada</t>
  </si>
  <si>
    <t>1423185827</t>
  </si>
  <si>
    <t>Pol178</t>
  </si>
  <si>
    <t xml:space="preserve">Elektroinstalační trubka ohebná  750N, D40</t>
  </si>
  <si>
    <t>1949303680</t>
  </si>
  <si>
    <t>Elektroinstalační trubka ohebná 750N, D40</t>
  </si>
  <si>
    <t>Pol179</t>
  </si>
  <si>
    <t>Elektroinst. trubka plastová tuhá D40mm, vč. držáků a koncovek</t>
  </si>
  <si>
    <t>-1656619194</t>
  </si>
  <si>
    <t>Pol180</t>
  </si>
  <si>
    <t>Příchytky na strop kovové</t>
  </si>
  <si>
    <t>-630641834</t>
  </si>
  <si>
    <t>Pol181</t>
  </si>
  <si>
    <t>Ohebná dvouplášťová chránička kabelů; Ø 50mm</t>
  </si>
  <si>
    <t>1598513067</t>
  </si>
  <si>
    <t>Pol182</t>
  </si>
  <si>
    <t>Ochranná fólie, šířka 33cm, červená</t>
  </si>
  <si>
    <t>-813094698</t>
  </si>
  <si>
    <t>Pol183</t>
  </si>
  <si>
    <t>Ocel. nosné konstr. do 5kg</t>
  </si>
  <si>
    <t>1430804265</t>
  </si>
  <si>
    <t>Pol184</t>
  </si>
  <si>
    <t>Protipožární ucpávky pro kabelové průchody stavební konstrukcí, velikost: do 100 x 100 mm (ucpávky musí vykazovat požární odolnost schodnou s požární odolností konstrukce, kterou rozvody prostupují)</t>
  </si>
  <si>
    <t>-412436323</t>
  </si>
  <si>
    <t>Pol185</t>
  </si>
  <si>
    <t>Zásuvka jednonásobná IP 54, s ochranným kolíkem, s víčkem</t>
  </si>
  <si>
    <t>-1621961061</t>
  </si>
  <si>
    <t>Pol186</t>
  </si>
  <si>
    <t>Pomocný montážní materiál</t>
  </si>
  <si>
    <t>961861698</t>
  </si>
  <si>
    <t>Montážní práce</t>
  </si>
  <si>
    <t>Pol187</t>
  </si>
  <si>
    <t>Mt. teplotní čidla</t>
  </si>
  <si>
    <t>2111134501</t>
  </si>
  <si>
    <t>Pol188</t>
  </si>
  <si>
    <t>Mt. čidla tlaku</t>
  </si>
  <si>
    <t>-1623465785</t>
  </si>
  <si>
    <t>Pol189</t>
  </si>
  <si>
    <t>Mt. detektoru úniku chladiva</t>
  </si>
  <si>
    <t>-1025322570</t>
  </si>
  <si>
    <t>Pol190</t>
  </si>
  <si>
    <t>Mt. snímače hladiny</t>
  </si>
  <si>
    <t>-11477980</t>
  </si>
  <si>
    <t>Pol191</t>
  </si>
  <si>
    <t>Mt. pohon ventilu DN 15-150</t>
  </si>
  <si>
    <t>326408372</t>
  </si>
  <si>
    <t>Pol192</t>
  </si>
  <si>
    <t>Mt. ovládačů</t>
  </si>
  <si>
    <t>488328284</t>
  </si>
  <si>
    <t>Pol193</t>
  </si>
  <si>
    <t>Mt. havarijní signalizace</t>
  </si>
  <si>
    <t>-1215445045</t>
  </si>
  <si>
    <t>Pol194</t>
  </si>
  <si>
    <t xml:space="preserve">Kabel stíněný pro MaR  - volně</t>
  </si>
  <si>
    <t>1847787482</t>
  </si>
  <si>
    <t>Kabel stíněný pro MaR - volně</t>
  </si>
  <si>
    <t>Pol195</t>
  </si>
  <si>
    <t>Kabel silový CYKY - volně</t>
  </si>
  <si>
    <t>-42290272</t>
  </si>
  <si>
    <t>Pol196</t>
  </si>
  <si>
    <t>Uzemnění</t>
  </si>
  <si>
    <t>180651388</t>
  </si>
  <si>
    <t>Pol197</t>
  </si>
  <si>
    <t>Žlab ocel.</t>
  </si>
  <si>
    <t>-1441509091</t>
  </si>
  <si>
    <t>Pol198</t>
  </si>
  <si>
    <t>Elektroinstalační trubka</t>
  </si>
  <si>
    <t>2143191977</t>
  </si>
  <si>
    <t>Pol199</t>
  </si>
  <si>
    <t>Zřízení kabelového lože, pokládka chráničky a položení folie</t>
  </si>
  <si>
    <t>-599469981</t>
  </si>
  <si>
    <t>Pol200</t>
  </si>
  <si>
    <t>Mt. protipožární ucpávky</t>
  </si>
  <si>
    <t>529641114</t>
  </si>
  <si>
    <t>Pol201</t>
  </si>
  <si>
    <t>Připojení el. zařízení dodávaných ostatními profesemi (čerpadla, měřiče, ventily, VZT, TČ apod.)</t>
  </si>
  <si>
    <t>-1551964166</t>
  </si>
  <si>
    <t>Pol202</t>
  </si>
  <si>
    <t>Pomocné montážní práce</t>
  </si>
  <si>
    <t>30694374</t>
  </si>
  <si>
    <t>Pol204</t>
  </si>
  <si>
    <t>Oživení systému MaR (, HW, prvky měření, akční členy)</t>
  </si>
  <si>
    <t>hod</t>
  </si>
  <si>
    <t>-2113774675</t>
  </si>
  <si>
    <t>Pol205</t>
  </si>
  <si>
    <t>Doprava a přesun osob a materiálu v době zakázky</t>
  </si>
  <si>
    <t>1024</t>
  </si>
  <si>
    <t>1362237473</t>
  </si>
  <si>
    <t>Pol206</t>
  </si>
  <si>
    <t>Přesun materiálu v místě stavby</t>
  </si>
  <si>
    <t>-100644625</t>
  </si>
  <si>
    <t>Pol207</t>
  </si>
  <si>
    <t>Zaučeni obsluhy včetně vyhotovení návodu</t>
  </si>
  <si>
    <t>-1658137441</t>
  </si>
  <si>
    <t>Pol208</t>
  </si>
  <si>
    <t>Příprava ke komplexní zkoušce</t>
  </si>
  <si>
    <t>hod.</t>
  </si>
  <si>
    <t>1033269844</t>
  </si>
  <si>
    <t>Pol210</t>
  </si>
  <si>
    <t>Pomocné stavební práce (drážky, vrtání děr)</t>
  </si>
  <si>
    <t>-826229745</t>
  </si>
  <si>
    <t>Pol211</t>
  </si>
  <si>
    <t>Zkušební provoz</t>
  </si>
  <si>
    <t>651937654</t>
  </si>
  <si>
    <t>Pol212</t>
  </si>
  <si>
    <t>Koordinace zakázky, příprava zakázky, administrativa</t>
  </si>
  <si>
    <t>1976501570</t>
  </si>
  <si>
    <t>Pol214</t>
  </si>
  <si>
    <t>Revizní technik</t>
  </si>
  <si>
    <t>761750494</t>
  </si>
  <si>
    <t>ROU2327 - Přípojka vody, dešťové a splaškové kanalizace</t>
  </si>
  <si>
    <t>1 - Zemní práce</t>
  </si>
  <si>
    <t>5 - Komunikace</t>
  </si>
  <si>
    <t>91 - Doplňující práce na komunikaci</t>
  </si>
  <si>
    <t>97 - Prorážení otvorů</t>
  </si>
  <si>
    <t>999 - POZNÁMKA</t>
  </si>
  <si>
    <t>M21 - Elektromontáže</t>
  </si>
  <si>
    <t>113 10-6000.RAB</t>
  </si>
  <si>
    <t>Odstranění zám.dlažby 6 cm vč.podkladu,pl.do 50 m2, včetně naložení a odvozu na skládku do 1 km</t>
  </si>
  <si>
    <t>1186682096</t>
  </si>
  <si>
    <t>113 10-7120.RAB</t>
  </si>
  <si>
    <t>Odstranění bet.vozovky, kryt tl.20 cm, pl.do 50 m2, včetně naložení a odvozu na skládku do 1 km</t>
  </si>
  <si>
    <t>-617341667</t>
  </si>
  <si>
    <t>113 11-1120.R00</t>
  </si>
  <si>
    <t>Odstranění podkladu pl.50 m2,kam.zpev.cem.tl.20 cm</t>
  </si>
  <si>
    <t>2099909622</t>
  </si>
  <si>
    <t>113 15-2112.R00</t>
  </si>
  <si>
    <t>Odstranění podkladu z kameniva drceného</t>
  </si>
  <si>
    <t>589374888</t>
  </si>
  <si>
    <t>119 00-1402.R00</t>
  </si>
  <si>
    <t>Dočasné zajištění ocelového potrubí DN 200-500 mm</t>
  </si>
  <si>
    <t>1226520003</t>
  </si>
  <si>
    <t>119 00-1412.R00</t>
  </si>
  <si>
    <t>Dočasné zajištění beton.a plast.potrubí DN 200-500</t>
  </si>
  <si>
    <t>1277122557</t>
  </si>
  <si>
    <t>119 00-1422.R00</t>
  </si>
  <si>
    <t>Dočasné zajištění kabelů - v počtu 3 - 6 kabelů</t>
  </si>
  <si>
    <t>572522738</t>
  </si>
  <si>
    <t>120 00-1101.R00</t>
  </si>
  <si>
    <t>Příplatek za ztížení vykopávky v blízkosti vedení</t>
  </si>
  <si>
    <t>-368414493</t>
  </si>
  <si>
    <t>139 60-1102.R00</t>
  </si>
  <si>
    <t>-915278139</t>
  </si>
  <si>
    <t>151 10-1101.R00</t>
  </si>
  <si>
    <t>-524415564</t>
  </si>
  <si>
    <t>151 10-1102.R00</t>
  </si>
  <si>
    <t>-1984467637</t>
  </si>
  <si>
    <t>151 10-1111.R00</t>
  </si>
  <si>
    <t>1208346407</t>
  </si>
  <si>
    <t>151 10-1112.R00</t>
  </si>
  <si>
    <t>1636893184</t>
  </si>
  <si>
    <t>161 10-1101.R00</t>
  </si>
  <si>
    <t>-1640765156</t>
  </si>
  <si>
    <t>162 70-1105.R00</t>
  </si>
  <si>
    <t>971591731</t>
  </si>
  <si>
    <t>171 20-1201.R00</t>
  </si>
  <si>
    <t>-1112840022</t>
  </si>
  <si>
    <t>174 10-1101.R00</t>
  </si>
  <si>
    <t>Zásyp jam, rýh, šachet se zhutněním</t>
  </si>
  <si>
    <t>226018976</t>
  </si>
  <si>
    <t>175 10-1101.RT2</t>
  </si>
  <si>
    <t>-1062473519</t>
  </si>
  <si>
    <t>199 00-0002.R00</t>
  </si>
  <si>
    <t>-1415460649</t>
  </si>
  <si>
    <t>Komunikace</t>
  </si>
  <si>
    <t>564 87-1111.RT2</t>
  </si>
  <si>
    <t>Podklad ze štěrkodrti po zhutnění tloušťky 25 cm, štěrkodrť frakce 0-32 mm</t>
  </si>
  <si>
    <t>1186040772</t>
  </si>
  <si>
    <t>577 13-1111.R00</t>
  </si>
  <si>
    <t>Beton asfalt. ACO 11+ obrusný, š. do 3 m, tl. 4 cm</t>
  </si>
  <si>
    <t>-719341089</t>
  </si>
  <si>
    <t>577 15-1123.R00</t>
  </si>
  <si>
    <t>Beton asfalt. ACL 16+ ložný, š. do 3 m, tl. 6 cm</t>
  </si>
  <si>
    <t>236630450</t>
  </si>
  <si>
    <t>591 10-0020.RA0</t>
  </si>
  <si>
    <t>Chodník z dlažby zámkové, podklad štěrkodrť</t>
  </si>
  <si>
    <t>217805269</t>
  </si>
  <si>
    <t>286-971404R</t>
  </si>
  <si>
    <t>1378153433</t>
  </si>
  <si>
    <t>422-00750R</t>
  </si>
  <si>
    <t xml:space="preserve">Poklop uliční šoupátkový  - voda</t>
  </si>
  <si>
    <t>31875996</t>
  </si>
  <si>
    <t>Poklop uliční šoupátkový - voda</t>
  </si>
  <si>
    <t>422-28156R</t>
  </si>
  <si>
    <t>Šoupátko DN 2" pro dom.příp. - voda</t>
  </si>
  <si>
    <t>-716643649</t>
  </si>
  <si>
    <t>422-91010R</t>
  </si>
  <si>
    <t>Souprava zemní tuháDN 50 1,5m</t>
  </si>
  <si>
    <t>499000954</t>
  </si>
  <si>
    <t>871 21-1121.R00</t>
  </si>
  <si>
    <t>Montáž trubek polyetylenových ve výkopu d 63 mm</t>
  </si>
  <si>
    <t>190850264</t>
  </si>
  <si>
    <t>877 37-5121.RT2</t>
  </si>
  <si>
    <t>Výřez a montáž tvarovky z plastu na potrubí DN 300, vč. dodávky PVC přesuvky 315 a odbočky 315/160</t>
  </si>
  <si>
    <t>176610824</t>
  </si>
  <si>
    <t>891 21-1111.R00</t>
  </si>
  <si>
    <t>Montáž vodovodních šoupátek ve výkopu DN 50</t>
  </si>
  <si>
    <t>96137269</t>
  </si>
  <si>
    <t>893 12-2111.R00</t>
  </si>
  <si>
    <t>Šachty armaturní zděné, strop z dílců, do 2,50 m2, (vodoměrná šachta 900*1500*1600mm)</t>
  </si>
  <si>
    <t>306699722</t>
  </si>
  <si>
    <t>894 43-2112.R00</t>
  </si>
  <si>
    <t>2078314901</t>
  </si>
  <si>
    <t>899 72-1112.R00</t>
  </si>
  <si>
    <t>Fólie výstražná z PVC bílá, šířka 30 cm</t>
  </si>
  <si>
    <t>515635280</t>
  </si>
  <si>
    <t>Adaptér teleskopický PP D 425</t>
  </si>
  <si>
    <t>1706076898</t>
  </si>
  <si>
    <t>Výřez a montáž tvarovky z plastu na potrubí DN 250, vč. dodávky PVC přesuvky a odbočky 250/160</t>
  </si>
  <si>
    <t>651491054</t>
  </si>
  <si>
    <t>PC-8</t>
  </si>
  <si>
    <t xml:space="preserve">Poklop D400 do šachtové rouryD425mm,  s těsněním</t>
  </si>
  <si>
    <t>1736352822</t>
  </si>
  <si>
    <t>Poklop D400 do šachtové rouryD425mm, s těsněním</t>
  </si>
  <si>
    <t>PC-8.1</t>
  </si>
  <si>
    <t>Dno šachtové výkyv. 425/150 průběžné pro korug., vč. těsnění</t>
  </si>
  <si>
    <t>-1052353789</t>
  </si>
  <si>
    <t>Doplňující práce na komunikaci</t>
  </si>
  <si>
    <t>919 73-5111.R00</t>
  </si>
  <si>
    <t>Řezání stávajícího živičného krytu tl. do 5 cm</t>
  </si>
  <si>
    <t>1056853569</t>
  </si>
  <si>
    <t>Prorážení otvorů</t>
  </si>
  <si>
    <t>979 08-4216.R00</t>
  </si>
  <si>
    <t>Vodorovná doprava vybour. hmot po suchu do 5 km</t>
  </si>
  <si>
    <t>173352468</t>
  </si>
  <si>
    <t>979 08-7212.R00</t>
  </si>
  <si>
    <t>Nakládání suti na dopravní prostředky - komunikace</t>
  </si>
  <si>
    <t>-630887513</t>
  </si>
  <si>
    <t>999</t>
  </si>
  <si>
    <t>POZNÁMKA</t>
  </si>
  <si>
    <t>Poznámka : SKLADBA KOMUNIKACE JE POUZE PŘEDPOKLÁDANÁ</t>
  </si>
  <si>
    <t>552765618</t>
  </si>
  <si>
    <t>SKLADBA KOMUNIKACE JE POUZE PŘEDPOKLÁDANÁ</t>
  </si>
  <si>
    <t>M21</t>
  </si>
  <si>
    <t>Elektromontáže</t>
  </si>
  <si>
    <t>210 81-0363.R00</t>
  </si>
  <si>
    <t>Kabel silový CYY 6 mm2 pevně ulož.</t>
  </si>
  <si>
    <t>-2050373638</t>
  </si>
  <si>
    <t>721 29-0112.R00</t>
  </si>
  <si>
    <t>814113624</t>
  </si>
  <si>
    <t>Trubka PP DN200 SN8 +mont.</t>
  </si>
  <si>
    <t>-692373579</t>
  </si>
  <si>
    <t>722 28-0108.R00</t>
  </si>
  <si>
    <t>Tlaková zkouška vodovodního potrubí DN 50</t>
  </si>
  <si>
    <t>459716148</t>
  </si>
  <si>
    <t>722 29-0234.R00</t>
  </si>
  <si>
    <t>-542916124</t>
  </si>
  <si>
    <t xml:space="preserve">Potrubí z PE100RC SDR  D 63 x 5,7 mm</t>
  </si>
  <si>
    <t>1692424645</t>
  </si>
  <si>
    <t>Potrubí z PE100RC SDR D 63 x 5,7 mm</t>
  </si>
  <si>
    <t>PC-722</t>
  </si>
  <si>
    <t>Vodoměrná sestava s ventily Qn 10 DN 50</t>
  </si>
  <si>
    <t>-821828566</t>
  </si>
  <si>
    <t>ROU2328 - Retenční nádrž</t>
  </si>
  <si>
    <t>131251103</t>
  </si>
  <si>
    <t>Hloubení jam nezapažených v hornině třídy těžitelnosti I skupiny 3 objem do 100 m3 strojně</t>
  </si>
  <si>
    <t>258098345</t>
  </si>
  <si>
    <t>Hloubení nezapažených jam a zářezů strojně s urovnáním dna do předepsaného profilu a spádu v hornině třídy těžitelnosti I skupiny 3 přes 50 do 100 m3</t>
  </si>
  <si>
    <t>https://podminky.urs.cz/item/CS_URS_2023_02/131251103</t>
  </si>
  <si>
    <t>(7*3,5+8,5*5)/2*2,7</t>
  </si>
  <si>
    <t>460413148</t>
  </si>
  <si>
    <t>" přebytečná zemina na skládku "</t>
  </si>
  <si>
    <t>90,45-38,529</t>
  </si>
  <si>
    <t>38,529*2</t>
  </si>
  <si>
    <t>2138730</t>
  </si>
  <si>
    <t>51,921*20</t>
  </si>
  <si>
    <t>38,529*2*10</t>
  </si>
  <si>
    <t>1250428025</t>
  </si>
  <si>
    <t>51,921*2</t>
  </si>
  <si>
    <t>-499091703</t>
  </si>
  <si>
    <t>350498908</t>
  </si>
  <si>
    <t>" výkop "</t>
  </si>
  <si>
    <t>90,45</t>
  </si>
  <si>
    <t>" podsyp "</t>
  </si>
  <si>
    <t>-4,9</t>
  </si>
  <si>
    <t>" nádrž "</t>
  </si>
  <si>
    <t>-6,38*2,68*2,75</t>
  </si>
  <si>
    <t>213311113</t>
  </si>
  <si>
    <t>Polštáře zhutněné pod základy z kameniva drceného frakce 16 až 63 mm</t>
  </si>
  <si>
    <t>-715194215</t>
  </si>
  <si>
    <t>Polštáře zhutněné pod základy z kameniva hrubého drceného, frakce 16 - 63 mm</t>
  </si>
  <si>
    <t>https://podminky.urs.cz/item/CS_URS_2023_02/213311113</t>
  </si>
  <si>
    <t>7*3,5*0,2</t>
  </si>
  <si>
    <t>382122123</t>
  </si>
  <si>
    <t>Montáž dna ŽB prefabrikovaných pravoúhlých nádrží včetně těsnění výšky přes 1 do 3 m hmotnosti do 22 t délky přes 5 do 6,5 m</t>
  </si>
  <si>
    <t>1725407836</t>
  </si>
  <si>
    <t>Montáž dílců prefabrikovaných pravoúhlých nádrží ze železobetonu šířky do 3 m dna včetně těsnění výšky přes 1 do 3 m hmotnosti do 22 t, délky přes 5 do 6,5 m</t>
  </si>
  <si>
    <t>https://podminky.urs.cz/item/CS_URS_2023_02/382122123</t>
  </si>
  <si>
    <t>593901(R)</t>
  </si>
  <si>
    <t>dno nádrže 2400/6100/2380mm, tl. 140mm vč. dopravy</t>
  </si>
  <si>
    <t>1457142446</t>
  </si>
  <si>
    <t xml:space="preserve"> dno nádrže 2400/6100/2380mm, tl. 140mm vč. dopravy</t>
  </si>
  <si>
    <t>382122313</t>
  </si>
  <si>
    <t>Montáž zákrytové desky ŽB prefabrikovaných pravoúhlých nádrží délky přes 5 do 6,5 m</t>
  </si>
  <si>
    <t>1154541863</t>
  </si>
  <si>
    <t>Montáž dílců prefabrikovaných pravoúhlých nádrží ze železobetonu šířky do 3 m zákrytové desky, délky přes 5 do 6,5 m</t>
  </si>
  <si>
    <t>https://podminky.urs.cz/item/CS_URS_2023_02/382122313</t>
  </si>
  <si>
    <t>593902(R)</t>
  </si>
  <si>
    <t>zákrytová deska 2400/6100mm, tl. 140mm vč. dopravy</t>
  </si>
  <si>
    <t>-1807088966</t>
  </si>
  <si>
    <t>325371384</t>
  </si>
  <si>
    <t>ROU2329 - Vrty pro TČ</t>
  </si>
  <si>
    <t>01 - Organizační, projektové, administrativní a provozní náklady spojené s provedením díla</t>
  </si>
  <si>
    <t>02 - Vrtné práce včetně vystrojení geotermálních vertikálních vrtů</t>
  </si>
  <si>
    <t>03 - Materiál pro dopojení geotermálních vertikálních vrtů do technické místnosti</t>
  </si>
  <si>
    <t>04 - Práce - napojení vrtů do technické místnosti</t>
  </si>
  <si>
    <t>132251101</t>
  </si>
  <si>
    <t>Hloubení rýh nezapažených š do 800 mm v hornině třídy těžitelnosti I skupiny 3 objem do 20 m3 strojně</t>
  </si>
  <si>
    <t>1048463432</t>
  </si>
  <si>
    <t>Hloubení nezapažených rýh šířky do 800 mm strojně s urovnáním dna do předepsaného profilu a spádu v hornině třídy těžitelnosti I skupiny 3 do 20 m3</t>
  </si>
  <si>
    <t>https://podminky.urs.cz/item/CS_URS_2023_02/132251101</t>
  </si>
  <si>
    <t>1238336737</t>
  </si>
  <si>
    <t>655151645</t>
  </si>
  <si>
    <t>" přebytek výkopu na skládku "</t>
  </si>
  <si>
    <t>55-39</t>
  </si>
  <si>
    <t>" zemina z vrtů "</t>
  </si>
  <si>
    <t>1542572521</t>
  </si>
  <si>
    <t>66*20</t>
  </si>
  <si>
    <t>82523350</t>
  </si>
  <si>
    <t>66*2</t>
  </si>
  <si>
    <t>1465222580</t>
  </si>
  <si>
    <t>Pol315</t>
  </si>
  <si>
    <t>Geodetické zeměření 9 vrtů + základní vytyčení tras horizontálních rozvodů dle projektu</t>
  </si>
  <si>
    <t>1649899007</t>
  </si>
  <si>
    <t>Pol316</t>
  </si>
  <si>
    <t>Osazení dodaných systémových prostupvých multipažnic do přesné polohy stavby před její betonáží + její napojení na hydroizolaci stavby</t>
  </si>
  <si>
    <t>-1013129756</t>
  </si>
  <si>
    <t>1785413996</t>
  </si>
  <si>
    <t>" požadavek na stavbu - dodávka stavební firmy "</t>
  </si>
  <si>
    <t>Organizační, projektové, administrativní a provozní náklady spojené s provedením díla</t>
  </si>
  <si>
    <t>Pol278</t>
  </si>
  <si>
    <t>Zpracování dokumentace pro provádění vrtů hornickým způsobem, ve smyslu přílohy č. 1 vyhlášky č. 239/1998 - nutný pro kontrolní orgán - OBÚ</t>
  </si>
  <si>
    <t>-393832873</t>
  </si>
  <si>
    <t>Pol279</t>
  </si>
  <si>
    <t>Hlášení prací na OBÚ (báňský úřad)</t>
  </si>
  <si>
    <t>-572086867</t>
  </si>
  <si>
    <t>Pol280</t>
  </si>
  <si>
    <t>Doprava materiálu na stavbu</t>
  </si>
  <si>
    <t>1003328500</t>
  </si>
  <si>
    <t>Pol281</t>
  </si>
  <si>
    <t>Doprava techniky na stavbu - vrtná souprava, technika</t>
  </si>
  <si>
    <t>1297145201</t>
  </si>
  <si>
    <t>Pol282</t>
  </si>
  <si>
    <t>Ubytování pracovníků případně cestovní náklady</t>
  </si>
  <si>
    <t>1378834676</t>
  </si>
  <si>
    <t>Pol283</t>
  </si>
  <si>
    <t>Autorský dozor projektanta včetně cestovních nákladů</t>
  </si>
  <si>
    <t>222383677</t>
  </si>
  <si>
    <t>Pol284</t>
  </si>
  <si>
    <t>Dozor hydrogeologa, včetně cestovních nákladů</t>
  </si>
  <si>
    <t>-1664133787</t>
  </si>
  <si>
    <t>Pol285</t>
  </si>
  <si>
    <t>Závěrečná technická zpráva primárního okruhu (kompletní dokladová část díla nutná k získání kolaudačního sohlasu stavby) - skutečné provedení</t>
  </si>
  <si>
    <t>-1155143008</t>
  </si>
  <si>
    <t>Vrtné práce včetně vystrojení geotermálních vertikálních vrtů</t>
  </si>
  <si>
    <t>Pol286</t>
  </si>
  <si>
    <t>Vrtné práce - 9 x 100 m • vrtání do vyprojektované hloubky - vrtaný průměr Ø 125 - 140 mm včetně předpažování nesoudržných hornin pracovními pažnicemi, které se po provedení vrtů vytěží • osazení závaží a instalace (zapuštění) geotermální vertikální sondy</t>
  </si>
  <si>
    <t>814205465</t>
  </si>
  <si>
    <t xml:space="preserve">Vrtné práce - 9 x 100 m • vrtání do vyprojektované hloubky - vrtaný průměr Ø 125 - 140 mm včetně předpažování nesoudržných hornin pracovními pažnicemi, které se po provedení vrtů vytěží • osazení závaží a instalace (zapuštění) geotermální vertikální sondy včetně všech předepsaných tlakových a průtočných zkoušek dle technické zprávy • včetně všech ostatních nákladů
9ks - Materiál vystrojení vrtů - Geotermální vertikální sonda (4 x 32) - dvouokruhová • délka normované sondy 100 m • typ vystrojení: 4 x 32 x 3,0 mm, PE 100 RC, SDR11, • vratné U-koleno se separační jímkou z PE 100 RC, PN22 • bezpečnostní separační jímka u dna
9ks - Závaží pro geotermální sondy • hmotnost 15,0 kg, litina • s aretačním kolíkem pro systémové uchycení k sondě
9ks - Injektážní potrubí • Ø 25 x 2,3 mm, PE 100RC+, SDR 11, PN 16 • délka 152 m
900m - Nemrznoucí termosměs (materiál včetně práce - injektáže) • ekologicky nezávadná, odolná vůči zamrzání a tání ( DIN 12371: 2010-07 ) • plní požadavky podle VDI 4640 • tepelná vodivost injektážní směsi = 2,00 W/(m.K) • spotřeba směsi na 1 m3 - 1 020 kg • balení 25 kg
</t>
  </si>
  <si>
    <t>Materiál pro dopojení geotermálních vertikálních vrtů do technické místnosti</t>
  </si>
  <si>
    <t>Pol291</t>
  </si>
  <si>
    <t xml:space="preserve">Redukce počtu větví vrtů - přímá (snížení počtu okruhů)  • redukce HOSE 2 x Ø 32 → 1 x Ø 40 mm, PE 100 RC, SRD 11, PN16 • 2 x elektrospojka  +GF+: Ø 32 mm, PE 100, SDR 11 • 1 x elektrospojka  +GF+: Ø 40 mm, PE 100, SDR 11</t>
  </si>
  <si>
    <t>-200717401</t>
  </si>
  <si>
    <t>Redukce počtu větví vrtů - přímá (snížení počtu okruhů) • redukce HOSE 2 x Ø 32 → 1 x Ø 40 mm, PE 100 RC, SRD 11, PN16 • 2 x elektrospojka +GF+: Ø 32 mm, PE 100, SDR 11 • 1 x elektrospojka +GF+: Ø 40 mm, PE 100, SDR 11</t>
  </si>
  <si>
    <t>Pol292</t>
  </si>
  <si>
    <t>Celozelené potrubí PE-GT-RC • Ø 40 x 3,7 mm, tlaková odolnost 16 bar (SDR11, PN16) • vnější ochranná vrstva zelené barvy • vyrobeno dle normy PAS 1075 typ 2, náviny: 50, 100, 150 a 200 m • ukládka BEZ pískového lože</t>
  </si>
  <si>
    <t>-1852204816</t>
  </si>
  <si>
    <t>Pol293</t>
  </si>
  <si>
    <t>Elektrotvarovka pro spojení potrubí • elektrospojka: Ø 40 mm, PE 100, SDR 11</t>
  </si>
  <si>
    <t>1677416106</t>
  </si>
  <si>
    <t>Pol294</t>
  </si>
  <si>
    <t>Elektrotvarovka pro spojení potrubí • elektrokoleno 90° : Ø 40 mm, PE 100, SDR 11</t>
  </si>
  <si>
    <t>1945016675</t>
  </si>
  <si>
    <t>Pol295</t>
  </si>
  <si>
    <t>Elektrotvarovka pro spojení potrubí • elektrokoleno 45° : Ø 40 mm, PE 100, SDR 11</t>
  </si>
  <si>
    <t>-695461358</t>
  </si>
  <si>
    <t>Pol296</t>
  </si>
  <si>
    <t>Potrubí na prostup základovou deskou • Ø 40 x 3,7 mm, tlaková odolnost 16 bar (SDR11, PN16) • vnější ochranná vrstva • vyrobeno dle normy PAS 1075 typ 2 • 6 m tyč • ukládka BEZ pískového lože</t>
  </si>
  <si>
    <t>2034246758</t>
  </si>
  <si>
    <t>Pol297</t>
  </si>
  <si>
    <t>Systémová pažnice s pevnou a volnou přírubou pro prostup s návazností na hydroizolaci Systémová pažnice s pevnou a volnou přírubou pro prostup s návazností na hydroizolaci • specifikace: Multipažnice 10 x DN80 s návazností na černou vanu, tlak.odolnost mi</t>
  </si>
  <si>
    <t>1446585207</t>
  </si>
  <si>
    <t>Systémová pažnice s pevnou a volnou přírubou pro prostup s návazností na hydroizolaci Systémová pažnice s pevnou a volnou přírubou pro prostup s návazností na hydroizolaci • specifikace: Multipažnice 10 x DN80 s návazností na černou vanu, tlak.odolnost min. 3 bar • rozteče pažnic 110mm-vodorovné, 185mm-svislé • tloušťka konstrukce 150mm • materiál: nerez 1.4301, ČSN 17 240, AISI 304 (pro tvrdé izolace doporučeno pryžové těsnění tl. 10 mm) • systémová deska bude společně s prostupujícím potrubím instalována před betonáží desky</t>
  </si>
  <si>
    <t>Pol298</t>
  </si>
  <si>
    <t>Systémová pažnice s pevnou a volnou přírubou pro prostup s návazností na hydroizolaci Systémová pažnice s pevnou a volnou přírubou pro prostup s návazností na hydroizolaci • specifikace: Multipažnice 8 x DN80 s návazností na černou vanu, tlak.odolnost min</t>
  </si>
  <si>
    <t>-2123823184</t>
  </si>
  <si>
    <t>Systémová pažnice s pevnou a volnou přírubou pro prostup s návazností na hydroizolaci Systémová pažnice s pevnou a volnou přírubou pro prostup s návazností na hydroizolaci • specifikace: Multipažnice 8 x DN80 s návazností na černou vanu, tlak.odolnost min. 3 bar • rozteče pažnic 110mm-vodorovné, 300mm-svislé • tloušťka konstrukce 250mm • materiál: nerez 1.4301, ČSN 17 240, AISI 304 (pro tvrdé izolace doporučeno pryžové těsnění tl. 10 mm) • systémová deska bude společně s prostupujícím potrubím instalována před betonáží desky</t>
  </si>
  <si>
    <t>Pol299</t>
  </si>
  <si>
    <t>Těsnící vložka 80/40 • vnitřní průměr pažnice DN/ID 80 • vnější průměr potrubí: 1x Ø 40 mm</t>
  </si>
  <si>
    <t>798304603</t>
  </si>
  <si>
    <t>Pol300</t>
  </si>
  <si>
    <t>Plně vybavený rozdělovač/sběrač pro 5 okruhů • rozdělovač bude dodán jako celoplastová technologie včetně vyvažovacích a uzavíracích armatur - kovové prvky jsou v rozporu s projektem • tělo R/S PE100 d90 • 1 x rozdělovač, PVC kulové kohouty DN25 – 5 výstu</t>
  </si>
  <si>
    <t>932181424</t>
  </si>
  <si>
    <t>Plně vybavený rozdělovač/sběrač pro 5 okruhů • rozdělovač bude dodán jako celoplastová technologie včetně vyvažovacích a uzavíracích armatur - kovové prvky jsou v rozporu s projektem • tělo R/S PE100 d90 • 1 x rozdělovač, PVC kulové kohouty DN25 – 5 výstupů • 1 x sběrač, celoplastový regulační ventil s průtokoměrem 5-42 l/min – 5 vstupů • 2 x napouštěcí / odvzdušňovací kohout s vnějším 1“ závitem pro možnost připojení plnicího zařízení • 10 x vývod potrubí Ø 40 mm • 2 x uzavírací kulový kohout DN50 na výstupu z RS • výstup (předávací bod): ukončení R/S vnějším závitem 2" z mosazi</t>
  </si>
  <si>
    <t>Pol301</t>
  </si>
  <si>
    <t>Plně vybavený rozdělovač/sběrač pro 4 okruhy • rozdělovač bude dodán jako celoplastová technologie včetně vyvažovacích a uzavíracích armatur - kovové prvky jsou v rozporu s projektem • tělo R/S PE100 d90 • 1 x rozdělovač, PVC kulové kohouty DN25 – 4 výstu</t>
  </si>
  <si>
    <t>-875042886</t>
  </si>
  <si>
    <t>Plně vybavený rozdělovač/sběrač pro 4 okruhy • rozdělovač bude dodán jako celoplastová technologie včetně vyvažovacích a uzavíracích armatur - kovové prvky jsou v rozporu s projektem • tělo R/S PE100 d90 • 1 x rozdělovač, PVC kulové kohouty DN25 – 4 výstupy • 1 x sběrač, celoplastový regulační ventil s průtokoměrem 5-42 l/min – 4 vstupy • 2 x napouštěcí / odvzdušňovací kohout s vnějším 1“ závitem pro možnost připojení plnicího zařízení • 8 x vývod potrubí Ø 40 mm • 2 x uzavírací kulový kohout DN50 na výstupu z RS • výstup (předávací bod): ukončení R/S vnějším závitem 2" z mosazi</t>
  </si>
  <si>
    <t>Pol302</t>
  </si>
  <si>
    <t>Materiál pro kotvení RS ke konstrukci • 2x konzola 400 mm, závitové tyče, spojovací materiál • 2x tepelně-izolační pouzdra + ocelové objímky s maticí</t>
  </si>
  <si>
    <t>2065823448</t>
  </si>
  <si>
    <t>Pol303</t>
  </si>
  <si>
    <t>Materiál pro kotvení RS ke konstrukci • 2x konzola 600 mm, závitové tyče, spojovací materiál • 2x tepelně-izolační pouzdra + ocelové objímky s maticí</t>
  </si>
  <si>
    <t>-1632344098</t>
  </si>
  <si>
    <t>Pol304</t>
  </si>
  <si>
    <t>Návleková izolace potrubí • Ø 42 x 13 mm, kaučuková izolace s komůrkovou strukturou</t>
  </si>
  <si>
    <t>-1830464707</t>
  </si>
  <si>
    <t>Pol305</t>
  </si>
  <si>
    <t>Chránička izolace potrubí , Ø 90 mm (vnější), PEHD</t>
  </si>
  <si>
    <t>381677280</t>
  </si>
  <si>
    <t>Pol306</t>
  </si>
  <si>
    <t>Smršťovací rukávy 115/34 s lepidlem pro zamezení vniku vlhkosti do tepelné izolace • smrštitelnost pro utěsnění chráničky d90 a vertikálního (prostupového) potrubí d40 • délka 1 m (po rozdělení utěsní až 4 ks potrubí)</t>
  </si>
  <si>
    <t>1464520527</t>
  </si>
  <si>
    <t>Pol307</t>
  </si>
  <si>
    <t xml:space="preserve">Nemrznoucí směs - KONCENTRÁT • chemická báze - monopropylenglykol, bez zápachu • koncentrát – poměr ředění 1 : 2,0 (monopropylenglykol / voda) • teplonosná antikorozní kapalina, přírodně odbouratelný je vhodný také jako náplň do primárních okruhů • delší </t>
  </si>
  <si>
    <t>l</t>
  </si>
  <si>
    <t>-1198884359</t>
  </si>
  <si>
    <t>Nemrznoucí směs - KONCENTRÁT • chemická báze - monopropylenglykol, bez zápachu • koncentrát – poměr ředění 1 : 2,0 (monopropylenglykol / voda) • teplonosná antikorozní kapalina, přírodně odbouratelný je vhodný také jako náplň do primárních okruhů • delší životnost oběhových čerpadel, doporučená výrobci TČ v EU • množství koncentrátu počítáno pouze pro primární okruh (ukončeno za prostupem do technické místnosti)</t>
  </si>
  <si>
    <t>Práce - napojení vrtů do technické místnosti</t>
  </si>
  <si>
    <t>Pol308</t>
  </si>
  <si>
    <t>Montážní práce - pokládka a elektrosvařování potrubí: horizontální potrubí (celkem cca 200 m) od vrtů k místům prostupu, napojení R/S v technické místnosti (manipulace s náviny, svařování, pokládka, dočištění-odkopání zhlaví vrtu) - od každého vrtu 4x pot</t>
  </si>
  <si>
    <t>-716613412</t>
  </si>
  <si>
    <t>Montážní práce - pokládka a elektrosvařování potrubí: horizontální potrubí (celkem cca 200 m) od vrtů k místům prostupu, napojení R/S v technické místnosti (manipulace s náviny, svařování, pokládka, dočištění-odkopání zhlaví vrtu) - od každého vrtu 4x potrubí d32 zredukováno do 2x potrubí d40</t>
  </si>
  <si>
    <t>Pol309</t>
  </si>
  <si>
    <t>Montážní práce - osazení, instalace těsnicích vložek</t>
  </si>
  <si>
    <t>-1002034589</t>
  </si>
  <si>
    <t>Pol310</t>
  </si>
  <si>
    <t>Tlakové a průtočné zkoušky spojené s realizací geotermálních vrtů a napojení vrtů na rozdělovač/sběrač v rozsahu dle technické zprávy</t>
  </si>
  <si>
    <t>-1733552326</t>
  </si>
  <si>
    <t>Pol311</t>
  </si>
  <si>
    <t>Tepelné izolování těla rozdělovače/sběrače až po napojení části UT tl. izolace min. 13 mm (0,033 W/mK) - zajistí specializovaný dodavatel (včetně materiálu)</t>
  </si>
  <si>
    <t>547724463</t>
  </si>
  <si>
    <t>Pol312</t>
  </si>
  <si>
    <t>Kotvení RS k příčce pomocí konzol, izolačních objímek (včetně spojovacího materiálu)</t>
  </si>
  <si>
    <t>835116570</t>
  </si>
  <si>
    <t>Pol313</t>
  </si>
  <si>
    <t>Izolování potrubí návlekovou izolací včetně vložení do chráničky a zaizolování stahovacím rukávem</t>
  </si>
  <si>
    <t>913583417</t>
  </si>
  <si>
    <t>Pol314</t>
  </si>
  <si>
    <t>Míchání nemrznoucí kapaliny, plnění (celkový objem systému 2080l) a odvzdušnění systému s nemrznoucí kapalinou</t>
  </si>
  <si>
    <t>1672517124</t>
  </si>
  <si>
    <t>ROU2330 - FVE</t>
  </si>
  <si>
    <t>PSV - PSV</t>
  </si>
  <si>
    <t xml:space="preserve">    705 - FVE</t>
  </si>
  <si>
    <t>705</t>
  </si>
  <si>
    <t xml:space="preserve">montážní práce </t>
  </si>
  <si>
    <t>413514020</t>
  </si>
  <si>
    <t>FVE panel 450 WP</t>
  </si>
  <si>
    <t>1027537417</t>
  </si>
  <si>
    <t>recyklační poplatek za elektrozařízení</t>
  </si>
  <si>
    <t>-1749231765</t>
  </si>
  <si>
    <t>FVE - výkonný optimizer - max 700wp</t>
  </si>
  <si>
    <t>-495558618</t>
  </si>
  <si>
    <t>FVE Cloud</t>
  </si>
  <si>
    <t>1149549722</t>
  </si>
  <si>
    <t>FVE elektroměr 80A 220/380v 3-fáz.</t>
  </si>
  <si>
    <t>1551897621</t>
  </si>
  <si>
    <t>FVE střídač X3 hybrid 10-D(G4) Wifi 3 CT 3-fáz.</t>
  </si>
  <si>
    <t>-2050147213</t>
  </si>
  <si>
    <t xml:space="preserve">FVE baterie Master unit 5,8kWh </t>
  </si>
  <si>
    <t>1296830973</t>
  </si>
  <si>
    <t xml:space="preserve">FVE baterie 5,8kWh </t>
  </si>
  <si>
    <t xml:space="preserve">FVE baterie Slave unit 5,8kWh </t>
  </si>
  <si>
    <t>844738392</t>
  </si>
  <si>
    <t>ETI rozvaděč RFVE DC2-2-T12, 2 stringy tř. ochrany I + II</t>
  </si>
  <si>
    <t>668133951</t>
  </si>
  <si>
    <t>413249370</t>
  </si>
  <si>
    <t>kabel solární H1Z2Z2-K 01x6, 0,6/1 černý</t>
  </si>
  <si>
    <t>1664217339</t>
  </si>
  <si>
    <t>kabel solární H1Z2Z2-K 01x6, 0,6/1 červený</t>
  </si>
  <si>
    <t>1966182603</t>
  </si>
  <si>
    <t>ROU2331 - Sgrafito + sochy na fasádě</t>
  </si>
  <si>
    <t xml:space="preserve">    705 - Sgrafito</t>
  </si>
  <si>
    <t xml:space="preserve">    706 - Sochy na fasádě </t>
  </si>
  <si>
    <t>Sgrafito</t>
  </si>
  <si>
    <t>ruční realizace sgrafita, plocha 1 + plocha 2 - rozkreslení vzoru na omítce, ruční proškrabání voru do omítky, doprava a autorský dozor - neoceňovat, zajišťuje investor</t>
  </si>
  <si>
    <t>1388651427</t>
  </si>
  <si>
    <t>materiál pro realizaci - nátisk motivu 1:1, dírkování nátisku pro přenos vzoru na omítku. pigment pro přenos vzoru, lešení - neoceňovat, zajišťuje investor</t>
  </si>
  <si>
    <t>1384371546</t>
  </si>
  <si>
    <t>706</t>
  </si>
  <si>
    <t xml:space="preserve">Sochy na fasádě </t>
  </si>
  <si>
    <t>materiál pro realizaci - nákup hliníkových desek, nerezových segmentů a doplňkový materiál - neoceňovat, zajišťuje investor</t>
  </si>
  <si>
    <t>-140834060</t>
  </si>
  <si>
    <t>laserování a povrchové strukturování - laserování hlin. desek, ruční odjehlení, ruční povrchové strukurování, autorský dozor - neoceňovat, zajišťuje investor</t>
  </si>
  <si>
    <t>689618033</t>
  </si>
  <si>
    <t>kompletace . výroba nerezových a hliníkových prokotvujících prvků, svrtání a montáž na dílně, zlacení, autorský dozor - neoceňovat, zajišťuje investor</t>
  </si>
  <si>
    <t>1897356809</t>
  </si>
  <si>
    <t>instalace na místě - instalace kotev do fasády, instalace atmosférického prvku, doprava, autorský dozor - neoceňovat, zajišťuje investor</t>
  </si>
  <si>
    <t>-485239560</t>
  </si>
  <si>
    <t>ROU2332 - Ostrůvek zeleně + vyrovnávací schody</t>
  </si>
  <si>
    <t>1090052321</t>
  </si>
  <si>
    <t>" betonáž do výkopu - viz pol zákl. pasy "</t>
  </si>
  <si>
    <t>2,604+11,842</t>
  </si>
  <si>
    <t>" rozšíření výkopu pro zídku "</t>
  </si>
  <si>
    <t>1,7*(0,75+0,25)/2*22</t>
  </si>
  <si>
    <t>-610502694</t>
  </si>
  <si>
    <t>" přebytek výkopu "</t>
  </si>
  <si>
    <t>33,146-13,2</t>
  </si>
  <si>
    <t>" zemina k zásypu na deponii a zpět "</t>
  </si>
  <si>
    <t>13,2*2</t>
  </si>
  <si>
    <t>-1434344370</t>
  </si>
  <si>
    <t>20*20</t>
  </si>
  <si>
    <t>13,2*2*10</t>
  </si>
  <si>
    <t>1340107276</t>
  </si>
  <si>
    <t>20*2</t>
  </si>
  <si>
    <t>-765050818</t>
  </si>
  <si>
    <t>" zemina k zásypu na deponii "</t>
  </si>
  <si>
    <t>13,2</t>
  </si>
  <si>
    <t>-1928905043</t>
  </si>
  <si>
    <t>" zásyp kolem zídky "</t>
  </si>
  <si>
    <t>(1,7-0,5)*(0,75+0,25)/2*22</t>
  </si>
  <si>
    <t>274321311</t>
  </si>
  <si>
    <t>Základové pasy ze ŽB bez zvýšených nároků na prostředí tř. C 16/20</t>
  </si>
  <si>
    <t>-1828546936</t>
  </si>
  <si>
    <t>Základy z betonu železového (bez výztuže) pasy z betonu bez zvláštních nároků na prostředí tř. C 16/20</t>
  </si>
  <si>
    <t>https://podminky.urs.cz/item/CS_URS_2023_02/274321311</t>
  </si>
  <si>
    <t>" ostrůvek "</t>
  </si>
  <si>
    <t>" podkladní beton (vnější obvod zídky - 21,71m , vnitřní 16,4m ) "</t>
  </si>
  <si>
    <t>0,5*0,1*(21,71+16,44)</t>
  </si>
  <si>
    <t>" schody "</t>
  </si>
  <si>
    <t>0,4*0,1*(2,1+2,8)</t>
  </si>
  <si>
    <t>" pod schody "</t>
  </si>
  <si>
    <t>1*2,5*0,2</t>
  </si>
  <si>
    <t>1562089094</t>
  </si>
  <si>
    <t>" zídka "</t>
  </si>
  <si>
    <t>0,5*0,9*(21,71+16,44)/2</t>
  </si>
  <si>
    <t>0,4*1,48*2,8</t>
  </si>
  <si>
    <t>0,4*1,03*2,1</t>
  </si>
  <si>
    <t>"deska pod stupni "</t>
  </si>
  <si>
    <t>(2,8+2,1)/2*1,5*0,2</t>
  </si>
  <si>
    <t>379033886</t>
  </si>
  <si>
    <t>11,842*0,05</t>
  </si>
  <si>
    <t>311321814</t>
  </si>
  <si>
    <t>Nosná zeď ze ŽB pohledového tř. C 25/30 bez výztuže</t>
  </si>
  <si>
    <t>970578935</t>
  </si>
  <si>
    <t>Nadzákladové zdi z betonu železového (bez výztuže) nosné pohledového (v přírodní barvě drtí a přísad) tř. C 25/30</t>
  </si>
  <si>
    <t>https://podminky.urs.cz/item/CS_URS_2023_02/311321814</t>
  </si>
  <si>
    <t>0,25*1,35*(4,995+0,91)</t>
  </si>
  <si>
    <t>0,25*(1,35+0,71)/2*(6,2+4,786)</t>
  </si>
  <si>
    <t>0,25*0,71*(2,395+2,54)</t>
  </si>
  <si>
    <t>187493958</t>
  </si>
  <si>
    <t>2*(1,35+0,71)/2*(6,2+4,785)</t>
  </si>
  <si>
    <t>2*1,35*0,91</t>
  </si>
  <si>
    <t>2*0,71*2,395</t>
  </si>
  <si>
    <t>-1951355809</t>
  </si>
  <si>
    <t>311351411</t>
  </si>
  <si>
    <t>Zřízení kruhového oboustranného bednění nosných nadzákladových zdí r přes 1 do 2,5 m</t>
  </si>
  <si>
    <t>-200714117</t>
  </si>
  <si>
    <t>Bednění nadzákladových zdí nosných kruhové nebo obloukové oboustranné za každou stranu poloměru přes 1 do 2,5 m zřízení</t>
  </si>
  <si>
    <t>https://podminky.urs.cz/item/CS_URS_2023_02/311351411</t>
  </si>
  <si>
    <t>2*1,35*4,995</t>
  </si>
  <si>
    <t>2*0,71*2,54</t>
  </si>
  <si>
    <t>311351412</t>
  </si>
  <si>
    <t>Odstranění kruhového oboustranného bednění nosných nadzákladových zdí r přes 1 do 2,5 m</t>
  </si>
  <si>
    <t>-169118842</t>
  </si>
  <si>
    <t>Bednění nadzákladových zdí nosných kruhové nebo obloukové oboustranné za každou stranu poloměru přes 1 do 2,5 m odstranění</t>
  </si>
  <si>
    <t>https://podminky.urs.cz/item/CS_URS_2023_02/311351412</t>
  </si>
  <si>
    <t>-1733839336</t>
  </si>
  <si>
    <t>28,487+17,094</t>
  </si>
  <si>
    <t>-1869513274</t>
  </si>
  <si>
    <t>5,698*0,05</t>
  </si>
  <si>
    <t>-1875747033</t>
  </si>
  <si>
    <t>(2,1+2,8)/2*5</t>
  </si>
  <si>
    <t>-1208500731</t>
  </si>
  <si>
    <t>(2,1+2,8)/2*5*(0,3+0,2)</t>
  </si>
  <si>
    <t>1010721302</t>
  </si>
  <si>
    <t>998153131</t>
  </si>
  <si>
    <t>Přesun hmot pro samostatné zdi a valy zděné z cihel, kamene, tvárnic nebo monolitické v do 12 m</t>
  </si>
  <si>
    <t>-963689762</t>
  </si>
  <si>
    <t>Přesun hmot pro zdi a valy samostatné se svislou nosnou konstrukcí zděnou nebo monolitickou betonovou tyčovou nebo plošnou vodorovná dopravní vzdálenost do 50 m, pro zdi výšky do 12 m</t>
  </si>
  <si>
    <t>https://podminky.urs.cz/item/CS_URS_2023_02/998153131</t>
  </si>
  <si>
    <t>711112001</t>
  </si>
  <si>
    <t>Provedení izolace proti zemní vlhkosti svislé za studena nátěrem penetračním</t>
  </si>
  <si>
    <t>1722577155</t>
  </si>
  <si>
    <t>Provedení izolace proti zemní vlhkosti natěradly a tmely za studena na ploše svislé S nátěrem penetračním</t>
  </si>
  <si>
    <t>https://podminky.urs.cz/item/CS_URS_2023_02/711112001</t>
  </si>
  <si>
    <t>(1+0,5+1)*(21,71+16,44)</t>
  </si>
  <si>
    <t>11163150</t>
  </si>
  <si>
    <t>lak penetrační asfaltový</t>
  </si>
  <si>
    <t>-1039801052</t>
  </si>
  <si>
    <t>96*0,00034 'Přepočtené koeficientem množství</t>
  </si>
  <si>
    <t>1493696216</t>
  </si>
  <si>
    <t>-1940198664</t>
  </si>
  <si>
    <t>96*0,0011 'Přepočtené koeficientem množství</t>
  </si>
  <si>
    <t>-1327425970</t>
  </si>
  <si>
    <t>76602(R)</t>
  </si>
  <si>
    <t>T/02 - obklad zídky z masiv. tepelně opracovaných fošen , kotvených do jaklu 30*20mm vč. povrchové úpravy - viz výpis prvků</t>
  </si>
  <si>
    <t>-489540547</t>
  </si>
  <si>
    <t>0,4*(2,3+2,675)</t>
  </si>
  <si>
    <t>76603(R)</t>
  </si>
  <si>
    <t>T/03 - obklad zídky z masiv. tepelně opracovaných fošen , kotvených do jaklu 30*20mm vč. povrchové úpravy - viz výpis prvků</t>
  </si>
  <si>
    <t>516122455</t>
  </si>
  <si>
    <t>0,4*(4,655+0,865)</t>
  </si>
  <si>
    <t>-36174294</t>
  </si>
  <si>
    <t>1372198983</t>
  </si>
  <si>
    <t>12,25*0,5*1,1</t>
  </si>
  <si>
    <t>6,738*1,04 'Přepočtené koeficientem množství</t>
  </si>
  <si>
    <t>2119271621</t>
  </si>
  <si>
    <t>-294545249</t>
  </si>
  <si>
    <t>-1502641644</t>
  </si>
  <si>
    <t>1010586766</t>
  </si>
  <si>
    <t>1184336344</t>
  </si>
  <si>
    <t>ROU2333 - Sadové úpravy</t>
  </si>
  <si>
    <t>-1370173031</t>
  </si>
  <si>
    <t>" ornice ze skládky "</t>
  </si>
  <si>
    <t>19,659</t>
  </si>
  <si>
    <t>2106745071</t>
  </si>
  <si>
    <t>19,659*10</t>
  </si>
  <si>
    <t>1069318728</t>
  </si>
  <si>
    <t>" potřeba ornice na skládce "</t>
  </si>
  <si>
    <t>16,44*1</t>
  </si>
  <si>
    <t>10,73*0,3</t>
  </si>
  <si>
    <t>180901(R)</t>
  </si>
  <si>
    <t>údržba stromů po dobu 2 let (zálivka, řez aj.)</t>
  </si>
  <si>
    <t>4252728</t>
  </si>
  <si>
    <t>180902(R)</t>
  </si>
  <si>
    <t>údržba údržba keřů a popínavých rostlin po dobu 2 let(odplevelení 5x ročně, řez, zálivka)</t>
  </si>
  <si>
    <t>1868949308</t>
  </si>
  <si>
    <t>180903(R)</t>
  </si>
  <si>
    <t>údržba záhonů po dobu 2 let (5x ročně odplevelení, zálivka )</t>
  </si>
  <si>
    <t>1907783634</t>
  </si>
  <si>
    <t>181111121</t>
  </si>
  <si>
    <t>Plošná úprava terénu do 500 m2 zemina skupiny 1 až 4 nerovnosti přes 100 do 150 mm v rovinně a svahu do 1:5</t>
  </si>
  <si>
    <t>478247901</t>
  </si>
  <si>
    <t>Plošná úprava terénu v zemině skupiny 1 až 4 s urovnáním povrchu bez doplnění ornice souvislé plochy do 500 m2 při nerovnostech terénu přes 100 do 150 mm v rovině nebo na svahu do 1:5</t>
  </si>
  <si>
    <t>https://podminky.urs.cz/item/CS_URS_2023_02/181111121</t>
  </si>
  <si>
    <t>181311105</t>
  </si>
  <si>
    <t>Rozprostření ornice tl vrstvy přes 250 do 300 mm v rovině nebo ve svahu do 1:5 ručně</t>
  </si>
  <si>
    <t>968815995</t>
  </si>
  <si>
    <t>Rozprostření a urovnání ornice v rovině nebo ve svahu sklonu do 1:5 ručně při souvislé ploše, tl. vrstvy přes 250 do 300 mm</t>
  </si>
  <si>
    <t>https://podminky.urs.cz/item/CS_URS_2023_02/181311105</t>
  </si>
  <si>
    <t>" záhony s břečťanem "</t>
  </si>
  <si>
    <t>10,37</t>
  </si>
  <si>
    <t>181311107</t>
  </si>
  <si>
    <t>Rozprostření ornice tl vrstvy přes 400 do 500 mm v rovině nebo ve svahu do 1:5 ručně</t>
  </si>
  <si>
    <t>1719115935</t>
  </si>
  <si>
    <t>Rozprostření a urovnání ornice v rovině nebo ve svahu sklonu do 1:5 ručně při souvislé ploše, tl. vrstvy přes 400 do 500 mm</t>
  </si>
  <si>
    <t>https://podminky.urs.cz/item/CS_URS_2023_02/181311107</t>
  </si>
  <si>
    <t>" tl. 1m = 2 vrstvy "</t>
  </si>
  <si>
    <t>" záhon 1 "</t>
  </si>
  <si>
    <t>16,44</t>
  </si>
  <si>
    <t>183101214</t>
  </si>
  <si>
    <t>Jamky pro výsadbu s výměnou 50 % půdy zeminy skupiny 1 až 4 obj přes 0,05 do 0,125 m3 v rovině a svahu do 1:5</t>
  </si>
  <si>
    <t>-433885837</t>
  </si>
  <si>
    <t>Hloubení jamek pro vysazování rostlin v zemině skupiny 1 až 4 s výměnou půdy z 50% v rovině nebo na svahu do 1:5, objemu přes 0,05 do 0,125 m3</t>
  </si>
  <si>
    <t>https://podminky.urs.cz/item/CS_URS_2023_02/183101214</t>
  </si>
  <si>
    <t>10371500</t>
  </si>
  <si>
    <t>substrát pro trávníky VL</t>
  </si>
  <si>
    <t>341506719</t>
  </si>
  <si>
    <t>57*0,0625 'Přepočtené koeficientem množství</t>
  </si>
  <si>
    <t>183101221</t>
  </si>
  <si>
    <t>Jamky pro výsadbu s výměnou 50 % půdy zeminy skupiny 1 až 4 obj přes 0,4 do 1 m3 v rovině a svahu do 1:5</t>
  </si>
  <si>
    <t>359599786</t>
  </si>
  <si>
    <t>Hloubení jamek pro vysazování rostlin v zemině skupiny 1 až 4 s výměnou půdy z 50% v rovině nebo na svahu do 1:5, objemu přes 0,40 do 1,00 m3</t>
  </si>
  <si>
    <t>https://podminky.urs.cz/item/CS_URS_2023_02/183101221</t>
  </si>
  <si>
    <t>10321100</t>
  </si>
  <si>
    <t>zahradní substrát pro výsadbu VL</t>
  </si>
  <si>
    <t>-249909834</t>
  </si>
  <si>
    <t>2*0,5 'Přepočtené koeficientem množství</t>
  </si>
  <si>
    <t>183211312</t>
  </si>
  <si>
    <t>Výsadba trvalek prostokořenných</t>
  </si>
  <si>
    <t>-1908840571</t>
  </si>
  <si>
    <t>Výsadba květin do připravené půdy se zalitím do připravené půdy, se zalitím trvalek prostokořenných</t>
  </si>
  <si>
    <t>https://podminky.urs.cz/item/CS_URS_2023_02/183211312</t>
  </si>
  <si>
    <t>00501(R)</t>
  </si>
  <si>
    <t xml:space="preserve">sazenice trvalek </t>
  </si>
  <si>
    <t>10937809</t>
  </si>
  <si>
    <t>183211313</t>
  </si>
  <si>
    <t>Výsadba cibulí nebo hlíz</t>
  </si>
  <si>
    <t>-588751422</t>
  </si>
  <si>
    <t>Výsadba květin do připravené půdy se zalitím do připravené půdy, se zalitím cibulí nebo hlíz</t>
  </si>
  <si>
    <t>https://podminky.urs.cz/item/CS_URS_2023_02/183211313</t>
  </si>
  <si>
    <t>00202(R)</t>
  </si>
  <si>
    <t>cibuloviny</t>
  </si>
  <si>
    <t>229740409</t>
  </si>
  <si>
    <t>183402121</t>
  </si>
  <si>
    <t>Rozrušení půdy souvislé pl přes 100 do 500 m2 hl přes 50 do 150 mm v rovině a svahu do 1:5</t>
  </si>
  <si>
    <t>1932814872</t>
  </si>
  <si>
    <t>Rozrušení půdy na hloubku přes 50 do 150 mm souvislé plochy do 500 m2 v rovině nebo na svahu do 1:5</t>
  </si>
  <si>
    <t>https://podminky.urs.cz/item/CS_URS_2023_02/183402121</t>
  </si>
  <si>
    <t>10,73</t>
  </si>
  <si>
    <t>184102112</t>
  </si>
  <si>
    <t>Výsadba dřeviny s balem D přes 0,2 do 0,3 m do jamky se zalitím v rovině a svahu do 1:5</t>
  </si>
  <si>
    <t>-2122366127</t>
  </si>
  <si>
    <t>Výsadba dřeviny s balem do předem vyhloubené jamky se zalitím v rovině nebo na svahu do 1:5, při průměru balu přes 200 do 300 mm</t>
  </si>
  <si>
    <t>https://podminky.urs.cz/item/CS_URS_2023_02/184102112</t>
  </si>
  <si>
    <t>02603(R)</t>
  </si>
  <si>
    <t xml:space="preserve">hydrangea aeborescense Anabelle vel. 40-60cm </t>
  </si>
  <si>
    <t>659227555</t>
  </si>
  <si>
    <t>02604(R)</t>
  </si>
  <si>
    <t xml:space="preserve">hedera helix vel 40-60cm </t>
  </si>
  <si>
    <t>27174611</t>
  </si>
  <si>
    <t>184201112</t>
  </si>
  <si>
    <t>Výsadba stromu bez balu do jamky v kmene přes 1,8 do 2,5 m v rovině a svahu do 1:5</t>
  </si>
  <si>
    <t>477037226</t>
  </si>
  <si>
    <t>Výsadba stromů bez balu do předem vyhloubené jamky se zalitím v rovině nebo na svahu do 1:5, při výšce kmene přes 1,8 do 2,5 m</t>
  </si>
  <si>
    <t>https://podminky.urs.cz/item/CS_URS_2023_02/184201112</t>
  </si>
  <si>
    <t>02601(R)</t>
  </si>
  <si>
    <t>Prunus avium Plena , ob. kmene 16-18cm</t>
  </si>
  <si>
    <t>388544364</t>
  </si>
  <si>
    <t>02602(R)</t>
  </si>
  <si>
    <t>Amelanchier arborea Robin Hill , ob.kmene 14-16cm</t>
  </si>
  <si>
    <t>958241557</t>
  </si>
  <si>
    <t>184215132</t>
  </si>
  <si>
    <t>Ukotvení kmene dřevin v rovině nebo na svahu do 1:5 třemi kůly D do 0,1 m dl přes 1 do 2 m</t>
  </si>
  <si>
    <t>173533139</t>
  </si>
  <si>
    <t>Ukotvení dřeviny kůly v rovině nebo na svahu do 1:5 třemi kůly, délky přes 1 do 2 m</t>
  </si>
  <si>
    <t>https://podminky.urs.cz/item/CS_URS_2023_02/184215132</t>
  </si>
  <si>
    <t>60591253</t>
  </si>
  <si>
    <t>kůl vyvazovací dřevěný impregnovaný D 8cm dl 2m</t>
  </si>
  <si>
    <t>108835769</t>
  </si>
  <si>
    <t>2*3 'Přepočtené koeficientem množství</t>
  </si>
  <si>
    <t>184215411</t>
  </si>
  <si>
    <t>Zhotovení závlahové mísy dřevin D do 0,5 m v rovině nebo na svahu do 1:5</t>
  </si>
  <si>
    <t>-382327805</t>
  </si>
  <si>
    <t>Zhotovení závlahové mísy u solitérních dřevin v rovině nebo na svahu do 1:5, o průměru mísy do 0,5 m</t>
  </si>
  <si>
    <t>https://podminky.urs.cz/item/CS_URS_2023_02/184215411</t>
  </si>
  <si>
    <t>-630517221</t>
  </si>
  <si>
    <t>2*0,001 'Přepočtené koeficientem množství</t>
  </si>
  <si>
    <t>184813511</t>
  </si>
  <si>
    <t>Chemické odplevelení před založením kultury postřikem na široko v rovině a svahu do 1:5 ručně</t>
  </si>
  <si>
    <t>850059618</t>
  </si>
  <si>
    <t>Chemické odplevelení půdy před založením kultury, trávníku nebo zpevněných ploch ručně o jakékoli výměře postřikem na široko v rovině nebo na svahu do 1:5</t>
  </si>
  <si>
    <t>https://podminky.urs.cz/item/CS_URS_2023_02/184813511</t>
  </si>
  <si>
    <t>184852321</t>
  </si>
  <si>
    <t>Řez stromu výchovný špičáků a keřových stromů v do 4 m</t>
  </si>
  <si>
    <t>-654052223</t>
  </si>
  <si>
    <t>Řez stromů prováděný lezeckou technikou výchovný (S-RV) špičáky a keřové stromy, výšky do 4 m</t>
  </si>
  <si>
    <t>https://podminky.urs.cz/item/CS_URS_2023_02/184852321</t>
  </si>
  <si>
    <t>184911151</t>
  </si>
  <si>
    <t>Mulčování záhonů kačírkem tl vrstvy přes 0,02 do 0,05 m v rovině a svahu do 1:5</t>
  </si>
  <si>
    <t>1192230004</t>
  </si>
  <si>
    <t>Mulčování záhonů kačírkem nebo drceným kamenivem tloušťky mulče přes 20 do 50 mm v rovině nebo na svahu do 1:5</t>
  </si>
  <si>
    <t>https://podminky.urs.cz/item/CS_URS_2023_02/184911151</t>
  </si>
  <si>
    <t>393933118</t>
  </si>
  <si>
    <t>16,440*0,05*2</t>
  </si>
  <si>
    <t>184911421</t>
  </si>
  <si>
    <t>Mulčování rostlin kůrou tl do 0,1 m v rovině a svahu do 1:5</t>
  </si>
  <si>
    <t>945036372</t>
  </si>
  <si>
    <t>Mulčování vysazených rostlin mulčovací kůrou, tl. do 100 mm v rovině nebo na svahu do 1:5</t>
  </si>
  <si>
    <t>https://podminky.urs.cz/item/CS_URS_2023_02/184911421</t>
  </si>
  <si>
    <t>10391100</t>
  </si>
  <si>
    <t>kůra mulčovací VL</t>
  </si>
  <si>
    <t>-807080902</t>
  </si>
  <si>
    <t>10,37*0,103 'Přepočtené koeficientem množství</t>
  </si>
  <si>
    <t>185802114</t>
  </si>
  <si>
    <t>Hnojení půdy umělým hnojivem k jednotlivým rostlinám v rovině a svahu do 1:5</t>
  </si>
  <si>
    <t>-588183899</t>
  </si>
  <si>
    <t>Hnojení půdy nebo trávníku v rovině nebo na svahu do 1:5 umělým hnojivem s rozdělením k jednotlivým rostlinám</t>
  </si>
  <si>
    <t>https://podminky.urs.cz/item/CS_URS_2023_02/185802114</t>
  </si>
  <si>
    <t>6,7*0,001</t>
  </si>
  <si>
    <t>101(R)</t>
  </si>
  <si>
    <t xml:space="preserve">hnojivové tablety </t>
  </si>
  <si>
    <t>1066231507</t>
  </si>
  <si>
    <t>" 15ks/strom "</t>
  </si>
  <si>
    <t>" 3 ks /rostlina "</t>
  </si>
  <si>
    <t>3*57</t>
  </si>
  <si>
    <t>102(R)</t>
  </si>
  <si>
    <t>půdní kondicioner</t>
  </si>
  <si>
    <t>256211878</t>
  </si>
  <si>
    <t>" 0,5kg/strom "</t>
  </si>
  <si>
    <t>2*0,5</t>
  </si>
  <si>
    <t>" 0,1kg/rostlina "</t>
  </si>
  <si>
    <t>57*0,1</t>
  </si>
  <si>
    <t>103(R)</t>
  </si>
  <si>
    <t xml:space="preserve">kotvicí páska </t>
  </si>
  <si>
    <t>724832836</t>
  </si>
  <si>
    <t>104(R)</t>
  </si>
  <si>
    <t>kůl příčný</t>
  </si>
  <si>
    <t>781190733</t>
  </si>
  <si>
    <t>105(R)</t>
  </si>
  <si>
    <t>chránička kmene z bambusu</t>
  </si>
  <si>
    <t>1595191596</t>
  </si>
  <si>
    <t>185804311</t>
  </si>
  <si>
    <t>Zalití rostlin vodou plocha do 20 m2</t>
  </si>
  <si>
    <t>931292202</t>
  </si>
  <si>
    <t>Zalití rostlin vodou plochy záhonů jednotlivě do 20 m2</t>
  </si>
  <si>
    <t>https://podminky.urs.cz/item/CS_URS_2023_02/185804311</t>
  </si>
  <si>
    <t>" 80l/strom "</t>
  </si>
  <si>
    <t>2*0,08</t>
  </si>
  <si>
    <t>" 5l rostlina "</t>
  </si>
  <si>
    <t>0,005*57</t>
  </si>
  <si>
    <t>" trvalky "</t>
  </si>
  <si>
    <t>0,272</t>
  </si>
  <si>
    <t>185851121</t>
  </si>
  <si>
    <t>Dovoz vody pro zálivku rostlin za vzdálenost do 1000 m</t>
  </si>
  <si>
    <t>830875962</t>
  </si>
  <si>
    <t>Dovoz vody pro zálivku rostlin na vzdálenost do 1000 m</t>
  </si>
  <si>
    <t>https://podminky.urs.cz/item/CS_URS_2023_02/185851121</t>
  </si>
  <si>
    <t>185851129</t>
  </si>
  <si>
    <t>Příplatek k dovozu vody pro zálivku rostlin do 1000 m ZKD 1000 m</t>
  </si>
  <si>
    <t>1879246194</t>
  </si>
  <si>
    <t>Dovoz vody pro zálivku rostlin Příplatek k ceně za každých dalších i započatých 1000 m</t>
  </si>
  <si>
    <t>https://podminky.urs.cz/item/CS_URS_2023_02/185851129</t>
  </si>
  <si>
    <t>0,717*4</t>
  </si>
  <si>
    <t>002(R)</t>
  </si>
  <si>
    <t xml:space="preserve">dodání vody </t>
  </si>
  <si>
    <t>1726830065</t>
  </si>
  <si>
    <t>998231411</t>
  </si>
  <si>
    <t>Ruční přesun hmot pro sadovnické a krajinářské úpravy do 100 m</t>
  </si>
  <si>
    <t>12154641</t>
  </si>
  <si>
    <t>Přesun hmot pro sadovnické a krajinářské úpravy - ručně bez užití mechanizace vodorovná dopravní vzdálenost do 100 m</t>
  </si>
  <si>
    <t>https://podminky.urs.cz/item/CS_URS_2023_02/998231411</t>
  </si>
  <si>
    <t>ROU2334 - Oplocení</t>
  </si>
  <si>
    <t xml:space="preserve">    765 - Krytina skládaná</t>
  </si>
  <si>
    <t>2133619080</t>
  </si>
  <si>
    <t>" nový plot "</t>
  </si>
  <si>
    <t>0,4*1,1*(6,24+8,63)</t>
  </si>
  <si>
    <t>" odkop na straně souseda "</t>
  </si>
  <si>
    <t>0,8*0,6*(6,24+8,63)</t>
  </si>
  <si>
    <t>569243413</t>
  </si>
  <si>
    <t>13,681-5,353</t>
  </si>
  <si>
    <t>5,353*2</t>
  </si>
  <si>
    <t>1338583231</t>
  </si>
  <si>
    <t>(13,681-5,353)*20</t>
  </si>
  <si>
    <t>" zemina pro zásyp na deponii do 20km a zpět "</t>
  </si>
  <si>
    <t>5,353*2*10</t>
  </si>
  <si>
    <t>1196163225</t>
  </si>
  <si>
    <t>8,328*2</t>
  </si>
  <si>
    <t>1850878649</t>
  </si>
  <si>
    <t>5,353</t>
  </si>
  <si>
    <t>916513143</t>
  </si>
  <si>
    <t>" zásyp výkopu na pozemku souseda "</t>
  </si>
  <si>
    <t>0,6*0,6*(6,24+8,63)</t>
  </si>
  <si>
    <t>255241728</t>
  </si>
  <si>
    <t>" podkladní beton - nový plot "</t>
  </si>
  <si>
    <t>0,4*0,1*(6,24+8,63)</t>
  </si>
  <si>
    <t>655601126</t>
  </si>
  <si>
    <t>0,4*1*(6,24+8,63)</t>
  </si>
  <si>
    <t>-1187031649</t>
  </si>
  <si>
    <t>5,948*0,05</t>
  </si>
  <si>
    <t>311113152</t>
  </si>
  <si>
    <t>Nosná zeď tl přes 150 do 200 mm z hladkých tvárnic ztraceného bednění včetně výplně z betonu tř. C 25/30</t>
  </si>
  <si>
    <t>-960478607</t>
  </si>
  <si>
    <t>Nadzákladové zdi z tvárnic ztraceného bednění betonových hladkých, včetně výplně z betonu třídy C 25/30, tloušťky zdiva přes 150 do 200 mm</t>
  </si>
  <si>
    <t>https://podminky.urs.cz/item/CS_URS_2023_02/311113152</t>
  </si>
  <si>
    <t>(6,24+8,63)*3,75</t>
  </si>
  <si>
    <t>311231126</t>
  </si>
  <si>
    <t>Zdivo nosné z cihel dl 290 mm P20 až 25 na MC 5 nebo MC 10</t>
  </si>
  <si>
    <t>789728142</t>
  </si>
  <si>
    <t>Zdivo z cihel pálených nosné z cihel plných dl. 290 mm P 20 až 25, na maltu MC-5 nebo MC-10</t>
  </si>
  <si>
    <t>https://podminky.urs.cz/item/CS_URS_2023_02/311231126</t>
  </si>
  <si>
    <t>" nadezdívka stáv. plotu "</t>
  </si>
  <si>
    <t>0,3*1*22</t>
  </si>
  <si>
    <t>2146272772</t>
  </si>
  <si>
    <t>55,763*0,2*0,05</t>
  </si>
  <si>
    <t>311901(R)</t>
  </si>
  <si>
    <t>D+M - smykový trn do dilatační spáry průměru 20mm, žárově zinkovaný s plastovým pouzdrem</t>
  </si>
  <si>
    <t>265863658</t>
  </si>
  <si>
    <t>622131101</t>
  </si>
  <si>
    <t>Cementový postřik vnějších stěn nanášený celoplošně ručně</t>
  </si>
  <si>
    <t>-462599393</t>
  </si>
  <si>
    <t>Podkladní a spojovací vrstva vnějších omítaných ploch cementový postřik nanášený ručně celoplošně stěn</t>
  </si>
  <si>
    <t>https://podminky.urs.cz/item/CS_URS_2023_02/622131101</t>
  </si>
  <si>
    <t>22*1</t>
  </si>
  <si>
    <t>622321141</t>
  </si>
  <si>
    <t>Vápenocementová omítka štuková dvouvrstvá vnějších stěn nanášená ručně</t>
  </si>
  <si>
    <t>-630151259</t>
  </si>
  <si>
    <t>Omítka vápenocementová vnějších ploch nanášená ručně dvouvrstvá, tloušťky jádrové omítky do 15 mm a tloušťky štuku do 3 mm štuková stěn</t>
  </si>
  <si>
    <t>https://podminky.urs.cz/item/CS_URS_2023_02/622321141</t>
  </si>
  <si>
    <t>622325203</t>
  </si>
  <si>
    <t>Oprava vnější vápenocementové štukové omítky složitosti 1 stěn v rozsahu přes 30 do 50 %</t>
  </si>
  <si>
    <t>1184363618</t>
  </si>
  <si>
    <t>Oprava vápenocementové omítky vnějších ploch stupně členitosti 1 štukové stěn, v rozsahu opravované plochy přes 30 do 50%</t>
  </si>
  <si>
    <t>https://podminky.urs.cz/item/CS_URS_2023_02/622325203</t>
  </si>
  <si>
    <t>" stáv. plot "</t>
  </si>
  <si>
    <t>22*2</t>
  </si>
  <si>
    <t>-1223872097</t>
  </si>
  <si>
    <t>1,2*(6,24+8,63)</t>
  </si>
  <si>
    <t>" oprava stáv. plotu "</t>
  </si>
  <si>
    <t>1,2*22</t>
  </si>
  <si>
    <t>-1586403858</t>
  </si>
  <si>
    <t>0,4*1*2</t>
  </si>
  <si>
    <t>0,2*3,75*2</t>
  </si>
  <si>
    <t>978015361</t>
  </si>
  <si>
    <t>Otlučení (osekání) vnější vápenné nebo vápenocementové omítky stupně členitosti 1 a 2 v rozsahu přes 40 do 50 %</t>
  </si>
  <si>
    <t>1086291249</t>
  </si>
  <si>
    <t>Otlučení vápenných nebo vápenocementových omítek vnějších ploch s vyškrabáním spar a s očištěním zdiva stupně členitosti 1 a 2, v rozsahu přes 30 do 50 %</t>
  </si>
  <si>
    <t>https://podminky.urs.cz/item/CS_URS_2023_02/978015361</t>
  </si>
  <si>
    <t>997013111</t>
  </si>
  <si>
    <t>Vnitrostaveništní doprava suti a vybouraných hmot pro budovy v do 6 m s použitím mechanizace</t>
  </si>
  <si>
    <t>-1545756250</t>
  </si>
  <si>
    <t>Vnitrostaveništní doprava suti a vybouraných hmot vodorovně do 50 m svisle s použitím mechanizace pro budovy a haly výšky do 6 m</t>
  </si>
  <si>
    <t>https://podminky.urs.cz/item/CS_URS_2023_02/997013111</t>
  </si>
  <si>
    <t>997013501</t>
  </si>
  <si>
    <t>Odvoz suti a vybouraných hmot na skládku nebo meziskládku do 1 km se složením</t>
  </si>
  <si>
    <t>840501367</t>
  </si>
  <si>
    <t>Odvoz suti a vybouraných hmot na skládku nebo meziskládku se složením, na vzdálenost do 1 km</t>
  </si>
  <si>
    <t>https://podminky.urs.cz/item/CS_URS_2023_02/997013501</t>
  </si>
  <si>
    <t>997013509</t>
  </si>
  <si>
    <t>Příplatek k odvozu suti a vybouraných hmot na skládku ZKD 1 km přes 1 km</t>
  </si>
  <si>
    <t>-145305124</t>
  </si>
  <si>
    <t>Odvoz suti a vybouraných hmot na skládku nebo meziskládku se složením, na vzdálenost Příplatek k ceně za každý další i započatý 1 km přes 1 km</t>
  </si>
  <si>
    <t>https://podminky.urs.cz/item/CS_URS_2023_02/997013509</t>
  </si>
  <si>
    <t>" odvoz na skládku do 20 km "</t>
  </si>
  <si>
    <t>1,67*19</t>
  </si>
  <si>
    <t>997101(R)</t>
  </si>
  <si>
    <t>148585403</t>
  </si>
  <si>
    <t>998232110</t>
  </si>
  <si>
    <t>Přesun hmot pro oplocení zděné z cihel nebo tvárnic v do 3 m</t>
  </si>
  <si>
    <t>1054921969</t>
  </si>
  <si>
    <t>Přesun hmot pro oplocení se svislou nosnou konstrukcí zděnou z cihel, tvárnic, bloků, popř. kovovou nebo dřevěnou vodorovná dopravní vzdálenost do 50 m, pro oplocení výšky do 3 m</t>
  </si>
  <si>
    <t>https://podminky.urs.cz/item/CS_URS_2023_02/998232110</t>
  </si>
  <si>
    <t>2018230924</t>
  </si>
  <si>
    <t>"nový plot "</t>
  </si>
  <si>
    <t>(0,8+0,2+0,8)*(6,24+8,63)</t>
  </si>
  <si>
    <t>-287624335</t>
  </si>
  <si>
    <t>26,766*0,00034 'Přepočtené koeficientem množství</t>
  </si>
  <si>
    <t>-56041256</t>
  </si>
  <si>
    <t>-510370420</t>
  </si>
  <si>
    <t>26,766*0,0011 'Přepočtené koeficientem množství</t>
  </si>
  <si>
    <t>1720494490</t>
  </si>
  <si>
    <t>764214607</t>
  </si>
  <si>
    <t>Oplechování horních ploch a atik bez rohů z Pz s povrch úpravou mechanicky kotvené rš 670 mm</t>
  </si>
  <si>
    <t>-1973339345</t>
  </si>
  <si>
    <t>Oplechování horních ploch zdí a nadezdívek (atik) z pozinkovaného plechu s povrchovou úpravou mechanicky kotvené rš 670 mm</t>
  </si>
  <si>
    <t>https://podminky.urs.cz/item/CS_URS_2023_02/764214607</t>
  </si>
  <si>
    <t>" K/41 "</t>
  </si>
  <si>
    <t>15,7</t>
  </si>
  <si>
    <t>" K/42 "</t>
  </si>
  <si>
    <t>-503907026</t>
  </si>
  <si>
    <t>765</t>
  </si>
  <si>
    <t>Krytina skládaná</t>
  </si>
  <si>
    <t>765211809</t>
  </si>
  <si>
    <t>Demontáž krytiny keramické drážkové na zdech s tvrdou maltou do suti</t>
  </si>
  <si>
    <t>73832016</t>
  </si>
  <si>
    <t>Demontáž krytiny keramické na požárních zdech, římsách, atikách šířky do 40 cm drážkové s tvrdou maltou do suti</t>
  </si>
  <si>
    <t>https://podminky.urs.cz/item/CS_URS_2023_02/765211809</t>
  </si>
  <si>
    <t>783801201</t>
  </si>
  <si>
    <t>Obroušení omítek před provedením nátěru</t>
  </si>
  <si>
    <t>-965990977</t>
  </si>
  <si>
    <t>Příprava podkladu omítek před provedením nátěru obroušení</t>
  </si>
  <si>
    <t>https://podminky.urs.cz/item/CS_URS_2023_02/783801201</t>
  </si>
  <si>
    <t>22*3</t>
  </si>
  <si>
    <t>1703606197</t>
  </si>
  <si>
    <t>545702633</t>
  </si>
  <si>
    <t>22*0,3</t>
  </si>
  <si>
    <t>783827425</t>
  </si>
  <si>
    <t>Krycí dvojnásobný silikonový nátěr omítek stupně členitosti 1 a 2</t>
  </si>
  <si>
    <t>-264522903</t>
  </si>
  <si>
    <t>Krycí (ochranný ) nátěr omítek dvojnásobný hladkých omítek hladkých, zrnitých tenkovrstvých nebo štukových stupně členitosti 1 a 2 silikonový</t>
  </si>
  <si>
    <t>https://podminky.urs.cz/item/CS_URS_2023_02/783827425</t>
  </si>
  <si>
    <t xml:space="preserve">ROU233 - Komunikace  a zpevněné plochy</t>
  </si>
  <si>
    <t>394104056</t>
  </si>
  <si>
    <t>" slepecká dlažba "</t>
  </si>
  <si>
    <t>" ul. K. Čapka "</t>
  </si>
  <si>
    <t>2,5*0,8+15*0,4</t>
  </si>
  <si>
    <t>" pro slep. dl. přechodů na protější straně ulice Nádražní a u Alberta "</t>
  </si>
  <si>
    <t>5,6*0,4+4,5*0,8</t>
  </si>
  <si>
    <t>5,6*0,4+6,5*0,8</t>
  </si>
  <si>
    <t>" dtto, pro dl. přírodní 200/200/80mm - přechody na stáv. chodníku "</t>
  </si>
  <si>
    <t>0,4*(4,5*2+4,8)</t>
  </si>
  <si>
    <t>0,4*(6,5*2+4,8)</t>
  </si>
  <si>
    <t>113106144</t>
  </si>
  <si>
    <t>Rozebrání dlažeb ze zámkových dlaždic komunikací pro pěší strojně pl přes 50 m2</t>
  </si>
  <si>
    <t>-546007454</t>
  </si>
  <si>
    <t>Rozebrání dlažeb komunikací pro pěší s přemístěním hmot na skládku na vzdálenost do 3 m nebo s naložením na dopravní prostředek s ložem z kameniva nebo živice a s jakoukoliv výplní spár strojně plochy jednotlivě přes 50 m2 ze zámkové dlažby</t>
  </si>
  <si>
    <t>https://podminky.urs.cz/item/CS_URS_2023_02/113106144</t>
  </si>
  <si>
    <t>" chodník - ulice, odpočet slepecké dl. v ul. K. Čapka "</t>
  </si>
  <si>
    <t>218,7-8</t>
  </si>
  <si>
    <t>113107162</t>
  </si>
  <si>
    <t>Odstranění podkladu z kameniva drceného tl přes 100 do 200 mm strojně pl přes 50 do 200 m2</t>
  </si>
  <si>
    <t>1531237328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</si>
  <si>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</si>
  <si>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https://podminky.urs.cz/item/CS_URS_2023_02/113107162</t>
  </si>
  <si>
    <t>" chodník - ulice "</t>
  </si>
  <si>
    <t>218,7</t>
  </si>
  <si>
    <t>" stupň. napojení asf. kom. "</t>
  </si>
  <si>
    <t>75*0,4</t>
  </si>
  <si>
    <t>113107163</t>
  </si>
  <si>
    <t>Odstranění podkladu z kameniva drceného tl přes 200 do 300 mm strojně pl přes 50 do 200 m2</t>
  </si>
  <si>
    <t>1261012384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</si>
  <si>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</si>
  <si>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https://podminky.urs.cz/item/CS_URS_2023_02/113107163</t>
  </si>
  <si>
    <t>" asf. záliv "</t>
  </si>
  <si>
    <t>62,6</t>
  </si>
  <si>
    <t>113107183</t>
  </si>
  <si>
    <t>Odstranění podkladu živičného tl přes 100 do 150 mm strojně pl přes 50 do 200 m2</t>
  </si>
  <si>
    <t>-1707456792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</si>
  <si>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</si>
  <si>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https://podminky.urs.cz/item/CS_URS_2023_02/113107183</t>
  </si>
  <si>
    <t>113154254</t>
  </si>
  <si>
    <t>Frézování živičného krytu tl 100 mm pruh š přes 0,5 do 1 m pl přes 500 do 1000 m2 s překážkami v trase</t>
  </si>
  <si>
    <t>983725974</t>
  </si>
  <si>
    <t>Frézování živičného podkladu nebo krytu s naložením na dopravní prostředek plochy přes 500 do 1 000 m2 s překážkami v trase pruhu šířky do 1 m, tloušťky vrstvy 100 mm</t>
  </si>
  <si>
    <t>https://podminky.urs.cz/item/CS_URS_2023_02/113154254</t>
  </si>
  <si>
    <t>75*0,9</t>
  </si>
  <si>
    <t>113154255</t>
  </si>
  <si>
    <t>Frézování živičného krytu tl 200 mm pruh š přes 0,5 do 1 m pl přes 500 do 1000 m2 s překážkami v trase</t>
  </si>
  <si>
    <t>-356411598</t>
  </si>
  <si>
    <t>Frézování živičného podkladu nebo krytu s naložením na dopravní prostředek plochy přes 500 do 1 000 m2 s překážkami v trase pruhu šířky do 1 m, tloušťky vrstvy 200 mm</t>
  </si>
  <si>
    <t>https://podminky.urs.cz/item/CS_URS_2023_02/113154255</t>
  </si>
  <si>
    <t>75*0,6</t>
  </si>
  <si>
    <t>-855434197</t>
  </si>
  <si>
    <t>" kolem nového chodníku v ulici - viz situace "</t>
  </si>
  <si>
    <t>113203111</t>
  </si>
  <si>
    <t>Vytrhání obrub z dlažebních kostek</t>
  </si>
  <si>
    <t>1974268143</t>
  </si>
  <si>
    <t>Vytrhání obrub s vybouráním lože, s přemístěním hmot na skládku na vzdálenost do 3 m nebo s naložením na dopravní prostředek z dlažebních kostek</t>
  </si>
  <si>
    <t>https://podminky.urs.cz/item/CS_URS_2023_02/113203111</t>
  </si>
  <si>
    <t>2*24</t>
  </si>
  <si>
    <t>121112005</t>
  </si>
  <si>
    <t>Sejmutí ornice tl vrstvy přes 250 do 300 mm ručně</t>
  </si>
  <si>
    <t>-1032705175</t>
  </si>
  <si>
    <t>Sejmutí ornice ručně při souvislé ploše, tl. vrstvy přes 250 do 300 mm</t>
  </si>
  <si>
    <t>https://podminky.urs.cz/item/CS_URS_2023_02/121112005</t>
  </si>
  <si>
    <t>122251103</t>
  </si>
  <si>
    <t>Odkopávky a prokopávky nezapažené v hornině třídy těžitelnosti I skupiny 3 objem do 100 m3 strojně</t>
  </si>
  <si>
    <t>-1504398198</t>
  </si>
  <si>
    <t>Odkopávky a prokopávky nezapažené strojně v hornině třídy těžitelnosti I skupiny 3 přes 50 do 100 m3</t>
  </si>
  <si>
    <t>https://podminky.urs.cz/item/CS_URS_2023_02/122251103</t>
  </si>
  <si>
    <t>" pod odstraňovaným chodníkem - ulice "</t>
  </si>
  <si>
    <t>218,7*0,1</t>
  </si>
  <si>
    <t>" plochy ve vnitrobloku "</t>
  </si>
  <si>
    <t>(13,5+188,6+73)*0,15</t>
  </si>
  <si>
    <t>" pod ornicí zel. pásu "</t>
  </si>
  <si>
    <t>12,3*0,1</t>
  </si>
  <si>
    <t>2056795329</t>
  </si>
  <si>
    <t>" trativod "</t>
  </si>
  <si>
    <t>0,6*0,6*54</t>
  </si>
  <si>
    <t>1809425321</t>
  </si>
  <si>
    <t>12,3*0,3</t>
  </si>
  <si>
    <t>64,4+19,4</t>
  </si>
  <si>
    <t>1087851456</t>
  </si>
  <si>
    <t>87,49*20</t>
  </si>
  <si>
    <t>2032617362</t>
  </si>
  <si>
    <t>87,49*2</t>
  </si>
  <si>
    <t>181951112</t>
  </si>
  <si>
    <t>Úprava pláně v hornině třídy těžitelnosti I skupiny 1 až 3 se zhutněním strojně</t>
  </si>
  <si>
    <t>-2049581071</t>
  </si>
  <si>
    <t>Úprava pláně vyrovnáním výškových rozdílů strojně v hornině třídy těžitelnosti I, skupiny 1 až 3 se zhutněním</t>
  </si>
  <si>
    <t>https://podminky.urs.cz/item/CS_URS_2023_02/181951112</t>
  </si>
  <si>
    <t>" dlažba "</t>
  </si>
  <si>
    <t>48,3+509,2+73</t>
  </si>
  <si>
    <t>-1417196354</t>
  </si>
  <si>
    <t>211971121</t>
  </si>
  <si>
    <t>Zřízení opláštění žeber nebo trativodů geotextilií v rýze nebo zářezu sklonu přes 1:2 š do 2,5 m</t>
  </si>
  <si>
    <t>-641316812</t>
  </si>
  <si>
    <t>Zřízení opláštění výplně z geotextilie odvodňovacích žeber nebo trativodů v rýze nebo zářezu se stěnami svislými nebo šikmými o sklonu přes 1:2 při rozvinuté šířce opláštění do 2,5 m</t>
  </si>
  <si>
    <t>https://podminky.urs.cz/item/CS_URS_2023_02/211971121</t>
  </si>
  <si>
    <t>3*54</t>
  </si>
  <si>
    <t>629807596</t>
  </si>
  <si>
    <t>162*1,1845 'Přepočtené koeficientem množství</t>
  </si>
  <si>
    <t>-1254918031</t>
  </si>
  <si>
    <t>859172225</t>
  </si>
  <si>
    <t>" 2x15cm - dlažba "</t>
  </si>
  <si>
    <t>(48,3+509,2+73)*2</t>
  </si>
  <si>
    <t>573111111</t>
  </si>
  <si>
    <t>Postřik živičný infiltrační s posypem z asfaltu množství 0,60 kg/m2</t>
  </si>
  <si>
    <t>1720376691</t>
  </si>
  <si>
    <t>Postřik infiltrační PI z asfaltu silničního s posypem kamenivem, v množství 0,60 kg/m2</t>
  </si>
  <si>
    <t>https://podminky.urs.cz/item/CS_URS_2023_02/573111111</t>
  </si>
  <si>
    <t>573211106</t>
  </si>
  <si>
    <t>Postřik živičný spojovací z asfaltu v množství 0,20 kg/m2</t>
  </si>
  <si>
    <t>1273203115</t>
  </si>
  <si>
    <t>Postřik spojovací PS bez posypu kamenivem z asfaltu silničního, v množství 0,20 kg/m2</t>
  </si>
  <si>
    <t>https://podminky.urs.cz/item/CS_URS_2023_02/573211106</t>
  </si>
  <si>
    <t>75*0,6*2</t>
  </si>
  <si>
    <t>577134031</t>
  </si>
  <si>
    <t>Asfaltový beton vrstva obrusná ACO 11 (ABS) tř. I tl 40 mm š do 1,5 m z modifikovaného asfaltu</t>
  </si>
  <si>
    <t>-1282505238</t>
  </si>
  <si>
    <t>Asfaltový beton vrstva obrusná ACO 11 (ABS) s rozprostřením a se zhutněním z modifikovaného asfaltu v pruhu šířky do 1,5 m, po zhutnění tl. 40 mm</t>
  </si>
  <si>
    <t>https://podminky.urs.cz/item/CS_URS_2023_02/577134031</t>
  </si>
  <si>
    <t>577165032</t>
  </si>
  <si>
    <t>Asfaltový beton vrstva ložní ACL 16 (ABVH) tl 70 mm š do 1,5 m z modifikovaného asfaltu</t>
  </si>
  <si>
    <t>-344697038</t>
  </si>
  <si>
    <t>Asfaltový beton vrstva ložní ACL 16 (ABH) s rozprostřením a zhutněním z modifikovaného asfaltu v pruhu šířky do 1,5 m, po zhutnění tl. 70 mm</t>
  </si>
  <si>
    <t>https://podminky.urs.cz/item/CS_URS_2023_02/577165032</t>
  </si>
  <si>
    <t>591211111</t>
  </si>
  <si>
    <t>Kladení dlažby z kostek drobných z kamene do lože z kameniva těženého tl 50 mm</t>
  </si>
  <si>
    <t>-887302169</t>
  </si>
  <si>
    <t>Kladení dlažby z kostek s provedením lože do tl. 50 mm, s vyplněním spár, s dvojím beraněním a se smetením přebytečného materiálu na krajnici drobných z kamene, do lože z kameniva těženého</t>
  </si>
  <si>
    <t>https://podminky.urs.cz/item/CS_URS_2023_02/591211111</t>
  </si>
  <si>
    <t>" ulice "</t>
  </si>
  <si>
    <t>3,9+30,9</t>
  </si>
  <si>
    <t>" vnitroblok "</t>
  </si>
  <si>
    <t>13,5</t>
  </si>
  <si>
    <t>58381010(R)</t>
  </si>
  <si>
    <t>kostka řezanoštípaná dlažební žula 6x6x4cm</t>
  </si>
  <si>
    <t>1129874682</t>
  </si>
  <si>
    <t>48,3*1,02 'Přepočtené koeficientem množství</t>
  </si>
  <si>
    <t>596212213</t>
  </si>
  <si>
    <t>Kladení zámkové dlažby pozemních komunikací ručně tl 80 mm skupiny A pl přes 300 m2</t>
  </si>
  <si>
    <t>2065920799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</si>
  <si>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přes 300 m2</t>
  </si>
  <si>
    <t>https://podminky.urs.cz/item/CS_URS_2023_02/596212213</t>
  </si>
  <si>
    <t>"dlažba betonová přírodní "</t>
  </si>
  <si>
    <t>" parkovací záliv "</t>
  </si>
  <si>
    <t>55,3</t>
  </si>
  <si>
    <t xml:space="preserve">" chodník  - ulice "</t>
  </si>
  <si>
    <t>260+5,3</t>
  </si>
  <si>
    <t>" plocha ve vnitrobloku "</t>
  </si>
  <si>
    <t>188,6</t>
  </si>
  <si>
    <t>" dlažba betonová červená - vnitroblok ""</t>
  </si>
  <si>
    <t>38,1+34,9</t>
  </si>
  <si>
    <t>" přechody pro chodce - nový chodník "</t>
  </si>
  <si>
    <t>5,6*0,4+2,9*0,8+9*0,8</t>
  </si>
  <si>
    <t>5,6*0,4+3,26*0,8</t>
  </si>
  <si>
    <t>" přechody pro chodce - stávající chodník "</t>
  </si>
  <si>
    <t>" vjezd ul. Nádražní "</t>
  </si>
  <si>
    <t>(3,44+2*0,8)*0,4</t>
  </si>
  <si>
    <t>" dlažba betonová přírodní 200/200/80mm - přechody na stáv. chodníku "</t>
  </si>
  <si>
    <t>59245030</t>
  </si>
  <si>
    <t>dlažba tvar čtverec betonová 200x200x80mm přírodní</t>
  </si>
  <si>
    <t>254737248</t>
  </si>
  <si>
    <t>(509,2+12,64)*1,01</t>
  </si>
  <si>
    <t>527,058*1,01 'Přepočtené koeficientem množství</t>
  </si>
  <si>
    <t>59245004</t>
  </si>
  <si>
    <t>dlažba tvar čtverec betonová 200x200x80mm barevná</t>
  </si>
  <si>
    <t>599621585</t>
  </si>
  <si>
    <t>73*1,01 'Přepočtené koeficientem množství</t>
  </si>
  <si>
    <t>59245226</t>
  </si>
  <si>
    <t>dlažba tvar obdélník betonová pro nevidomé 200x100x80mm barevná</t>
  </si>
  <si>
    <t>-1274952773</t>
  </si>
  <si>
    <t>" odpočet dlažby ul. K. Čapka - použita stávající "</t>
  </si>
  <si>
    <t>(38,904-8)*1,01</t>
  </si>
  <si>
    <t xml:space="preserve">D+M uličních vpustí vč. mříže, připojení na kanalizaci a zemních prací </t>
  </si>
  <si>
    <t>1474616607</t>
  </si>
  <si>
    <t xml:space="preserve">přesunutí dopravních značek </t>
  </si>
  <si>
    <t>792042773</t>
  </si>
  <si>
    <t>" dle výkr. dopravního značení "</t>
  </si>
  <si>
    <t>" m.j. ks = 1 sloupek se značkami "</t>
  </si>
  <si>
    <t>914111111</t>
  </si>
  <si>
    <t>Montáž svislé dopravní značky do velikosti 1 m2 objímkami na sloupek nebo konzolu</t>
  </si>
  <si>
    <t>-258204674</t>
  </si>
  <si>
    <t>Montáž svislé dopravní značky základní velikosti do 1 m2 objímkami na sloupky nebo konzoly</t>
  </si>
  <si>
    <t>https://podminky.urs.cz/item/CS_URS_2023_02/914111111</t>
  </si>
  <si>
    <t>40445619</t>
  </si>
  <si>
    <t>zákazové, příkazové dopravní značky B1-B34, C1-15 500mm</t>
  </si>
  <si>
    <t>-175113923</t>
  </si>
  <si>
    <t>" B2 "</t>
  </si>
  <si>
    <t>" B 15 "</t>
  </si>
  <si>
    <t>" B16 "</t>
  </si>
  <si>
    <t>40445622</t>
  </si>
  <si>
    <t>informativní značky provozní IP1-IP3, IP4b-IP7, IP10a, b 750x750mm</t>
  </si>
  <si>
    <t>596169795</t>
  </si>
  <si>
    <t>" IP 4b "</t>
  </si>
  <si>
    <t>40445625</t>
  </si>
  <si>
    <t>informativní značky provozní IP8, IP9, IP11-IP13 500x700mm</t>
  </si>
  <si>
    <t>1707442321</t>
  </si>
  <si>
    <t>" IP12a "</t>
  </si>
  <si>
    <t>914511112</t>
  </si>
  <si>
    <t>Montáž sloupku dopravních značek délky do 3,5 m s betonovým základem a patkou D 60 mm</t>
  </si>
  <si>
    <t>1478961361</t>
  </si>
  <si>
    <t>Montáž sloupku dopravních značek délky do 3,5 m do hliníkové patky pro sloupek D 60 mm</t>
  </si>
  <si>
    <t>https://podminky.urs.cz/item/CS_URS_2023_02/914511112</t>
  </si>
  <si>
    <t>40445225</t>
  </si>
  <si>
    <t>sloupek pro dopravní značku Zn D 60mm v 3,5m</t>
  </si>
  <si>
    <t>-1272482907</t>
  </si>
  <si>
    <t>40445256</t>
  </si>
  <si>
    <t>svorka upínací na sloupek dopravní značky D 60mm</t>
  </si>
  <si>
    <t>-1416933216</t>
  </si>
  <si>
    <t>40445253</t>
  </si>
  <si>
    <t>víčko plastové na sloupek D 60mm</t>
  </si>
  <si>
    <t>-2114393505</t>
  </si>
  <si>
    <t>40445240</t>
  </si>
  <si>
    <t>patka pro sloupek Al D 60mm</t>
  </si>
  <si>
    <t>760779815</t>
  </si>
  <si>
    <t>914531112</t>
  </si>
  <si>
    <t>Montáž konzoly na zeď velikosti do 1 m2 pro uchycení dopravních značek</t>
  </si>
  <si>
    <t>-1027708288</t>
  </si>
  <si>
    <t>Montáž konzol nebo nástavců pro osazení dopravních značek velikosti do 1 m2 na zeď</t>
  </si>
  <si>
    <t>https://podminky.urs.cz/item/CS_URS_2023_02/914531112</t>
  </si>
  <si>
    <t>40445220</t>
  </si>
  <si>
    <t>držák dopravní značky na stěnu D 60mm</t>
  </si>
  <si>
    <t>1695045265</t>
  </si>
  <si>
    <t>915111112</t>
  </si>
  <si>
    <t>Vodorovné dopravní značení dělící čáry souvislé š 125 mm retroreflexní bílá barva</t>
  </si>
  <si>
    <t>-136848724</t>
  </si>
  <si>
    <t>Vodorovné dopravní značení stříkané barvou dělící čára šířky 125 mm souvislá bílá retroreflexní</t>
  </si>
  <si>
    <t>https://podminky.urs.cz/item/CS_URS_2023_02/915111112</t>
  </si>
  <si>
    <t>3*2,5</t>
  </si>
  <si>
    <t>915131112</t>
  </si>
  <si>
    <t>Vodorovné dopravní značení přechody pro chodce, šipky, symboly retroreflexní bílá barva</t>
  </si>
  <si>
    <t>-815415896</t>
  </si>
  <si>
    <t>Vodorovné dopravní značení stříkané barvou přechody pro chodce, šipky, symboly bílé retroreflexní</t>
  </si>
  <si>
    <t>https://podminky.urs.cz/item/CS_URS_2023_02/915131112</t>
  </si>
  <si>
    <t>" parkování pro invalidy "</t>
  </si>
  <si>
    <t>" přechody pro chodce "</t>
  </si>
  <si>
    <t>4*7*0,5*2</t>
  </si>
  <si>
    <t>916111122</t>
  </si>
  <si>
    <t>Osazení obruby z drobných kostek bez boční opěry do lože z betonu prostého</t>
  </si>
  <si>
    <t>-665673436</t>
  </si>
  <si>
    <t>Osazení silniční obruby z dlažebních kostek v jedné řadě s ložem tl. přes 50 do 100 mm, s vyplněním a zatřením spár cementovou maltou z drobných kostek bez boční opěry, do lože z betonu prostého</t>
  </si>
  <si>
    <t>https://podminky.urs.cz/item/CS_URS_2023_02/916111122</t>
  </si>
  <si>
    <t>" ul.Nádražní - použity vybourané kostky "</t>
  </si>
  <si>
    <t>916111123</t>
  </si>
  <si>
    <t>Osazení obruby z drobných kostek s boční opěrou do lože z betonu prostého</t>
  </si>
  <si>
    <t>-1779799587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</si>
  <si>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</si>
  <si>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https://podminky.urs.cz/item/CS_URS_2023_02/916111123</t>
  </si>
  <si>
    <t>" vnitroblok"</t>
  </si>
  <si>
    <t>" ul.Nádražní "</t>
  </si>
  <si>
    <t>58381015</t>
  </si>
  <si>
    <t>kostka řezanoštípaná dlažební žula 10x10x10cm</t>
  </si>
  <si>
    <t>710803053</t>
  </si>
  <si>
    <t>120*0,1*1,01</t>
  </si>
  <si>
    <t>916131213</t>
  </si>
  <si>
    <t>Osazení silničního obrubníku betonového stojatého s boční opěrou do lože z betonu prostého</t>
  </si>
  <si>
    <t>638489808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</si>
  <si>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</si>
  <si>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https://podminky.urs.cz/item/CS_URS_2023_02/916131213</t>
  </si>
  <si>
    <t>" zapuštěný obrubník - vjezd a výjezd z vnitrobloku "</t>
  </si>
  <si>
    <t>3,45+3,31</t>
  </si>
  <si>
    <t>" obrubník kolem chodníku - ulice, mimo nájezdové obr. "</t>
  </si>
  <si>
    <t>75-43-1-10</t>
  </si>
  <si>
    <t>2,5+26,5+2,5</t>
  </si>
  <si>
    <t>" obrubník ve vnitrobloku "</t>
  </si>
  <si>
    <t>59217031</t>
  </si>
  <si>
    <t>obrubník betonový silniční 1000x150x250mm</t>
  </si>
  <si>
    <t>-544849706</t>
  </si>
  <si>
    <t>107,26*1,02</t>
  </si>
  <si>
    <t>109,405*1,02 'Přepočtené koeficientem množství</t>
  </si>
  <si>
    <t>59217029</t>
  </si>
  <si>
    <t>obrubník betonový silniční nájezdový 1000x150x150mm</t>
  </si>
  <si>
    <t>-1599816256</t>
  </si>
  <si>
    <t xml:space="preserve">"  vjezd a výjezd z vnitrobloku "</t>
  </si>
  <si>
    <t>3+3</t>
  </si>
  <si>
    <t>4+4</t>
  </si>
  <si>
    <t>43*1,02 'Přepočtené koeficientem množství</t>
  </si>
  <si>
    <t>59217028</t>
  </si>
  <si>
    <t>obrubník betonový silniční nájezdový 500x150x150mm</t>
  </si>
  <si>
    <t>1122575100</t>
  </si>
  <si>
    <t>1*1,02 'Přepočtené koeficientem množství</t>
  </si>
  <si>
    <t>59217030</t>
  </si>
  <si>
    <t>obrubník betonový silniční přechodový 1000x150x150-250mm</t>
  </si>
  <si>
    <t>-121678456</t>
  </si>
  <si>
    <t>" vjezd a výjezd z vnitrobloku "</t>
  </si>
  <si>
    <t>2*2</t>
  </si>
  <si>
    <t>10*1,02 'Přepočtené koeficientem množství</t>
  </si>
  <si>
    <t>916431112</t>
  </si>
  <si>
    <t>Osazení bezbariérového betonového obrubníku do betonového lože tl 150 mm s boční opěrou</t>
  </si>
  <si>
    <t>1285921081</t>
  </si>
  <si>
    <t>Osazení betonového bezbariérového obrubníku s ložem betonovým tl. 150 mm úložná šířka do 400 mm s boční opěrou</t>
  </si>
  <si>
    <t>https://podminky.urs.cz/item/CS_URS_2023_02/916431112</t>
  </si>
  <si>
    <t>3+3+2*2</t>
  </si>
  <si>
    <t>29+2</t>
  </si>
  <si>
    <t>4+4+2*2</t>
  </si>
  <si>
    <t>919121132</t>
  </si>
  <si>
    <t>Těsnění spár zálivkou za studena pro komůrky š 20 mm hl 40 mm s těsnicím profilem</t>
  </si>
  <si>
    <t>234972612</t>
  </si>
  <si>
    <t>Utěsnění dilatačních spár zálivkou za studena v cementobetonovém nebo živičném krytu včetně adhezního nátěru s těsnicím profilem pod zálivkou, pro komůrky šířky 20 mm, hloubky 40 mm</t>
  </si>
  <si>
    <t>https://podminky.urs.cz/item/CS_URS_2023_02/919121132</t>
  </si>
  <si>
    <t>75+2*0,9</t>
  </si>
  <si>
    <t>919726123</t>
  </si>
  <si>
    <t>Geotextilie pro ochranu, separaci a filtraci netkaná měrná hm přes 300 do 500 g/m2</t>
  </si>
  <si>
    <t>-1867997794</t>
  </si>
  <si>
    <t>Geotextilie netkaná pro ochranu, separaci nebo filtraci měrná hmotnost přes 300 do 500 g/m2</t>
  </si>
  <si>
    <t>https://podminky.urs.cz/item/CS_URS_2023_02/919726123</t>
  </si>
  <si>
    <t>919735111</t>
  </si>
  <si>
    <t>Řezání stávajícího živičného krytu hl do 50 mm</t>
  </si>
  <si>
    <t>147943089</t>
  </si>
  <si>
    <t>Řezání stávajícího živičného krytu nebo podkladu hloubky do 50 mm</t>
  </si>
  <si>
    <t>https://podminky.urs.cz/item/CS_URS_2023_02/919735111</t>
  </si>
  <si>
    <t>0,9+75+0,9</t>
  </si>
  <si>
    <t>919735112</t>
  </si>
  <si>
    <t>Řezání stávajícího živičného krytu hl přes 50 do 100 mm</t>
  </si>
  <si>
    <t>211685512</t>
  </si>
  <si>
    <t>Řezání stávajícího živičného krytu nebo podkladu hloubky přes 50 do 100 mm</t>
  </si>
  <si>
    <t>https://podminky.urs.cz/item/CS_URS_2023_02/919735112</t>
  </si>
  <si>
    <t>0,6+75+0,6</t>
  </si>
  <si>
    <t>-859993207</t>
  </si>
  <si>
    <t>979054451</t>
  </si>
  <si>
    <t>Očištění vybouraných zámkových dlaždic s původním spárováním z kameniva těženého</t>
  </si>
  <si>
    <t>756160564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</si>
  <si>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</si>
  <si>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https://podminky.urs.cz/item/CS_URS_2023_02/979054451</t>
  </si>
  <si>
    <t>979071122</t>
  </si>
  <si>
    <t>Očištění dlažebních kostek drobných s původním spárováním živičnou směsí nebo MC</t>
  </si>
  <si>
    <t>-1463873996</t>
  </si>
  <si>
    <t>Očištění vybouraných dlažebních kostek od spojovacího materiálu, s uložením očištěných kostek na skládku, s odklizením odpadových hmot na hromady a s odklizením vybouraných kostek na vzdálenost do 3 m drobných, s původním vyplněním spár živicí nebo cementovou maltou</t>
  </si>
  <si>
    <t>https://podminky.urs.cz/item/CS_URS_2023_02/979071122</t>
  </si>
  <si>
    <t>240176100</t>
  </si>
  <si>
    <t>" 3 x šachta "</t>
  </si>
  <si>
    <t>1388266555</t>
  </si>
  <si>
    <t>244,734*0,5</t>
  </si>
  <si>
    <t>1658643536</t>
  </si>
  <si>
    <t>997221551</t>
  </si>
  <si>
    <t>Vodorovná doprava suti ze sypkých materiálů do 1 km</t>
  </si>
  <si>
    <t>1271840893</t>
  </si>
  <si>
    <t>Vodorovná doprava suti bez naložení, ale se složením a s hrubým urovnáním ze sypkých materiálů, na vzdálenost do 1 km</t>
  </si>
  <si>
    <t>https://podminky.urs.cz/item/CS_URS_2023_02/997221551</t>
  </si>
  <si>
    <t>" kamenivo "</t>
  </si>
  <si>
    <t>72,123+27,544</t>
  </si>
  <si>
    <t>997221559</t>
  </si>
  <si>
    <t>Příplatek ZKD 1 km u vodorovné dopravy suti ze sypkých materiálů</t>
  </si>
  <si>
    <t>-203701559</t>
  </si>
  <si>
    <t>Vodorovná doprava suti bez naložení, ale se složením a s hrubým urovnáním Příplatek k ceně za každý další i započatý 1 km přes 1 km</t>
  </si>
  <si>
    <t>https://podminky.urs.cz/item/CS_URS_2023_02/997221559</t>
  </si>
  <si>
    <t>" k recyklaci do 30km "</t>
  </si>
  <si>
    <t>99,667*29</t>
  </si>
  <si>
    <t>997221561</t>
  </si>
  <si>
    <t>Vodorovná doprava suti z kusových materiálů do 1 km</t>
  </si>
  <si>
    <t>386327799</t>
  </si>
  <si>
    <t>Vodorovná doprava suti bez naložení, ale se složením a s hrubým urovnáním z kusových materiálů, na vzdálenost do 1 km</t>
  </si>
  <si>
    <t>https://podminky.urs.cz/item/CS_URS_2023_02/997221561</t>
  </si>
  <si>
    <t>8,819+54,782+15,375+5,52+4,4</t>
  </si>
  <si>
    <t>" asfalt "</t>
  </si>
  <si>
    <t>(19,782+15,525+20,7)</t>
  </si>
  <si>
    <t>" dopr. značka "</t>
  </si>
  <si>
    <t>0,164</t>
  </si>
  <si>
    <t>997221569</t>
  </si>
  <si>
    <t>Příplatek ZKD 1 km u vodorovné dopravy suti z kusových materiálů</t>
  </si>
  <si>
    <t>1693580737</t>
  </si>
  <si>
    <t>https://podminky.urs.cz/item/CS_URS_2023_02/997221569</t>
  </si>
  <si>
    <t>88,896*29</t>
  </si>
  <si>
    <t>(19,782+15,525+20,7)*29</t>
  </si>
  <si>
    <t>" dopr. značka do 20 km "</t>
  </si>
  <si>
    <t>0,164*19</t>
  </si>
  <si>
    <t>-1187087922</t>
  </si>
  <si>
    <t>"kusy vel. do 40/40cm "</t>
  </si>
  <si>
    <t>88,896</t>
  </si>
  <si>
    <t>-1304643938</t>
  </si>
  <si>
    <t>" štěrk "</t>
  </si>
  <si>
    <t>poplatek za skládku - asfalt k recyklaci</t>
  </si>
  <si>
    <t>32934038</t>
  </si>
  <si>
    <t>19,782+15,525+20,7</t>
  </si>
  <si>
    <t>998223011</t>
  </si>
  <si>
    <t>Přesun hmot pro pozemní komunikace s krytem dlážděným</t>
  </si>
  <si>
    <t>-1885246766</t>
  </si>
  <si>
    <t>Přesun hmot pro pozemní komunikace s krytem dlážděným dopravní vzdálenost do 200 m jakékoliv délky objektu</t>
  </si>
  <si>
    <t>https://podminky.urs.cz/item/CS_URS_2023_02/998223011</t>
  </si>
  <si>
    <t>ROU234 - VRN</t>
  </si>
  <si>
    <t>VRN - Vedlejší rozpočtové náklady</t>
  </si>
  <si>
    <t>Vedlejší rozpočtové náklady</t>
  </si>
  <si>
    <t>VRN1</t>
  </si>
  <si>
    <t>zařízení staveniště - (součástí ZS bude také plné oplocení stavby, úklid stavby dle požadavku OŽP, dočasné dopravní značení )</t>
  </si>
  <si>
    <t>1022928758</t>
  </si>
  <si>
    <t>VRN2</t>
  </si>
  <si>
    <t>kompletační činnost hl. dodavatele stavby</t>
  </si>
  <si>
    <t>835280401</t>
  </si>
  <si>
    <t>VRN3</t>
  </si>
  <si>
    <t>silniční provoz</t>
  </si>
  <si>
    <t>-1563182423</t>
  </si>
  <si>
    <t>VRN4</t>
  </si>
  <si>
    <t>dokumentace skutečného provedení stavby</t>
  </si>
  <si>
    <t>2016716833</t>
  </si>
  <si>
    <t>VRN5</t>
  </si>
  <si>
    <t>výrobní a dílenská dokumentace vč. výr. dokumentace žb. konstrukcí</t>
  </si>
  <si>
    <t>1411502728</t>
  </si>
  <si>
    <t>VRN6</t>
  </si>
  <si>
    <t>-1729497718</t>
  </si>
  <si>
    <t>vytýčení stavby</t>
  </si>
  <si>
    <t>VRN7</t>
  </si>
  <si>
    <t>-567574617</t>
  </si>
  <si>
    <t>vytýčení stávajících inž. sítí</t>
  </si>
  <si>
    <t>VRN8</t>
  </si>
  <si>
    <t>BOZP - během výstavby budou splněny podmínky BOZP</t>
  </si>
  <si>
    <t>-852053132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</si>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</sst>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styles" Target="styles.xml" /><Relationship Id="rId26" Type="http://schemas.openxmlformats.org/officeDocument/2006/relationships/theme" Target="theme/theme1.xml" /><Relationship Id="rId27" Type="http://schemas.openxmlformats.org/officeDocument/2006/relationships/calcChain" Target="calcChain.xml" /><Relationship Id="rId2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1212311" TargetMode="External" /><Relationship Id="rId2" Type="http://schemas.openxmlformats.org/officeDocument/2006/relationships/hyperlink" Target="https://podminky.urs.cz/item/CS_URS_2023_02/112151312" TargetMode="External" /><Relationship Id="rId3" Type="http://schemas.openxmlformats.org/officeDocument/2006/relationships/hyperlink" Target="https://podminky.urs.cz/item/CS_URS_2023_02/112151353" TargetMode="External" /><Relationship Id="rId4" Type="http://schemas.openxmlformats.org/officeDocument/2006/relationships/hyperlink" Target="https://podminky.urs.cz/item/CS_URS_2023_02/112201112" TargetMode="External" /><Relationship Id="rId5" Type="http://schemas.openxmlformats.org/officeDocument/2006/relationships/hyperlink" Target="https://podminky.urs.cz/item/CS_URS_2023_02/112201113" TargetMode="External" /><Relationship Id="rId6" Type="http://schemas.openxmlformats.org/officeDocument/2006/relationships/hyperlink" Target="https://podminky.urs.cz/item/CS_URS_2023_02/113106123" TargetMode="External" /><Relationship Id="rId7" Type="http://schemas.openxmlformats.org/officeDocument/2006/relationships/hyperlink" Target="https://podminky.urs.cz/item/CS_URS_2023_02/113107323" TargetMode="External" /><Relationship Id="rId8" Type="http://schemas.openxmlformats.org/officeDocument/2006/relationships/hyperlink" Target="https://podminky.urs.cz/item/CS_URS_2023_02/113202111" TargetMode="External" /><Relationship Id="rId9" Type="http://schemas.openxmlformats.org/officeDocument/2006/relationships/hyperlink" Target="https://podminky.urs.cz/item/CS_URS_2023_02/121151105" TargetMode="External" /><Relationship Id="rId10" Type="http://schemas.openxmlformats.org/officeDocument/2006/relationships/hyperlink" Target="https://podminky.urs.cz/item/CS_URS_2023_02/122151104" TargetMode="External" /><Relationship Id="rId11" Type="http://schemas.openxmlformats.org/officeDocument/2006/relationships/hyperlink" Target="https://podminky.urs.cz/item/CS_URS_2023_02/162201401" TargetMode="External" /><Relationship Id="rId12" Type="http://schemas.openxmlformats.org/officeDocument/2006/relationships/hyperlink" Target="https://podminky.urs.cz/item/CS_URS_2023_02/162201402" TargetMode="External" /><Relationship Id="rId13" Type="http://schemas.openxmlformats.org/officeDocument/2006/relationships/hyperlink" Target="https://podminky.urs.cz/item/CS_URS_2023_02/162201411" TargetMode="External" /><Relationship Id="rId14" Type="http://schemas.openxmlformats.org/officeDocument/2006/relationships/hyperlink" Target="https://podminky.urs.cz/item/CS_URS_2023_02/162201412" TargetMode="External" /><Relationship Id="rId15" Type="http://schemas.openxmlformats.org/officeDocument/2006/relationships/hyperlink" Target="https://podminky.urs.cz/item/CS_URS_2023_02/162201421" TargetMode="External" /><Relationship Id="rId16" Type="http://schemas.openxmlformats.org/officeDocument/2006/relationships/hyperlink" Target="https://podminky.urs.cz/item/CS_URS_2023_02/162201422" TargetMode="External" /><Relationship Id="rId17" Type="http://schemas.openxmlformats.org/officeDocument/2006/relationships/hyperlink" Target="https://podminky.urs.cz/item/CS_URS_2023_02/162301501" TargetMode="External" /><Relationship Id="rId18" Type="http://schemas.openxmlformats.org/officeDocument/2006/relationships/hyperlink" Target="https://podminky.urs.cz/item/CS_URS_2023_02/162301931" TargetMode="External" /><Relationship Id="rId19" Type="http://schemas.openxmlformats.org/officeDocument/2006/relationships/hyperlink" Target="https://podminky.urs.cz/item/CS_URS_2023_02/162301932" TargetMode="External" /><Relationship Id="rId20" Type="http://schemas.openxmlformats.org/officeDocument/2006/relationships/hyperlink" Target="https://podminky.urs.cz/item/CS_URS_2023_02/162301951" TargetMode="External" /><Relationship Id="rId21" Type="http://schemas.openxmlformats.org/officeDocument/2006/relationships/hyperlink" Target="https://podminky.urs.cz/item/CS_URS_2023_02/162301952" TargetMode="External" /><Relationship Id="rId22" Type="http://schemas.openxmlformats.org/officeDocument/2006/relationships/hyperlink" Target="https://podminky.urs.cz/item/CS_URS_2023_02/162301971" TargetMode="External" /><Relationship Id="rId23" Type="http://schemas.openxmlformats.org/officeDocument/2006/relationships/hyperlink" Target="https://podminky.urs.cz/item/CS_URS_2023_02/162301972" TargetMode="External" /><Relationship Id="rId24" Type="http://schemas.openxmlformats.org/officeDocument/2006/relationships/hyperlink" Target="https://podminky.urs.cz/item/CS_URS_2023_02/162301981" TargetMode="External" /><Relationship Id="rId25" Type="http://schemas.openxmlformats.org/officeDocument/2006/relationships/hyperlink" Target="https://podminky.urs.cz/item/CS_URS_2023_02/162751117" TargetMode="External" /><Relationship Id="rId26" Type="http://schemas.openxmlformats.org/officeDocument/2006/relationships/hyperlink" Target="https://podminky.urs.cz/item/CS_URS_2023_02/162751119" TargetMode="External" /><Relationship Id="rId27" Type="http://schemas.openxmlformats.org/officeDocument/2006/relationships/hyperlink" Target="https://podminky.urs.cz/item/CS_URS_2023_02/174151101" TargetMode="External" /><Relationship Id="rId28" Type="http://schemas.openxmlformats.org/officeDocument/2006/relationships/hyperlink" Target="https://podminky.urs.cz/item/CS_URS_2023_02/966001311" TargetMode="External" /><Relationship Id="rId29" Type="http://schemas.openxmlformats.org/officeDocument/2006/relationships/hyperlink" Target="https://podminky.urs.cz/item/CS_URS_2023_02/966006132" TargetMode="External" /><Relationship Id="rId30" Type="http://schemas.openxmlformats.org/officeDocument/2006/relationships/hyperlink" Target="https://podminky.urs.cz/item/CS_URS_2023_02/975022271" TargetMode="External" /><Relationship Id="rId31" Type="http://schemas.openxmlformats.org/officeDocument/2006/relationships/hyperlink" Target="https://podminky.urs.cz/item/CS_URS_2023_02/975022371" TargetMode="External" /><Relationship Id="rId32" Type="http://schemas.openxmlformats.org/officeDocument/2006/relationships/hyperlink" Target="https://podminky.urs.cz/item/CS_URS_2023_02/975022771" TargetMode="External" /><Relationship Id="rId33" Type="http://schemas.openxmlformats.org/officeDocument/2006/relationships/hyperlink" Target="https://podminky.urs.cz/item/CS_URS_2023_02/981011314" TargetMode="External" /><Relationship Id="rId34" Type="http://schemas.openxmlformats.org/officeDocument/2006/relationships/hyperlink" Target="https://podminky.urs.cz/item/CS_URS_2023_02/981511112" TargetMode="External" /><Relationship Id="rId35" Type="http://schemas.openxmlformats.org/officeDocument/2006/relationships/hyperlink" Target="https://podminky.urs.cz/item/CS_URS_2023_02/981511114" TargetMode="External" /><Relationship Id="rId36" Type="http://schemas.openxmlformats.org/officeDocument/2006/relationships/hyperlink" Target="https://podminky.urs.cz/item/CS_URS_2023_02/981511116" TargetMode="External" /><Relationship Id="rId37" Type="http://schemas.openxmlformats.org/officeDocument/2006/relationships/hyperlink" Target="https://podminky.urs.cz/item/CS_URS_2023_02/997006002" TargetMode="External" /><Relationship Id="rId38" Type="http://schemas.openxmlformats.org/officeDocument/2006/relationships/hyperlink" Target="https://podminky.urs.cz/item/CS_URS_2023_02/997006012" TargetMode="External" /><Relationship Id="rId39" Type="http://schemas.openxmlformats.org/officeDocument/2006/relationships/hyperlink" Target="https://podminky.urs.cz/item/CS_URS_2023_02/997006512" TargetMode="External" /><Relationship Id="rId40" Type="http://schemas.openxmlformats.org/officeDocument/2006/relationships/hyperlink" Target="https://podminky.urs.cz/item/CS_URS_2023_02/997006519" TargetMode="External" /><Relationship Id="rId41" Type="http://schemas.openxmlformats.org/officeDocument/2006/relationships/hyperlink" Target="https://podminky.urs.cz/item/CS_URS_2023_02/998001123" TargetMode="External" /><Relationship Id="rId4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4" TargetMode="External" /><Relationship Id="rId2" Type="http://schemas.openxmlformats.org/officeDocument/2006/relationships/hyperlink" Target="https://podminky.urs.cz/item/CS_URS_2023_02/131251205" TargetMode="External" /><Relationship Id="rId3" Type="http://schemas.openxmlformats.org/officeDocument/2006/relationships/hyperlink" Target="https://podminky.urs.cz/item/CS_URS_2023_02/132212121" TargetMode="External" /><Relationship Id="rId4" Type="http://schemas.openxmlformats.org/officeDocument/2006/relationships/hyperlink" Target="https://podminky.urs.cz/item/CS_URS_2023_02/132251102" TargetMode="External" /><Relationship Id="rId5" Type="http://schemas.openxmlformats.org/officeDocument/2006/relationships/hyperlink" Target="https://podminky.urs.cz/item/CS_URS_2023_02/132251252" TargetMode="External" /><Relationship Id="rId6" Type="http://schemas.openxmlformats.org/officeDocument/2006/relationships/hyperlink" Target="https://podminky.urs.cz/item/CS_URS_2023_02/139951121" TargetMode="External" /><Relationship Id="rId7" Type="http://schemas.openxmlformats.org/officeDocument/2006/relationships/hyperlink" Target="https://podminky.urs.cz/item/CS_URS_2023_02/139951123" TargetMode="External" /><Relationship Id="rId8" Type="http://schemas.openxmlformats.org/officeDocument/2006/relationships/hyperlink" Target="https://podminky.urs.cz/item/CS_URS_2023_02/151711121" TargetMode="External" /><Relationship Id="rId9" Type="http://schemas.openxmlformats.org/officeDocument/2006/relationships/hyperlink" Target="https://podminky.urs.cz/item/CS_URS_2023_02/151711111" TargetMode="External" /><Relationship Id="rId10" Type="http://schemas.openxmlformats.org/officeDocument/2006/relationships/hyperlink" Target="https://podminky.urs.cz/item/CS_URS_2023_02/151721111" TargetMode="External" /><Relationship Id="rId11" Type="http://schemas.openxmlformats.org/officeDocument/2006/relationships/hyperlink" Target="https://podminky.urs.cz/item/CS_URS_2023_02/162251121" TargetMode="External" /><Relationship Id="rId12" Type="http://schemas.openxmlformats.org/officeDocument/2006/relationships/hyperlink" Target="https://podminky.urs.cz/item/CS_URS_2023_02/162751117" TargetMode="External" /><Relationship Id="rId13" Type="http://schemas.openxmlformats.org/officeDocument/2006/relationships/hyperlink" Target="https://podminky.urs.cz/item/CS_URS_2023_02/162751119" TargetMode="External" /><Relationship Id="rId14" Type="http://schemas.openxmlformats.org/officeDocument/2006/relationships/hyperlink" Target="https://podminky.urs.cz/item/CS_URS_2023_02/162751157" TargetMode="External" /><Relationship Id="rId15" Type="http://schemas.openxmlformats.org/officeDocument/2006/relationships/hyperlink" Target="https://podminky.urs.cz/item/CS_URS_2023_02/162751159" TargetMode="External" /><Relationship Id="rId16" Type="http://schemas.openxmlformats.org/officeDocument/2006/relationships/hyperlink" Target="https://podminky.urs.cz/item/CS_URS_2023_02/167151111" TargetMode="External" /><Relationship Id="rId17" Type="http://schemas.openxmlformats.org/officeDocument/2006/relationships/hyperlink" Target="https://podminky.urs.cz/item/CS_URS_2023_02/167151101" TargetMode="External" /><Relationship Id="rId18" Type="http://schemas.openxmlformats.org/officeDocument/2006/relationships/hyperlink" Target="https://podminky.urs.cz/item/CS_URS_2023_02/174111101" TargetMode="External" /><Relationship Id="rId19" Type="http://schemas.openxmlformats.org/officeDocument/2006/relationships/hyperlink" Target="https://podminky.urs.cz/item/CS_URS_2023_02/174151101" TargetMode="External" /><Relationship Id="rId20" Type="http://schemas.openxmlformats.org/officeDocument/2006/relationships/hyperlink" Target="https://podminky.urs.cz/item/CS_URS_2023_02/174151102" TargetMode="External" /><Relationship Id="rId21" Type="http://schemas.openxmlformats.org/officeDocument/2006/relationships/hyperlink" Target="https://podminky.urs.cz/item/CS_URS_2023_02/211531111" TargetMode="External" /><Relationship Id="rId22" Type="http://schemas.openxmlformats.org/officeDocument/2006/relationships/hyperlink" Target="https://podminky.urs.cz/item/CS_URS_2023_02/211971110" TargetMode="External" /><Relationship Id="rId23" Type="http://schemas.openxmlformats.org/officeDocument/2006/relationships/hyperlink" Target="https://podminky.urs.cz/item/CS_URS_2023_02/212755214" TargetMode="External" /><Relationship Id="rId24" Type="http://schemas.openxmlformats.org/officeDocument/2006/relationships/hyperlink" Target="https://podminky.urs.cz/item/CS_URS_2023_02/212755215" TargetMode="External" /><Relationship Id="rId25" Type="http://schemas.openxmlformats.org/officeDocument/2006/relationships/hyperlink" Target="https://podminky.urs.cz/item/CS_URS_2023_02/212755216" TargetMode="External" /><Relationship Id="rId26" Type="http://schemas.openxmlformats.org/officeDocument/2006/relationships/hyperlink" Target="https://podminky.urs.cz/item/CS_URS_2023_02/226112113" TargetMode="External" /><Relationship Id="rId27" Type="http://schemas.openxmlformats.org/officeDocument/2006/relationships/hyperlink" Target="https://podminky.urs.cz/item/CS_URS_2023_02/226112213" TargetMode="External" /><Relationship Id="rId28" Type="http://schemas.openxmlformats.org/officeDocument/2006/relationships/hyperlink" Target="https://podminky.urs.cz/item/CS_URS_2023_02/271532212" TargetMode="External" /><Relationship Id="rId29" Type="http://schemas.openxmlformats.org/officeDocument/2006/relationships/hyperlink" Target="https://podminky.urs.cz/item/CS_URS_2023_02/273313611" TargetMode="External" /><Relationship Id="rId30" Type="http://schemas.openxmlformats.org/officeDocument/2006/relationships/hyperlink" Target="https://podminky.urs.cz/item/CS_URS_2023_02/273321511" TargetMode="External" /><Relationship Id="rId31" Type="http://schemas.openxmlformats.org/officeDocument/2006/relationships/hyperlink" Target="https://podminky.urs.cz/item/CS_URS_2023_02/273321611" TargetMode="External" /><Relationship Id="rId32" Type="http://schemas.openxmlformats.org/officeDocument/2006/relationships/hyperlink" Target="https://podminky.urs.cz/item/CS_URS_2023_02/273351121" TargetMode="External" /><Relationship Id="rId33" Type="http://schemas.openxmlformats.org/officeDocument/2006/relationships/hyperlink" Target="https://podminky.urs.cz/item/CS_URS_2023_02/273351122" TargetMode="External" /><Relationship Id="rId34" Type="http://schemas.openxmlformats.org/officeDocument/2006/relationships/hyperlink" Target="https://podminky.urs.cz/item/CS_URS_2023_02/273361821" TargetMode="External" /><Relationship Id="rId35" Type="http://schemas.openxmlformats.org/officeDocument/2006/relationships/hyperlink" Target="https://podminky.urs.cz/item/CS_URS_2023_02/274313611" TargetMode="External" /><Relationship Id="rId36" Type="http://schemas.openxmlformats.org/officeDocument/2006/relationships/hyperlink" Target="https://podminky.urs.cz/item/CS_URS_2023_02/274321511" TargetMode="External" /><Relationship Id="rId37" Type="http://schemas.openxmlformats.org/officeDocument/2006/relationships/hyperlink" Target="https://podminky.urs.cz/item/CS_URS_2023_02/274351121" TargetMode="External" /><Relationship Id="rId38" Type="http://schemas.openxmlformats.org/officeDocument/2006/relationships/hyperlink" Target="https://podminky.urs.cz/item/CS_URS_2023_02/274351122" TargetMode="External" /><Relationship Id="rId39" Type="http://schemas.openxmlformats.org/officeDocument/2006/relationships/hyperlink" Target="https://podminky.urs.cz/item/CS_URS_2023_02/274352241" TargetMode="External" /><Relationship Id="rId40" Type="http://schemas.openxmlformats.org/officeDocument/2006/relationships/hyperlink" Target="https://podminky.urs.cz/item/CS_URS_2023_02/274352242" TargetMode="External" /><Relationship Id="rId41" Type="http://schemas.openxmlformats.org/officeDocument/2006/relationships/hyperlink" Target="https://podminky.urs.cz/item/CS_URS_2023_02/274361821" TargetMode="External" /><Relationship Id="rId42" Type="http://schemas.openxmlformats.org/officeDocument/2006/relationships/hyperlink" Target="https://podminky.urs.cz/item/CS_URS_2023_02/275313611" TargetMode="External" /><Relationship Id="rId43" Type="http://schemas.openxmlformats.org/officeDocument/2006/relationships/hyperlink" Target="https://podminky.urs.cz/item/CS_URS_2023_02/275321511" TargetMode="External" /><Relationship Id="rId44" Type="http://schemas.openxmlformats.org/officeDocument/2006/relationships/hyperlink" Target="https://podminky.urs.cz/item/CS_URS_2023_02/275351121" TargetMode="External" /><Relationship Id="rId45" Type="http://schemas.openxmlformats.org/officeDocument/2006/relationships/hyperlink" Target="https://podminky.urs.cz/item/CS_URS_2023_02/275351122" TargetMode="External" /><Relationship Id="rId46" Type="http://schemas.openxmlformats.org/officeDocument/2006/relationships/hyperlink" Target="https://podminky.urs.cz/item/CS_URS_2023_02/275361821" TargetMode="External" /><Relationship Id="rId47" Type="http://schemas.openxmlformats.org/officeDocument/2006/relationships/hyperlink" Target="https://podminky.urs.cz/item/CS_URS_2023_02/279113151" TargetMode="External" /><Relationship Id="rId48" Type="http://schemas.openxmlformats.org/officeDocument/2006/relationships/hyperlink" Target="https://podminky.urs.cz/item/CS_URS_2023_02/279113153" TargetMode="External" /><Relationship Id="rId49" Type="http://schemas.openxmlformats.org/officeDocument/2006/relationships/hyperlink" Target="https://podminky.urs.cz/item/CS_URS_2023_02/279113154" TargetMode="External" /><Relationship Id="rId50" Type="http://schemas.openxmlformats.org/officeDocument/2006/relationships/hyperlink" Target="https://podminky.urs.cz/item/CS_URS_2023_02/279361821" TargetMode="External" /><Relationship Id="rId51" Type="http://schemas.openxmlformats.org/officeDocument/2006/relationships/hyperlink" Target="https://podminky.urs.cz/item/CS_URS_2023_02/310201112" TargetMode="External" /><Relationship Id="rId52" Type="http://schemas.openxmlformats.org/officeDocument/2006/relationships/hyperlink" Target="https://podminky.urs.cz/item/CS_URS_2023_02/311101212" TargetMode="External" /><Relationship Id="rId53" Type="http://schemas.openxmlformats.org/officeDocument/2006/relationships/hyperlink" Target="https://podminky.urs.cz/item/CS_URS_2023_02/311101213" TargetMode="External" /><Relationship Id="rId54" Type="http://schemas.openxmlformats.org/officeDocument/2006/relationships/hyperlink" Target="https://podminky.urs.cz/item/CS_URS_2023_02/311101214" TargetMode="External" /><Relationship Id="rId55" Type="http://schemas.openxmlformats.org/officeDocument/2006/relationships/hyperlink" Target="https://podminky.urs.cz/item/CS_URS_2023_02/311113153" TargetMode="External" /><Relationship Id="rId56" Type="http://schemas.openxmlformats.org/officeDocument/2006/relationships/hyperlink" Target="https://podminky.urs.cz/item/CS_URS_2023_02/311113154" TargetMode="External" /><Relationship Id="rId57" Type="http://schemas.openxmlformats.org/officeDocument/2006/relationships/hyperlink" Target="https://podminky.urs.cz/item/CS_URS_2023_02/311235141" TargetMode="External" /><Relationship Id="rId58" Type="http://schemas.openxmlformats.org/officeDocument/2006/relationships/hyperlink" Target="https://podminky.urs.cz/item/CS_URS_2023_02/311235151" TargetMode="External" /><Relationship Id="rId59" Type="http://schemas.openxmlformats.org/officeDocument/2006/relationships/hyperlink" Target="https://podminky.urs.cz/item/CS_URS_2023_02/311236321" TargetMode="External" /><Relationship Id="rId60" Type="http://schemas.openxmlformats.org/officeDocument/2006/relationships/hyperlink" Target="https://podminky.urs.cz/item/CS_URS_2023_02/311238935" TargetMode="External" /><Relationship Id="rId61" Type="http://schemas.openxmlformats.org/officeDocument/2006/relationships/hyperlink" Target="https://podminky.urs.cz/item/CS_URS_2023_02/311238937" TargetMode="External" /><Relationship Id="rId62" Type="http://schemas.openxmlformats.org/officeDocument/2006/relationships/hyperlink" Target="https://podminky.urs.cz/item/CS_URS_2023_02/311272031" TargetMode="External" /><Relationship Id="rId63" Type="http://schemas.openxmlformats.org/officeDocument/2006/relationships/hyperlink" Target="https://podminky.urs.cz/item/CS_URS_2023_02/311321411" TargetMode="External" /><Relationship Id="rId64" Type="http://schemas.openxmlformats.org/officeDocument/2006/relationships/hyperlink" Target="https://podminky.urs.cz/item/CS_URS_2023_02/311321611" TargetMode="External" /><Relationship Id="rId65" Type="http://schemas.openxmlformats.org/officeDocument/2006/relationships/hyperlink" Target="https://podminky.urs.cz/item/CS_URS_2023_02/311351121" TargetMode="External" /><Relationship Id="rId66" Type="http://schemas.openxmlformats.org/officeDocument/2006/relationships/hyperlink" Target="https://podminky.urs.cz/item/CS_URS_2023_02/311351122" TargetMode="External" /><Relationship Id="rId67" Type="http://schemas.openxmlformats.org/officeDocument/2006/relationships/hyperlink" Target="https://podminky.urs.cz/item/CS_URS_2023_02/311351611" TargetMode="External" /><Relationship Id="rId68" Type="http://schemas.openxmlformats.org/officeDocument/2006/relationships/hyperlink" Target="https://podminky.urs.cz/item/CS_URS_2023_02/311351612" TargetMode="External" /><Relationship Id="rId69" Type="http://schemas.openxmlformats.org/officeDocument/2006/relationships/hyperlink" Target="https://podminky.urs.cz/item/CS_URS_2023_02/311351911" TargetMode="External" /><Relationship Id="rId70" Type="http://schemas.openxmlformats.org/officeDocument/2006/relationships/hyperlink" Target="https://podminky.urs.cz/item/CS_URS_2023_02/311361821" TargetMode="External" /><Relationship Id="rId71" Type="http://schemas.openxmlformats.org/officeDocument/2006/relationships/hyperlink" Target="https://podminky.urs.cz/item/CS_URS_2023_02/317168011" TargetMode="External" /><Relationship Id="rId72" Type="http://schemas.openxmlformats.org/officeDocument/2006/relationships/hyperlink" Target="https://podminky.urs.cz/item/CS_URS_2023_02/317168012" TargetMode="External" /><Relationship Id="rId73" Type="http://schemas.openxmlformats.org/officeDocument/2006/relationships/hyperlink" Target="https://podminky.urs.cz/item/CS_URS_2023_02/317168013" TargetMode="External" /><Relationship Id="rId74" Type="http://schemas.openxmlformats.org/officeDocument/2006/relationships/hyperlink" Target="https://podminky.urs.cz/item/CS_URS_2023_02/317168051" TargetMode="External" /><Relationship Id="rId75" Type="http://schemas.openxmlformats.org/officeDocument/2006/relationships/hyperlink" Target="https://podminky.urs.cz/item/CS_URS_2023_02/317168052" TargetMode="External" /><Relationship Id="rId76" Type="http://schemas.openxmlformats.org/officeDocument/2006/relationships/hyperlink" Target="https://podminky.urs.cz/item/CS_URS_2023_02/317168053" TargetMode="External" /><Relationship Id="rId77" Type="http://schemas.openxmlformats.org/officeDocument/2006/relationships/hyperlink" Target="https://podminky.urs.cz/item/CS_URS_2023_02/317168054" TargetMode="External" /><Relationship Id="rId78" Type="http://schemas.openxmlformats.org/officeDocument/2006/relationships/hyperlink" Target="https://podminky.urs.cz/item/CS_URS_2023_02/317168056" TargetMode="External" /><Relationship Id="rId79" Type="http://schemas.openxmlformats.org/officeDocument/2006/relationships/hyperlink" Target="https://podminky.urs.cz/item/CS_URS_2023_02/317168057" TargetMode="External" /><Relationship Id="rId80" Type="http://schemas.openxmlformats.org/officeDocument/2006/relationships/hyperlink" Target="https://podminky.urs.cz/item/CS_URS_2023_02/317168058" TargetMode="External" /><Relationship Id="rId81" Type="http://schemas.openxmlformats.org/officeDocument/2006/relationships/hyperlink" Target="https://podminky.urs.cz/item/CS_URS_2023_02/317321411" TargetMode="External" /><Relationship Id="rId82" Type="http://schemas.openxmlformats.org/officeDocument/2006/relationships/hyperlink" Target="https://podminky.urs.cz/item/CS_URS_2023_02/317351107" TargetMode="External" /><Relationship Id="rId83" Type="http://schemas.openxmlformats.org/officeDocument/2006/relationships/hyperlink" Target="https://podminky.urs.cz/item/CS_URS_2023_02/317351108" TargetMode="External" /><Relationship Id="rId84" Type="http://schemas.openxmlformats.org/officeDocument/2006/relationships/hyperlink" Target="https://podminky.urs.cz/item/CS_URS_2023_02/317361821" TargetMode="External" /><Relationship Id="rId85" Type="http://schemas.openxmlformats.org/officeDocument/2006/relationships/hyperlink" Target="https://podminky.urs.cz/item/CS_URS_2023_02/317998110" TargetMode="External" /><Relationship Id="rId86" Type="http://schemas.openxmlformats.org/officeDocument/2006/relationships/hyperlink" Target="https://podminky.urs.cz/item/CS_URS_2023_02/317998111" TargetMode="External" /><Relationship Id="rId87" Type="http://schemas.openxmlformats.org/officeDocument/2006/relationships/hyperlink" Target="https://podminky.urs.cz/item/CS_URS_2023_02/330321410" TargetMode="External" /><Relationship Id="rId88" Type="http://schemas.openxmlformats.org/officeDocument/2006/relationships/hyperlink" Target="https://podminky.urs.cz/item/CS_URS_2023_02/331351121" TargetMode="External" /><Relationship Id="rId89" Type="http://schemas.openxmlformats.org/officeDocument/2006/relationships/hyperlink" Target="https://podminky.urs.cz/item/CS_URS_2023_02/331351122" TargetMode="External" /><Relationship Id="rId90" Type="http://schemas.openxmlformats.org/officeDocument/2006/relationships/hyperlink" Target="https://podminky.urs.cz/item/CS_URS_2023_02/331351911" TargetMode="External" /><Relationship Id="rId91" Type="http://schemas.openxmlformats.org/officeDocument/2006/relationships/hyperlink" Target="https://podminky.urs.cz/item/CS_URS_2023_02/331361821" TargetMode="External" /><Relationship Id="rId92" Type="http://schemas.openxmlformats.org/officeDocument/2006/relationships/hyperlink" Target="https://podminky.urs.cz/item/CS_URS_2023_02/342244201" TargetMode="External" /><Relationship Id="rId93" Type="http://schemas.openxmlformats.org/officeDocument/2006/relationships/hyperlink" Target="https://podminky.urs.cz/item/CS_URS_2023_02/342244211" TargetMode="External" /><Relationship Id="rId94" Type="http://schemas.openxmlformats.org/officeDocument/2006/relationships/hyperlink" Target="https://podminky.urs.cz/item/CS_URS_2023_02/342272225" TargetMode="External" /><Relationship Id="rId95" Type="http://schemas.openxmlformats.org/officeDocument/2006/relationships/hyperlink" Target="https://podminky.urs.cz/item/CS_URS_2023_02/342291131" TargetMode="External" /><Relationship Id="rId96" Type="http://schemas.openxmlformats.org/officeDocument/2006/relationships/hyperlink" Target="https://podminky.urs.cz/item/CS_URS_2023_02/346272226" TargetMode="External" /><Relationship Id="rId97" Type="http://schemas.openxmlformats.org/officeDocument/2006/relationships/hyperlink" Target="https://podminky.urs.cz/item/CS_URS_2023_02/346272236" TargetMode="External" /><Relationship Id="rId98" Type="http://schemas.openxmlformats.org/officeDocument/2006/relationships/hyperlink" Target="https://podminky.urs.cz/item/CS_URS_2023_02/346272256" TargetMode="External" /><Relationship Id="rId99" Type="http://schemas.openxmlformats.org/officeDocument/2006/relationships/hyperlink" Target="https://podminky.urs.cz/item/CS_URS_2023_02/346272266" TargetMode="External" /><Relationship Id="rId100" Type="http://schemas.openxmlformats.org/officeDocument/2006/relationships/hyperlink" Target="https://podminky.urs.cz/item/CS_URS_2023_02/411321616" TargetMode="External" /><Relationship Id="rId101" Type="http://schemas.openxmlformats.org/officeDocument/2006/relationships/hyperlink" Target="https://podminky.urs.cz/item/CS_URS_2023_02/411351011" TargetMode="External" /><Relationship Id="rId102" Type="http://schemas.openxmlformats.org/officeDocument/2006/relationships/hyperlink" Target="https://podminky.urs.cz/item/CS_URS_2023_02/411351012" TargetMode="External" /><Relationship Id="rId103" Type="http://schemas.openxmlformats.org/officeDocument/2006/relationships/hyperlink" Target="https://podminky.urs.cz/item/CS_URS_2023_02/411354313" TargetMode="External" /><Relationship Id="rId104" Type="http://schemas.openxmlformats.org/officeDocument/2006/relationships/hyperlink" Target="https://podminky.urs.cz/item/CS_URS_2023_02/411354314" TargetMode="External" /><Relationship Id="rId105" Type="http://schemas.openxmlformats.org/officeDocument/2006/relationships/hyperlink" Target="https://podminky.urs.cz/item/CS_URS_2023_02/411361821" TargetMode="External" /><Relationship Id="rId106" Type="http://schemas.openxmlformats.org/officeDocument/2006/relationships/hyperlink" Target="https://podminky.urs.cz/item/CS_URS_2023_02/411386621" TargetMode="External" /><Relationship Id="rId107" Type="http://schemas.openxmlformats.org/officeDocument/2006/relationships/hyperlink" Target="https://podminky.urs.cz/item/CS_URS_2023_02/417321515" TargetMode="External" /><Relationship Id="rId108" Type="http://schemas.openxmlformats.org/officeDocument/2006/relationships/hyperlink" Target="https://podminky.urs.cz/item/CS_URS_2023_02/417351115" TargetMode="External" /><Relationship Id="rId109" Type="http://schemas.openxmlformats.org/officeDocument/2006/relationships/hyperlink" Target="https://podminky.urs.cz/item/CS_URS_2023_02/417351116" TargetMode="External" /><Relationship Id="rId110" Type="http://schemas.openxmlformats.org/officeDocument/2006/relationships/hyperlink" Target="https://podminky.urs.cz/item/CS_URS_2023_02/417361821" TargetMode="External" /><Relationship Id="rId111" Type="http://schemas.openxmlformats.org/officeDocument/2006/relationships/hyperlink" Target="https://podminky.urs.cz/item/CS_URS_2023_02/430321616" TargetMode="External" /><Relationship Id="rId112" Type="http://schemas.openxmlformats.org/officeDocument/2006/relationships/hyperlink" Target="https://podminky.urs.cz/item/CS_URS_2023_02/430361821" TargetMode="External" /><Relationship Id="rId113" Type="http://schemas.openxmlformats.org/officeDocument/2006/relationships/hyperlink" Target="https://podminky.urs.cz/item/CS_URS_2023_02/431351125" TargetMode="External" /><Relationship Id="rId114" Type="http://schemas.openxmlformats.org/officeDocument/2006/relationships/hyperlink" Target="https://podminky.urs.cz/item/CS_URS_2023_02/431351126" TargetMode="External" /><Relationship Id="rId115" Type="http://schemas.openxmlformats.org/officeDocument/2006/relationships/hyperlink" Target="https://podminky.urs.cz/item/CS_URS_2023_02/434311115" TargetMode="External" /><Relationship Id="rId116" Type="http://schemas.openxmlformats.org/officeDocument/2006/relationships/hyperlink" Target="https://podminky.urs.cz/item/CS_URS_2023_02/434351141" TargetMode="External" /><Relationship Id="rId117" Type="http://schemas.openxmlformats.org/officeDocument/2006/relationships/hyperlink" Target="https://podminky.urs.cz/item/CS_URS_2023_02/434351142" TargetMode="External" /><Relationship Id="rId118" Type="http://schemas.openxmlformats.org/officeDocument/2006/relationships/hyperlink" Target="https://podminky.urs.cz/item/CS_URS_2023_02/434351145" TargetMode="External" /><Relationship Id="rId119" Type="http://schemas.openxmlformats.org/officeDocument/2006/relationships/hyperlink" Target="https://podminky.urs.cz/item/CS_URS_2023_02/434351146" TargetMode="External" /><Relationship Id="rId120" Type="http://schemas.openxmlformats.org/officeDocument/2006/relationships/hyperlink" Target="https://podminky.urs.cz/item/CS_URS_2023_02/564851011" TargetMode="External" /><Relationship Id="rId121" Type="http://schemas.openxmlformats.org/officeDocument/2006/relationships/hyperlink" Target="https://podminky.urs.cz/item/CS_URS_2023_02/596211210" TargetMode="External" /><Relationship Id="rId122" Type="http://schemas.openxmlformats.org/officeDocument/2006/relationships/hyperlink" Target="https://podminky.urs.cz/item/CS_URS_2023_02/611131302" TargetMode="External" /><Relationship Id="rId123" Type="http://schemas.openxmlformats.org/officeDocument/2006/relationships/hyperlink" Target="https://podminky.urs.cz/item/CS_URS_2023_02/611131306" TargetMode="External" /><Relationship Id="rId124" Type="http://schemas.openxmlformats.org/officeDocument/2006/relationships/hyperlink" Target="https://podminky.urs.cz/item/CS_URS_2023_02/611321315" TargetMode="External" /><Relationship Id="rId125" Type="http://schemas.openxmlformats.org/officeDocument/2006/relationships/hyperlink" Target="https://podminky.urs.cz/item/CS_URS_2023_02/611321341" TargetMode="External" /><Relationship Id="rId126" Type="http://schemas.openxmlformats.org/officeDocument/2006/relationships/hyperlink" Target="https://podminky.urs.cz/item/CS_URS_2023_02/612131302" TargetMode="External" /><Relationship Id="rId127" Type="http://schemas.openxmlformats.org/officeDocument/2006/relationships/hyperlink" Target="https://podminky.urs.cz/item/CS_URS_2023_02/612142001" TargetMode="External" /><Relationship Id="rId128" Type="http://schemas.openxmlformats.org/officeDocument/2006/relationships/hyperlink" Target="https://podminky.urs.cz/item/CS_URS_2023_02/612321341" TargetMode="External" /><Relationship Id="rId129" Type="http://schemas.openxmlformats.org/officeDocument/2006/relationships/hyperlink" Target="https://podminky.urs.cz/item/CS_URS_2023_02/612331111" TargetMode="External" /><Relationship Id="rId130" Type="http://schemas.openxmlformats.org/officeDocument/2006/relationships/hyperlink" Target="https://podminky.urs.cz/item/CS_URS_2023_02/612331121" TargetMode="External" /><Relationship Id="rId131" Type="http://schemas.openxmlformats.org/officeDocument/2006/relationships/hyperlink" Target="https://podminky.urs.cz/item/CS_URS_2023_02/621151031" TargetMode="External" /><Relationship Id="rId132" Type="http://schemas.openxmlformats.org/officeDocument/2006/relationships/hyperlink" Target="https://podminky.urs.cz/item/CS_URS_2023_02/621211061" TargetMode="External" /><Relationship Id="rId133" Type="http://schemas.openxmlformats.org/officeDocument/2006/relationships/hyperlink" Target="https://podminky.urs.cz/item/CS_URS_2023_02/621531012" TargetMode="External" /><Relationship Id="rId134" Type="http://schemas.openxmlformats.org/officeDocument/2006/relationships/hyperlink" Target="https://podminky.urs.cz/item/CS_URS_2023_02/622142001" TargetMode="External" /><Relationship Id="rId135" Type="http://schemas.openxmlformats.org/officeDocument/2006/relationships/hyperlink" Target="https://podminky.urs.cz/item/CS_URS_2023_02/622151031" TargetMode="External" /><Relationship Id="rId136" Type="http://schemas.openxmlformats.org/officeDocument/2006/relationships/hyperlink" Target="https://podminky.urs.cz/item/CS_URS_2023_02/622211031" TargetMode="External" /><Relationship Id="rId137" Type="http://schemas.openxmlformats.org/officeDocument/2006/relationships/hyperlink" Target="https://podminky.urs.cz/item/CS_URS_2023_02/622211041" TargetMode="External" /><Relationship Id="rId138" Type="http://schemas.openxmlformats.org/officeDocument/2006/relationships/hyperlink" Target="https://podminky.urs.cz/item/CS_URS_2023_02/622212001" TargetMode="External" /><Relationship Id="rId139" Type="http://schemas.openxmlformats.org/officeDocument/2006/relationships/hyperlink" Target="https://podminky.urs.cz/item/CS_URS_2023_02/622231121" TargetMode="External" /><Relationship Id="rId140" Type="http://schemas.openxmlformats.org/officeDocument/2006/relationships/hyperlink" Target="https://podminky.urs.cz/item/CS_URS_2023_02/622252001" TargetMode="External" /><Relationship Id="rId141" Type="http://schemas.openxmlformats.org/officeDocument/2006/relationships/hyperlink" Target="https://podminky.urs.cz/item/CS_URS_2023_02/622252002" TargetMode="External" /><Relationship Id="rId142" Type="http://schemas.openxmlformats.org/officeDocument/2006/relationships/hyperlink" Target="https://podminky.urs.cz/item/CS_URS_2023_02/622531012" TargetMode="External" /><Relationship Id="rId143" Type="http://schemas.openxmlformats.org/officeDocument/2006/relationships/hyperlink" Target="https://podminky.urs.cz/item/CS_URS_2023_02/631311116" TargetMode="External" /><Relationship Id="rId144" Type="http://schemas.openxmlformats.org/officeDocument/2006/relationships/hyperlink" Target="https://podminky.urs.cz/item/CS_URS_2023_02/631311126" TargetMode="External" /><Relationship Id="rId145" Type="http://schemas.openxmlformats.org/officeDocument/2006/relationships/hyperlink" Target="https://podminky.urs.cz/item/CS_URS_2023_02/631319173" TargetMode="External" /><Relationship Id="rId146" Type="http://schemas.openxmlformats.org/officeDocument/2006/relationships/hyperlink" Target="https://podminky.urs.cz/item/CS_URS_2023_02/631362021" TargetMode="External" /><Relationship Id="rId147" Type="http://schemas.openxmlformats.org/officeDocument/2006/relationships/hyperlink" Target="https://podminky.urs.cz/item/CS_URS_2023_02/632451234" TargetMode="External" /><Relationship Id="rId148" Type="http://schemas.openxmlformats.org/officeDocument/2006/relationships/hyperlink" Target="https://podminky.urs.cz/item/CS_URS_2023_02/632451292" TargetMode="External" /><Relationship Id="rId149" Type="http://schemas.openxmlformats.org/officeDocument/2006/relationships/hyperlink" Target="https://podminky.urs.cz/item/CS_URS_2023_02/632451456" TargetMode="External" /><Relationship Id="rId150" Type="http://schemas.openxmlformats.org/officeDocument/2006/relationships/hyperlink" Target="https://podminky.urs.cz/item/CS_URS_2023_02/919726122" TargetMode="External" /><Relationship Id="rId151" Type="http://schemas.openxmlformats.org/officeDocument/2006/relationships/hyperlink" Target="https://podminky.urs.cz/item/CS_URS_2023_02/941111121" TargetMode="External" /><Relationship Id="rId152" Type="http://schemas.openxmlformats.org/officeDocument/2006/relationships/hyperlink" Target="https://podminky.urs.cz/item/CS_URS_2023_02/941111221" TargetMode="External" /><Relationship Id="rId153" Type="http://schemas.openxmlformats.org/officeDocument/2006/relationships/hyperlink" Target="https://podminky.urs.cz/item/CS_URS_2023_02/941111821" TargetMode="External" /><Relationship Id="rId154" Type="http://schemas.openxmlformats.org/officeDocument/2006/relationships/hyperlink" Target="https://podminky.urs.cz/item/CS_URS_2023_02/944611111" TargetMode="External" /><Relationship Id="rId155" Type="http://schemas.openxmlformats.org/officeDocument/2006/relationships/hyperlink" Target="https://podminky.urs.cz/item/CS_URS_2023_02/944611211" TargetMode="External" /><Relationship Id="rId156" Type="http://schemas.openxmlformats.org/officeDocument/2006/relationships/hyperlink" Target="https://podminky.urs.cz/item/CS_URS_2023_02/944611811" TargetMode="External" /><Relationship Id="rId157" Type="http://schemas.openxmlformats.org/officeDocument/2006/relationships/hyperlink" Target="https://podminky.urs.cz/item/CS_URS_2023_02/944711111" TargetMode="External" /><Relationship Id="rId158" Type="http://schemas.openxmlformats.org/officeDocument/2006/relationships/hyperlink" Target="https://podminky.urs.cz/item/CS_URS_2023_02/944711211" TargetMode="External" /><Relationship Id="rId159" Type="http://schemas.openxmlformats.org/officeDocument/2006/relationships/hyperlink" Target="https://podminky.urs.cz/item/CS_URS_2023_02/944711811" TargetMode="External" /><Relationship Id="rId160" Type="http://schemas.openxmlformats.org/officeDocument/2006/relationships/hyperlink" Target="https://podminky.urs.cz/item/CS_URS_2023_02/949101111" TargetMode="External" /><Relationship Id="rId161" Type="http://schemas.openxmlformats.org/officeDocument/2006/relationships/hyperlink" Target="https://podminky.urs.cz/item/CS_URS_2023_02/949101112" TargetMode="External" /><Relationship Id="rId162" Type="http://schemas.openxmlformats.org/officeDocument/2006/relationships/hyperlink" Target="https://podminky.urs.cz/item/CS_URS_2023_02/952901111" TargetMode="External" /><Relationship Id="rId163" Type="http://schemas.openxmlformats.org/officeDocument/2006/relationships/hyperlink" Target="https://podminky.urs.cz/item/CS_URS_2023_02/953312125" TargetMode="External" /><Relationship Id="rId164" Type="http://schemas.openxmlformats.org/officeDocument/2006/relationships/hyperlink" Target="https://podminky.urs.cz/item/CS_URS_2023_02/953943113" TargetMode="External" /><Relationship Id="rId165" Type="http://schemas.openxmlformats.org/officeDocument/2006/relationships/hyperlink" Target="https://podminky.urs.cz/item/CS_URS_2023_02/985331211" TargetMode="External" /><Relationship Id="rId166" Type="http://schemas.openxmlformats.org/officeDocument/2006/relationships/hyperlink" Target="https://podminky.urs.cz/item/CS_URS_2023_02/993111111" TargetMode="External" /><Relationship Id="rId167" Type="http://schemas.openxmlformats.org/officeDocument/2006/relationships/hyperlink" Target="https://podminky.urs.cz/item/CS_URS_2023_02/993111119" TargetMode="External" /><Relationship Id="rId168" Type="http://schemas.openxmlformats.org/officeDocument/2006/relationships/hyperlink" Target="https://podminky.urs.cz/item/CS_URS_2023_02/998011002" TargetMode="External" /><Relationship Id="rId169" Type="http://schemas.openxmlformats.org/officeDocument/2006/relationships/hyperlink" Target="https://podminky.urs.cz/item/CS_URS_2023_02/711111011" TargetMode="External" /><Relationship Id="rId170" Type="http://schemas.openxmlformats.org/officeDocument/2006/relationships/hyperlink" Target="https://podminky.urs.cz/item/CS_URS_2023_02/711112011" TargetMode="External" /><Relationship Id="rId171" Type="http://schemas.openxmlformats.org/officeDocument/2006/relationships/hyperlink" Target="https://podminky.urs.cz/item/CS_URS_2023_02/711132111" TargetMode="External" /><Relationship Id="rId172" Type="http://schemas.openxmlformats.org/officeDocument/2006/relationships/hyperlink" Target="https://podminky.urs.cz/item/CS_URS_2023_02/711141559" TargetMode="External" /><Relationship Id="rId173" Type="http://schemas.openxmlformats.org/officeDocument/2006/relationships/hyperlink" Target="https://podminky.urs.cz/item/CS_URS_2023_02/711142559" TargetMode="External" /><Relationship Id="rId174" Type="http://schemas.openxmlformats.org/officeDocument/2006/relationships/hyperlink" Target="https://podminky.urs.cz/item/CS_URS_2023_02/711161212" TargetMode="External" /><Relationship Id="rId175" Type="http://schemas.openxmlformats.org/officeDocument/2006/relationships/hyperlink" Target="https://podminky.urs.cz/item/CS_URS_2023_02/711161222" TargetMode="External" /><Relationship Id="rId176" Type="http://schemas.openxmlformats.org/officeDocument/2006/relationships/hyperlink" Target="https://podminky.urs.cz/item/CS_URS_2023_02/711161384" TargetMode="External" /><Relationship Id="rId177" Type="http://schemas.openxmlformats.org/officeDocument/2006/relationships/hyperlink" Target="https://podminky.urs.cz/item/CS_URS_2023_02/711192101" TargetMode="External" /><Relationship Id="rId178" Type="http://schemas.openxmlformats.org/officeDocument/2006/relationships/hyperlink" Target="https://podminky.urs.cz/item/CS_URS_2023_02/711491272" TargetMode="External" /><Relationship Id="rId179" Type="http://schemas.openxmlformats.org/officeDocument/2006/relationships/hyperlink" Target="https://podminky.urs.cz/item/CS_URS_2023_02/998711202" TargetMode="External" /><Relationship Id="rId180" Type="http://schemas.openxmlformats.org/officeDocument/2006/relationships/hyperlink" Target="https://podminky.urs.cz/item/CS_URS_2023_02/712311111" TargetMode="External" /><Relationship Id="rId181" Type="http://schemas.openxmlformats.org/officeDocument/2006/relationships/hyperlink" Target="https://podminky.urs.cz/item/CS_URS_2023_02/712341559" TargetMode="External" /><Relationship Id="rId182" Type="http://schemas.openxmlformats.org/officeDocument/2006/relationships/hyperlink" Target="https://podminky.urs.cz/item/CS_URS_2023_02/712341715" TargetMode="External" /><Relationship Id="rId183" Type="http://schemas.openxmlformats.org/officeDocument/2006/relationships/hyperlink" Target="https://podminky.urs.cz/item/CS_URS_2023_02/712391172" TargetMode="External" /><Relationship Id="rId184" Type="http://schemas.openxmlformats.org/officeDocument/2006/relationships/hyperlink" Target="https://podminky.urs.cz/item/CS_URS_2023_02/712771221" TargetMode="External" /><Relationship Id="rId185" Type="http://schemas.openxmlformats.org/officeDocument/2006/relationships/hyperlink" Target="https://podminky.urs.cz/item/CS_URS_2023_02/712771271" TargetMode="External" /><Relationship Id="rId186" Type="http://schemas.openxmlformats.org/officeDocument/2006/relationships/hyperlink" Target="https://podminky.urs.cz/item/CS_URS_2023_02/712771411" TargetMode="External" /><Relationship Id="rId187" Type="http://schemas.openxmlformats.org/officeDocument/2006/relationships/hyperlink" Target="https://podminky.urs.cz/item/CS_URS_2023_02/712771501" TargetMode="External" /><Relationship Id="rId188" Type="http://schemas.openxmlformats.org/officeDocument/2006/relationships/hyperlink" Target="https://podminky.urs.cz/item/CS_URS_2023_02/712771601" TargetMode="External" /><Relationship Id="rId189" Type="http://schemas.openxmlformats.org/officeDocument/2006/relationships/hyperlink" Target="https://podminky.urs.cz/item/CS_URS_2023_02/712771611" TargetMode="External" /><Relationship Id="rId190" Type="http://schemas.openxmlformats.org/officeDocument/2006/relationships/hyperlink" Target="https://podminky.urs.cz/item/CS_URS_2023_02/712998004" TargetMode="External" /><Relationship Id="rId191" Type="http://schemas.openxmlformats.org/officeDocument/2006/relationships/hyperlink" Target="https://podminky.urs.cz/item/CS_URS_2023_02/712998106" TargetMode="External" /><Relationship Id="rId192" Type="http://schemas.openxmlformats.org/officeDocument/2006/relationships/hyperlink" Target="https://podminky.urs.cz/item/CS_URS_2023_02/712998202" TargetMode="External" /><Relationship Id="rId193" Type="http://schemas.openxmlformats.org/officeDocument/2006/relationships/hyperlink" Target="https://podminky.urs.cz/item/CS_URS_2023_02/998712202" TargetMode="External" /><Relationship Id="rId194" Type="http://schemas.openxmlformats.org/officeDocument/2006/relationships/hyperlink" Target="https://podminky.urs.cz/item/CS_URS_2023_02/713121111" TargetMode="External" /><Relationship Id="rId195" Type="http://schemas.openxmlformats.org/officeDocument/2006/relationships/hyperlink" Target="https://podminky.urs.cz/item/CS_URS_2023_02/713121211" TargetMode="External" /><Relationship Id="rId196" Type="http://schemas.openxmlformats.org/officeDocument/2006/relationships/hyperlink" Target="https://podminky.urs.cz/item/CS_URS_2023_02/713131141" TargetMode="External" /><Relationship Id="rId197" Type="http://schemas.openxmlformats.org/officeDocument/2006/relationships/hyperlink" Target="https://podminky.urs.cz/item/CS_URS_2023_02/713131241" TargetMode="External" /><Relationship Id="rId198" Type="http://schemas.openxmlformats.org/officeDocument/2006/relationships/hyperlink" Target="https://podminky.urs.cz/item/CS_URS_2023_02/713141151" TargetMode="External" /><Relationship Id="rId199" Type="http://schemas.openxmlformats.org/officeDocument/2006/relationships/hyperlink" Target="https://podminky.urs.cz/item/CS_URS_2023_02/713141152" TargetMode="External" /><Relationship Id="rId200" Type="http://schemas.openxmlformats.org/officeDocument/2006/relationships/hyperlink" Target="https://podminky.urs.cz/item/CS_URS_2023_02/998713202" TargetMode="External" /><Relationship Id="rId201" Type="http://schemas.openxmlformats.org/officeDocument/2006/relationships/hyperlink" Target="https://podminky.urs.cz/item/CS_URS_2023_02/714451011" TargetMode="External" /><Relationship Id="rId202" Type="http://schemas.openxmlformats.org/officeDocument/2006/relationships/hyperlink" Target="https://podminky.urs.cz/item/CS_URS_2023_02/998714202" TargetMode="External" /><Relationship Id="rId203" Type="http://schemas.openxmlformats.org/officeDocument/2006/relationships/hyperlink" Target="https://podminky.urs.cz/item/CS_URS_2023_02/721239114" TargetMode="External" /><Relationship Id="rId204" Type="http://schemas.openxmlformats.org/officeDocument/2006/relationships/hyperlink" Target="https://podminky.urs.cz/item/CS_URS_2023_02/998721202" TargetMode="External" /><Relationship Id="rId205" Type="http://schemas.openxmlformats.org/officeDocument/2006/relationships/hyperlink" Target="https://podminky.urs.cz/item/CS_URS_2023_02/998762202" TargetMode="External" /><Relationship Id="rId206" Type="http://schemas.openxmlformats.org/officeDocument/2006/relationships/hyperlink" Target="https://podminky.urs.cz/item/CS_URS_2023_02/763111360" TargetMode="External" /><Relationship Id="rId207" Type="http://schemas.openxmlformats.org/officeDocument/2006/relationships/hyperlink" Target="https://podminky.urs.cz/item/CS_URS_2023_02/763111362" TargetMode="External" /><Relationship Id="rId208" Type="http://schemas.openxmlformats.org/officeDocument/2006/relationships/hyperlink" Target="https://podminky.urs.cz/item/CS_URS_2023_02/763112318" TargetMode="External" /><Relationship Id="rId209" Type="http://schemas.openxmlformats.org/officeDocument/2006/relationships/hyperlink" Target="https://podminky.urs.cz/item/CS_URS_2023_02/763131411" TargetMode="External" /><Relationship Id="rId210" Type="http://schemas.openxmlformats.org/officeDocument/2006/relationships/hyperlink" Target="https://podminky.urs.cz/item/CS_URS_2023_02/763131451" TargetMode="External" /><Relationship Id="rId211" Type="http://schemas.openxmlformats.org/officeDocument/2006/relationships/hyperlink" Target="https://podminky.urs.cz/item/CS_URS_2023_02/763164532" TargetMode="External" /><Relationship Id="rId212" Type="http://schemas.openxmlformats.org/officeDocument/2006/relationships/hyperlink" Target="https://podminky.urs.cz/item/CS_URS_2023_02/763164636" TargetMode="External" /><Relationship Id="rId213" Type="http://schemas.openxmlformats.org/officeDocument/2006/relationships/hyperlink" Target="https://podminky.urs.cz/item/CS_URS_2023_02/763172322" TargetMode="External" /><Relationship Id="rId214" Type="http://schemas.openxmlformats.org/officeDocument/2006/relationships/hyperlink" Target="https://podminky.urs.cz/item/CS_URS_2023_02/998763402" TargetMode="External" /><Relationship Id="rId215" Type="http://schemas.openxmlformats.org/officeDocument/2006/relationships/hyperlink" Target="https://podminky.urs.cz/item/CS_URS_2023_02/764011620" TargetMode="External" /><Relationship Id="rId216" Type="http://schemas.openxmlformats.org/officeDocument/2006/relationships/hyperlink" Target="https://podminky.urs.cz/item/CS_URS_2023_02/764216602" TargetMode="External" /><Relationship Id="rId217" Type="http://schemas.openxmlformats.org/officeDocument/2006/relationships/hyperlink" Target="https://podminky.urs.cz/item/CS_URS_2023_02/764216604" TargetMode="External" /><Relationship Id="rId218" Type="http://schemas.openxmlformats.org/officeDocument/2006/relationships/hyperlink" Target="https://podminky.urs.cz/item/CS_URS_2023_02/764218611" TargetMode="External" /><Relationship Id="rId219" Type="http://schemas.openxmlformats.org/officeDocument/2006/relationships/hyperlink" Target="https://podminky.urs.cz/item/CS_URS_2023_02/764518623" TargetMode="External" /><Relationship Id="rId220" Type="http://schemas.openxmlformats.org/officeDocument/2006/relationships/hyperlink" Target="https://podminky.urs.cz/item/CS_URS_2023_02/998764202" TargetMode="External" /><Relationship Id="rId221" Type="http://schemas.openxmlformats.org/officeDocument/2006/relationships/hyperlink" Target="https://podminky.urs.cz/item/CS_URS_2023_02/771111011" TargetMode="External" /><Relationship Id="rId222" Type="http://schemas.openxmlformats.org/officeDocument/2006/relationships/hyperlink" Target="https://podminky.urs.cz/item/CS_URS_2023_02/771121011" TargetMode="External" /><Relationship Id="rId223" Type="http://schemas.openxmlformats.org/officeDocument/2006/relationships/hyperlink" Target="https://podminky.urs.cz/item/CS_URS_2023_02/771161011" TargetMode="External" /><Relationship Id="rId224" Type="http://schemas.openxmlformats.org/officeDocument/2006/relationships/hyperlink" Target="https://podminky.urs.cz/item/CS_URS_2023_02/771161021" TargetMode="External" /><Relationship Id="rId225" Type="http://schemas.openxmlformats.org/officeDocument/2006/relationships/hyperlink" Target="https://podminky.urs.cz/item/CS_URS_2023_02/771274313" TargetMode="External" /><Relationship Id="rId226" Type="http://schemas.openxmlformats.org/officeDocument/2006/relationships/hyperlink" Target="https://podminky.urs.cz/item/CS_URS_2023_02/771274332" TargetMode="External" /><Relationship Id="rId227" Type="http://schemas.openxmlformats.org/officeDocument/2006/relationships/hyperlink" Target="https://podminky.urs.cz/item/CS_URS_2023_02/771574419" TargetMode="External" /><Relationship Id="rId228" Type="http://schemas.openxmlformats.org/officeDocument/2006/relationships/hyperlink" Target="https://podminky.urs.cz/item/CS_URS_2023_02/998771202" TargetMode="External" /><Relationship Id="rId229" Type="http://schemas.openxmlformats.org/officeDocument/2006/relationships/hyperlink" Target="https://podminky.urs.cz/item/CS_URS_2023_02/772231312" TargetMode="External" /><Relationship Id="rId230" Type="http://schemas.openxmlformats.org/officeDocument/2006/relationships/hyperlink" Target="https://podminky.urs.cz/item/CS_URS_2023_02/772231423" TargetMode="External" /><Relationship Id="rId231" Type="http://schemas.openxmlformats.org/officeDocument/2006/relationships/hyperlink" Target="https://podminky.urs.cz/item/CS_URS_2023_02/772421133" TargetMode="External" /><Relationship Id="rId232" Type="http://schemas.openxmlformats.org/officeDocument/2006/relationships/hyperlink" Target="https://podminky.urs.cz/item/CS_URS_2023_02/772422133" TargetMode="External" /><Relationship Id="rId233" Type="http://schemas.openxmlformats.org/officeDocument/2006/relationships/hyperlink" Target="https://podminky.urs.cz/item/CS_URS_2023_02/772521240" TargetMode="External" /><Relationship Id="rId234" Type="http://schemas.openxmlformats.org/officeDocument/2006/relationships/hyperlink" Target="https://podminky.urs.cz/item/CS_URS_2023_02/772991111" TargetMode="External" /><Relationship Id="rId235" Type="http://schemas.openxmlformats.org/officeDocument/2006/relationships/hyperlink" Target="https://podminky.urs.cz/item/CS_URS_2023_02/772991411" TargetMode="External" /><Relationship Id="rId236" Type="http://schemas.openxmlformats.org/officeDocument/2006/relationships/hyperlink" Target="https://podminky.urs.cz/item/CS_URS_2023_02/772991422" TargetMode="External" /><Relationship Id="rId237" Type="http://schemas.openxmlformats.org/officeDocument/2006/relationships/hyperlink" Target="https://podminky.urs.cz/item/CS_URS_2023_02/998772202" TargetMode="External" /><Relationship Id="rId238" Type="http://schemas.openxmlformats.org/officeDocument/2006/relationships/hyperlink" Target="https://podminky.urs.cz/item/CS_URS_2023_02/775111112" TargetMode="External" /><Relationship Id="rId239" Type="http://schemas.openxmlformats.org/officeDocument/2006/relationships/hyperlink" Target="https://podminky.urs.cz/item/CS_URS_2023_02/775111311" TargetMode="External" /><Relationship Id="rId240" Type="http://schemas.openxmlformats.org/officeDocument/2006/relationships/hyperlink" Target="https://podminky.urs.cz/item/CS_URS_2023_02/775541161" TargetMode="External" /><Relationship Id="rId241" Type="http://schemas.openxmlformats.org/officeDocument/2006/relationships/hyperlink" Target="https://podminky.urs.cz/item/CS_URS_2023_02/775591191" TargetMode="External" /><Relationship Id="rId242" Type="http://schemas.openxmlformats.org/officeDocument/2006/relationships/hyperlink" Target="https://podminky.urs.cz/item/CS_URS_2023_02/998775202" TargetMode="External" /><Relationship Id="rId243" Type="http://schemas.openxmlformats.org/officeDocument/2006/relationships/hyperlink" Target="https://podminky.urs.cz/item/CS_URS_2023_02/781121011" TargetMode="External" /><Relationship Id="rId244" Type="http://schemas.openxmlformats.org/officeDocument/2006/relationships/hyperlink" Target="https://podminky.urs.cz/item/CS_URS_2023_02/781474118" TargetMode="External" /><Relationship Id="rId245" Type="http://schemas.openxmlformats.org/officeDocument/2006/relationships/hyperlink" Target="https://podminky.urs.cz/item/CS_URS_2023_02/781492211" TargetMode="External" /><Relationship Id="rId246" Type="http://schemas.openxmlformats.org/officeDocument/2006/relationships/hyperlink" Target="https://podminky.urs.cz/item/CS_URS_2023_02/781492251" TargetMode="External" /><Relationship Id="rId247" Type="http://schemas.openxmlformats.org/officeDocument/2006/relationships/hyperlink" Target="https://podminky.urs.cz/item/CS_URS_2023_02/781495115" TargetMode="External" /><Relationship Id="rId248" Type="http://schemas.openxmlformats.org/officeDocument/2006/relationships/hyperlink" Target="https://podminky.urs.cz/item/CS_URS_2023_02/998781202" TargetMode="External" /><Relationship Id="rId249" Type="http://schemas.openxmlformats.org/officeDocument/2006/relationships/hyperlink" Target="https://podminky.urs.cz/item/CS_URS_2023_02/783823135" TargetMode="External" /><Relationship Id="rId250" Type="http://schemas.openxmlformats.org/officeDocument/2006/relationships/hyperlink" Target="https://podminky.urs.cz/item/CS_URS_2023_02/783826615" TargetMode="External" /><Relationship Id="rId251" Type="http://schemas.openxmlformats.org/officeDocument/2006/relationships/hyperlink" Target="https://podminky.urs.cz/item/CS_URS_2023_02/783827125" TargetMode="External" /><Relationship Id="rId252" Type="http://schemas.openxmlformats.org/officeDocument/2006/relationships/hyperlink" Target="https://podminky.urs.cz/item/CS_URS_2023_02/783846523" TargetMode="External" /><Relationship Id="rId253" Type="http://schemas.openxmlformats.org/officeDocument/2006/relationships/hyperlink" Target="https://podminky.urs.cz/item/CS_URS_2023_02/783901453" TargetMode="External" /><Relationship Id="rId254" Type="http://schemas.openxmlformats.org/officeDocument/2006/relationships/hyperlink" Target="https://podminky.urs.cz/item/CS_URS_2023_02/783943161" TargetMode="External" /><Relationship Id="rId255" Type="http://schemas.openxmlformats.org/officeDocument/2006/relationships/hyperlink" Target="https://podminky.urs.cz/item/CS_URS_2023_02/783947161" TargetMode="External" /><Relationship Id="rId256" Type="http://schemas.openxmlformats.org/officeDocument/2006/relationships/hyperlink" Target="https://podminky.urs.cz/item/CS_URS_2023_02/784111011" TargetMode="External" /><Relationship Id="rId257" Type="http://schemas.openxmlformats.org/officeDocument/2006/relationships/hyperlink" Target="https://podminky.urs.cz/item/CS_URS_2023_02/784181101" TargetMode="External" /><Relationship Id="rId258" Type="http://schemas.openxmlformats.org/officeDocument/2006/relationships/hyperlink" Target="https://podminky.urs.cz/item/CS_URS_2023_02/784211101" TargetMode="External" /><Relationship Id="rId25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1251103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62751119" TargetMode="External" /><Relationship Id="rId4" Type="http://schemas.openxmlformats.org/officeDocument/2006/relationships/hyperlink" Target="https://podminky.urs.cz/item/CS_URS_2023_02/167151101" TargetMode="External" /><Relationship Id="rId5" Type="http://schemas.openxmlformats.org/officeDocument/2006/relationships/hyperlink" Target="https://podminky.urs.cz/item/CS_URS_2023_02/174151101" TargetMode="External" /><Relationship Id="rId6" Type="http://schemas.openxmlformats.org/officeDocument/2006/relationships/hyperlink" Target="https://podminky.urs.cz/item/CS_URS_2023_02/213311113" TargetMode="External" /><Relationship Id="rId7" Type="http://schemas.openxmlformats.org/officeDocument/2006/relationships/hyperlink" Target="https://podminky.urs.cz/item/CS_URS_2023_02/382122123" TargetMode="External" /><Relationship Id="rId8" Type="http://schemas.openxmlformats.org/officeDocument/2006/relationships/hyperlink" Target="https://podminky.urs.cz/item/CS_URS_2023_02/382122313" TargetMode="External" /><Relationship Id="rId9" Type="http://schemas.openxmlformats.org/officeDocument/2006/relationships/hyperlink" Target="https://podminky.urs.cz/item/CS_URS_2023_02/998011002" TargetMode="External" /><Relationship Id="rId10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1" TargetMode="External" /><Relationship Id="rId2" Type="http://schemas.openxmlformats.org/officeDocument/2006/relationships/hyperlink" Target="https://podminky.urs.cz/item/CS_URS_2023_02/132251252" TargetMode="External" /><Relationship Id="rId3" Type="http://schemas.openxmlformats.org/officeDocument/2006/relationships/hyperlink" Target="https://podminky.urs.cz/item/CS_URS_2023_02/162751117" TargetMode="External" /><Relationship Id="rId4" Type="http://schemas.openxmlformats.org/officeDocument/2006/relationships/hyperlink" Target="https://podminky.urs.cz/item/CS_URS_2023_02/162751119" TargetMode="External" /><Relationship Id="rId5" Type="http://schemas.openxmlformats.org/officeDocument/2006/relationships/hyperlink" Target="https://podminky.urs.cz/item/CS_URS_2023_02/174111101" TargetMode="External" /><Relationship Id="rId6" Type="http://schemas.openxmlformats.org/officeDocument/2006/relationships/hyperlink" Target="https://podminky.urs.cz/item/CS_URS_2023_02/213311113" TargetMode="External" /><Relationship Id="rId7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1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62751119" TargetMode="External" /><Relationship Id="rId4" Type="http://schemas.openxmlformats.org/officeDocument/2006/relationships/hyperlink" Target="https://podminky.urs.cz/item/CS_URS_2023_02/167151101" TargetMode="External" /><Relationship Id="rId5" Type="http://schemas.openxmlformats.org/officeDocument/2006/relationships/hyperlink" Target="https://podminky.urs.cz/item/CS_URS_2023_02/174111101" TargetMode="External" /><Relationship Id="rId6" Type="http://schemas.openxmlformats.org/officeDocument/2006/relationships/hyperlink" Target="https://podminky.urs.cz/item/CS_URS_2023_02/274321311" TargetMode="External" /><Relationship Id="rId7" Type="http://schemas.openxmlformats.org/officeDocument/2006/relationships/hyperlink" Target="https://podminky.urs.cz/item/CS_URS_2023_02/274321511" TargetMode="External" /><Relationship Id="rId8" Type="http://schemas.openxmlformats.org/officeDocument/2006/relationships/hyperlink" Target="https://podminky.urs.cz/item/CS_URS_2023_02/274361821" TargetMode="External" /><Relationship Id="rId9" Type="http://schemas.openxmlformats.org/officeDocument/2006/relationships/hyperlink" Target="https://podminky.urs.cz/item/CS_URS_2023_02/311321814" TargetMode="External" /><Relationship Id="rId10" Type="http://schemas.openxmlformats.org/officeDocument/2006/relationships/hyperlink" Target="https://podminky.urs.cz/item/CS_URS_2023_02/311351121" TargetMode="External" /><Relationship Id="rId11" Type="http://schemas.openxmlformats.org/officeDocument/2006/relationships/hyperlink" Target="https://podminky.urs.cz/item/CS_URS_2023_02/311351122" TargetMode="External" /><Relationship Id="rId12" Type="http://schemas.openxmlformats.org/officeDocument/2006/relationships/hyperlink" Target="https://podminky.urs.cz/item/CS_URS_2023_02/311351411" TargetMode="External" /><Relationship Id="rId13" Type="http://schemas.openxmlformats.org/officeDocument/2006/relationships/hyperlink" Target="https://podminky.urs.cz/item/CS_URS_2023_02/311351412" TargetMode="External" /><Relationship Id="rId14" Type="http://schemas.openxmlformats.org/officeDocument/2006/relationships/hyperlink" Target="https://podminky.urs.cz/item/CS_URS_2023_02/311351911" TargetMode="External" /><Relationship Id="rId15" Type="http://schemas.openxmlformats.org/officeDocument/2006/relationships/hyperlink" Target="https://podminky.urs.cz/item/CS_URS_2023_02/311361821" TargetMode="External" /><Relationship Id="rId16" Type="http://schemas.openxmlformats.org/officeDocument/2006/relationships/hyperlink" Target="https://podminky.urs.cz/item/CS_URS_2023_02/434311115" TargetMode="External" /><Relationship Id="rId17" Type="http://schemas.openxmlformats.org/officeDocument/2006/relationships/hyperlink" Target="https://podminky.urs.cz/item/CS_URS_2023_02/434351141" TargetMode="External" /><Relationship Id="rId18" Type="http://schemas.openxmlformats.org/officeDocument/2006/relationships/hyperlink" Target="https://podminky.urs.cz/item/CS_URS_2023_02/434351142" TargetMode="External" /><Relationship Id="rId19" Type="http://schemas.openxmlformats.org/officeDocument/2006/relationships/hyperlink" Target="https://podminky.urs.cz/item/CS_URS_2023_02/998153131" TargetMode="External" /><Relationship Id="rId20" Type="http://schemas.openxmlformats.org/officeDocument/2006/relationships/hyperlink" Target="https://podminky.urs.cz/item/CS_URS_2023_02/711112001" TargetMode="External" /><Relationship Id="rId21" Type="http://schemas.openxmlformats.org/officeDocument/2006/relationships/hyperlink" Target="https://podminky.urs.cz/item/CS_URS_2023_02/711112011" TargetMode="External" /><Relationship Id="rId22" Type="http://schemas.openxmlformats.org/officeDocument/2006/relationships/hyperlink" Target="https://podminky.urs.cz/item/CS_URS_2023_02/998711202" TargetMode="External" /><Relationship Id="rId23" Type="http://schemas.openxmlformats.org/officeDocument/2006/relationships/hyperlink" Target="https://podminky.urs.cz/item/CS_URS_2023_02/772231312" TargetMode="External" /><Relationship Id="rId24" Type="http://schemas.openxmlformats.org/officeDocument/2006/relationships/hyperlink" Target="https://podminky.urs.cz/item/CS_URS_2023_02/772231423" TargetMode="External" /><Relationship Id="rId25" Type="http://schemas.openxmlformats.org/officeDocument/2006/relationships/hyperlink" Target="https://podminky.urs.cz/item/CS_URS_2023_02/772991111" TargetMode="External" /><Relationship Id="rId26" Type="http://schemas.openxmlformats.org/officeDocument/2006/relationships/hyperlink" Target="https://podminky.urs.cz/item/CS_URS_2023_02/772991411" TargetMode="External" /><Relationship Id="rId27" Type="http://schemas.openxmlformats.org/officeDocument/2006/relationships/hyperlink" Target="https://podminky.urs.cz/item/CS_URS_2023_02/772991422" TargetMode="External" /><Relationship Id="rId28" Type="http://schemas.openxmlformats.org/officeDocument/2006/relationships/hyperlink" Target="https://podminky.urs.cz/item/CS_URS_2023_02/998772202" TargetMode="External" /><Relationship Id="rId29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62751117" TargetMode="External" /><Relationship Id="rId2" Type="http://schemas.openxmlformats.org/officeDocument/2006/relationships/hyperlink" Target="https://podminky.urs.cz/item/CS_URS_2023_02/162751119" TargetMode="External" /><Relationship Id="rId3" Type="http://schemas.openxmlformats.org/officeDocument/2006/relationships/hyperlink" Target="https://podminky.urs.cz/item/CS_URS_2023_02/167151101" TargetMode="External" /><Relationship Id="rId4" Type="http://schemas.openxmlformats.org/officeDocument/2006/relationships/hyperlink" Target="https://podminky.urs.cz/item/CS_URS_2023_02/181111121" TargetMode="External" /><Relationship Id="rId5" Type="http://schemas.openxmlformats.org/officeDocument/2006/relationships/hyperlink" Target="https://podminky.urs.cz/item/CS_URS_2023_02/181311105" TargetMode="External" /><Relationship Id="rId6" Type="http://schemas.openxmlformats.org/officeDocument/2006/relationships/hyperlink" Target="https://podminky.urs.cz/item/CS_URS_2023_02/181311107" TargetMode="External" /><Relationship Id="rId7" Type="http://schemas.openxmlformats.org/officeDocument/2006/relationships/hyperlink" Target="https://podminky.urs.cz/item/CS_URS_2023_02/183101214" TargetMode="External" /><Relationship Id="rId8" Type="http://schemas.openxmlformats.org/officeDocument/2006/relationships/hyperlink" Target="https://podminky.urs.cz/item/CS_URS_2023_02/183101221" TargetMode="External" /><Relationship Id="rId9" Type="http://schemas.openxmlformats.org/officeDocument/2006/relationships/hyperlink" Target="https://podminky.urs.cz/item/CS_URS_2023_02/183211312" TargetMode="External" /><Relationship Id="rId10" Type="http://schemas.openxmlformats.org/officeDocument/2006/relationships/hyperlink" Target="https://podminky.urs.cz/item/CS_URS_2023_02/183211313" TargetMode="External" /><Relationship Id="rId11" Type="http://schemas.openxmlformats.org/officeDocument/2006/relationships/hyperlink" Target="https://podminky.urs.cz/item/CS_URS_2023_02/183402121" TargetMode="External" /><Relationship Id="rId12" Type="http://schemas.openxmlformats.org/officeDocument/2006/relationships/hyperlink" Target="https://podminky.urs.cz/item/CS_URS_2023_02/184102112" TargetMode="External" /><Relationship Id="rId13" Type="http://schemas.openxmlformats.org/officeDocument/2006/relationships/hyperlink" Target="https://podminky.urs.cz/item/CS_URS_2023_02/184201112" TargetMode="External" /><Relationship Id="rId14" Type="http://schemas.openxmlformats.org/officeDocument/2006/relationships/hyperlink" Target="https://podminky.urs.cz/item/CS_URS_2023_02/184215132" TargetMode="External" /><Relationship Id="rId15" Type="http://schemas.openxmlformats.org/officeDocument/2006/relationships/hyperlink" Target="https://podminky.urs.cz/item/CS_URS_2023_02/184215411" TargetMode="External" /><Relationship Id="rId16" Type="http://schemas.openxmlformats.org/officeDocument/2006/relationships/hyperlink" Target="https://podminky.urs.cz/item/CS_URS_2023_02/184813511" TargetMode="External" /><Relationship Id="rId17" Type="http://schemas.openxmlformats.org/officeDocument/2006/relationships/hyperlink" Target="https://podminky.urs.cz/item/CS_URS_2023_02/184852321" TargetMode="External" /><Relationship Id="rId18" Type="http://schemas.openxmlformats.org/officeDocument/2006/relationships/hyperlink" Target="https://podminky.urs.cz/item/CS_URS_2023_02/184911151" TargetMode="External" /><Relationship Id="rId19" Type="http://schemas.openxmlformats.org/officeDocument/2006/relationships/hyperlink" Target="https://podminky.urs.cz/item/CS_URS_2023_02/184911421" TargetMode="External" /><Relationship Id="rId20" Type="http://schemas.openxmlformats.org/officeDocument/2006/relationships/hyperlink" Target="https://podminky.urs.cz/item/CS_URS_2023_02/185802114" TargetMode="External" /><Relationship Id="rId21" Type="http://schemas.openxmlformats.org/officeDocument/2006/relationships/hyperlink" Target="https://podminky.urs.cz/item/CS_URS_2023_02/185804311" TargetMode="External" /><Relationship Id="rId22" Type="http://schemas.openxmlformats.org/officeDocument/2006/relationships/hyperlink" Target="https://podminky.urs.cz/item/CS_URS_2023_02/185851121" TargetMode="External" /><Relationship Id="rId23" Type="http://schemas.openxmlformats.org/officeDocument/2006/relationships/hyperlink" Target="https://podminky.urs.cz/item/CS_URS_2023_02/185851129" TargetMode="External" /><Relationship Id="rId24" Type="http://schemas.openxmlformats.org/officeDocument/2006/relationships/hyperlink" Target="https://podminky.urs.cz/item/CS_URS_2023_02/998231411" TargetMode="External" /><Relationship Id="rId25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32251101" TargetMode="External" /><Relationship Id="rId2" Type="http://schemas.openxmlformats.org/officeDocument/2006/relationships/hyperlink" Target="https://podminky.urs.cz/item/CS_URS_2023_02/162751117" TargetMode="External" /><Relationship Id="rId3" Type="http://schemas.openxmlformats.org/officeDocument/2006/relationships/hyperlink" Target="https://podminky.urs.cz/item/CS_URS_2023_02/162751119" TargetMode="External" /><Relationship Id="rId4" Type="http://schemas.openxmlformats.org/officeDocument/2006/relationships/hyperlink" Target="https://podminky.urs.cz/item/CS_URS_2023_02/167151101" TargetMode="External" /><Relationship Id="rId5" Type="http://schemas.openxmlformats.org/officeDocument/2006/relationships/hyperlink" Target="https://podminky.urs.cz/item/CS_URS_2023_02/174111101" TargetMode="External" /><Relationship Id="rId6" Type="http://schemas.openxmlformats.org/officeDocument/2006/relationships/hyperlink" Target="https://podminky.urs.cz/item/CS_URS_2023_02/274321311" TargetMode="External" /><Relationship Id="rId7" Type="http://schemas.openxmlformats.org/officeDocument/2006/relationships/hyperlink" Target="https://podminky.urs.cz/item/CS_URS_2023_02/274321511" TargetMode="External" /><Relationship Id="rId8" Type="http://schemas.openxmlformats.org/officeDocument/2006/relationships/hyperlink" Target="https://podminky.urs.cz/item/CS_URS_2023_02/274361821" TargetMode="External" /><Relationship Id="rId9" Type="http://schemas.openxmlformats.org/officeDocument/2006/relationships/hyperlink" Target="https://podminky.urs.cz/item/CS_URS_2023_02/311113152" TargetMode="External" /><Relationship Id="rId10" Type="http://schemas.openxmlformats.org/officeDocument/2006/relationships/hyperlink" Target="https://podminky.urs.cz/item/CS_URS_2023_02/311231126" TargetMode="External" /><Relationship Id="rId11" Type="http://schemas.openxmlformats.org/officeDocument/2006/relationships/hyperlink" Target="https://podminky.urs.cz/item/CS_URS_2023_02/311361821" TargetMode="External" /><Relationship Id="rId12" Type="http://schemas.openxmlformats.org/officeDocument/2006/relationships/hyperlink" Target="https://podminky.urs.cz/item/CS_URS_2023_02/622131101" TargetMode="External" /><Relationship Id="rId13" Type="http://schemas.openxmlformats.org/officeDocument/2006/relationships/hyperlink" Target="https://podminky.urs.cz/item/CS_URS_2023_02/622321141" TargetMode="External" /><Relationship Id="rId14" Type="http://schemas.openxmlformats.org/officeDocument/2006/relationships/hyperlink" Target="https://podminky.urs.cz/item/CS_URS_2023_02/622325203" TargetMode="External" /><Relationship Id="rId15" Type="http://schemas.openxmlformats.org/officeDocument/2006/relationships/hyperlink" Target="https://podminky.urs.cz/item/CS_URS_2023_02/949101112" TargetMode="External" /><Relationship Id="rId16" Type="http://schemas.openxmlformats.org/officeDocument/2006/relationships/hyperlink" Target="https://podminky.urs.cz/item/CS_URS_2023_02/953312125" TargetMode="External" /><Relationship Id="rId17" Type="http://schemas.openxmlformats.org/officeDocument/2006/relationships/hyperlink" Target="https://podminky.urs.cz/item/CS_URS_2023_02/978015361" TargetMode="External" /><Relationship Id="rId18" Type="http://schemas.openxmlformats.org/officeDocument/2006/relationships/hyperlink" Target="https://podminky.urs.cz/item/CS_URS_2023_02/997013111" TargetMode="External" /><Relationship Id="rId19" Type="http://schemas.openxmlformats.org/officeDocument/2006/relationships/hyperlink" Target="https://podminky.urs.cz/item/CS_URS_2023_02/997013501" TargetMode="External" /><Relationship Id="rId20" Type="http://schemas.openxmlformats.org/officeDocument/2006/relationships/hyperlink" Target="https://podminky.urs.cz/item/CS_URS_2023_02/997013509" TargetMode="External" /><Relationship Id="rId21" Type="http://schemas.openxmlformats.org/officeDocument/2006/relationships/hyperlink" Target="https://podminky.urs.cz/item/CS_URS_2023_02/998232110" TargetMode="External" /><Relationship Id="rId22" Type="http://schemas.openxmlformats.org/officeDocument/2006/relationships/hyperlink" Target="https://podminky.urs.cz/item/CS_URS_2023_02/711112001" TargetMode="External" /><Relationship Id="rId23" Type="http://schemas.openxmlformats.org/officeDocument/2006/relationships/hyperlink" Target="https://podminky.urs.cz/item/CS_URS_2023_02/711112011" TargetMode="External" /><Relationship Id="rId24" Type="http://schemas.openxmlformats.org/officeDocument/2006/relationships/hyperlink" Target="https://podminky.urs.cz/item/CS_URS_2023_02/998711202" TargetMode="External" /><Relationship Id="rId25" Type="http://schemas.openxmlformats.org/officeDocument/2006/relationships/hyperlink" Target="https://podminky.urs.cz/item/CS_URS_2023_02/764214607" TargetMode="External" /><Relationship Id="rId26" Type="http://schemas.openxmlformats.org/officeDocument/2006/relationships/hyperlink" Target="https://podminky.urs.cz/item/CS_URS_2023_02/998764202" TargetMode="External" /><Relationship Id="rId27" Type="http://schemas.openxmlformats.org/officeDocument/2006/relationships/hyperlink" Target="https://podminky.urs.cz/item/CS_URS_2023_02/765211809" TargetMode="External" /><Relationship Id="rId28" Type="http://schemas.openxmlformats.org/officeDocument/2006/relationships/hyperlink" Target="https://podminky.urs.cz/item/CS_URS_2023_02/783801201" TargetMode="External" /><Relationship Id="rId29" Type="http://schemas.openxmlformats.org/officeDocument/2006/relationships/hyperlink" Target="https://podminky.urs.cz/item/CS_URS_2023_02/783823135" TargetMode="External" /><Relationship Id="rId30" Type="http://schemas.openxmlformats.org/officeDocument/2006/relationships/hyperlink" Target="https://podminky.urs.cz/item/CS_URS_2023_02/783826615" TargetMode="External" /><Relationship Id="rId31" Type="http://schemas.openxmlformats.org/officeDocument/2006/relationships/hyperlink" Target="https://podminky.urs.cz/item/CS_URS_2023_02/783827425" TargetMode="External" /><Relationship Id="rId32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123" TargetMode="External" /><Relationship Id="rId2" Type="http://schemas.openxmlformats.org/officeDocument/2006/relationships/hyperlink" Target="https://podminky.urs.cz/item/CS_URS_2023_02/113106144" TargetMode="External" /><Relationship Id="rId3" Type="http://schemas.openxmlformats.org/officeDocument/2006/relationships/hyperlink" Target="https://podminky.urs.cz/item/CS_URS_2023_02/113107162" TargetMode="External" /><Relationship Id="rId4" Type="http://schemas.openxmlformats.org/officeDocument/2006/relationships/hyperlink" Target="https://podminky.urs.cz/item/CS_URS_2023_02/113107163" TargetMode="External" /><Relationship Id="rId5" Type="http://schemas.openxmlformats.org/officeDocument/2006/relationships/hyperlink" Target="https://podminky.urs.cz/item/CS_URS_2023_02/113107183" TargetMode="External" /><Relationship Id="rId6" Type="http://schemas.openxmlformats.org/officeDocument/2006/relationships/hyperlink" Target="https://podminky.urs.cz/item/CS_URS_2023_02/113154254" TargetMode="External" /><Relationship Id="rId7" Type="http://schemas.openxmlformats.org/officeDocument/2006/relationships/hyperlink" Target="https://podminky.urs.cz/item/CS_URS_2023_02/113154255" TargetMode="External" /><Relationship Id="rId8" Type="http://schemas.openxmlformats.org/officeDocument/2006/relationships/hyperlink" Target="https://podminky.urs.cz/item/CS_URS_2023_02/113202111" TargetMode="External" /><Relationship Id="rId9" Type="http://schemas.openxmlformats.org/officeDocument/2006/relationships/hyperlink" Target="https://podminky.urs.cz/item/CS_URS_2023_02/113203111" TargetMode="External" /><Relationship Id="rId10" Type="http://schemas.openxmlformats.org/officeDocument/2006/relationships/hyperlink" Target="https://podminky.urs.cz/item/CS_URS_2023_02/121112005" TargetMode="External" /><Relationship Id="rId11" Type="http://schemas.openxmlformats.org/officeDocument/2006/relationships/hyperlink" Target="https://podminky.urs.cz/item/CS_URS_2023_02/122251103" TargetMode="External" /><Relationship Id="rId12" Type="http://schemas.openxmlformats.org/officeDocument/2006/relationships/hyperlink" Target="https://podminky.urs.cz/item/CS_URS_2023_02/132251101" TargetMode="External" /><Relationship Id="rId13" Type="http://schemas.openxmlformats.org/officeDocument/2006/relationships/hyperlink" Target="https://podminky.urs.cz/item/CS_URS_2023_02/162751117" TargetMode="External" /><Relationship Id="rId14" Type="http://schemas.openxmlformats.org/officeDocument/2006/relationships/hyperlink" Target="https://podminky.urs.cz/item/CS_URS_2023_02/162751119" TargetMode="External" /><Relationship Id="rId15" Type="http://schemas.openxmlformats.org/officeDocument/2006/relationships/hyperlink" Target="https://podminky.urs.cz/item/CS_URS_2023_02/181951112" TargetMode="External" /><Relationship Id="rId16" Type="http://schemas.openxmlformats.org/officeDocument/2006/relationships/hyperlink" Target="https://podminky.urs.cz/item/CS_URS_2023_02/211531111" TargetMode="External" /><Relationship Id="rId17" Type="http://schemas.openxmlformats.org/officeDocument/2006/relationships/hyperlink" Target="https://podminky.urs.cz/item/CS_URS_2023_02/211971121" TargetMode="External" /><Relationship Id="rId18" Type="http://schemas.openxmlformats.org/officeDocument/2006/relationships/hyperlink" Target="https://podminky.urs.cz/item/CS_URS_2023_02/212755214" TargetMode="External" /><Relationship Id="rId19" Type="http://schemas.openxmlformats.org/officeDocument/2006/relationships/hyperlink" Target="https://podminky.urs.cz/item/CS_URS_2023_02/564851011" TargetMode="External" /><Relationship Id="rId20" Type="http://schemas.openxmlformats.org/officeDocument/2006/relationships/hyperlink" Target="https://podminky.urs.cz/item/CS_URS_2023_02/573111111" TargetMode="External" /><Relationship Id="rId21" Type="http://schemas.openxmlformats.org/officeDocument/2006/relationships/hyperlink" Target="https://podminky.urs.cz/item/CS_URS_2023_02/573211106" TargetMode="External" /><Relationship Id="rId22" Type="http://schemas.openxmlformats.org/officeDocument/2006/relationships/hyperlink" Target="https://podminky.urs.cz/item/CS_URS_2023_02/577134031" TargetMode="External" /><Relationship Id="rId23" Type="http://schemas.openxmlformats.org/officeDocument/2006/relationships/hyperlink" Target="https://podminky.urs.cz/item/CS_URS_2023_02/577165032" TargetMode="External" /><Relationship Id="rId24" Type="http://schemas.openxmlformats.org/officeDocument/2006/relationships/hyperlink" Target="https://podminky.urs.cz/item/CS_URS_2023_02/591211111" TargetMode="External" /><Relationship Id="rId25" Type="http://schemas.openxmlformats.org/officeDocument/2006/relationships/hyperlink" Target="https://podminky.urs.cz/item/CS_URS_2023_02/596212213" TargetMode="External" /><Relationship Id="rId26" Type="http://schemas.openxmlformats.org/officeDocument/2006/relationships/hyperlink" Target="https://podminky.urs.cz/item/CS_URS_2023_02/914111111" TargetMode="External" /><Relationship Id="rId27" Type="http://schemas.openxmlformats.org/officeDocument/2006/relationships/hyperlink" Target="https://podminky.urs.cz/item/CS_URS_2023_02/914511112" TargetMode="External" /><Relationship Id="rId28" Type="http://schemas.openxmlformats.org/officeDocument/2006/relationships/hyperlink" Target="https://podminky.urs.cz/item/CS_URS_2023_02/914531112" TargetMode="External" /><Relationship Id="rId29" Type="http://schemas.openxmlformats.org/officeDocument/2006/relationships/hyperlink" Target="https://podminky.urs.cz/item/CS_URS_2023_02/915111112" TargetMode="External" /><Relationship Id="rId30" Type="http://schemas.openxmlformats.org/officeDocument/2006/relationships/hyperlink" Target="https://podminky.urs.cz/item/CS_URS_2023_02/915131112" TargetMode="External" /><Relationship Id="rId31" Type="http://schemas.openxmlformats.org/officeDocument/2006/relationships/hyperlink" Target="https://podminky.urs.cz/item/CS_URS_2023_02/916111122" TargetMode="External" /><Relationship Id="rId32" Type="http://schemas.openxmlformats.org/officeDocument/2006/relationships/hyperlink" Target="https://podminky.urs.cz/item/CS_URS_2023_02/916111123" TargetMode="External" /><Relationship Id="rId33" Type="http://schemas.openxmlformats.org/officeDocument/2006/relationships/hyperlink" Target="https://podminky.urs.cz/item/CS_URS_2023_02/916131213" TargetMode="External" /><Relationship Id="rId34" Type="http://schemas.openxmlformats.org/officeDocument/2006/relationships/hyperlink" Target="https://podminky.urs.cz/item/CS_URS_2023_02/916431112" TargetMode="External" /><Relationship Id="rId35" Type="http://schemas.openxmlformats.org/officeDocument/2006/relationships/hyperlink" Target="https://podminky.urs.cz/item/CS_URS_2023_02/919121132" TargetMode="External" /><Relationship Id="rId36" Type="http://schemas.openxmlformats.org/officeDocument/2006/relationships/hyperlink" Target="https://podminky.urs.cz/item/CS_URS_2023_02/919726123" TargetMode="External" /><Relationship Id="rId37" Type="http://schemas.openxmlformats.org/officeDocument/2006/relationships/hyperlink" Target="https://podminky.urs.cz/item/CS_URS_2023_02/919735111" TargetMode="External" /><Relationship Id="rId38" Type="http://schemas.openxmlformats.org/officeDocument/2006/relationships/hyperlink" Target="https://podminky.urs.cz/item/CS_URS_2023_02/919735112" TargetMode="External" /><Relationship Id="rId39" Type="http://schemas.openxmlformats.org/officeDocument/2006/relationships/hyperlink" Target="https://podminky.urs.cz/item/CS_URS_2023_02/966006132" TargetMode="External" /><Relationship Id="rId40" Type="http://schemas.openxmlformats.org/officeDocument/2006/relationships/hyperlink" Target="https://podminky.urs.cz/item/CS_URS_2023_02/979054451" TargetMode="External" /><Relationship Id="rId41" Type="http://schemas.openxmlformats.org/officeDocument/2006/relationships/hyperlink" Target="https://podminky.urs.cz/item/CS_URS_2023_02/979071122" TargetMode="External" /><Relationship Id="rId42" Type="http://schemas.openxmlformats.org/officeDocument/2006/relationships/hyperlink" Target="https://podminky.urs.cz/item/CS_URS_2023_02/981511116" TargetMode="External" /><Relationship Id="rId43" Type="http://schemas.openxmlformats.org/officeDocument/2006/relationships/hyperlink" Target="https://podminky.urs.cz/item/CS_URS_2023_02/997006002" TargetMode="External" /><Relationship Id="rId44" Type="http://schemas.openxmlformats.org/officeDocument/2006/relationships/hyperlink" Target="https://podminky.urs.cz/item/CS_URS_2023_02/997006012" TargetMode="External" /><Relationship Id="rId45" Type="http://schemas.openxmlformats.org/officeDocument/2006/relationships/hyperlink" Target="https://podminky.urs.cz/item/CS_URS_2023_02/997221551" TargetMode="External" /><Relationship Id="rId46" Type="http://schemas.openxmlformats.org/officeDocument/2006/relationships/hyperlink" Target="https://podminky.urs.cz/item/CS_URS_2023_02/997221559" TargetMode="External" /><Relationship Id="rId47" Type="http://schemas.openxmlformats.org/officeDocument/2006/relationships/hyperlink" Target="https://podminky.urs.cz/item/CS_URS_2023_02/997221561" TargetMode="External" /><Relationship Id="rId48" Type="http://schemas.openxmlformats.org/officeDocument/2006/relationships/hyperlink" Target="https://podminky.urs.cz/item/CS_URS_2023_02/997221569" TargetMode="External" /><Relationship Id="rId49" Type="http://schemas.openxmlformats.org/officeDocument/2006/relationships/hyperlink" Target="https://podminky.urs.cz/item/CS_URS_2023_02/998223011" TargetMode="External" /><Relationship Id="rId50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33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ROU23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Projekt budovy v Čechově ulici ve Šlapanicích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Šlapanice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3. 9. 2023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Šlapanice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Studio Zlamal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ROUND(AG55+AG56+AG77+AG78,2)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ROUND(AS55+AS56+AS77+AS78,2)</f>
        <v>0</v>
      </c>
      <c r="AT54" s="108">
        <f>ROUND(SUM(AV54:AW54),2)</f>
        <v>0</v>
      </c>
      <c r="AU54" s="109">
        <f>ROUND(AU55+AU56+AU77+AU78,5)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ROUND(AZ55+AZ56+AZ77+AZ78,2)</f>
        <v>0</v>
      </c>
      <c r="BA54" s="108">
        <f>ROUND(BA55+BA56+BA77+BA78,2)</f>
        <v>0</v>
      </c>
      <c r="BB54" s="108">
        <f>ROUND(BB55+BB56+BB77+BB78,2)</f>
        <v>0</v>
      </c>
      <c r="BC54" s="108">
        <f>ROUND(BC55+BC56+BC77+BC78,2)</f>
        <v>0</v>
      </c>
      <c r="BD54" s="110">
        <f>ROUND(BD55+BD56+BD77+BD78,2)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'ROU231 - Demolice obj. č....'!J30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'ROU231 - Demolice obj. č....'!P84</f>
        <v>0</v>
      </c>
      <c r="AV55" s="122">
        <f>'ROU231 - Demolice obj. č....'!J33</f>
        <v>0</v>
      </c>
      <c r="AW55" s="122">
        <f>'ROU231 - Demolice obj. č....'!J34</f>
        <v>0</v>
      </c>
      <c r="AX55" s="122">
        <f>'ROU231 - Demolice obj. č....'!J35</f>
        <v>0</v>
      </c>
      <c r="AY55" s="122">
        <f>'ROU231 - Demolice obj. č....'!J36</f>
        <v>0</v>
      </c>
      <c r="AZ55" s="122">
        <f>'ROU231 - Demolice obj. č....'!F33</f>
        <v>0</v>
      </c>
      <c r="BA55" s="122">
        <f>'ROU231 - Demolice obj. č....'!F34</f>
        <v>0</v>
      </c>
      <c r="BB55" s="122">
        <f>'ROU231 - Demolice obj. č....'!F35</f>
        <v>0</v>
      </c>
      <c r="BC55" s="122">
        <f>'ROU231 - Demolice obj. č....'!F36</f>
        <v>0</v>
      </c>
      <c r="BD55" s="124">
        <f>'ROU231 - Demolice obj. č....'!F37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16.5" customHeight="1">
      <c r="A56" s="7"/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26">
        <f>ROUND(AG57+SUM(AG58:AG60)+SUM(AG67:AG76),2)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f>ROUND(AS57+SUM(AS58:AS60)+SUM(AS67:AS76),2)</f>
        <v>0</v>
      </c>
      <c r="AT56" s="122">
        <f>ROUND(SUM(AV56:AW56),2)</f>
        <v>0</v>
      </c>
      <c r="AU56" s="123">
        <f>ROUND(AU57+SUM(AU58:AU60)+SUM(AU67:AU76),5)</f>
        <v>0</v>
      </c>
      <c r="AV56" s="122">
        <f>ROUND(AZ56*L29,2)</f>
        <v>0</v>
      </c>
      <c r="AW56" s="122">
        <f>ROUND(BA56*L30,2)</f>
        <v>0</v>
      </c>
      <c r="AX56" s="122">
        <f>ROUND(BB56*L29,2)</f>
        <v>0</v>
      </c>
      <c r="AY56" s="122">
        <f>ROUND(BC56*L30,2)</f>
        <v>0</v>
      </c>
      <c r="AZ56" s="122">
        <f>ROUND(AZ57+SUM(AZ58:AZ60)+SUM(AZ67:AZ76),2)</f>
        <v>0</v>
      </c>
      <c r="BA56" s="122">
        <f>ROUND(BA57+SUM(BA58:BA60)+SUM(BA67:BA76),2)</f>
        <v>0</v>
      </c>
      <c r="BB56" s="122">
        <f>ROUND(BB57+SUM(BB58:BB60)+SUM(BB67:BB76),2)</f>
        <v>0</v>
      </c>
      <c r="BC56" s="122">
        <f>ROUND(BC57+SUM(BC58:BC60)+SUM(BC67:BC76),2)</f>
        <v>0</v>
      </c>
      <c r="BD56" s="124">
        <f>ROUND(BD57+SUM(BD58:BD60)+SUM(BD67:BD76),2)</f>
        <v>0</v>
      </c>
      <c r="BE56" s="7"/>
      <c r="BS56" s="125" t="s">
        <v>71</v>
      </c>
      <c r="BT56" s="125" t="s">
        <v>80</v>
      </c>
      <c r="BU56" s="125" t="s">
        <v>73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4" customFormat="1" ht="16.5" customHeight="1">
      <c r="A57" s="113" t="s">
        <v>76</v>
      </c>
      <c r="B57" s="65"/>
      <c r="C57" s="127"/>
      <c r="D57" s="127"/>
      <c r="E57" s="128" t="s">
        <v>86</v>
      </c>
      <c r="F57" s="128"/>
      <c r="G57" s="128"/>
      <c r="H57" s="128"/>
      <c r="I57" s="128"/>
      <c r="J57" s="127"/>
      <c r="K57" s="128" t="s">
        <v>87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'ROU2321 - Budova - staveb...'!J32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88</v>
      </c>
      <c r="AR57" s="67"/>
      <c r="AS57" s="131">
        <v>0</v>
      </c>
      <c r="AT57" s="132">
        <f>ROUND(SUM(AV57:AW57),2)</f>
        <v>0</v>
      </c>
      <c r="AU57" s="133">
        <f>'ROU2321 - Budova - staveb...'!P114</f>
        <v>0</v>
      </c>
      <c r="AV57" s="132">
        <f>'ROU2321 - Budova - staveb...'!J35</f>
        <v>0</v>
      </c>
      <c r="AW57" s="132">
        <f>'ROU2321 - Budova - staveb...'!J36</f>
        <v>0</v>
      </c>
      <c r="AX57" s="132">
        <f>'ROU2321 - Budova - staveb...'!J37</f>
        <v>0</v>
      </c>
      <c r="AY57" s="132">
        <f>'ROU2321 - Budova - staveb...'!J38</f>
        <v>0</v>
      </c>
      <c r="AZ57" s="132">
        <f>'ROU2321 - Budova - staveb...'!F35</f>
        <v>0</v>
      </c>
      <c r="BA57" s="132">
        <f>'ROU2321 - Budova - staveb...'!F36</f>
        <v>0</v>
      </c>
      <c r="BB57" s="132">
        <f>'ROU2321 - Budova - staveb...'!F37</f>
        <v>0</v>
      </c>
      <c r="BC57" s="132">
        <f>'ROU2321 - Budova - staveb...'!F38</f>
        <v>0</v>
      </c>
      <c r="BD57" s="134">
        <f>'ROU2321 - Budova - staveb...'!F39</f>
        <v>0</v>
      </c>
      <c r="BE57" s="4"/>
      <c r="BT57" s="135" t="s">
        <v>82</v>
      </c>
      <c r="BV57" s="135" t="s">
        <v>74</v>
      </c>
      <c r="BW57" s="135" t="s">
        <v>89</v>
      </c>
      <c r="BX57" s="135" t="s">
        <v>85</v>
      </c>
      <c r="CL57" s="135" t="s">
        <v>19</v>
      </c>
    </row>
    <row r="58" s="4" customFormat="1" ht="16.5" customHeight="1">
      <c r="A58" s="113" t="s">
        <v>76</v>
      </c>
      <c r="B58" s="65"/>
      <c r="C58" s="127"/>
      <c r="D58" s="127"/>
      <c r="E58" s="128" t="s">
        <v>90</v>
      </c>
      <c r="F58" s="128"/>
      <c r="G58" s="128"/>
      <c r="H58" s="128"/>
      <c r="I58" s="128"/>
      <c r="J58" s="127"/>
      <c r="K58" s="128" t="s">
        <v>91</v>
      </c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9">
        <f>'ROU2322 - Zdravotechnika'!J32</f>
        <v>0</v>
      </c>
      <c r="AH58" s="127"/>
      <c r="AI58" s="127"/>
      <c r="AJ58" s="127"/>
      <c r="AK58" s="127"/>
      <c r="AL58" s="127"/>
      <c r="AM58" s="127"/>
      <c r="AN58" s="129">
        <f>SUM(AG58,AT58)</f>
        <v>0</v>
      </c>
      <c r="AO58" s="127"/>
      <c r="AP58" s="127"/>
      <c r="AQ58" s="130" t="s">
        <v>88</v>
      </c>
      <c r="AR58" s="67"/>
      <c r="AS58" s="131">
        <v>0</v>
      </c>
      <c r="AT58" s="132">
        <f>ROUND(SUM(AV58:AW58),2)</f>
        <v>0</v>
      </c>
      <c r="AU58" s="133">
        <f>'ROU2322 - Zdravotechnika'!P92</f>
        <v>0</v>
      </c>
      <c r="AV58" s="132">
        <f>'ROU2322 - Zdravotechnika'!J35</f>
        <v>0</v>
      </c>
      <c r="AW58" s="132">
        <f>'ROU2322 - Zdravotechnika'!J36</f>
        <v>0</v>
      </c>
      <c r="AX58" s="132">
        <f>'ROU2322 - Zdravotechnika'!J37</f>
        <v>0</v>
      </c>
      <c r="AY58" s="132">
        <f>'ROU2322 - Zdravotechnika'!J38</f>
        <v>0</v>
      </c>
      <c r="AZ58" s="132">
        <f>'ROU2322 - Zdravotechnika'!F35</f>
        <v>0</v>
      </c>
      <c r="BA58" s="132">
        <f>'ROU2322 - Zdravotechnika'!F36</f>
        <v>0</v>
      </c>
      <c r="BB58" s="132">
        <f>'ROU2322 - Zdravotechnika'!F37</f>
        <v>0</v>
      </c>
      <c r="BC58" s="132">
        <f>'ROU2322 - Zdravotechnika'!F38</f>
        <v>0</v>
      </c>
      <c r="BD58" s="134">
        <f>'ROU2322 - Zdravotechnika'!F39</f>
        <v>0</v>
      </c>
      <c r="BE58" s="4"/>
      <c r="BT58" s="135" t="s">
        <v>82</v>
      </c>
      <c r="BV58" s="135" t="s">
        <v>74</v>
      </c>
      <c r="BW58" s="135" t="s">
        <v>92</v>
      </c>
      <c r="BX58" s="135" t="s">
        <v>85</v>
      </c>
      <c r="CL58" s="135" t="s">
        <v>19</v>
      </c>
    </row>
    <row r="59" s="4" customFormat="1" ht="16.5" customHeight="1">
      <c r="A59" s="113" t="s">
        <v>76</v>
      </c>
      <c r="B59" s="65"/>
      <c r="C59" s="127"/>
      <c r="D59" s="127"/>
      <c r="E59" s="128" t="s">
        <v>93</v>
      </c>
      <c r="F59" s="128"/>
      <c r="G59" s="128"/>
      <c r="H59" s="128"/>
      <c r="I59" s="128"/>
      <c r="J59" s="127"/>
      <c r="K59" s="128" t="s">
        <v>94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'ROU2323 - Zařízení pro vy...'!J32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88</v>
      </c>
      <c r="AR59" s="67"/>
      <c r="AS59" s="131">
        <v>0</v>
      </c>
      <c r="AT59" s="132">
        <f>ROUND(SUM(AV59:AW59),2)</f>
        <v>0</v>
      </c>
      <c r="AU59" s="133">
        <f>'ROU2323 - Zařízení pro vy...'!P94</f>
        <v>0</v>
      </c>
      <c r="AV59" s="132">
        <f>'ROU2323 - Zařízení pro vy...'!J35</f>
        <v>0</v>
      </c>
      <c r="AW59" s="132">
        <f>'ROU2323 - Zařízení pro vy...'!J36</f>
        <v>0</v>
      </c>
      <c r="AX59" s="132">
        <f>'ROU2323 - Zařízení pro vy...'!J37</f>
        <v>0</v>
      </c>
      <c r="AY59" s="132">
        <f>'ROU2323 - Zařízení pro vy...'!J38</f>
        <v>0</v>
      </c>
      <c r="AZ59" s="132">
        <f>'ROU2323 - Zařízení pro vy...'!F35</f>
        <v>0</v>
      </c>
      <c r="BA59" s="132">
        <f>'ROU2323 - Zařízení pro vy...'!F36</f>
        <v>0</v>
      </c>
      <c r="BB59" s="132">
        <f>'ROU2323 - Zařízení pro vy...'!F37</f>
        <v>0</v>
      </c>
      <c r="BC59" s="132">
        <f>'ROU2323 - Zařízení pro vy...'!F38</f>
        <v>0</v>
      </c>
      <c r="BD59" s="134">
        <f>'ROU2323 - Zařízení pro vy...'!F39</f>
        <v>0</v>
      </c>
      <c r="BE59" s="4"/>
      <c r="BT59" s="135" t="s">
        <v>82</v>
      </c>
      <c r="BV59" s="135" t="s">
        <v>74</v>
      </c>
      <c r="BW59" s="135" t="s">
        <v>95</v>
      </c>
      <c r="BX59" s="135" t="s">
        <v>85</v>
      </c>
      <c r="CL59" s="135" t="s">
        <v>19</v>
      </c>
    </row>
    <row r="60" s="4" customFormat="1" ht="16.5" customHeight="1">
      <c r="A60" s="4"/>
      <c r="B60" s="65"/>
      <c r="C60" s="127"/>
      <c r="D60" s="127"/>
      <c r="E60" s="128" t="s">
        <v>96</v>
      </c>
      <c r="F60" s="128"/>
      <c r="G60" s="128"/>
      <c r="H60" s="128"/>
      <c r="I60" s="128"/>
      <c r="J60" s="127"/>
      <c r="K60" s="128" t="s">
        <v>97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36">
        <f>ROUND(SUM(AG61:AG66),2)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88</v>
      </c>
      <c r="AR60" s="67"/>
      <c r="AS60" s="131">
        <f>ROUND(SUM(AS61:AS66),2)</f>
        <v>0</v>
      </c>
      <c r="AT60" s="132">
        <f>ROUND(SUM(AV60:AW60),2)</f>
        <v>0</v>
      </c>
      <c r="AU60" s="133">
        <f>ROUND(SUM(AU61:AU66),5)</f>
        <v>0</v>
      </c>
      <c r="AV60" s="132">
        <f>ROUND(AZ60*L29,2)</f>
        <v>0</v>
      </c>
      <c r="AW60" s="132">
        <f>ROUND(BA60*L30,2)</f>
        <v>0</v>
      </c>
      <c r="AX60" s="132">
        <f>ROUND(BB60*L29,2)</f>
        <v>0</v>
      </c>
      <c r="AY60" s="132">
        <f>ROUND(BC60*L30,2)</f>
        <v>0</v>
      </c>
      <c r="AZ60" s="132">
        <f>ROUND(SUM(AZ61:AZ66),2)</f>
        <v>0</v>
      </c>
      <c r="BA60" s="132">
        <f>ROUND(SUM(BA61:BA66),2)</f>
        <v>0</v>
      </c>
      <c r="BB60" s="132">
        <f>ROUND(SUM(BB61:BB66),2)</f>
        <v>0</v>
      </c>
      <c r="BC60" s="132">
        <f>ROUND(SUM(BC61:BC66),2)</f>
        <v>0</v>
      </c>
      <c r="BD60" s="134">
        <f>ROUND(SUM(BD61:BD66),2)</f>
        <v>0</v>
      </c>
      <c r="BE60" s="4"/>
      <c r="BS60" s="135" t="s">
        <v>71</v>
      </c>
      <c r="BT60" s="135" t="s">
        <v>82</v>
      </c>
      <c r="BU60" s="135" t="s">
        <v>73</v>
      </c>
      <c r="BV60" s="135" t="s">
        <v>74</v>
      </c>
      <c r="BW60" s="135" t="s">
        <v>98</v>
      </c>
      <c r="BX60" s="135" t="s">
        <v>85</v>
      </c>
      <c r="CL60" s="135" t="s">
        <v>19</v>
      </c>
    </row>
    <row r="61" s="4" customFormat="1" ht="23.25" customHeight="1">
      <c r="A61" s="113" t="s">
        <v>76</v>
      </c>
      <c r="B61" s="65"/>
      <c r="C61" s="127"/>
      <c r="D61" s="127"/>
      <c r="E61" s="127"/>
      <c r="F61" s="128" t="s">
        <v>99</v>
      </c>
      <c r="G61" s="128"/>
      <c r="H61" s="128"/>
      <c r="I61" s="128"/>
      <c r="J61" s="128"/>
      <c r="K61" s="127"/>
      <c r="L61" s="128" t="s">
        <v>97</v>
      </c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9">
        <f>'ROU23241 - Elektroinstalace'!J34</f>
        <v>0</v>
      </c>
      <c r="AH61" s="127"/>
      <c r="AI61" s="127"/>
      <c r="AJ61" s="127"/>
      <c r="AK61" s="127"/>
      <c r="AL61" s="127"/>
      <c r="AM61" s="127"/>
      <c r="AN61" s="129">
        <f>SUM(AG61,AT61)</f>
        <v>0</v>
      </c>
      <c r="AO61" s="127"/>
      <c r="AP61" s="127"/>
      <c r="AQ61" s="130" t="s">
        <v>88</v>
      </c>
      <c r="AR61" s="67"/>
      <c r="AS61" s="131">
        <v>0</v>
      </c>
      <c r="AT61" s="132">
        <f>ROUND(SUM(AV61:AW61),2)</f>
        <v>0</v>
      </c>
      <c r="AU61" s="133">
        <f>'ROU23241 - Elektroinstalace'!P112</f>
        <v>0</v>
      </c>
      <c r="AV61" s="132">
        <f>'ROU23241 - Elektroinstalace'!J37</f>
        <v>0</v>
      </c>
      <c r="AW61" s="132">
        <f>'ROU23241 - Elektroinstalace'!J38</f>
        <v>0</v>
      </c>
      <c r="AX61" s="132">
        <f>'ROU23241 - Elektroinstalace'!J39</f>
        <v>0</v>
      </c>
      <c r="AY61" s="132">
        <f>'ROU23241 - Elektroinstalace'!J40</f>
        <v>0</v>
      </c>
      <c r="AZ61" s="132">
        <f>'ROU23241 - Elektroinstalace'!F37</f>
        <v>0</v>
      </c>
      <c r="BA61" s="132">
        <f>'ROU23241 - Elektroinstalace'!F38</f>
        <v>0</v>
      </c>
      <c r="BB61" s="132">
        <f>'ROU23241 - Elektroinstalace'!F39</f>
        <v>0</v>
      </c>
      <c r="BC61" s="132">
        <f>'ROU23241 - Elektroinstalace'!F40</f>
        <v>0</v>
      </c>
      <c r="BD61" s="134">
        <f>'ROU23241 - Elektroinstalace'!F41</f>
        <v>0</v>
      </c>
      <c r="BE61" s="4"/>
      <c r="BT61" s="135" t="s">
        <v>100</v>
      </c>
      <c r="BV61" s="135" t="s">
        <v>74</v>
      </c>
      <c r="BW61" s="135" t="s">
        <v>101</v>
      </c>
      <c r="BX61" s="135" t="s">
        <v>98</v>
      </c>
      <c r="CL61" s="135" t="s">
        <v>19</v>
      </c>
    </row>
    <row r="62" s="4" customFormat="1" ht="23.25" customHeight="1">
      <c r="A62" s="113" t="s">
        <v>76</v>
      </c>
      <c r="B62" s="65"/>
      <c r="C62" s="127"/>
      <c r="D62" s="127"/>
      <c r="E62" s="127"/>
      <c r="F62" s="128" t="s">
        <v>102</v>
      </c>
      <c r="G62" s="128"/>
      <c r="H62" s="128"/>
      <c r="I62" s="128"/>
      <c r="J62" s="128"/>
      <c r="K62" s="127"/>
      <c r="L62" s="128" t="s">
        <v>103</v>
      </c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'ROU23242 - Rozvodnice'!J34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88</v>
      </c>
      <c r="AR62" s="67"/>
      <c r="AS62" s="131">
        <v>0</v>
      </c>
      <c r="AT62" s="132">
        <f>ROUND(SUM(AV62:AW62),2)</f>
        <v>0</v>
      </c>
      <c r="AU62" s="133">
        <f>'ROU23242 - Rozvodnice'!P119</f>
        <v>0</v>
      </c>
      <c r="AV62" s="132">
        <f>'ROU23242 - Rozvodnice'!J37</f>
        <v>0</v>
      </c>
      <c r="AW62" s="132">
        <f>'ROU23242 - Rozvodnice'!J38</f>
        <v>0</v>
      </c>
      <c r="AX62" s="132">
        <f>'ROU23242 - Rozvodnice'!J39</f>
        <v>0</v>
      </c>
      <c r="AY62" s="132">
        <f>'ROU23242 - Rozvodnice'!J40</f>
        <v>0</v>
      </c>
      <c r="AZ62" s="132">
        <f>'ROU23242 - Rozvodnice'!F37</f>
        <v>0</v>
      </c>
      <c r="BA62" s="132">
        <f>'ROU23242 - Rozvodnice'!F38</f>
        <v>0</v>
      </c>
      <c r="BB62" s="132">
        <f>'ROU23242 - Rozvodnice'!F39</f>
        <v>0</v>
      </c>
      <c r="BC62" s="132">
        <f>'ROU23242 - Rozvodnice'!F40</f>
        <v>0</v>
      </c>
      <c r="BD62" s="134">
        <f>'ROU23242 - Rozvodnice'!F41</f>
        <v>0</v>
      </c>
      <c r="BE62" s="4"/>
      <c r="BT62" s="135" t="s">
        <v>100</v>
      </c>
      <c r="BV62" s="135" t="s">
        <v>74</v>
      </c>
      <c r="BW62" s="135" t="s">
        <v>104</v>
      </c>
      <c r="BX62" s="135" t="s">
        <v>98</v>
      </c>
      <c r="CL62" s="135" t="s">
        <v>19</v>
      </c>
    </row>
    <row r="63" s="4" customFormat="1" ht="23.25" customHeight="1">
      <c r="A63" s="113" t="s">
        <v>76</v>
      </c>
      <c r="B63" s="65"/>
      <c r="C63" s="127"/>
      <c r="D63" s="127"/>
      <c r="E63" s="127"/>
      <c r="F63" s="128" t="s">
        <v>105</v>
      </c>
      <c r="G63" s="128"/>
      <c r="H63" s="128"/>
      <c r="I63" s="128"/>
      <c r="J63" s="128"/>
      <c r="K63" s="127"/>
      <c r="L63" s="128" t="s">
        <v>106</v>
      </c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'ROU23243 - Bleskosvod'!J34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88</v>
      </c>
      <c r="AR63" s="67"/>
      <c r="AS63" s="131">
        <v>0</v>
      </c>
      <c r="AT63" s="132">
        <f>ROUND(SUM(AV63:AW63),2)</f>
        <v>0</v>
      </c>
      <c r="AU63" s="133">
        <f>'ROU23243 - Bleskosvod'!P93</f>
        <v>0</v>
      </c>
      <c r="AV63" s="132">
        <f>'ROU23243 - Bleskosvod'!J37</f>
        <v>0</v>
      </c>
      <c r="AW63" s="132">
        <f>'ROU23243 - Bleskosvod'!J38</f>
        <v>0</v>
      </c>
      <c r="AX63" s="132">
        <f>'ROU23243 - Bleskosvod'!J39</f>
        <v>0</v>
      </c>
      <c r="AY63" s="132">
        <f>'ROU23243 - Bleskosvod'!J40</f>
        <v>0</v>
      </c>
      <c r="AZ63" s="132">
        <f>'ROU23243 - Bleskosvod'!F37</f>
        <v>0</v>
      </c>
      <c r="BA63" s="132">
        <f>'ROU23243 - Bleskosvod'!F38</f>
        <v>0</v>
      </c>
      <c r="BB63" s="132">
        <f>'ROU23243 - Bleskosvod'!F39</f>
        <v>0</v>
      </c>
      <c r="BC63" s="132">
        <f>'ROU23243 - Bleskosvod'!F40</f>
        <v>0</v>
      </c>
      <c r="BD63" s="134">
        <f>'ROU23243 - Bleskosvod'!F41</f>
        <v>0</v>
      </c>
      <c r="BE63" s="4"/>
      <c r="BT63" s="135" t="s">
        <v>100</v>
      </c>
      <c r="BV63" s="135" t="s">
        <v>74</v>
      </c>
      <c r="BW63" s="135" t="s">
        <v>107</v>
      </c>
      <c r="BX63" s="135" t="s">
        <v>98</v>
      </c>
      <c r="CL63" s="135" t="s">
        <v>19</v>
      </c>
    </row>
    <row r="64" s="4" customFormat="1" ht="23.25" customHeight="1">
      <c r="A64" s="113" t="s">
        <v>76</v>
      </c>
      <c r="B64" s="65"/>
      <c r="C64" s="127"/>
      <c r="D64" s="127"/>
      <c r="E64" s="127"/>
      <c r="F64" s="128" t="s">
        <v>108</v>
      </c>
      <c r="G64" s="128"/>
      <c r="H64" s="128"/>
      <c r="I64" s="128"/>
      <c r="J64" s="128"/>
      <c r="K64" s="127"/>
      <c r="L64" s="128" t="s">
        <v>109</v>
      </c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9">
        <f>'ROU23244 - DDS Audio'!J34</f>
        <v>0</v>
      </c>
      <c r="AH64" s="127"/>
      <c r="AI64" s="127"/>
      <c r="AJ64" s="127"/>
      <c r="AK64" s="127"/>
      <c r="AL64" s="127"/>
      <c r="AM64" s="127"/>
      <c r="AN64" s="129">
        <f>SUM(AG64,AT64)</f>
        <v>0</v>
      </c>
      <c r="AO64" s="127"/>
      <c r="AP64" s="127"/>
      <c r="AQ64" s="130" t="s">
        <v>88</v>
      </c>
      <c r="AR64" s="67"/>
      <c r="AS64" s="131">
        <v>0</v>
      </c>
      <c r="AT64" s="132">
        <f>ROUND(SUM(AV64:AW64),2)</f>
        <v>0</v>
      </c>
      <c r="AU64" s="133">
        <f>'ROU23244 - DDS Audio'!P96</f>
        <v>0</v>
      </c>
      <c r="AV64" s="132">
        <f>'ROU23244 - DDS Audio'!J37</f>
        <v>0</v>
      </c>
      <c r="AW64" s="132">
        <f>'ROU23244 - DDS Audio'!J38</f>
        <v>0</v>
      </c>
      <c r="AX64" s="132">
        <f>'ROU23244 - DDS Audio'!J39</f>
        <v>0</v>
      </c>
      <c r="AY64" s="132">
        <f>'ROU23244 - DDS Audio'!J40</f>
        <v>0</v>
      </c>
      <c r="AZ64" s="132">
        <f>'ROU23244 - DDS Audio'!F37</f>
        <v>0</v>
      </c>
      <c r="BA64" s="132">
        <f>'ROU23244 - DDS Audio'!F38</f>
        <v>0</v>
      </c>
      <c r="BB64" s="132">
        <f>'ROU23244 - DDS Audio'!F39</f>
        <v>0</v>
      </c>
      <c r="BC64" s="132">
        <f>'ROU23244 - DDS Audio'!F40</f>
        <v>0</v>
      </c>
      <c r="BD64" s="134">
        <f>'ROU23244 - DDS Audio'!F41</f>
        <v>0</v>
      </c>
      <c r="BE64" s="4"/>
      <c r="BT64" s="135" t="s">
        <v>100</v>
      </c>
      <c r="BV64" s="135" t="s">
        <v>74</v>
      </c>
      <c r="BW64" s="135" t="s">
        <v>110</v>
      </c>
      <c r="BX64" s="135" t="s">
        <v>98</v>
      </c>
      <c r="CL64" s="135" t="s">
        <v>19</v>
      </c>
    </row>
    <row r="65" s="4" customFormat="1" ht="23.25" customHeight="1">
      <c r="A65" s="113" t="s">
        <v>76</v>
      </c>
      <c r="B65" s="65"/>
      <c r="C65" s="127"/>
      <c r="D65" s="127"/>
      <c r="E65" s="127"/>
      <c r="F65" s="128" t="s">
        <v>111</v>
      </c>
      <c r="G65" s="128"/>
      <c r="H65" s="128"/>
      <c r="I65" s="128"/>
      <c r="J65" s="128"/>
      <c r="K65" s="127"/>
      <c r="L65" s="128" t="s">
        <v>112</v>
      </c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'ROU23245 - SK'!J34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88</v>
      </c>
      <c r="AR65" s="67"/>
      <c r="AS65" s="131">
        <v>0</v>
      </c>
      <c r="AT65" s="132">
        <f>ROUND(SUM(AV65:AW65),2)</f>
        <v>0</v>
      </c>
      <c r="AU65" s="133">
        <f>'ROU23245 - SK'!P96</f>
        <v>0</v>
      </c>
      <c r="AV65" s="132">
        <f>'ROU23245 - SK'!J37</f>
        <v>0</v>
      </c>
      <c r="AW65" s="132">
        <f>'ROU23245 - SK'!J38</f>
        <v>0</v>
      </c>
      <c r="AX65" s="132">
        <f>'ROU23245 - SK'!J39</f>
        <v>0</v>
      </c>
      <c r="AY65" s="132">
        <f>'ROU23245 - SK'!J40</f>
        <v>0</v>
      </c>
      <c r="AZ65" s="132">
        <f>'ROU23245 - SK'!F37</f>
        <v>0</v>
      </c>
      <c r="BA65" s="132">
        <f>'ROU23245 - SK'!F38</f>
        <v>0</v>
      </c>
      <c r="BB65" s="132">
        <f>'ROU23245 - SK'!F39</f>
        <v>0</v>
      </c>
      <c r="BC65" s="132">
        <f>'ROU23245 - SK'!F40</f>
        <v>0</v>
      </c>
      <c r="BD65" s="134">
        <f>'ROU23245 - SK'!F41</f>
        <v>0</v>
      </c>
      <c r="BE65" s="4"/>
      <c r="BT65" s="135" t="s">
        <v>100</v>
      </c>
      <c r="BV65" s="135" t="s">
        <v>74</v>
      </c>
      <c r="BW65" s="135" t="s">
        <v>113</v>
      </c>
      <c r="BX65" s="135" t="s">
        <v>98</v>
      </c>
      <c r="CL65" s="135" t="s">
        <v>19</v>
      </c>
    </row>
    <row r="66" s="4" customFormat="1" ht="23.25" customHeight="1">
      <c r="A66" s="113" t="s">
        <v>76</v>
      </c>
      <c r="B66" s="65"/>
      <c r="C66" s="127"/>
      <c r="D66" s="127"/>
      <c r="E66" s="127"/>
      <c r="F66" s="128" t="s">
        <v>114</v>
      </c>
      <c r="G66" s="128"/>
      <c r="H66" s="128"/>
      <c r="I66" s="128"/>
      <c r="J66" s="128"/>
      <c r="K66" s="127"/>
      <c r="L66" s="128" t="s">
        <v>115</v>
      </c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'ROU23246 - CCTV'!J34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88</v>
      </c>
      <c r="AR66" s="67"/>
      <c r="AS66" s="131">
        <v>0</v>
      </c>
      <c r="AT66" s="132">
        <f>ROUND(SUM(AV66:AW66),2)</f>
        <v>0</v>
      </c>
      <c r="AU66" s="133">
        <f>'ROU23246 - CCTV'!P94</f>
        <v>0</v>
      </c>
      <c r="AV66" s="132">
        <f>'ROU23246 - CCTV'!J37</f>
        <v>0</v>
      </c>
      <c r="AW66" s="132">
        <f>'ROU23246 - CCTV'!J38</f>
        <v>0</v>
      </c>
      <c r="AX66" s="132">
        <f>'ROU23246 - CCTV'!J39</f>
        <v>0</v>
      </c>
      <c r="AY66" s="132">
        <f>'ROU23246 - CCTV'!J40</f>
        <v>0</v>
      </c>
      <c r="AZ66" s="132">
        <f>'ROU23246 - CCTV'!F37</f>
        <v>0</v>
      </c>
      <c r="BA66" s="132">
        <f>'ROU23246 - CCTV'!F38</f>
        <v>0</v>
      </c>
      <c r="BB66" s="132">
        <f>'ROU23246 - CCTV'!F39</f>
        <v>0</v>
      </c>
      <c r="BC66" s="132">
        <f>'ROU23246 - CCTV'!F40</f>
        <v>0</v>
      </c>
      <c r="BD66" s="134">
        <f>'ROU23246 - CCTV'!F41</f>
        <v>0</v>
      </c>
      <c r="BE66" s="4"/>
      <c r="BT66" s="135" t="s">
        <v>100</v>
      </c>
      <c r="BV66" s="135" t="s">
        <v>74</v>
      </c>
      <c r="BW66" s="135" t="s">
        <v>116</v>
      </c>
      <c r="BX66" s="135" t="s">
        <v>98</v>
      </c>
      <c r="CL66" s="135" t="s">
        <v>19</v>
      </c>
    </row>
    <row r="67" s="4" customFormat="1" ht="16.5" customHeight="1">
      <c r="A67" s="113" t="s">
        <v>76</v>
      </c>
      <c r="B67" s="65"/>
      <c r="C67" s="127"/>
      <c r="D67" s="127"/>
      <c r="E67" s="128" t="s">
        <v>117</v>
      </c>
      <c r="F67" s="128"/>
      <c r="G67" s="128"/>
      <c r="H67" s="128"/>
      <c r="I67" s="128"/>
      <c r="J67" s="127"/>
      <c r="K67" s="128" t="s">
        <v>118</v>
      </c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9">
        <f>'ROU2325 - Vzduchotechnika...'!J32</f>
        <v>0</v>
      </c>
      <c r="AH67" s="127"/>
      <c r="AI67" s="127"/>
      <c r="AJ67" s="127"/>
      <c r="AK67" s="127"/>
      <c r="AL67" s="127"/>
      <c r="AM67" s="127"/>
      <c r="AN67" s="129">
        <f>SUM(AG67,AT67)</f>
        <v>0</v>
      </c>
      <c r="AO67" s="127"/>
      <c r="AP67" s="127"/>
      <c r="AQ67" s="130" t="s">
        <v>88</v>
      </c>
      <c r="AR67" s="67"/>
      <c r="AS67" s="131">
        <v>0</v>
      </c>
      <c r="AT67" s="132">
        <f>ROUND(SUM(AV67:AW67),2)</f>
        <v>0</v>
      </c>
      <c r="AU67" s="133">
        <f>'ROU2325 - Vzduchotechnika...'!P115</f>
        <v>0</v>
      </c>
      <c r="AV67" s="132">
        <f>'ROU2325 - Vzduchotechnika...'!J35</f>
        <v>0</v>
      </c>
      <c r="AW67" s="132">
        <f>'ROU2325 - Vzduchotechnika...'!J36</f>
        <v>0</v>
      </c>
      <c r="AX67" s="132">
        <f>'ROU2325 - Vzduchotechnika...'!J37</f>
        <v>0</v>
      </c>
      <c r="AY67" s="132">
        <f>'ROU2325 - Vzduchotechnika...'!J38</f>
        <v>0</v>
      </c>
      <c r="AZ67" s="132">
        <f>'ROU2325 - Vzduchotechnika...'!F35</f>
        <v>0</v>
      </c>
      <c r="BA67" s="132">
        <f>'ROU2325 - Vzduchotechnika...'!F36</f>
        <v>0</v>
      </c>
      <c r="BB67" s="132">
        <f>'ROU2325 - Vzduchotechnika...'!F37</f>
        <v>0</v>
      </c>
      <c r="BC67" s="132">
        <f>'ROU2325 - Vzduchotechnika...'!F38</f>
        <v>0</v>
      </c>
      <c r="BD67" s="134">
        <f>'ROU2325 - Vzduchotechnika...'!F39</f>
        <v>0</v>
      </c>
      <c r="BE67" s="4"/>
      <c r="BT67" s="135" t="s">
        <v>82</v>
      </c>
      <c r="BV67" s="135" t="s">
        <v>74</v>
      </c>
      <c r="BW67" s="135" t="s">
        <v>119</v>
      </c>
      <c r="BX67" s="135" t="s">
        <v>85</v>
      </c>
      <c r="CL67" s="135" t="s">
        <v>19</v>
      </c>
    </row>
    <row r="68" s="4" customFormat="1" ht="16.5" customHeight="1">
      <c r="A68" s="113" t="s">
        <v>76</v>
      </c>
      <c r="B68" s="65"/>
      <c r="C68" s="127"/>
      <c r="D68" s="127"/>
      <c r="E68" s="128" t="s">
        <v>120</v>
      </c>
      <c r="F68" s="128"/>
      <c r="G68" s="128"/>
      <c r="H68" s="128"/>
      <c r="I68" s="128"/>
      <c r="J68" s="127"/>
      <c r="K68" s="128" t="s">
        <v>121</v>
      </c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9">
        <f>'ROU2326 - Měření a regulace'!J32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88</v>
      </c>
      <c r="AR68" s="67"/>
      <c r="AS68" s="131">
        <v>0</v>
      </c>
      <c r="AT68" s="132">
        <f>ROUND(SUM(AV68:AW68),2)</f>
        <v>0</v>
      </c>
      <c r="AU68" s="133">
        <f>'ROU2326 - Měření a regulace'!P91</f>
        <v>0</v>
      </c>
      <c r="AV68" s="132">
        <f>'ROU2326 - Měření a regulace'!J35</f>
        <v>0</v>
      </c>
      <c r="AW68" s="132">
        <f>'ROU2326 - Měření a regulace'!J36</f>
        <v>0</v>
      </c>
      <c r="AX68" s="132">
        <f>'ROU2326 - Měření a regulace'!J37</f>
        <v>0</v>
      </c>
      <c r="AY68" s="132">
        <f>'ROU2326 - Měření a regulace'!J38</f>
        <v>0</v>
      </c>
      <c r="AZ68" s="132">
        <f>'ROU2326 - Měření a regulace'!F35</f>
        <v>0</v>
      </c>
      <c r="BA68" s="132">
        <f>'ROU2326 - Měření a regulace'!F36</f>
        <v>0</v>
      </c>
      <c r="BB68" s="132">
        <f>'ROU2326 - Měření a regulace'!F37</f>
        <v>0</v>
      </c>
      <c r="BC68" s="132">
        <f>'ROU2326 - Měření a regulace'!F38</f>
        <v>0</v>
      </c>
      <c r="BD68" s="134">
        <f>'ROU2326 - Měření a regulace'!F39</f>
        <v>0</v>
      </c>
      <c r="BE68" s="4"/>
      <c r="BT68" s="135" t="s">
        <v>82</v>
      </c>
      <c r="BV68" s="135" t="s">
        <v>74</v>
      </c>
      <c r="BW68" s="135" t="s">
        <v>122</v>
      </c>
      <c r="BX68" s="135" t="s">
        <v>85</v>
      </c>
      <c r="CL68" s="135" t="s">
        <v>19</v>
      </c>
    </row>
    <row r="69" s="4" customFormat="1" ht="23.25" customHeight="1">
      <c r="A69" s="113" t="s">
        <v>76</v>
      </c>
      <c r="B69" s="65"/>
      <c r="C69" s="127"/>
      <c r="D69" s="127"/>
      <c r="E69" s="128" t="s">
        <v>123</v>
      </c>
      <c r="F69" s="128"/>
      <c r="G69" s="128"/>
      <c r="H69" s="128"/>
      <c r="I69" s="128"/>
      <c r="J69" s="127"/>
      <c r="K69" s="128" t="s">
        <v>124</v>
      </c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9">
        <f>'ROU2327 - Přípojka vody, ...'!J32</f>
        <v>0</v>
      </c>
      <c r="AH69" s="127"/>
      <c r="AI69" s="127"/>
      <c r="AJ69" s="127"/>
      <c r="AK69" s="127"/>
      <c r="AL69" s="127"/>
      <c r="AM69" s="127"/>
      <c r="AN69" s="129">
        <f>SUM(AG69,AT69)</f>
        <v>0</v>
      </c>
      <c r="AO69" s="127"/>
      <c r="AP69" s="127"/>
      <c r="AQ69" s="130" t="s">
        <v>88</v>
      </c>
      <c r="AR69" s="67"/>
      <c r="AS69" s="131">
        <v>0</v>
      </c>
      <c r="AT69" s="132">
        <f>ROUND(SUM(AV69:AW69),2)</f>
        <v>0</v>
      </c>
      <c r="AU69" s="133">
        <f>'ROU2327 - Přípojka vody, ...'!P94</f>
        <v>0</v>
      </c>
      <c r="AV69" s="132">
        <f>'ROU2327 - Přípojka vody, ...'!J35</f>
        <v>0</v>
      </c>
      <c r="AW69" s="132">
        <f>'ROU2327 - Přípojka vody, ...'!J36</f>
        <v>0</v>
      </c>
      <c r="AX69" s="132">
        <f>'ROU2327 - Přípojka vody, ...'!J37</f>
        <v>0</v>
      </c>
      <c r="AY69" s="132">
        <f>'ROU2327 - Přípojka vody, ...'!J38</f>
        <v>0</v>
      </c>
      <c r="AZ69" s="132">
        <f>'ROU2327 - Přípojka vody, ...'!F35</f>
        <v>0</v>
      </c>
      <c r="BA69" s="132">
        <f>'ROU2327 - Přípojka vody, ...'!F36</f>
        <v>0</v>
      </c>
      <c r="BB69" s="132">
        <f>'ROU2327 - Přípojka vody, ...'!F37</f>
        <v>0</v>
      </c>
      <c r="BC69" s="132">
        <f>'ROU2327 - Přípojka vody, ...'!F38</f>
        <v>0</v>
      </c>
      <c r="BD69" s="134">
        <f>'ROU2327 - Přípojka vody, ...'!F39</f>
        <v>0</v>
      </c>
      <c r="BE69" s="4"/>
      <c r="BT69" s="135" t="s">
        <v>82</v>
      </c>
      <c r="BV69" s="135" t="s">
        <v>74</v>
      </c>
      <c r="BW69" s="135" t="s">
        <v>125</v>
      </c>
      <c r="BX69" s="135" t="s">
        <v>85</v>
      </c>
      <c r="CL69" s="135" t="s">
        <v>19</v>
      </c>
    </row>
    <row r="70" s="4" customFormat="1" ht="16.5" customHeight="1">
      <c r="A70" s="113" t="s">
        <v>76</v>
      </c>
      <c r="B70" s="65"/>
      <c r="C70" s="127"/>
      <c r="D70" s="127"/>
      <c r="E70" s="128" t="s">
        <v>126</v>
      </c>
      <c r="F70" s="128"/>
      <c r="G70" s="128"/>
      <c r="H70" s="128"/>
      <c r="I70" s="128"/>
      <c r="J70" s="127"/>
      <c r="K70" s="128" t="s">
        <v>127</v>
      </c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9">
        <f>'ROU2328 - Retenční nádrž'!J32</f>
        <v>0</v>
      </c>
      <c r="AH70" s="127"/>
      <c r="AI70" s="127"/>
      <c r="AJ70" s="127"/>
      <c r="AK70" s="127"/>
      <c r="AL70" s="127"/>
      <c r="AM70" s="127"/>
      <c r="AN70" s="129">
        <f>SUM(AG70,AT70)</f>
        <v>0</v>
      </c>
      <c r="AO70" s="127"/>
      <c r="AP70" s="127"/>
      <c r="AQ70" s="130" t="s">
        <v>88</v>
      </c>
      <c r="AR70" s="67"/>
      <c r="AS70" s="131">
        <v>0</v>
      </c>
      <c r="AT70" s="132">
        <f>ROUND(SUM(AV70:AW70),2)</f>
        <v>0</v>
      </c>
      <c r="AU70" s="133">
        <f>'ROU2328 - Retenční nádrž'!P90</f>
        <v>0</v>
      </c>
      <c r="AV70" s="132">
        <f>'ROU2328 - Retenční nádrž'!J35</f>
        <v>0</v>
      </c>
      <c r="AW70" s="132">
        <f>'ROU2328 - Retenční nádrž'!J36</f>
        <v>0</v>
      </c>
      <c r="AX70" s="132">
        <f>'ROU2328 - Retenční nádrž'!J37</f>
        <v>0</v>
      </c>
      <c r="AY70" s="132">
        <f>'ROU2328 - Retenční nádrž'!J38</f>
        <v>0</v>
      </c>
      <c r="AZ70" s="132">
        <f>'ROU2328 - Retenční nádrž'!F35</f>
        <v>0</v>
      </c>
      <c r="BA70" s="132">
        <f>'ROU2328 - Retenční nádrž'!F36</f>
        <v>0</v>
      </c>
      <c r="BB70" s="132">
        <f>'ROU2328 - Retenční nádrž'!F37</f>
        <v>0</v>
      </c>
      <c r="BC70" s="132">
        <f>'ROU2328 - Retenční nádrž'!F38</f>
        <v>0</v>
      </c>
      <c r="BD70" s="134">
        <f>'ROU2328 - Retenční nádrž'!F39</f>
        <v>0</v>
      </c>
      <c r="BE70" s="4"/>
      <c r="BT70" s="135" t="s">
        <v>82</v>
      </c>
      <c r="BV70" s="135" t="s">
        <v>74</v>
      </c>
      <c r="BW70" s="135" t="s">
        <v>128</v>
      </c>
      <c r="BX70" s="135" t="s">
        <v>85</v>
      </c>
      <c r="CL70" s="135" t="s">
        <v>19</v>
      </c>
    </row>
    <row r="71" s="4" customFormat="1" ht="16.5" customHeight="1">
      <c r="A71" s="113" t="s">
        <v>76</v>
      </c>
      <c r="B71" s="65"/>
      <c r="C71" s="127"/>
      <c r="D71" s="127"/>
      <c r="E71" s="128" t="s">
        <v>129</v>
      </c>
      <c r="F71" s="128"/>
      <c r="G71" s="128"/>
      <c r="H71" s="128"/>
      <c r="I71" s="128"/>
      <c r="J71" s="127"/>
      <c r="K71" s="128" t="s">
        <v>130</v>
      </c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9">
        <f>'ROU2329 - Vrty pro TČ'!J32</f>
        <v>0</v>
      </c>
      <c r="AH71" s="127"/>
      <c r="AI71" s="127"/>
      <c r="AJ71" s="127"/>
      <c r="AK71" s="127"/>
      <c r="AL71" s="127"/>
      <c r="AM71" s="127"/>
      <c r="AN71" s="129">
        <f>SUM(AG71,AT71)</f>
        <v>0</v>
      </c>
      <c r="AO71" s="127"/>
      <c r="AP71" s="127"/>
      <c r="AQ71" s="130" t="s">
        <v>88</v>
      </c>
      <c r="AR71" s="67"/>
      <c r="AS71" s="131">
        <v>0</v>
      </c>
      <c r="AT71" s="132">
        <f>ROUND(SUM(AV71:AW71),2)</f>
        <v>0</v>
      </c>
      <c r="AU71" s="133">
        <f>'ROU2329 - Vrty pro TČ'!P92</f>
        <v>0</v>
      </c>
      <c r="AV71" s="132">
        <f>'ROU2329 - Vrty pro TČ'!J35</f>
        <v>0</v>
      </c>
      <c r="AW71" s="132">
        <f>'ROU2329 - Vrty pro TČ'!J36</f>
        <v>0</v>
      </c>
      <c r="AX71" s="132">
        <f>'ROU2329 - Vrty pro TČ'!J37</f>
        <v>0</v>
      </c>
      <c r="AY71" s="132">
        <f>'ROU2329 - Vrty pro TČ'!J38</f>
        <v>0</v>
      </c>
      <c r="AZ71" s="132">
        <f>'ROU2329 - Vrty pro TČ'!F35</f>
        <v>0</v>
      </c>
      <c r="BA71" s="132">
        <f>'ROU2329 - Vrty pro TČ'!F36</f>
        <v>0</v>
      </c>
      <c r="BB71" s="132">
        <f>'ROU2329 - Vrty pro TČ'!F37</f>
        <v>0</v>
      </c>
      <c r="BC71" s="132">
        <f>'ROU2329 - Vrty pro TČ'!F38</f>
        <v>0</v>
      </c>
      <c r="BD71" s="134">
        <f>'ROU2329 - Vrty pro TČ'!F39</f>
        <v>0</v>
      </c>
      <c r="BE71" s="4"/>
      <c r="BT71" s="135" t="s">
        <v>82</v>
      </c>
      <c r="BV71" s="135" t="s">
        <v>74</v>
      </c>
      <c r="BW71" s="135" t="s">
        <v>131</v>
      </c>
      <c r="BX71" s="135" t="s">
        <v>85</v>
      </c>
      <c r="CL71" s="135" t="s">
        <v>19</v>
      </c>
    </row>
    <row r="72" s="4" customFormat="1" ht="16.5" customHeight="1">
      <c r="A72" s="113" t="s">
        <v>76</v>
      </c>
      <c r="B72" s="65"/>
      <c r="C72" s="127"/>
      <c r="D72" s="127"/>
      <c r="E72" s="128" t="s">
        <v>132</v>
      </c>
      <c r="F72" s="128"/>
      <c r="G72" s="128"/>
      <c r="H72" s="128"/>
      <c r="I72" s="128"/>
      <c r="J72" s="127"/>
      <c r="K72" s="128" t="s">
        <v>133</v>
      </c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9">
        <f>'ROU2330 - FVE'!J32</f>
        <v>0</v>
      </c>
      <c r="AH72" s="127"/>
      <c r="AI72" s="127"/>
      <c r="AJ72" s="127"/>
      <c r="AK72" s="127"/>
      <c r="AL72" s="127"/>
      <c r="AM72" s="127"/>
      <c r="AN72" s="129">
        <f>SUM(AG72,AT72)</f>
        <v>0</v>
      </c>
      <c r="AO72" s="127"/>
      <c r="AP72" s="127"/>
      <c r="AQ72" s="130" t="s">
        <v>88</v>
      </c>
      <c r="AR72" s="67"/>
      <c r="AS72" s="131">
        <v>0</v>
      </c>
      <c r="AT72" s="132">
        <f>ROUND(SUM(AV72:AW72),2)</f>
        <v>0</v>
      </c>
      <c r="AU72" s="133">
        <f>'ROU2330 - FVE'!P87</f>
        <v>0</v>
      </c>
      <c r="AV72" s="132">
        <f>'ROU2330 - FVE'!J35</f>
        <v>0</v>
      </c>
      <c r="AW72" s="132">
        <f>'ROU2330 - FVE'!J36</f>
        <v>0</v>
      </c>
      <c r="AX72" s="132">
        <f>'ROU2330 - FVE'!J37</f>
        <v>0</v>
      </c>
      <c r="AY72" s="132">
        <f>'ROU2330 - FVE'!J38</f>
        <v>0</v>
      </c>
      <c r="AZ72" s="132">
        <f>'ROU2330 - FVE'!F35</f>
        <v>0</v>
      </c>
      <c r="BA72" s="132">
        <f>'ROU2330 - FVE'!F36</f>
        <v>0</v>
      </c>
      <c r="BB72" s="132">
        <f>'ROU2330 - FVE'!F37</f>
        <v>0</v>
      </c>
      <c r="BC72" s="132">
        <f>'ROU2330 - FVE'!F38</f>
        <v>0</v>
      </c>
      <c r="BD72" s="134">
        <f>'ROU2330 - FVE'!F39</f>
        <v>0</v>
      </c>
      <c r="BE72" s="4"/>
      <c r="BT72" s="135" t="s">
        <v>82</v>
      </c>
      <c r="BV72" s="135" t="s">
        <v>74</v>
      </c>
      <c r="BW72" s="135" t="s">
        <v>134</v>
      </c>
      <c r="BX72" s="135" t="s">
        <v>85</v>
      </c>
      <c r="CL72" s="135" t="s">
        <v>19</v>
      </c>
    </row>
    <row r="73" s="4" customFormat="1" ht="16.5" customHeight="1">
      <c r="A73" s="113" t="s">
        <v>76</v>
      </c>
      <c r="B73" s="65"/>
      <c r="C73" s="127"/>
      <c r="D73" s="127"/>
      <c r="E73" s="128" t="s">
        <v>135</v>
      </c>
      <c r="F73" s="128"/>
      <c r="G73" s="128"/>
      <c r="H73" s="128"/>
      <c r="I73" s="128"/>
      <c r="J73" s="127"/>
      <c r="K73" s="128" t="s">
        <v>136</v>
      </c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9">
        <f>'ROU2331 - Sgrafito + soch...'!J32</f>
        <v>0</v>
      </c>
      <c r="AH73" s="127"/>
      <c r="AI73" s="127"/>
      <c r="AJ73" s="127"/>
      <c r="AK73" s="127"/>
      <c r="AL73" s="127"/>
      <c r="AM73" s="127"/>
      <c r="AN73" s="129">
        <f>SUM(AG73,AT73)</f>
        <v>0</v>
      </c>
      <c r="AO73" s="127"/>
      <c r="AP73" s="127"/>
      <c r="AQ73" s="130" t="s">
        <v>88</v>
      </c>
      <c r="AR73" s="67"/>
      <c r="AS73" s="131">
        <v>0</v>
      </c>
      <c r="AT73" s="132">
        <f>ROUND(SUM(AV73:AW73),2)</f>
        <v>0</v>
      </c>
      <c r="AU73" s="133">
        <f>'ROU2331 - Sgrafito + soch...'!P88</f>
        <v>0</v>
      </c>
      <c r="AV73" s="132">
        <f>'ROU2331 - Sgrafito + soch...'!J35</f>
        <v>0</v>
      </c>
      <c r="AW73" s="132">
        <f>'ROU2331 - Sgrafito + soch...'!J36</f>
        <v>0</v>
      </c>
      <c r="AX73" s="132">
        <f>'ROU2331 - Sgrafito + soch...'!J37</f>
        <v>0</v>
      </c>
      <c r="AY73" s="132">
        <f>'ROU2331 - Sgrafito + soch...'!J38</f>
        <v>0</v>
      </c>
      <c r="AZ73" s="132">
        <f>'ROU2331 - Sgrafito + soch...'!F35</f>
        <v>0</v>
      </c>
      <c r="BA73" s="132">
        <f>'ROU2331 - Sgrafito + soch...'!F36</f>
        <v>0</v>
      </c>
      <c r="BB73" s="132">
        <f>'ROU2331 - Sgrafito + soch...'!F37</f>
        <v>0</v>
      </c>
      <c r="BC73" s="132">
        <f>'ROU2331 - Sgrafito + soch...'!F38</f>
        <v>0</v>
      </c>
      <c r="BD73" s="134">
        <f>'ROU2331 - Sgrafito + soch...'!F39</f>
        <v>0</v>
      </c>
      <c r="BE73" s="4"/>
      <c r="BT73" s="135" t="s">
        <v>82</v>
      </c>
      <c r="BV73" s="135" t="s">
        <v>74</v>
      </c>
      <c r="BW73" s="135" t="s">
        <v>137</v>
      </c>
      <c r="BX73" s="135" t="s">
        <v>85</v>
      </c>
      <c r="CL73" s="135" t="s">
        <v>19</v>
      </c>
    </row>
    <row r="74" s="4" customFormat="1" ht="16.5" customHeight="1">
      <c r="A74" s="113" t="s">
        <v>76</v>
      </c>
      <c r="B74" s="65"/>
      <c r="C74" s="127"/>
      <c r="D74" s="127"/>
      <c r="E74" s="128" t="s">
        <v>138</v>
      </c>
      <c r="F74" s="128"/>
      <c r="G74" s="128"/>
      <c r="H74" s="128"/>
      <c r="I74" s="128"/>
      <c r="J74" s="127"/>
      <c r="K74" s="128" t="s">
        <v>139</v>
      </c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9">
        <f>'ROU2332 - Ostrůvek zeleně...'!J32</f>
        <v>0</v>
      </c>
      <c r="AH74" s="127"/>
      <c r="AI74" s="127"/>
      <c r="AJ74" s="127"/>
      <c r="AK74" s="127"/>
      <c r="AL74" s="127"/>
      <c r="AM74" s="127"/>
      <c r="AN74" s="129">
        <f>SUM(AG74,AT74)</f>
        <v>0</v>
      </c>
      <c r="AO74" s="127"/>
      <c r="AP74" s="127"/>
      <c r="AQ74" s="130" t="s">
        <v>88</v>
      </c>
      <c r="AR74" s="67"/>
      <c r="AS74" s="131">
        <v>0</v>
      </c>
      <c r="AT74" s="132">
        <f>ROUND(SUM(AV74:AW74),2)</f>
        <v>0</v>
      </c>
      <c r="AU74" s="133">
        <f>'ROU2332 - Ostrůvek zeleně...'!P95</f>
        <v>0</v>
      </c>
      <c r="AV74" s="132">
        <f>'ROU2332 - Ostrůvek zeleně...'!J35</f>
        <v>0</v>
      </c>
      <c r="AW74" s="132">
        <f>'ROU2332 - Ostrůvek zeleně...'!J36</f>
        <v>0</v>
      </c>
      <c r="AX74" s="132">
        <f>'ROU2332 - Ostrůvek zeleně...'!J37</f>
        <v>0</v>
      </c>
      <c r="AY74" s="132">
        <f>'ROU2332 - Ostrůvek zeleně...'!J38</f>
        <v>0</v>
      </c>
      <c r="AZ74" s="132">
        <f>'ROU2332 - Ostrůvek zeleně...'!F35</f>
        <v>0</v>
      </c>
      <c r="BA74" s="132">
        <f>'ROU2332 - Ostrůvek zeleně...'!F36</f>
        <v>0</v>
      </c>
      <c r="BB74" s="132">
        <f>'ROU2332 - Ostrůvek zeleně...'!F37</f>
        <v>0</v>
      </c>
      <c r="BC74" s="132">
        <f>'ROU2332 - Ostrůvek zeleně...'!F38</f>
        <v>0</v>
      </c>
      <c r="BD74" s="134">
        <f>'ROU2332 - Ostrůvek zeleně...'!F39</f>
        <v>0</v>
      </c>
      <c r="BE74" s="4"/>
      <c r="BT74" s="135" t="s">
        <v>82</v>
      </c>
      <c r="BV74" s="135" t="s">
        <v>74</v>
      </c>
      <c r="BW74" s="135" t="s">
        <v>140</v>
      </c>
      <c r="BX74" s="135" t="s">
        <v>85</v>
      </c>
      <c r="CL74" s="135" t="s">
        <v>19</v>
      </c>
    </row>
    <row r="75" s="4" customFormat="1" ht="16.5" customHeight="1">
      <c r="A75" s="113" t="s">
        <v>76</v>
      </c>
      <c r="B75" s="65"/>
      <c r="C75" s="127"/>
      <c r="D75" s="127"/>
      <c r="E75" s="128" t="s">
        <v>141</v>
      </c>
      <c r="F75" s="128"/>
      <c r="G75" s="128"/>
      <c r="H75" s="128"/>
      <c r="I75" s="128"/>
      <c r="J75" s="127"/>
      <c r="K75" s="128" t="s">
        <v>142</v>
      </c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9">
        <f>'ROU2333 - Sadové úpravy'!J32</f>
        <v>0</v>
      </c>
      <c r="AH75" s="127"/>
      <c r="AI75" s="127"/>
      <c r="AJ75" s="127"/>
      <c r="AK75" s="127"/>
      <c r="AL75" s="127"/>
      <c r="AM75" s="127"/>
      <c r="AN75" s="129">
        <f>SUM(AG75,AT75)</f>
        <v>0</v>
      </c>
      <c r="AO75" s="127"/>
      <c r="AP75" s="127"/>
      <c r="AQ75" s="130" t="s">
        <v>88</v>
      </c>
      <c r="AR75" s="67"/>
      <c r="AS75" s="131">
        <v>0</v>
      </c>
      <c r="AT75" s="132">
        <f>ROUND(SUM(AV75:AW75),2)</f>
        <v>0</v>
      </c>
      <c r="AU75" s="133">
        <f>'ROU2333 - Sadové úpravy'!P88</f>
        <v>0</v>
      </c>
      <c r="AV75" s="132">
        <f>'ROU2333 - Sadové úpravy'!J35</f>
        <v>0</v>
      </c>
      <c r="AW75" s="132">
        <f>'ROU2333 - Sadové úpravy'!J36</f>
        <v>0</v>
      </c>
      <c r="AX75" s="132">
        <f>'ROU2333 - Sadové úpravy'!J37</f>
        <v>0</v>
      </c>
      <c r="AY75" s="132">
        <f>'ROU2333 - Sadové úpravy'!J38</f>
        <v>0</v>
      </c>
      <c r="AZ75" s="132">
        <f>'ROU2333 - Sadové úpravy'!F35</f>
        <v>0</v>
      </c>
      <c r="BA75" s="132">
        <f>'ROU2333 - Sadové úpravy'!F36</f>
        <v>0</v>
      </c>
      <c r="BB75" s="132">
        <f>'ROU2333 - Sadové úpravy'!F37</f>
        <v>0</v>
      </c>
      <c r="BC75" s="132">
        <f>'ROU2333 - Sadové úpravy'!F38</f>
        <v>0</v>
      </c>
      <c r="BD75" s="134">
        <f>'ROU2333 - Sadové úpravy'!F39</f>
        <v>0</v>
      </c>
      <c r="BE75" s="4"/>
      <c r="BT75" s="135" t="s">
        <v>82</v>
      </c>
      <c r="BV75" s="135" t="s">
        <v>74</v>
      </c>
      <c r="BW75" s="135" t="s">
        <v>143</v>
      </c>
      <c r="BX75" s="135" t="s">
        <v>85</v>
      </c>
      <c r="CL75" s="135" t="s">
        <v>19</v>
      </c>
    </row>
    <row r="76" s="4" customFormat="1" ht="16.5" customHeight="1">
      <c r="A76" s="113" t="s">
        <v>76</v>
      </c>
      <c r="B76" s="65"/>
      <c r="C76" s="127"/>
      <c r="D76" s="127"/>
      <c r="E76" s="128" t="s">
        <v>144</v>
      </c>
      <c r="F76" s="128"/>
      <c r="G76" s="128"/>
      <c r="H76" s="128"/>
      <c r="I76" s="128"/>
      <c r="J76" s="127"/>
      <c r="K76" s="128" t="s">
        <v>145</v>
      </c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9">
        <f>'ROU2334 - Oplocení'!J32</f>
        <v>0</v>
      </c>
      <c r="AH76" s="127"/>
      <c r="AI76" s="127"/>
      <c r="AJ76" s="127"/>
      <c r="AK76" s="127"/>
      <c r="AL76" s="127"/>
      <c r="AM76" s="127"/>
      <c r="AN76" s="129">
        <f>SUM(AG76,AT76)</f>
        <v>0</v>
      </c>
      <c r="AO76" s="127"/>
      <c r="AP76" s="127"/>
      <c r="AQ76" s="130" t="s">
        <v>88</v>
      </c>
      <c r="AR76" s="67"/>
      <c r="AS76" s="131">
        <v>0</v>
      </c>
      <c r="AT76" s="132">
        <f>ROUND(SUM(AV76:AW76),2)</f>
        <v>0</v>
      </c>
      <c r="AU76" s="133">
        <f>'ROU2334 - Oplocení'!P98</f>
        <v>0</v>
      </c>
      <c r="AV76" s="132">
        <f>'ROU2334 - Oplocení'!J35</f>
        <v>0</v>
      </c>
      <c r="AW76" s="132">
        <f>'ROU2334 - Oplocení'!J36</f>
        <v>0</v>
      </c>
      <c r="AX76" s="132">
        <f>'ROU2334 - Oplocení'!J37</f>
        <v>0</v>
      </c>
      <c r="AY76" s="132">
        <f>'ROU2334 - Oplocení'!J38</f>
        <v>0</v>
      </c>
      <c r="AZ76" s="132">
        <f>'ROU2334 - Oplocení'!F35</f>
        <v>0</v>
      </c>
      <c r="BA76" s="132">
        <f>'ROU2334 - Oplocení'!F36</f>
        <v>0</v>
      </c>
      <c r="BB76" s="132">
        <f>'ROU2334 - Oplocení'!F37</f>
        <v>0</v>
      </c>
      <c r="BC76" s="132">
        <f>'ROU2334 - Oplocení'!F38</f>
        <v>0</v>
      </c>
      <c r="BD76" s="134">
        <f>'ROU2334 - Oplocení'!F39</f>
        <v>0</v>
      </c>
      <c r="BE76" s="4"/>
      <c r="BT76" s="135" t="s">
        <v>82</v>
      </c>
      <c r="BV76" s="135" t="s">
        <v>74</v>
      </c>
      <c r="BW76" s="135" t="s">
        <v>146</v>
      </c>
      <c r="BX76" s="135" t="s">
        <v>85</v>
      </c>
      <c r="CL76" s="135" t="s">
        <v>19</v>
      </c>
    </row>
    <row r="77" s="7" customFormat="1" ht="16.5" customHeight="1">
      <c r="A77" s="113" t="s">
        <v>76</v>
      </c>
      <c r="B77" s="114"/>
      <c r="C77" s="115"/>
      <c r="D77" s="116" t="s">
        <v>147</v>
      </c>
      <c r="E77" s="116"/>
      <c r="F77" s="116"/>
      <c r="G77" s="116"/>
      <c r="H77" s="116"/>
      <c r="I77" s="117"/>
      <c r="J77" s="116" t="s">
        <v>148</v>
      </c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8">
        <f>'ROU233 - Komunikace  a zp...'!J30</f>
        <v>0</v>
      </c>
      <c r="AH77" s="117"/>
      <c r="AI77" s="117"/>
      <c r="AJ77" s="117"/>
      <c r="AK77" s="117"/>
      <c r="AL77" s="117"/>
      <c r="AM77" s="117"/>
      <c r="AN77" s="118">
        <f>SUM(AG77,AT77)</f>
        <v>0</v>
      </c>
      <c r="AO77" s="117"/>
      <c r="AP77" s="117"/>
      <c r="AQ77" s="119" t="s">
        <v>79</v>
      </c>
      <c r="AR77" s="120"/>
      <c r="AS77" s="121">
        <v>0</v>
      </c>
      <c r="AT77" s="122">
        <f>ROUND(SUM(AV77:AW77),2)</f>
        <v>0</v>
      </c>
      <c r="AU77" s="123">
        <f>'ROU233 - Komunikace  a zp...'!P86</f>
        <v>0</v>
      </c>
      <c r="AV77" s="122">
        <f>'ROU233 - Komunikace  a zp...'!J33</f>
        <v>0</v>
      </c>
      <c r="AW77" s="122">
        <f>'ROU233 - Komunikace  a zp...'!J34</f>
        <v>0</v>
      </c>
      <c r="AX77" s="122">
        <f>'ROU233 - Komunikace  a zp...'!J35</f>
        <v>0</v>
      </c>
      <c r="AY77" s="122">
        <f>'ROU233 - Komunikace  a zp...'!J36</f>
        <v>0</v>
      </c>
      <c r="AZ77" s="122">
        <f>'ROU233 - Komunikace  a zp...'!F33</f>
        <v>0</v>
      </c>
      <c r="BA77" s="122">
        <f>'ROU233 - Komunikace  a zp...'!F34</f>
        <v>0</v>
      </c>
      <c r="BB77" s="122">
        <f>'ROU233 - Komunikace  a zp...'!F35</f>
        <v>0</v>
      </c>
      <c r="BC77" s="122">
        <f>'ROU233 - Komunikace  a zp...'!F36</f>
        <v>0</v>
      </c>
      <c r="BD77" s="124">
        <f>'ROU233 - Komunikace  a zp...'!F37</f>
        <v>0</v>
      </c>
      <c r="BE77" s="7"/>
      <c r="BT77" s="125" t="s">
        <v>80</v>
      </c>
      <c r="BV77" s="125" t="s">
        <v>74</v>
      </c>
      <c r="BW77" s="125" t="s">
        <v>149</v>
      </c>
      <c r="BX77" s="125" t="s">
        <v>5</v>
      </c>
      <c r="CL77" s="125" t="s">
        <v>19</v>
      </c>
      <c r="CM77" s="125" t="s">
        <v>82</v>
      </c>
    </row>
    <row r="78" s="7" customFormat="1" ht="16.5" customHeight="1">
      <c r="A78" s="113" t="s">
        <v>76</v>
      </c>
      <c r="B78" s="114"/>
      <c r="C78" s="115"/>
      <c r="D78" s="116" t="s">
        <v>150</v>
      </c>
      <c r="E78" s="116"/>
      <c r="F78" s="116"/>
      <c r="G78" s="116"/>
      <c r="H78" s="116"/>
      <c r="I78" s="117"/>
      <c r="J78" s="116" t="s">
        <v>151</v>
      </c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8">
        <f>'ROU234 - VRN'!J30</f>
        <v>0</v>
      </c>
      <c r="AH78" s="117"/>
      <c r="AI78" s="117"/>
      <c r="AJ78" s="117"/>
      <c r="AK78" s="117"/>
      <c r="AL78" s="117"/>
      <c r="AM78" s="117"/>
      <c r="AN78" s="118">
        <f>SUM(AG78,AT78)</f>
        <v>0</v>
      </c>
      <c r="AO78" s="117"/>
      <c r="AP78" s="117"/>
      <c r="AQ78" s="119" t="s">
        <v>79</v>
      </c>
      <c r="AR78" s="120"/>
      <c r="AS78" s="137">
        <v>0</v>
      </c>
      <c r="AT78" s="138">
        <f>ROUND(SUM(AV78:AW78),2)</f>
        <v>0</v>
      </c>
      <c r="AU78" s="139">
        <f>'ROU234 - VRN'!P80</f>
        <v>0</v>
      </c>
      <c r="AV78" s="138">
        <f>'ROU234 - VRN'!J33</f>
        <v>0</v>
      </c>
      <c r="AW78" s="138">
        <f>'ROU234 - VRN'!J34</f>
        <v>0</v>
      </c>
      <c r="AX78" s="138">
        <f>'ROU234 - VRN'!J35</f>
        <v>0</v>
      </c>
      <c r="AY78" s="138">
        <f>'ROU234 - VRN'!J36</f>
        <v>0</v>
      </c>
      <c r="AZ78" s="138">
        <f>'ROU234 - VRN'!F33</f>
        <v>0</v>
      </c>
      <c r="BA78" s="138">
        <f>'ROU234 - VRN'!F34</f>
        <v>0</v>
      </c>
      <c r="BB78" s="138">
        <f>'ROU234 - VRN'!F35</f>
        <v>0</v>
      </c>
      <c r="BC78" s="138">
        <f>'ROU234 - VRN'!F36</f>
        <v>0</v>
      </c>
      <c r="BD78" s="140">
        <f>'ROU234 - VRN'!F37</f>
        <v>0</v>
      </c>
      <c r="BE78" s="7"/>
      <c r="BT78" s="125" t="s">
        <v>80</v>
      </c>
      <c r="BV78" s="125" t="s">
        <v>74</v>
      </c>
      <c r="BW78" s="125" t="s">
        <v>152</v>
      </c>
      <c r="BX78" s="125" t="s">
        <v>5</v>
      </c>
      <c r="CL78" s="125" t="s">
        <v>19</v>
      </c>
      <c r="CM78" s="125" t="s">
        <v>82</v>
      </c>
    </row>
    <row r="79" s="2" customFormat="1" ht="30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6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46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</row>
  </sheetData>
  <sheetProtection sheet="1" formatColumns="0" formatRows="0" objects="1" scenarios="1" spinCount="100000" saltValue="/RqgKtPa4lF9ZGkMM/a05ceOk/NWIhguR7xjEno9qzxVzq8KRsylfRt66kqI50NOLQNgNo4nI1jK7SeirBtHQw==" hashValue="VjfXHB9urZ8f5pyAnV51RO220hkYJ4g6/3Ga3lkAceWLxYXSbVczAAS6Bbi7OabxCsdeaIV4CT3Hi9cFLcBicA==" algorithmName="SHA-512" password="CC35"/>
  <mergeCells count="134">
    <mergeCell ref="L45:AO45"/>
    <mergeCell ref="C52:G52"/>
    <mergeCell ref="I52:AF52"/>
    <mergeCell ref="J55:AF55"/>
    <mergeCell ref="D55:H55"/>
    <mergeCell ref="D56:H56"/>
    <mergeCell ref="J56:AF56"/>
    <mergeCell ref="K57:AF57"/>
    <mergeCell ref="E57:I57"/>
    <mergeCell ref="K58:AF58"/>
    <mergeCell ref="E58:I58"/>
    <mergeCell ref="K59:AF59"/>
    <mergeCell ref="E59:I59"/>
    <mergeCell ref="K60:AF60"/>
    <mergeCell ref="E60:I60"/>
    <mergeCell ref="L61:AF61"/>
    <mergeCell ref="F61:J61"/>
    <mergeCell ref="F62:J62"/>
    <mergeCell ref="L62:AF62"/>
    <mergeCell ref="F63:J63"/>
    <mergeCell ref="L63:AF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G56:AM56"/>
    <mergeCell ref="AN56:AP56"/>
    <mergeCell ref="AG57:AM57"/>
    <mergeCell ref="AN57:AP57"/>
    <mergeCell ref="AN58:AP58"/>
    <mergeCell ref="AG58:AM58"/>
    <mergeCell ref="AG59:AM59"/>
    <mergeCell ref="AN59:AP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W29:AE29"/>
    <mergeCell ref="L29:P29"/>
    <mergeCell ref="W30:AE30"/>
    <mergeCell ref="AK30:AO30"/>
    <mergeCell ref="L30:P30"/>
    <mergeCell ref="W31:AE31"/>
    <mergeCell ref="L31:P31"/>
    <mergeCell ref="AK31:AO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G62:AM62"/>
    <mergeCell ref="AN62:AP62"/>
    <mergeCell ref="AG63:AM63"/>
    <mergeCell ref="AN63:AP63"/>
    <mergeCell ref="AG64:AM64"/>
    <mergeCell ref="AN64:AP64"/>
    <mergeCell ref="AN65:AP65"/>
    <mergeCell ref="AG65:AM65"/>
    <mergeCell ref="AN66:AP66"/>
    <mergeCell ref="AG66:AM66"/>
    <mergeCell ref="AG67:AM67"/>
    <mergeCell ref="AN67:AP67"/>
    <mergeCell ref="AN68:AP68"/>
    <mergeCell ref="AG68:AM68"/>
    <mergeCell ref="AN69:AP69"/>
    <mergeCell ref="AG69:AM69"/>
    <mergeCell ref="AG70:AM70"/>
    <mergeCell ref="AN70:AP70"/>
    <mergeCell ref="AG71:AM71"/>
    <mergeCell ref="AN71:AP71"/>
    <mergeCell ref="AG72:AM72"/>
    <mergeCell ref="AN72:AP7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N78:AP78"/>
    <mergeCell ref="AG78:AM78"/>
    <mergeCell ref="L64:AF64"/>
    <mergeCell ref="F64:J64"/>
    <mergeCell ref="F65:J65"/>
    <mergeCell ref="L65:AF65"/>
    <mergeCell ref="F66:J66"/>
    <mergeCell ref="L66:AF66"/>
    <mergeCell ref="E67:I67"/>
    <mergeCell ref="K67:AF67"/>
    <mergeCell ref="E68:I68"/>
    <mergeCell ref="K68:AF68"/>
    <mergeCell ref="E69:I69"/>
    <mergeCell ref="K69:AF69"/>
    <mergeCell ref="E70:I70"/>
    <mergeCell ref="K70:AF70"/>
    <mergeCell ref="K71:AF71"/>
    <mergeCell ref="E71:I71"/>
    <mergeCell ref="K72:AF72"/>
    <mergeCell ref="E72:I72"/>
    <mergeCell ref="E73:I73"/>
    <mergeCell ref="K73:AF73"/>
    <mergeCell ref="K74:AF74"/>
    <mergeCell ref="E74:I74"/>
    <mergeCell ref="K75:AF75"/>
    <mergeCell ref="E75:I75"/>
    <mergeCell ref="K76:AF76"/>
    <mergeCell ref="E76:I76"/>
    <mergeCell ref="J77:AF77"/>
    <mergeCell ref="D77:H77"/>
    <mergeCell ref="J78:AF78"/>
    <mergeCell ref="D78:H78"/>
  </mergeCells>
  <hyperlinks>
    <hyperlink ref="A55" location="'ROU231 - Demolice obj. č....'!C2" display="/"/>
    <hyperlink ref="A57" location="'ROU2321 - Budova - staveb...'!C2" display="/"/>
    <hyperlink ref="A58" location="'ROU2322 - Zdravotechnika'!C2" display="/"/>
    <hyperlink ref="A59" location="'ROU2323 - Zařízení pro vy...'!C2" display="/"/>
    <hyperlink ref="A61" location="'ROU23241 - Elektroinstalace'!C2" display="/"/>
    <hyperlink ref="A62" location="'ROU23242 - Rozvodnice'!C2" display="/"/>
    <hyperlink ref="A63" location="'ROU23243 - Bleskosvod'!C2" display="/"/>
    <hyperlink ref="A64" location="'ROU23244 - DDS Audio'!C2" display="/"/>
    <hyperlink ref="A65" location="'ROU23245 - SK'!C2" display="/"/>
    <hyperlink ref="A66" location="'ROU23246 - CCTV'!C2" display="/"/>
    <hyperlink ref="A67" location="'ROU2325 - Vzduchotechnika...'!C2" display="/"/>
    <hyperlink ref="A68" location="'ROU2326 - Měření a regulace'!C2" display="/"/>
    <hyperlink ref="A69" location="'ROU2327 - Přípojka vody, ...'!C2" display="/"/>
    <hyperlink ref="A70" location="'ROU2328 - Retenční nádrž'!C2" display="/"/>
    <hyperlink ref="A71" location="'ROU2329 - Vrty pro TČ'!C2" display="/"/>
    <hyperlink ref="A72" location="'ROU2330 - FVE'!C2" display="/"/>
    <hyperlink ref="A73" location="'ROU2331 - Sgrafito + soch...'!C2" display="/"/>
    <hyperlink ref="A74" location="'ROU2332 - Ostrůvek zeleně...'!C2" display="/"/>
    <hyperlink ref="A75" location="'ROU2333 - Sadové úpravy'!C2" display="/"/>
    <hyperlink ref="A76" location="'ROU2334 - Oplocení'!C2" display="/"/>
    <hyperlink ref="A77" location="'ROU233 - Komunikace  a zp...'!C2" display="/"/>
    <hyperlink ref="A78" location="'ROU234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154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155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3. 9. 2023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5" t="s">
        <v>28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19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34</v>
      </c>
      <c r="E23" s="40"/>
      <c r="F23" s="40"/>
      <c r="G23" s="40"/>
      <c r="H23" s="40"/>
      <c r="I23" s="145" t="s">
        <v>26</v>
      </c>
      <c r="J23" s="135" t="str">
        <f>IF('Rekapitulace stavby'!AN19="","",'Rekapitulace stavby'!AN19)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5" t="s">
        <v>28</v>
      </c>
      <c r="J24" s="135" t="str">
        <f>IF('Rekapitulace stavby'!AN20="","",'Rekapitulace stavby'!AN20)</f>
        <v/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36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38</v>
      </c>
      <c r="E30" s="40"/>
      <c r="F30" s="40"/>
      <c r="G30" s="40"/>
      <c r="H30" s="40"/>
      <c r="I30" s="40"/>
      <c r="J30" s="156">
        <f>ROUND(J84,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40</v>
      </c>
      <c r="G32" s="40"/>
      <c r="H32" s="40"/>
      <c r="I32" s="157" t="s">
        <v>39</v>
      </c>
      <c r="J32" s="157" t="s">
        <v>41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42</v>
      </c>
      <c r="E33" s="145" t="s">
        <v>43</v>
      </c>
      <c r="F33" s="159">
        <f>ROUND((SUM(BE84:BE374)),  2)</f>
        <v>0</v>
      </c>
      <c r="G33" s="40"/>
      <c r="H33" s="40"/>
      <c r="I33" s="160">
        <v>0.20999999999999999</v>
      </c>
      <c r="J33" s="159">
        <f>ROUND(((SUM(BE84:BE374))*I33),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44</v>
      </c>
      <c r="F34" s="159">
        <f>ROUND((SUM(BF84:BF374)),  2)</f>
        <v>0</v>
      </c>
      <c r="G34" s="40"/>
      <c r="H34" s="40"/>
      <c r="I34" s="160">
        <v>0.14999999999999999</v>
      </c>
      <c r="J34" s="159">
        <f>ROUND(((SUM(BF84:BF374))*I34),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45</v>
      </c>
      <c r="F35" s="159">
        <f>ROUND((SUM(BG84:BG374)),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46</v>
      </c>
      <c r="F36" s="159">
        <f>ROUND((SUM(BH84:BH374)),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ROUND((SUM(BI84:BI374)),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Projekt budovy v Čechově ulici ve Šlapanicích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ROU231 - Demolice obj. č.p. 773,383,384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Šlapanice</v>
      </c>
      <c r="G52" s="42"/>
      <c r="H52" s="42"/>
      <c r="I52" s="34" t="s">
        <v>23</v>
      </c>
      <c r="J52" s="74" t="str">
        <f>IF(J12="","",J12)</f>
        <v>3. 9. 2023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Šlapanice</v>
      </c>
      <c r="G54" s="42"/>
      <c r="H54" s="42"/>
      <c r="I54" s="34" t="s">
        <v>31</v>
      </c>
      <c r="J54" s="38" t="str">
        <f>E21</f>
        <v>Studio Zlamal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157</v>
      </c>
      <c r="D57" s="174"/>
      <c r="E57" s="174"/>
      <c r="F57" s="174"/>
      <c r="G57" s="174"/>
      <c r="H57" s="174"/>
      <c r="I57" s="174"/>
      <c r="J57" s="175" t="s">
        <v>158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70</v>
      </c>
      <c r="D59" s="42"/>
      <c r="E59" s="42"/>
      <c r="F59" s="42"/>
      <c r="G59" s="42"/>
      <c r="H59" s="42"/>
      <c r="I59" s="42"/>
      <c r="J59" s="104">
        <f>J84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77"/>
      <c r="C60" s="178"/>
      <c r="D60" s="179" t="s">
        <v>160</v>
      </c>
      <c r="E60" s="180"/>
      <c r="F60" s="180"/>
      <c r="G60" s="180"/>
      <c r="H60" s="180"/>
      <c r="I60" s="180"/>
      <c r="J60" s="181">
        <f>J85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161</v>
      </c>
      <c r="E61" s="185"/>
      <c r="F61" s="185"/>
      <c r="G61" s="185"/>
      <c r="H61" s="185"/>
      <c r="I61" s="185"/>
      <c r="J61" s="186">
        <f>J86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162</v>
      </c>
      <c r="E62" s="185"/>
      <c r="F62" s="185"/>
      <c r="G62" s="185"/>
      <c r="H62" s="185"/>
      <c r="I62" s="185"/>
      <c r="J62" s="186">
        <f>J203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163</v>
      </c>
      <c r="E63" s="185"/>
      <c r="F63" s="185"/>
      <c r="G63" s="185"/>
      <c r="H63" s="185"/>
      <c r="I63" s="185"/>
      <c r="J63" s="186">
        <f>J287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164</v>
      </c>
      <c r="E64" s="185"/>
      <c r="F64" s="185"/>
      <c r="G64" s="185"/>
      <c r="H64" s="185"/>
      <c r="I64" s="185"/>
      <c r="J64" s="186">
        <f>J371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165</v>
      </c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2" t="str">
        <f>E7</f>
        <v>Projekt budovy v Čechově ulici ve Šlapanicích</v>
      </c>
      <c r="F74" s="34"/>
      <c r="G74" s="34"/>
      <c r="H74" s="34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154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>ROU231 - Demolice obj. č.p. 773,383,384</v>
      </c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>Šlapanice</v>
      </c>
      <c r="G78" s="42"/>
      <c r="H78" s="42"/>
      <c r="I78" s="34" t="s">
        <v>23</v>
      </c>
      <c r="J78" s="74" t="str">
        <f>IF(J12="","",J12)</f>
        <v>3. 9. 2023</v>
      </c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25</v>
      </c>
      <c r="D80" s="42"/>
      <c r="E80" s="42"/>
      <c r="F80" s="29" t="str">
        <f>E15</f>
        <v>Město Šlapanice</v>
      </c>
      <c r="G80" s="42"/>
      <c r="H80" s="42"/>
      <c r="I80" s="34" t="s">
        <v>31</v>
      </c>
      <c r="J80" s="38" t="str">
        <f>E21</f>
        <v>Studio Zlamal</v>
      </c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34" t="s">
        <v>34</v>
      </c>
      <c r="J81" s="38" t="str">
        <f>E24</f>
        <v xml:space="preserve"> </v>
      </c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88"/>
      <c r="B83" s="189"/>
      <c r="C83" s="190" t="s">
        <v>166</v>
      </c>
      <c r="D83" s="191" t="s">
        <v>57</v>
      </c>
      <c r="E83" s="191" t="s">
        <v>53</v>
      </c>
      <c r="F83" s="191" t="s">
        <v>54</v>
      </c>
      <c r="G83" s="191" t="s">
        <v>167</v>
      </c>
      <c r="H83" s="191" t="s">
        <v>168</v>
      </c>
      <c r="I83" s="191" t="s">
        <v>169</v>
      </c>
      <c r="J83" s="191" t="s">
        <v>158</v>
      </c>
      <c r="K83" s="192" t="s">
        <v>170</v>
      </c>
      <c r="L83" s="193"/>
      <c r="M83" s="94" t="s">
        <v>19</v>
      </c>
      <c r="N83" s="95" t="s">
        <v>42</v>
      </c>
      <c r="O83" s="95" t="s">
        <v>171</v>
      </c>
      <c r="P83" s="95" t="s">
        <v>172</v>
      </c>
      <c r="Q83" s="95" t="s">
        <v>173</v>
      </c>
      <c r="R83" s="95" t="s">
        <v>174</v>
      </c>
      <c r="S83" s="95" t="s">
        <v>175</v>
      </c>
      <c r="T83" s="96" t="s">
        <v>176</v>
      </c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  <c r="AE83" s="188"/>
    </row>
    <row r="84" s="2" customFormat="1" ht="22.8" customHeight="1">
      <c r="A84" s="40"/>
      <c r="B84" s="41"/>
      <c r="C84" s="101" t="s">
        <v>177</v>
      </c>
      <c r="D84" s="42"/>
      <c r="E84" s="42"/>
      <c r="F84" s="42"/>
      <c r="G84" s="42"/>
      <c r="H84" s="42"/>
      <c r="I84" s="42"/>
      <c r="J84" s="194">
        <f>BK84</f>
        <v>0</v>
      </c>
      <c r="K84" s="42"/>
      <c r="L84" s="46"/>
      <c r="M84" s="97"/>
      <c r="N84" s="195"/>
      <c r="O84" s="98"/>
      <c r="P84" s="196">
        <f>P85</f>
        <v>0</v>
      </c>
      <c r="Q84" s="98"/>
      <c r="R84" s="196">
        <f>R85</f>
        <v>2.5301719999999999</v>
      </c>
      <c r="S84" s="98"/>
      <c r="T84" s="197">
        <f>T85</f>
        <v>1916.41436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159</v>
      </c>
      <c r="BK84" s="198">
        <f>BK85</f>
        <v>0</v>
      </c>
    </row>
    <row r="85" s="12" customFormat="1" ht="25.92" customHeight="1">
      <c r="A85" s="12"/>
      <c r="B85" s="199"/>
      <c r="C85" s="200"/>
      <c r="D85" s="201" t="s">
        <v>71</v>
      </c>
      <c r="E85" s="202" t="s">
        <v>178</v>
      </c>
      <c r="F85" s="202" t="s">
        <v>179</v>
      </c>
      <c r="G85" s="200"/>
      <c r="H85" s="200"/>
      <c r="I85" s="203"/>
      <c r="J85" s="204">
        <f>BK85</f>
        <v>0</v>
      </c>
      <c r="K85" s="200"/>
      <c r="L85" s="205"/>
      <c r="M85" s="206"/>
      <c r="N85" s="207"/>
      <c r="O85" s="207"/>
      <c r="P85" s="208">
        <f>P86+P203+P287+P371</f>
        <v>0</v>
      </c>
      <c r="Q85" s="207"/>
      <c r="R85" s="208">
        <f>R86+R203+R287+R371</f>
        <v>2.5301719999999999</v>
      </c>
      <c r="S85" s="207"/>
      <c r="T85" s="209">
        <f>T86+T203+T287+T371</f>
        <v>1916.41436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0" t="s">
        <v>80</v>
      </c>
      <c r="AT85" s="211" t="s">
        <v>71</v>
      </c>
      <c r="AU85" s="211" t="s">
        <v>72</v>
      </c>
      <c r="AY85" s="210" t="s">
        <v>180</v>
      </c>
      <c r="BK85" s="212">
        <f>BK86+BK203+BK287+BK371</f>
        <v>0</v>
      </c>
    </row>
    <row r="86" s="12" customFormat="1" ht="22.8" customHeight="1">
      <c r="A86" s="12"/>
      <c r="B86" s="199"/>
      <c r="C86" s="200"/>
      <c r="D86" s="201" t="s">
        <v>71</v>
      </c>
      <c r="E86" s="213" t="s">
        <v>80</v>
      </c>
      <c r="F86" s="213" t="s">
        <v>181</v>
      </c>
      <c r="G86" s="200"/>
      <c r="H86" s="200"/>
      <c r="I86" s="203"/>
      <c r="J86" s="214">
        <f>BK86</f>
        <v>0</v>
      </c>
      <c r="K86" s="200"/>
      <c r="L86" s="205"/>
      <c r="M86" s="206"/>
      <c r="N86" s="207"/>
      <c r="O86" s="207"/>
      <c r="P86" s="208">
        <f>SUM(P87:P202)</f>
        <v>0</v>
      </c>
      <c r="Q86" s="207"/>
      <c r="R86" s="208">
        <f>SUM(R87:R202)</f>
        <v>0</v>
      </c>
      <c r="S86" s="207"/>
      <c r="T86" s="209">
        <f>SUM(T87:T202)</f>
        <v>63.905000000000001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0" t="s">
        <v>80</v>
      </c>
      <c r="AT86" s="211" t="s">
        <v>71</v>
      </c>
      <c r="AU86" s="211" t="s">
        <v>80</v>
      </c>
      <c r="AY86" s="210" t="s">
        <v>180</v>
      </c>
      <c r="BK86" s="212">
        <f>SUM(BK87:BK202)</f>
        <v>0</v>
      </c>
    </row>
    <row r="87" s="2" customFormat="1" ht="21.75" customHeight="1">
      <c r="A87" s="40"/>
      <c r="B87" s="41"/>
      <c r="C87" s="215" t="s">
        <v>80</v>
      </c>
      <c r="D87" s="215" t="s">
        <v>182</v>
      </c>
      <c r="E87" s="216" t="s">
        <v>183</v>
      </c>
      <c r="F87" s="217" t="s">
        <v>184</v>
      </c>
      <c r="G87" s="218" t="s">
        <v>185</v>
      </c>
      <c r="H87" s="219">
        <v>10</v>
      </c>
      <c r="I87" s="220"/>
      <c r="J87" s="221">
        <f>ROUND(I87*H87,2)</f>
        <v>0</v>
      </c>
      <c r="K87" s="217" t="s">
        <v>186</v>
      </c>
      <c r="L87" s="46"/>
      <c r="M87" s="222" t="s">
        <v>19</v>
      </c>
      <c r="N87" s="223" t="s">
        <v>43</v>
      </c>
      <c r="O87" s="86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6" t="s">
        <v>187</v>
      </c>
      <c r="AT87" s="226" t="s">
        <v>182</v>
      </c>
      <c r="AU87" s="226" t="s">
        <v>82</v>
      </c>
      <c r="AY87" s="19" t="s">
        <v>180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19" t="s">
        <v>80</v>
      </c>
      <c r="BK87" s="227">
        <f>ROUND(I87*H87,2)</f>
        <v>0</v>
      </c>
      <c r="BL87" s="19" t="s">
        <v>187</v>
      </c>
      <c r="BM87" s="226" t="s">
        <v>188</v>
      </c>
    </row>
    <row r="88" s="2" customFormat="1">
      <c r="A88" s="40"/>
      <c r="B88" s="41"/>
      <c r="C88" s="42"/>
      <c r="D88" s="228" t="s">
        <v>189</v>
      </c>
      <c r="E88" s="42"/>
      <c r="F88" s="229" t="s">
        <v>190</v>
      </c>
      <c r="G88" s="42"/>
      <c r="H88" s="42"/>
      <c r="I88" s="230"/>
      <c r="J88" s="42"/>
      <c r="K88" s="42"/>
      <c r="L88" s="46"/>
      <c r="M88" s="231"/>
      <c r="N88" s="232"/>
      <c r="O88" s="86"/>
      <c r="P88" s="86"/>
      <c r="Q88" s="86"/>
      <c r="R88" s="86"/>
      <c r="S88" s="86"/>
      <c r="T88" s="87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189</v>
      </c>
      <c r="AU88" s="19" t="s">
        <v>82</v>
      </c>
    </row>
    <row r="89" s="2" customFormat="1">
      <c r="A89" s="40"/>
      <c r="B89" s="41"/>
      <c r="C89" s="42"/>
      <c r="D89" s="233" t="s">
        <v>191</v>
      </c>
      <c r="E89" s="42"/>
      <c r="F89" s="234" t="s">
        <v>192</v>
      </c>
      <c r="G89" s="42"/>
      <c r="H89" s="42"/>
      <c r="I89" s="230"/>
      <c r="J89" s="42"/>
      <c r="K89" s="42"/>
      <c r="L89" s="46"/>
      <c r="M89" s="231"/>
      <c r="N89" s="232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191</v>
      </c>
      <c r="AU89" s="19" t="s">
        <v>82</v>
      </c>
    </row>
    <row r="90" s="13" customFormat="1">
      <c r="A90" s="13"/>
      <c r="B90" s="235"/>
      <c r="C90" s="236"/>
      <c r="D90" s="228" t="s">
        <v>193</v>
      </c>
      <c r="E90" s="237" t="s">
        <v>19</v>
      </c>
      <c r="F90" s="238" t="s">
        <v>194</v>
      </c>
      <c r="G90" s="236"/>
      <c r="H90" s="239">
        <v>10</v>
      </c>
      <c r="I90" s="240"/>
      <c r="J90" s="236"/>
      <c r="K90" s="236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193</v>
      </c>
      <c r="AU90" s="245" t="s">
        <v>82</v>
      </c>
      <c r="AV90" s="13" t="s">
        <v>82</v>
      </c>
      <c r="AW90" s="13" t="s">
        <v>33</v>
      </c>
      <c r="AX90" s="13" t="s">
        <v>80</v>
      </c>
      <c r="AY90" s="245" t="s">
        <v>180</v>
      </c>
    </row>
    <row r="91" s="2" customFormat="1" ht="16.5" customHeight="1">
      <c r="A91" s="40"/>
      <c r="B91" s="41"/>
      <c r="C91" s="215" t="s">
        <v>82</v>
      </c>
      <c r="D91" s="215" t="s">
        <v>182</v>
      </c>
      <c r="E91" s="216" t="s">
        <v>195</v>
      </c>
      <c r="F91" s="217" t="s">
        <v>196</v>
      </c>
      <c r="G91" s="218" t="s">
        <v>197</v>
      </c>
      <c r="H91" s="219">
        <v>2</v>
      </c>
      <c r="I91" s="220"/>
      <c r="J91" s="221">
        <f>ROUND(I91*H91,2)</f>
        <v>0</v>
      </c>
      <c r="K91" s="217" t="s">
        <v>186</v>
      </c>
      <c r="L91" s="46"/>
      <c r="M91" s="222" t="s">
        <v>19</v>
      </c>
      <c r="N91" s="223" t="s">
        <v>43</v>
      </c>
      <c r="O91" s="86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187</v>
      </c>
      <c r="AT91" s="226" t="s">
        <v>182</v>
      </c>
      <c r="AU91" s="226" t="s">
        <v>82</v>
      </c>
      <c r="AY91" s="19" t="s">
        <v>180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80</v>
      </c>
      <c r="BK91" s="227">
        <f>ROUND(I91*H91,2)</f>
        <v>0</v>
      </c>
      <c r="BL91" s="19" t="s">
        <v>187</v>
      </c>
      <c r="BM91" s="226" t="s">
        <v>198</v>
      </c>
    </row>
    <row r="92" s="2" customFormat="1">
      <c r="A92" s="40"/>
      <c r="B92" s="41"/>
      <c r="C92" s="42"/>
      <c r="D92" s="228" t="s">
        <v>189</v>
      </c>
      <c r="E92" s="42"/>
      <c r="F92" s="229" t="s">
        <v>199</v>
      </c>
      <c r="G92" s="42"/>
      <c r="H92" s="42"/>
      <c r="I92" s="230"/>
      <c r="J92" s="42"/>
      <c r="K92" s="42"/>
      <c r="L92" s="46"/>
      <c r="M92" s="231"/>
      <c r="N92" s="232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189</v>
      </c>
      <c r="AU92" s="19" t="s">
        <v>82</v>
      </c>
    </row>
    <row r="93" s="2" customFormat="1">
      <c r="A93" s="40"/>
      <c r="B93" s="41"/>
      <c r="C93" s="42"/>
      <c r="D93" s="233" t="s">
        <v>191</v>
      </c>
      <c r="E93" s="42"/>
      <c r="F93" s="234" t="s">
        <v>200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191</v>
      </c>
      <c r="AU93" s="19" t="s">
        <v>82</v>
      </c>
    </row>
    <row r="94" s="2" customFormat="1" ht="16.5" customHeight="1">
      <c r="A94" s="40"/>
      <c r="B94" s="41"/>
      <c r="C94" s="215" t="s">
        <v>100</v>
      </c>
      <c r="D94" s="215" t="s">
        <v>182</v>
      </c>
      <c r="E94" s="216" t="s">
        <v>201</v>
      </c>
      <c r="F94" s="217" t="s">
        <v>202</v>
      </c>
      <c r="G94" s="218" t="s">
        <v>197</v>
      </c>
      <c r="H94" s="219">
        <v>2</v>
      </c>
      <c r="I94" s="220"/>
      <c r="J94" s="221">
        <f>ROUND(I94*H94,2)</f>
        <v>0</v>
      </c>
      <c r="K94" s="217" t="s">
        <v>186</v>
      </c>
      <c r="L94" s="46"/>
      <c r="M94" s="222" t="s">
        <v>19</v>
      </c>
      <c r="N94" s="223" t="s">
        <v>43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187</v>
      </c>
      <c r="AT94" s="226" t="s">
        <v>182</v>
      </c>
      <c r="AU94" s="226" t="s">
        <v>82</v>
      </c>
      <c r="AY94" s="19" t="s">
        <v>180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187</v>
      </c>
      <c r="BM94" s="226" t="s">
        <v>203</v>
      </c>
    </row>
    <row r="95" s="2" customFormat="1">
      <c r="A95" s="40"/>
      <c r="B95" s="41"/>
      <c r="C95" s="42"/>
      <c r="D95" s="228" t="s">
        <v>189</v>
      </c>
      <c r="E95" s="42"/>
      <c r="F95" s="229" t="s">
        <v>204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189</v>
      </c>
      <c r="AU95" s="19" t="s">
        <v>82</v>
      </c>
    </row>
    <row r="96" s="2" customFormat="1">
      <c r="A96" s="40"/>
      <c r="B96" s="41"/>
      <c r="C96" s="42"/>
      <c r="D96" s="233" t="s">
        <v>191</v>
      </c>
      <c r="E96" s="42"/>
      <c r="F96" s="234" t="s">
        <v>205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191</v>
      </c>
      <c r="AU96" s="19" t="s">
        <v>82</v>
      </c>
    </row>
    <row r="97" s="2" customFormat="1" ht="21.75" customHeight="1">
      <c r="A97" s="40"/>
      <c r="B97" s="41"/>
      <c r="C97" s="215" t="s">
        <v>187</v>
      </c>
      <c r="D97" s="215" t="s">
        <v>182</v>
      </c>
      <c r="E97" s="216" t="s">
        <v>206</v>
      </c>
      <c r="F97" s="217" t="s">
        <v>207</v>
      </c>
      <c r="G97" s="218" t="s">
        <v>197</v>
      </c>
      <c r="H97" s="219">
        <v>2</v>
      </c>
      <c r="I97" s="220"/>
      <c r="J97" s="221">
        <f>ROUND(I97*H97,2)</f>
        <v>0</v>
      </c>
      <c r="K97" s="217" t="s">
        <v>186</v>
      </c>
      <c r="L97" s="46"/>
      <c r="M97" s="222" t="s">
        <v>19</v>
      </c>
      <c r="N97" s="223" t="s">
        <v>43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187</v>
      </c>
      <c r="AT97" s="226" t="s">
        <v>182</v>
      </c>
      <c r="AU97" s="226" t="s">
        <v>82</v>
      </c>
      <c r="AY97" s="19" t="s">
        <v>180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187</v>
      </c>
      <c r="BM97" s="226" t="s">
        <v>208</v>
      </c>
    </row>
    <row r="98" s="2" customFormat="1">
      <c r="A98" s="40"/>
      <c r="B98" s="41"/>
      <c r="C98" s="42"/>
      <c r="D98" s="228" t="s">
        <v>189</v>
      </c>
      <c r="E98" s="42"/>
      <c r="F98" s="229" t="s">
        <v>209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189</v>
      </c>
      <c r="AU98" s="19" t="s">
        <v>82</v>
      </c>
    </row>
    <row r="99" s="2" customFormat="1">
      <c r="A99" s="40"/>
      <c r="B99" s="41"/>
      <c r="C99" s="42"/>
      <c r="D99" s="233" t="s">
        <v>191</v>
      </c>
      <c r="E99" s="42"/>
      <c r="F99" s="234" t="s">
        <v>210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191</v>
      </c>
      <c r="AU99" s="19" t="s">
        <v>82</v>
      </c>
    </row>
    <row r="100" s="2" customFormat="1" ht="21.75" customHeight="1">
      <c r="A100" s="40"/>
      <c r="B100" s="41"/>
      <c r="C100" s="215" t="s">
        <v>211</v>
      </c>
      <c r="D100" s="215" t="s">
        <v>182</v>
      </c>
      <c r="E100" s="216" t="s">
        <v>212</v>
      </c>
      <c r="F100" s="217" t="s">
        <v>213</v>
      </c>
      <c r="G100" s="218" t="s">
        <v>197</v>
      </c>
      <c r="H100" s="219">
        <v>2</v>
      </c>
      <c r="I100" s="220"/>
      <c r="J100" s="221">
        <f>ROUND(I100*H100,2)</f>
        <v>0</v>
      </c>
      <c r="K100" s="217" t="s">
        <v>186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187</v>
      </c>
      <c r="AT100" s="226" t="s">
        <v>182</v>
      </c>
      <c r="AU100" s="226" t="s">
        <v>82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187</v>
      </c>
      <c r="BM100" s="226" t="s">
        <v>214</v>
      </c>
    </row>
    <row r="101" s="2" customFormat="1">
      <c r="A101" s="40"/>
      <c r="B101" s="41"/>
      <c r="C101" s="42"/>
      <c r="D101" s="228" t="s">
        <v>189</v>
      </c>
      <c r="E101" s="42"/>
      <c r="F101" s="229" t="s">
        <v>215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189</v>
      </c>
      <c r="AU101" s="19" t="s">
        <v>82</v>
      </c>
    </row>
    <row r="102" s="2" customFormat="1">
      <c r="A102" s="40"/>
      <c r="B102" s="41"/>
      <c r="C102" s="42"/>
      <c r="D102" s="233" t="s">
        <v>191</v>
      </c>
      <c r="E102" s="42"/>
      <c r="F102" s="234" t="s">
        <v>216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191</v>
      </c>
      <c r="AU102" s="19" t="s">
        <v>82</v>
      </c>
    </row>
    <row r="103" s="2" customFormat="1" ht="16.5" customHeight="1">
      <c r="A103" s="40"/>
      <c r="B103" s="41"/>
      <c r="C103" s="215" t="s">
        <v>217</v>
      </c>
      <c r="D103" s="215" t="s">
        <v>182</v>
      </c>
      <c r="E103" s="216" t="s">
        <v>218</v>
      </c>
      <c r="F103" s="217" t="s">
        <v>219</v>
      </c>
      <c r="G103" s="218" t="s">
        <v>185</v>
      </c>
      <c r="H103" s="219">
        <v>79.5</v>
      </c>
      <c r="I103" s="220"/>
      <c r="J103" s="221">
        <f>ROUND(I103*H103,2)</f>
        <v>0</v>
      </c>
      <c r="K103" s="217" t="s">
        <v>186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0.26000000000000001</v>
      </c>
      <c r="T103" s="225">
        <f>S103*H103</f>
        <v>20.670000000000002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187</v>
      </c>
      <c r="AT103" s="226" t="s">
        <v>182</v>
      </c>
      <c r="AU103" s="226" t="s">
        <v>82</v>
      </c>
      <c r="AY103" s="19" t="s">
        <v>180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187</v>
      </c>
      <c r="BM103" s="226" t="s">
        <v>220</v>
      </c>
    </row>
    <row r="104" s="2" customFormat="1">
      <c r="A104" s="40"/>
      <c r="B104" s="41"/>
      <c r="C104" s="42"/>
      <c r="D104" s="228" t="s">
        <v>189</v>
      </c>
      <c r="E104" s="42"/>
      <c r="F104" s="229" t="s">
        <v>221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189</v>
      </c>
      <c r="AU104" s="19" t="s">
        <v>82</v>
      </c>
    </row>
    <row r="105" s="2" customFormat="1">
      <c r="A105" s="40"/>
      <c r="B105" s="41"/>
      <c r="C105" s="42"/>
      <c r="D105" s="233" t="s">
        <v>191</v>
      </c>
      <c r="E105" s="42"/>
      <c r="F105" s="234" t="s">
        <v>222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191</v>
      </c>
      <c r="AU105" s="19" t="s">
        <v>82</v>
      </c>
    </row>
    <row r="106" s="13" customFormat="1">
      <c r="A106" s="13"/>
      <c r="B106" s="235"/>
      <c r="C106" s="236"/>
      <c r="D106" s="228" t="s">
        <v>193</v>
      </c>
      <c r="E106" s="237" t="s">
        <v>19</v>
      </c>
      <c r="F106" s="238" t="s">
        <v>223</v>
      </c>
      <c r="G106" s="236"/>
      <c r="H106" s="239">
        <v>79.5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193</v>
      </c>
      <c r="AU106" s="245" t="s">
        <v>82</v>
      </c>
      <c r="AV106" s="13" t="s">
        <v>82</v>
      </c>
      <c r="AW106" s="13" t="s">
        <v>33</v>
      </c>
      <c r="AX106" s="13" t="s">
        <v>80</v>
      </c>
      <c r="AY106" s="245" t="s">
        <v>180</v>
      </c>
    </row>
    <row r="107" s="2" customFormat="1" ht="16.5" customHeight="1">
      <c r="A107" s="40"/>
      <c r="B107" s="41"/>
      <c r="C107" s="215" t="s">
        <v>224</v>
      </c>
      <c r="D107" s="215" t="s">
        <v>182</v>
      </c>
      <c r="E107" s="216" t="s">
        <v>225</v>
      </c>
      <c r="F107" s="217" t="s">
        <v>226</v>
      </c>
      <c r="G107" s="218" t="s">
        <v>185</v>
      </c>
      <c r="H107" s="219">
        <v>95</v>
      </c>
      <c r="I107" s="220"/>
      <c r="J107" s="221">
        <f>ROUND(I107*H107,2)</f>
        <v>0</v>
      </c>
      <c r="K107" s="217" t="s">
        <v>186</v>
      </c>
      <c r="L107" s="46"/>
      <c r="M107" s="222" t="s">
        <v>19</v>
      </c>
      <c r="N107" s="223" t="s">
        <v>43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0.44</v>
      </c>
      <c r="T107" s="225">
        <f>S107*H107</f>
        <v>41.799999999999997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187</v>
      </c>
      <c r="AT107" s="226" t="s">
        <v>182</v>
      </c>
      <c r="AU107" s="226" t="s">
        <v>82</v>
      </c>
      <c r="AY107" s="19" t="s">
        <v>180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187</v>
      </c>
      <c r="BM107" s="226" t="s">
        <v>227</v>
      </c>
    </row>
    <row r="108" s="2" customFormat="1">
      <c r="A108" s="40"/>
      <c r="B108" s="41"/>
      <c r="C108" s="42"/>
      <c r="D108" s="228" t="s">
        <v>189</v>
      </c>
      <c r="E108" s="42"/>
      <c r="F108" s="229" t="s">
        <v>228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189</v>
      </c>
      <c r="AU108" s="19" t="s">
        <v>82</v>
      </c>
    </row>
    <row r="109" s="2" customFormat="1">
      <c r="A109" s="40"/>
      <c r="B109" s="41"/>
      <c r="C109" s="42"/>
      <c r="D109" s="233" t="s">
        <v>191</v>
      </c>
      <c r="E109" s="42"/>
      <c r="F109" s="234" t="s">
        <v>229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191</v>
      </c>
      <c r="AU109" s="19" t="s">
        <v>82</v>
      </c>
    </row>
    <row r="110" s="14" customFormat="1">
      <c r="A110" s="14"/>
      <c r="B110" s="246"/>
      <c r="C110" s="247"/>
      <c r="D110" s="228" t="s">
        <v>193</v>
      </c>
      <c r="E110" s="248" t="s">
        <v>19</v>
      </c>
      <c r="F110" s="249" t="s">
        <v>230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193</v>
      </c>
      <c r="AU110" s="255" t="s">
        <v>82</v>
      </c>
      <c r="AV110" s="14" t="s">
        <v>80</v>
      </c>
      <c r="AW110" s="14" t="s">
        <v>33</v>
      </c>
      <c r="AX110" s="14" t="s">
        <v>72</v>
      </c>
      <c r="AY110" s="255" t="s">
        <v>180</v>
      </c>
    </row>
    <row r="111" s="13" customFormat="1">
      <c r="A111" s="13"/>
      <c r="B111" s="235"/>
      <c r="C111" s="236"/>
      <c r="D111" s="228" t="s">
        <v>193</v>
      </c>
      <c r="E111" s="237" t="s">
        <v>19</v>
      </c>
      <c r="F111" s="238" t="s">
        <v>231</v>
      </c>
      <c r="G111" s="236"/>
      <c r="H111" s="239">
        <v>95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193</v>
      </c>
      <c r="AU111" s="245" t="s">
        <v>82</v>
      </c>
      <c r="AV111" s="13" t="s">
        <v>82</v>
      </c>
      <c r="AW111" s="13" t="s">
        <v>33</v>
      </c>
      <c r="AX111" s="13" t="s">
        <v>80</v>
      </c>
      <c r="AY111" s="245" t="s">
        <v>180</v>
      </c>
    </row>
    <row r="112" s="2" customFormat="1" ht="16.5" customHeight="1">
      <c r="A112" s="40"/>
      <c r="B112" s="41"/>
      <c r="C112" s="215" t="s">
        <v>232</v>
      </c>
      <c r="D112" s="215" t="s">
        <v>182</v>
      </c>
      <c r="E112" s="216" t="s">
        <v>233</v>
      </c>
      <c r="F112" s="217" t="s">
        <v>234</v>
      </c>
      <c r="G112" s="218" t="s">
        <v>235</v>
      </c>
      <c r="H112" s="219">
        <v>7</v>
      </c>
      <c r="I112" s="220"/>
      <c r="J112" s="221">
        <f>ROUND(I112*H112,2)</f>
        <v>0</v>
      </c>
      <c r="K112" s="217" t="s">
        <v>186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0.20499999999999999</v>
      </c>
      <c r="T112" s="225">
        <f>S112*H112</f>
        <v>1.4349999999999998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187</v>
      </c>
      <c r="AT112" s="226" t="s">
        <v>182</v>
      </c>
      <c r="AU112" s="226" t="s">
        <v>82</v>
      </c>
      <c r="AY112" s="19" t="s">
        <v>180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187</v>
      </c>
      <c r="BM112" s="226" t="s">
        <v>236</v>
      </c>
    </row>
    <row r="113" s="2" customFormat="1">
      <c r="A113" s="40"/>
      <c r="B113" s="41"/>
      <c r="C113" s="42"/>
      <c r="D113" s="228" t="s">
        <v>189</v>
      </c>
      <c r="E113" s="42"/>
      <c r="F113" s="229" t="s">
        <v>237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189</v>
      </c>
      <c r="AU113" s="19" t="s">
        <v>82</v>
      </c>
    </row>
    <row r="114" s="2" customFormat="1">
      <c r="A114" s="40"/>
      <c r="B114" s="41"/>
      <c r="C114" s="42"/>
      <c r="D114" s="233" t="s">
        <v>191</v>
      </c>
      <c r="E114" s="42"/>
      <c r="F114" s="234" t="s">
        <v>238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191</v>
      </c>
      <c r="AU114" s="19" t="s">
        <v>82</v>
      </c>
    </row>
    <row r="115" s="14" customFormat="1">
      <c r="A115" s="14"/>
      <c r="B115" s="246"/>
      <c r="C115" s="247"/>
      <c r="D115" s="228" t="s">
        <v>193</v>
      </c>
      <c r="E115" s="248" t="s">
        <v>19</v>
      </c>
      <c r="F115" s="249" t="s">
        <v>239</v>
      </c>
      <c r="G115" s="247"/>
      <c r="H115" s="248" t="s">
        <v>19</v>
      </c>
      <c r="I115" s="250"/>
      <c r="J115" s="247"/>
      <c r="K115" s="247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193</v>
      </c>
      <c r="AU115" s="255" t="s">
        <v>82</v>
      </c>
      <c r="AV115" s="14" t="s">
        <v>80</v>
      </c>
      <c r="AW115" s="14" t="s">
        <v>33</v>
      </c>
      <c r="AX115" s="14" t="s">
        <v>72</v>
      </c>
      <c r="AY115" s="255" t="s">
        <v>180</v>
      </c>
    </row>
    <row r="116" s="13" customFormat="1">
      <c r="A116" s="13"/>
      <c r="B116" s="235"/>
      <c r="C116" s="236"/>
      <c r="D116" s="228" t="s">
        <v>193</v>
      </c>
      <c r="E116" s="237" t="s">
        <v>19</v>
      </c>
      <c r="F116" s="238" t="s">
        <v>224</v>
      </c>
      <c r="G116" s="236"/>
      <c r="H116" s="239">
        <v>7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193</v>
      </c>
      <c r="AU116" s="245" t="s">
        <v>82</v>
      </c>
      <c r="AV116" s="13" t="s">
        <v>82</v>
      </c>
      <c r="AW116" s="13" t="s">
        <v>33</v>
      </c>
      <c r="AX116" s="13" t="s">
        <v>80</v>
      </c>
      <c r="AY116" s="245" t="s">
        <v>180</v>
      </c>
    </row>
    <row r="117" s="2" customFormat="1" ht="16.5" customHeight="1">
      <c r="A117" s="40"/>
      <c r="B117" s="41"/>
      <c r="C117" s="215" t="s">
        <v>240</v>
      </c>
      <c r="D117" s="215" t="s">
        <v>182</v>
      </c>
      <c r="E117" s="216" t="s">
        <v>241</v>
      </c>
      <c r="F117" s="217" t="s">
        <v>242</v>
      </c>
      <c r="G117" s="218" t="s">
        <v>185</v>
      </c>
      <c r="H117" s="219">
        <v>89.560000000000002</v>
      </c>
      <c r="I117" s="220"/>
      <c r="J117" s="221">
        <f>ROUND(I117*H117,2)</f>
        <v>0</v>
      </c>
      <c r="K117" s="217" t="s">
        <v>186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187</v>
      </c>
      <c r="AT117" s="226" t="s">
        <v>182</v>
      </c>
      <c r="AU117" s="226" t="s">
        <v>82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187</v>
      </c>
      <c r="BM117" s="226" t="s">
        <v>243</v>
      </c>
    </row>
    <row r="118" s="2" customFormat="1">
      <c r="A118" s="40"/>
      <c r="B118" s="41"/>
      <c r="C118" s="42"/>
      <c r="D118" s="228" t="s">
        <v>189</v>
      </c>
      <c r="E118" s="42"/>
      <c r="F118" s="229" t="s">
        <v>244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189</v>
      </c>
      <c r="AU118" s="19" t="s">
        <v>82</v>
      </c>
    </row>
    <row r="119" s="2" customFormat="1">
      <c r="A119" s="40"/>
      <c r="B119" s="41"/>
      <c r="C119" s="42"/>
      <c r="D119" s="233" t="s">
        <v>191</v>
      </c>
      <c r="E119" s="42"/>
      <c r="F119" s="234" t="s">
        <v>245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191</v>
      </c>
      <c r="AU119" s="19" t="s">
        <v>82</v>
      </c>
    </row>
    <row r="120" s="13" customFormat="1">
      <c r="A120" s="13"/>
      <c r="B120" s="235"/>
      <c r="C120" s="236"/>
      <c r="D120" s="228" t="s">
        <v>193</v>
      </c>
      <c r="E120" s="237" t="s">
        <v>19</v>
      </c>
      <c r="F120" s="238" t="s">
        <v>246</v>
      </c>
      <c r="G120" s="236"/>
      <c r="H120" s="239">
        <v>89.560000000000002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193</v>
      </c>
      <c r="AU120" s="245" t="s">
        <v>82</v>
      </c>
      <c r="AV120" s="13" t="s">
        <v>82</v>
      </c>
      <c r="AW120" s="13" t="s">
        <v>33</v>
      </c>
      <c r="AX120" s="13" t="s">
        <v>80</v>
      </c>
      <c r="AY120" s="245" t="s">
        <v>180</v>
      </c>
    </row>
    <row r="121" s="2" customFormat="1" ht="21.75" customHeight="1">
      <c r="A121" s="40"/>
      <c r="B121" s="41"/>
      <c r="C121" s="215" t="s">
        <v>247</v>
      </c>
      <c r="D121" s="215" t="s">
        <v>182</v>
      </c>
      <c r="E121" s="216" t="s">
        <v>248</v>
      </c>
      <c r="F121" s="217" t="s">
        <v>249</v>
      </c>
      <c r="G121" s="218" t="s">
        <v>250</v>
      </c>
      <c r="H121" s="219">
        <v>131.69999999999999</v>
      </c>
      <c r="I121" s="220"/>
      <c r="J121" s="221">
        <f>ROUND(I121*H121,2)</f>
        <v>0</v>
      </c>
      <c r="K121" s="217" t="s">
        <v>186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187</v>
      </c>
      <c r="AT121" s="226" t="s">
        <v>182</v>
      </c>
      <c r="AU121" s="226" t="s">
        <v>82</v>
      </c>
      <c r="AY121" s="19" t="s">
        <v>180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187</v>
      </c>
      <c r="BM121" s="226" t="s">
        <v>251</v>
      </c>
    </row>
    <row r="122" s="2" customFormat="1">
      <c r="A122" s="40"/>
      <c r="B122" s="41"/>
      <c r="C122" s="42"/>
      <c r="D122" s="228" t="s">
        <v>189</v>
      </c>
      <c r="E122" s="42"/>
      <c r="F122" s="229" t="s">
        <v>252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189</v>
      </c>
      <c r="AU122" s="19" t="s">
        <v>82</v>
      </c>
    </row>
    <row r="123" s="2" customFormat="1">
      <c r="A123" s="40"/>
      <c r="B123" s="41"/>
      <c r="C123" s="42"/>
      <c r="D123" s="233" t="s">
        <v>191</v>
      </c>
      <c r="E123" s="42"/>
      <c r="F123" s="234" t="s">
        <v>253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191</v>
      </c>
      <c r="AU123" s="19" t="s">
        <v>82</v>
      </c>
    </row>
    <row r="124" s="14" customFormat="1">
      <c r="A124" s="14"/>
      <c r="B124" s="246"/>
      <c r="C124" s="247"/>
      <c r="D124" s="228" t="s">
        <v>193</v>
      </c>
      <c r="E124" s="248" t="s">
        <v>19</v>
      </c>
      <c r="F124" s="249" t="s">
        <v>254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193</v>
      </c>
      <c r="AU124" s="255" t="s">
        <v>82</v>
      </c>
      <c r="AV124" s="14" t="s">
        <v>80</v>
      </c>
      <c r="AW124" s="14" t="s">
        <v>33</v>
      </c>
      <c r="AX124" s="14" t="s">
        <v>72</v>
      </c>
      <c r="AY124" s="255" t="s">
        <v>180</v>
      </c>
    </row>
    <row r="125" s="14" customFormat="1">
      <c r="A125" s="14"/>
      <c r="B125" s="246"/>
      <c r="C125" s="247"/>
      <c r="D125" s="228" t="s">
        <v>193</v>
      </c>
      <c r="E125" s="248" t="s">
        <v>19</v>
      </c>
      <c r="F125" s="249" t="s">
        <v>255</v>
      </c>
      <c r="G125" s="247"/>
      <c r="H125" s="248" t="s">
        <v>19</v>
      </c>
      <c r="I125" s="250"/>
      <c r="J125" s="247"/>
      <c r="K125" s="247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193</v>
      </c>
      <c r="AU125" s="255" t="s">
        <v>82</v>
      </c>
      <c r="AV125" s="14" t="s">
        <v>80</v>
      </c>
      <c r="AW125" s="14" t="s">
        <v>33</v>
      </c>
      <c r="AX125" s="14" t="s">
        <v>72</v>
      </c>
      <c r="AY125" s="255" t="s">
        <v>180</v>
      </c>
    </row>
    <row r="126" s="13" customFormat="1">
      <c r="A126" s="13"/>
      <c r="B126" s="235"/>
      <c r="C126" s="236"/>
      <c r="D126" s="228" t="s">
        <v>193</v>
      </c>
      <c r="E126" s="237" t="s">
        <v>19</v>
      </c>
      <c r="F126" s="238" t="s">
        <v>256</v>
      </c>
      <c r="G126" s="236"/>
      <c r="H126" s="239">
        <v>131.69999999999999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193</v>
      </c>
      <c r="AU126" s="245" t="s">
        <v>82</v>
      </c>
      <c r="AV126" s="13" t="s">
        <v>82</v>
      </c>
      <c r="AW126" s="13" t="s">
        <v>33</v>
      </c>
      <c r="AX126" s="13" t="s">
        <v>80</v>
      </c>
      <c r="AY126" s="245" t="s">
        <v>180</v>
      </c>
    </row>
    <row r="127" s="2" customFormat="1" ht="16.5" customHeight="1">
      <c r="A127" s="40"/>
      <c r="B127" s="41"/>
      <c r="C127" s="215" t="s">
        <v>257</v>
      </c>
      <c r="D127" s="215" t="s">
        <v>182</v>
      </c>
      <c r="E127" s="216" t="s">
        <v>258</v>
      </c>
      <c r="F127" s="217" t="s">
        <v>259</v>
      </c>
      <c r="G127" s="218" t="s">
        <v>197</v>
      </c>
      <c r="H127" s="219">
        <v>2</v>
      </c>
      <c r="I127" s="220"/>
      <c r="J127" s="221">
        <f>ROUND(I127*H127,2)</f>
        <v>0</v>
      </c>
      <c r="K127" s="217" t="s">
        <v>186</v>
      </c>
      <c r="L127" s="46"/>
      <c r="M127" s="222" t="s">
        <v>19</v>
      </c>
      <c r="N127" s="223" t="s">
        <v>43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187</v>
      </c>
      <c r="AT127" s="226" t="s">
        <v>182</v>
      </c>
      <c r="AU127" s="226" t="s">
        <v>82</v>
      </c>
      <c r="AY127" s="19" t="s">
        <v>180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187</v>
      </c>
      <c r="BM127" s="226" t="s">
        <v>260</v>
      </c>
    </row>
    <row r="128" s="2" customFormat="1">
      <c r="A128" s="40"/>
      <c r="B128" s="41"/>
      <c r="C128" s="42"/>
      <c r="D128" s="228" t="s">
        <v>189</v>
      </c>
      <c r="E128" s="42"/>
      <c r="F128" s="229" t="s">
        <v>261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189</v>
      </c>
      <c r="AU128" s="19" t="s">
        <v>82</v>
      </c>
    </row>
    <row r="129" s="2" customFormat="1">
      <c r="A129" s="40"/>
      <c r="B129" s="41"/>
      <c r="C129" s="42"/>
      <c r="D129" s="233" t="s">
        <v>191</v>
      </c>
      <c r="E129" s="42"/>
      <c r="F129" s="234" t="s">
        <v>262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191</v>
      </c>
      <c r="AU129" s="19" t="s">
        <v>82</v>
      </c>
    </row>
    <row r="130" s="2" customFormat="1" ht="16.5" customHeight="1">
      <c r="A130" s="40"/>
      <c r="B130" s="41"/>
      <c r="C130" s="215" t="s">
        <v>263</v>
      </c>
      <c r="D130" s="215" t="s">
        <v>182</v>
      </c>
      <c r="E130" s="216" t="s">
        <v>264</v>
      </c>
      <c r="F130" s="217" t="s">
        <v>265</v>
      </c>
      <c r="G130" s="218" t="s">
        <v>197</v>
      </c>
      <c r="H130" s="219">
        <v>2</v>
      </c>
      <c r="I130" s="220"/>
      <c r="J130" s="221">
        <f>ROUND(I130*H130,2)</f>
        <v>0</v>
      </c>
      <c r="K130" s="217" t="s">
        <v>186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187</v>
      </c>
      <c r="AT130" s="226" t="s">
        <v>182</v>
      </c>
      <c r="AU130" s="226" t="s">
        <v>82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187</v>
      </c>
      <c r="BM130" s="226" t="s">
        <v>266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267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82</v>
      </c>
    </row>
    <row r="132" s="2" customFormat="1">
      <c r="A132" s="40"/>
      <c r="B132" s="41"/>
      <c r="C132" s="42"/>
      <c r="D132" s="233" t="s">
        <v>191</v>
      </c>
      <c r="E132" s="42"/>
      <c r="F132" s="234" t="s">
        <v>268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191</v>
      </c>
      <c r="AU132" s="19" t="s">
        <v>82</v>
      </c>
    </row>
    <row r="133" s="2" customFormat="1" ht="16.5" customHeight="1">
      <c r="A133" s="40"/>
      <c r="B133" s="41"/>
      <c r="C133" s="215" t="s">
        <v>269</v>
      </c>
      <c r="D133" s="215" t="s">
        <v>182</v>
      </c>
      <c r="E133" s="216" t="s">
        <v>270</v>
      </c>
      <c r="F133" s="217" t="s">
        <v>271</v>
      </c>
      <c r="G133" s="218" t="s">
        <v>197</v>
      </c>
      <c r="H133" s="219">
        <v>2</v>
      </c>
      <c r="I133" s="220"/>
      <c r="J133" s="221">
        <f>ROUND(I133*H133,2)</f>
        <v>0</v>
      </c>
      <c r="K133" s="217" t="s">
        <v>186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187</v>
      </c>
      <c r="AT133" s="226" t="s">
        <v>182</v>
      </c>
      <c r="AU133" s="226" t="s">
        <v>82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187</v>
      </c>
      <c r="BM133" s="226" t="s">
        <v>272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273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82</v>
      </c>
    </row>
    <row r="135" s="2" customFormat="1">
      <c r="A135" s="40"/>
      <c r="B135" s="41"/>
      <c r="C135" s="42"/>
      <c r="D135" s="233" t="s">
        <v>191</v>
      </c>
      <c r="E135" s="42"/>
      <c r="F135" s="234" t="s">
        <v>274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191</v>
      </c>
      <c r="AU135" s="19" t="s">
        <v>82</v>
      </c>
    </row>
    <row r="136" s="2" customFormat="1" ht="16.5" customHeight="1">
      <c r="A136" s="40"/>
      <c r="B136" s="41"/>
      <c r="C136" s="215" t="s">
        <v>275</v>
      </c>
      <c r="D136" s="215" t="s">
        <v>182</v>
      </c>
      <c r="E136" s="216" t="s">
        <v>276</v>
      </c>
      <c r="F136" s="217" t="s">
        <v>277</v>
      </c>
      <c r="G136" s="218" t="s">
        <v>197</v>
      </c>
      <c r="H136" s="219">
        <v>2</v>
      </c>
      <c r="I136" s="220"/>
      <c r="J136" s="221">
        <f>ROUND(I136*H136,2)</f>
        <v>0</v>
      </c>
      <c r="K136" s="217" t="s">
        <v>186</v>
      </c>
      <c r="L136" s="46"/>
      <c r="M136" s="222" t="s">
        <v>19</v>
      </c>
      <c r="N136" s="223" t="s">
        <v>43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187</v>
      </c>
      <c r="AT136" s="226" t="s">
        <v>182</v>
      </c>
      <c r="AU136" s="226" t="s">
        <v>82</v>
      </c>
      <c r="AY136" s="19" t="s">
        <v>180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187</v>
      </c>
      <c r="BM136" s="226" t="s">
        <v>278</v>
      </c>
    </row>
    <row r="137" s="2" customFormat="1">
      <c r="A137" s="40"/>
      <c r="B137" s="41"/>
      <c r="C137" s="42"/>
      <c r="D137" s="228" t="s">
        <v>189</v>
      </c>
      <c r="E137" s="42"/>
      <c r="F137" s="229" t="s">
        <v>279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189</v>
      </c>
      <c r="AU137" s="19" t="s">
        <v>82</v>
      </c>
    </row>
    <row r="138" s="2" customFormat="1">
      <c r="A138" s="40"/>
      <c r="B138" s="41"/>
      <c r="C138" s="42"/>
      <c r="D138" s="233" t="s">
        <v>191</v>
      </c>
      <c r="E138" s="42"/>
      <c r="F138" s="234" t="s">
        <v>280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191</v>
      </c>
      <c r="AU138" s="19" t="s">
        <v>82</v>
      </c>
    </row>
    <row r="139" s="2" customFormat="1" ht="16.5" customHeight="1">
      <c r="A139" s="40"/>
      <c r="B139" s="41"/>
      <c r="C139" s="215" t="s">
        <v>8</v>
      </c>
      <c r="D139" s="215" t="s">
        <v>182</v>
      </c>
      <c r="E139" s="216" t="s">
        <v>281</v>
      </c>
      <c r="F139" s="217" t="s">
        <v>282</v>
      </c>
      <c r="G139" s="218" t="s">
        <v>197</v>
      </c>
      <c r="H139" s="219">
        <v>2</v>
      </c>
      <c r="I139" s="220"/>
      <c r="J139" s="221">
        <f>ROUND(I139*H139,2)</f>
        <v>0</v>
      </c>
      <c r="K139" s="217" t="s">
        <v>186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187</v>
      </c>
      <c r="AT139" s="226" t="s">
        <v>182</v>
      </c>
      <c r="AU139" s="226" t="s">
        <v>82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187</v>
      </c>
      <c r="BM139" s="226" t="s">
        <v>283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284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82</v>
      </c>
    </row>
    <row r="141" s="2" customFormat="1">
      <c r="A141" s="40"/>
      <c r="B141" s="41"/>
      <c r="C141" s="42"/>
      <c r="D141" s="233" t="s">
        <v>191</v>
      </c>
      <c r="E141" s="42"/>
      <c r="F141" s="234" t="s">
        <v>285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191</v>
      </c>
      <c r="AU141" s="19" t="s">
        <v>82</v>
      </c>
    </row>
    <row r="142" s="2" customFormat="1" ht="16.5" customHeight="1">
      <c r="A142" s="40"/>
      <c r="B142" s="41"/>
      <c r="C142" s="215" t="s">
        <v>286</v>
      </c>
      <c r="D142" s="215" t="s">
        <v>182</v>
      </c>
      <c r="E142" s="216" t="s">
        <v>287</v>
      </c>
      <c r="F142" s="217" t="s">
        <v>288</v>
      </c>
      <c r="G142" s="218" t="s">
        <v>197</v>
      </c>
      <c r="H142" s="219">
        <v>2</v>
      </c>
      <c r="I142" s="220"/>
      <c r="J142" s="221">
        <f>ROUND(I142*H142,2)</f>
        <v>0</v>
      </c>
      <c r="K142" s="217" t="s">
        <v>186</v>
      </c>
      <c r="L142" s="46"/>
      <c r="M142" s="222" t="s">
        <v>19</v>
      </c>
      <c r="N142" s="223" t="s">
        <v>43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187</v>
      </c>
      <c r="AT142" s="226" t="s">
        <v>182</v>
      </c>
      <c r="AU142" s="226" t="s">
        <v>82</v>
      </c>
      <c r="AY142" s="19" t="s">
        <v>180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187</v>
      </c>
      <c r="BM142" s="226" t="s">
        <v>289</v>
      </c>
    </row>
    <row r="143" s="2" customFormat="1">
      <c r="A143" s="40"/>
      <c r="B143" s="41"/>
      <c r="C143" s="42"/>
      <c r="D143" s="228" t="s">
        <v>189</v>
      </c>
      <c r="E143" s="42"/>
      <c r="F143" s="229" t="s">
        <v>290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189</v>
      </c>
      <c r="AU143" s="19" t="s">
        <v>82</v>
      </c>
    </row>
    <row r="144" s="2" customFormat="1">
      <c r="A144" s="40"/>
      <c r="B144" s="41"/>
      <c r="C144" s="42"/>
      <c r="D144" s="233" t="s">
        <v>191</v>
      </c>
      <c r="E144" s="42"/>
      <c r="F144" s="234" t="s">
        <v>291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191</v>
      </c>
      <c r="AU144" s="19" t="s">
        <v>82</v>
      </c>
    </row>
    <row r="145" s="2" customFormat="1" ht="16.5" customHeight="1">
      <c r="A145" s="40"/>
      <c r="B145" s="41"/>
      <c r="C145" s="215" t="s">
        <v>292</v>
      </c>
      <c r="D145" s="215" t="s">
        <v>182</v>
      </c>
      <c r="E145" s="216" t="s">
        <v>293</v>
      </c>
      <c r="F145" s="217" t="s">
        <v>294</v>
      </c>
      <c r="G145" s="218" t="s">
        <v>185</v>
      </c>
      <c r="H145" s="219">
        <v>10</v>
      </c>
      <c r="I145" s="220"/>
      <c r="J145" s="221">
        <f>ROUND(I145*H145,2)</f>
        <v>0</v>
      </c>
      <c r="K145" s="217" t="s">
        <v>186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187</v>
      </c>
      <c r="AT145" s="226" t="s">
        <v>182</v>
      </c>
      <c r="AU145" s="226" t="s">
        <v>82</v>
      </c>
      <c r="AY145" s="19" t="s">
        <v>180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187</v>
      </c>
      <c r="BM145" s="226" t="s">
        <v>295</v>
      </c>
    </row>
    <row r="146" s="2" customFormat="1">
      <c r="A146" s="40"/>
      <c r="B146" s="41"/>
      <c r="C146" s="42"/>
      <c r="D146" s="228" t="s">
        <v>189</v>
      </c>
      <c r="E146" s="42"/>
      <c r="F146" s="229" t="s">
        <v>296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189</v>
      </c>
      <c r="AU146" s="19" t="s">
        <v>82</v>
      </c>
    </row>
    <row r="147" s="2" customFormat="1">
      <c r="A147" s="40"/>
      <c r="B147" s="41"/>
      <c r="C147" s="42"/>
      <c r="D147" s="233" t="s">
        <v>191</v>
      </c>
      <c r="E147" s="42"/>
      <c r="F147" s="234" t="s">
        <v>297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191</v>
      </c>
      <c r="AU147" s="19" t="s">
        <v>82</v>
      </c>
    </row>
    <row r="148" s="2" customFormat="1" ht="21.75" customHeight="1">
      <c r="A148" s="40"/>
      <c r="B148" s="41"/>
      <c r="C148" s="215" t="s">
        <v>298</v>
      </c>
      <c r="D148" s="215" t="s">
        <v>182</v>
      </c>
      <c r="E148" s="216" t="s">
        <v>299</v>
      </c>
      <c r="F148" s="217" t="s">
        <v>300</v>
      </c>
      <c r="G148" s="218" t="s">
        <v>197</v>
      </c>
      <c r="H148" s="219">
        <v>38</v>
      </c>
      <c r="I148" s="220"/>
      <c r="J148" s="221">
        <f>ROUND(I148*H148,2)</f>
        <v>0</v>
      </c>
      <c r="K148" s="217" t="s">
        <v>186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187</v>
      </c>
      <c r="AT148" s="226" t="s">
        <v>182</v>
      </c>
      <c r="AU148" s="226" t="s">
        <v>82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187</v>
      </c>
      <c r="BM148" s="226" t="s">
        <v>301</v>
      </c>
    </row>
    <row r="149" s="2" customFormat="1">
      <c r="A149" s="40"/>
      <c r="B149" s="41"/>
      <c r="C149" s="42"/>
      <c r="D149" s="228" t="s">
        <v>189</v>
      </c>
      <c r="E149" s="42"/>
      <c r="F149" s="229" t="s">
        <v>302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189</v>
      </c>
      <c r="AU149" s="19" t="s">
        <v>82</v>
      </c>
    </row>
    <row r="150" s="2" customFormat="1">
      <c r="A150" s="40"/>
      <c r="B150" s="41"/>
      <c r="C150" s="42"/>
      <c r="D150" s="233" t="s">
        <v>191</v>
      </c>
      <c r="E150" s="42"/>
      <c r="F150" s="234" t="s">
        <v>303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191</v>
      </c>
      <c r="AU150" s="19" t="s">
        <v>82</v>
      </c>
    </row>
    <row r="151" s="13" customFormat="1">
      <c r="A151" s="13"/>
      <c r="B151" s="235"/>
      <c r="C151" s="236"/>
      <c r="D151" s="228" t="s">
        <v>193</v>
      </c>
      <c r="E151" s="237" t="s">
        <v>19</v>
      </c>
      <c r="F151" s="238" t="s">
        <v>304</v>
      </c>
      <c r="G151" s="236"/>
      <c r="H151" s="239">
        <v>38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193</v>
      </c>
      <c r="AU151" s="245" t="s">
        <v>82</v>
      </c>
      <c r="AV151" s="13" t="s">
        <v>82</v>
      </c>
      <c r="AW151" s="13" t="s">
        <v>33</v>
      </c>
      <c r="AX151" s="13" t="s">
        <v>80</v>
      </c>
      <c r="AY151" s="245" t="s">
        <v>180</v>
      </c>
    </row>
    <row r="152" s="2" customFormat="1" ht="21.75" customHeight="1">
      <c r="A152" s="40"/>
      <c r="B152" s="41"/>
      <c r="C152" s="215" t="s">
        <v>305</v>
      </c>
      <c r="D152" s="215" t="s">
        <v>182</v>
      </c>
      <c r="E152" s="216" t="s">
        <v>306</v>
      </c>
      <c r="F152" s="217" t="s">
        <v>307</v>
      </c>
      <c r="G152" s="218" t="s">
        <v>197</v>
      </c>
      <c r="H152" s="219">
        <v>38</v>
      </c>
      <c r="I152" s="220"/>
      <c r="J152" s="221">
        <f>ROUND(I152*H152,2)</f>
        <v>0</v>
      </c>
      <c r="K152" s="217" t="s">
        <v>186</v>
      </c>
      <c r="L152" s="46"/>
      <c r="M152" s="222" t="s">
        <v>19</v>
      </c>
      <c r="N152" s="223" t="s">
        <v>43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187</v>
      </c>
      <c r="AT152" s="226" t="s">
        <v>182</v>
      </c>
      <c r="AU152" s="226" t="s">
        <v>82</v>
      </c>
      <c r="AY152" s="19" t="s">
        <v>180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187</v>
      </c>
      <c r="BM152" s="226" t="s">
        <v>308</v>
      </c>
    </row>
    <row r="153" s="2" customFormat="1">
      <c r="A153" s="40"/>
      <c r="B153" s="41"/>
      <c r="C153" s="42"/>
      <c r="D153" s="228" t="s">
        <v>189</v>
      </c>
      <c r="E153" s="42"/>
      <c r="F153" s="229" t="s">
        <v>309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189</v>
      </c>
      <c r="AU153" s="19" t="s">
        <v>82</v>
      </c>
    </row>
    <row r="154" s="2" customFormat="1">
      <c r="A154" s="40"/>
      <c r="B154" s="41"/>
      <c r="C154" s="42"/>
      <c r="D154" s="233" t="s">
        <v>191</v>
      </c>
      <c r="E154" s="42"/>
      <c r="F154" s="234" t="s">
        <v>310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191</v>
      </c>
      <c r="AU154" s="19" t="s">
        <v>82</v>
      </c>
    </row>
    <row r="155" s="2" customFormat="1" ht="21.75" customHeight="1">
      <c r="A155" s="40"/>
      <c r="B155" s="41"/>
      <c r="C155" s="215" t="s">
        <v>311</v>
      </c>
      <c r="D155" s="215" t="s">
        <v>182</v>
      </c>
      <c r="E155" s="216" t="s">
        <v>312</v>
      </c>
      <c r="F155" s="217" t="s">
        <v>313</v>
      </c>
      <c r="G155" s="218" t="s">
        <v>197</v>
      </c>
      <c r="H155" s="219">
        <v>38</v>
      </c>
      <c r="I155" s="220"/>
      <c r="J155" s="221">
        <f>ROUND(I155*H155,2)</f>
        <v>0</v>
      </c>
      <c r="K155" s="217" t="s">
        <v>186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187</v>
      </c>
      <c r="AT155" s="226" t="s">
        <v>182</v>
      </c>
      <c r="AU155" s="226" t="s">
        <v>82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187</v>
      </c>
      <c r="BM155" s="226" t="s">
        <v>314</v>
      </c>
    </row>
    <row r="156" s="2" customFormat="1">
      <c r="A156" s="40"/>
      <c r="B156" s="41"/>
      <c r="C156" s="42"/>
      <c r="D156" s="228" t="s">
        <v>189</v>
      </c>
      <c r="E156" s="42"/>
      <c r="F156" s="229" t="s">
        <v>315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189</v>
      </c>
      <c r="AU156" s="19" t="s">
        <v>82</v>
      </c>
    </row>
    <row r="157" s="2" customFormat="1">
      <c r="A157" s="40"/>
      <c r="B157" s="41"/>
      <c r="C157" s="42"/>
      <c r="D157" s="233" t="s">
        <v>191</v>
      </c>
      <c r="E157" s="42"/>
      <c r="F157" s="234" t="s">
        <v>316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191</v>
      </c>
      <c r="AU157" s="19" t="s">
        <v>82</v>
      </c>
    </row>
    <row r="158" s="2" customFormat="1" ht="21.75" customHeight="1">
      <c r="A158" s="40"/>
      <c r="B158" s="41"/>
      <c r="C158" s="215" t="s">
        <v>7</v>
      </c>
      <c r="D158" s="215" t="s">
        <v>182</v>
      </c>
      <c r="E158" s="216" t="s">
        <v>317</v>
      </c>
      <c r="F158" s="217" t="s">
        <v>318</v>
      </c>
      <c r="G158" s="218" t="s">
        <v>197</v>
      </c>
      <c r="H158" s="219">
        <v>38</v>
      </c>
      <c r="I158" s="220"/>
      <c r="J158" s="221">
        <f>ROUND(I158*H158,2)</f>
        <v>0</v>
      </c>
      <c r="K158" s="217" t="s">
        <v>186</v>
      </c>
      <c r="L158" s="46"/>
      <c r="M158" s="222" t="s">
        <v>19</v>
      </c>
      <c r="N158" s="223" t="s">
        <v>43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187</v>
      </c>
      <c r="AT158" s="226" t="s">
        <v>182</v>
      </c>
      <c r="AU158" s="226" t="s">
        <v>82</v>
      </c>
      <c r="AY158" s="19" t="s">
        <v>180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187</v>
      </c>
      <c r="BM158" s="226" t="s">
        <v>319</v>
      </c>
    </row>
    <row r="159" s="2" customFormat="1">
      <c r="A159" s="40"/>
      <c r="B159" s="41"/>
      <c r="C159" s="42"/>
      <c r="D159" s="228" t="s">
        <v>189</v>
      </c>
      <c r="E159" s="42"/>
      <c r="F159" s="229" t="s">
        <v>320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189</v>
      </c>
      <c r="AU159" s="19" t="s">
        <v>82</v>
      </c>
    </row>
    <row r="160" s="2" customFormat="1">
      <c r="A160" s="40"/>
      <c r="B160" s="41"/>
      <c r="C160" s="42"/>
      <c r="D160" s="233" t="s">
        <v>191</v>
      </c>
      <c r="E160" s="42"/>
      <c r="F160" s="234" t="s">
        <v>321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191</v>
      </c>
      <c r="AU160" s="19" t="s">
        <v>82</v>
      </c>
    </row>
    <row r="161" s="2" customFormat="1" ht="16.5" customHeight="1">
      <c r="A161" s="40"/>
      <c r="B161" s="41"/>
      <c r="C161" s="215" t="s">
        <v>322</v>
      </c>
      <c r="D161" s="215" t="s">
        <v>182</v>
      </c>
      <c r="E161" s="216" t="s">
        <v>323</v>
      </c>
      <c r="F161" s="217" t="s">
        <v>324</v>
      </c>
      <c r="G161" s="218" t="s">
        <v>197</v>
      </c>
      <c r="H161" s="219">
        <v>38</v>
      </c>
      <c r="I161" s="220"/>
      <c r="J161" s="221">
        <f>ROUND(I161*H161,2)</f>
        <v>0</v>
      </c>
      <c r="K161" s="217" t="s">
        <v>186</v>
      </c>
      <c r="L161" s="46"/>
      <c r="M161" s="222" t="s">
        <v>19</v>
      </c>
      <c r="N161" s="223" t="s">
        <v>43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187</v>
      </c>
      <c r="AT161" s="226" t="s">
        <v>182</v>
      </c>
      <c r="AU161" s="226" t="s">
        <v>82</v>
      </c>
      <c r="AY161" s="19" t="s">
        <v>180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187</v>
      </c>
      <c r="BM161" s="226" t="s">
        <v>325</v>
      </c>
    </row>
    <row r="162" s="2" customFormat="1">
      <c r="A162" s="40"/>
      <c r="B162" s="41"/>
      <c r="C162" s="42"/>
      <c r="D162" s="228" t="s">
        <v>189</v>
      </c>
      <c r="E162" s="42"/>
      <c r="F162" s="229" t="s">
        <v>326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189</v>
      </c>
      <c r="AU162" s="19" t="s">
        <v>82</v>
      </c>
    </row>
    <row r="163" s="2" customFormat="1">
      <c r="A163" s="40"/>
      <c r="B163" s="41"/>
      <c r="C163" s="42"/>
      <c r="D163" s="233" t="s">
        <v>191</v>
      </c>
      <c r="E163" s="42"/>
      <c r="F163" s="234" t="s">
        <v>327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191</v>
      </c>
      <c r="AU163" s="19" t="s">
        <v>82</v>
      </c>
    </row>
    <row r="164" s="2" customFormat="1" ht="16.5" customHeight="1">
      <c r="A164" s="40"/>
      <c r="B164" s="41"/>
      <c r="C164" s="215" t="s">
        <v>328</v>
      </c>
      <c r="D164" s="215" t="s">
        <v>182</v>
      </c>
      <c r="E164" s="216" t="s">
        <v>329</v>
      </c>
      <c r="F164" s="217" t="s">
        <v>330</v>
      </c>
      <c r="G164" s="218" t="s">
        <v>197</v>
      </c>
      <c r="H164" s="219">
        <v>38</v>
      </c>
      <c r="I164" s="220"/>
      <c r="J164" s="221">
        <f>ROUND(I164*H164,2)</f>
        <v>0</v>
      </c>
      <c r="K164" s="217" t="s">
        <v>186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187</v>
      </c>
      <c r="AT164" s="226" t="s">
        <v>182</v>
      </c>
      <c r="AU164" s="226" t="s">
        <v>82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187</v>
      </c>
      <c r="BM164" s="226" t="s">
        <v>331</v>
      </c>
    </row>
    <row r="165" s="2" customFormat="1">
      <c r="A165" s="40"/>
      <c r="B165" s="41"/>
      <c r="C165" s="42"/>
      <c r="D165" s="228" t="s">
        <v>189</v>
      </c>
      <c r="E165" s="42"/>
      <c r="F165" s="229" t="s">
        <v>332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189</v>
      </c>
      <c r="AU165" s="19" t="s">
        <v>82</v>
      </c>
    </row>
    <row r="166" s="2" customFormat="1">
      <c r="A166" s="40"/>
      <c r="B166" s="41"/>
      <c r="C166" s="42"/>
      <c r="D166" s="233" t="s">
        <v>191</v>
      </c>
      <c r="E166" s="42"/>
      <c r="F166" s="234" t="s">
        <v>333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191</v>
      </c>
      <c r="AU166" s="19" t="s">
        <v>82</v>
      </c>
    </row>
    <row r="167" s="2" customFormat="1" ht="16.5" customHeight="1">
      <c r="A167" s="40"/>
      <c r="B167" s="41"/>
      <c r="C167" s="215" t="s">
        <v>334</v>
      </c>
      <c r="D167" s="215" t="s">
        <v>182</v>
      </c>
      <c r="E167" s="216" t="s">
        <v>335</v>
      </c>
      <c r="F167" s="217" t="s">
        <v>336</v>
      </c>
      <c r="G167" s="218" t="s">
        <v>185</v>
      </c>
      <c r="H167" s="219">
        <v>150</v>
      </c>
      <c r="I167" s="220"/>
      <c r="J167" s="221">
        <f>ROUND(I167*H167,2)</f>
        <v>0</v>
      </c>
      <c r="K167" s="217" t="s">
        <v>186</v>
      </c>
      <c r="L167" s="46"/>
      <c r="M167" s="222" t="s">
        <v>19</v>
      </c>
      <c r="N167" s="223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187</v>
      </c>
      <c r="AT167" s="226" t="s">
        <v>182</v>
      </c>
      <c r="AU167" s="226" t="s">
        <v>82</v>
      </c>
      <c r="AY167" s="19" t="s">
        <v>180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187</v>
      </c>
      <c r="BM167" s="226" t="s">
        <v>337</v>
      </c>
    </row>
    <row r="168" s="2" customFormat="1">
      <c r="A168" s="40"/>
      <c r="B168" s="41"/>
      <c r="C168" s="42"/>
      <c r="D168" s="228" t="s">
        <v>189</v>
      </c>
      <c r="E168" s="42"/>
      <c r="F168" s="229" t="s">
        <v>338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189</v>
      </c>
      <c r="AU168" s="19" t="s">
        <v>82</v>
      </c>
    </row>
    <row r="169" s="2" customFormat="1">
      <c r="A169" s="40"/>
      <c r="B169" s="41"/>
      <c r="C169" s="42"/>
      <c r="D169" s="233" t="s">
        <v>191</v>
      </c>
      <c r="E169" s="42"/>
      <c r="F169" s="234" t="s">
        <v>339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191</v>
      </c>
      <c r="AU169" s="19" t="s">
        <v>82</v>
      </c>
    </row>
    <row r="170" s="13" customFormat="1">
      <c r="A170" s="13"/>
      <c r="B170" s="235"/>
      <c r="C170" s="236"/>
      <c r="D170" s="228" t="s">
        <v>193</v>
      </c>
      <c r="E170" s="237" t="s">
        <v>19</v>
      </c>
      <c r="F170" s="238" t="s">
        <v>340</v>
      </c>
      <c r="G170" s="236"/>
      <c r="H170" s="239">
        <v>150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193</v>
      </c>
      <c r="AU170" s="245" t="s">
        <v>82</v>
      </c>
      <c r="AV170" s="13" t="s">
        <v>82</v>
      </c>
      <c r="AW170" s="13" t="s">
        <v>33</v>
      </c>
      <c r="AX170" s="13" t="s">
        <v>80</v>
      </c>
      <c r="AY170" s="245" t="s">
        <v>180</v>
      </c>
    </row>
    <row r="171" s="2" customFormat="1" ht="21.75" customHeight="1">
      <c r="A171" s="40"/>
      <c r="B171" s="41"/>
      <c r="C171" s="215" t="s">
        <v>341</v>
      </c>
      <c r="D171" s="215" t="s">
        <v>182</v>
      </c>
      <c r="E171" s="216" t="s">
        <v>342</v>
      </c>
      <c r="F171" s="217" t="s">
        <v>343</v>
      </c>
      <c r="G171" s="218" t="s">
        <v>250</v>
      </c>
      <c r="H171" s="219">
        <v>113.7</v>
      </c>
      <c r="I171" s="220"/>
      <c r="J171" s="221">
        <f>ROUND(I171*H171,2)</f>
        <v>0</v>
      </c>
      <c r="K171" s="217" t="s">
        <v>186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187</v>
      </c>
      <c r="AT171" s="226" t="s">
        <v>182</v>
      </c>
      <c r="AU171" s="226" t="s">
        <v>82</v>
      </c>
      <c r="AY171" s="19" t="s">
        <v>180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187</v>
      </c>
      <c r="BM171" s="226" t="s">
        <v>344</v>
      </c>
    </row>
    <row r="172" s="2" customFormat="1">
      <c r="A172" s="40"/>
      <c r="B172" s="41"/>
      <c r="C172" s="42"/>
      <c r="D172" s="228" t="s">
        <v>189</v>
      </c>
      <c r="E172" s="42"/>
      <c r="F172" s="229" t="s">
        <v>345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189</v>
      </c>
      <c r="AU172" s="19" t="s">
        <v>82</v>
      </c>
    </row>
    <row r="173" s="2" customFormat="1">
      <c r="A173" s="40"/>
      <c r="B173" s="41"/>
      <c r="C173" s="42"/>
      <c r="D173" s="233" t="s">
        <v>191</v>
      </c>
      <c r="E173" s="42"/>
      <c r="F173" s="234" t="s">
        <v>346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191</v>
      </c>
      <c r="AU173" s="19" t="s">
        <v>82</v>
      </c>
    </row>
    <row r="174" s="14" customFormat="1">
      <c r="A174" s="14"/>
      <c r="B174" s="246"/>
      <c r="C174" s="247"/>
      <c r="D174" s="228" t="s">
        <v>193</v>
      </c>
      <c r="E174" s="248" t="s">
        <v>19</v>
      </c>
      <c r="F174" s="249" t="s">
        <v>347</v>
      </c>
      <c r="G174" s="247"/>
      <c r="H174" s="248" t="s">
        <v>19</v>
      </c>
      <c r="I174" s="250"/>
      <c r="J174" s="247"/>
      <c r="K174" s="247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193</v>
      </c>
      <c r="AU174" s="255" t="s">
        <v>82</v>
      </c>
      <c r="AV174" s="14" t="s">
        <v>80</v>
      </c>
      <c r="AW174" s="14" t="s">
        <v>33</v>
      </c>
      <c r="AX174" s="14" t="s">
        <v>72</v>
      </c>
      <c r="AY174" s="255" t="s">
        <v>180</v>
      </c>
    </row>
    <row r="175" s="13" customFormat="1">
      <c r="A175" s="13"/>
      <c r="B175" s="235"/>
      <c r="C175" s="236"/>
      <c r="D175" s="228" t="s">
        <v>193</v>
      </c>
      <c r="E175" s="237" t="s">
        <v>19</v>
      </c>
      <c r="F175" s="238" t="s">
        <v>348</v>
      </c>
      <c r="G175" s="236"/>
      <c r="H175" s="239">
        <v>27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193</v>
      </c>
      <c r="AU175" s="245" t="s">
        <v>82</v>
      </c>
      <c r="AV175" s="13" t="s">
        <v>82</v>
      </c>
      <c r="AW175" s="13" t="s">
        <v>33</v>
      </c>
      <c r="AX175" s="13" t="s">
        <v>72</v>
      </c>
      <c r="AY175" s="245" t="s">
        <v>180</v>
      </c>
    </row>
    <row r="176" s="14" customFormat="1">
      <c r="A176" s="14"/>
      <c r="B176" s="246"/>
      <c r="C176" s="247"/>
      <c r="D176" s="228" t="s">
        <v>193</v>
      </c>
      <c r="E176" s="248" t="s">
        <v>19</v>
      </c>
      <c r="F176" s="249" t="s">
        <v>349</v>
      </c>
      <c r="G176" s="247"/>
      <c r="H176" s="248" t="s">
        <v>19</v>
      </c>
      <c r="I176" s="250"/>
      <c r="J176" s="247"/>
      <c r="K176" s="247"/>
      <c r="L176" s="251"/>
      <c r="M176" s="252"/>
      <c r="N176" s="253"/>
      <c r="O176" s="253"/>
      <c r="P176" s="253"/>
      <c r="Q176" s="253"/>
      <c r="R176" s="253"/>
      <c r="S176" s="253"/>
      <c r="T176" s="25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5" t="s">
        <v>193</v>
      </c>
      <c r="AU176" s="255" t="s">
        <v>82</v>
      </c>
      <c r="AV176" s="14" t="s">
        <v>80</v>
      </c>
      <c r="AW176" s="14" t="s">
        <v>33</v>
      </c>
      <c r="AX176" s="14" t="s">
        <v>72</v>
      </c>
      <c r="AY176" s="255" t="s">
        <v>180</v>
      </c>
    </row>
    <row r="177" s="13" customFormat="1">
      <c r="A177" s="13"/>
      <c r="B177" s="235"/>
      <c r="C177" s="236"/>
      <c r="D177" s="228" t="s">
        <v>193</v>
      </c>
      <c r="E177" s="237" t="s">
        <v>19</v>
      </c>
      <c r="F177" s="238" t="s">
        <v>350</v>
      </c>
      <c r="G177" s="236"/>
      <c r="H177" s="239">
        <v>131.69999999999999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193</v>
      </c>
      <c r="AU177" s="245" t="s">
        <v>82</v>
      </c>
      <c r="AV177" s="13" t="s">
        <v>82</v>
      </c>
      <c r="AW177" s="13" t="s">
        <v>33</v>
      </c>
      <c r="AX177" s="13" t="s">
        <v>72</v>
      </c>
      <c r="AY177" s="245" t="s">
        <v>180</v>
      </c>
    </row>
    <row r="178" s="14" customFormat="1">
      <c r="A178" s="14"/>
      <c r="B178" s="246"/>
      <c r="C178" s="247"/>
      <c r="D178" s="228" t="s">
        <v>193</v>
      </c>
      <c r="E178" s="248" t="s">
        <v>19</v>
      </c>
      <c r="F178" s="249" t="s">
        <v>351</v>
      </c>
      <c r="G178" s="247"/>
      <c r="H178" s="248" t="s">
        <v>19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193</v>
      </c>
      <c r="AU178" s="255" t="s">
        <v>82</v>
      </c>
      <c r="AV178" s="14" t="s">
        <v>80</v>
      </c>
      <c r="AW178" s="14" t="s">
        <v>33</v>
      </c>
      <c r="AX178" s="14" t="s">
        <v>72</v>
      </c>
      <c r="AY178" s="255" t="s">
        <v>180</v>
      </c>
    </row>
    <row r="179" s="13" customFormat="1">
      <c r="A179" s="13"/>
      <c r="B179" s="235"/>
      <c r="C179" s="236"/>
      <c r="D179" s="228" t="s">
        <v>193</v>
      </c>
      <c r="E179" s="237" t="s">
        <v>19</v>
      </c>
      <c r="F179" s="238" t="s">
        <v>352</v>
      </c>
      <c r="G179" s="236"/>
      <c r="H179" s="239">
        <v>-45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193</v>
      </c>
      <c r="AU179" s="245" t="s">
        <v>82</v>
      </c>
      <c r="AV179" s="13" t="s">
        <v>82</v>
      </c>
      <c r="AW179" s="13" t="s">
        <v>33</v>
      </c>
      <c r="AX179" s="13" t="s">
        <v>72</v>
      </c>
      <c r="AY179" s="245" t="s">
        <v>180</v>
      </c>
    </row>
    <row r="180" s="15" customFormat="1">
      <c r="A180" s="15"/>
      <c r="B180" s="256"/>
      <c r="C180" s="257"/>
      <c r="D180" s="228" t="s">
        <v>193</v>
      </c>
      <c r="E180" s="258" t="s">
        <v>19</v>
      </c>
      <c r="F180" s="259" t="s">
        <v>353</v>
      </c>
      <c r="G180" s="257"/>
      <c r="H180" s="260">
        <v>113.69999999999999</v>
      </c>
      <c r="I180" s="261"/>
      <c r="J180" s="257"/>
      <c r="K180" s="257"/>
      <c r="L180" s="262"/>
      <c r="M180" s="263"/>
      <c r="N180" s="264"/>
      <c r="O180" s="264"/>
      <c r="P180" s="264"/>
      <c r="Q180" s="264"/>
      <c r="R180" s="264"/>
      <c r="S180" s="264"/>
      <c r="T180" s="26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6" t="s">
        <v>193</v>
      </c>
      <c r="AU180" s="266" t="s">
        <v>82</v>
      </c>
      <c r="AV180" s="15" t="s">
        <v>187</v>
      </c>
      <c r="AW180" s="15" t="s">
        <v>33</v>
      </c>
      <c r="AX180" s="15" t="s">
        <v>80</v>
      </c>
      <c r="AY180" s="266" t="s">
        <v>180</v>
      </c>
    </row>
    <row r="181" s="2" customFormat="1" ht="24.15" customHeight="1">
      <c r="A181" s="40"/>
      <c r="B181" s="41"/>
      <c r="C181" s="215" t="s">
        <v>354</v>
      </c>
      <c r="D181" s="215" t="s">
        <v>182</v>
      </c>
      <c r="E181" s="216" t="s">
        <v>355</v>
      </c>
      <c r="F181" s="217" t="s">
        <v>356</v>
      </c>
      <c r="G181" s="218" t="s">
        <v>250</v>
      </c>
      <c r="H181" s="219">
        <v>2004</v>
      </c>
      <c r="I181" s="220"/>
      <c r="J181" s="221">
        <f>ROUND(I181*H181,2)</f>
        <v>0</v>
      </c>
      <c r="K181" s="217" t="s">
        <v>186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187</v>
      </c>
      <c r="AT181" s="226" t="s">
        <v>182</v>
      </c>
      <c r="AU181" s="226" t="s">
        <v>82</v>
      </c>
      <c r="AY181" s="19" t="s">
        <v>180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187</v>
      </c>
      <c r="BM181" s="226" t="s">
        <v>357</v>
      </c>
    </row>
    <row r="182" s="2" customFormat="1">
      <c r="A182" s="40"/>
      <c r="B182" s="41"/>
      <c r="C182" s="42"/>
      <c r="D182" s="228" t="s">
        <v>189</v>
      </c>
      <c r="E182" s="42"/>
      <c r="F182" s="229" t="s">
        <v>358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189</v>
      </c>
      <c r="AU182" s="19" t="s">
        <v>82</v>
      </c>
    </row>
    <row r="183" s="2" customFormat="1">
      <c r="A183" s="40"/>
      <c r="B183" s="41"/>
      <c r="C183" s="42"/>
      <c r="D183" s="233" t="s">
        <v>191</v>
      </c>
      <c r="E183" s="42"/>
      <c r="F183" s="234" t="s">
        <v>359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191</v>
      </c>
      <c r="AU183" s="19" t="s">
        <v>82</v>
      </c>
    </row>
    <row r="184" s="14" customFormat="1">
      <c r="A184" s="14"/>
      <c r="B184" s="246"/>
      <c r="C184" s="247"/>
      <c r="D184" s="228" t="s">
        <v>193</v>
      </c>
      <c r="E184" s="248" t="s">
        <v>19</v>
      </c>
      <c r="F184" s="249" t="s">
        <v>360</v>
      </c>
      <c r="G184" s="247"/>
      <c r="H184" s="248" t="s">
        <v>19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193</v>
      </c>
      <c r="AU184" s="255" t="s">
        <v>82</v>
      </c>
      <c r="AV184" s="14" t="s">
        <v>80</v>
      </c>
      <c r="AW184" s="14" t="s">
        <v>33</v>
      </c>
      <c r="AX184" s="14" t="s">
        <v>72</v>
      </c>
      <c r="AY184" s="255" t="s">
        <v>180</v>
      </c>
    </row>
    <row r="185" s="13" customFormat="1">
      <c r="A185" s="13"/>
      <c r="B185" s="235"/>
      <c r="C185" s="236"/>
      <c r="D185" s="228" t="s">
        <v>193</v>
      </c>
      <c r="E185" s="237" t="s">
        <v>19</v>
      </c>
      <c r="F185" s="238" t="s">
        <v>361</v>
      </c>
      <c r="G185" s="236"/>
      <c r="H185" s="239">
        <v>1734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193</v>
      </c>
      <c r="AU185" s="245" t="s">
        <v>82</v>
      </c>
      <c r="AV185" s="13" t="s">
        <v>82</v>
      </c>
      <c r="AW185" s="13" t="s">
        <v>33</v>
      </c>
      <c r="AX185" s="13" t="s">
        <v>72</v>
      </c>
      <c r="AY185" s="245" t="s">
        <v>180</v>
      </c>
    </row>
    <row r="186" s="14" customFormat="1">
      <c r="A186" s="14"/>
      <c r="B186" s="246"/>
      <c r="C186" s="247"/>
      <c r="D186" s="228" t="s">
        <v>193</v>
      </c>
      <c r="E186" s="248" t="s">
        <v>19</v>
      </c>
      <c r="F186" s="249" t="s">
        <v>362</v>
      </c>
      <c r="G186" s="247"/>
      <c r="H186" s="248" t="s">
        <v>19</v>
      </c>
      <c r="I186" s="250"/>
      <c r="J186" s="247"/>
      <c r="K186" s="247"/>
      <c r="L186" s="251"/>
      <c r="M186" s="252"/>
      <c r="N186" s="253"/>
      <c r="O186" s="253"/>
      <c r="P186" s="253"/>
      <c r="Q186" s="253"/>
      <c r="R186" s="253"/>
      <c r="S186" s="253"/>
      <c r="T186" s="25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5" t="s">
        <v>193</v>
      </c>
      <c r="AU186" s="255" t="s">
        <v>82</v>
      </c>
      <c r="AV186" s="14" t="s">
        <v>80</v>
      </c>
      <c r="AW186" s="14" t="s">
        <v>33</v>
      </c>
      <c r="AX186" s="14" t="s">
        <v>72</v>
      </c>
      <c r="AY186" s="255" t="s">
        <v>180</v>
      </c>
    </row>
    <row r="187" s="13" customFormat="1">
      <c r="A187" s="13"/>
      <c r="B187" s="235"/>
      <c r="C187" s="236"/>
      <c r="D187" s="228" t="s">
        <v>193</v>
      </c>
      <c r="E187" s="237" t="s">
        <v>19</v>
      </c>
      <c r="F187" s="238" t="s">
        <v>363</v>
      </c>
      <c r="G187" s="236"/>
      <c r="H187" s="239">
        <v>270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193</v>
      </c>
      <c r="AU187" s="245" t="s">
        <v>82</v>
      </c>
      <c r="AV187" s="13" t="s">
        <v>82</v>
      </c>
      <c r="AW187" s="13" t="s">
        <v>33</v>
      </c>
      <c r="AX187" s="13" t="s">
        <v>72</v>
      </c>
      <c r="AY187" s="245" t="s">
        <v>180</v>
      </c>
    </row>
    <row r="188" s="15" customFormat="1">
      <c r="A188" s="15"/>
      <c r="B188" s="256"/>
      <c r="C188" s="257"/>
      <c r="D188" s="228" t="s">
        <v>193</v>
      </c>
      <c r="E188" s="258" t="s">
        <v>19</v>
      </c>
      <c r="F188" s="259" t="s">
        <v>353</v>
      </c>
      <c r="G188" s="257"/>
      <c r="H188" s="260">
        <v>2004</v>
      </c>
      <c r="I188" s="261"/>
      <c r="J188" s="257"/>
      <c r="K188" s="257"/>
      <c r="L188" s="262"/>
      <c r="M188" s="263"/>
      <c r="N188" s="264"/>
      <c r="O188" s="264"/>
      <c r="P188" s="264"/>
      <c r="Q188" s="264"/>
      <c r="R188" s="264"/>
      <c r="S188" s="264"/>
      <c r="T188" s="26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6" t="s">
        <v>193</v>
      </c>
      <c r="AU188" s="266" t="s">
        <v>82</v>
      </c>
      <c r="AV188" s="15" t="s">
        <v>187</v>
      </c>
      <c r="AW188" s="15" t="s">
        <v>33</v>
      </c>
      <c r="AX188" s="15" t="s">
        <v>80</v>
      </c>
      <c r="AY188" s="266" t="s">
        <v>180</v>
      </c>
    </row>
    <row r="189" s="2" customFormat="1" ht="16.5" customHeight="1">
      <c r="A189" s="40"/>
      <c r="B189" s="41"/>
      <c r="C189" s="215" t="s">
        <v>364</v>
      </c>
      <c r="D189" s="215" t="s">
        <v>182</v>
      </c>
      <c r="E189" s="216" t="s">
        <v>365</v>
      </c>
      <c r="F189" s="217" t="s">
        <v>366</v>
      </c>
      <c r="G189" s="218" t="s">
        <v>367</v>
      </c>
      <c r="H189" s="219">
        <v>173.40000000000001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43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187</v>
      </c>
      <c r="AT189" s="226" t="s">
        <v>182</v>
      </c>
      <c r="AU189" s="226" t="s">
        <v>82</v>
      </c>
      <c r="AY189" s="19" t="s">
        <v>180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187</v>
      </c>
      <c r="BM189" s="226" t="s">
        <v>368</v>
      </c>
    </row>
    <row r="190" s="2" customFormat="1">
      <c r="A190" s="40"/>
      <c r="B190" s="41"/>
      <c r="C190" s="42"/>
      <c r="D190" s="228" t="s">
        <v>189</v>
      </c>
      <c r="E190" s="42"/>
      <c r="F190" s="229" t="s">
        <v>366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189</v>
      </c>
      <c r="AU190" s="19" t="s">
        <v>82</v>
      </c>
    </row>
    <row r="191" s="13" customFormat="1">
      <c r="A191" s="13"/>
      <c r="B191" s="235"/>
      <c r="C191" s="236"/>
      <c r="D191" s="228" t="s">
        <v>193</v>
      </c>
      <c r="E191" s="237" t="s">
        <v>19</v>
      </c>
      <c r="F191" s="238" t="s">
        <v>369</v>
      </c>
      <c r="G191" s="236"/>
      <c r="H191" s="239">
        <v>173.40000000000001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193</v>
      </c>
      <c r="AU191" s="245" t="s">
        <v>82</v>
      </c>
      <c r="AV191" s="13" t="s">
        <v>82</v>
      </c>
      <c r="AW191" s="13" t="s">
        <v>33</v>
      </c>
      <c r="AX191" s="13" t="s">
        <v>80</v>
      </c>
      <c r="AY191" s="245" t="s">
        <v>180</v>
      </c>
    </row>
    <row r="192" s="2" customFormat="1" ht="16.5" customHeight="1">
      <c r="A192" s="40"/>
      <c r="B192" s="41"/>
      <c r="C192" s="215" t="s">
        <v>370</v>
      </c>
      <c r="D192" s="215" t="s">
        <v>182</v>
      </c>
      <c r="E192" s="216" t="s">
        <v>371</v>
      </c>
      <c r="F192" s="217" t="s">
        <v>372</v>
      </c>
      <c r="G192" s="218" t="s">
        <v>250</v>
      </c>
      <c r="H192" s="219">
        <v>44.965000000000003</v>
      </c>
      <c r="I192" s="220"/>
      <c r="J192" s="221">
        <f>ROUND(I192*H192,2)</f>
        <v>0</v>
      </c>
      <c r="K192" s="217" t="s">
        <v>186</v>
      </c>
      <c r="L192" s="46"/>
      <c r="M192" s="222" t="s">
        <v>19</v>
      </c>
      <c r="N192" s="223" t="s">
        <v>43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187</v>
      </c>
      <c r="AT192" s="226" t="s">
        <v>182</v>
      </c>
      <c r="AU192" s="226" t="s">
        <v>82</v>
      </c>
      <c r="AY192" s="19" t="s">
        <v>180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187</v>
      </c>
      <c r="BM192" s="226" t="s">
        <v>373</v>
      </c>
    </row>
    <row r="193" s="2" customFormat="1">
      <c r="A193" s="40"/>
      <c r="B193" s="41"/>
      <c r="C193" s="42"/>
      <c r="D193" s="228" t="s">
        <v>189</v>
      </c>
      <c r="E193" s="42"/>
      <c r="F193" s="229" t="s">
        <v>374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189</v>
      </c>
      <c r="AU193" s="19" t="s">
        <v>82</v>
      </c>
    </row>
    <row r="194" s="2" customFormat="1">
      <c r="A194" s="40"/>
      <c r="B194" s="41"/>
      <c r="C194" s="42"/>
      <c r="D194" s="233" t="s">
        <v>191</v>
      </c>
      <c r="E194" s="42"/>
      <c r="F194" s="234" t="s">
        <v>375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191</v>
      </c>
      <c r="AU194" s="19" t="s">
        <v>82</v>
      </c>
    </row>
    <row r="195" s="14" customFormat="1">
      <c r="A195" s="14"/>
      <c r="B195" s="246"/>
      <c r="C195" s="247"/>
      <c r="D195" s="228" t="s">
        <v>193</v>
      </c>
      <c r="E195" s="248" t="s">
        <v>19</v>
      </c>
      <c r="F195" s="249" t="s">
        <v>376</v>
      </c>
      <c r="G195" s="247"/>
      <c r="H195" s="248" t="s">
        <v>19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193</v>
      </c>
      <c r="AU195" s="255" t="s">
        <v>82</v>
      </c>
      <c r="AV195" s="14" t="s">
        <v>80</v>
      </c>
      <c r="AW195" s="14" t="s">
        <v>33</v>
      </c>
      <c r="AX195" s="14" t="s">
        <v>72</v>
      </c>
      <c r="AY195" s="255" t="s">
        <v>180</v>
      </c>
    </row>
    <row r="196" s="14" customFormat="1">
      <c r="A196" s="14"/>
      <c r="B196" s="246"/>
      <c r="C196" s="247"/>
      <c r="D196" s="228" t="s">
        <v>193</v>
      </c>
      <c r="E196" s="248" t="s">
        <v>19</v>
      </c>
      <c r="F196" s="249" t="s">
        <v>377</v>
      </c>
      <c r="G196" s="247"/>
      <c r="H196" s="248" t="s">
        <v>19</v>
      </c>
      <c r="I196" s="250"/>
      <c r="J196" s="247"/>
      <c r="K196" s="247"/>
      <c r="L196" s="251"/>
      <c r="M196" s="252"/>
      <c r="N196" s="253"/>
      <c r="O196" s="253"/>
      <c r="P196" s="253"/>
      <c r="Q196" s="253"/>
      <c r="R196" s="253"/>
      <c r="S196" s="253"/>
      <c r="T196" s="25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5" t="s">
        <v>193</v>
      </c>
      <c r="AU196" s="255" t="s">
        <v>82</v>
      </c>
      <c r="AV196" s="14" t="s">
        <v>80</v>
      </c>
      <c r="AW196" s="14" t="s">
        <v>33</v>
      </c>
      <c r="AX196" s="14" t="s">
        <v>72</v>
      </c>
      <c r="AY196" s="255" t="s">
        <v>180</v>
      </c>
    </row>
    <row r="197" s="13" customFormat="1">
      <c r="A197" s="13"/>
      <c r="B197" s="235"/>
      <c r="C197" s="236"/>
      <c r="D197" s="228" t="s">
        <v>193</v>
      </c>
      <c r="E197" s="237" t="s">
        <v>19</v>
      </c>
      <c r="F197" s="238" t="s">
        <v>378</v>
      </c>
      <c r="G197" s="236"/>
      <c r="H197" s="239">
        <v>20.02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193</v>
      </c>
      <c r="AU197" s="245" t="s">
        <v>82</v>
      </c>
      <c r="AV197" s="13" t="s">
        <v>82</v>
      </c>
      <c r="AW197" s="13" t="s">
        <v>33</v>
      </c>
      <c r="AX197" s="13" t="s">
        <v>72</v>
      </c>
      <c r="AY197" s="245" t="s">
        <v>180</v>
      </c>
    </row>
    <row r="198" s="14" customFormat="1">
      <c r="A198" s="14"/>
      <c r="B198" s="246"/>
      <c r="C198" s="247"/>
      <c r="D198" s="228" t="s">
        <v>193</v>
      </c>
      <c r="E198" s="248" t="s">
        <v>19</v>
      </c>
      <c r="F198" s="249" t="s">
        <v>379</v>
      </c>
      <c r="G198" s="247"/>
      <c r="H198" s="248" t="s">
        <v>19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193</v>
      </c>
      <c r="AU198" s="255" t="s">
        <v>82</v>
      </c>
      <c r="AV198" s="14" t="s">
        <v>80</v>
      </c>
      <c r="AW198" s="14" t="s">
        <v>33</v>
      </c>
      <c r="AX198" s="14" t="s">
        <v>72</v>
      </c>
      <c r="AY198" s="255" t="s">
        <v>180</v>
      </c>
    </row>
    <row r="199" s="13" customFormat="1">
      <c r="A199" s="13"/>
      <c r="B199" s="235"/>
      <c r="C199" s="236"/>
      <c r="D199" s="228" t="s">
        <v>193</v>
      </c>
      <c r="E199" s="237" t="s">
        <v>19</v>
      </c>
      <c r="F199" s="238" t="s">
        <v>380</v>
      </c>
      <c r="G199" s="236"/>
      <c r="H199" s="239">
        <v>18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193</v>
      </c>
      <c r="AU199" s="245" t="s">
        <v>82</v>
      </c>
      <c r="AV199" s="13" t="s">
        <v>82</v>
      </c>
      <c r="AW199" s="13" t="s">
        <v>33</v>
      </c>
      <c r="AX199" s="13" t="s">
        <v>72</v>
      </c>
      <c r="AY199" s="245" t="s">
        <v>180</v>
      </c>
    </row>
    <row r="200" s="14" customFormat="1">
      <c r="A200" s="14"/>
      <c r="B200" s="246"/>
      <c r="C200" s="247"/>
      <c r="D200" s="228" t="s">
        <v>193</v>
      </c>
      <c r="E200" s="248" t="s">
        <v>19</v>
      </c>
      <c r="F200" s="249" t="s">
        <v>381</v>
      </c>
      <c r="G200" s="247"/>
      <c r="H200" s="248" t="s">
        <v>19</v>
      </c>
      <c r="I200" s="250"/>
      <c r="J200" s="247"/>
      <c r="K200" s="247"/>
      <c r="L200" s="251"/>
      <c r="M200" s="252"/>
      <c r="N200" s="253"/>
      <c r="O200" s="253"/>
      <c r="P200" s="253"/>
      <c r="Q200" s="253"/>
      <c r="R200" s="253"/>
      <c r="S200" s="253"/>
      <c r="T200" s="25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5" t="s">
        <v>193</v>
      </c>
      <c r="AU200" s="255" t="s">
        <v>82</v>
      </c>
      <c r="AV200" s="14" t="s">
        <v>80</v>
      </c>
      <c r="AW200" s="14" t="s">
        <v>33</v>
      </c>
      <c r="AX200" s="14" t="s">
        <v>72</v>
      </c>
      <c r="AY200" s="255" t="s">
        <v>180</v>
      </c>
    </row>
    <row r="201" s="13" customFormat="1">
      <c r="A201" s="13"/>
      <c r="B201" s="235"/>
      <c r="C201" s="236"/>
      <c r="D201" s="228" t="s">
        <v>193</v>
      </c>
      <c r="E201" s="237" t="s">
        <v>19</v>
      </c>
      <c r="F201" s="238" t="s">
        <v>382</v>
      </c>
      <c r="G201" s="236"/>
      <c r="H201" s="239">
        <v>6.9450000000000003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193</v>
      </c>
      <c r="AU201" s="245" t="s">
        <v>82</v>
      </c>
      <c r="AV201" s="13" t="s">
        <v>82</v>
      </c>
      <c r="AW201" s="13" t="s">
        <v>33</v>
      </c>
      <c r="AX201" s="13" t="s">
        <v>72</v>
      </c>
      <c r="AY201" s="245" t="s">
        <v>180</v>
      </c>
    </row>
    <row r="202" s="15" customFormat="1">
      <c r="A202" s="15"/>
      <c r="B202" s="256"/>
      <c r="C202" s="257"/>
      <c r="D202" s="228" t="s">
        <v>193</v>
      </c>
      <c r="E202" s="258" t="s">
        <v>19</v>
      </c>
      <c r="F202" s="259" t="s">
        <v>353</v>
      </c>
      <c r="G202" s="257"/>
      <c r="H202" s="260">
        <v>44.964999999999996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193</v>
      </c>
      <c r="AU202" s="266" t="s">
        <v>82</v>
      </c>
      <c r="AV202" s="15" t="s">
        <v>187</v>
      </c>
      <c r="AW202" s="15" t="s">
        <v>33</v>
      </c>
      <c r="AX202" s="15" t="s">
        <v>80</v>
      </c>
      <c r="AY202" s="266" t="s">
        <v>180</v>
      </c>
    </row>
    <row r="203" s="12" customFormat="1" ht="22.8" customHeight="1">
      <c r="A203" s="12"/>
      <c r="B203" s="199"/>
      <c r="C203" s="200"/>
      <c r="D203" s="201" t="s">
        <v>71</v>
      </c>
      <c r="E203" s="213" t="s">
        <v>240</v>
      </c>
      <c r="F203" s="213" t="s">
        <v>383</v>
      </c>
      <c r="G203" s="200"/>
      <c r="H203" s="200"/>
      <c r="I203" s="203"/>
      <c r="J203" s="214">
        <f>BK203</f>
        <v>0</v>
      </c>
      <c r="K203" s="200"/>
      <c r="L203" s="205"/>
      <c r="M203" s="206"/>
      <c r="N203" s="207"/>
      <c r="O203" s="207"/>
      <c r="P203" s="208">
        <f>SUM(P204:P286)</f>
        <v>0</v>
      </c>
      <c r="Q203" s="207"/>
      <c r="R203" s="208">
        <f>SUM(R204:R286)</f>
        <v>2.5301719999999999</v>
      </c>
      <c r="S203" s="207"/>
      <c r="T203" s="209">
        <f>SUM(T204:T286)</f>
        <v>1852.50936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0" t="s">
        <v>80</v>
      </c>
      <c r="AT203" s="211" t="s">
        <v>71</v>
      </c>
      <c r="AU203" s="211" t="s">
        <v>80</v>
      </c>
      <c r="AY203" s="210" t="s">
        <v>180</v>
      </c>
      <c r="BK203" s="212">
        <f>SUM(BK204:BK286)</f>
        <v>0</v>
      </c>
    </row>
    <row r="204" s="2" customFormat="1" ht="16.5" customHeight="1">
      <c r="A204" s="40"/>
      <c r="B204" s="41"/>
      <c r="C204" s="215" t="s">
        <v>384</v>
      </c>
      <c r="D204" s="215" t="s">
        <v>182</v>
      </c>
      <c r="E204" s="216" t="s">
        <v>385</v>
      </c>
      <c r="F204" s="217" t="s">
        <v>386</v>
      </c>
      <c r="G204" s="218" t="s">
        <v>387</v>
      </c>
      <c r="H204" s="219">
        <v>2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43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187</v>
      </c>
      <c r="AT204" s="226" t="s">
        <v>182</v>
      </c>
      <c r="AU204" s="226" t="s">
        <v>82</v>
      </c>
      <c r="AY204" s="19" t="s">
        <v>180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187</v>
      </c>
      <c r="BM204" s="226" t="s">
        <v>388</v>
      </c>
    </row>
    <row r="205" s="2" customFormat="1">
      <c r="A205" s="40"/>
      <c r="B205" s="41"/>
      <c r="C205" s="42"/>
      <c r="D205" s="228" t="s">
        <v>189</v>
      </c>
      <c r="E205" s="42"/>
      <c r="F205" s="229" t="s">
        <v>386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189</v>
      </c>
      <c r="AU205" s="19" t="s">
        <v>82</v>
      </c>
    </row>
    <row r="206" s="2" customFormat="1" ht="16.5" customHeight="1">
      <c r="A206" s="40"/>
      <c r="B206" s="41"/>
      <c r="C206" s="215" t="s">
        <v>389</v>
      </c>
      <c r="D206" s="215" t="s">
        <v>182</v>
      </c>
      <c r="E206" s="216" t="s">
        <v>390</v>
      </c>
      <c r="F206" s="217" t="s">
        <v>391</v>
      </c>
      <c r="G206" s="218" t="s">
        <v>387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43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187</v>
      </c>
      <c r="AT206" s="226" t="s">
        <v>182</v>
      </c>
      <c r="AU206" s="226" t="s">
        <v>82</v>
      </c>
      <c r="AY206" s="19" t="s">
        <v>180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187</v>
      </c>
      <c r="BM206" s="226" t="s">
        <v>392</v>
      </c>
    </row>
    <row r="207" s="2" customFormat="1">
      <c r="A207" s="40"/>
      <c r="B207" s="41"/>
      <c r="C207" s="42"/>
      <c r="D207" s="228" t="s">
        <v>189</v>
      </c>
      <c r="E207" s="42"/>
      <c r="F207" s="229" t="s">
        <v>391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189</v>
      </c>
      <c r="AU207" s="19" t="s">
        <v>82</v>
      </c>
    </row>
    <row r="208" s="2" customFormat="1" ht="16.5" customHeight="1">
      <c r="A208" s="40"/>
      <c r="B208" s="41"/>
      <c r="C208" s="215" t="s">
        <v>393</v>
      </c>
      <c r="D208" s="215" t="s">
        <v>182</v>
      </c>
      <c r="E208" s="216" t="s">
        <v>394</v>
      </c>
      <c r="F208" s="217" t="s">
        <v>395</v>
      </c>
      <c r="G208" s="218" t="s">
        <v>387</v>
      </c>
      <c r="H208" s="219">
        <v>1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43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187</v>
      </c>
      <c r="AT208" s="226" t="s">
        <v>182</v>
      </c>
      <c r="AU208" s="226" t="s">
        <v>82</v>
      </c>
      <c r="AY208" s="19" t="s">
        <v>180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187</v>
      </c>
      <c r="BM208" s="226" t="s">
        <v>396</v>
      </c>
    </row>
    <row r="209" s="2" customFormat="1">
      <c r="A209" s="40"/>
      <c r="B209" s="41"/>
      <c r="C209" s="42"/>
      <c r="D209" s="228" t="s">
        <v>189</v>
      </c>
      <c r="E209" s="42"/>
      <c r="F209" s="229" t="s">
        <v>397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189</v>
      </c>
      <c r="AU209" s="19" t="s">
        <v>82</v>
      </c>
    </row>
    <row r="210" s="2" customFormat="1" ht="16.5" customHeight="1">
      <c r="A210" s="40"/>
      <c r="B210" s="41"/>
      <c r="C210" s="215" t="s">
        <v>398</v>
      </c>
      <c r="D210" s="215" t="s">
        <v>182</v>
      </c>
      <c r="E210" s="216" t="s">
        <v>399</v>
      </c>
      <c r="F210" s="217" t="s">
        <v>400</v>
      </c>
      <c r="G210" s="218" t="s">
        <v>19</v>
      </c>
      <c r="H210" s="219">
        <v>0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43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187</v>
      </c>
      <c r="AT210" s="226" t="s">
        <v>182</v>
      </c>
      <c r="AU210" s="226" t="s">
        <v>82</v>
      </c>
      <c r="AY210" s="19" t="s">
        <v>180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187</v>
      </c>
      <c r="BM210" s="226" t="s">
        <v>401</v>
      </c>
    </row>
    <row r="211" s="2" customFormat="1">
      <c r="A211" s="40"/>
      <c r="B211" s="41"/>
      <c r="C211" s="42"/>
      <c r="D211" s="228" t="s">
        <v>189</v>
      </c>
      <c r="E211" s="42"/>
      <c r="F211" s="229" t="s">
        <v>400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189</v>
      </c>
      <c r="AU211" s="19" t="s">
        <v>82</v>
      </c>
    </row>
    <row r="212" s="2" customFormat="1" ht="16.5" customHeight="1">
      <c r="A212" s="40"/>
      <c r="B212" s="41"/>
      <c r="C212" s="215" t="s">
        <v>402</v>
      </c>
      <c r="D212" s="215" t="s">
        <v>182</v>
      </c>
      <c r="E212" s="216" t="s">
        <v>403</v>
      </c>
      <c r="F212" s="217" t="s">
        <v>404</v>
      </c>
      <c r="G212" s="218" t="s">
        <v>387</v>
      </c>
      <c r="H212" s="219">
        <v>2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187</v>
      </c>
      <c r="AT212" s="226" t="s">
        <v>182</v>
      </c>
      <c r="AU212" s="226" t="s">
        <v>82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187</v>
      </c>
      <c r="BM212" s="226" t="s">
        <v>405</v>
      </c>
    </row>
    <row r="213" s="2" customFormat="1">
      <c r="A213" s="40"/>
      <c r="B213" s="41"/>
      <c r="C213" s="42"/>
      <c r="D213" s="228" t="s">
        <v>189</v>
      </c>
      <c r="E213" s="42"/>
      <c r="F213" s="229" t="s">
        <v>404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189</v>
      </c>
      <c r="AU213" s="19" t="s">
        <v>82</v>
      </c>
    </row>
    <row r="214" s="2" customFormat="1" ht="16.5" customHeight="1">
      <c r="A214" s="40"/>
      <c r="B214" s="41"/>
      <c r="C214" s="215" t="s">
        <v>406</v>
      </c>
      <c r="D214" s="215" t="s">
        <v>182</v>
      </c>
      <c r="E214" s="216" t="s">
        <v>407</v>
      </c>
      <c r="F214" s="217" t="s">
        <v>408</v>
      </c>
      <c r="G214" s="218" t="s">
        <v>197</v>
      </c>
      <c r="H214" s="219">
        <v>2</v>
      </c>
      <c r="I214" s="220"/>
      <c r="J214" s="221">
        <f>ROUND(I214*H214,2)</f>
        <v>0</v>
      </c>
      <c r="K214" s="217" t="s">
        <v>186</v>
      </c>
      <c r="L214" s="46"/>
      <c r="M214" s="222" t="s">
        <v>19</v>
      </c>
      <c r="N214" s="223" t="s">
        <v>43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0.086999999999999994</v>
      </c>
      <c r="T214" s="225">
        <f>S214*H214</f>
        <v>0.17399999999999999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187</v>
      </c>
      <c r="AT214" s="226" t="s">
        <v>182</v>
      </c>
      <c r="AU214" s="226" t="s">
        <v>82</v>
      </c>
      <c r="AY214" s="19" t="s">
        <v>180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187</v>
      </c>
      <c r="BM214" s="226" t="s">
        <v>409</v>
      </c>
    </row>
    <row r="215" s="2" customFormat="1">
      <c r="A215" s="40"/>
      <c r="B215" s="41"/>
      <c r="C215" s="42"/>
      <c r="D215" s="228" t="s">
        <v>189</v>
      </c>
      <c r="E215" s="42"/>
      <c r="F215" s="229" t="s">
        <v>410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189</v>
      </c>
      <c r="AU215" s="19" t="s">
        <v>82</v>
      </c>
    </row>
    <row r="216" s="2" customFormat="1">
      <c r="A216" s="40"/>
      <c r="B216" s="41"/>
      <c r="C216" s="42"/>
      <c r="D216" s="233" t="s">
        <v>191</v>
      </c>
      <c r="E216" s="42"/>
      <c r="F216" s="234" t="s">
        <v>411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191</v>
      </c>
      <c r="AU216" s="19" t="s">
        <v>82</v>
      </c>
    </row>
    <row r="217" s="2" customFormat="1" ht="16.5" customHeight="1">
      <c r="A217" s="40"/>
      <c r="B217" s="41"/>
      <c r="C217" s="215" t="s">
        <v>412</v>
      </c>
      <c r="D217" s="215" t="s">
        <v>182</v>
      </c>
      <c r="E217" s="216" t="s">
        <v>413</v>
      </c>
      <c r="F217" s="217" t="s">
        <v>414</v>
      </c>
      <c r="G217" s="218" t="s">
        <v>197</v>
      </c>
      <c r="H217" s="219">
        <v>2</v>
      </c>
      <c r="I217" s="220"/>
      <c r="J217" s="221">
        <f>ROUND(I217*H217,2)</f>
        <v>0</v>
      </c>
      <c r="K217" s="217" t="s">
        <v>186</v>
      </c>
      <c r="L217" s="46"/>
      <c r="M217" s="222" t="s">
        <v>19</v>
      </c>
      <c r="N217" s="223" t="s">
        <v>43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0.082000000000000003</v>
      </c>
      <c r="T217" s="225">
        <f>S217*H217</f>
        <v>0.16400000000000001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187</v>
      </c>
      <c r="AT217" s="226" t="s">
        <v>182</v>
      </c>
      <c r="AU217" s="226" t="s">
        <v>82</v>
      </c>
      <c r="AY217" s="19" t="s">
        <v>180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187</v>
      </c>
      <c r="BM217" s="226" t="s">
        <v>415</v>
      </c>
    </row>
    <row r="218" s="2" customFormat="1">
      <c r="A218" s="40"/>
      <c r="B218" s="41"/>
      <c r="C218" s="42"/>
      <c r="D218" s="228" t="s">
        <v>189</v>
      </c>
      <c r="E218" s="42"/>
      <c r="F218" s="229" t="s">
        <v>416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189</v>
      </c>
      <c r="AU218" s="19" t="s">
        <v>82</v>
      </c>
    </row>
    <row r="219" s="2" customFormat="1">
      <c r="A219" s="40"/>
      <c r="B219" s="41"/>
      <c r="C219" s="42"/>
      <c r="D219" s="233" t="s">
        <v>191</v>
      </c>
      <c r="E219" s="42"/>
      <c r="F219" s="234" t="s">
        <v>417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191</v>
      </c>
      <c r="AU219" s="19" t="s">
        <v>82</v>
      </c>
    </row>
    <row r="220" s="2" customFormat="1" ht="21.75" customHeight="1">
      <c r="A220" s="40"/>
      <c r="B220" s="41"/>
      <c r="C220" s="215" t="s">
        <v>418</v>
      </c>
      <c r="D220" s="215" t="s">
        <v>182</v>
      </c>
      <c r="E220" s="216" t="s">
        <v>419</v>
      </c>
      <c r="F220" s="217" t="s">
        <v>420</v>
      </c>
      <c r="G220" s="218" t="s">
        <v>235</v>
      </c>
      <c r="H220" s="219">
        <v>33.5</v>
      </c>
      <c r="I220" s="220"/>
      <c r="J220" s="221">
        <f>ROUND(I220*H220,2)</f>
        <v>0</v>
      </c>
      <c r="K220" s="217" t="s">
        <v>186</v>
      </c>
      <c r="L220" s="46"/>
      <c r="M220" s="222" t="s">
        <v>19</v>
      </c>
      <c r="N220" s="223" t="s">
        <v>43</v>
      </c>
      <c r="O220" s="86"/>
      <c r="P220" s="224">
        <f>O220*H220</f>
        <v>0</v>
      </c>
      <c r="Q220" s="224">
        <v>0.053260000000000002</v>
      </c>
      <c r="R220" s="224">
        <f>Q220*H220</f>
        <v>1.7842100000000001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187</v>
      </c>
      <c r="AT220" s="226" t="s">
        <v>182</v>
      </c>
      <c r="AU220" s="226" t="s">
        <v>82</v>
      </c>
      <c r="AY220" s="19" t="s">
        <v>180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187</v>
      </c>
      <c r="BM220" s="226" t="s">
        <v>421</v>
      </c>
    </row>
    <row r="221" s="2" customFormat="1">
      <c r="A221" s="40"/>
      <c r="B221" s="41"/>
      <c r="C221" s="42"/>
      <c r="D221" s="228" t="s">
        <v>189</v>
      </c>
      <c r="E221" s="42"/>
      <c r="F221" s="229" t="s">
        <v>422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189</v>
      </c>
      <c r="AU221" s="19" t="s">
        <v>82</v>
      </c>
    </row>
    <row r="222" s="2" customFormat="1">
      <c r="A222" s="40"/>
      <c r="B222" s="41"/>
      <c r="C222" s="42"/>
      <c r="D222" s="233" t="s">
        <v>191</v>
      </c>
      <c r="E222" s="42"/>
      <c r="F222" s="234" t="s">
        <v>423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191</v>
      </c>
      <c r="AU222" s="19" t="s">
        <v>82</v>
      </c>
    </row>
    <row r="223" s="14" customFormat="1">
      <c r="A223" s="14"/>
      <c r="B223" s="246"/>
      <c r="C223" s="247"/>
      <c r="D223" s="228" t="s">
        <v>193</v>
      </c>
      <c r="E223" s="248" t="s">
        <v>19</v>
      </c>
      <c r="F223" s="249" t="s">
        <v>424</v>
      </c>
      <c r="G223" s="247"/>
      <c r="H223" s="248" t="s">
        <v>19</v>
      </c>
      <c r="I223" s="250"/>
      <c r="J223" s="247"/>
      <c r="K223" s="247"/>
      <c r="L223" s="251"/>
      <c r="M223" s="252"/>
      <c r="N223" s="253"/>
      <c r="O223" s="253"/>
      <c r="P223" s="253"/>
      <c r="Q223" s="253"/>
      <c r="R223" s="253"/>
      <c r="S223" s="253"/>
      <c r="T223" s="25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5" t="s">
        <v>193</v>
      </c>
      <c r="AU223" s="255" t="s">
        <v>82</v>
      </c>
      <c r="AV223" s="14" t="s">
        <v>80</v>
      </c>
      <c r="AW223" s="14" t="s">
        <v>33</v>
      </c>
      <c r="AX223" s="14" t="s">
        <v>72</v>
      </c>
      <c r="AY223" s="255" t="s">
        <v>180</v>
      </c>
    </row>
    <row r="224" s="13" customFormat="1">
      <c r="A224" s="13"/>
      <c r="B224" s="235"/>
      <c r="C224" s="236"/>
      <c r="D224" s="228" t="s">
        <v>193</v>
      </c>
      <c r="E224" s="237" t="s">
        <v>19</v>
      </c>
      <c r="F224" s="238" t="s">
        <v>425</v>
      </c>
      <c r="G224" s="236"/>
      <c r="H224" s="239">
        <v>33.5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5" t="s">
        <v>193</v>
      </c>
      <c r="AU224" s="245" t="s">
        <v>82</v>
      </c>
      <c r="AV224" s="13" t="s">
        <v>82</v>
      </c>
      <c r="AW224" s="13" t="s">
        <v>33</v>
      </c>
      <c r="AX224" s="13" t="s">
        <v>80</v>
      </c>
      <c r="AY224" s="245" t="s">
        <v>180</v>
      </c>
    </row>
    <row r="225" s="2" customFormat="1" ht="21.75" customHeight="1">
      <c r="A225" s="40"/>
      <c r="B225" s="41"/>
      <c r="C225" s="215" t="s">
        <v>426</v>
      </c>
      <c r="D225" s="215" t="s">
        <v>182</v>
      </c>
      <c r="E225" s="216" t="s">
        <v>427</v>
      </c>
      <c r="F225" s="217" t="s">
        <v>428</v>
      </c>
      <c r="G225" s="218" t="s">
        <v>235</v>
      </c>
      <c r="H225" s="219">
        <v>9</v>
      </c>
      <c r="I225" s="220"/>
      <c r="J225" s="221">
        <f>ROUND(I225*H225,2)</f>
        <v>0</v>
      </c>
      <c r="K225" s="217" t="s">
        <v>186</v>
      </c>
      <c r="L225" s="46"/>
      <c r="M225" s="222" t="s">
        <v>19</v>
      </c>
      <c r="N225" s="223" t="s">
        <v>43</v>
      </c>
      <c r="O225" s="86"/>
      <c r="P225" s="224">
        <f>O225*H225</f>
        <v>0</v>
      </c>
      <c r="Q225" s="224">
        <v>0.07417</v>
      </c>
      <c r="R225" s="224">
        <f>Q225*H225</f>
        <v>0.66752999999999996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187</v>
      </c>
      <c r="AT225" s="226" t="s">
        <v>182</v>
      </c>
      <c r="AU225" s="226" t="s">
        <v>82</v>
      </c>
      <c r="AY225" s="19" t="s">
        <v>180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187</v>
      </c>
      <c r="BM225" s="226" t="s">
        <v>429</v>
      </c>
    </row>
    <row r="226" s="2" customFormat="1">
      <c r="A226" s="40"/>
      <c r="B226" s="41"/>
      <c r="C226" s="42"/>
      <c r="D226" s="228" t="s">
        <v>189</v>
      </c>
      <c r="E226" s="42"/>
      <c r="F226" s="229" t="s">
        <v>430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189</v>
      </c>
      <c r="AU226" s="19" t="s">
        <v>82</v>
      </c>
    </row>
    <row r="227" s="2" customFormat="1">
      <c r="A227" s="40"/>
      <c r="B227" s="41"/>
      <c r="C227" s="42"/>
      <c r="D227" s="233" t="s">
        <v>191</v>
      </c>
      <c r="E227" s="42"/>
      <c r="F227" s="234" t="s">
        <v>431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191</v>
      </c>
      <c r="AU227" s="19" t="s">
        <v>82</v>
      </c>
    </row>
    <row r="228" s="14" customFormat="1">
      <c r="A228" s="14"/>
      <c r="B228" s="246"/>
      <c r="C228" s="247"/>
      <c r="D228" s="228" t="s">
        <v>193</v>
      </c>
      <c r="E228" s="248" t="s">
        <v>19</v>
      </c>
      <c r="F228" s="249" t="s">
        <v>432</v>
      </c>
      <c r="G228" s="247"/>
      <c r="H228" s="248" t="s">
        <v>19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193</v>
      </c>
      <c r="AU228" s="255" t="s">
        <v>82</v>
      </c>
      <c r="AV228" s="14" t="s">
        <v>80</v>
      </c>
      <c r="AW228" s="14" t="s">
        <v>33</v>
      </c>
      <c r="AX228" s="14" t="s">
        <v>72</v>
      </c>
      <c r="AY228" s="255" t="s">
        <v>180</v>
      </c>
    </row>
    <row r="229" s="13" customFormat="1">
      <c r="A229" s="13"/>
      <c r="B229" s="235"/>
      <c r="C229" s="236"/>
      <c r="D229" s="228" t="s">
        <v>193</v>
      </c>
      <c r="E229" s="237" t="s">
        <v>19</v>
      </c>
      <c r="F229" s="238" t="s">
        <v>240</v>
      </c>
      <c r="G229" s="236"/>
      <c r="H229" s="239">
        <v>9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193</v>
      </c>
      <c r="AU229" s="245" t="s">
        <v>82</v>
      </c>
      <c r="AV229" s="13" t="s">
        <v>82</v>
      </c>
      <c r="AW229" s="13" t="s">
        <v>33</v>
      </c>
      <c r="AX229" s="13" t="s">
        <v>80</v>
      </c>
      <c r="AY229" s="245" t="s">
        <v>180</v>
      </c>
    </row>
    <row r="230" s="2" customFormat="1" ht="24.15" customHeight="1">
      <c r="A230" s="40"/>
      <c r="B230" s="41"/>
      <c r="C230" s="215" t="s">
        <v>433</v>
      </c>
      <c r="D230" s="215" t="s">
        <v>182</v>
      </c>
      <c r="E230" s="216" t="s">
        <v>434</v>
      </c>
      <c r="F230" s="217" t="s">
        <v>435</v>
      </c>
      <c r="G230" s="218" t="s">
        <v>235</v>
      </c>
      <c r="H230" s="219">
        <v>9</v>
      </c>
      <c r="I230" s="220"/>
      <c r="J230" s="221">
        <f>ROUND(I230*H230,2)</f>
        <v>0</v>
      </c>
      <c r="K230" s="217" t="s">
        <v>186</v>
      </c>
      <c r="L230" s="46"/>
      <c r="M230" s="222" t="s">
        <v>19</v>
      </c>
      <c r="N230" s="223" t="s">
        <v>43</v>
      </c>
      <c r="O230" s="86"/>
      <c r="P230" s="224">
        <f>O230*H230</f>
        <v>0</v>
      </c>
      <c r="Q230" s="224">
        <v>0.0082699999999999996</v>
      </c>
      <c r="R230" s="224">
        <f>Q230*H230</f>
        <v>0.074429999999999996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187</v>
      </c>
      <c r="AT230" s="226" t="s">
        <v>182</v>
      </c>
      <c r="AU230" s="226" t="s">
        <v>82</v>
      </c>
      <c r="AY230" s="19" t="s">
        <v>180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187</v>
      </c>
      <c r="BM230" s="226" t="s">
        <v>436</v>
      </c>
    </row>
    <row r="231" s="2" customFormat="1">
      <c r="A231" s="40"/>
      <c r="B231" s="41"/>
      <c r="C231" s="42"/>
      <c r="D231" s="228" t="s">
        <v>189</v>
      </c>
      <c r="E231" s="42"/>
      <c r="F231" s="229" t="s">
        <v>437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189</v>
      </c>
      <c r="AU231" s="19" t="s">
        <v>82</v>
      </c>
    </row>
    <row r="232" s="2" customFormat="1">
      <c r="A232" s="40"/>
      <c r="B232" s="41"/>
      <c r="C232" s="42"/>
      <c r="D232" s="233" t="s">
        <v>191</v>
      </c>
      <c r="E232" s="42"/>
      <c r="F232" s="234" t="s">
        <v>438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191</v>
      </c>
      <c r="AU232" s="19" t="s">
        <v>82</v>
      </c>
    </row>
    <row r="233" s="2" customFormat="1" ht="16.5" customHeight="1">
      <c r="A233" s="40"/>
      <c r="B233" s="41"/>
      <c r="C233" s="215" t="s">
        <v>439</v>
      </c>
      <c r="D233" s="215" t="s">
        <v>182</v>
      </c>
      <c r="E233" s="216" t="s">
        <v>440</v>
      </c>
      <c r="F233" s="217" t="s">
        <v>441</v>
      </c>
      <c r="G233" s="218" t="s">
        <v>250</v>
      </c>
      <c r="H233" s="219">
        <v>3309</v>
      </c>
      <c r="I233" s="220"/>
      <c r="J233" s="221">
        <f>ROUND(I233*H233,2)</f>
        <v>0</v>
      </c>
      <c r="K233" s="217" t="s">
        <v>186</v>
      </c>
      <c r="L233" s="46"/>
      <c r="M233" s="222" t="s">
        <v>19</v>
      </c>
      <c r="N233" s="223" t="s">
        <v>43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0.45000000000000001</v>
      </c>
      <c r="T233" s="225">
        <f>S233*H233</f>
        <v>1489.05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187</v>
      </c>
      <c r="AT233" s="226" t="s">
        <v>182</v>
      </c>
      <c r="AU233" s="226" t="s">
        <v>82</v>
      </c>
      <c r="AY233" s="19" t="s">
        <v>180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187</v>
      </c>
      <c r="BM233" s="226" t="s">
        <v>442</v>
      </c>
    </row>
    <row r="234" s="2" customFormat="1">
      <c r="A234" s="40"/>
      <c r="B234" s="41"/>
      <c r="C234" s="42"/>
      <c r="D234" s="228" t="s">
        <v>189</v>
      </c>
      <c r="E234" s="42"/>
      <c r="F234" s="229" t="s">
        <v>443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189</v>
      </c>
      <c r="AU234" s="19" t="s">
        <v>82</v>
      </c>
    </row>
    <row r="235" s="2" customFormat="1">
      <c r="A235" s="40"/>
      <c r="B235" s="41"/>
      <c r="C235" s="42"/>
      <c r="D235" s="233" t="s">
        <v>191</v>
      </c>
      <c r="E235" s="42"/>
      <c r="F235" s="234" t="s">
        <v>444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191</v>
      </c>
      <c r="AU235" s="19" t="s">
        <v>82</v>
      </c>
    </row>
    <row r="236" s="14" customFormat="1">
      <c r="A236" s="14"/>
      <c r="B236" s="246"/>
      <c r="C236" s="247"/>
      <c r="D236" s="228" t="s">
        <v>193</v>
      </c>
      <c r="E236" s="248" t="s">
        <v>19</v>
      </c>
      <c r="F236" s="249" t="s">
        <v>445</v>
      </c>
      <c r="G236" s="247"/>
      <c r="H236" s="248" t="s">
        <v>19</v>
      </c>
      <c r="I236" s="250"/>
      <c r="J236" s="247"/>
      <c r="K236" s="247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193</v>
      </c>
      <c r="AU236" s="255" t="s">
        <v>82</v>
      </c>
      <c r="AV236" s="14" t="s">
        <v>80</v>
      </c>
      <c r="AW236" s="14" t="s">
        <v>33</v>
      </c>
      <c r="AX236" s="14" t="s">
        <v>72</v>
      </c>
      <c r="AY236" s="255" t="s">
        <v>180</v>
      </c>
    </row>
    <row r="237" s="13" customFormat="1">
      <c r="A237" s="13"/>
      <c r="B237" s="235"/>
      <c r="C237" s="236"/>
      <c r="D237" s="228" t="s">
        <v>193</v>
      </c>
      <c r="E237" s="237" t="s">
        <v>19</v>
      </c>
      <c r="F237" s="238" t="s">
        <v>446</v>
      </c>
      <c r="G237" s="236"/>
      <c r="H237" s="239">
        <v>3309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193</v>
      </c>
      <c r="AU237" s="245" t="s">
        <v>82</v>
      </c>
      <c r="AV237" s="13" t="s">
        <v>82</v>
      </c>
      <c r="AW237" s="13" t="s">
        <v>33</v>
      </c>
      <c r="AX237" s="13" t="s">
        <v>80</v>
      </c>
      <c r="AY237" s="245" t="s">
        <v>180</v>
      </c>
    </row>
    <row r="238" s="2" customFormat="1" ht="16.5" customHeight="1">
      <c r="A238" s="40"/>
      <c r="B238" s="41"/>
      <c r="C238" s="215" t="s">
        <v>447</v>
      </c>
      <c r="D238" s="215" t="s">
        <v>182</v>
      </c>
      <c r="E238" s="216" t="s">
        <v>448</v>
      </c>
      <c r="F238" s="217" t="s">
        <v>449</v>
      </c>
      <c r="G238" s="218" t="s">
        <v>250</v>
      </c>
      <c r="H238" s="219">
        <v>5.6900000000000004</v>
      </c>
      <c r="I238" s="220"/>
      <c r="J238" s="221">
        <f>ROUND(I238*H238,2)</f>
        <v>0</v>
      </c>
      <c r="K238" s="217" t="s">
        <v>186</v>
      </c>
      <c r="L238" s="46"/>
      <c r="M238" s="222" t="s">
        <v>19</v>
      </c>
      <c r="N238" s="223" t="s">
        <v>43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2.004</v>
      </c>
      <c r="T238" s="225">
        <f>S238*H238</f>
        <v>11.402760000000001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187</v>
      </c>
      <c r="AT238" s="226" t="s">
        <v>182</v>
      </c>
      <c r="AU238" s="226" t="s">
        <v>82</v>
      </c>
      <c r="AY238" s="19" t="s">
        <v>180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187</v>
      </c>
      <c r="BM238" s="226" t="s">
        <v>450</v>
      </c>
    </row>
    <row r="239" s="2" customFormat="1">
      <c r="A239" s="40"/>
      <c r="B239" s="41"/>
      <c r="C239" s="42"/>
      <c r="D239" s="228" t="s">
        <v>189</v>
      </c>
      <c r="E239" s="42"/>
      <c r="F239" s="229" t="s">
        <v>451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189</v>
      </c>
      <c r="AU239" s="19" t="s">
        <v>82</v>
      </c>
    </row>
    <row r="240" s="2" customFormat="1">
      <c r="A240" s="40"/>
      <c r="B240" s="41"/>
      <c r="C240" s="42"/>
      <c r="D240" s="233" t="s">
        <v>191</v>
      </c>
      <c r="E240" s="42"/>
      <c r="F240" s="234" t="s">
        <v>452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191</v>
      </c>
      <c r="AU240" s="19" t="s">
        <v>82</v>
      </c>
    </row>
    <row r="241" s="14" customFormat="1">
      <c r="A241" s="14"/>
      <c r="B241" s="246"/>
      <c r="C241" s="247"/>
      <c r="D241" s="228" t="s">
        <v>193</v>
      </c>
      <c r="E241" s="248" t="s">
        <v>19</v>
      </c>
      <c r="F241" s="249" t="s">
        <v>453</v>
      </c>
      <c r="G241" s="247"/>
      <c r="H241" s="248" t="s">
        <v>19</v>
      </c>
      <c r="I241" s="250"/>
      <c r="J241" s="247"/>
      <c r="K241" s="247"/>
      <c r="L241" s="251"/>
      <c r="M241" s="252"/>
      <c r="N241" s="253"/>
      <c r="O241" s="253"/>
      <c r="P241" s="253"/>
      <c r="Q241" s="253"/>
      <c r="R241" s="253"/>
      <c r="S241" s="253"/>
      <c r="T241" s="25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5" t="s">
        <v>193</v>
      </c>
      <c r="AU241" s="255" t="s">
        <v>82</v>
      </c>
      <c r="AV241" s="14" t="s">
        <v>80</v>
      </c>
      <c r="AW241" s="14" t="s">
        <v>33</v>
      </c>
      <c r="AX241" s="14" t="s">
        <v>72</v>
      </c>
      <c r="AY241" s="255" t="s">
        <v>180</v>
      </c>
    </row>
    <row r="242" s="13" customFormat="1">
      <c r="A242" s="13"/>
      <c r="B242" s="235"/>
      <c r="C242" s="236"/>
      <c r="D242" s="228" t="s">
        <v>193</v>
      </c>
      <c r="E242" s="237" t="s">
        <v>19</v>
      </c>
      <c r="F242" s="238" t="s">
        <v>454</v>
      </c>
      <c r="G242" s="236"/>
      <c r="H242" s="239">
        <v>0.5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193</v>
      </c>
      <c r="AU242" s="245" t="s">
        <v>82</v>
      </c>
      <c r="AV242" s="13" t="s">
        <v>82</v>
      </c>
      <c r="AW242" s="13" t="s">
        <v>33</v>
      </c>
      <c r="AX242" s="13" t="s">
        <v>72</v>
      </c>
      <c r="AY242" s="245" t="s">
        <v>180</v>
      </c>
    </row>
    <row r="243" s="14" customFormat="1">
      <c r="A243" s="14"/>
      <c r="B243" s="246"/>
      <c r="C243" s="247"/>
      <c r="D243" s="228" t="s">
        <v>193</v>
      </c>
      <c r="E243" s="248" t="s">
        <v>19</v>
      </c>
      <c r="F243" s="249" t="s">
        <v>455</v>
      </c>
      <c r="G243" s="247"/>
      <c r="H243" s="248" t="s">
        <v>19</v>
      </c>
      <c r="I243" s="250"/>
      <c r="J243" s="247"/>
      <c r="K243" s="247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193</v>
      </c>
      <c r="AU243" s="255" t="s">
        <v>82</v>
      </c>
      <c r="AV243" s="14" t="s">
        <v>80</v>
      </c>
      <c r="AW243" s="14" t="s">
        <v>33</v>
      </c>
      <c r="AX243" s="14" t="s">
        <v>72</v>
      </c>
      <c r="AY243" s="255" t="s">
        <v>180</v>
      </c>
    </row>
    <row r="244" s="13" customFormat="1">
      <c r="A244" s="13"/>
      <c r="B244" s="235"/>
      <c r="C244" s="236"/>
      <c r="D244" s="228" t="s">
        <v>193</v>
      </c>
      <c r="E244" s="237" t="s">
        <v>19</v>
      </c>
      <c r="F244" s="238" t="s">
        <v>456</v>
      </c>
      <c r="G244" s="236"/>
      <c r="H244" s="239">
        <v>3.3599999999999999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193</v>
      </c>
      <c r="AU244" s="245" t="s">
        <v>82</v>
      </c>
      <c r="AV244" s="13" t="s">
        <v>82</v>
      </c>
      <c r="AW244" s="13" t="s">
        <v>33</v>
      </c>
      <c r="AX244" s="13" t="s">
        <v>72</v>
      </c>
      <c r="AY244" s="245" t="s">
        <v>180</v>
      </c>
    </row>
    <row r="245" s="14" customFormat="1">
      <c r="A245" s="14"/>
      <c r="B245" s="246"/>
      <c r="C245" s="247"/>
      <c r="D245" s="228" t="s">
        <v>193</v>
      </c>
      <c r="E245" s="248" t="s">
        <v>19</v>
      </c>
      <c r="F245" s="249" t="s">
        <v>457</v>
      </c>
      <c r="G245" s="247"/>
      <c r="H245" s="248" t="s">
        <v>19</v>
      </c>
      <c r="I245" s="250"/>
      <c r="J245" s="247"/>
      <c r="K245" s="247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193</v>
      </c>
      <c r="AU245" s="255" t="s">
        <v>82</v>
      </c>
      <c r="AV245" s="14" t="s">
        <v>80</v>
      </c>
      <c r="AW245" s="14" t="s">
        <v>33</v>
      </c>
      <c r="AX245" s="14" t="s">
        <v>72</v>
      </c>
      <c r="AY245" s="255" t="s">
        <v>180</v>
      </c>
    </row>
    <row r="246" s="13" customFormat="1">
      <c r="A246" s="13"/>
      <c r="B246" s="235"/>
      <c r="C246" s="236"/>
      <c r="D246" s="228" t="s">
        <v>193</v>
      </c>
      <c r="E246" s="237" t="s">
        <v>19</v>
      </c>
      <c r="F246" s="238" t="s">
        <v>458</v>
      </c>
      <c r="G246" s="236"/>
      <c r="H246" s="239">
        <v>1.8300000000000001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193</v>
      </c>
      <c r="AU246" s="245" t="s">
        <v>82</v>
      </c>
      <c r="AV246" s="13" t="s">
        <v>82</v>
      </c>
      <c r="AW246" s="13" t="s">
        <v>33</v>
      </c>
      <c r="AX246" s="13" t="s">
        <v>72</v>
      </c>
      <c r="AY246" s="245" t="s">
        <v>180</v>
      </c>
    </row>
    <row r="247" s="15" customFormat="1">
      <c r="A247" s="15"/>
      <c r="B247" s="256"/>
      <c r="C247" s="257"/>
      <c r="D247" s="228" t="s">
        <v>193</v>
      </c>
      <c r="E247" s="258" t="s">
        <v>19</v>
      </c>
      <c r="F247" s="259" t="s">
        <v>353</v>
      </c>
      <c r="G247" s="257"/>
      <c r="H247" s="260">
        <v>5.6899999999999995</v>
      </c>
      <c r="I247" s="261"/>
      <c r="J247" s="257"/>
      <c r="K247" s="257"/>
      <c r="L247" s="262"/>
      <c r="M247" s="263"/>
      <c r="N247" s="264"/>
      <c r="O247" s="264"/>
      <c r="P247" s="264"/>
      <c r="Q247" s="264"/>
      <c r="R247" s="264"/>
      <c r="S247" s="264"/>
      <c r="T247" s="26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6" t="s">
        <v>193</v>
      </c>
      <c r="AU247" s="266" t="s">
        <v>82</v>
      </c>
      <c r="AV247" s="15" t="s">
        <v>187</v>
      </c>
      <c r="AW247" s="15" t="s">
        <v>33</v>
      </c>
      <c r="AX247" s="15" t="s">
        <v>80</v>
      </c>
      <c r="AY247" s="266" t="s">
        <v>180</v>
      </c>
    </row>
    <row r="248" s="2" customFormat="1" ht="16.5" customHeight="1">
      <c r="A248" s="40"/>
      <c r="B248" s="41"/>
      <c r="C248" s="215" t="s">
        <v>459</v>
      </c>
      <c r="D248" s="215" t="s">
        <v>182</v>
      </c>
      <c r="E248" s="216" t="s">
        <v>460</v>
      </c>
      <c r="F248" s="217" t="s">
        <v>461</v>
      </c>
      <c r="G248" s="218" t="s">
        <v>250</v>
      </c>
      <c r="H248" s="219">
        <v>40.020000000000003</v>
      </c>
      <c r="I248" s="220"/>
      <c r="J248" s="221">
        <f>ROUND(I248*H248,2)</f>
        <v>0</v>
      </c>
      <c r="K248" s="217" t="s">
        <v>186</v>
      </c>
      <c r="L248" s="46"/>
      <c r="M248" s="222" t="s">
        <v>19</v>
      </c>
      <c r="N248" s="223" t="s">
        <v>43</v>
      </c>
      <c r="O248" s="86"/>
      <c r="P248" s="224">
        <f>O248*H248</f>
        <v>0</v>
      </c>
      <c r="Q248" s="224">
        <v>0.00010000000000000001</v>
      </c>
      <c r="R248" s="224">
        <f>Q248*H248</f>
        <v>0.0040020000000000003</v>
      </c>
      <c r="S248" s="224">
        <v>2.4100000000000001</v>
      </c>
      <c r="T248" s="225">
        <f>S248*H248</f>
        <v>96.448200000000014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187</v>
      </c>
      <c r="AT248" s="226" t="s">
        <v>182</v>
      </c>
      <c r="AU248" s="226" t="s">
        <v>82</v>
      </c>
      <c r="AY248" s="19" t="s">
        <v>180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187</v>
      </c>
      <c r="BM248" s="226" t="s">
        <v>462</v>
      </c>
    </row>
    <row r="249" s="2" customFormat="1">
      <c r="A249" s="40"/>
      <c r="B249" s="41"/>
      <c r="C249" s="42"/>
      <c r="D249" s="228" t="s">
        <v>189</v>
      </c>
      <c r="E249" s="42"/>
      <c r="F249" s="229" t="s">
        <v>463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189</v>
      </c>
      <c r="AU249" s="19" t="s">
        <v>82</v>
      </c>
    </row>
    <row r="250" s="2" customFormat="1">
      <c r="A250" s="40"/>
      <c r="B250" s="41"/>
      <c r="C250" s="42"/>
      <c r="D250" s="233" t="s">
        <v>191</v>
      </c>
      <c r="E250" s="42"/>
      <c r="F250" s="234" t="s">
        <v>464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191</v>
      </c>
      <c r="AU250" s="19" t="s">
        <v>82</v>
      </c>
    </row>
    <row r="251" s="14" customFormat="1">
      <c r="A251" s="14"/>
      <c r="B251" s="246"/>
      <c r="C251" s="247"/>
      <c r="D251" s="228" t="s">
        <v>193</v>
      </c>
      <c r="E251" s="248" t="s">
        <v>19</v>
      </c>
      <c r="F251" s="249" t="s">
        <v>465</v>
      </c>
      <c r="G251" s="247"/>
      <c r="H251" s="248" t="s">
        <v>19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193</v>
      </c>
      <c r="AU251" s="255" t="s">
        <v>82</v>
      </c>
      <c r="AV251" s="14" t="s">
        <v>80</v>
      </c>
      <c r="AW251" s="14" t="s">
        <v>33</v>
      </c>
      <c r="AX251" s="14" t="s">
        <v>72</v>
      </c>
      <c r="AY251" s="255" t="s">
        <v>180</v>
      </c>
    </row>
    <row r="252" s="13" customFormat="1">
      <c r="A252" s="13"/>
      <c r="B252" s="235"/>
      <c r="C252" s="236"/>
      <c r="D252" s="228" t="s">
        <v>193</v>
      </c>
      <c r="E252" s="237" t="s">
        <v>19</v>
      </c>
      <c r="F252" s="238" t="s">
        <v>466</v>
      </c>
      <c r="G252" s="236"/>
      <c r="H252" s="239">
        <v>48.728999999999999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193</v>
      </c>
      <c r="AU252" s="245" t="s">
        <v>82</v>
      </c>
      <c r="AV252" s="13" t="s">
        <v>82</v>
      </c>
      <c r="AW252" s="13" t="s">
        <v>33</v>
      </c>
      <c r="AX252" s="13" t="s">
        <v>72</v>
      </c>
      <c r="AY252" s="245" t="s">
        <v>180</v>
      </c>
    </row>
    <row r="253" s="13" customFormat="1">
      <c r="A253" s="13"/>
      <c r="B253" s="235"/>
      <c r="C253" s="236"/>
      <c r="D253" s="228" t="s">
        <v>193</v>
      </c>
      <c r="E253" s="237" t="s">
        <v>19</v>
      </c>
      <c r="F253" s="238" t="s">
        <v>467</v>
      </c>
      <c r="G253" s="236"/>
      <c r="H253" s="239">
        <v>43.854999999999997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193</v>
      </c>
      <c r="AU253" s="245" t="s">
        <v>82</v>
      </c>
      <c r="AV253" s="13" t="s">
        <v>82</v>
      </c>
      <c r="AW253" s="13" t="s">
        <v>33</v>
      </c>
      <c r="AX253" s="13" t="s">
        <v>72</v>
      </c>
      <c r="AY253" s="245" t="s">
        <v>180</v>
      </c>
    </row>
    <row r="254" s="14" customFormat="1">
      <c r="A254" s="14"/>
      <c r="B254" s="246"/>
      <c r="C254" s="247"/>
      <c r="D254" s="228" t="s">
        <v>193</v>
      </c>
      <c r="E254" s="248" t="s">
        <v>19</v>
      </c>
      <c r="F254" s="249" t="s">
        <v>468</v>
      </c>
      <c r="G254" s="247"/>
      <c r="H254" s="248" t="s">
        <v>19</v>
      </c>
      <c r="I254" s="250"/>
      <c r="J254" s="247"/>
      <c r="K254" s="247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193</v>
      </c>
      <c r="AU254" s="255" t="s">
        <v>82</v>
      </c>
      <c r="AV254" s="14" t="s">
        <v>80</v>
      </c>
      <c r="AW254" s="14" t="s">
        <v>33</v>
      </c>
      <c r="AX254" s="14" t="s">
        <v>72</v>
      </c>
      <c r="AY254" s="255" t="s">
        <v>180</v>
      </c>
    </row>
    <row r="255" s="13" customFormat="1">
      <c r="A255" s="13"/>
      <c r="B255" s="235"/>
      <c r="C255" s="236"/>
      <c r="D255" s="228" t="s">
        <v>193</v>
      </c>
      <c r="E255" s="237" t="s">
        <v>19</v>
      </c>
      <c r="F255" s="238" t="s">
        <v>469</v>
      </c>
      <c r="G255" s="236"/>
      <c r="H255" s="239">
        <v>25.02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193</v>
      </c>
      <c r="AU255" s="245" t="s">
        <v>82</v>
      </c>
      <c r="AV255" s="13" t="s">
        <v>82</v>
      </c>
      <c r="AW255" s="13" t="s">
        <v>33</v>
      </c>
      <c r="AX255" s="13" t="s">
        <v>72</v>
      </c>
      <c r="AY255" s="245" t="s">
        <v>180</v>
      </c>
    </row>
    <row r="256" s="13" customFormat="1">
      <c r="A256" s="13"/>
      <c r="B256" s="235"/>
      <c r="C256" s="236"/>
      <c r="D256" s="228" t="s">
        <v>193</v>
      </c>
      <c r="E256" s="237" t="s">
        <v>19</v>
      </c>
      <c r="F256" s="238" t="s">
        <v>470</v>
      </c>
      <c r="G256" s="236"/>
      <c r="H256" s="239">
        <v>13.797000000000001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193</v>
      </c>
      <c r="AU256" s="245" t="s">
        <v>82</v>
      </c>
      <c r="AV256" s="13" t="s">
        <v>82</v>
      </c>
      <c r="AW256" s="13" t="s">
        <v>33</v>
      </c>
      <c r="AX256" s="13" t="s">
        <v>72</v>
      </c>
      <c r="AY256" s="245" t="s">
        <v>180</v>
      </c>
    </row>
    <row r="257" s="14" customFormat="1">
      <c r="A257" s="14"/>
      <c r="B257" s="246"/>
      <c r="C257" s="247"/>
      <c r="D257" s="228" t="s">
        <v>193</v>
      </c>
      <c r="E257" s="248" t="s">
        <v>19</v>
      </c>
      <c r="F257" s="249" t="s">
        <v>471</v>
      </c>
      <c r="G257" s="247"/>
      <c r="H257" s="248" t="s">
        <v>19</v>
      </c>
      <c r="I257" s="250"/>
      <c r="J257" s="247"/>
      <c r="K257" s="247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193</v>
      </c>
      <c r="AU257" s="255" t="s">
        <v>82</v>
      </c>
      <c r="AV257" s="14" t="s">
        <v>80</v>
      </c>
      <c r="AW257" s="14" t="s">
        <v>33</v>
      </c>
      <c r="AX257" s="14" t="s">
        <v>72</v>
      </c>
      <c r="AY257" s="255" t="s">
        <v>180</v>
      </c>
    </row>
    <row r="258" s="13" customFormat="1">
      <c r="A258" s="13"/>
      <c r="B258" s="235"/>
      <c r="C258" s="236"/>
      <c r="D258" s="228" t="s">
        <v>193</v>
      </c>
      <c r="E258" s="237" t="s">
        <v>19</v>
      </c>
      <c r="F258" s="238" t="s">
        <v>80</v>
      </c>
      <c r="G258" s="236"/>
      <c r="H258" s="239">
        <v>1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193</v>
      </c>
      <c r="AU258" s="245" t="s">
        <v>82</v>
      </c>
      <c r="AV258" s="13" t="s">
        <v>82</v>
      </c>
      <c r="AW258" s="13" t="s">
        <v>33</v>
      </c>
      <c r="AX258" s="13" t="s">
        <v>72</v>
      </c>
      <c r="AY258" s="245" t="s">
        <v>180</v>
      </c>
    </row>
    <row r="259" s="14" customFormat="1">
      <c r="A259" s="14"/>
      <c r="B259" s="246"/>
      <c r="C259" s="247"/>
      <c r="D259" s="228" t="s">
        <v>193</v>
      </c>
      <c r="E259" s="248" t="s">
        <v>19</v>
      </c>
      <c r="F259" s="249" t="s">
        <v>472</v>
      </c>
      <c r="G259" s="247"/>
      <c r="H259" s="248" t="s">
        <v>19</v>
      </c>
      <c r="I259" s="250"/>
      <c r="J259" s="247"/>
      <c r="K259" s="247"/>
      <c r="L259" s="251"/>
      <c r="M259" s="252"/>
      <c r="N259" s="253"/>
      <c r="O259" s="253"/>
      <c r="P259" s="253"/>
      <c r="Q259" s="253"/>
      <c r="R259" s="253"/>
      <c r="S259" s="253"/>
      <c r="T259" s="25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5" t="s">
        <v>193</v>
      </c>
      <c r="AU259" s="255" t="s">
        <v>82</v>
      </c>
      <c r="AV259" s="14" t="s">
        <v>80</v>
      </c>
      <c r="AW259" s="14" t="s">
        <v>33</v>
      </c>
      <c r="AX259" s="14" t="s">
        <v>72</v>
      </c>
      <c r="AY259" s="255" t="s">
        <v>180</v>
      </c>
    </row>
    <row r="260" s="13" customFormat="1">
      <c r="A260" s="13"/>
      <c r="B260" s="235"/>
      <c r="C260" s="236"/>
      <c r="D260" s="228" t="s">
        <v>193</v>
      </c>
      <c r="E260" s="237" t="s">
        <v>19</v>
      </c>
      <c r="F260" s="238" t="s">
        <v>80</v>
      </c>
      <c r="G260" s="236"/>
      <c r="H260" s="239">
        <v>1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193</v>
      </c>
      <c r="AU260" s="245" t="s">
        <v>82</v>
      </c>
      <c r="AV260" s="13" t="s">
        <v>82</v>
      </c>
      <c r="AW260" s="13" t="s">
        <v>33</v>
      </c>
      <c r="AX260" s="13" t="s">
        <v>72</v>
      </c>
      <c r="AY260" s="245" t="s">
        <v>180</v>
      </c>
    </row>
    <row r="261" s="16" customFormat="1">
      <c r="A261" s="16"/>
      <c r="B261" s="267"/>
      <c r="C261" s="268"/>
      <c r="D261" s="228" t="s">
        <v>193</v>
      </c>
      <c r="E261" s="269" t="s">
        <v>19</v>
      </c>
      <c r="F261" s="270" t="s">
        <v>473</v>
      </c>
      <c r="G261" s="268"/>
      <c r="H261" s="271">
        <v>133.40100000000001</v>
      </c>
      <c r="I261" s="272"/>
      <c r="J261" s="268"/>
      <c r="K261" s="268"/>
      <c r="L261" s="273"/>
      <c r="M261" s="274"/>
      <c r="N261" s="275"/>
      <c r="O261" s="275"/>
      <c r="P261" s="275"/>
      <c r="Q261" s="275"/>
      <c r="R261" s="275"/>
      <c r="S261" s="275"/>
      <c r="T261" s="27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277" t="s">
        <v>193</v>
      </c>
      <c r="AU261" s="277" t="s">
        <v>82</v>
      </c>
      <c r="AV261" s="16" t="s">
        <v>100</v>
      </c>
      <c r="AW261" s="16" t="s">
        <v>33</v>
      </c>
      <c r="AX261" s="16" t="s">
        <v>72</v>
      </c>
      <c r="AY261" s="277" t="s">
        <v>180</v>
      </c>
    </row>
    <row r="262" s="14" customFormat="1">
      <c r="A262" s="14"/>
      <c r="B262" s="246"/>
      <c r="C262" s="247"/>
      <c r="D262" s="228" t="s">
        <v>193</v>
      </c>
      <c r="E262" s="248" t="s">
        <v>19</v>
      </c>
      <c r="F262" s="249" t="s">
        <v>474</v>
      </c>
      <c r="G262" s="247"/>
      <c r="H262" s="248" t="s">
        <v>19</v>
      </c>
      <c r="I262" s="250"/>
      <c r="J262" s="247"/>
      <c r="K262" s="247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193</v>
      </c>
      <c r="AU262" s="255" t="s">
        <v>82</v>
      </c>
      <c r="AV262" s="14" t="s">
        <v>80</v>
      </c>
      <c r="AW262" s="14" t="s">
        <v>33</v>
      </c>
      <c r="AX262" s="14" t="s">
        <v>72</v>
      </c>
      <c r="AY262" s="255" t="s">
        <v>180</v>
      </c>
    </row>
    <row r="263" s="13" customFormat="1">
      <c r="A263" s="13"/>
      <c r="B263" s="235"/>
      <c r="C263" s="236"/>
      <c r="D263" s="228" t="s">
        <v>193</v>
      </c>
      <c r="E263" s="237" t="s">
        <v>19</v>
      </c>
      <c r="F263" s="238" t="s">
        <v>475</v>
      </c>
      <c r="G263" s="236"/>
      <c r="H263" s="239">
        <v>-93.381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193</v>
      </c>
      <c r="AU263" s="245" t="s">
        <v>82</v>
      </c>
      <c r="AV263" s="13" t="s">
        <v>82</v>
      </c>
      <c r="AW263" s="13" t="s">
        <v>33</v>
      </c>
      <c r="AX263" s="13" t="s">
        <v>72</v>
      </c>
      <c r="AY263" s="245" t="s">
        <v>180</v>
      </c>
    </row>
    <row r="264" s="15" customFormat="1">
      <c r="A264" s="15"/>
      <c r="B264" s="256"/>
      <c r="C264" s="257"/>
      <c r="D264" s="228" t="s">
        <v>193</v>
      </c>
      <c r="E264" s="258" t="s">
        <v>19</v>
      </c>
      <c r="F264" s="259" t="s">
        <v>353</v>
      </c>
      <c r="G264" s="257"/>
      <c r="H264" s="260">
        <v>40.02000000000001</v>
      </c>
      <c r="I264" s="261"/>
      <c r="J264" s="257"/>
      <c r="K264" s="257"/>
      <c r="L264" s="262"/>
      <c r="M264" s="263"/>
      <c r="N264" s="264"/>
      <c r="O264" s="264"/>
      <c r="P264" s="264"/>
      <c r="Q264" s="264"/>
      <c r="R264" s="264"/>
      <c r="S264" s="264"/>
      <c r="T264" s="26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6" t="s">
        <v>193</v>
      </c>
      <c r="AU264" s="266" t="s">
        <v>82</v>
      </c>
      <c r="AV264" s="15" t="s">
        <v>187</v>
      </c>
      <c r="AW264" s="15" t="s">
        <v>33</v>
      </c>
      <c r="AX264" s="15" t="s">
        <v>80</v>
      </c>
      <c r="AY264" s="266" t="s">
        <v>180</v>
      </c>
    </row>
    <row r="265" s="2" customFormat="1" ht="16.5" customHeight="1">
      <c r="A265" s="40"/>
      <c r="B265" s="41"/>
      <c r="C265" s="215" t="s">
        <v>476</v>
      </c>
      <c r="D265" s="215" t="s">
        <v>182</v>
      </c>
      <c r="E265" s="216" t="s">
        <v>477</v>
      </c>
      <c r="F265" s="217" t="s">
        <v>478</v>
      </c>
      <c r="G265" s="218" t="s">
        <v>250</v>
      </c>
      <c r="H265" s="219">
        <v>116.032</v>
      </c>
      <c r="I265" s="220"/>
      <c r="J265" s="221">
        <f>ROUND(I265*H265,2)</f>
        <v>0</v>
      </c>
      <c r="K265" s="217" t="s">
        <v>186</v>
      </c>
      <c r="L265" s="46"/>
      <c r="M265" s="222" t="s">
        <v>19</v>
      </c>
      <c r="N265" s="223" t="s">
        <v>43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2.2000000000000002</v>
      </c>
      <c r="T265" s="225">
        <f>S265*H265</f>
        <v>255.27040000000002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187</v>
      </c>
      <c r="AT265" s="226" t="s">
        <v>182</v>
      </c>
      <c r="AU265" s="226" t="s">
        <v>82</v>
      </c>
      <c r="AY265" s="19" t="s">
        <v>180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187</v>
      </c>
      <c r="BM265" s="226" t="s">
        <v>479</v>
      </c>
    </row>
    <row r="266" s="2" customFormat="1">
      <c r="A266" s="40"/>
      <c r="B266" s="41"/>
      <c r="C266" s="42"/>
      <c r="D266" s="228" t="s">
        <v>189</v>
      </c>
      <c r="E266" s="42"/>
      <c r="F266" s="229" t="s">
        <v>480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189</v>
      </c>
      <c r="AU266" s="19" t="s">
        <v>82</v>
      </c>
    </row>
    <row r="267" s="2" customFormat="1">
      <c r="A267" s="40"/>
      <c r="B267" s="41"/>
      <c r="C267" s="42"/>
      <c r="D267" s="233" t="s">
        <v>191</v>
      </c>
      <c r="E267" s="42"/>
      <c r="F267" s="234" t="s">
        <v>481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191</v>
      </c>
      <c r="AU267" s="19" t="s">
        <v>82</v>
      </c>
    </row>
    <row r="268" s="14" customFormat="1">
      <c r="A268" s="14"/>
      <c r="B268" s="246"/>
      <c r="C268" s="247"/>
      <c r="D268" s="228" t="s">
        <v>193</v>
      </c>
      <c r="E268" s="248" t="s">
        <v>19</v>
      </c>
      <c r="F268" s="249" t="s">
        <v>482</v>
      </c>
      <c r="G268" s="247"/>
      <c r="H268" s="248" t="s">
        <v>19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193</v>
      </c>
      <c r="AU268" s="255" t="s">
        <v>82</v>
      </c>
      <c r="AV268" s="14" t="s">
        <v>80</v>
      </c>
      <c r="AW268" s="14" t="s">
        <v>33</v>
      </c>
      <c r="AX268" s="14" t="s">
        <v>72</v>
      </c>
      <c r="AY268" s="255" t="s">
        <v>180</v>
      </c>
    </row>
    <row r="269" s="13" customFormat="1">
      <c r="A269" s="13"/>
      <c r="B269" s="235"/>
      <c r="C269" s="236"/>
      <c r="D269" s="228" t="s">
        <v>193</v>
      </c>
      <c r="E269" s="237" t="s">
        <v>19</v>
      </c>
      <c r="F269" s="238" t="s">
        <v>483</v>
      </c>
      <c r="G269" s="236"/>
      <c r="H269" s="239">
        <v>9.8230000000000004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5" t="s">
        <v>193</v>
      </c>
      <c r="AU269" s="245" t="s">
        <v>82</v>
      </c>
      <c r="AV269" s="13" t="s">
        <v>82</v>
      </c>
      <c r="AW269" s="13" t="s">
        <v>33</v>
      </c>
      <c r="AX269" s="13" t="s">
        <v>72</v>
      </c>
      <c r="AY269" s="245" t="s">
        <v>180</v>
      </c>
    </row>
    <row r="270" s="14" customFormat="1">
      <c r="A270" s="14"/>
      <c r="B270" s="246"/>
      <c r="C270" s="247"/>
      <c r="D270" s="228" t="s">
        <v>193</v>
      </c>
      <c r="E270" s="248" t="s">
        <v>19</v>
      </c>
      <c r="F270" s="249" t="s">
        <v>484</v>
      </c>
      <c r="G270" s="247"/>
      <c r="H270" s="248" t="s">
        <v>19</v>
      </c>
      <c r="I270" s="250"/>
      <c r="J270" s="247"/>
      <c r="K270" s="247"/>
      <c r="L270" s="251"/>
      <c r="M270" s="252"/>
      <c r="N270" s="253"/>
      <c r="O270" s="253"/>
      <c r="P270" s="253"/>
      <c r="Q270" s="253"/>
      <c r="R270" s="253"/>
      <c r="S270" s="253"/>
      <c r="T270" s="25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5" t="s">
        <v>193</v>
      </c>
      <c r="AU270" s="255" t="s">
        <v>82</v>
      </c>
      <c r="AV270" s="14" t="s">
        <v>80</v>
      </c>
      <c r="AW270" s="14" t="s">
        <v>33</v>
      </c>
      <c r="AX270" s="14" t="s">
        <v>72</v>
      </c>
      <c r="AY270" s="255" t="s">
        <v>180</v>
      </c>
    </row>
    <row r="271" s="13" customFormat="1">
      <c r="A271" s="13"/>
      <c r="B271" s="235"/>
      <c r="C271" s="236"/>
      <c r="D271" s="228" t="s">
        <v>193</v>
      </c>
      <c r="E271" s="237" t="s">
        <v>19</v>
      </c>
      <c r="F271" s="238" t="s">
        <v>485</v>
      </c>
      <c r="G271" s="236"/>
      <c r="H271" s="239">
        <v>2.9279999999999999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193</v>
      </c>
      <c r="AU271" s="245" t="s">
        <v>82</v>
      </c>
      <c r="AV271" s="13" t="s">
        <v>82</v>
      </c>
      <c r="AW271" s="13" t="s">
        <v>33</v>
      </c>
      <c r="AX271" s="13" t="s">
        <v>72</v>
      </c>
      <c r="AY271" s="245" t="s">
        <v>180</v>
      </c>
    </row>
    <row r="272" s="14" customFormat="1">
      <c r="A272" s="14"/>
      <c r="B272" s="246"/>
      <c r="C272" s="247"/>
      <c r="D272" s="228" t="s">
        <v>193</v>
      </c>
      <c r="E272" s="248" t="s">
        <v>19</v>
      </c>
      <c r="F272" s="249" t="s">
        <v>486</v>
      </c>
      <c r="G272" s="247"/>
      <c r="H272" s="248" t="s">
        <v>19</v>
      </c>
      <c r="I272" s="250"/>
      <c r="J272" s="247"/>
      <c r="K272" s="247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193</v>
      </c>
      <c r="AU272" s="255" t="s">
        <v>82</v>
      </c>
      <c r="AV272" s="14" t="s">
        <v>80</v>
      </c>
      <c r="AW272" s="14" t="s">
        <v>33</v>
      </c>
      <c r="AX272" s="14" t="s">
        <v>72</v>
      </c>
      <c r="AY272" s="255" t="s">
        <v>180</v>
      </c>
    </row>
    <row r="273" s="13" customFormat="1">
      <c r="A273" s="13"/>
      <c r="B273" s="235"/>
      <c r="C273" s="236"/>
      <c r="D273" s="228" t="s">
        <v>193</v>
      </c>
      <c r="E273" s="237" t="s">
        <v>19</v>
      </c>
      <c r="F273" s="238" t="s">
        <v>487</v>
      </c>
      <c r="G273" s="236"/>
      <c r="H273" s="239">
        <v>4.8600000000000003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193</v>
      </c>
      <c r="AU273" s="245" t="s">
        <v>82</v>
      </c>
      <c r="AV273" s="13" t="s">
        <v>82</v>
      </c>
      <c r="AW273" s="13" t="s">
        <v>33</v>
      </c>
      <c r="AX273" s="13" t="s">
        <v>72</v>
      </c>
      <c r="AY273" s="245" t="s">
        <v>180</v>
      </c>
    </row>
    <row r="274" s="14" customFormat="1">
      <c r="A274" s="14"/>
      <c r="B274" s="246"/>
      <c r="C274" s="247"/>
      <c r="D274" s="228" t="s">
        <v>193</v>
      </c>
      <c r="E274" s="248" t="s">
        <v>19</v>
      </c>
      <c r="F274" s="249" t="s">
        <v>488</v>
      </c>
      <c r="G274" s="247"/>
      <c r="H274" s="248" t="s">
        <v>19</v>
      </c>
      <c r="I274" s="250"/>
      <c r="J274" s="247"/>
      <c r="K274" s="247"/>
      <c r="L274" s="251"/>
      <c r="M274" s="252"/>
      <c r="N274" s="253"/>
      <c r="O274" s="253"/>
      <c r="P274" s="253"/>
      <c r="Q274" s="253"/>
      <c r="R274" s="253"/>
      <c r="S274" s="253"/>
      <c r="T274" s="25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5" t="s">
        <v>193</v>
      </c>
      <c r="AU274" s="255" t="s">
        <v>82</v>
      </c>
      <c r="AV274" s="14" t="s">
        <v>80</v>
      </c>
      <c r="AW274" s="14" t="s">
        <v>33</v>
      </c>
      <c r="AX274" s="14" t="s">
        <v>72</v>
      </c>
      <c r="AY274" s="255" t="s">
        <v>180</v>
      </c>
    </row>
    <row r="275" s="13" customFormat="1">
      <c r="A275" s="13"/>
      <c r="B275" s="235"/>
      <c r="C275" s="236"/>
      <c r="D275" s="228" t="s">
        <v>193</v>
      </c>
      <c r="E275" s="237" t="s">
        <v>19</v>
      </c>
      <c r="F275" s="238" t="s">
        <v>489</v>
      </c>
      <c r="G275" s="236"/>
      <c r="H275" s="239">
        <v>2.2400000000000002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5" t="s">
        <v>193</v>
      </c>
      <c r="AU275" s="245" t="s">
        <v>82</v>
      </c>
      <c r="AV275" s="13" t="s">
        <v>82</v>
      </c>
      <c r="AW275" s="13" t="s">
        <v>33</v>
      </c>
      <c r="AX275" s="13" t="s">
        <v>72</v>
      </c>
      <c r="AY275" s="245" t="s">
        <v>180</v>
      </c>
    </row>
    <row r="276" s="14" customFormat="1">
      <c r="A276" s="14"/>
      <c r="B276" s="246"/>
      <c r="C276" s="247"/>
      <c r="D276" s="228" t="s">
        <v>193</v>
      </c>
      <c r="E276" s="248" t="s">
        <v>19</v>
      </c>
      <c r="F276" s="249" t="s">
        <v>490</v>
      </c>
      <c r="G276" s="247"/>
      <c r="H276" s="248" t="s">
        <v>19</v>
      </c>
      <c r="I276" s="250"/>
      <c r="J276" s="247"/>
      <c r="K276" s="247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193</v>
      </c>
      <c r="AU276" s="255" t="s">
        <v>82</v>
      </c>
      <c r="AV276" s="14" t="s">
        <v>80</v>
      </c>
      <c r="AW276" s="14" t="s">
        <v>33</v>
      </c>
      <c r="AX276" s="14" t="s">
        <v>72</v>
      </c>
      <c r="AY276" s="255" t="s">
        <v>180</v>
      </c>
    </row>
    <row r="277" s="13" customFormat="1">
      <c r="A277" s="13"/>
      <c r="B277" s="235"/>
      <c r="C277" s="236"/>
      <c r="D277" s="228" t="s">
        <v>193</v>
      </c>
      <c r="E277" s="237" t="s">
        <v>19</v>
      </c>
      <c r="F277" s="238" t="s">
        <v>454</v>
      </c>
      <c r="G277" s="236"/>
      <c r="H277" s="239">
        <v>0.5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193</v>
      </c>
      <c r="AU277" s="245" t="s">
        <v>82</v>
      </c>
      <c r="AV277" s="13" t="s">
        <v>82</v>
      </c>
      <c r="AW277" s="13" t="s">
        <v>33</v>
      </c>
      <c r="AX277" s="13" t="s">
        <v>72</v>
      </c>
      <c r="AY277" s="245" t="s">
        <v>180</v>
      </c>
    </row>
    <row r="278" s="14" customFormat="1">
      <c r="A278" s="14"/>
      <c r="B278" s="246"/>
      <c r="C278" s="247"/>
      <c r="D278" s="228" t="s">
        <v>193</v>
      </c>
      <c r="E278" s="248" t="s">
        <v>19</v>
      </c>
      <c r="F278" s="249" t="s">
        <v>491</v>
      </c>
      <c r="G278" s="247"/>
      <c r="H278" s="248" t="s">
        <v>19</v>
      </c>
      <c r="I278" s="250"/>
      <c r="J278" s="247"/>
      <c r="K278" s="247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193</v>
      </c>
      <c r="AU278" s="255" t="s">
        <v>82</v>
      </c>
      <c r="AV278" s="14" t="s">
        <v>80</v>
      </c>
      <c r="AW278" s="14" t="s">
        <v>33</v>
      </c>
      <c r="AX278" s="14" t="s">
        <v>72</v>
      </c>
      <c r="AY278" s="255" t="s">
        <v>180</v>
      </c>
    </row>
    <row r="279" s="13" customFormat="1">
      <c r="A279" s="13"/>
      <c r="B279" s="235"/>
      <c r="C279" s="236"/>
      <c r="D279" s="228" t="s">
        <v>193</v>
      </c>
      <c r="E279" s="237" t="s">
        <v>19</v>
      </c>
      <c r="F279" s="238" t="s">
        <v>492</v>
      </c>
      <c r="G279" s="236"/>
      <c r="H279" s="239">
        <v>1.5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193</v>
      </c>
      <c r="AU279" s="245" t="s">
        <v>82</v>
      </c>
      <c r="AV279" s="13" t="s">
        <v>82</v>
      </c>
      <c r="AW279" s="13" t="s">
        <v>33</v>
      </c>
      <c r="AX279" s="13" t="s">
        <v>72</v>
      </c>
      <c r="AY279" s="245" t="s">
        <v>180</v>
      </c>
    </row>
    <row r="280" s="14" customFormat="1">
      <c r="A280" s="14"/>
      <c r="B280" s="246"/>
      <c r="C280" s="247"/>
      <c r="D280" s="228" t="s">
        <v>193</v>
      </c>
      <c r="E280" s="248" t="s">
        <v>19</v>
      </c>
      <c r="F280" s="249" t="s">
        <v>493</v>
      </c>
      <c r="G280" s="247"/>
      <c r="H280" s="248" t="s">
        <v>19</v>
      </c>
      <c r="I280" s="250"/>
      <c r="J280" s="247"/>
      <c r="K280" s="247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193</v>
      </c>
      <c r="AU280" s="255" t="s">
        <v>82</v>
      </c>
      <c r="AV280" s="14" t="s">
        <v>80</v>
      </c>
      <c r="AW280" s="14" t="s">
        <v>33</v>
      </c>
      <c r="AX280" s="14" t="s">
        <v>72</v>
      </c>
      <c r="AY280" s="255" t="s">
        <v>180</v>
      </c>
    </row>
    <row r="281" s="13" customFormat="1">
      <c r="A281" s="13"/>
      <c r="B281" s="235"/>
      <c r="C281" s="236"/>
      <c r="D281" s="228" t="s">
        <v>193</v>
      </c>
      <c r="E281" s="237" t="s">
        <v>19</v>
      </c>
      <c r="F281" s="238" t="s">
        <v>494</v>
      </c>
      <c r="G281" s="236"/>
      <c r="H281" s="239">
        <v>0.29999999999999999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193</v>
      </c>
      <c r="AU281" s="245" t="s">
        <v>82</v>
      </c>
      <c r="AV281" s="13" t="s">
        <v>82</v>
      </c>
      <c r="AW281" s="13" t="s">
        <v>33</v>
      </c>
      <c r="AX281" s="13" t="s">
        <v>72</v>
      </c>
      <c r="AY281" s="245" t="s">
        <v>180</v>
      </c>
    </row>
    <row r="282" s="14" customFormat="1">
      <c r="A282" s="14"/>
      <c r="B282" s="246"/>
      <c r="C282" s="247"/>
      <c r="D282" s="228" t="s">
        <v>193</v>
      </c>
      <c r="E282" s="248" t="s">
        <v>19</v>
      </c>
      <c r="F282" s="249" t="s">
        <v>495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193</v>
      </c>
      <c r="AU282" s="255" t="s">
        <v>82</v>
      </c>
      <c r="AV282" s="14" t="s">
        <v>80</v>
      </c>
      <c r="AW282" s="14" t="s">
        <v>33</v>
      </c>
      <c r="AX282" s="14" t="s">
        <v>72</v>
      </c>
      <c r="AY282" s="255" t="s">
        <v>180</v>
      </c>
    </row>
    <row r="283" s="13" customFormat="1">
      <c r="A283" s="13"/>
      <c r="B283" s="235"/>
      <c r="C283" s="236"/>
      <c r="D283" s="228" t="s">
        <v>193</v>
      </c>
      <c r="E283" s="237" t="s">
        <v>19</v>
      </c>
      <c r="F283" s="238" t="s">
        <v>454</v>
      </c>
      <c r="G283" s="236"/>
      <c r="H283" s="239">
        <v>0.5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193</v>
      </c>
      <c r="AU283" s="245" t="s">
        <v>82</v>
      </c>
      <c r="AV283" s="13" t="s">
        <v>82</v>
      </c>
      <c r="AW283" s="13" t="s">
        <v>33</v>
      </c>
      <c r="AX283" s="13" t="s">
        <v>72</v>
      </c>
      <c r="AY283" s="245" t="s">
        <v>180</v>
      </c>
    </row>
    <row r="284" s="14" customFormat="1">
      <c r="A284" s="14"/>
      <c r="B284" s="246"/>
      <c r="C284" s="247"/>
      <c r="D284" s="228" t="s">
        <v>193</v>
      </c>
      <c r="E284" s="248" t="s">
        <v>19</v>
      </c>
      <c r="F284" s="249" t="s">
        <v>496</v>
      </c>
      <c r="G284" s="247"/>
      <c r="H284" s="248" t="s">
        <v>19</v>
      </c>
      <c r="I284" s="250"/>
      <c r="J284" s="247"/>
      <c r="K284" s="247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193</v>
      </c>
      <c r="AU284" s="255" t="s">
        <v>82</v>
      </c>
      <c r="AV284" s="14" t="s">
        <v>80</v>
      </c>
      <c r="AW284" s="14" t="s">
        <v>33</v>
      </c>
      <c r="AX284" s="14" t="s">
        <v>72</v>
      </c>
      <c r="AY284" s="255" t="s">
        <v>180</v>
      </c>
    </row>
    <row r="285" s="13" customFormat="1">
      <c r="A285" s="13"/>
      <c r="B285" s="235"/>
      <c r="C285" s="236"/>
      <c r="D285" s="228" t="s">
        <v>193</v>
      </c>
      <c r="E285" s="237" t="s">
        <v>19</v>
      </c>
      <c r="F285" s="238" t="s">
        <v>497</v>
      </c>
      <c r="G285" s="236"/>
      <c r="H285" s="239">
        <v>93.381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193</v>
      </c>
      <c r="AU285" s="245" t="s">
        <v>82</v>
      </c>
      <c r="AV285" s="13" t="s">
        <v>82</v>
      </c>
      <c r="AW285" s="13" t="s">
        <v>33</v>
      </c>
      <c r="AX285" s="13" t="s">
        <v>72</v>
      </c>
      <c r="AY285" s="245" t="s">
        <v>180</v>
      </c>
    </row>
    <row r="286" s="15" customFormat="1">
      <c r="A286" s="15"/>
      <c r="B286" s="256"/>
      <c r="C286" s="257"/>
      <c r="D286" s="228" t="s">
        <v>193</v>
      </c>
      <c r="E286" s="258" t="s">
        <v>19</v>
      </c>
      <c r="F286" s="259" t="s">
        <v>353</v>
      </c>
      <c r="G286" s="257"/>
      <c r="H286" s="260">
        <v>116.032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6" t="s">
        <v>193</v>
      </c>
      <c r="AU286" s="266" t="s">
        <v>82</v>
      </c>
      <c r="AV286" s="15" t="s">
        <v>187</v>
      </c>
      <c r="AW286" s="15" t="s">
        <v>33</v>
      </c>
      <c r="AX286" s="15" t="s">
        <v>80</v>
      </c>
      <c r="AY286" s="266" t="s">
        <v>180</v>
      </c>
    </row>
    <row r="287" s="12" customFormat="1" ht="22.8" customHeight="1">
      <c r="A287" s="12"/>
      <c r="B287" s="199"/>
      <c r="C287" s="200"/>
      <c r="D287" s="201" t="s">
        <v>71</v>
      </c>
      <c r="E287" s="213" t="s">
        <v>498</v>
      </c>
      <c r="F287" s="213" t="s">
        <v>499</v>
      </c>
      <c r="G287" s="200"/>
      <c r="H287" s="200"/>
      <c r="I287" s="203"/>
      <c r="J287" s="214">
        <f>BK287</f>
        <v>0</v>
      </c>
      <c r="K287" s="200"/>
      <c r="L287" s="205"/>
      <c r="M287" s="206"/>
      <c r="N287" s="207"/>
      <c r="O287" s="207"/>
      <c r="P287" s="208">
        <f>SUM(P288:P370)</f>
        <v>0</v>
      </c>
      <c r="Q287" s="207"/>
      <c r="R287" s="208">
        <f>SUM(R288:R370)</f>
        <v>0</v>
      </c>
      <c r="S287" s="207"/>
      <c r="T287" s="209">
        <f>SUM(T288:T370)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0" t="s">
        <v>80</v>
      </c>
      <c r="AT287" s="211" t="s">
        <v>71</v>
      </c>
      <c r="AU287" s="211" t="s">
        <v>80</v>
      </c>
      <c r="AY287" s="210" t="s">
        <v>180</v>
      </c>
      <c r="BK287" s="212">
        <f>SUM(BK288:BK370)</f>
        <v>0</v>
      </c>
    </row>
    <row r="288" s="2" customFormat="1" ht="16.5" customHeight="1">
      <c r="A288" s="40"/>
      <c r="B288" s="41"/>
      <c r="C288" s="215" t="s">
        <v>500</v>
      </c>
      <c r="D288" s="215" t="s">
        <v>182</v>
      </c>
      <c r="E288" s="216" t="s">
        <v>501</v>
      </c>
      <c r="F288" s="217" t="s">
        <v>502</v>
      </c>
      <c r="G288" s="218" t="s">
        <v>367</v>
      </c>
      <c r="H288" s="219">
        <v>958.20699999999999</v>
      </c>
      <c r="I288" s="220"/>
      <c r="J288" s="221">
        <f>ROUND(I288*H288,2)</f>
        <v>0</v>
      </c>
      <c r="K288" s="217" t="s">
        <v>186</v>
      </c>
      <c r="L288" s="46"/>
      <c r="M288" s="222" t="s">
        <v>19</v>
      </c>
      <c r="N288" s="223" t="s">
        <v>43</v>
      </c>
      <c r="O288" s="86"/>
      <c r="P288" s="224">
        <f>O288*H288</f>
        <v>0</v>
      </c>
      <c r="Q288" s="224">
        <v>0</v>
      </c>
      <c r="R288" s="224">
        <f>Q288*H288</f>
        <v>0</v>
      </c>
      <c r="S288" s="224">
        <v>0</v>
      </c>
      <c r="T288" s="225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6" t="s">
        <v>187</v>
      </c>
      <c r="AT288" s="226" t="s">
        <v>182</v>
      </c>
      <c r="AU288" s="226" t="s">
        <v>82</v>
      </c>
      <c r="AY288" s="19" t="s">
        <v>180</v>
      </c>
      <c r="BE288" s="227">
        <f>IF(N288="základní",J288,0)</f>
        <v>0</v>
      </c>
      <c r="BF288" s="227">
        <f>IF(N288="snížená",J288,0)</f>
        <v>0</v>
      </c>
      <c r="BG288" s="227">
        <f>IF(N288="zákl. přenesená",J288,0)</f>
        <v>0</v>
      </c>
      <c r="BH288" s="227">
        <f>IF(N288="sníž. přenesená",J288,0)</f>
        <v>0</v>
      </c>
      <c r="BI288" s="227">
        <f>IF(N288="nulová",J288,0)</f>
        <v>0</v>
      </c>
      <c r="BJ288" s="19" t="s">
        <v>80</v>
      </c>
      <c r="BK288" s="227">
        <f>ROUND(I288*H288,2)</f>
        <v>0</v>
      </c>
      <c r="BL288" s="19" t="s">
        <v>187</v>
      </c>
      <c r="BM288" s="226" t="s">
        <v>503</v>
      </c>
    </row>
    <row r="289" s="2" customFormat="1">
      <c r="A289" s="40"/>
      <c r="B289" s="41"/>
      <c r="C289" s="42"/>
      <c r="D289" s="228" t="s">
        <v>189</v>
      </c>
      <c r="E289" s="42"/>
      <c r="F289" s="229" t="s">
        <v>504</v>
      </c>
      <c r="G289" s="42"/>
      <c r="H289" s="42"/>
      <c r="I289" s="230"/>
      <c r="J289" s="42"/>
      <c r="K289" s="42"/>
      <c r="L289" s="46"/>
      <c r="M289" s="231"/>
      <c r="N289" s="232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189</v>
      </c>
      <c r="AU289" s="19" t="s">
        <v>82</v>
      </c>
    </row>
    <row r="290" s="2" customFormat="1">
      <c r="A290" s="40"/>
      <c r="B290" s="41"/>
      <c r="C290" s="42"/>
      <c r="D290" s="233" t="s">
        <v>191</v>
      </c>
      <c r="E290" s="42"/>
      <c r="F290" s="234" t="s">
        <v>505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191</v>
      </c>
      <c r="AU290" s="19" t="s">
        <v>82</v>
      </c>
    </row>
    <row r="291" s="14" customFormat="1">
      <c r="A291" s="14"/>
      <c r="B291" s="246"/>
      <c r="C291" s="247"/>
      <c r="D291" s="228" t="s">
        <v>193</v>
      </c>
      <c r="E291" s="248" t="s">
        <v>19</v>
      </c>
      <c r="F291" s="249" t="s">
        <v>506</v>
      </c>
      <c r="G291" s="247"/>
      <c r="H291" s="248" t="s">
        <v>19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193</v>
      </c>
      <c r="AU291" s="255" t="s">
        <v>82</v>
      </c>
      <c r="AV291" s="14" t="s">
        <v>80</v>
      </c>
      <c r="AW291" s="14" t="s">
        <v>33</v>
      </c>
      <c r="AX291" s="14" t="s">
        <v>72</v>
      </c>
      <c r="AY291" s="255" t="s">
        <v>180</v>
      </c>
    </row>
    <row r="292" s="13" customFormat="1">
      <c r="A292" s="13"/>
      <c r="B292" s="235"/>
      <c r="C292" s="236"/>
      <c r="D292" s="228" t="s">
        <v>193</v>
      </c>
      <c r="E292" s="237" t="s">
        <v>19</v>
      </c>
      <c r="F292" s="238" t="s">
        <v>507</v>
      </c>
      <c r="G292" s="236"/>
      <c r="H292" s="239">
        <v>958.20699999999999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193</v>
      </c>
      <c r="AU292" s="245" t="s">
        <v>82</v>
      </c>
      <c r="AV292" s="13" t="s">
        <v>82</v>
      </c>
      <c r="AW292" s="13" t="s">
        <v>33</v>
      </c>
      <c r="AX292" s="13" t="s">
        <v>80</v>
      </c>
      <c r="AY292" s="245" t="s">
        <v>180</v>
      </c>
    </row>
    <row r="293" s="2" customFormat="1" ht="16.5" customHeight="1">
      <c r="A293" s="40"/>
      <c r="B293" s="41"/>
      <c r="C293" s="215" t="s">
        <v>508</v>
      </c>
      <c r="D293" s="215" t="s">
        <v>182</v>
      </c>
      <c r="E293" s="216" t="s">
        <v>509</v>
      </c>
      <c r="F293" s="217" t="s">
        <v>510</v>
      </c>
      <c r="G293" s="218" t="s">
        <v>367</v>
      </c>
      <c r="H293" s="219">
        <v>958.20699999999999</v>
      </c>
      <c r="I293" s="220"/>
      <c r="J293" s="221">
        <f>ROUND(I293*H293,2)</f>
        <v>0</v>
      </c>
      <c r="K293" s="217" t="s">
        <v>186</v>
      </c>
      <c r="L293" s="46"/>
      <c r="M293" s="222" t="s">
        <v>19</v>
      </c>
      <c r="N293" s="223" t="s">
        <v>43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187</v>
      </c>
      <c r="AT293" s="226" t="s">
        <v>182</v>
      </c>
      <c r="AU293" s="226" t="s">
        <v>82</v>
      </c>
      <c r="AY293" s="19" t="s">
        <v>180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187</v>
      </c>
      <c r="BM293" s="226" t="s">
        <v>511</v>
      </c>
    </row>
    <row r="294" s="2" customFormat="1">
      <c r="A294" s="40"/>
      <c r="B294" s="41"/>
      <c r="C294" s="42"/>
      <c r="D294" s="228" t="s">
        <v>189</v>
      </c>
      <c r="E294" s="42"/>
      <c r="F294" s="229" t="s">
        <v>512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189</v>
      </c>
      <c r="AU294" s="19" t="s">
        <v>82</v>
      </c>
    </row>
    <row r="295" s="2" customFormat="1">
      <c r="A295" s="40"/>
      <c r="B295" s="41"/>
      <c r="C295" s="42"/>
      <c r="D295" s="233" t="s">
        <v>191</v>
      </c>
      <c r="E295" s="42"/>
      <c r="F295" s="234" t="s">
        <v>513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191</v>
      </c>
      <c r="AU295" s="19" t="s">
        <v>82</v>
      </c>
    </row>
    <row r="296" s="14" customFormat="1">
      <c r="A296" s="14"/>
      <c r="B296" s="246"/>
      <c r="C296" s="247"/>
      <c r="D296" s="228" t="s">
        <v>193</v>
      </c>
      <c r="E296" s="248" t="s">
        <v>19</v>
      </c>
      <c r="F296" s="249" t="s">
        <v>506</v>
      </c>
      <c r="G296" s="247"/>
      <c r="H296" s="248" t="s">
        <v>19</v>
      </c>
      <c r="I296" s="250"/>
      <c r="J296" s="247"/>
      <c r="K296" s="247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193</v>
      </c>
      <c r="AU296" s="255" t="s">
        <v>82</v>
      </c>
      <c r="AV296" s="14" t="s">
        <v>80</v>
      </c>
      <c r="AW296" s="14" t="s">
        <v>33</v>
      </c>
      <c r="AX296" s="14" t="s">
        <v>72</v>
      </c>
      <c r="AY296" s="255" t="s">
        <v>180</v>
      </c>
    </row>
    <row r="297" s="13" customFormat="1">
      <c r="A297" s="13"/>
      <c r="B297" s="235"/>
      <c r="C297" s="236"/>
      <c r="D297" s="228" t="s">
        <v>193</v>
      </c>
      <c r="E297" s="237" t="s">
        <v>19</v>
      </c>
      <c r="F297" s="238" t="s">
        <v>507</v>
      </c>
      <c r="G297" s="236"/>
      <c r="H297" s="239">
        <v>958.20699999999999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193</v>
      </c>
      <c r="AU297" s="245" t="s">
        <v>82</v>
      </c>
      <c r="AV297" s="13" t="s">
        <v>82</v>
      </c>
      <c r="AW297" s="13" t="s">
        <v>33</v>
      </c>
      <c r="AX297" s="13" t="s">
        <v>80</v>
      </c>
      <c r="AY297" s="245" t="s">
        <v>180</v>
      </c>
    </row>
    <row r="298" s="2" customFormat="1" ht="16.5" customHeight="1">
      <c r="A298" s="40"/>
      <c r="B298" s="41"/>
      <c r="C298" s="215" t="s">
        <v>514</v>
      </c>
      <c r="D298" s="215" t="s">
        <v>182</v>
      </c>
      <c r="E298" s="216" t="s">
        <v>515</v>
      </c>
      <c r="F298" s="217" t="s">
        <v>516</v>
      </c>
      <c r="G298" s="218" t="s">
        <v>367</v>
      </c>
      <c r="H298" s="219">
        <v>1916.414</v>
      </c>
      <c r="I298" s="220"/>
      <c r="J298" s="221">
        <f>ROUND(I298*H298,2)</f>
        <v>0</v>
      </c>
      <c r="K298" s="217" t="s">
        <v>186</v>
      </c>
      <c r="L298" s="46"/>
      <c r="M298" s="222" t="s">
        <v>19</v>
      </c>
      <c r="N298" s="223" t="s">
        <v>43</v>
      </c>
      <c r="O298" s="86"/>
      <c r="P298" s="224">
        <f>O298*H298</f>
        <v>0</v>
      </c>
      <c r="Q298" s="224">
        <v>0</v>
      </c>
      <c r="R298" s="224">
        <f>Q298*H298</f>
        <v>0</v>
      </c>
      <c r="S298" s="224">
        <v>0</v>
      </c>
      <c r="T298" s="225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6" t="s">
        <v>187</v>
      </c>
      <c r="AT298" s="226" t="s">
        <v>182</v>
      </c>
      <c r="AU298" s="226" t="s">
        <v>82</v>
      </c>
      <c r="AY298" s="19" t="s">
        <v>180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9" t="s">
        <v>80</v>
      </c>
      <c r="BK298" s="227">
        <f>ROUND(I298*H298,2)</f>
        <v>0</v>
      </c>
      <c r="BL298" s="19" t="s">
        <v>187</v>
      </c>
      <c r="BM298" s="226" t="s">
        <v>517</v>
      </c>
    </row>
    <row r="299" s="2" customFormat="1">
      <c r="A299" s="40"/>
      <c r="B299" s="41"/>
      <c r="C299" s="42"/>
      <c r="D299" s="228" t="s">
        <v>189</v>
      </c>
      <c r="E299" s="42"/>
      <c r="F299" s="229" t="s">
        <v>518</v>
      </c>
      <c r="G299" s="42"/>
      <c r="H299" s="42"/>
      <c r="I299" s="230"/>
      <c r="J299" s="42"/>
      <c r="K299" s="42"/>
      <c r="L299" s="46"/>
      <c r="M299" s="231"/>
      <c r="N299" s="232"/>
      <c r="O299" s="86"/>
      <c r="P299" s="86"/>
      <c r="Q299" s="86"/>
      <c r="R299" s="86"/>
      <c r="S299" s="86"/>
      <c r="T299" s="87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T299" s="19" t="s">
        <v>189</v>
      </c>
      <c r="AU299" s="19" t="s">
        <v>82</v>
      </c>
    </row>
    <row r="300" s="2" customFormat="1">
      <c r="A300" s="40"/>
      <c r="B300" s="41"/>
      <c r="C300" s="42"/>
      <c r="D300" s="233" t="s">
        <v>191</v>
      </c>
      <c r="E300" s="42"/>
      <c r="F300" s="234" t="s">
        <v>519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191</v>
      </c>
      <c r="AU300" s="19" t="s">
        <v>82</v>
      </c>
    </row>
    <row r="301" s="2" customFormat="1" ht="16.5" customHeight="1">
      <c r="A301" s="40"/>
      <c r="B301" s="41"/>
      <c r="C301" s="215" t="s">
        <v>520</v>
      </c>
      <c r="D301" s="215" t="s">
        <v>182</v>
      </c>
      <c r="E301" s="216" t="s">
        <v>521</v>
      </c>
      <c r="F301" s="217" t="s">
        <v>522</v>
      </c>
      <c r="G301" s="218" t="s">
        <v>367</v>
      </c>
      <c r="H301" s="219">
        <v>51484.555999999997</v>
      </c>
      <c r="I301" s="220"/>
      <c r="J301" s="221">
        <f>ROUND(I301*H301,2)</f>
        <v>0</v>
      </c>
      <c r="K301" s="217" t="s">
        <v>186</v>
      </c>
      <c r="L301" s="46"/>
      <c r="M301" s="222" t="s">
        <v>19</v>
      </c>
      <c r="N301" s="223" t="s">
        <v>43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187</v>
      </c>
      <c r="AT301" s="226" t="s">
        <v>182</v>
      </c>
      <c r="AU301" s="226" t="s">
        <v>82</v>
      </c>
      <c r="AY301" s="19" t="s">
        <v>180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187</v>
      </c>
      <c r="BM301" s="226" t="s">
        <v>523</v>
      </c>
    </row>
    <row r="302" s="2" customFormat="1">
      <c r="A302" s="40"/>
      <c r="B302" s="41"/>
      <c r="C302" s="42"/>
      <c r="D302" s="228" t="s">
        <v>189</v>
      </c>
      <c r="E302" s="42"/>
      <c r="F302" s="229" t="s">
        <v>524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189</v>
      </c>
      <c r="AU302" s="19" t="s">
        <v>82</v>
      </c>
    </row>
    <row r="303" s="2" customFormat="1">
      <c r="A303" s="40"/>
      <c r="B303" s="41"/>
      <c r="C303" s="42"/>
      <c r="D303" s="233" t="s">
        <v>191</v>
      </c>
      <c r="E303" s="42"/>
      <c r="F303" s="234" t="s">
        <v>525</v>
      </c>
      <c r="G303" s="42"/>
      <c r="H303" s="42"/>
      <c r="I303" s="230"/>
      <c r="J303" s="42"/>
      <c r="K303" s="42"/>
      <c r="L303" s="46"/>
      <c r="M303" s="231"/>
      <c r="N303" s="232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191</v>
      </c>
      <c r="AU303" s="19" t="s">
        <v>82</v>
      </c>
    </row>
    <row r="304" s="14" customFormat="1">
      <c r="A304" s="14"/>
      <c r="B304" s="246"/>
      <c r="C304" s="247"/>
      <c r="D304" s="228" t="s">
        <v>193</v>
      </c>
      <c r="E304" s="248" t="s">
        <v>19</v>
      </c>
      <c r="F304" s="249" t="s">
        <v>526</v>
      </c>
      <c r="G304" s="247"/>
      <c r="H304" s="248" t="s">
        <v>19</v>
      </c>
      <c r="I304" s="250"/>
      <c r="J304" s="247"/>
      <c r="K304" s="247"/>
      <c r="L304" s="251"/>
      <c r="M304" s="252"/>
      <c r="N304" s="253"/>
      <c r="O304" s="253"/>
      <c r="P304" s="253"/>
      <c r="Q304" s="253"/>
      <c r="R304" s="253"/>
      <c r="S304" s="253"/>
      <c r="T304" s="25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5" t="s">
        <v>193</v>
      </c>
      <c r="AU304" s="255" t="s">
        <v>82</v>
      </c>
      <c r="AV304" s="14" t="s">
        <v>80</v>
      </c>
      <c r="AW304" s="14" t="s">
        <v>33</v>
      </c>
      <c r="AX304" s="14" t="s">
        <v>72</v>
      </c>
      <c r="AY304" s="255" t="s">
        <v>180</v>
      </c>
    </row>
    <row r="305" s="14" customFormat="1">
      <c r="A305" s="14"/>
      <c r="B305" s="246"/>
      <c r="C305" s="247"/>
      <c r="D305" s="228" t="s">
        <v>193</v>
      </c>
      <c r="E305" s="248" t="s">
        <v>19</v>
      </c>
      <c r="F305" s="249" t="s">
        <v>527</v>
      </c>
      <c r="G305" s="247"/>
      <c r="H305" s="248" t="s">
        <v>19</v>
      </c>
      <c r="I305" s="250"/>
      <c r="J305" s="247"/>
      <c r="K305" s="247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193</v>
      </c>
      <c r="AU305" s="255" t="s">
        <v>82</v>
      </c>
      <c r="AV305" s="14" t="s">
        <v>80</v>
      </c>
      <c r="AW305" s="14" t="s">
        <v>33</v>
      </c>
      <c r="AX305" s="14" t="s">
        <v>72</v>
      </c>
      <c r="AY305" s="255" t="s">
        <v>180</v>
      </c>
    </row>
    <row r="306" s="13" customFormat="1">
      <c r="A306" s="13"/>
      <c r="B306" s="235"/>
      <c r="C306" s="236"/>
      <c r="D306" s="228" t="s">
        <v>193</v>
      </c>
      <c r="E306" s="237" t="s">
        <v>19</v>
      </c>
      <c r="F306" s="238" t="s">
        <v>528</v>
      </c>
      <c r="G306" s="236"/>
      <c r="H306" s="239">
        <v>1212.2000000000001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193</v>
      </c>
      <c r="AU306" s="245" t="s">
        <v>82</v>
      </c>
      <c r="AV306" s="13" t="s">
        <v>82</v>
      </c>
      <c r="AW306" s="13" t="s">
        <v>33</v>
      </c>
      <c r="AX306" s="13" t="s">
        <v>72</v>
      </c>
      <c r="AY306" s="245" t="s">
        <v>180</v>
      </c>
    </row>
    <row r="307" s="14" customFormat="1">
      <c r="A307" s="14"/>
      <c r="B307" s="246"/>
      <c r="C307" s="247"/>
      <c r="D307" s="228" t="s">
        <v>193</v>
      </c>
      <c r="E307" s="248" t="s">
        <v>19</v>
      </c>
      <c r="F307" s="249" t="s">
        <v>529</v>
      </c>
      <c r="G307" s="247"/>
      <c r="H307" s="248" t="s">
        <v>19</v>
      </c>
      <c r="I307" s="250"/>
      <c r="J307" s="247"/>
      <c r="K307" s="247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193</v>
      </c>
      <c r="AU307" s="255" t="s">
        <v>82</v>
      </c>
      <c r="AV307" s="14" t="s">
        <v>80</v>
      </c>
      <c r="AW307" s="14" t="s">
        <v>33</v>
      </c>
      <c r="AX307" s="14" t="s">
        <v>72</v>
      </c>
      <c r="AY307" s="255" t="s">
        <v>180</v>
      </c>
    </row>
    <row r="308" s="13" customFormat="1">
      <c r="A308" s="13"/>
      <c r="B308" s="235"/>
      <c r="C308" s="236"/>
      <c r="D308" s="228" t="s">
        <v>193</v>
      </c>
      <c r="E308" s="237" t="s">
        <v>19</v>
      </c>
      <c r="F308" s="238" t="s">
        <v>530</v>
      </c>
      <c r="G308" s="236"/>
      <c r="H308" s="239">
        <v>8053.6769999999997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193</v>
      </c>
      <c r="AU308" s="245" t="s">
        <v>82</v>
      </c>
      <c r="AV308" s="13" t="s">
        <v>82</v>
      </c>
      <c r="AW308" s="13" t="s">
        <v>33</v>
      </c>
      <c r="AX308" s="13" t="s">
        <v>72</v>
      </c>
      <c r="AY308" s="245" t="s">
        <v>180</v>
      </c>
    </row>
    <row r="309" s="14" customFormat="1">
      <c r="A309" s="14"/>
      <c r="B309" s="246"/>
      <c r="C309" s="247"/>
      <c r="D309" s="228" t="s">
        <v>193</v>
      </c>
      <c r="E309" s="248" t="s">
        <v>19</v>
      </c>
      <c r="F309" s="249" t="s">
        <v>531</v>
      </c>
      <c r="G309" s="247"/>
      <c r="H309" s="248" t="s">
        <v>19</v>
      </c>
      <c r="I309" s="250"/>
      <c r="J309" s="247"/>
      <c r="K309" s="247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193</v>
      </c>
      <c r="AU309" s="255" t="s">
        <v>82</v>
      </c>
      <c r="AV309" s="14" t="s">
        <v>80</v>
      </c>
      <c r="AW309" s="14" t="s">
        <v>33</v>
      </c>
      <c r="AX309" s="14" t="s">
        <v>72</v>
      </c>
      <c r="AY309" s="255" t="s">
        <v>180</v>
      </c>
    </row>
    <row r="310" s="13" customFormat="1">
      <c r="A310" s="13"/>
      <c r="B310" s="235"/>
      <c r="C310" s="236"/>
      <c r="D310" s="228" t="s">
        <v>193</v>
      </c>
      <c r="E310" s="237" t="s">
        <v>19</v>
      </c>
      <c r="F310" s="238" t="s">
        <v>532</v>
      </c>
      <c r="G310" s="236"/>
      <c r="H310" s="239">
        <v>4060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193</v>
      </c>
      <c r="AU310" s="245" t="s">
        <v>82</v>
      </c>
      <c r="AV310" s="13" t="s">
        <v>82</v>
      </c>
      <c r="AW310" s="13" t="s">
        <v>33</v>
      </c>
      <c r="AX310" s="13" t="s">
        <v>72</v>
      </c>
      <c r="AY310" s="245" t="s">
        <v>180</v>
      </c>
    </row>
    <row r="311" s="14" customFormat="1">
      <c r="A311" s="14"/>
      <c r="B311" s="246"/>
      <c r="C311" s="247"/>
      <c r="D311" s="228" t="s">
        <v>193</v>
      </c>
      <c r="E311" s="248" t="s">
        <v>19</v>
      </c>
      <c r="F311" s="249" t="s">
        <v>533</v>
      </c>
      <c r="G311" s="247"/>
      <c r="H311" s="248" t="s">
        <v>19</v>
      </c>
      <c r="I311" s="250"/>
      <c r="J311" s="247"/>
      <c r="K311" s="247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193</v>
      </c>
      <c r="AU311" s="255" t="s">
        <v>82</v>
      </c>
      <c r="AV311" s="14" t="s">
        <v>80</v>
      </c>
      <c r="AW311" s="14" t="s">
        <v>33</v>
      </c>
      <c r="AX311" s="14" t="s">
        <v>72</v>
      </c>
      <c r="AY311" s="255" t="s">
        <v>180</v>
      </c>
    </row>
    <row r="312" s="14" customFormat="1">
      <c r="A312" s="14"/>
      <c r="B312" s="246"/>
      <c r="C312" s="247"/>
      <c r="D312" s="228" t="s">
        <v>193</v>
      </c>
      <c r="E312" s="248" t="s">
        <v>19</v>
      </c>
      <c r="F312" s="249" t="s">
        <v>534</v>
      </c>
      <c r="G312" s="247"/>
      <c r="H312" s="248" t="s">
        <v>19</v>
      </c>
      <c r="I312" s="250"/>
      <c r="J312" s="247"/>
      <c r="K312" s="247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193</v>
      </c>
      <c r="AU312" s="255" t="s">
        <v>82</v>
      </c>
      <c r="AV312" s="14" t="s">
        <v>80</v>
      </c>
      <c r="AW312" s="14" t="s">
        <v>33</v>
      </c>
      <c r="AX312" s="14" t="s">
        <v>72</v>
      </c>
      <c r="AY312" s="255" t="s">
        <v>180</v>
      </c>
    </row>
    <row r="313" s="13" customFormat="1">
      <c r="A313" s="13"/>
      <c r="B313" s="235"/>
      <c r="C313" s="236"/>
      <c r="D313" s="228" t="s">
        <v>193</v>
      </c>
      <c r="E313" s="237" t="s">
        <v>19</v>
      </c>
      <c r="F313" s="238" t="s">
        <v>535</v>
      </c>
      <c r="G313" s="236"/>
      <c r="H313" s="239">
        <v>330.68700000000001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193</v>
      </c>
      <c r="AU313" s="245" t="s">
        <v>82</v>
      </c>
      <c r="AV313" s="13" t="s">
        <v>82</v>
      </c>
      <c r="AW313" s="13" t="s">
        <v>33</v>
      </c>
      <c r="AX313" s="13" t="s">
        <v>72</v>
      </c>
      <c r="AY313" s="245" t="s">
        <v>180</v>
      </c>
    </row>
    <row r="314" s="14" customFormat="1">
      <c r="A314" s="14"/>
      <c r="B314" s="246"/>
      <c r="C314" s="247"/>
      <c r="D314" s="228" t="s">
        <v>193</v>
      </c>
      <c r="E314" s="248" t="s">
        <v>19</v>
      </c>
      <c r="F314" s="249" t="s">
        <v>536</v>
      </c>
      <c r="G314" s="247"/>
      <c r="H314" s="248" t="s">
        <v>19</v>
      </c>
      <c r="I314" s="250"/>
      <c r="J314" s="247"/>
      <c r="K314" s="247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193</v>
      </c>
      <c r="AU314" s="255" t="s">
        <v>82</v>
      </c>
      <c r="AV314" s="14" t="s">
        <v>80</v>
      </c>
      <c r="AW314" s="14" t="s">
        <v>33</v>
      </c>
      <c r="AX314" s="14" t="s">
        <v>72</v>
      </c>
      <c r="AY314" s="255" t="s">
        <v>180</v>
      </c>
    </row>
    <row r="315" s="13" customFormat="1">
      <c r="A315" s="13"/>
      <c r="B315" s="235"/>
      <c r="C315" s="236"/>
      <c r="D315" s="228" t="s">
        <v>193</v>
      </c>
      <c r="E315" s="237" t="s">
        <v>19</v>
      </c>
      <c r="F315" s="238" t="s">
        <v>537</v>
      </c>
      <c r="G315" s="236"/>
      <c r="H315" s="239">
        <v>22910</v>
      </c>
      <c r="I315" s="240"/>
      <c r="J315" s="236"/>
      <c r="K315" s="236"/>
      <c r="L315" s="241"/>
      <c r="M315" s="242"/>
      <c r="N315" s="243"/>
      <c r="O315" s="243"/>
      <c r="P315" s="243"/>
      <c r="Q315" s="243"/>
      <c r="R315" s="243"/>
      <c r="S315" s="243"/>
      <c r="T315" s="244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5" t="s">
        <v>193</v>
      </c>
      <c r="AU315" s="245" t="s">
        <v>82</v>
      </c>
      <c r="AV315" s="13" t="s">
        <v>82</v>
      </c>
      <c r="AW315" s="13" t="s">
        <v>33</v>
      </c>
      <c r="AX315" s="13" t="s">
        <v>72</v>
      </c>
      <c r="AY315" s="245" t="s">
        <v>180</v>
      </c>
    </row>
    <row r="316" s="14" customFormat="1">
      <c r="A316" s="14"/>
      <c r="B316" s="246"/>
      <c r="C316" s="247"/>
      <c r="D316" s="228" t="s">
        <v>193</v>
      </c>
      <c r="E316" s="248" t="s">
        <v>19</v>
      </c>
      <c r="F316" s="249" t="s">
        <v>538</v>
      </c>
      <c r="G316" s="247"/>
      <c r="H316" s="248" t="s">
        <v>19</v>
      </c>
      <c r="I316" s="250"/>
      <c r="J316" s="247"/>
      <c r="K316" s="247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193</v>
      </c>
      <c r="AU316" s="255" t="s">
        <v>82</v>
      </c>
      <c r="AV316" s="14" t="s">
        <v>80</v>
      </c>
      <c r="AW316" s="14" t="s">
        <v>33</v>
      </c>
      <c r="AX316" s="14" t="s">
        <v>72</v>
      </c>
      <c r="AY316" s="255" t="s">
        <v>180</v>
      </c>
    </row>
    <row r="317" s="13" customFormat="1">
      <c r="A317" s="13"/>
      <c r="B317" s="235"/>
      <c r="C317" s="236"/>
      <c r="D317" s="228" t="s">
        <v>193</v>
      </c>
      <c r="E317" s="237" t="s">
        <v>19</v>
      </c>
      <c r="F317" s="238" t="s">
        <v>539</v>
      </c>
      <c r="G317" s="236"/>
      <c r="H317" s="239">
        <v>2796.9920000000002</v>
      </c>
      <c r="I317" s="240"/>
      <c r="J317" s="236"/>
      <c r="K317" s="236"/>
      <c r="L317" s="241"/>
      <c r="M317" s="242"/>
      <c r="N317" s="243"/>
      <c r="O317" s="243"/>
      <c r="P317" s="243"/>
      <c r="Q317" s="243"/>
      <c r="R317" s="243"/>
      <c r="S317" s="243"/>
      <c r="T317" s="244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5" t="s">
        <v>193</v>
      </c>
      <c r="AU317" s="245" t="s">
        <v>82</v>
      </c>
      <c r="AV317" s="13" t="s">
        <v>82</v>
      </c>
      <c r="AW317" s="13" t="s">
        <v>33</v>
      </c>
      <c r="AX317" s="13" t="s">
        <v>72</v>
      </c>
      <c r="AY317" s="245" t="s">
        <v>180</v>
      </c>
    </row>
    <row r="318" s="14" customFormat="1">
      <c r="A318" s="14"/>
      <c r="B318" s="246"/>
      <c r="C318" s="247"/>
      <c r="D318" s="228" t="s">
        <v>193</v>
      </c>
      <c r="E318" s="248" t="s">
        <v>19</v>
      </c>
      <c r="F318" s="249" t="s">
        <v>540</v>
      </c>
      <c r="G318" s="247"/>
      <c r="H318" s="248" t="s">
        <v>19</v>
      </c>
      <c r="I318" s="250"/>
      <c r="J318" s="247"/>
      <c r="K318" s="247"/>
      <c r="L318" s="251"/>
      <c r="M318" s="252"/>
      <c r="N318" s="253"/>
      <c r="O318" s="253"/>
      <c r="P318" s="253"/>
      <c r="Q318" s="253"/>
      <c r="R318" s="253"/>
      <c r="S318" s="253"/>
      <c r="T318" s="25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5" t="s">
        <v>193</v>
      </c>
      <c r="AU318" s="255" t="s">
        <v>82</v>
      </c>
      <c r="AV318" s="14" t="s">
        <v>80</v>
      </c>
      <c r="AW318" s="14" t="s">
        <v>33</v>
      </c>
      <c r="AX318" s="14" t="s">
        <v>72</v>
      </c>
      <c r="AY318" s="255" t="s">
        <v>180</v>
      </c>
    </row>
    <row r="319" s="13" customFormat="1">
      <c r="A319" s="13"/>
      <c r="B319" s="235"/>
      <c r="C319" s="236"/>
      <c r="D319" s="228" t="s">
        <v>193</v>
      </c>
      <c r="E319" s="237" t="s">
        <v>19</v>
      </c>
      <c r="F319" s="238" t="s">
        <v>541</v>
      </c>
      <c r="G319" s="236"/>
      <c r="H319" s="239">
        <v>4350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5" t="s">
        <v>193</v>
      </c>
      <c r="AU319" s="245" t="s">
        <v>82</v>
      </c>
      <c r="AV319" s="13" t="s">
        <v>82</v>
      </c>
      <c r="AW319" s="13" t="s">
        <v>33</v>
      </c>
      <c r="AX319" s="13" t="s">
        <v>72</v>
      </c>
      <c r="AY319" s="245" t="s">
        <v>180</v>
      </c>
    </row>
    <row r="320" s="16" customFormat="1">
      <c r="A320" s="16"/>
      <c r="B320" s="267"/>
      <c r="C320" s="268"/>
      <c r="D320" s="228" t="s">
        <v>193</v>
      </c>
      <c r="E320" s="269" t="s">
        <v>19</v>
      </c>
      <c r="F320" s="270" t="s">
        <v>473</v>
      </c>
      <c r="G320" s="268"/>
      <c r="H320" s="271">
        <v>43713.555999999997</v>
      </c>
      <c r="I320" s="272"/>
      <c r="J320" s="268"/>
      <c r="K320" s="268"/>
      <c r="L320" s="273"/>
      <c r="M320" s="274"/>
      <c r="N320" s="275"/>
      <c r="O320" s="275"/>
      <c r="P320" s="275"/>
      <c r="Q320" s="275"/>
      <c r="R320" s="275"/>
      <c r="S320" s="275"/>
      <c r="T320" s="27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77" t="s">
        <v>193</v>
      </c>
      <c r="AU320" s="277" t="s">
        <v>82</v>
      </c>
      <c r="AV320" s="16" t="s">
        <v>100</v>
      </c>
      <c r="AW320" s="16" t="s">
        <v>33</v>
      </c>
      <c r="AX320" s="16" t="s">
        <v>72</v>
      </c>
      <c r="AY320" s="277" t="s">
        <v>180</v>
      </c>
    </row>
    <row r="321" s="14" customFormat="1">
      <c r="A321" s="14"/>
      <c r="B321" s="246"/>
      <c r="C321" s="247"/>
      <c r="D321" s="228" t="s">
        <v>193</v>
      </c>
      <c r="E321" s="248" t="s">
        <v>19</v>
      </c>
      <c r="F321" s="249" t="s">
        <v>542</v>
      </c>
      <c r="G321" s="247"/>
      <c r="H321" s="248" t="s">
        <v>19</v>
      </c>
      <c r="I321" s="250"/>
      <c r="J321" s="247"/>
      <c r="K321" s="247"/>
      <c r="L321" s="251"/>
      <c r="M321" s="252"/>
      <c r="N321" s="253"/>
      <c r="O321" s="253"/>
      <c r="P321" s="253"/>
      <c r="Q321" s="253"/>
      <c r="R321" s="253"/>
      <c r="S321" s="253"/>
      <c r="T321" s="25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5" t="s">
        <v>193</v>
      </c>
      <c r="AU321" s="255" t="s">
        <v>82</v>
      </c>
      <c r="AV321" s="14" t="s">
        <v>80</v>
      </c>
      <c r="AW321" s="14" t="s">
        <v>33</v>
      </c>
      <c r="AX321" s="14" t="s">
        <v>72</v>
      </c>
      <c r="AY321" s="255" t="s">
        <v>180</v>
      </c>
    </row>
    <row r="322" s="14" customFormat="1">
      <c r="A322" s="14"/>
      <c r="B322" s="246"/>
      <c r="C322" s="247"/>
      <c r="D322" s="228" t="s">
        <v>193</v>
      </c>
      <c r="E322" s="248" t="s">
        <v>19</v>
      </c>
      <c r="F322" s="249" t="s">
        <v>543</v>
      </c>
      <c r="G322" s="247"/>
      <c r="H322" s="248" t="s">
        <v>19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193</v>
      </c>
      <c r="AU322" s="255" t="s">
        <v>82</v>
      </c>
      <c r="AV322" s="14" t="s">
        <v>80</v>
      </c>
      <c r="AW322" s="14" t="s">
        <v>33</v>
      </c>
      <c r="AX322" s="14" t="s">
        <v>72</v>
      </c>
      <c r="AY322" s="255" t="s">
        <v>180</v>
      </c>
    </row>
    <row r="323" s="13" customFormat="1">
      <c r="A323" s="13"/>
      <c r="B323" s="235"/>
      <c r="C323" s="236"/>
      <c r="D323" s="228" t="s">
        <v>193</v>
      </c>
      <c r="E323" s="237" t="s">
        <v>19</v>
      </c>
      <c r="F323" s="238" t="s">
        <v>544</v>
      </c>
      <c r="G323" s="236"/>
      <c r="H323" s="239">
        <v>7771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193</v>
      </c>
      <c r="AU323" s="245" t="s">
        <v>82</v>
      </c>
      <c r="AV323" s="13" t="s">
        <v>82</v>
      </c>
      <c r="AW323" s="13" t="s">
        <v>33</v>
      </c>
      <c r="AX323" s="13" t="s">
        <v>72</v>
      </c>
      <c r="AY323" s="245" t="s">
        <v>180</v>
      </c>
    </row>
    <row r="324" s="16" customFormat="1">
      <c r="A324" s="16"/>
      <c r="B324" s="267"/>
      <c r="C324" s="268"/>
      <c r="D324" s="228" t="s">
        <v>193</v>
      </c>
      <c r="E324" s="269" t="s">
        <v>19</v>
      </c>
      <c r="F324" s="270" t="s">
        <v>473</v>
      </c>
      <c r="G324" s="268"/>
      <c r="H324" s="271">
        <v>7771</v>
      </c>
      <c r="I324" s="272"/>
      <c r="J324" s="268"/>
      <c r="K324" s="268"/>
      <c r="L324" s="273"/>
      <c r="M324" s="274"/>
      <c r="N324" s="275"/>
      <c r="O324" s="275"/>
      <c r="P324" s="275"/>
      <c r="Q324" s="275"/>
      <c r="R324" s="275"/>
      <c r="S324" s="275"/>
      <c r="T324" s="27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77" t="s">
        <v>193</v>
      </c>
      <c r="AU324" s="277" t="s">
        <v>82</v>
      </c>
      <c r="AV324" s="16" t="s">
        <v>100</v>
      </c>
      <c r="AW324" s="16" t="s">
        <v>33</v>
      </c>
      <c r="AX324" s="16" t="s">
        <v>72</v>
      </c>
      <c r="AY324" s="277" t="s">
        <v>180</v>
      </c>
    </row>
    <row r="325" s="15" customFormat="1">
      <c r="A325" s="15"/>
      <c r="B325" s="256"/>
      <c r="C325" s="257"/>
      <c r="D325" s="228" t="s">
        <v>193</v>
      </c>
      <c r="E325" s="258" t="s">
        <v>19</v>
      </c>
      <c r="F325" s="259" t="s">
        <v>353</v>
      </c>
      <c r="G325" s="257"/>
      <c r="H325" s="260">
        <v>51484.555999999997</v>
      </c>
      <c r="I325" s="261"/>
      <c r="J325" s="257"/>
      <c r="K325" s="257"/>
      <c r="L325" s="262"/>
      <c r="M325" s="263"/>
      <c r="N325" s="264"/>
      <c r="O325" s="264"/>
      <c r="P325" s="264"/>
      <c r="Q325" s="264"/>
      <c r="R325" s="264"/>
      <c r="S325" s="264"/>
      <c r="T325" s="26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6" t="s">
        <v>193</v>
      </c>
      <c r="AU325" s="266" t="s">
        <v>82</v>
      </c>
      <c r="AV325" s="15" t="s">
        <v>187</v>
      </c>
      <c r="AW325" s="15" t="s">
        <v>33</v>
      </c>
      <c r="AX325" s="15" t="s">
        <v>80</v>
      </c>
      <c r="AY325" s="266" t="s">
        <v>180</v>
      </c>
    </row>
    <row r="326" s="2" customFormat="1" ht="16.5" customHeight="1">
      <c r="A326" s="40"/>
      <c r="B326" s="41"/>
      <c r="C326" s="215" t="s">
        <v>545</v>
      </c>
      <c r="D326" s="215" t="s">
        <v>182</v>
      </c>
      <c r="E326" s="216" t="s">
        <v>546</v>
      </c>
      <c r="F326" s="217" t="s">
        <v>547</v>
      </c>
      <c r="G326" s="218" t="s">
        <v>367</v>
      </c>
      <c r="H326" s="219">
        <v>208.857</v>
      </c>
      <c r="I326" s="220"/>
      <c r="J326" s="221">
        <f>ROUND(I326*H326,2)</f>
        <v>0</v>
      </c>
      <c r="K326" s="217" t="s">
        <v>19</v>
      </c>
      <c r="L326" s="46"/>
      <c r="M326" s="222" t="s">
        <v>19</v>
      </c>
      <c r="N326" s="223" t="s">
        <v>43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187</v>
      </c>
      <c r="AT326" s="226" t="s">
        <v>182</v>
      </c>
      <c r="AU326" s="226" t="s">
        <v>82</v>
      </c>
      <c r="AY326" s="19" t="s">
        <v>180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187</v>
      </c>
      <c r="BM326" s="226" t="s">
        <v>548</v>
      </c>
    </row>
    <row r="327" s="2" customFormat="1">
      <c r="A327" s="40"/>
      <c r="B327" s="41"/>
      <c r="C327" s="42"/>
      <c r="D327" s="228" t="s">
        <v>189</v>
      </c>
      <c r="E327" s="42"/>
      <c r="F327" s="229" t="s">
        <v>547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189</v>
      </c>
      <c r="AU327" s="19" t="s">
        <v>82</v>
      </c>
    </row>
    <row r="328" s="14" customFormat="1">
      <c r="A328" s="14"/>
      <c r="B328" s="246"/>
      <c r="C328" s="247"/>
      <c r="D328" s="228" t="s">
        <v>193</v>
      </c>
      <c r="E328" s="248" t="s">
        <v>19</v>
      </c>
      <c r="F328" s="249" t="s">
        <v>549</v>
      </c>
      <c r="G328" s="247"/>
      <c r="H328" s="248" t="s">
        <v>19</v>
      </c>
      <c r="I328" s="250"/>
      <c r="J328" s="247"/>
      <c r="K328" s="247"/>
      <c r="L328" s="251"/>
      <c r="M328" s="252"/>
      <c r="N328" s="253"/>
      <c r="O328" s="253"/>
      <c r="P328" s="253"/>
      <c r="Q328" s="253"/>
      <c r="R328" s="253"/>
      <c r="S328" s="253"/>
      <c r="T328" s="25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5" t="s">
        <v>193</v>
      </c>
      <c r="AU328" s="255" t="s">
        <v>82</v>
      </c>
      <c r="AV328" s="14" t="s">
        <v>80</v>
      </c>
      <c r="AW328" s="14" t="s">
        <v>33</v>
      </c>
      <c r="AX328" s="14" t="s">
        <v>72</v>
      </c>
      <c r="AY328" s="255" t="s">
        <v>180</v>
      </c>
    </row>
    <row r="329" s="14" customFormat="1">
      <c r="A329" s="14"/>
      <c r="B329" s="246"/>
      <c r="C329" s="247"/>
      <c r="D329" s="228" t="s">
        <v>193</v>
      </c>
      <c r="E329" s="248" t="s">
        <v>19</v>
      </c>
      <c r="F329" s="249" t="s">
        <v>529</v>
      </c>
      <c r="G329" s="247"/>
      <c r="H329" s="248" t="s">
        <v>19</v>
      </c>
      <c r="I329" s="250"/>
      <c r="J329" s="247"/>
      <c r="K329" s="247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193</v>
      </c>
      <c r="AU329" s="255" t="s">
        <v>82</v>
      </c>
      <c r="AV329" s="14" t="s">
        <v>80</v>
      </c>
      <c r="AW329" s="14" t="s">
        <v>33</v>
      </c>
      <c r="AX329" s="14" t="s">
        <v>72</v>
      </c>
      <c r="AY329" s="255" t="s">
        <v>180</v>
      </c>
    </row>
    <row r="330" s="13" customFormat="1">
      <c r="A330" s="13"/>
      <c r="B330" s="235"/>
      <c r="C330" s="236"/>
      <c r="D330" s="228" t="s">
        <v>193</v>
      </c>
      <c r="E330" s="237" t="s">
        <v>19</v>
      </c>
      <c r="F330" s="238" t="s">
        <v>550</v>
      </c>
      <c r="G330" s="236"/>
      <c r="H330" s="239">
        <v>11.222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193</v>
      </c>
      <c r="AU330" s="245" t="s">
        <v>82</v>
      </c>
      <c r="AV330" s="13" t="s">
        <v>82</v>
      </c>
      <c r="AW330" s="13" t="s">
        <v>33</v>
      </c>
      <c r="AX330" s="13" t="s">
        <v>72</v>
      </c>
      <c r="AY330" s="245" t="s">
        <v>180</v>
      </c>
    </row>
    <row r="331" s="14" customFormat="1">
      <c r="A331" s="14"/>
      <c r="B331" s="246"/>
      <c r="C331" s="247"/>
      <c r="D331" s="228" t="s">
        <v>193</v>
      </c>
      <c r="E331" s="248" t="s">
        <v>19</v>
      </c>
      <c r="F331" s="249" t="s">
        <v>531</v>
      </c>
      <c r="G331" s="247"/>
      <c r="H331" s="248" t="s">
        <v>19</v>
      </c>
      <c r="I331" s="250"/>
      <c r="J331" s="247"/>
      <c r="K331" s="247"/>
      <c r="L331" s="251"/>
      <c r="M331" s="252"/>
      <c r="N331" s="253"/>
      <c r="O331" s="253"/>
      <c r="P331" s="253"/>
      <c r="Q331" s="253"/>
      <c r="R331" s="253"/>
      <c r="S331" s="253"/>
      <c r="T331" s="25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5" t="s">
        <v>193</v>
      </c>
      <c r="AU331" s="255" t="s">
        <v>82</v>
      </c>
      <c r="AV331" s="14" t="s">
        <v>80</v>
      </c>
      <c r="AW331" s="14" t="s">
        <v>33</v>
      </c>
      <c r="AX331" s="14" t="s">
        <v>72</v>
      </c>
      <c r="AY331" s="255" t="s">
        <v>180</v>
      </c>
    </row>
    <row r="332" s="13" customFormat="1">
      <c r="A332" s="13"/>
      <c r="B332" s="235"/>
      <c r="C332" s="236"/>
      <c r="D332" s="228" t="s">
        <v>193</v>
      </c>
      <c r="E332" s="237" t="s">
        <v>19</v>
      </c>
      <c r="F332" s="238" t="s">
        <v>551</v>
      </c>
      <c r="G332" s="236"/>
      <c r="H332" s="239">
        <v>70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193</v>
      </c>
      <c r="AU332" s="245" t="s">
        <v>82</v>
      </c>
      <c r="AV332" s="13" t="s">
        <v>82</v>
      </c>
      <c r="AW332" s="13" t="s">
        <v>33</v>
      </c>
      <c r="AX332" s="13" t="s">
        <v>72</v>
      </c>
      <c r="AY332" s="245" t="s">
        <v>180</v>
      </c>
    </row>
    <row r="333" s="14" customFormat="1">
      <c r="A333" s="14"/>
      <c r="B333" s="246"/>
      <c r="C333" s="247"/>
      <c r="D333" s="228" t="s">
        <v>193</v>
      </c>
      <c r="E333" s="248" t="s">
        <v>19</v>
      </c>
      <c r="F333" s="249" t="s">
        <v>552</v>
      </c>
      <c r="G333" s="247"/>
      <c r="H333" s="248" t="s">
        <v>19</v>
      </c>
      <c r="I333" s="250"/>
      <c r="J333" s="247"/>
      <c r="K333" s="247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193</v>
      </c>
      <c r="AU333" s="255" t="s">
        <v>82</v>
      </c>
      <c r="AV333" s="14" t="s">
        <v>80</v>
      </c>
      <c r="AW333" s="14" t="s">
        <v>33</v>
      </c>
      <c r="AX333" s="14" t="s">
        <v>72</v>
      </c>
      <c r="AY333" s="255" t="s">
        <v>180</v>
      </c>
    </row>
    <row r="334" s="13" customFormat="1">
      <c r="A334" s="13"/>
      <c r="B334" s="235"/>
      <c r="C334" s="236"/>
      <c r="D334" s="228" t="s">
        <v>193</v>
      </c>
      <c r="E334" s="237" t="s">
        <v>19</v>
      </c>
      <c r="F334" s="238" t="s">
        <v>553</v>
      </c>
      <c r="G334" s="236"/>
      <c r="H334" s="239">
        <v>127.63500000000001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193</v>
      </c>
      <c r="AU334" s="245" t="s">
        <v>82</v>
      </c>
      <c r="AV334" s="13" t="s">
        <v>82</v>
      </c>
      <c r="AW334" s="13" t="s">
        <v>33</v>
      </c>
      <c r="AX334" s="13" t="s">
        <v>72</v>
      </c>
      <c r="AY334" s="245" t="s">
        <v>180</v>
      </c>
    </row>
    <row r="335" s="15" customFormat="1">
      <c r="A335" s="15"/>
      <c r="B335" s="256"/>
      <c r="C335" s="257"/>
      <c r="D335" s="228" t="s">
        <v>193</v>
      </c>
      <c r="E335" s="258" t="s">
        <v>19</v>
      </c>
      <c r="F335" s="259" t="s">
        <v>353</v>
      </c>
      <c r="G335" s="257"/>
      <c r="H335" s="260">
        <v>208.857</v>
      </c>
      <c r="I335" s="261"/>
      <c r="J335" s="257"/>
      <c r="K335" s="257"/>
      <c r="L335" s="262"/>
      <c r="M335" s="263"/>
      <c r="N335" s="264"/>
      <c r="O335" s="264"/>
      <c r="P335" s="264"/>
      <c r="Q335" s="264"/>
      <c r="R335" s="264"/>
      <c r="S335" s="264"/>
      <c r="T335" s="26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6" t="s">
        <v>193</v>
      </c>
      <c r="AU335" s="266" t="s">
        <v>82</v>
      </c>
      <c r="AV335" s="15" t="s">
        <v>187</v>
      </c>
      <c r="AW335" s="15" t="s">
        <v>33</v>
      </c>
      <c r="AX335" s="15" t="s">
        <v>80</v>
      </c>
      <c r="AY335" s="266" t="s">
        <v>180</v>
      </c>
    </row>
    <row r="336" s="2" customFormat="1" ht="16.5" customHeight="1">
      <c r="A336" s="40"/>
      <c r="B336" s="41"/>
      <c r="C336" s="215" t="s">
        <v>554</v>
      </c>
      <c r="D336" s="215" t="s">
        <v>182</v>
      </c>
      <c r="E336" s="216" t="s">
        <v>555</v>
      </c>
      <c r="F336" s="217" t="s">
        <v>547</v>
      </c>
      <c r="G336" s="218" t="s">
        <v>367</v>
      </c>
      <c r="H336" s="219">
        <v>208.857</v>
      </c>
      <c r="I336" s="220"/>
      <c r="J336" s="221">
        <f>ROUND(I336*H336,2)</f>
        <v>0</v>
      </c>
      <c r="K336" s="217" t="s">
        <v>19</v>
      </c>
      <c r="L336" s="46"/>
      <c r="M336" s="222" t="s">
        <v>19</v>
      </c>
      <c r="N336" s="223" t="s">
        <v>43</v>
      </c>
      <c r="O336" s="86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187</v>
      </c>
      <c r="AT336" s="226" t="s">
        <v>182</v>
      </c>
      <c r="AU336" s="226" t="s">
        <v>82</v>
      </c>
      <c r="AY336" s="19" t="s">
        <v>180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80</v>
      </c>
      <c r="BK336" s="227">
        <f>ROUND(I336*H336,2)</f>
        <v>0</v>
      </c>
      <c r="BL336" s="19" t="s">
        <v>187</v>
      </c>
      <c r="BM336" s="226" t="s">
        <v>556</v>
      </c>
    </row>
    <row r="337" s="2" customFormat="1">
      <c r="A337" s="40"/>
      <c r="B337" s="41"/>
      <c r="C337" s="42"/>
      <c r="D337" s="228" t="s">
        <v>189</v>
      </c>
      <c r="E337" s="42"/>
      <c r="F337" s="229" t="s">
        <v>547</v>
      </c>
      <c r="G337" s="42"/>
      <c r="H337" s="42"/>
      <c r="I337" s="230"/>
      <c r="J337" s="42"/>
      <c r="K337" s="42"/>
      <c r="L337" s="46"/>
      <c r="M337" s="231"/>
      <c r="N337" s="232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189</v>
      </c>
      <c r="AU337" s="19" t="s">
        <v>82</v>
      </c>
    </row>
    <row r="338" s="14" customFormat="1">
      <c r="A338" s="14"/>
      <c r="B338" s="246"/>
      <c r="C338" s="247"/>
      <c r="D338" s="228" t="s">
        <v>193</v>
      </c>
      <c r="E338" s="248" t="s">
        <v>19</v>
      </c>
      <c r="F338" s="249" t="s">
        <v>557</v>
      </c>
      <c r="G338" s="247"/>
      <c r="H338" s="248" t="s">
        <v>19</v>
      </c>
      <c r="I338" s="250"/>
      <c r="J338" s="247"/>
      <c r="K338" s="247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193</v>
      </c>
      <c r="AU338" s="255" t="s">
        <v>82</v>
      </c>
      <c r="AV338" s="14" t="s">
        <v>80</v>
      </c>
      <c r="AW338" s="14" t="s">
        <v>33</v>
      </c>
      <c r="AX338" s="14" t="s">
        <v>72</v>
      </c>
      <c r="AY338" s="255" t="s">
        <v>180</v>
      </c>
    </row>
    <row r="339" s="14" customFormat="1">
      <c r="A339" s="14"/>
      <c r="B339" s="246"/>
      <c r="C339" s="247"/>
      <c r="D339" s="228" t="s">
        <v>193</v>
      </c>
      <c r="E339" s="248" t="s">
        <v>19</v>
      </c>
      <c r="F339" s="249" t="s">
        <v>529</v>
      </c>
      <c r="G339" s="247"/>
      <c r="H339" s="248" t="s">
        <v>19</v>
      </c>
      <c r="I339" s="250"/>
      <c r="J339" s="247"/>
      <c r="K339" s="247"/>
      <c r="L339" s="251"/>
      <c r="M339" s="252"/>
      <c r="N339" s="253"/>
      <c r="O339" s="253"/>
      <c r="P339" s="253"/>
      <c r="Q339" s="253"/>
      <c r="R339" s="253"/>
      <c r="S339" s="253"/>
      <c r="T339" s="25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5" t="s">
        <v>193</v>
      </c>
      <c r="AU339" s="255" t="s">
        <v>82</v>
      </c>
      <c r="AV339" s="14" t="s">
        <v>80</v>
      </c>
      <c r="AW339" s="14" t="s">
        <v>33</v>
      </c>
      <c r="AX339" s="14" t="s">
        <v>72</v>
      </c>
      <c r="AY339" s="255" t="s">
        <v>180</v>
      </c>
    </row>
    <row r="340" s="13" customFormat="1">
      <c r="A340" s="13"/>
      <c r="B340" s="235"/>
      <c r="C340" s="236"/>
      <c r="D340" s="228" t="s">
        <v>193</v>
      </c>
      <c r="E340" s="237" t="s">
        <v>19</v>
      </c>
      <c r="F340" s="238" t="s">
        <v>550</v>
      </c>
      <c r="G340" s="236"/>
      <c r="H340" s="239">
        <v>11.222</v>
      </c>
      <c r="I340" s="240"/>
      <c r="J340" s="236"/>
      <c r="K340" s="236"/>
      <c r="L340" s="241"/>
      <c r="M340" s="242"/>
      <c r="N340" s="243"/>
      <c r="O340" s="243"/>
      <c r="P340" s="243"/>
      <c r="Q340" s="243"/>
      <c r="R340" s="243"/>
      <c r="S340" s="243"/>
      <c r="T340" s="244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5" t="s">
        <v>193</v>
      </c>
      <c r="AU340" s="245" t="s">
        <v>82</v>
      </c>
      <c r="AV340" s="13" t="s">
        <v>82</v>
      </c>
      <c r="AW340" s="13" t="s">
        <v>33</v>
      </c>
      <c r="AX340" s="13" t="s">
        <v>72</v>
      </c>
      <c r="AY340" s="245" t="s">
        <v>180</v>
      </c>
    </row>
    <row r="341" s="14" customFormat="1">
      <c r="A341" s="14"/>
      <c r="B341" s="246"/>
      <c r="C341" s="247"/>
      <c r="D341" s="228" t="s">
        <v>193</v>
      </c>
      <c r="E341" s="248" t="s">
        <v>19</v>
      </c>
      <c r="F341" s="249" t="s">
        <v>531</v>
      </c>
      <c r="G341" s="247"/>
      <c r="H341" s="248" t="s">
        <v>19</v>
      </c>
      <c r="I341" s="250"/>
      <c r="J341" s="247"/>
      <c r="K341" s="247"/>
      <c r="L341" s="251"/>
      <c r="M341" s="252"/>
      <c r="N341" s="253"/>
      <c r="O341" s="253"/>
      <c r="P341" s="253"/>
      <c r="Q341" s="253"/>
      <c r="R341" s="253"/>
      <c r="S341" s="253"/>
      <c r="T341" s="25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5" t="s">
        <v>193</v>
      </c>
      <c r="AU341" s="255" t="s">
        <v>82</v>
      </c>
      <c r="AV341" s="14" t="s">
        <v>80</v>
      </c>
      <c r="AW341" s="14" t="s">
        <v>33</v>
      </c>
      <c r="AX341" s="14" t="s">
        <v>72</v>
      </c>
      <c r="AY341" s="255" t="s">
        <v>180</v>
      </c>
    </row>
    <row r="342" s="13" customFormat="1">
      <c r="A342" s="13"/>
      <c r="B342" s="235"/>
      <c r="C342" s="236"/>
      <c r="D342" s="228" t="s">
        <v>193</v>
      </c>
      <c r="E342" s="237" t="s">
        <v>19</v>
      </c>
      <c r="F342" s="238" t="s">
        <v>551</v>
      </c>
      <c r="G342" s="236"/>
      <c r="H342" s="239">
        <v>70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5" t="s">
        <v>193</v>
      </c>
      <c r="AU342" s="245" t="s">
        <v>82</v>
      </c>
      <c r="AV342" s="13" t="s">
        <v>82</v>
      </c>
      <c r="AW342" s="13" t="s">
        <v>33</v>
      </c>
      <c r="AX342" s="13" t="s">
        <v>72</v>
      </c>
      <c r="AY342" s="245" t="s">
        <v>180</v>
      </c>
    </row>
    <row r="343" s="14" customFormat="1">
      <c r="A343" s="14"/>
      <c r="B343" s="246"/>
      <c r="C343" s="247"/>
      <c r="D343" s="228" t="s">
        <v>193</v>
      </c>
      <c r="E343" s="248" t="s">
        <v>19</v>
      </c>
      <c r="F343" s="249" t="s">
        <v>552</v>
      </c>
      <c r="G343" s="247"/>
      <c r="H343" s="248" t="s">
        <v>19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193</v>
      </c>
      <c r="AU343" s="255" t="s">
        <v>82</v>
      </c>
      <c r="AV343" s="14" t="s">
        <v>80</v>
      </c>
      <c r="AW343" s="14" t="s">
        <v>33</v>
      </c>
      <c r="AX343" s="14" t="s">
        <v>72</v>
      </c>
      <c r="AY343" s="255" t="s">
        <v>180</v>
      </c>
    </row>
    <row r="344" s="13" customFormat="1">
      <c r="A344" s="13"/>
      <c r="B344" s="235"/>
      <c r="C344" s="236"/>
      <c r="D344" s="228" t="s">
        <v>193</v>
      </c>
      <c r="E344" s="237" t="s">
        <v>19</v>
      </c>
      <c r="F344" s="238" t="s">
        <v>553</v>
      </c>
      <c r="G344" s="236"/>
      <c r="H344" s="239">
        <v>127.63500000000001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193</v>
      </c>
      <c r="AU344" s="245" t="s">
        <v>82</v>
      </c>
      <c r="AV344" s="13" t="s">
        <v>82</v>
      </c>
      <c r="AW344" s="13" t="s">
        <v>33</v>
      </c>
      <c r="AX344" s="13" t="s">
        <v>72</v>
      </c>
      <c r="AY344" s="245" t="s">
        <v>180</v>
      </c>
    </row>
    <row r="345" s="15" customFormat="1">
      <c r="A345" s="15"/>
      <c r="B345" s="256"/>
      <c r="C345" s="257"/>
      <c r="D345" s="228" t="s">
        <v>193</v>
      </c>
      <c r="E345" s="258" t="s">
        <v>19</v>
      </c>
      <c r="F345" s="259" t="s">
        <v>353</v>
      </c>
      <c r="G345" s="257"/>
      <c r="H345" s="260">
        <v>208.857</v>
      </c>
      <c r="I345" s="261"/>
      <c r="J345" s="257"/>
      <c r="K345" s="257"/>
      <c r="L345" s="262"/>
      <c r="M345" s="263"/>
      <c r="N345" s="264"/>
      <c r="O345" s="264"/>
      <c r="P345" s="264"/>
      <c r="Q345" s="264"/>
      <c r="R345" s="264"/>
      <c r="S345" s="264"/>
      <c r="T345" s="26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66" t="s">
        <v>193</v>
      </c>
      <c r="AU345" s="266" t="s">
        <v>82</v>
      </c>
      <c r="AV345" s="15" t="s">
        <v>187</v>
      </c>
      <c r="AW345" s="15" t="s">
        <v>33</v>
      </c>
      <c r="AX345" s="15" t="s">
        <v>80</v>
      </c>
      <c r="AY345" s="266" t="s">
        <v>180</v>
      </c>
    </row>
    <row r="346" s="2" customFormat="1" ht="16.5" customHeight="1">
      <c r="A346" s="40"/>
      <c r="B346" s="41"/>
      <c r="C346" s="215" t="s">
        <v>558</v>
      </c>
      <c r="D346" s="215" t="s">
        <v>182</v>
      </c>
      <c r="E346" s="216" t="s">
        <v>559</v>
      </c>
      <c r="F346" s="217" t="s">
        <v>560</v>
      </c>
      <c r="G346" s="218" t="s">
        <v>367</v>
      </c>
      <c r="H346" s="219">
        <v>246.44800000000001</v>
      </c>
      <c r="I346" s="220"/>
      <c r="J346" s="221">
        <f>ROUND(I346*H346,2)</f>
        <v>0</v>
      </c>
      <c r="K346" s="217" t="s">
        <v>19</v>
      </c>
      <c r="L346" s="46"/>
      <c r="M346" s="222" t="s">
        <v>19</v>
      </c>
      <c r="N346" s="223" t="s">
        <v>43</v>
      </c>
      <c r="O346" s="86"/>
      <c r="P346" s="224">
        <f>O346*H346</f>
        <v>0</v>
      </c>
      <c r="Q346" s="224">
        <v>0</v>
      </c>
      <c r="R346" s="224">
        <f>Q346*H346</f>
        <v>0</v>
      </c>
      <c r="S346" s="224">
        <v>0</v>
      </c>
      <c r="T346" s="225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26" t="s">
        <v>187</v>
      </c>
      <c r="AT346" s="226" t="s">
        <v>182</v>
      </c>
      <c r="AU346" s="226" t="s">
        <v>82</v>
      </c>
      <c r="AY346" s="19" t="s">
        <v>180</v>
      </c>
      <c r="BE346" s="227">
        <f>IF(N346="základní",J346,0)</f>
        <v>0</v>
      </c>
      <c r="BF346" s="227">
        <f>IF(N346="snížená",J346,0)</f>
        <v>0</v>
      </c>
      <c r="BG346" s="227">
        <f>IF(N346="zákl. přenesená",J346,0)</f>
        <v>0</v>
      </c>
      <c r="BH346" s="227">
        <f>IF(N346="sníž. přenesená",J346,0)</f>
        <v>0</v>
      </c>
      <c r="BI346" s="227">
        <f>IF(N346="nulová",J346,0)</f>
        <v>0</v>
      </c>
      <c r="BJ346" s="19" t="s">
        <v>80</v>
      </c>
      <c r="BK346" s="227">
        <f>ROUND(I346*H346,2)</f>
        <v>0</v>
      </c>
      <c r="BL346" s="19" t="s">
        <v>187</v>
      </c>
      <c r="BM346" s="226" t="s">
        <v>561</v>
      </c>
    </row>
    <row r="347" s="2" customFormat="1">
      <c r="A347" s="40"/>
      <c r="B347" s="41"/>
      <c r="C347" s="42"/>
      <c r="D347" s="228" t="s">
        <v>189</v>
      </c>
      <c r="E347" s="42"/>
      <c r="F347" s="229" t="s">
        <v>560</v>
      </c>
      <c r="G347" s="42"/>
      <c r="H347" s="42"/>
      <c r="I347" s="230"/>
      <c r="J347" s="42"/>
      <c r="K347" s="42"/>
      <c r="L347" s="46"/>
      <c r="M347" s="231"/>
      <c r="N347" s="232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189</v>
      </c>
      <c r="AU347" s="19" t="s">
        <v>82</v>
      </c>
    </row>
    <row r="348" s="14" customFormat="1">
      <c r="A348" s="14"/>
      <c r="B348" s="246"/>
      <c r="C348" s="247"/>
      <c r="D348" s="228" t="s">
        <v>193</v>
      </c>
      <c r="E348" s="248" t="s">
        <v>19</v>
      </c>
      <c r="F348" s="249" t="s">
        <v>538</v>
      </c>
      <c r="G348" s="247"/>
      <c r="H348" s="248" t="s">
        <v>19</v>
      </c>
      <c r="I348" s="250"/>
      <c r="J348" s="247"/>
      <c r="K348" s="247"/>
      <c r="L348" s="251"/>
      <c r="M348" s="252"/>
      <c r="N348" s="253"/>
      <c r="O348" s="253"/>
      <c r="P348" s="253"/>
      <c r="Q348" s="253"/>
      <c r="R348" s="253"/>
      <c r="S348" s="253"/>
      <c r="T348" s="25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5" t="s">
        <v>193</v>
      </c>
      <c r="AU348" s="255" t="s">
        <v>82</v>
      </c>
      <c r="AV348" s="14" t="s">
        <v>80</v>
      </c>
      <c r="AW348" s="14" t="s">
        <v>33</v>
      </c>
      <c r="AX348" s="14" t="s">
        <v>72</v>
      </c>
      <c r="AY348" s="255" t="s">
        <v>180</v>
      </c>
    </row>
    <row r="349" s="13" customFormat="1">
      <c r="A349" s="13"/>
      <c r="B349" s="235"/>
      <c r="C349" s="236"/>
      <c r="D349" s="228" t="s">
        <v>193</v>
      </c>
      <c r="E349" s="237" t="s">
        <v>19</v>
      </c>
      <c r="F349" s="238" t="s">
        <v>562</v>
      </c>
      <c r="G349" s="236"/>
      <c r="H349" s="239">
        <v>96.447999999999993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5" t="s">
        <v>193</v>
      </c>
      <c r="AU349" s="245" t="s">
        <v>82</v>
      </c>
      <c r="AV349" s="13" t="s">
        <v>82</v>
      </c>
      <c r="AW349" s="13" t="s">
        <v>33</v>
      </c>
      <c r="AX349" s="13" t="s">
        <v>72</v>
      </c>
      <c r="AY349" s="245" t="s">
        <v>180</v>
      </c>
    </row>
    <row r="350" s="14" customFormat="1">
      <c r="A350" s="14"/>
      <c r="B350" s="246"/>
      <c r="C350" s="247"/>
      <c r="D350" s="228" t="s">
        <v>193</v>
      </c>
      <c r="E350" s="248" t="s">
        <v>19</v>
      </c>
      <c r="F350" s="249" t="s">
        <v>540</v>
      </c>
      <c r="G350" s="247"/>
      <c r="H350" s="248" t="s">
        <v>19</v>
      </c>
      <c r="I350" s="250"/>
      <c r="J350" s="247"/>
      <c r="K350" s="247"/>
      <c r="L350" s="251"/>
      <c r="M350" s="252"/>
      <c r="N350" s="253"/>
      <c r="O350" s="253"/>
      <c r="P350" s="253"/>
      <c r="Q350" s="253"/>
      <c r="R350" s="253"/>
      <c r="S350" s="253"/>
      <c r="T350" s="25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5" t="s">
        <v>193</v>
      </c>
      <c r="AU350" s="255" t="s">
        <v>82</v>
      </c>
      <c r="AV350" s="14" t="s">
        <v>80</v>
      </c>
      <c r="AW350" s="14" t="s">
        <v>33</v>
      </c>
      <c r="AX350" s="14" t="s">
        <v>72</v>
      </c>
      <c r="AY350" s="255" t="s">
        <v>180</v>
      </c>
    </row>
    <row r="351" s="13" customFormat="1">
      <c r="A351" s="13"/>
      <c r="B351" s="235"/>
      <c r="C351" s="236"/>
      <c r="D351" s="228" t="s">
        <v>193</v>
      </c>
      <c r="E351" s="237" t="s">
        <v>19</v>
      </c>
      <c r="F351" s="238" t="s">
        <v>563</v>
      </c>
      <c r="G351" s="236"/>
      <c r="H351" s="239">
        <v>150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5" t="s">
        <v>193</v>
      </c>
      <c r="AU351" s="245" t="s">
        <v>82</v>
      </c>
      <c r="AV351" s="13" t="s">
        <v>82</v>
      </c>
      <c r="AW351" s="13" t="s">
        <v>33</v>
      </c>
      <c r="AX351" s="13" t="s">
        <v>72</v>
      </c>
      <c r="AY351" s="245" t="s">
        <v>180</v>
      </c>
    </row>
    <row r="352" s="15" customFormat="1">
      <c r="A352" s="15"/>
      <c r="B352" s="256"/>
      <c r="C352" s="257"/>
      <c r="D352" s="228" t="s">
        <v>193</v>
      </c>
      <c r="E352" s="258" t="s">
        <v>19</v>
      </c>
      <c r="F352" s="259" t="s">
        <v>353</v>
      </c>
      <c r="G352" s="257"/>
      <c r="H352" s="260">
        <v>246.44799999999998</v>
      </c>
      <c r="I352" s="261"/>
      <c r="J352" s="257"/>
      <c r="K352" s="257"/>
      <c r="L352" s="262"/>
      <c r="M352" s="263"/>
      <c r="N352" s="264"/>
      <c r="O352" s="264"/>
      <c r="P352" s="264"/>
      <c r="Q352" s="264"/>
      <c r="R352" s="264"/>
      <c r="S352" s="264"/>
      <c r="T352" s="26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6" t="s">
        <v>193</v>
      </c>
      <c r="AU352" s="266" t="s">
        <v>82</v>
      </c>
      <c r="AV352" s="15" t="s">
        <v>187</v>
      </c>
      <c r="AW352" s="15" t="s">
        <v>33</v>
      </c>
      <c r="AX352" s="15" t="s">
        <v>80</v>
      </c>
      <c r="AY352" s="266" t="s">
        <v>180</v>
      </c>
    </row>
    <row r="353" s="2" customFormat="1" ht="16.5" customHeight="1">
      <c r="A353" s="40"/>
      <c r="B353" s="41"/>
      <c r="C353" s="215" t="s">
        <v>564</v>
      </c>
      <c r="D353" s="215" t="s">
        <v>182</v>
      </c>
      <c r="E353" s="216" t="s">
        <v>565</v>
      </c>
      <c r="F353" s="217" t="s">
        <v>566</v>
      </c>
      <c r="G353" s="218" t="s">
        <v>367</v>
      </c>
      <c r="H353" s="219">
        <v>801.40300000000002</v>
      </c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43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187</v>
      </c>
      <c r="AT353" s="226" t="s">
        <v>182</v>
      </c>
      <c r="AU353" s="226" t="s">
        <v>82</v>
      </c>
      <c r="AY353" s="19" t="s">
        <v>180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187</v>
      </c>
      <c r="BM353" s="226" t="s">
        <v>567</v>
      </c>
    </row>
    <row r="354" s="2" customFormat="1">
      <c r="A354" s="40"/>
      <c r="B354" s="41"/>
      <c r="C354" s="42"/>
      <c r="D354" s="228" t="s">
        <v>189</v>
      </c>
      <c r="E354" s="42"/>
      <c r="F354" s="229" t="s">
        <v>566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189</v>
      </c>
      <c r="AU354" s="19" t="s">
        <v>82</v>
      </c>
    </row>
    <row r="355" s="14" customFormat="1">
      <c r="A355" s="14"/>
      <c r="B355" s="246"/>
      <c r="C355" s="247"/>
      <c r="D355" s="228" t="s">
        <v>193</v>
      </c>
      <c r="E355" s="248" t="s">
        <v>19</v>
      </c>
      <c r="F355" s="249" t="s">
        <v>534</v>
      </c>
      <c r="G355" s="247"/>
      <c r="H355" s="248" t="s">
        <v>19</v>
      </c>
      <c r="I355" s="250"/>
      <c r="J355" s="247"/>
      <c r="K355" s="247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193</v>
      </c>
      <c r="AU355" s="255" t="s">
        <v>82</v>
      </c>
      <c r="AV355" s="14" t="s">
        <v>80</v>
      </c>
      <c r="AW355" s="14" t="s">
        <v>33</v>
      </c>
      <c r="AX355" s="14" t="s">
        <v>72</v>
      </c>
      <c r="AY355" s="255" t="s">
        <v>180</v>
      </c>
    </row>
    <row r="356" s="13" customFormat="1">
      <c r="A356" s="13"/>
      <c r="B356" s="235"/>
      <c r="C356" s="236"/>
      <c r="D356" s="228" t="s">
        <v>193</v>
      </c>
      <c r="E356" s="237" t="s">
        <v>19</v>
      </c>
      <c r="F356" s="238" t="s">
        <v>568</v>
      </c>
      <c r="G356" s="236"/>
      <c r="H356" s="239">
        <v>11.403000000000001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193</v>
      </c>
      <c r="AU356" s="245" t="s">
        <v>82</v>
      </c>
      <c r="AV356" s="13" t="s">
        <v>82</v>
      </c>
      <c r="AW356" s="13" t="s">
        <v>33</v>
      </c>
      <c r="AX356" s="13" t="s">
        <v>72</v>
      </c>
      <c r="AY356" s="245" t="s">
        <v>180</v>
      </c>
    </row>
    <row r="357" s="14" customFormat="1">
      <c r="A357" s="14"/>
      <c r="B357" s="246"/>
      <c r="C357" s="247"/>
      <c r="D357" s="228" t="s">
        <v>193</v>
      </c>
      <c r="E357" s="248" t="s">
        <v>19</v>
      </c>
      <c r="F357" s="249" t="s">
        <v>536</v>
      </c>
      <c r="G357" s="247"/>
      <c r="H357" s="248" t="s">
        <v>19</v>
      </c>
      <c r="I357" s="250"/>
      <c r="J357" s="247"/>
      <c r="K357" s="247"/>
      <c r="L357" s="251"/>
      <c r="M357" s="252"/>
      <c r="N357" s="253"/>
      <c r="O357" s="253"/>
      <c r="P357" s="253"/>
      <c r="Q357" s="253"/>
      <c r="R357" s="253"/>
      <c r="S357" s="253"/>
      <c r="T357" s="25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5" t="s">
        <v>193</v>
      </c>
      <c r="AU357" s="255" t="s">
        <v>82</v>
      </c>
      <c r="AV357" s="14" t="s">
        <v>80</v>
      </c>
      <c r="AW357" s="14" t="s">
        <v>33</v>
      </c>
      <c r="AX357" s="14" t="s">
        <v>72</v>
      </c>
      <c r="AY357" s="255" t="s">
        <v>180</v>
      </c>
    </row>
    <row r="358" s="13" customFormat="1">
      <c r="A358" s="13"/>
      <c r="B358" s="235"/>
      <c r="C358" s="236"/>
      <c r="D358" s="228" t="s">
        <v>193</v>
      </c>
      <c r="E358" s="237" t="s">
        <v>19</v>
      </c>
      <c r="F358" s="238" t="s">
        <v>569</v>
      </c>
      <c r="G358" s="236"/>
      <c r="H358" s="239">
        <v>790</v>
      </c>
      <c r="I358" s="240"/>
      <c r="J358" s="236"/>
      <c r="K358" s="236"/>
      <c r="L358" s="241"/>
      <c r="M358" s="242"/>
      <c r="N358" s="243"/>
      <c r="O358" s="243"/>
      <c r="P358" s="243"/>
      <c r="Q358" s="243"/>
      <c r="R358" s="243"/>
      <c r="S358" s="243"/>
      <c r="T358" s="244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5" t="s">
        <v>193</v>
      </c>
      <c r="AU358" s="245" t="s">
        <v>82</v>
      </c>
      <c r="AV358" s="13" t="s">
        <v>82</v>
      </c>
      <c r="AW358" s="13" t="s">
        <v>33</v>
      </c>
      <c r="AX358" s="13" t="s">
        <v>72</v>
      </c>
      <c r="AY358" s="245" t="s">
        <v>180</v>
      </c>
    </row>
    <row r="359" s="15" customFormat="1">
      <c r="A359" s="15"/>
      <c r="B359" s="256"/>
      <c r="C359" s="257"/>
      <c r="D359" s="228" t="s">
        <v>193</v>
      </c>
      <c r="E359" s="258" t="s">
        <v>19</v>
      </c>
      <c r="F359" s="259" t="s">
        <v>353</v>
      </c>
      <c r="G359" s="257"/>
      <c r="H359" s="260">
        <v>801.40300000000002</v>
      </c>
      <c r="I359" s="261"/>
      <c r="J359" s="257"/>
      <c r="K359" s="257"/>
      <c r="L359" s="262"/>
      <c r="M359" s="263"/>
      <c r="N359" s="264"/>
      <c r="O359" s="264"/>
      <c r="P359" s="264"/>
      <c r="Q359" s="264"/>
      <c r="R359" s="264"/>
      <c r="S359" s="264"/>
      <c r="T359" s="26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6" t="s">
        <v>193</v>
      </c>
      <c r="AU359" s="266" t="s">
        <v>82</v>
      </c>
      <c r="AV359" s="15" t="s">
        <v>187</v>
      </c>
      <c r="AW359" s="15" t="s">
        <v>33</v>
      </c>
      <c r="AX359" s="15" t="s">
        <v>80</v>
      </c>
      <c r="AY359" s="266" t="s">
        <v>180</v>
      </c>
    </row>
    <row r="360" s="2" customFormat="1" ht="16.5" customHeight="1">
      <c r="A360" s="40"/>
      <c r="B360" s="41"/>
      <c r="C360" s="215" t="s">
        <v>570</v>
      </c>
      <c r="D360" s="215" t="s">
        <v>182</v>
      </c>
      <c r="E360" s="216" t="s">
        <v>571</v>
      </c>
      <c r="F360" s="217" t="s">
        <v>572</v>
      </c>
      <c r="G360" s="218" t="s">
        <v>367</v>
      </c>
      <c r="H360" s="219">
        <v>41.799999999999997</v>
      </c>
      <c r="I360" s="220"/>
      <c r="J360" s="221">
        <f>ROUND(I360*H360,2)</f>
        <v>0</v>
      </c>
      <c r="K360" s="217" t="s">
        <v>19</v>
      </c>
      <c r="L360" s="46"/>
      <c r="M360" s="222" t="s">
        <v>19</v>
      </c>
      <c r="N360" s="223" t="s">
        <v>43</v>
      </c>
      <c r="O360" s="86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187</v>
      </c>
      <c r="AT360" s="226" t="s">
        <v>182</v>
      </c>
      <c r="AU360" s="226" t="s">
        <v>82</v>
      </c>
      <c r="AY360" s="19" t="s">
        <v>180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80</v>
      </c>
      <c r="BK360" s="227">
        <f>ROUND(I360*H360,2)</f>
        <v>0</v>
      </c>
      <c r="BL360" s="19" t="s">
        <v>187</v>
      </c>
      <c r="BM360" s="226" t="s">
        <v>573</v>
      </c>
    </row>
    <row r="361" s="2" customFormat="1">
      <c r="A361" s="40"/>
      <c r="B361" s="41"/>
      <c r="C361" s="42"/>
      <c r="D361" s="228" t="s">
        <v>189</v>
      </c>
      <c r="E361" s="42"/>
      <c r="F361" s="229" t="s">
        <v>572</v>
      </c>
      <c r="G361" s="42"/>
      <c r="H361" s="42"/>
      <c r="I361" s="230"/>
      <c r="J361" s="42"/>
      <c r="K361" s="42"/>
      <c r="L361" s="46"/>
      <c r="M361" s="231"/>
      <c r="N361" s="232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189</v>
      </c>
      <c r="AU361" s="19" t="s">
        <v>82</v>
      </c>
    </row>
    <row r="362" s="14" customFormat="1">
      <c r="A362" s="14"/>
      <c r="B362" s="246"/>
      <c r="C362" s="247"/>
      <c r="D362" s="228" t="s">
        <v>193</v>
      </c>
      <c r="E362" s="248" t="s">
        <v>19</v>
      </c>
      <c r="F362" s="249" t="s">
        <v>527</v>
      </c>
      <c r="G362" s="247"/>
      <c r="H362" s="248" t="s">
        <v>19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193</v>
      </c>
      <c r="AU362" s="255" t="s">
        <v>82</v>
      </c>
      <c r="AV362" s="14" t="s">
        <v>80</v>
      </c>
      <c r="AW362" s="14" t="s">
        <v>33</v>
      </c>
      <c r="AX362" s="14" t="s">
        <v>72</v>
      </c>
      <c r="AY362" s="255" t="s">
        <v>180</v>
      </c>
    </row>
    <row r="363" s="13" customFormat="1">
      <c r="A363" s="13"/>
      <c r="B363" s="235"/>
      <c r="C363" s="236"/>
      <c r="D363" s="228" t="s">
        <v>193</v>
      </c>
      <c r="E363" s="237" t="s">
        <v>19</v>
      </c>
      <c r="F363" s="238" t="s">
        <v>574</v>
      </c>
      <c r="G363" s="236"/>
      <c r="H363" s="239">
        <v>41.799999999999997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193</v>
      </c>
      <c r="AU363" s="245" t="s">
        <v>82</v>
      </c>
      <c r="AV363" s="13" t="s">
        <v>82</v>
      </c>
      <c r="AW363" s="13" t="s">
        <v>33</v>
      </c>
      <c r="AX363" s="13" t="s">
        <v>80</v>
      </c>
      <c r="AY363" s="245" t="s">
        <v>180</v>
      </c>
    </row>
    <row r="364" s="2" customFormat="1" ht="16.5" customHeight="1">
      <c r="A364" s="40"/>
      <c r="B364" s="41"/>
      <c r="C364" s="215" t="s">
        <v>575</v>
      </c>
      <c r="D364" s="215" t="s">
        <v>182</v>
      </c>
      <c r="E364" s="216" t="s">
        <v>576</v>
      </c>
      <c r="F364" s="217" t="s">
        <v>577</v>
      </c>
      <c r="G364" s="218" t="s">
        <v>367</v>
      </c>
      <c r="H364" s="219">
        <v>412</v>
      </c>
      <c r="I364" s="220"/>
      <c r="J364" s="221">
        <f>ROUND(I364*H364,2)</f>
        <v>0</v>
      </c>
      <c r="K364" s="217" t="s">
        <v>19</v>
      </c>
      <c r="L364" s="46"/>
      <c r="M364" s="222" t="s">
        <v>19</v>
      </c>
      <c r="N364" s="223" t="s">
        <v>43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187</v>
      </c>
      <c r="AT364" s="226" t="s">
        <v>182</v>
      </c>
      <c r="AU364" s="226" t="s">
        <v>82</v>
      </c>
      <c r="AY364" s="19" t="s">
        <v>180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187</v>
      </c>
      <c r="BM364" s="226" t="s">
        <v>578</v>
      </c>
    </row>
    <row r="365" s="2" customFormat="1">
      <c r="A365" s="40"/>
      <c r="B365" s="41"/>
      <c r="C365" s="42"/>
      <c r="D365" s="228" t="s">
        <v>189</v>
      </c>
      <c r="E365" s="42"/>
      <c r="F365" s="229" t="s">
        <v>577</v>
      </c>
      <c r="G365" s="42"/>
      <c r="H365" s="42"/>
      <c r="I365" s="230"/>
      <c r="J365" s="42"/>
      <c r="K365" s="42"/>
      <c r="L365" s="46"/>
      <c r="M365" s="231"/>
      <c r="N365" s="232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189</v>
      </c>
      <c r="AU365" s="19" t="s">
        <v>82</v>
      </c>
    </row>
    <row r="366" s="14" customFormat="1">
      <c r="A366" s="14"/>
      <c r="B366" s="246"/>
      <c r="C366" s="247"/>
      <c r="D366" s="228" t="s">
        <v>193</v>
      </c>
      <c r="E366" s="248" t="s">
        <v>19</v>
      </c>
      <c r="F366" s="249" t="s">
        <v>543</v>
      </c>
      <c r="G366" s="247"/>
      <c r="H366" s="248" t="s">
        <v>19</v>
      </c>
      <c r="I366" s="250"/>
      <c r="J366" s="247"/>
      <c r="K366" s="247"/>
      <c r="L366" s="251"/>
      <c r="M366" s="252"/>
      <c r="N366" s="253"/>
      <c r="O366" s="253"/>
      <c r="P366" s="253"/>
      <c r="Q366" s="253"/>
      <c r="R366" s="253"/>
      <c r="S366" s="253"/>
      <c r="T366" s="25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5" t="s">
        <v>193</v>
      </c>
      <c r="AU366" s="255" t="s">
        <v>82</v>
      </c>
      <c r="AV366" s="14" t="s">
        <v>80</v>
      </c>
      <c r="AW366" s="14" t="s">
        <v>33</v>
      </c>
      <c r="AX366" s="14" t="s">
        <v>72</v>
      </c>
      <c r="AY366" s="255" t="s">
        <v>180</v>
      </c>
    </row>
    <row r="367" s="13" customFormat="1">
      <c r="A367" s="13"/>
      <c r="B367" s="235"/>
      <c r="C367" s="236"/>
      <c r="D367" s="228" t="s">
        <v>193</v>
      </c>
      <c r="E367" s="237" t="s">
        <v>19</v>
      </c>
      <c r="F367" s="238" t="s">
        <v>579</v>
      </c>
      <c r="G367" s="236"/>
      <c r="H367" s="239">
        <v>409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193</v>
      </c>
      <c r="AU367" s="245" t="s">
        <v>82</v>
      </c>
      <c r="AV367" s="13" t="s">
        <v>82</v>
      </c>
      <c r="AW367" s="13" t="s">
        <v>33</v>
      </c>
      <c r="AX367" s="13" t="s">
        <v>72</v>
      </c>
      <c r="AY367" s="245" t="s">
        <v>180</v>
      </c>
    </row>
    <row r="368" s="14" customFormat="1">
      <c r="A368" s="14"/>
      <c r="B368" s="246"/>
      <c r="C368" s="247"/>
      <c r="D368" s="228" t="s">
        <v>193</v>
      </c>
      <c r="E368" s="248" t="s">
        <v>19</v>
      </c>
      <c r="F368" s="249" t="s">
        <v>580</v>
      </c>
      <c r="G368" s="247"/>
      <c r="H368" s="248" t="s">
        <v>19</v>
      </c>
      <c r="I368" s="250"/>
      <c r="J368" s="247"/>
      <c r="K368" s="247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193</v>
      </c>
      <c r="AU368" s="255" t="s">
        <v>82</v>
      </c>
      <c r="AV368" s="14" t="s">
        <v>80</v>
      </c>
      <c r="AW368" s="14" t="s">
        <v>33</v>
      </c>
      <c r="AX368" s="14" t="s">
        <v>72</v>
      </c>
      <c r="AY368" s="255" t="s">
        <v>180</v>
      </c>
    </row>
    <row r="369" s="13" customFormat="1">
      <c r="A369" s="13"/>
      <c r="B369" s="235"/>
      <c r="C369" s="236"/>
      <c r="D369" s="228" t="s">
        <v>193</v>
      </c>
      <c r="E369" s="237" t="s">
        <v>19</v>
      </c>
      <c r="F369" s="238" t="s">
        <v>100</v>
      </c>
      <c r="G369" s="236"/>
      <c r="H369" s="239">
        <v>3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5" t="s">
        <v>193</v>
      </c>
      <c r="AU369" s="245" t="s">
        <v>82</v>
      </c>
      <c r="AV369" s="13" t="s">
        <v>82</v>
      </c>
      <c r="AW369" s="13" t="s">
        <v>33</v>
      </c>
      <c r="AX369" s="13" t="s">
        <v>72</v>
      </c>
      <c r="AY369" s="245" t="s">
        <v>180</v>
      </c>
    </row>
    <row r="370" s="15" customFormat="1">
      <c r="A370" s="15"/>
      <c r="B370" s="256"/>
      <c r="C370" s="257"/>
      <c r="D370" s="228" t="s">
        <v>193</v>
      </c>
      <c r="E370" s="258" t="s">
        <v>19</v>
      </c>
      <c r="F370" s="259" t="s">
        <v>353</v>
      </c>
      <c r="G370" s="257"/>
      <c r="H370" s="260">
        <v>412</v>
      </c>
      <c r="I370" s="261"/>
      <c r="J370" s="257"/>
      <c r="K370" s="257"/>
      <c r="L370" s="262"/>
      <c r="M370" s="263"/>
      <c r="N370" s="264"/>
      <c r="O370" s="264"/>
      <c r="P370" s="264"/>
      <c r="Q370" s="264"/>
      <c r="R370" s="264"/>
      <c r="S370" s="264"/>
      <c r="T370" s="26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6" t="s">
        <v>193</v>
      </c>
      <c r="AU370" s="266" t="s">
        <v>82</v>
      </c>
      <c r="AV370" s="15" t="s">
        <v>187</v>
      </c>
      <c r="AW370" s="15" t="s">
        <v>33</v>
      </c>
      <c r="AX370" s="15" t="s">
        <v>80</v>
      </c>
      <c r="AY370" s="266" t="s">
        <v>180</v>
      </c>
    </row>
    <row r="371" s="12" customFormat="1" ht="22.8" customHeight="1">
      <c r="A371" s="12"/>
      <c r="B371" s="199"/>
      <c r="C371" s="200"/>
      <c r="D371" s="201" t="s">
        <v>71</v>
      </c>
      <c r="E371" s="213" t="s">
        <v>581</v>
      </c>
      <c r="F371" s="213" t="s">
        <v>582</v>
      </c>
      <c r="G371" s="200"/>
      <c r="H371" s="200"/>
      <c r="I371" s="203"/>
      <c r="J371" s="214">
        <f>BK371</f>
        <v>0</v>
      </c>
      <c r="K371" s="200"/>
      <c r="L371" s="205"/>
      <c r="M371" s="206"/>
      <c r="N371" s="207"/>
      <c r="O371" s="207"/>
      <c r="P371" s="208">
        <f>SUM(P372:P374)</f>
        <v>0</v>
      </c>
      <c r="Q371" s="207"/>
      <c r="R371" s="208">
        <f>SUM(R372:R374)</f>
        <v>0</v>
      </c>
      <c r="S371" s="207"/>
      <c r="T371" s="209">
        <f>SUM(T372:T374)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10" t="s">
        <v>80</v>
      </c>
      <c r="AT371" s="211" t="s">
        <v>71</v>
      </c>
      <c r="AU371" s="211" t="s">
        <v>80</v>
      </c>
      <c r="AY371" s="210" t="s">
        <v>180</v>
      </c>
      <c r="BK371" s="212">
        <f>SUM(BK372:BK374)</f>
        <v>0</v>
      </c>
    </row>
    <row r="372" s="2" customFormat="1" ht="16.5" customHeight="1">
      <c r="A372" s="40"/>
      <c r="B372" s="41"/>
      <c r="C372" s="215" t="s">
        <v>583</v>
      </c>
      <c r="D372" s="215" t="s">
        <v>182</v>
      </c>
      <c r="E372" s="216" t="s">
        <v>584</v>
      </c>
      <c r="F372" s="217" t="s">
        <v>585</v>
      </c>
      <c r="G372" s="218" t="s">
        <v>367</v>
      </c>
      <c r="H372" s="219">
        <v>2.5299999999999998</v>
      </c>
      <c r="I372" s="220"/>
      <c r="J372" s="221">
        <f>ROUND(I372*H372,2)</f>
        <v>0</v>
      </c>
      <c r="K372" s="217" t="s">
        <v>186</v>
      </c>
      <c r="L372" s="46"/>
      <c r="M372" s="222" t="s">
        <v>19</v>
      </c>
      <c r="N372" s="223" t="s">
        <v>43</v>
      </c>
      <c r="O372" s="86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187</v>
      </c>
      <c r="AT372" s="226" t="s">
        <v>182</v>
      </c>
      <c r="AU372" s="226" t="s">
        <v>82</v>
      </c>
      <c r="AY372" s="19" t="s">
        <v>180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80</v>
      </c>
      <c r="BK372" s="227">
        <f>ROUND(I372*H372,2)</f>
        <v>0</v>
      </c>
      <c r="BL372" s="19" t="s">
        <v>187</v>
      </c>
      <c r="BM372" s="226" t="s">
        <v>586</v>
      </c>
    </row>
    <row r="373" s="2" customFormat="1">
      <c r="A373" s="40"/>
      <c r="B373" s="41"/>
      <c r="C373" s="42"/>
      <c r="D373" s="228" t="s">
        <v>189</v>
      </c>
      <c r="E373" s="42"/>
      <c r="F373" s="229" t="s">
        <v>587</v>
      </c>
      <c r="G373" s="42"/>
      <c r="H373" s="42"/>
      <c r="I373" s="230"/>
      <c r="J373" s="42"/>
      <c r="K373" s="42"/>
      <c r="L373" s="46"/>
      <c r="M373" s="231"/>
      <c r="N373" s="232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189</v>
      </c>
      <c r="AU373" s="19" t="s">
        <v>82</v>
      </c>
    </row>
    <row r="374" s="2" customFormat="1">
      <c r="A374" s="40"/>
      <c r="B374" s="41"/>
      <c r="C374" s="42"/>
      <c r="D374" s="233" t="s">
        <v>191</v>
      </c>
      <c r="E374" s="42"/>
      <c r="F374" s="234" t="s">
        <v>588</v>
      </c>
      <c r="G374" s="42"/>
      <c r="H374" s="42"/>
      <c r="I374" s="230"/>
      <c r="J374" s="42"/>
      <c r="K374" s="42"/>
      <c r="L374" s="46"/>
      <c r="M374" s="278"/>
      <c r="N374" s="279"/>
      <c r="O374" s="280"/>
      <c r="P374" s="280"/>
      <c r="Q374" s="280"/>
      <c r="R374" s="280"/>
      <c r="S374" s="280"/>
      <c r="T374" s="281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191</v>
      </c>
      <c r="AU374" s="19" t="s">
        <v>82</v>
      </c>
    </row>
    <row r="375" s="2" customFormat="1" ht="6.96" customHeight="1">
      <c r="A375" s="40"/>
      <c r="B375" s="61"/>
      <c r="C375" s="62"/>
      <c r="D375" s="62"/>
      <c r="E375" s="62"/>
      <c r="F375" s="62"/>
      <c r="G375" s="62"/>
      <c r="H375" s="62"/>
      <c r="I375" s="62"/>
      <c r="J375" s="62"/>
      <c r="K375" s="62"/>
      <c r="L375" s="46"/>
      <c r="M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</row>
  </sheetData>
  <sheetProtection sheet="1" autoFilter="0" formatColumns="0" formatRows="0" objects="1" scenarios="1" spinCount="100000" saltValue="NOrOUaFumd+U7HuuV2+9pY9zK6O7PUQ5uB0UvJJYmEmBN1sgW6kFPP9bxxUJ3BEgCRKNHq6OidYgUzBXsN7UEg==" hashValue="tAbAkZcyJfpssEX696R9yn4D1oSxYztReBmuaz8giLut58BnArMeaLNhkRYCgaJEuwXV1PPl7IcQgW8alnSYmA==" algorithmName="SHA-512" password="CC35"/>
  <autoFilter ref="C83:K374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9" r:id="rId1" display="https://podminky.urs.cz/item/CS_URS_2023_02/111212311"/>
    <hyperlink ref="F93" r:id="rId2" display="https://podminky.urs.cz/item/CS_URS_2023_02/112151312"/>
    <hyperlink ref="F96" r:id="rId3" display="https://podminky.urs.cz/item/CS_URS_2023_02/112151353"/>
    <hyperlink ref="F99" r:id="rId4" display="https://podminky.urs.cz/item/CS_URS_2023_02/112201112"/>
    <hyperlink ref="F102" r:id="rId5" display="https://podminky.urs.cz/item/CS_URS_2023_02/112201113"/>
    <hyperlink ref="F105" r:id="rId6" display="https://podminky.urs.cz/item/CS_URS_2023_02/113106123"/>
    <hyperlink ref="F109" r:id="rId7" display="https://podminky.urs.cz/item/CS_URS_2023_02/113107323"/>
    <hyperlink ref="F114" r:id="rId8" display="https://podminky.urs.cz/item/CS_URS_2023_02/113202111"/>
    <hyperlink ref="F119" r:id="rId9" display="https://podminky.urs.cz/item/CS_URS_2023_02/121151105"/>
    <hyperlink ref="F123" r:id="rId10" display="https://podminky.urs.cz/item/CS_URS_2023_02/122151104"/>
    <hyperlink ref="F129" r:id="rId11" display="https://podminky.urs.cz/item/CS_URS_2023_02/162201401"/>
    <hyperlink ref="F132" r:id="rId12" display="https://podminky.urs.cz/item/CS_URS_2023_02/162201402"/>
    <hyperlink ref="F135" r:id="rId13" display="https://podminky.urs.cz/item/CS_URS_2023_02/162201411"/>
    <hyperlink ref="F138" r:id="rId14" display="https://podminky.urs.cz/item/CS_URS_2023_02/162201412"/>
    <hyperlink ref="F141" r:id="rId15" display="https://podminky.urs.cz/item/CS_URS_2023_02/162201421"/>
    <hyperlink ref="F144" r:id="rId16" display="https://podminky.urs.cz/item/CS_URS_2023_02/162201422"/>
    <hyperlink ref="F147" r:id="rId17" display="https://podminky.urs.cz/item/CS_URS_2023_02/162301501"/>
    <hyperlink ref="F150" r:id="rId18" display="https://podminky.urs.cz/item/CS_URS_2023_02/162301931"/>
    <hyperlink ref="F154" r:id="rId19" display="https://podminky.urs.cz/item/CS_URS_2023_02/162301932"/>
    <hyperlink ref="F157" r:id="rId20" display="https://podminky.urs.cz/item/CS_URS_2023_02/162301951"/>
    <hyperlink ref="F160" r:id="rId21" display="https://podminky.urs.cz/item/CS_URS_2023_02/162301952"/>
    <hyperlink ref="F163" r:id="rId22" display="https://podminky.urs.cz/item/CS_URS_2023_02/162301971"/>
    <hyperlink ref="F166" r:id="rId23" display="https://podminky.urs.cz/item/CS_URS_2023_02/162301972"/>
    <hyperlink ref="F169" r:id="rId24" display="https://podminky.urs.cz/item/CS_URS_2023_02/162301981"/>
    <hyperlink ref="F173" r:id="rId25" display="https://podminky.urs.cz/item/CS_URS_2023_02/162751117"/>
    <hyperlink ref="F183" r:id="rId26" display="https://podminky.urs.cz/item/CS_URS_2023_02/162751119"/>
    <hyperlink ref="F194" r:id="rId27" display="https://podminky.urs.cz/item/CS_URS_2023_02/174151101"/>
    <hyperlink ref="F216" r:id="rId28" display="https://podminky.urs.cz/item/CS_URS_2023_02/966001311"/>
    <hyperlink ref="F219" r:id="rId29" display="https://podminky.urs.cz/item/CS_URS_2023_02/966006132"/>
    <hyperlink ref="F222" r:id="rId30" display="https://podminky.urs.cz/item/CS_URS_2023_02/975022271"/>
    <hyperlink ref="F227" r:id="rId31" display="https://podminky.urs.cz/item/CS_URS_2023_02/975022371"/>
    <hyperlink ref="F232" r:id="rId32" display="https://podminky.urs.cz/item/CS_URS_2023_02/975022771"/>
    <hyperlink ref="F235" r:id="rId33" display="https://podminky.urs.cz/item/CS_URS_2023_02/981011314"/>
    <hyperlink ref="F240" r:id="rId34" display="https://podminky.urs.cz/item/CS_URS_2023_02/981511112"/>
    <hyperlink ref="F250" r:id="rId35" display="https://podminky.urs.cz/item/CS_URS_2023_02/981511114"/>
    <hyperlink ref="F267" r:id="rId36" display="https://podminky.urs.cz/item/CS_URS_2023_02/981511116"/>
    <hyperlink ref="F290" r:id="rId37" display="https://podminky.urs.cz/item/CS_URS_2023_02/997006002"/>
    <hyperlink ref="F295" r:id="rId38" display="https://podminky.urs.cz/item/CS_URS_2023_02/997006012"/>
    <hyperlink ref="F300" r:id="rId39" display="https://podminky.urs.cz/item/CS_URS_2023_02/997006512"/>
    <hyperlink ref="F303" r:id="rId40" display="https://podminky.urs.cz/item/CS_URS_2023_02/997006519"/>
    <hyperlink ref="F374" r:id="rId41" display="https://podminky.urs.cz/item/CS_URS_2023_02/99800112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591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ROUND(J114,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ROUND((SUM(BE114:BE4868)),  2)</f>
        <v>0</v>
      </c>
      <c r="G35" s="40"/>
      <c r="H35" s="40"/>
      <c r="I35" s="160">
        <v>0.20999999999999999</v>
      </c>
      <c r="J35" s="159">
        <f>ROUND(((SUM(BE114:BE4868))*I35),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ROUND((SUM(BF114:BF4868)),  2)</f>
        <v>0</v>
      </c>
      <c r="G36" s="40"/>
      <c r="H36" s="40"/>
      <c r="I36" s="160">
        <v>0.14999999999999999</v>
      </c>
      <c r="J36" s="159">
        <f>ROUND(((SUM(BF114:BF4868))*I36),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ROUND((SUM(BG114:BG4868)),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ROUND((SUM(BH114:BH4868)),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ROUND((SUM(BI114:BI4868)),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ROU2321 - Budova - stavební část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J114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J115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J116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592</v>
      </c>
      <c r="E66" s="185"/>
      <c r="F66" s="185"/>
      <c r="G66" s="185"/>
      <c r="H66" s="185"/>
      <c r="I66" s="185"/>
      <c r="J66" s="186">
        <f>J403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593</v>
      </c>
      <c r="E67" s="185"/>
      <c r="F67" s="185"/>
      <c r="G67" s="185"/>
      <c r="H67" s="185"/>
      <c r="I67" s="185"/>
      <c r="J67" s="186">
        <f>J751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3"/>
      <c r="C68" s="127"/>
      <c r="D68" s="184" t="s">
        <v>594</v>
      </c>
      <c r="E68" s="185"/>
      <c r="F68" s="185"/>
      <c r="G68" s="185"/>
      <c r="H68" s="185"/>
      <c r="I68" s="185"/>
      <c r="J68" s="186">
        <f>J1440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595</v>
      </c>
      <c r="E69" s="185"/>
      <c r="F69" s="185"/>
      <c r="G69" s="185"/>
      <c r="H69" s="185"/>
      <c r="I69" s="185"/>
      <c r="J69" s="186">
        <f>J1505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596</v>
      </c>
      <c r="E70" s="185"/>
      <c r="F70" s="185"/>
      <c r="G70" s="185"/>
      <c r="H70" s="185"/>
      <c r="I70" s="185"/>
      <c r="J70" s="186">
        <f>J1953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597</v>
      </c>
      <c r="E71" s="185"/>
      <c r="F71" s="185"/>
      <c r="G71" s="185"/>
      <c r="H71" s="185"/>
      <c r="I71" s="185"/>
      <c r="J71" s="186">
        <f>J1968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598</v>
      </c>
      <c r="E72" s="185"/>
      <c r="F72" s="185"/>
      <c r="G72" s="185"/>
      <c r="H72" s="185"/>
      <c r="I72" s="185"/>
      <c r="J72" s="186">
        <f>J2677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162</v>
      </c>
      <c r="E73" s="185"/>
      <c r="F73" s="185"/>
      <c r="G73" s="185"/>
      <c r="H73" s="185"/>
      <c r="I73" s="185"/>
      <c r="J73" s="186">
        <f>J2720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164</v>
      </c>
      <c r="E74" s="185"/>
      <c r="F74" s="185"/>
      <c r="G74" s="185"/>
      <c r="H74" s="185"/>
      <c r="I74" s="185"/>
      <c r="J74" s="186">
        <f>J2840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9" customFormat="1" ht="24.96" customHeight="1">
      <c r="A75" s="9"/>
      <c r="B75" s="177"/>
      <c r="C75" s="178"/>
      <c r="D75" s="179" t="s">
        <v>599</v>
      </c>
      <c r="E75" s="180"/>
      <c r="F75" s="180"/>
      <c r="G75" s="180"/>
      <c r="H75" s="180"/>
      <c r="I75" s="180"/>
      <c r="J75" s="181">
        <f>J2844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10" customFormat="1" ht="19.92" customHeight="1">
      <c r="A76" s="10"/>
      <c r="B76" s="183"/>
      <c r="C76" s="127"/>
      <c r="D76" s="184" t="s">
        <v>600</v>
      </c>
      <c r="E76" s="185"/>
      <c r="F76" s="185"/>
      <c r="G76" s="185"/>
      <c r="H76" s="185"/>
      <c r="I76" s="185"/>
      <c r="J76" s="186">
        <f>J2845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7"/>
      <c r="D77" s="184" t="s">
        <v>601</v>
      </c>
      <c r="E77" s="185"/>
      <c r="F77" s="185"/>
      <c r="G77" s="185"/>
      <c r="H77" s="185"/>
      <c r="I77" s="185"/>
      <c r="J77" s="186">
        <f>J3035</f>
        <v>0</v>
      </c>
      <c r="K77" s="127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7"/>
      <c r="D78" s="184" t="s">
        <v>602</v>
      </c>
      <c r="E78" s="185"/>
      <c r="F78" s="185"/>
      <c r="G78" s="185"/>
      <c r="H78" s="185"/>
      <c r="I78" s="185"/>
      <c r="J78" s="186">
        <f>J3292</f>
        <v>0</v>
      </c>
      <c r="K78" s="127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7"/>
      <c r="D79" s="184" t="s">
        <v>603</v>
      </c>
      <c r="E79" s="185"/>
      <c r="F79" s="185"/>
      <c r="G79" s="185"/>
      <c r="H79" s="185"/>
      <c r="I79" s="185"/>
      <c r="J79" s="186">
        <f>J3618</f>
        <v>0</v>
      </c>
      <c r="K79" s="127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7"/>
      <c r="D80" s="184" t="s">
        <v>604</v>
      </c>
      <c r="E80" s="185"/>
      <c r="F80" s="185"/>
      <c r="G80" s="185"/>
      <c r="H80" s="185"/>
      <c r="I80" s="185"/>
      <c r="J80" s="186">
        <f>J3633</f>
        <v>0</v>
      </c>
      <c r="K80" s="127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7"/>
      <c r="D81" s="184" t="s">
        <v>605</v>
      </c>
      <c r="E81" s="185"/>
      <c r="F81" s="185"/>
      <c r="G81" s="185"/>
      <c r="H81" s="185"/>
      <c r="I81" s="185"/>
      <c r="J81" s="186">
        <f>J3647</f>
        <v>0</v>
      </c>
      <c r="K81" s="127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3"/>
      <c r="C82" s="127"/>
      <c r="D82" s="184" t="s">
        <v>606</v>
      </c>
      <c r="E82" s="185"/>
      <c r="F82" s="185"/>
      <c r="G82" s="185"/>
      <c r="H82" s="185"/>
      <c r="I82" s="185"/>
      <c r="J82" s="186">
        <f>J3756</f>
        <v>0</v>
      </c>
      <c r="K82" s="127"/>
      <c r="L82" s="187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3"/>
      <c r="C83" s="127"/>
      <c r="D83" s="184" t="s">
        <v>607</v>
      </c>
      <c r="E83" s="185"/>
      <c r="F83" s="185"/>
      <c r="G83" s="185"/>
      <c r="H83" s="185"/>
      <c r="I83" s="185"/>
      <c r="J83" s="186">
        <f>J3771</f>
        <v>0</v>
      </c>
      <c r="K83" s="127"/>
      <c r="L83" s="187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3"/>
      <c r="C84" s="127"/>
      <c r="D84" s="184" t="s">
        <v>608</v>
      </c>
      <c r="E84" s="185"/>
      <c r="F84" s="185"/>
      <c r="G84" s="185"/>
      <c r="H84" s="185"/>
      <c r="I84" s="185"/>
      <c r="J84" s="186">
        <f>J3914</f>
        <v>0</v>
      </c>
      <c r="K84" s="127"/>
      <c r="L84" s="187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3"/>
      <c r="C85" s="127"/>
      <c r="D85" s="184" t="s">
        <v>609</v>
      </c>
      <c r="E85" s="185"/>
      <c r="F85" s="185"/>
      <c r="G85" s="185"/>
      <c r="H85" s="185"/>
      <c r="I85" s="185"/>
      <c r="J85" s="186">
        <f>J3958</f>
        <v>0</v>
      </c>
      <c r="K85" s="127"/>
      <c r="L85" s="187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3"/>
      <c r="C86" s="127"/>
      <c r="D86" s="184" t="s">
        <v>610</v>
      </c>
      <c r="E86" s="185"/>
      <c r="F86" s="185"/>
      <c r="G86" s="185"/>
      <c r="H86" s="185"/>
      <c r="I86" s="185"/>
      <c r="J86" s="186">
        <f>J4093</f>
        <v>0</v>
      </c>
      <c r="K86" s="127"/>
      <c r="L86" s="187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3"/>
      <c r="C87" s="127"/>
      <c r="D87" s="184" t="s">
        <v>611</v>
      </c>
      <c r="E87" s="185"/>
      <c r="F87" s="185"/>
      <c r="G87" s="185"/>
      <c r="H87" s="185"/>
      <c r="I87" s="185"/>
      <c r="J87" s="186">
        <f>J4122</f>
        <v>0</v>
      </c>
      <c r="K87" s="127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7"/>
      <c r="D88" s="184" t="s">
        <v>612</v>
      </c>
      <c r="E88" s="185"/>
      <c r="F88" s="185"/>
      <c r="G88" s="185"/>
      <c r="H88" s="185"/>
      <c r="I88" s="185"/>
      <c r="J88" s="186">
        <f>J4287</f>
        <v>0</v>
      </c>
      <c r="K88" s="127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10" customFormat="1" ht="19.92" customHeight="1">
      <c r="A89" s="10"/>
      <c r="B89" s="183"/>
      <c r="C89" s="127"/>
      <c r="D89" s="184" t="s">
        <v>613</v>
      </c>
      <c r="E89" s="185"/>
      <c r="F89" s="185"/>
      <c r="G89" s="185"/>
      <c r="H89" s="185"/>
      <c r="I89" s="185"/>
      <c r="J89" s="186">
        <f>J4346</f>
        <v>0</v>
      </c>
      <c r="K89" s="127"/>
      <c r="L89" s="187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83"/>
      <c r="C90" s="127"/>
      <c r="D90" s="184" t="s">
        <v>614</v>
      </c>
      <c r="E90" s="185"/>
      <c r="F90" s="185"/>
      <c r="G90" s="185"/>
      <c r="H90" s="185"/>
      <c r="I90" s="185"/>
      <c r="J90" s="186">
        <f>J4372</f>
        <v>0</v>
      </c>
      <c r="K90" s="127"/>
      <c r="L90" s="187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10" customFormat="1" ht="19.92" customHeight="1">
      <c r="A91" s="10"/>
      <c r="B91" s="183"/>
      <c r="C91" s="127"/>
      <c r="D91" s="184" t="s">
        <v>615</v>
      </c>
      <c r="E91" s="185"/>
      <c r="F91" s="185"/>
      <c r="G91" s="185"/>
      <c r="H91" s="185"/>
      <c r="I91" s="185"/>
      <c r="J91" s="186">
        <f>J4637</f>
        <v>0</v>
      </c>
      <c r="K91" s="127"/>
      <c r="L91" s="187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="10" customFormat="1" ht="19.92" customHeight="1">
      <c r="A92" s="10"/>
      <c r="B92" s="183"/>
      <c r="C92" s="127"/>
      <c r="D92" s="184" t="s">
        <v>616</v>
      </c>
      <c r="E92" s="185"/>
      <c r="F92" s="185"/>
      <c r="G92" s="185"/>
      <c r="H92" s="185"/>
      <c r="I92" s="185"/>
      <c r="J92" s="186">
        <f>J4728</f>
        <v>0</v>
      </c>
      <c r="K92" s="127"/>
      <c r="L92" s="187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="2" customFormat="1" ht="21.84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61"/>
      <c r="C94" s="62"/>
      <c r="D94" s="62"/>
      <c r="E94" s="62"/>
      <c r="F94" s="62"/>
      <c r="G94" s="62"/>
      <c r="H94" s="62"/>
      <c r="I94" s="62"/>
      <c r="J94" s="62"/>
      <c r="K94" s="6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8" s="2" customFormat="1" ht="6.96" customHeight="1">
      <c r="A98" s="40"/>
      <c r="B98" s="63"/>
      <c r="C98" s="64"/>
      <c r="D98" s="64"/>
      <c r="E98" s="64"/>
      <c r="F98" s="64"/>
      <c r="G98" s="64"/>
      <c r="H98" s="64"/>
      <c r="I98" s="64"/>
      <c r="J98" s="64"/>
      <c r="K98" s="64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24.96" customHeight="1">
      <c r="A99" s="40"/>
      <c r="B99" s="41"/>
      <c r="C99" s="25" t="s">
        <v>165</v>
      </c>
      <c r="D99" s="42"/>
      <c r="E99" s="42"/>
      <c r="F99" s="42"/>
      <c r="G99" s="42"/>
      <c r="H99" s="42"/>
      <c r="I99" s="42"/>
      <c r="J99" s="42"/>
      <c r="K99" s="42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16</v>
      </c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6.5" customHeight="1">
      <c r="A102" s="40"/>
      <c r="B102" s="41"/>
      <c r="C102" s="42"/>
      <c r="D102" s="42"/>
      <c r="E102" s="172" t="str">
        <f>E7</f>
        <v>Projekt budovy v Čechově ulici ve Šlapanicích</v>
      </c>
      <c r="F102" s="34"/>
      <c r="G102" s="34"/>
      <c r="H102" s="34"/>
      <c r="I102" s="42"/>
      <c r="J102" s="42"/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" customFormat="1" ht="12" customHeight="1">
      <c r="B103" s="23"/>
      <c r="C103" s="34" t="s">
        <v>154</v>
      </c>
      <c r="D103" s="24"/>
      <c r="E103" s="24"/>
      <c r="F103" s="24"/>
      <c r="G103" s="24"/>
      <c r="H103" s="24"/>
      <c r="I103" s="24"/>
      <c r="J103" s="24"/>
      <c r="K103" s="24"/>
      <c r="L103" s="22"/>
    </row>
    <row r="104" s="2" customFormat="1" ht="16.5" customHeight="1">
      <c r="A104" s="40"/>
      <c r="B104" s="41"/>
      <c r="C104" s="42"/>
      <c r="D104" s="42"/>
      <c r="E104" s="172" t="s">
        <v>589</v>
      </c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2" customHeight="1">
      <c r="A105" s="40"/>
      <c r="B105" s="41"/>
      <c r="C105" s="34" t="s">
        <v>590</v>
      </c>
      <c r="D105" s="42"/>
      <c r="E105" s="42"/>
      <c r="F105" s="42"/>
      <c r="G105" s="42"/>
      <c r="H105" s="42"/>
      <c r="I105" s="42"/>
      <c r="J105" s="42"/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6.5" customHeight="1">
      <c r="A106" s="40"/>
      <c r="B106" s="41"/>
      <c r="C106" s="42"/>
      <c r="D106" s="42"/>
      <c r="E106" s="71" t="str">
        <f>E11</f>
        <v>ROU2321 - Budova - stavební část</v>
      </c>
      <c r="F106" s="42"/>
      <c r="G106" s="42"/>
      <c r="H106" s="42"/>
      <c r="I106" s="42"/>
      <c r="J106" s="42"/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147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2" customHeight="1">
      <c r="A108" s="40"/>
      <c r="B108" s="41"/>
      <c r="C108" s="34" t="s">
        <v>21</v>
      </c>
      <c r="D108" s="42"/>
      <c r="E108" s="42"/>
      <c r="F108" s="29" t="str">
        <f>F14</f>
        <v>Šlapanice</v>
      </c>
      <c r="G108" s="42"/>
      <c r="H108" s="42"/>
      <c r="I108" s="34" t="s">
        <v>23</v>
      </c>
      <c r="J108" s="74" t="str">
        <f>IF(J14="","",J14)</f>
        <v>3. 9. 2023</v>
      </c>
      <c r="K108" s="42"/>
      <c r="L108" s="147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6.96" customHeight="1">
      <c r="A109" s="40"/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147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5.15" customHeight="1">
      <c r="A110" s="40"/>
      <c r="B110" s="41"/>
      <c r="C110" s="34" t="s">
        <v>25</v>
      </c>
      <c r="D110" s="42"/>
      <c r="E110" s="42"/>
      <c r="F110" s="29" t="str">
        <f>E17</f>
        <v>Město Šlapanice</v>
      </c>
      <c r="G110" s="42"/>
      <c r="H110" s="42"/>
      <c r="I110" s="34" t="s">
        <v>31</v>
      </c>
      <c r="J110" s="38" t="str">
        <f>E23</f>
        <v>Studio Zlamal</v>
      </c>
      <c r="K110" s="42"/>
      <c r="L110" s="147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5.15" customHeight="1">
      <c r="A111" s="40"/>
      <c r="B111" s="41"/>
      <c r="C111" s="34" t="s">
        <v>29</v>
      </c>
      <c r="D111" s="42"/>
      <c r="E111" s="42"/>
      <c r="F111" s="29" t="str">
        <f>IF(E20="","",E20)</f>
        <v>Vyplň údaj</v>
      </c>
      <c r="G111" s="42"/>
      <c r="H111" s="42"/>
      <c r="I111" s="34" t="s">
        <v>34</v>
      </c>
      <c r="J111" s="38" t="str">
        <f>E26</f>
        <v xml:space="preserve"> </v>
      </c>
      <c r="K111" s="42"/>
      <c r="L111" s="147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0.32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147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11" customFormat="1" ht="29.28" customHeight="1">
      <c r="A113" s="188"/>
      <c r="B113" s="189"/>
      <c r="C113" s="190" t="s">
        <v>166</v>
      </c>
      <c r="D113" s="191" t="s">
        <v>57</v>
      </c>
      <c r="E113" s="191" t="s">
        <v>53</v>
      </c>
      <c r="F113" s="191" t="s">
        <v>54</v>
      </c>
      <c r="G113" s="191" t="s">
        <v>167</v>
      </c>
      <c r="H113" s="191" t="s">
        <v>168</v>
      </c>
      <c r="I113" s="191" t="s">
        <v>169</v>
      </c>
      <c r="J113" s="191" t="s">
        <v>158</v>
      </c>
      <c r="K113" s="192" t="s">
        <v>170</v>
      </c>
      <c r="L113" s="193"/>
      <c r="M113" s="94" t="s">
        <v>19</v>
      </c>
      <c r="N113" s="95" t="s">
        <v>42</v>
      </c>
      <c r="O113" s="95" t="s">
        <v>171</v>
      </c>
      <c r="P113" s="95" t="s">
        <v>172</v>
      </c>
      <c r="Q113" s="95" t="s">
        <v>173</v>
      </c>
      <c r="R113" s="95" t="s">
        <v>174</v>
      </c>
      <c r="S113" s="95" t="s">
        <v>175</v>
      </c>
      <c r="T113" s="96" t="s">
        <v>176</v>
      </c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  <c r="AE113" s="188"/>
    </row>
    <row r="114" s="2" customFormat="1" ht="22.8" customHeight="1">
      <c r="A114" s="40"/>
      <c r="B114" s="41"/>
      <c r="C114" s="101" t="s">
        <v>177</v>
      </c>
      <c r="D114" s="42"/>
      <c r="E114" s="42"/>
      <c r="F114" s="42"/>
      <c r="G114" s="42"/>
      <c r="H114" s="42"/>
      <c r="I114" s="42"/>
      <c r="J114" s="194">
        <f>BK114</f>
        <v>0</v>
      </c>
      <c r="K114" s="42"/>
      <c r="L114" s="46"/>
      <c r="M114" s="97"/>
      <c r="N114" s="195"/>
      <c r="O114" s="98"/>
      <c r="P114" s="196">
        <f>P115+P2844</f>
        <v>0</v>
      </c>
      <c r="Q114" s="98"/>
      <c r="R114" s="196">
        <f>R115+R2844</f>
        <v>2261.3483238799995</v>
      </c>
      <c r="S114" s="98"/>
      <c r="T114" s="197">
        <f>T115+T2844</f>
        <v>0.44231264999999997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71</v>
      </c>
      <c r="AU114" s="19" t="s">
        <v>159</v>
      </c>
      <c r="BK114" s="198">
        <f>BK115+BK2844</f>
        <v>0</v>
      </c>
    </row>
    <row r="115" s="12" customFormat="1" ht="25.92" customHeight="1">
      <c r="A115" s="12"/>
      <c r="B115" s="199"/>
      <c r="C115" s="200"/>
      <c r="D115" s="201" t="s">
        <v>71</v>
      </c>
      <c r="E115" s="202" t="s">
        <v>178</v>
      </c>
      <c r="F115" s="202" t="s">
        <v>179</v>
      </c>
      <c r="G115" s="200"/>
      <c r="H115" s="200"/>
      <c r="I115" s="203"/>
      <c r="J115" s="204">
        <f>BK115</f>
        <v>0</v>
      </c>
      <c r="K115" s="200"/>
      <c r="L115" s="205"/>
      <c r="M115" s="206"/>
      <c r="N115" s="207"/>
      <c r="O115" s="207"/>
      <c r="P115" s="208">
        <f>P116+P403+P751+P1505+P1953+P1968+P2677+P2720+P2840</f>
        <v>0</v>
      </c>
      <c r="Q115" s="207"/>
      <c r="R115" s="208">
        <f>R116+R403+R751+R1505+R1953+R1968+R2677+R2720+R2840</f>
        <v>2144.3851824699996</v>
      </c>
      <c r="S115" s="207"/>
      <c r="T115" s="209">
        <f>T116+T403+T751+T1505+T1953+T1968+T2677+T2720+T2840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80</v>
      </c>
      <c r="AT115" s="211" t="s">
        <v>71</v>
      </c>
      <c r="AU115" s="211" t="s">
        <v>72</v>
      </c>
      <c r="AY115" s="210" t="s">
        <v>180</v>
      </c>
      <c r="BK115" s="212">
        <f>BK116+BK403+BK751+BK1505+BK1953+BK1968+BK2677+BK2720+BK2840</f>
        <v>0</v>
      </c>
    </row>
    <row r="116" s="12" customFormat="1" ht="22.8" customHeight="1">
      <c r="A116" s="12"/>
      <c r="B116" s="199"/>
      <c r="C116" s="200"/>
      <c r="D116" s="201" t="s">
        <v>71</v>
      </c>
      <c r="E116" s="213" t="s">
        <v>80</v>
      </c>
      <c r="F116" s="213" t="s">
        <v>181</v>
      </c>
      <c r="G116" s="200"/>
      <c r="H116" s="200"/>
      <c r="I116" s="203"/>
      <c r="J116" s="214">
        <f>BK116</f>
        <v>0</v>
      </c>
      <c r="K116" s="200"/>
      <c r="L116" s="205"/>
      <c r="M116" s="206"/>
      <c r="N116" s="207"/>
      <c r="O116" s="207"/>
      <c r="P116" s="208">
        <f>SUM(P117:P402)</f>
        <v>0</v>
      </c>
      <c r="Q116" s="207"/>
      <c r="R116" s="208">
        <f>SUM(R117:R402)</f>
        <v>140.95053839999997</v>
      </c>
      <c r="S116" s="207"/>
      <c r="T116" s="209">
        <f>SUM(T117:T402)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80</v>
      </c>
      <c r="AT116" s="211" t="s">
        <v>71</v>
      </c>
      <c r="AU116" s="211" t="s">
        <v>80</v>
      </c>
      <c r="AY116" s="210" t="s">
        <v>180</v>
      </c>
      <c r="BK116" s="212">
        <f>SUM(BK117:BK402)</f>
        <v>0</v>
      </c>
    </row>
    <row r="117" s="2" customFormat="1" ht="16.5" customHeight="1">
      <c r="A117" s="40"/>
      <c r="B117" s="41"/>
      <c r="C117" s="215" t="s">
        <v>80</v>
      </c>
      <c r="D117" s="215" t="s">
        <v>182</v>
      </c>
      <c r="E117" s="216" t="s">
        <v>617</v>
      </c>
      <c r="F117" s="217" t="s">
        <v>618</v>
      </c>
      <c r="G117" s="218" t="s">
        <v>250</v>
      </c>
      <c r="H117" s="219">
        <v>356.81599999999997</v>
      </c>
      <c r="I117" s="220"/>
      <c r="J117" s="221">
        <f>ROUND(I117*H117,2)</f>
        <v>0</v>
      </c>
      <c r="K117" s="217" t="s">
        <v>186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187</v>
      </c>
      <c r="AT117" s="226" t="s">
        <v>182</v>
      </c>
      <c r="AU117" s="226" t="s">
        <v>82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187</v>
      </c>
      <c r="BM117" s="226" t="s">
        <v>619</v>
      </c>
    </row>
    <row r="118" s="2" customFormat="1">
      <c r="A118" s="40"/>
      <c r="B118" s="41"/>
      <c r="C118" s="42"/>
      <c r="D118" s="228" t="s">
        <v>189</v>
      </c>
      <c r="E118" s="42"/>
      <c r="F118" s="229" t="s">
        <v>620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189</v>
      </c>
      <c r="AU118" s="19" t="s">
        <v>82</v>
      </c>
    </row>
    <row r="119" s="2" customFormat="1">
      <c r="A119" s="40"/>
      <c r="B119" s="41"/>
      <c r="C119" s="42"/>
      <c r="D119" s="233" t="s">
        <v>191</v>
      </c>
      <c r="E119" s="42"/>
      <c r="F119" s="234" t="s">
        <v>621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191</v>
      </c>
      <c r="AU119" s="19" t="s">
        <v>82</v>
      </c>
    </row>
    <row r="120" s="14" customFormat="1">
      <c r="A120" s="14"/>
      <c r="B120" s="246"/>
      <c r="C120" s="247"/>
      <c r="D120" s="228" t="s">
        <v>193</v>
      </c>
      <c r="E120" s="248" t="s">
        <v>19</v>
      </c>
      <c r="F120" s="249" t="s">
        <v>622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193</v>
      </c>
      <c r="AU120" s="255" t="s">
        <v>82</v>
      </c>
      <c r="AV120" s="14" t="s">
        <v>80</v>
      </c>
      <c r="AW120" s="14" t="s">
        <v>33</v>
      </c>
      <c r="AX120" s="14" t="s">
        <v>72</v>
      </c>
      <c r="AY120" s="255" t="s">
        <v>180</v>
      </c>
    </row>
    <row r="121" s="14" customFormat="1">
      <c r="A121" s="14"/>
      <c r="B121" s="246"/>
      <c r="C121" s="247"/>
      <c r="D121" s="228" t="s">
        <v>193</v>
      </c>
      <c r="E121" s="248" t="s">
        <v>19</v>
      </c>
      <c r="F121" s="249" t="s">
        <v>623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193</v>
      </c>
      <c r="AU121" s="255" t="s">
        <v>82</v>
      </c>
      <c r="AV121" s="14" t="s">
        <v>80</v>
      </c>
      <c r="AW121" s="14" t="s">
        <v>33</v>
      </c>
      <c r="AX121" s="14" t="s">
        <v>72</v>
      </c>
      <c r="AY121" s="255" t="s">
        <v>180</v>
      </c>
    </row>
    <row r="122" s="13" customFormat="1">
      <c r="A122" s="13"/>
      <c r="B122" s="235"/>
      <c r="C122" s="236"/>
      <c r="D122" s="228" t="s">
        <v>193</v>
      </c>
      <c r="E122" s="237" t="s">
        <v>19</v>
      </c>
      <c r="F122" s="238" t="s">
        <v>624</v>
      </c>
      <c r="G122" s="236"/>
      <c r="H122" s="239">
        <v>42.899999999999999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193</v>
      </c>
      <c r="AU122" s="245" t="s">
        <v>82</v>
      </c>
      <c r="AV122" s="13" t="s">
        <v>82</v>
      </c>
      <c r="AW122" s="13" t="s">
        <v>33</v>
      </c>
      <c r="AX122" s="13" t="s">
        <v>72</v>
      </c>
      <c r="AY122" s="245" t="s">
        <v>180</v>
      </c>
    </row>
    <row r="123" s="13" customFormat="1">
      <c r="A123" s="13"/>
      <c r="B123" s="235"/>
      <c r="C123" s="236"/>
      <c r="D123" s="228" t="s">
        <v>193</v>
      </c>
      <c r="E123" s="237" t="s">
        <v>19</v>
      </c>
      <c r="F123" s="238" t="s">
        <v>625</v>
      </c>
      <c r="G123" s="236"/>
      <c r="H123" s="239">
        <v>16.5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193</v>
      </c>
      <c r="AU123" s="245" t="s">
        <v>82</v>
      </c>
      <c r="AV123" s="13" t="s">
        <v>82</v>
      </c>
      <c r="AW123" s="13" t="s">
        <v>33</v>
      </c>
      <c r="AX123" s="13" t="s">
        <v>72</v>
      </c>
      <c r="AY123" s="245" t="s">
        <v>180</v>
      </c>
    </row>
    <row r="124" s="13" customFormat="1">
      <c r="A124" s="13"/>
      <c r="B124" s="235"/>
      <c r="C124" s="236"/>
      <c r="D124" s="228" t="s">
        <v>193</v>
      </c>
      <c r="E124" s="237" t="s">
        <v>19</v>
      </c>
      <c r="F124" s="238" t="s">
        <v>626</v>
      </c>
      <c r="G124" s="236"/>
      <c r="H124" s="239">
        <v>57.75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193</v>
      </c>
      <c r="AU124" s="245" t="s">
        <v>82</v>
      </c>
      <c r="AV124" s="13" t="s">
        <v>82</v>
      </c>
      <c r="AW124" s="13" t="s">
        <v>33</v>
      </c>
      <c r="AX124" s="13" t="s">
        <v>72</v>
      </c>
      <c r="AY124" s="245" t="s">
        <v>180</v>
      </c>
    </row>
    <row r="125" s="13" customFormat="1">
      <c r="A125" s="13"/>
      <c r="B125" s="235"/>
      <c r="C125" s="236"/>
      <c r="D125" s="228" t="s">
        <v>193</v>
      </c>
      <c r="E125" s="237" t="s">
        <v>19</v>
      </c>
      <c r="F125" s="238" t="s">
        <v>627</v>
      </c>
      <c r="G125" s="236"/>
      <c r="H125" s="239">
        <v>31.5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193</v>
      </c>
      <c r="AU125" s="245" t="s">
        <v>82</v>
      </c>
      <c r="AV125" s="13" t="s">
        <v>82</v>
      </c>
      <c r="AW125" s="13" t="s">
        <v>33</v>
      </c>
      <c r="AX125" s="13" t="s">
        <v>72</v>
      </c>
      <c r="AY125" s="245" t="s">
        <v>180</v>
      </c>
    </row>
    <row r="126" s="14" customFormat="1">
      <c r="A126" s="14"/>
      <c r="B126" s="246"/>
      <c r="C126" s="247"/>
      <c r="D126" s="228" t="s">
        <v>193</v>
      </c>
      <c r="E126" s="248" t="s">
        <v>19</v>
      </c>
      <c r="F126" s="249" t="s">
        <v>628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193</v>
      </c>
      <c r="AU126" s="255" t="s">
        <v>82</v>
      </c>
      <c r="AV126" s="14" t="s">
        <v>80</v>
      </c>
      <c r="AW126" s="14" t="s">
        <v>33</v>
      </c>
      <c r="AX126" s="14" t="s">
        <v>72</v>
      </c>
      <c r="AY126" s="255" t="s">
        <v>180</v>
      </c>
    </row>
    <row r="127" s="13" customFormat="1">
      <c r="A127" s="13"/>
      <c r="B127" s="235"/>
      <c r="C127" s="236"/>
      <c r="D127" s="228" t="s">
        <v>193</v>
      </c>
      <c r="E127" s="237" t="s">
        <v>19</v>
      </c>
      <c r="F127" s="238" t="s">
        <v>629</v>
      </c>
      <c r="G127" s="236"/>
      <c r="H127" s="239">
        <v>22.949999999999999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193</v>
      </c>
      <c r="AU127" s="245" t="s">
        <v>82</v>
      </c>
      <c r="AV127" s="13" t="s">
        <v>82</v>
      </c>
      <c r="AW127" s="13" t="s">
        <v>33</v>
      </c>
      <c r="AX127" s="13" t="s">
        <v>72</v>
      </c>
      <c r="AY127" s="245" t="s">
        <v>180</v>
      </c>
    </row>
    <row r="128" s="16" customFormat="1">
      <c r="A128" s="16"/>
      <c r="B128" s="267"/>
      <c r="C128" s="268"/>
      <c r="D128" s="228" t="s">
        <v>193</v>
      </c>
      <c r="E128" s="269" t="s">
        <v>19</v>
      </c>
      <c r="F128" s="270" t="s">
        <v>473</v>
      </c>
      <c r="G128" s="268"/>
      <c r="H128" s="271">
        <v>171.59999999999999</v>
      </c>
      <c r="I128" s="272"/>
      <c r="J128" s="268"/>
      <c r="K128" s="268"/>
      <c r="L128" s="273"/>
      <c r="M128" s="274"/>
      <c r="N128" s="275"/>
      <c r="O128" s="275"/>
      <c r="P128" s="275"/>
      <c r="Q128" s="275"/>
      <c r="R128" s="275"/>
      <c r="S128" s="275"/>
      <c r="T128" s="27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T128" s="277" t="s">
        <v>193</v>
      </c>
      <c r="AU128" s="277" t="s">
        <v>82</v>
      </c>
      <c r="AV128" s="16" t="s">
        <v>100</v>
      </c>
      <c r="AW128" s="16" t="s">
        <v>33</v>
      </c>
      <c r="AX128" s="16" t="s">
        <v>72</v>
      </c>
      <c r="AY128" s="277" t="s">
        <v>180</v>
      </c>
    </row>
    <row r="129" s="14" customFormat="1">
      <c r="A129" s="14"/>
      <c r="B129" s="246"/>
      <c r="C129" s="247"/>
      <c r="D129" s="228" t="s">
        <v>193</v>
      </c>
      <c r="E129" s="248" t="s">
        <v>19</v>
      </c>
      <c r="F129" s="249" t="s">
        <v>630</v>
      </c>
      <c r="G129" s="247"/>
      <c r="H129" s="248" t="s">
        <v>19</v>
      </c>
      <c r="I129" s="250"/>
      <c r="J129" s="247"/>
      <c r="K129" s="247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193</v>
      </c>
      <c r="AU129" s="255" t="s">
        <v>82</v>
      </c>
      <c r="AV129" s="14" t="s">
        <v>80</v>
      </c>
      <c r="AW129" s="14" t="s">
        <v>33</v>
      </c>
      <c r="AX129" s="14" t="s">
        <v>72</v>
      </c>
      <c r="AY129" s="255" t="s">
        <v>180</v>
      </c>
    </row>
    <row r="130" s="13" customFormat="1">
      <c r="A130" s="13"/>
      <c r="B130" s="235"/>
      <c r="C130" s="236"/>
      <c r="D130" s="228" t="s">
        <v>193</v>
      </c>
      <c r="E130" s="237" t="s">
        <v>19</v>
      </c>
      <c r="F130" s="238" t="s">
        <v>631</v>
      </c>
      <c r="G130" s="236"/>
      <c r="H130" s="239">
        <v>92.400000000000006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193</v>
      </c>
      <c r="AU130" s="245" t="s">
        <v>82</v>
      </c>
      <c r="AV130" s="13" t="s">
        <v>82</v>
      </c>
      <c r="AW130" s="13" t="s">
        <v>33</v>
      </c>
      <c r="AX130" s="13" t="s">
        <v>72</v>
      </c>
      <c r="AY130" s="245" t="s">
        <v>180</v>
      </c>
    </row>
    <row r="131" s="13" customFormat="1">
      <c r="A131" s="13"/>
      <c r="B131" s="235"/>
      <c r="C131" s="236"/>
      <c r="D131" s="228" t="s">
        <v>193</v>
      </c>
      <c r="E131" s="237" t="s">
        <v>19</v>
      </c>
      <c r="F131" s="238" t="s">
        <v>632</v>
      </c>
      <c r="G131" s="236"/>
      <c r="H131" s="239">
        <v>43.350000000000001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193</v>
      </c>
      <c r="AU131" s="245" t="s">
        <v>82</v>
      </c>
      <c r="AV131" s="13" t="s">
        <v>82</v>
      </c>
      <c r="AW131" s="13" t="s">
        <v>33</v>
      </c>
      <c r="AX131" s="13" t="s">
        <v>72</v>
      </c>
      <c r="AY131" s="245" t="s">
        <v>180</v>
      </c>
    </row>
    <row r="132" s="14" customFormat="1">
      <c r="A132" s="14"/>
      <c r="B132" s="246"/>
      <c r="C132" s="247"/>
      <c r="D132" s="228" t="s">
        <v>193</v>
      </c>
      <c r="E132" s="248" t="s">
        <v>19</v>
      </c>
      <c r="F132" s="249" t="s">
        <v>633</v>
      </c>
      <c r="G132" s="247"/>
      <c r="H132" s="248" t="s">
        <v>19</v>
      </c>
      <c r="I132" s="250"/>
      <c r="J132" s="247"/>
      <c r="K132" s="247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193</v>
      </c>
      <c r="AU132" s="255" t="s">
        <v>82</v>
      </c>
      <c r="AV132" s="14" t="s">
        <v>80</v>
      </c>
      <c r="AW132" s="14" t="s">
        <v>33</v>
      </c>
      <c r="AX132" s="14" t="s">
        <v>72</v>
      </c>
      <c r="AY132" s="255" t="s">
        <v>180</v>
      </c>
    </row>
    <row r="133" s="13" customFormat="1">
      <c r="A133" s="13"/>
      <c r="B133" s="235"/>
      <c r="C133" s="236"/>
      <c r="D133" s="228" t="s">
        <v>193</v>
      </c>
      <c r="E133" s="237" t="s">
        <v>19</v>
      </c>
      <c r="F133" s="238" t="s">
        <v>634</v>
      </c>
      <c r="G133" s="236"/>
      <c r="H133" s="239">
        <v>-19.408999999999999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193</v>
      </c>
      <c r="AU133" s="245" t="s">
        <v>82</v>
      </c>
      <c r="AV133" s="13" t="s">
        <v>82</v>
      </c>
      <c r="AW133" s="13" t="s">
        <v>33</v>
      </c>
      <c r="AX133" s="13" t="s">
        <v>72</v>
      </c>
      <c r="AY133" s="245" t="s">
        <v>180</v>
      </c>
    </row>
    <row r="134" s="14" customFormat="1">
      <c r="A134" s="14"/>
      <c r="B134" s="246"/>
      <c r="C134" s="247"/>
      <c r="D134" s="228" t="s">
        <v>193</v>
      </c>
      <c r="E134" s="248" t="s">
        <v>19</v>
      </c>
      <c r="F134" s="249" t="s">
        <v>635</v>
      </c>
      <c r="G134" s="247"/>
      <c r="H134" s="248" t="s">
        <v>19</v>
      </c>
      <c r="I134" s="250"/>
      <c r="J134" s="247"/>
      <c r="K134" s="247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193</v>
      </c>
      <c r="AU134" s="255" t="s">
        <v>82</v>
      </c>
      <c r="AV134" s="14" t="s">
        <v>80</v>
      </c>
      <c r="AW134" s="14" t="s">
        <v>33</v>
      </c>
      <c r="AX134" s="14" t="s">
        <v>72</v>
      </c>
      <c r="AY134" s="255" t="s">
        <v>180</v>
      </c>
    </row>
    <row r="135" s="13" customFormat="1">
      <c r="A135" s="13"/>
      <c r="B135" s="235"/>
      <c r="C135" s="236"/>
      <c r="D135" s="228" t="s">
        <v>193</v>
      </c>
      <c r="E135" s="237" t="s">
        <v>19</v>
      </c>
      <c r="F135" s="238" t="s">
        <v>636</v>
      </c>
      <c r="G135" s="236"/>
      <c r="H135" s="239">
        <v>30.475000000000001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193</v>
      </c>
      <c r="AU135" s="245" t="s">
        <v>82</v>
      </c>
      <c r="AV135" s="13" t="s">
        <v>82</v>
      </c>
      <c r="AW135" s="13" t="s">
        <v>33</v>
      </c>
      <c r="AX135" s="13" t="s">
        <v>72</v>
      </c>
      <c r="AY135" s="245" t="s">
        <v>180</v>
      </c>
    </row>
    <row r="136" s="14" customFormat="1">
      <c r="A136" s="14"/>
      <c r="B136" s="246"/>
      <c r="C136" s="247"/>
      <c r="D136" s="228" t="s">
        <v>193</v>
      </c>
      <c r="E136" s="248" t="s">
        <v>19</v>
      </c>
      <c r="F136" s="249" t="s">
        <v>637</v>
      </c>
      <c r="G136" s="247"/>
      <c r="H136" s="248" t="s">
        <v>19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193</v>
      </c>
      <c r="AU136" s="255" t="s">
        <v>82</v>
      </c>
      <c r="AV136" s="14" t="s">
        <v>80</v>
      </c>
      <c r="AW136" s="14" t="s">
        <v>33</v>
      </c>
      <c r="AX136" s="14" t="s">
        <v>72</v>
      </c>
      <c r="AY136" s="255" t="s">
        <v>180</v>
      </c>
    </row>
    <row r="137" s="13" customFormat="1">
      <c r="A137" s="13"/>
      <c r="B137" s="235"/>
      <c r="C137" s="236"/>
      <c r="D137" s="228" t="s">
        <v>193</v>
      </c>
      <c r="E137" s="237" t="s">
        <v>19</v>
      </c>
      <c r="F137" s="238" t="s">
        <v>638</v>
      </c>
      <c r="G137" s="236"/>
      <c r="H137" s="239">
        <v>38.399999999999999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193</v>
      </c>
      <c r="AU137" s="245" t="s">
        <v>82</v>
      </c>
      <c r="AV137" s="13" t="s">
        <v>82</v>
      </c>
      <c r="AW137" s="13" t="s">
        <v>33</v>
      </c>
      <c r="AX137" s="13" t="s">
        <v>72</v>
      </c>
      <c r="AY137" s="245" t="s">
        <v>180</v>
      </c>
    </row>
    <row r="138" s="16" customFormat="1">
      <c r="A138" s="16"/>
      <c r="B138" s="267"/>
      <c r="C138" s="268"/>
      <c r="D138" s="228" t="s">
        <v>193</v>
      </c>
      <c r="E138" s="269" t="s">
        <v>19</v>
      </c>
      <c r="F138" s="270" t="s">
        <v>473</v>
      </c>
      <c r="G138" s="268"/>
      <c r="H138" s="271">
        <v>185.21600000000001</v>
      </c>
      <c r="I138" s="272"/>
      <c r="J138" s="268"/>
      <c r="K138" s="268"/>
      <c r="L138" s="273"/>
      <c r="M138" s="274"/>
      <c r="N138" s="275"/>
      <c r="O138" s="275"/>
      <c r="P138" s="275"/>
      <c r="Q138" s="275"/>
      <c r="R138" s="275"/>
      <c r="S138" s="275"/>
      <c r="T138" s="27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77" t="s">
        <v>193</v>
      </c>
      <c r="AU138" s="277" t="s">
        <v>82</v>
      </c>
      <c r="AV138" s="16" t="s">
        <v>100</v>
      </c>
      <c r="AW138" s="16" t="s">
        <v>33</v>
      </c>
      <c r="AX138" s="16" t="s">
        <v>72</v>
      </c>
      <c r="AY138" s="277" t="s">
        <v>180</v>
      </c>
    </row>
    <row r="139" s="15" customFormat="1">
      <c r="A139" s="15"/>
      <c r="B139" s="256"/>
      <c r="C139" s="257"/>
      <c r="D139" s="228" t="s">
        <v>193</v>
      </c>
      <c r="E139" s="258" t="s">
        <v>19</v>
      </c>
      <c r="F139" s="259" t="s">
        <v>353</v>
      </c>
      <c r="G139" s="257"/>
      <c r="H139" s="260">
        <v>356.81599999999997</v>
      </c>
      <c r="I139" s="261"/>
      <c r="J139" s="257"/>
      <c r="K139" s="257"/>
      <c r="L139" s="262"/>
      <c r="M139" s="263"/>
      <c r="N139" s="264"/>
      <c r="O139" s="264"/>
      <c r="P139" s="264"/>
      <c r="Q139" s="264"/>
      <c r="R139" s="264"/>
      <c r="S139" s="264"/>
      <c r="T139" s="26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6" t="s">
        <v>193</v>
      </c>
      <c r="AU139" s="266" t="s">
        <v>82</v>
      </c>
      <c r="AV139" s="15" t="s">
        <v>187</v>
      </c>
      <c r="AW139" s="15" t="s">
        <v>33</v>
      </c>
      <c r="AX139" s="15" t="s">
        <v>80</v>
      </c>
      <c r="AY139" s="266" t="s">
        <v>180</v>
      </c>
    </row>
    <row r="140" s="2" customFormat="1" ht="16.5" customHeight="1">
      <c r="A140" s="40"/>
      <c r="B140" s="41"/>
      <c r="C140" s="215" t="s">
        <v>82</v>
      </c>
      <c r="D140" s="215" t="s">
        <v>182</v>
      </c>
      <c r="E140" s="216" t="s">
        <v>639</v>
      </c>
      <c r="F140" s="217" t="s">
        <v>640</v>
      </c>
      <c r="G140" s="218" t="s">
        <v>250</v>
      </c>
      <c r="H140" s="219">
        <v>757.59299999999996</v>
      </c>
      <c r="I140" s="220"/>
      <c r="J140" s="221">
        <f>ROUND(I140*H140,2)</f>
        <v>0</v>
      </c>
      <c r="K140" s="217" t="s">
        <v>186</v>
      </c>
      <c r="L140" s="46"/>
      <c r="M140" s="222" t="s">
        <v>19</v>
      </c>
      <c r="N140" s="223" t="s">
        <v>43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187</v>
      </c>
      <c r="AT140" s="226" t="s">
        <v>182</v>
      </c>
      <c r="AU140" s="226" t="s">
        <v>82</v>
      </c>
      <c r="AY140" s="19" t="s">
        <v>180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187</v>
      </c>
      <c r="BM140" s="226" t="s">
        <v>641</v>
      </c>
    </row>
    <row r="141" s="2" customFormat="1">
      <c r="A141" s="40"/>
      <c r="B141" s="41"/>
      <c r="C141" s="42"/>
      <c r="D141" s="228" t="s">
        <v>189</v>
      </c>
      <c r="E141" s="42"/>
      <c r="F141" s="229" t="s">
        <v>642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189</v>
      </c>
      <c r="AU141" s="19" t="s">
        <v>82</v>
      </c>
    </row>
    <row r="142" s="2" customFormat="1">
      <c r="A142" s="40"/>
      <c r="B142" s="41"/>
      <c r="C142" s="42"/>
      <c r="D142" s="233" t="s">
        <v>191</v>
      </c>
      <c r="E142" s="42"/>
      <c r="F142" s="234" t="s">
        <v>643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191</v>
      </c>
      <c r="AU142" s="19" t="s">
        <v>82</v>
      </c>
    </row>
    <row r="143" s="14" customFormat="1">
      <c r="A143" s="14"/>
      <c r="B143" s="246"/>
      <c r="C143" s="247"/>
      <c r="D143" s="228" t="s">
        <v>193</v>
      </c>
      <c r="E143" s="248" t="s">
        <v>19</v>
      </c>
      <c r="F143" s="249" t="s">
        <v>644</v>
      </c>
      <c r="G143" s="247"/>
      <c r="H143" s="248" t="s">
        <v>19</v>
      </c>
      <c r="I143" s="250"/>
      <c r="J143" s="247"/>
      <c r="K143" s="247"/>
      <c r="L143" s="251"/>
      <c r="M143" s="252"/>
      <c r="N143" s="253"/>
      <c r="O143" s="253"/>
      <c r="P143" s="253"/>
      <c r="Q143" s="253"/>
      <c r="R143" s="253"/>
      <c r="S143" s="253"/>
      <c r="T143" s="25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5" t="s">
        <v>193</v>
      </c>
      <c r="AU143" s="255" t="s">
        <v>82</v>
      </c>
      <c r="AV143" s="14" t="s">
        <v>80</v>
      </c>
      <c r="AW143" s="14" t="s">
        <v>33</v>
      </c>
      <c r="AX143" s="14" t="s">
        <v>72</v>
      </c>
      <c r="AY143" s="255" t="s">
        <v>180</v>
      </c>
    </row>
    <row r="144" s="14" customFormat="1">
      <c r="A144" s="14"/>
      <c r="B144" s="246"/>
      <c r="C144" s="247"/>
      <c r="D144" s="228" t="s">
        <v>193</v>
      </c>
      <c r="E144" s="248" t="s">
        <v>19</v>
      </c>
      <c r="F144" s="249" t="s">
        <v>645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193</v>
      </c>
      <c r="AU144" s="255" t="s">
        <v>82</v>
      </c>
      <c r="AV144" s="14" t="s">
        <v>80</v>
      </c>
      <c r="AW144" s="14" t="s">
        <v>33</v>
      </c>
      <c r="AX144" s="14" t="s">
        <v>72</v>
      </c>
      <c r="AY144" s="255" t="s">
        <v>180</v>
      </c>
    </row>
    <row r="145" s="13" customFormat="1">
      <c r="A145" s="13"/>
      <c r="B145" s="235"/>
      <c r="C145" s="236"/>
      <c r="D145" s="228" t="s">
        <v>193</v>
      </c>
      <c r="E145" s="237" t="s">
        <v>19</v>
      </c>
      <c r="F145" s="238" t="s">
        <v>646</v>
      </c>
      <c r="G145" s="236"/>
      <c r="H145" s="239">
        <v>227.84999999999999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193</v>
      </c>
      <c r="AU145" s="245" t="s">
        <v>82</v>
      </c>
      <c r="AV145" s="13" t="s">
        <v>82</v>
      </c>
      <c r="AW145" s="13" t="s">
        <v>33</v>
      </c>
      <c r="AX145" s="13" t="s">
        <v>72</v>
      </c>
      <c r="AY145" s="245" t="s">
        <v>180</v>
      </c>
    </row>
    <row r="146" s="13" customFormat="1">
      <c r="A146" s="13"/>
      <c r="B146" s="235"/>
      <c r="C146" s="236"/>
      <c r="D146" s="228" t="s">
        <v>193</v>
      </c>
      <c r="E146" s="237" t="s">
        <v>19</v>
      </c>
      <c r="F146" s="238" t="s">
        <v>647</v>
      </c>
      <c r="G146" s="236"/>
      <c r="H146" s="239">
        <v>149.38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5" t="s">
        <v>193</v>
      </c>
      <c r="AU146" s="245" t="s">
        <v>82</v>
      </c>
      <c r="AV146" s="13" t="s">
        <v>82</v>
      </c>
      <c r="AW146" s="13" t="s">
        <v>33</v>
      </c>
      <c r="AX146" s="13" t="s">
        <v>72</v>
      </c>
      <c r="AY146" s="245" t="s">
        <v>180</v>
      </c>
    </row>
    <row r="147" s="13" customFormat="1">
      <c r="A147" s="13"/>
      <c r="B147" s="235"/>
      <c r="C147" s="236"/>
      <c r="D147" s="228" t="s">
        <v>193</v>
      </c>
      <c r="E147" s="237" t="s">
        <v>19</v>
      </c>
      <c r="F147" s="238" t="s">
        <v>648</v>
      </c>
      <c r="G147" s="236"/>
      <c r="H147" s="239">
        <v>240.36600000000001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193</v>
      </c>
      <c r="AU147" s="245" t="s">
        <v>82</v>
      </c>
      <c r="AV147" s="13" t="s">
        <v>82</v>
      </c>
      <c r="AW147" s="13" t="s">
        <v>33</v>
      </c>
      <c r="AX147" s="13" t="s">
        <v>72</v>
      </c>
      <c r="AY147" s="245" t="s">
        <v>180</v>
      </c>
    </row>
    <row r="148" s="13" customFormat="1">
      <c r="A148" s="13"/>
      <c r="B148" s="235"/>
      <c r="C148" s="236"/>
      <c r="D148" s="228" t="s">
        <v>193</v>
      </c>
      <c r="E148" s="237" t="s">
        <v>19</v>
      </c>
      <c r="F148" s="238" t="s">
        <v>649</v>
      </c>
      <c r="G148" s="236"/>
      <c r="H148" s="239">
        <v>101.88800000000001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193</v>
      </c>
      <c r="AU148" s="245" t="s">
        <v>82</v>
      </c>
      <c r="AV148" s="13" t="s">
        <v>82</v>
      </c>
      <c r="AW148" s="13" t="s">
        <v>33</v>
      </c>
      <c r="AX148" s="13" t="s">
        <v>72</v>
      </c>
      <c r="AY148" s="245" t="s">
        <v>180</v>
      </c>
    </row>
    <row r="149" s="13" customFormat="1">
      <c r="A149" s="13"/>
      <c r="B149" s="235"/>
      <c r="C149" s="236"/>
      <c r="D149" s="228" t="s">
        <v>193</v>
      </c>
      <c r="E149" s="237" t="s">
        <v>19</v>
      </c>
      <c r="F149" s="238" t="s">
        <v>650</v>
      </c>
      <c r="G149" s="236"/>
      <c r="H149" s="239">
        <v>47.438000000000002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193</v>
      </c>
      <c r="AU149" s="245" t="s">
        <v>82</v>
      </c>
      <c r="AV149" s="13" t="s">
        <v>82</v>
      </c>
      <c r="AW149" s="13" t="s">
        <v>33</v>
      </c>
      <c r="AX149" s="13" t="s">
        <v>72</v>
      </c>
      <c r="AY149" s="245" t="s">
        <v>180</v>
      </c>
    </row>
    <row r="150" s="14" customFormat="1">
      <c r="A150" s="14"/>
      <c r="B150" s="246"/>
      <c r="C150" s="247"/>
      <c r="D150" s="228" t="s">
        <v>193</v>
      </c>
      <c r="E150" s="248" t="s">
        <v>19</v>
      </c>
      <c r="F150" s="249" t="s">
        <v>651</v>
      </c>
      <c r="G150" s="247"/>
      <c r="H150" s="248" t="s">
        <v>19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193</v>
      </c>
      <c r="AU150" s="255" t="s">
        <v>82</v>
      </c>
      <c r="AV150" s="14" t="s">
        <v>80</v>
      </c>
      <c r="AW150" s="14" t="s">
        <v>33</v>
      </c>
      <c r="AX150" s="14" t="s">
        <v>72</v>
      </c>
      <c r="AY150" s="255" t="s">
        <v>180</v>
      </c>
    </row>
    <row r="151" s="13" customFormat="1">
      <c r="A151" s="13"/>
      <c r="B151" s="235"/>
      <c r="C151" s="236"/>
      <c r="D151" s="228" t="s">
        <v>193</v>
      </c>
      <c r="E151" s="237" t="s">
        <v>19</v>
      </c>
      <c r="F151" s="238" t="s">
        <v>652</v>
      </c>
      <c r="G151" s="236"/>
      <c r="H151" s="239">
        <v>10.08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193</v>
      </c>
      <c r="AU151" s="245" t="s">
        <v>82</v>
      </c>
      <c r="AV151" s="13" t="s">
        <v>82</v>
      </c>
      <c r="AW151" s="13" t="s">
        <v>33</v>
      </c>
      <c r="AX151" s="13" t="s">
        <v>72</v>
      </c>
      <c r="AY151" s="245" t="s">
        <v>180</v>
      </c>
    </row>
    <row r="152" s="14" customFormat="1">
      <c r="A152" s="14"/>
      <c r="B152" s="246"/>
      <c r="C152" s="247"/>
      <c r="D152" s="228" t="s">
        <v>193</v>
      </c>
      <c r="E152" s="248" t="s">
        <v>19</v>
      </c>
      <c r="F152" s="249" t="s">
        <v>633</v>
      </c>
      <c r="G152" s="247"/>
      <c r="H152" s="248" t="s">
        <v>19</v>
      </c>
      <c r="I152" s="250"/>
      <c r="J152" s="247"/>
      <c r="K152" s="247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193</v>
      </c>
      <c r="AU152" s="255" t="s">
        <v>82</v>
      </c>
      <c r="AV152" s="14" t="s">
        <v>80</v>
      </c>
      <c r="AW152" s="14" t="s">
        <v>33</v>
      </c>
      <c r="AX152" s="14" t="s">
        <v>72</v>
      </c>
      <c r="AY152" s="255" t="s">
        <v>180</v>
      </c>
    </row>
    <row r="153" s="13" customFormat="1">
      <c r="A153" s="13"/>
      <c r="B153" s="235"/>
      <c r="C153" s="236"/>
      <c r="D153" s="228" t="s">
        <v>193</v>
      </c>
      <c r="E153" s="237" t="s">
        <v>19</v>
      </c>
      <c r="F153" s="238" t="s">
        <v>634</v>
      </c>
      <c r="G153" s="236"/>
      <c r="H153" s="239">
        <v>-19.408999999999999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193</v>
      </c>
      <c r="AU153" s="245" t="s">
        <v>82</v>
      </c>
      <c r="AV153" s="13" t="s">
        <v>82</v>
      </c>
      <c r="AW153" s="13" t="s">
        <v>33</v>
      </c>
      <c r="AX153" s="13" t="s">
        <v>72</v>
      </c>
      <c r="AY153" s="245" t="s">
        <v>180</v>
      </c>
    </row>
    <row r="154" s="15" customFormat="1">
      <c r="A154" s="15"/>
      <c r="B154" s="256"/>
      <c r="C154" s="257"/>
      <c r="D154" s="228" t="s">
        <v>193</v>
      </c>
      <c r="E154" s="258" t="s">
        <v>19</v>
      </c>
      <c r="F154" s="259" t="s">
        <v>353</v>
      </c>
      <c r="G154" s="257"/>
      <c r="H154" s="260">
        <v>757.59299999999996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193</v>
      </c>
      <c r="AU154" s="266" t="s">
        <v>82</v>
      </c>
      <c r="AV154" s="15" t="s">
        <v>187</v>
      </c>
      <c r="AW154" s="15" t="s">
        <v>33</v>
      </c>
      <c r="AX154" s="15" t="s">
        <v>80</v>
      </c>
      <c r="AY154" s="266" t="s">
        <v>180</v>
      </c>
    </row>
    <row r="155" s="2" customFormat="1" ht="21.75" customHeight="1">
      <c r="A155" s="40"/>
      <c r="B155" s="41"/>
      <c r="C155" s="215" t="s">
        <v>100</v>
      </c>
      <c r="D155" s="215" t="s">
        <v>182</v>
      </c>
      <c r="E155" s="216" t="s">
        <v>653</v>
      </c>
      <c r="F155" s="217" t="s">
        <v>654</v>
      </c>
      <c r="G155" s="218" t="s">
        <v>250</v>
      </c>
      <c r="H155" s="219">
        <v>24.277999999999999</v>
      </c>
      <c r="I155" s="220"/>
      <c r="J155" s="221">
        <f>ROUND(I155*H155,2)</f>
        <v>0</v>
      </c>
      <c r="K155" s="217" t="s">
        <v>186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187</v>
      </c>
      <c r="AT155" s="226" t="s">
        <v>182</v>
      </c>
      <c r="AU155" s="226" t="s">
        <v>82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187</v>
      </c>
      <c r="BM155" s="226" t="s">
        <v>655</v>
      </c>
    </row>
    <row r="156" s="2" customFormat="1">
      <c r="A156" s="40"/>
      <c r="B156" s="41"/>
      <c r="C156" s="42"/>
      <c r="D156" s="228" t="s">
        <v>189</v>
      </c>
      <c r="E156" s="42"/>
      <c r="F156" s="229" t="s">
        <v>656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189</v>
      </c>
      <c r="AU156" s="19" t="s">
        <v>82</v>
      </c>
    </row>
    <row r="157" s="2" customFormat="1">
      <c r="A157" s="40"/>
      <c r="B157" s="41"/>
      <c r="C157" s="42"/>
      <c r="D157" s="233" t="s">
        <v>191</v>
      </c>
      <c r="E157" s="42"/>
      <c r="F157" s="234" t="s">
        <v>657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191</v>
      </c>
      <c r="AU157" s="19" t="s">
        <v>82</v>
      </c>
    </row>
    <row r="158" s="14" customFormat="1">
      <c r="A158" s="14"/>
      <c r="B158" s="246"/>
      <c r="C158" s="247"/>
      <c r="D158" s="228" t="s">
        <v>193</v>
      </c>
      <c r="E158" s="248" t="s">
        <v>19</v>
      </c>
      <c r="F158" s="249" t="s">
        <v>658</v>
      </c>
      <c r="G158" s="247"/>
      <c r="H158" s="248" t="s">
        <v>19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193</v>
      </c>
      <c r="AU158" s="255" t="s">
        <v>82</v>
      </c>
      <c r="AV158" s="14" t="s">
        <v>80</v>
      </c>
      <c r="AW158" s="14" t="s">
        <v>33</v>
      </c>
      <c r="AX158" s="14" t="s">
        <v>72</v>
      </c>
      <c r="AY158" s="255" t="s">
        <v>180</v>
      </c>
    </row>
    <row r="159" s="13" customFormat="1">
      <c r="A159" s="13"/>
      <c r="B159" s="235"/>
      <c r="C159" s="236"/>
      <c r="D159" s="228" t="s">
        <v>193</v>
      </c>
      <c r="E159" s="237" t="s">
        <v>19</v>
      </c>
      <c r="F159" s="238" t="s">
        <v>659</v>
      </c>
      <c r="G159" s="236"/>
      <c r="H159" s="239">
        <v>24.277999999999999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193</v>
      </c>
      <c r="AU159" s="245" t="s">
        <v>82</v>
      </c>
      <c r="AV159" s="13" t="s">
        <v>82</v>
      </c>
      <c r="AW159" s="13" t="s">
        <v>33</v>
      </c>
      <c r="AX159" s="13" t="s">
        <v>80</v>
      </c>
      <c r="AY159" s="245" t="s">
        <v>180</v>
      </c>
    </row>
    <row r="160" s="2" customFormat="1" ht="21.75" customHeight="1">
      <c r="A160" s="40"/>
      <c r="B160" s="41"/>
      <c r="C160" s="215" t="s">
        <v>187</v>
      </c>
      <c r="D160" s="215" t="s">
        <v>182</v>
      </c>
      <c r="E160" s="216" t="s">
        <v>660</v>
      </c>
      <c r="F160" s="217" t="s">
        <v>661</v>
      </c>
      <c r="G160" s="218" t="s">
        <v>250</v>
      </c>
      <c r="H160" s="219">
        <v>24.277000000000001</v>
      </c>
      <c r="I160" s="220"/>
      <c r="J160" s="221">
        <f>ROUND(I160*H160,2)</f>
        <v>0</v>
      </c>
      <c r="K160" s="217" t="s">
        <v>186</v>
      </c>
      <c r="L160" s="46"/>
      <c r="M160" s="222" t="s">
        <v>19</v>
      </c>
      <c r="N160" s="223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187</v>
      </c>
      <c r="AT160" s="226" t="s">
        <v>182</v>
      </c>
      <c r="AU160" s="226" t="s">
        <v>82</v>
      </c>
      <c r="AY160" s="19" t="s">
        <v>180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187</v>
      </c>
      <c r="BM160" s="226" t="s">
        <v>662</v>
      </c>
    </row>
    <row r="161" s="2" customFormat="1">
      <c r="A161" s="40"/>
      <c r="B161" s="41"/>
      <c r="C161" s="42"/>
      <c r="D161" s="228" t="s">
        <v>189</v>
      </c>
      <c r="E161" s="42"/>
      <c r="F161" s="229" t="s">
        <v>663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189</v>
      </c>
      <c r="AU161" s="19" t="s">
        <v>82</v>
      </c>
    </row>
    <row r="162" s="2" customFormat="1">
      <c r="A162" s="40"/>
      <c r="B162" s="41"/>
      <c r="C162" s="42"/>
      <c r="D162" s="233" t="s">
        <v>191</v>
      </c>
      <c r="E162" s="42"/>
      <c r="F162" s="234" t="s">
        <v>664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191</v>
      </c>
      <c r="AU162" s="19" t="s">
        <v>82</v>
      </c>
    </row>
    <row r="163" s="14" customFormat="1">
      <c r="A163" s="14"/>
      <c r="B163" s="246"/>
      <c r="C163" s="247"/>
      <c r="D163" s="228" t="s">
        <v>193</v>
      </c>
      <c r="E163" s="248" t="s">
        <v>19</v>
      </c>
      <c r="F163" s="249" t="s">
        <v>665</v>
      </c>
      <c r="G163" s="247"/>
      <c r="H163" s="248" t="s">
        <v>19</v>
      </c>
      <c r="I163" s="250"/>
      <c r="J163" s="247"/>
      <c r="K163" s="247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193</v>
      </c>
      <c r="AU163" s="255" t="s">
        <v>82</v>
      </c>
      <c r="AV163" s="14" t="s">
        <v>80</v>
      </c>
      <c r="AW163" s="14" t="s">
        <v>33</v>
      </c>
      <c r="AX163" s="14" t="s">
        <v>72</v>
      </c>
      <c r="AY163" s="255" t="s">
        <v>180</v>
      </c>
    </row>
    <row r="164" s="13" customFormat="1">
      <c r="A164" s="13"/>
      <c r="B164" s="235"/>
      <c r="C164" s="236"/>
      <c r="D164" s="228" t="s">
        <v>193</v>
      </c>
      <c r="E164" s="237" t="s">
        <v>19</v>
      </c>
      <c r="F164" s="238" t="s">
        <v>666</v>
      </c>
      <c r="G164" s="236"/>
      <c r="H164" s="239">
        <v>2.4300000000000002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193</v>
      </c>
      <c r="AU164" s="245" t="s">
        <v>82</v>
      </c>
      <c r="AV164" s="13" t="s">
        <v>82</v>
      </c>
      <c r="AW164" s="13" t="s">
        <v>33</v>
      </c>
      <c r="AX164" s="13" t="s">
        <v>72</v>
      </c>
      <c r="AY164" s="245" t="s">
        <v>180</v>
      </c>
    </row>
    <row r="165" s="13" customFormat="1">
      <c r="A165" s="13"/>
      <c r="B165" s="235"/>
      <c r="C165" s="236"/>
      <c r="D165" s="228" t="s">
        <v>193</v>
      </c>
      <c r="E165" s="237" t="s">
        <v>19</v>
      </c>
      <c r="F165" s="238" t="s">
        <v>667</v>
      </c>
      <c r="G165" s="236"/>
      <c r="H165" s="239">
        <v>2.1160000000000001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193</v>
      </c>
      <c r="AU165" s="245" t="s">
        <v>82</v>
      </c>
      <c r="AV165" s="13" t="s">
        <v>82</v>
      </c>
      <c r="AW165" s="13" t="s">
        <v>33</v>
      </c>
      <c r="AX165" s="13" t="s">
        <v>72</v>
      </c>
      <c r="AY165" s="245" t="s">
        <v>180</v>
      </c>
    </row>
    <row r="166" s="13" customFormat="1">
      <c r="A166" s="13"/>
      <c r="B166" s="235"/>
      <c r="C166" s="236"/>
      <c r="D166" s="228" t="s">
        <v>193</v>
      </c>
      <c r="E166" s="237" t="s">
        <v>19</v>
      </c>
      <c r="F166" s="238" t="s">
        <v>668</v>
      </c>
      <c r="G166" s="236"/>
      <c r="H166" s="239">
        <v>0.495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193</v>
      </c>
      <c r="AU166" s="245" t="s">
        <v>82</v>
      </c>
      <c r="AV166" s="13" t="s">
        <v>82</v>
      </c>
      <c r="AW166" s="13" t="s">
        <v>33</v>
      </c>
      <c r="AX166" s="13" t="s">
        <v>72</v>
      </c>
      <c r="AY166" s="245" t="s">
        <v>180</v>
      </c>
    </row>
    <row r="167" s="14" customFormat="1">
      <c r="A167" s="14"/>
      <c r="B167" s="246"/>
      <c r="C167" s="247"/>
      <c r="D167" s="228" t="s">
        <v>193</v>
      </c>
      <c r="E167" s="248" t="s">
        <v>19</v>
      </c>
      <c r="F167" s="249" t="s">
        <v>669</v>
      </c>
      <c r="G167" s="247"/>
      <c r="H167" s="248" t="s">
        <v>19</v>
      </c>
      <c r="I167" s="250"/>
      <c r="J167" s="247"/>
      <c r="K167" s="247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193</v>
      </c>
      <c r="AU167" s="255" t="s">
        <v>82</v>
      </c>
      <c r="AV167" s="14" t="s">
        <v>80</v>
      </c>
      <c r="AW167" s="14" t="s">
        <v>33</v>
      </c>
      <c r="AX167" s="14" t="s">
        <v>72</v>
      </c>
      <c r="AY167" s="255" t="s">
        <v>180</v>
      </c>
    </row>
    <row r="168" s="13" customFormat="1">
      <c r="A168" s="13"/>
      <c r="B168" s="235"/>
      <c r="C168" s="236"/>
      <c r="D168" s="228" t="s">
        <v>193</v>
      </c>
      <c r="E168" s="237" t="s">
        <v>19</v>
      </c>
      <c r="F168" s="238" t="s">
        <v>670</v>
      </c>
      <c r="G168" s="236"/>
      <c r="H168" s="239">
        <v>1.839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193</v>
      </c>
      <c r="AU168" s="245" t="s">
        <v>82</v>
      </c>
      <c r="AV168" s="13" t="s">
        <v>82</v>
      </c>
      <c r="AW168" s="13" t="s">
        <v>33</v>
      </c>
      <c r="AX168" s="13" t="s">
        <v>72</v>
      </c>
      <c r="AY168" s="245" t="s">
        <v>180</v>
      </c>
    </row>
    <row r="169" s="13" customFormat="1">
      <c r="A169" s="13"/>
      <c r="B169" s="235"/>
      <c r="C169" s="236"/>
      <c r="D169" s="228" t="s">
        <v>193</v>
      </c>
      <c r="E169" s="237" t="s">
        <v>19</v>
      </c>
      <c r="F169" s="238" t="s">
        <v>671</v>
      </c>
      <c r="G169" s="236"/>
      <c r="H169" s="239">
        <v>4.6829999999999998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193</v>
      </c>
      <c r="AU169" s="245" t="s">
        <v>82</v>
      </c>
      <c r="AV169" s="13" t="s">
        <v>82</v>
      </c>
      <c r="AW169" s="13" t="s">
        <v>33</v>
      </c>
      <c r="AX169" s="13" t="s">
        <v>72</v>
      </c>
      <c r="AY169" s="245" t="s">
        <v>180</v>
      </c>
    </row>
    <row r="170" s="13" customFormat="1">
      <c r="A170" s="13"/>
      <c r="B170" s="235"/>
      <c r="C170" s="236"/>
      <c r="D170" s="228" t="s">
        <v>193</v>
      </c>
      <c r="E170" s="237" t="s">
        <v>19</v>
      </c>
      <c r="F170" s="238" t="s">
        <v>672</v>
      </c>
      <c r="G170" s="236"/>
      <c r="H170" s="239">
        <v>2.9420000000000002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5" t="s">
        <v>193</v>
      </c>
      <c r="AU170" s="245" t="s">
        <v>82</v>
      </c>
      <c r="AV170" s="13" t="s">
        <v>82</v>
      </c>
      <c r="AW170" s="13" t="s">
        <v>33</v>
      </c>
      <c r="AX170" s="13" t="s">
        <v>72</v>
      </c>
      <c r="AY170" s="245" t="s">
        <v>180</v>
      </c>
    </row>
    <row r="171" s="13" customFormat="1">
      <c r="A171" s="13"/>
      <c r="B171" s="235"/>
      <c r="C171" s="236"/>
      <c r="D171" s="228" t="s">
        <v>193</v>
      </c>
      <c r="E171" s="237" t="s">
        <v>19</v>
      </c>
      <c r="F171" s="238" t="s">
        <v>673</v>
      </c>
      <c r="G171" s="236"/>
      <c r="H171" s="239">
        <v>5.3319999999999999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5" t="s">
        <v>193</v>
      </c>
      <c r="AU171" s="245" t="s">
        <v>82</v>
      </c>
      <c r="AV171" s="13" t="s">
        <v>82</v>
      </c>
      <c r="AW171" s="13" t="s">
        <v>33</v>
      </c>
      <c r="AX171" s="13" t="s">
        <v>72</v>
      </c>
      <c r="AY171" s="245" t="s">
        <v>180</v>
      </c>
    </row>
    <row r="172" s="13" customFormat="1">
      <c r="A172" s="13"/>
      <c r="B172" s="235"/>
      <c r="C172" s="236"/>
      <c r="D172" s="228" t="s">
        <v>193</v>
      </c>
      <c r="E172" s="237" t="s">
        <v>19</v>
      </c>
      <c r="F172" s="238" t="s">
        <v>674</v>
      </c>
      <c r="G172" s="236"/>
      <c r="H172" s="239">
        <v>4.069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193</v>
      </c>
      <c r="AU172" s="245" t="s">
        <v>82</v>
      </c>
      <c r="AV172" s="13" t="s">
        <v>82</v>
      </c>
      <c r="AW172" s="13" t="s">
        <v>33</v>
      </c>
      <c r="AX172" s="13" t="s">
        <v>72</v>
      </c>
      <c r="AY172" s="245" t="s">
        <v>180</v>
      </c>
    </row>
    <row r="173" s="13" customFormat="1">
      <c r="A173" s="13"/>
      <c r="B173" s="235"/>
      <c r="C173" s="236"/>
      <c r="D173" s="228" t="s">
        <v>193</v>
      </c>
      <c r="E173" s="237" t="s">
        <v>19</v>
      </c>
      <c r="F173" s="238" t="s">
        <v>675</v>
      </c>
      <c r="G173" s="236"/>
      <c r="H173" s="239">
        <v>0.81999999999999995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5" t="s">
        <v>193</v>
      </c>
      <c r="AU173" s="245" t="s">
        <v>82</v>
      </c>
      <c r="AV173" s="13" t="s">
        <v>82</v>
      </c>
      <c r="AW173" s="13" t="s">
        <v>33</v>
      </c>
      <c r="AX173" s="13" t="s">
        <v>72</v>
      </c>
      <c r="AY173" s="245" t="s">
        <v>180</v>
      </c>
    </row>
    <row r="174" s="13" customFormat="1">
      <c r="A174" s="13"/>
      <c r="B174" s="235"/>
      <c r="C174" s="236"/>
      <c r="D174" s="228" t="s">
        <v>193</v>
      </c>
      <c r="E174" s="237" t="s">
        <v>19</v>
      </c>
      <c r="F174" s="238" t="s">
        <v>676</v>
      </c>
      <c r="G174" s="236"/>
      <c r="H174" s="239">
        <v>1.847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193</v>
      </c>
      <c r="AU174" s="245" t="s">
        <v>82</v>
      </c>
      <c r="AV174" s="13" t="s">
        <v>82</v>
      </c>
      <c r="AW174" s="13" t="s">
        <v>33</v>
      </c>
      <c r="AX174" s="13" t="s">
        <v>72</v>
      </c>
      <c r="AY174" s="245" t="s">
        <v>180</v>
      </c>
    </row>
    <row r="175" s="13" customFormat="1">
      <c r="A175" s="13"/>
      <c r="B175" s="235"/>
      <c r="C175" s="236"/>
      <c r="D175" s="228" t="s">
        <v>193</v>
      </c>
      <c r="E175" s="237" t="s">
        <v>19</v>
      </c>
      <c r="F175" s="238" t="s">
        <v>677</v>
      </c>
      <c r="G175" s="236"/>
      <c r="H175" s="239">
        <v>5.2190000000000003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193</v>
      </c>
      <c r="AU175" s="245" t="s">
        <v>82</v>
      </c>
      <c r="AV175" s="13" t="s">
        <v>82</v>
      </c>
      <c r="AW175" s="13" t="s">
        <v>33</v>
      </c>
      <c r="AX175" s="13" t="s">
        <v>72</v>
      </c>
      <c r="AY175" s="245" t="s">
        <v>180</v>
      </c>
    </row>
    <row r="176" s="13" customFormat="1">
      <c r="A176" s="13"/>
      <c r="B176" s="235"/>
      <c r="C176" s="236"/>
      <c r="D176" s="228" t="s">
        <v>193</v>
      </c>
      <c r="E176" s="237" t="s">
        <v>19</v>
      </c>
      <c r="F176" s="238" t="s">
        <v>678</v>
      </c>
      <c r="G176" s="236"/>
      <c r="H176" s="239">
        <v>0.56699999999999995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193</v>
      </c>
      <c r="AU176" s="245" t="s">
        <v>82</v>
      </c>
      <c r="AV176" s="13" t="s">
        <v>82</v>
      </c>
      <c r="AW176" s="13" t="s">
        <v>33</v>
      </c>
      <c r="AX176" s="13" t="s">
        <v>72</v>
      </c>
      <c r="AY176" s="245" t="s">
        <v>180</v>
      </c>
    </row>
    <row r="177" s="13" customFormat="1">
      <c r="A177" s="13"/>
      <c r="B177" s="235"/>
      <c r="C177" s="236"/>
      <c r="D177" s="228" t="s">
        <v>193</v>
      </c>
      <c r="E177" s="237" t="s">
        <v>19</v>
      </c>
      <c r="F177" s="238" t="s">
        <v>679</v>
      </c>
      <c r="G177" s="236"/>
      <c r="H177" s="239">
        <v>4.3369999999999997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193</v>
      </c>
      <c r="AU177" s="245" t="s">
        <v>82</v>
      </c>
      <c r="AV177" s="13" t="s">
        <v>82</v>
      </c>
      <c r="AW177" s="13" t="s">
        <v>33</v>
      </c>
      <c r="AX177" s="13" t="s">
        <v>72</v>
      </c>
      <c r="AY177" s="245" t="s">
        <v>180</v>
      </c>
    </row>
    <row r="178" s="14" customFormat="1">
      <c r="A178" s="14"/>
      <c r="B178" s="246"/>
      <c r="C178" s="247"/>
      <c r="D178" s="228" t="s">
        <v>193</v>
      </c>
      <c r="E178" s="248" t="s">
        <v>19</v>
      </c>
      <c r="F178" s="249" t="s">
        <v>680</v>
      </c>
      <c r="G178" s="247"/>
      <c r="H178" s="248" t="s">
        <v>19</v>
      </c>
      <c r="I178" s="250"/>
      <c r="J178" s="247"/>
      <c r="K178" s="247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193</v>
      </c>
      <c r="AU178" s="255" t="s">
        <v>82</v>
      </c>
      <c r="AV178" s="14" t="s">
        <v>80</v>
      </c>
      <c r="AW178" s="14" t="s">
        <v>33</v>
      </c>
      <c r="AX178" s="14" t="s">
        <v>72</v>
      </c>
      <c r="AY178" s="255" t="s">
        <v>180</v>
      </c>
    </row>
    <row r="179" s="13" customFormat="1">
      <c r="A179" s="13"/>
      <c r="B179" s="235"/>
      <c r="C179" s="236"/>
      <c r="D179" s="228" t="s">
        <v>193</v>
      </c>
      <c r="E179" s="237" t="s">
        <v>19</v>
      </c>
      <c r="F179" s="238" t="s">
        <v>681</v>
      </c>
      <c r="G179" s="236"/>
      <c r="H179" s="239">
        <v>0.40100000000000002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193</v>
      </c>
      <c r="AU179" s="245" t="s">
        <v>82</v>
      </c>
      <c r="AV179" s="13" t="s">
        <v>82</v>
      </c>
      <c r="AW179" s="13" t="s">
        <v>33</v>
      </c>
      <c r="AX179" s="13" t="s">
        <v>72</v>
      </c>
      <c r="AY179" s="245" t="s">
        <v>180</v>
      </c>
    </row>
    <row r="180" s="13" customFormat="1">
      <c r="A180" s="13"/>
      <c r="B180" s="235"/>
      <c r="C180" s="236"/>
      <c r="D180" s="228" t="s">
        <v>193</v>
      </c>
      <c r="E180" s="237" t="s">
        <v>19</v>
      </c>
      <c r="F180" s="238" t="s">
        <v>682</v>
      </c>
      <c r="G180" s="236"/>
      <c r="H180" s="239">
        <v>0.25800000000000001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193</v>
      </c>
      <c r="AU180" s="245" t="s">
        <v>82</v>
      </c>
      <c r="AV180" s="13" t="s">
        <v>82</v>
      </c>
      <c r="AW180" s="13" t="s">
        <v>33</v>
      </c>
      <c r="AX180" s="13" t="s">
        <v>72</v>
      </c>
      <c r="AY180" s="245" t="s">
        <v>180</v>
      </c>
    </row>
    <row r="181" s="13" customFormat="1">
      <c r="A181" s="13"/>
      <c r="B181" s="235"/>
      <c r="C181" s="236"/>
      <c r="D181" s="228" t="s">
        <v>193</v>
      </c>
      <c r="E181" s="237" t="s">
        <v>19</v>
      </c>
      <c r="F181" s="238" t="s">
        <v>683</v>
      </c>
      <c r="G181" s="236"/>
      <c r="H181" s="239">
        <v>0.245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193</v>
      </c>
      <c r="AU181" s="245" t="s">
        <v>82</v>
      </c>
      <c r="AV181" s="13" t="s">
        <v>82</v>
      </c>
      <c r="AW181" s="13" t="s">
        <v>33</v>
      </c>
      <c r="AX181" s="13" t="s">
        <v>72</v>
      </c>
      <c r="AY181" s="245" t="s">
        <v>180</v>
      </c>
    </row>
    <row r="182" s="13" customFormat="1">
      <c r="A182" s="13"/>
      <c r="B182" s="235"/>
      <c r="C182" s="236"/>
      <c r="D182" s="228" t="s">
        <v>193</v>
      </c>
      <c r="E182" s="237" t="s">
        <v>19</v>
      </c>
      <c r="F182" s="238" t="s">
        <v>684</v>
      </c>
      <c r="G182" s="236"/>
      <c r="H182" s="239">
        <v>0.158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193</v>
      </c>
      <c r="AU182" s="245" t="s">
        <v>82</v>
      </c>
      <c r="AV182" s="13" t="s">
        <v>82</v>
      </c>
      <c r="AW182" s="13" t="s">
        <v>33</v>
      </c>
      <c r="AX182" s="13" t="s">
        <v>72</v>
      </c>
      <c r="AY182" s="245" t="s">
        <v>180</v>
      </c>
    </row>
    <row r="183" s="14" customFormat="1">
      <c r="A183" s="14"/>
      <c r="B183" s="246"/>
      <c r="C183" s="247"/>
      <c r="D183" s="228" t="s">
        <v>193</v>
      </c>
      <c r="E183" s="248" t="s">
        <v>19</v>
      </c>
      <c r="F183" s="249" t="s">
        <v>685</v>
      </c>
      <c r="G183" s="247"/>
      <c r="H183" s="248" t="s">
        <v>19</v>
      </c>
      <c r="I183" s="250"/>
      <c r="J183" s="247"/>
      <c r="K183" s="247"/>
      <c r="L183" s="251"/>
      <c r="M183" s="252"/>
      <c r="N183" s="253"/>
      <c r="O183" s="253"/>
      <c r="P183" s="253"/>
      <c r="Q183" s="253"/>
      <c r="R183" s="253"/>
      <c r="S183" s="253"/>
      <c r="T183" s="25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5" t="s">
        <v>193</v>
      </c>
      <c r="AU183" s="255" t="s">
        <v>82</v>
      </c>
      <c r="AV183" s="14" t="s">
        <v>80</v>
      </c>
      <c r="AW183" s="14" t="s">
        <v>33</v>
      </c>
      <c r="AX183" s="14" t="s">
        <v>72</v>
      </c>
      <c r="AY183" s="255" t="s">
        <v>180</v>
      </c>
    </row>
    <row r="184" s="13" customFormat="1">
      <c r="A184" s="13"/>
      <c r="B184" s="235"/>
      <c r="C184" s="236"/>
      <c r="D184" s="228" t="s">
        <v>193</v>
      </c>
      <c r="E184" s="237" t="s">
        <v>19</v>
      </c>
      <c r="F184" s="238" t="s">
        <v>686</v>
      </c>
      <c r="G184" s="236"/>
      <c r="H184" s="239">
        <v>0.75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193</v>
      </c>
      <c r="AU184" s="245" t="s">
        <v>82</v>
      </c>
      <c r="AV184" s="13" t="s">
        <v>82</v>
      </c>
      <c r="AW184" s="13" t="s">
        <v>33</v>
      </c>
      <c r="AX184" s="13" t="s">
        <v>72</v>
      </c>
      <c r="AY184" s="245" t="s">
        <v>180</v>
      </c>
    </row>
    <row r="185" s="14" customFormat="1">
      <c r="A185" s="14"/>
      <c r="B185" s="246"/>
      <c r="C185" s="247"/>
      <c r="D185" s="228" t="s">
        <v>193</v>
      </c>
      <c r="E185" s="248" t="s">
        <v>19</v>
      </c>
      <c r="F185" s="249" t="s">
        <v>687</v>
      </c>
      <c r="G185" s="247"/>
      <c r="H185" s="248" t="s">
        <v>19</v>
      </c>
      <c r="I185" s="250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193</v>
      </c>
      <c r="AU185" s="255" t="s">
        <v>82</v>
      </c>
      <c r="AV185" s="14" t="s">
        <v>80</v>
      </c>
      <c r="AW185" s="14" t="s">
        <v>33</v>
      </c>
      <c r="AX185" s="14" t="s">
        <v>72</v>
      </c>
      <c r="AY185" s="255" t="s">
        <v>180</v>
      </c>
    </row>
    <row r="186" s="13" customFormat="1">
      <c r="A186" s="13"/>
      <c r="B186" s="235"/>
      <c r="C186" s="236"/>
      <c r="D186" s="228" t="s">
        <v>193</v>
      </c>
      <c r="E186" s="237" t="s">
        <v>19</v>
      </c>
      <c r="F186" s="238" t="s">
        <v>688</v>
      </c>
      <c r="G186" s="236"/>
      <c r="H186" s="239">
        <v>1.9790000000000001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193</v>
      </c>
      <c r="AU186" s="245" t="s">
        <v>82</v>
      </c>
      <c r="AV186" s="13" t="s">
        <v>82</v>
      </c>
      <c r="AW186" s="13" t="s">
        <v>33</v>
      </c>
      <c r="AX186" s="13" t="s">
        <v>72</v>
      </c>
      <c r="AY186" s="245" t="s">
        <v>180</v>
      </c>
    </row>
    <row r="187" s="14" customFormat="1">
      <c r="A187" s="14"/>
      <c r="B187" s="246"/>
      <c r="C187" s="247"/>
      <c r="D187" s="228" t="s">
        <v>193</v>
      </c>
      <c r="E187" s="248" t="s">
        <v>19</v>
      </c>
      <c r="F187" s="249" t="s">
        <v>689</v>
      </c>
      <c r="G187" s="247"/>
      <c r="H187" s="248" t="s">
        <v>19</v>
      </c>
      <c r="I187" s="250"/>
      <c r="J187" s="247"/>
      <c r="K187" s="247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193</v>
      </c>
      <c r="AU187" s="255" t="s">
        <v>82</v>
      </c>
      <c r="AV187" s="14" t="s">
        <v>80</v>
      </c>
      <c r="AW187" s="14" t="s">
        <v>33</v>
      </c>
      <c r="AX187" s="14" t="s">
        <v>72</v>
      </c>
      <c r="AY187" s="255" t="s">
        <v>180</v>
      </c>
    </row>
    <row r="188" s="13" customFormat="1">
      <c r="A188" s="13"/>
      <c r="B188" s="235"/>
      <c r="C188" s="236"/>
      <c r="D188" s="228" t="s">
        <v>193</v>
      </c>
      <c r="E188" s="237" t="s">
        <v>19</v>
      </c>
      <c r="F188" s="238" t="s">
        <v>690</v>
      </c>
      <c r="G188" s="236"/>
      <c r="H188" s="239">
        <v>2.6640000000000001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193</v>
      </c>
      <c r="AU188" s="245" t="s">
        <v>82</v>
      </c>
      <c r="AV188" s="13" t="s">
        <v>82</v>
      </c>
      <c r="AW188" s="13" t="s">
        <v>33</v>
      </c>
      <c r="AX188" s="13" t="s">
        <v>72</v>
      </c>
      <c r="AY188" s="245" t="s">
        <v>180</v>
      </c>
    </row>
    <row r="189" s="14" customFormat="1">
      <c r="A189" s="14"/>
      <c r="B189" s="246"/>
      <c r="C189" s="247"/>
      <c r="D189" s="228" t="s">
        <v>193</v>
      </c>
      <c r="E189" s="248" t="s">
        <v>19</v>
      </c>
      <c r="F189" s="249" t="s">
        <v>691</v>
      </c>
      <c r="G189" s="247"/>
      <c r="H189" s="248" t="s">
        <v>19</v>
      </c>
      <c r="I189" s="250"/>
      <c r="J189" s="247"/>
      <c r="K189" s="247"/>
      <c r="L189" s="251"/>
      <c r="M189" s="252"/>
      <c r="N189" s="253"/>
      <c r="O189" s="253"/>
      <c r="P189" s="253"/>
      <c r="Q189" s="253"/>
      <c r="R189" s="253"/>
      <c r="S189" s="253"/>
      <c r="T189" s="25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5" t="s">
        <v>193</v>
      </c>
      <c r="AU189" s="255" t="s">
        <v>82</v>
      </c>
      <c r="AV189" s="14" t="s">
        <v>80</v>
      </c>
      <c r="AW189" s="14" t="s">
        <v>33</v>
      </c>
      <c r="AX189" s="14" t="s">
        <v>72</v>
      </c>
      <c r="AY189" s="255" t="s">
        <v>180</v>
      </c>
    </row>
    <row r="190" s="13" customFormat="1">
      <c r="A190" s="13"/>
      <c r="B190" s="235"/>
      <c r="C190" s="236"/>
      <c r="D190" s="228" t="s">
        <v>193</v>
      </c>
      <c r="E190" s="237" t="s">
        <v>19</v>
      </c>
      <c r="F190" s="238" t="s">
        <v>692</v>
      </c>
      <c r="G190" s="236"/>
      <c r="H190" s="239">
        <v>1.5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193</v>
      </c>
      <c r="AU190" s="245" t="s">
        <v>82</v>
      </c>
      <c r="AV190" s="13" t="s">
        <v>82</v>
      </c>
      <c r="AW190" s="13" t="s">
        <v>33</v>
      </c>
      <c r="AX190" s="13" t="s">
        <v>72</v>
      </c>
      <c r="AY190" s="245" t="s">
        <v>180</v>
      </c>
    </row>
    <row r="191" s="16" customFormat="1">
      <c r="A191" s="16"/>
      <c r="B191" s="267"/>
      <c r="C191" s="268"/>
      <c r="D191" s="228" t="s">
        <v>193</v>
      </c>
      <c r="E191" s="269" t="s">
        <v>19</v>
      </c>
      <c r="F191" s="270" t="s">
        <v>473</v>
      </c>
      <c r="G191" s="268"/>
      <c r="H191" s="271">
        <v>44.651000000000003</v>
      </c>
      <c r="I191" s="272"/>
      <c r="J191" s="268"/>
      <c r="K191" s="268"/>
      <c r="L191" s="273"/>
      <c r="M191" s="274"/>
      <c r="N191" s="275"/>
      <c r="O191" s="275"/>
      <c r="P191" s="275"/>
      <c r="Q191" s="275"/>
      <c r="R191" s="275"/>
      <c r="S191" s="275"/>
      <c r="T191" s="27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77" t="s">
        <v>193</v>
      </c>
      <c r="AU191" s="277" t="s">
        <v>82</v>
      </c>
      <c r="AV191" s="16" t="s">
        <v>100</v>
      </c>
      <c r="AW191" s="16" t="s">
        <v>33</v>
      </c>
      <c r="AX191" s="16" t="s">
        <v>72</v>
      </c>
      <c r="AY191" s="277" t="s">
        <v>180</v>
      </c>
    </row>
    <row r="192" s="14" customFormat="1">
      <c r="A192" s="14"/>
      <c r="B192" s="246"/>
      <c r="C192" s="247"/>
      <c r="D192" s="228" t="s">
        <v>193</v>
      </c>
      <c r="E192" s="248" t="s">
        <v>19</v>
      </c>
      <c r="F192" s="249" t="s">
        <v>693</v>
      </c>
      <c r="G192" s="247"/>
      <c r="H192" s="248" t="s">
        <v>19</v>
      </c>
      <c r="I192" s="250"/>
      <c r="J192" s="247"/>
      <c r="K192" s="247"/>
      <c r="L192" s="251"/>
      <c r="M192" s="252"/>
      <c r="N192" s="253"/>
      <c r="O192" s="253"/>
      <c r="P192" s="253"/>
      <c r="Q192" s="253"/>
      <c r="R192" s="253"/>
      <c r="S192" s="253"/>
      <c r="T192" s="25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5" t="s">
        <v>193</v>
      </c>
      <c r="AU192" s="255" t="s">
        <v>82</v>
      </c>
      <c r="AV192" s="14" t="s">
        <v>80</v>
      </c>
      <c r="AW192" s="14" t="s">
        <v>33</v>
      </c>
      <c r="AX192" s="14" t="s">
        <v>72</v>
      </c>
      <c r="AY192" s="255" t="s">
        <v>180</v>
      </c>
    </row>
    <row r="193" s="13" customFormat="1">
      <c r="A193" s="13"/>
      <c r="B193" s="235"/>
      <c r="C193" s="236"/>
      <c r="D193" s="228" t="s">
        <v>193</v>
      </c>
      <c r="E193" s="237" t="s">
        <v>19</v>
      </c>
      <c r="F193" s="238" t="s">
        <v>694</v>
      </c>
      <c r="G193" s="236"/>
      <c r="H193" s="239">
        <v>3.9039999999999999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193</v>
      </c>
      <c r="AU193" s="245" t="s">
        <v>82</v>
      </c>
      <c r="AV193" s="13" t="s">
        <v>82</v>
      </c>
      <c r="AW193" s="13" t="s">
        <v>33</v>
      </c>
      <c r="AX193" s="13" t="s">
        <v>72</v>
      </c>
      <c r="AY193" s="245" t="s">
        <v>180</v>
      </c>
    </row>
    <row r="194" s="16" customFormat="1">
      <c r="A194" s="16"/>
      <c r="B194" s="267"/>
      <c r="C194" s="268"/>
      <c r="D194" s="228" t="s">
        <v>193</v>
      </c>
      <c r="E194" s="269" t="s">
        <v>19</v>
      </c>
      <c r="F194" s="270" t="s">
        <v>473</v>
      </c>
      <c r="G194" s="268"/>
      <c r="H194" s="271">
        <v>3.9039999999999999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T194" s="277" t="s">
        <v>193</v>
      </c>
      <c r="AU194" s="277" t="s">
        <v>82</v>
      </c>
      <c r="AV194" s="16" t="s">
        <v>100</v>
      </c>
      <c r="AW194" s="16" t="s">
        <v>33</v>
      </c>
      <c r="AX194" s="16" t="s">
        <v>72</v>
      </c>
      <c r="AY194" s="277" t="s">
        <v>180</v>
      </c>
    </row>
    <row r="195" s="14" customFormat="1">
      <c r="A195" s="14"/>
      <c r="B195" s="246"/>
      <c r="C195" s="247"/>
      <c r="D195" s="228" t="s">
        <v>193</v>
      </c>
      <c r="E195" s="248" t="s">
        <v>19</v>
      </c>
      <c r="F195" s="249" t="s">
        <v>695</v>
      </c>
      <c r="G195" s="247"/>
      <c r="H195" s="248" t="s">
        <v>19</v>
      </c>
      <c r="I195" s="250"/>
      <c r="J195" s="247"/>
      <c r="K195" s="247"/>
      <c r="L195" s="251"/>
      <c r="M195" s="252"/>
      <c r="N195" s="253"/>
      <c r="O195" s="253"/>
      <c r="P195" s="253"/>
      <c r="Q195" s="253"/>
      <c r="R195" s="253"/>
      <c r="S195" s="253"/>
      <c r="T195" s="25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5" t="s">
        <v>193</v>
      </c>
      <c r="AU195" s="255" t="s">
        <v>82</v>
      </c>
      <c r="AV195" s="14" t="s">
        <v>80</v>
      </c>
      <c r="AW195" s="14" t="s">
        <v>33</v>
      </c>
      <c r="AX195" s="14" t="s">
        <v>72</v>
      </c>
      <c r="AY195" s="255" t="s">
        <v>180</v>
      </c>
    </row>
    <row r="196" s="13" customFormat="1">
      <c r="A196" s="13"/>
      <c r="B196" s="235"/>
      <c r="C196" s="236"/>
      <c r="D196" s="228" t="s">
        <v>193</v>
      </c>
      <c r="E196" s="237" t="s">
        <v>19</v>
      </c>
      <c r="F196" s="238" t="s">
        <v>696</v>
      </c>
      <c r="G196" s="236"/>
      <c r="H196" s="239">
        <v>-24.277999999999999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193</v>
      </c>
      <c r="AU196" s="245" t="s">
        <v>82</v>
      </c>
      <c r="AV196" s="13" t="s">
        <v>82</v>
      </c>
      <c r="AW196" s="13" t="s">
        <v>33</v>
      </c>
      <c r="AX196" s="13" t="s">
        <v>72</v>
      </c>
      <c r="AY196" s="245" t="s">
        <v>180</v>
      </c>
    </row>
    <row r="197" s="15" customFormat="1">
      <c r="A197" s="15"/>
      <c r="B197" s="256"/>
      <c r="C197" s="257"/>
      <c r="D197" s="228" t="s">
        <v>193</v>
      </c>
      <c r="E197" s="258" t="s">
        <v>19</v>
      </c>
      <c r="F197" s="259" t="s">
        <v>353</v>
      </c>
      <c r="G197" s="257"/>
      <c r="H197" s="260">
        <v>24.277000000000001</v>
      </c>
      <c r="I197" s="261"/>
      <c r="J197" s="257"/>
      <c r="K197" s="257"/>
      <c r="L197" s="262"/>
      <c r="M197" s="263"/>
      <c r="N197" s="264"/>
      <c r="O197" s="264"/>
      <c r="P197" s="264"/>
      <c r="Q197" s="264"/>
      <c r="R197" s="264"/>
      <c r="S197" s="264"/>
      <c r="T197" s="26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6" t="s">
        <v>193</v>
      </c>
      <c r="AU197" s="266" t="s">
        <v>82</v>
      </c>
      <c r="AV197" s="15" t="s">
        <v>187</v>
      </c>
      <c r="AW197" s="15" t="s">
        <v>33</v>
      </c>
      <c r="AX197" s="15" t="s">
        <v>80</v>
      </c>
      <c r="AY197" s="266" t="s">
        <v>180</v>
      </c>
    </row>
    <row r="198" s="2" customFormat="1" ht="21.75" customHeight="1">
      <c r="A198" s="40"/>
      <c r="B198" s="41"/>
      <c r="C198" s="215" t="s">
        <v>211</v>
      </c>
      <c r="D198" s="215" t="s">
        <v>182</v>
      </c>
      <c r="E198" s="216" t="s">
        <v>697</v>
      </c>
      <c r="F198" s="217" t="s">
        <v>698</v>
      </c>
      <c r="G198" s="218" t="s">
        <v>250</v>
      </c>
      <c r="H198" s="219">
        <v>38.133000000000003</v>
      </c>
      <c r="I198" s="220"/>
      <c r="J198" s="221">
        <f>ROUND(I198*H198,2)</f>
        <v>0</v>
      </c>
      <c r="K198" s="217" t="s">
        <v>186</v>
      </c>
      <c r="L198" s="46"/>
      <c r="M198" s="222" t="s">
        <v>19</v>
      </c>
      <c r="N198" s="223" t="s">
        <v>43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187</v>
      </c>
      <c r="AT198" s="226" t="s">
        <v>182</v>
      </c>
      <c r="AU198" s="226" t="s">
        <v>82</v>
      </c>
      <c r="AY198" s="19" t="s">
        <v>180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187</v>
      </c>
      <c r="BM198" s="226" t="s">
        <v>699</v>
      </c>
    </row>
    <row r="199" s="2" customFormat="1">
      <c r="A199" s="40"/>
      <c r="B199" s="41"/>
      <c r="C199" s="42"/>
      <c r="D199" s="228" t="s">
        <v>189</v>
      </c>
      <c r="E199" s="42"/>
      <c r="F199" s="229" t="s">
        <v>700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189</v>
      </c>
      <c r="AU199" s="19" t="s">
        <v>82</v>
      </c>
    </row>
    <row r="200" s="2" customFormat="1">
      <c r="A200" s="40"/>
      <c r="B200" s="41"/>
      <c r="C200" s="42"/>
      <c r="D200" s="233" t="s">
        <v>191</v>
      </c>
      <c r="E200" s="42"/>
      <c r="F200" s="234" t="s">
        <v>701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191</v>
      </c>
      <c r="AU200" s="19" t="s">
        <v>82</v>
      </c>
    </row>
    <row r="201" s="14" customFormat="1">
      <c r="A201" s="14"/>
      <c r="B201" s="246"/>
      <c r="C201" s="247"/>
      <c r="D201" s="228" t="s">
        <v>193</v>
      </c>
      <c r="E201" s="248" t="s">
        <v>19</v>
      </c>
      <c r="F201" s="249" t="s">
        <v>702</v>
      </c>
      <c r="G201" s="247"/>
      <c r="H201" s="248" t="s">
        <v>19</v>
      </c>
      <c r="I201" s="250"/>
      <c r="J201" s="247"/>
      <c r="K201" s="247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193</v>
      </c>
      <c r="AU201" s="255" t="s">
        <v>82</v>
      </c>
      <c r="AV201" s="14" t="s">
        <v>80</v>
      </c>
      <c r="AW201" s="14" t="s">
        <v>33</v>
      </c>
      <c r="AX201" s="14" t="s">
        <v>72</v>
      </c>
      <c r="AY201" s="255" t="s">
        <v>180</v>
      </c>
    </row>
    <row r="202" s="13" customFormat="1">
      <c r="A202" s="13"/>
      <c r="B202" s="235"/>
      <c r="C202" s="236"/>
      <c r="D202" s="228" t="s">
        <v>193</v>
      </c>
      <c r="E202" s="237" t="s">
        <v>19</v>
      </c>
      <c r="F202" s="238" t="s">
        <v>703</v>
      </c>
      <c r="G202" s="236"/>
      <c r="H202" s="239">
        <v>14.4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193</v>
      </c>
      <c r="AU202" s="245" t="s">
        <v>82</v>
      </c>
      <c r="AV202" s="13" t="s">
        <v>82</v>
      </c>
      <c r="AW202" s="13" t="s">
        <v>33</v>
      </c>
      <c r="AX202" s="13" t="s">
        <v>72</v>
      </c>
      <c r="AY202" s="245" t="s">
        <v>180</v>
      </c>
    </row>
    <row r="203" s="13" customFormat="1">
      <c r="A203" s="13"/>
      <c r="B203" s="235"/>
      <c r="C203" s="236"/>
      <c r="D203" s="228" t="s">
        <v>193</v>
      </c>
      <c r="E203" s="237" t="s">
        <v>19</v>
      </c>
      <c r="F203" s="238" t="s">
        <v>704</v>
      </c>
      <c r="G203" s="236"/>
      <c r="H203" s="239">
        <v>3.2320000000000002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193</v>
      </c>
      <c r="AU203" s="245" t="s">
        <v>82</v>
      </c>
      <c r="AV203" s="13" t="s">
        <v>82</v>
      </c>
      <c r="AW203" s="13" t="s">
        <v>33</v>
      </c>
      <c r="AX203" s="13" t="s">
        <v>72</v>
      </c>
      <c r="AY203" s="245" t="s">
        <v>180</v>
      </c>
    </row>
    <row r="204" s="14" customFormat="1">
      <c r="A204" s="14"/>
      <c r="B204" s="246"/>
      <c r="C204" s="247"/>
      <c r="D204" s="228" t="s">
        <v>193</v>
      </c>
      <c r="E204" s="248" t="s">
        <v>19</v>
      </c>
      <c r="F204" s="249" t="s">
        <v>705</v>
      </c>
      <c r="G204" s="247"/>
      <c r="H204" s="248" t="s">
        <v>19</v>
      </c>
      <c r="I204" s="250"/>
      <c r="J204" s="247"/>
      <c r="K204" s="247"/>
      <c r="L204" s="251"/>
      <c r="M204" s="252"/>
      <c r="N204" s="253"/>
      <c r="O204" s="253"/>
      <c r="P204" s="253"/>
      <c r="Q204" s="253"/>
      <c r="R204" s="253"/>
      <c r="S204" s="253"/>
      <c r="T204" s="25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5" t="s">
        <v>193</v>
      </c>
      <c r="AU204" s="255" t="s">
        <v>82</v>
      </c>
      <c r="AV204" s="14" t="s">
        <v>80</v>
      </c>
      <c r="AW204" s="14" t="s">
        <v>33</v>
      </c>
      <c r="AX204" s="14" t="s">
        <v>72</v>
      </c>
      <c r="AY204" s="255" t="s">
        <v>180</v>
      </c>
    </row>
    <row r="205" s="13" customFormat="1">
      <c r="A205" s="13"/>
      <c r="B205" s="235"/>
      <c r="C205" s="236"/>
      <c r="D205" s="228" t="s">
        <v>193</v>
      </c>
      <c r="E205" s="237" t="s">
        <v>19</v>
      </c>
      <c r="F205" s="238" t="s">
        <v>706</v>
      </c>
      <c r="G205" s="236"/>
      <c r="H205" s="239">
        <v>1.756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193</v>
      </c>
      <c r="AU205" s="245" t="s">
        <v>82</v>
      </c>
      <c r="AV205" s="13" t="s">
        <v>82</v>
      </c>
      <c r="AW205" s="13" t="s">
        <v>33</v>
      </c>
      <c r="AX205" s="13" t="s">
        <v>72</v>
      </c>
      <c r="AY205" s="245" t="s">
        <v>180</v>
      </c>
    </row>
    <row r="206" s="14" customFormat="1">
      <c r="A206" s="14"/>
      <c r="B206" s="246"/>
      <c r="C206" s="247"/>
      <c r="D206" s="228" t="s">
        <v>193</v>
      </c>
      <c r="E206" s="248" t="s">
        <v>19</v>
      </c>
      <c r="F206" s="249" t="s">
        <v>707</v>
      </c>
      <c r="G206" s="247"/>
      <c r="H206" s="248" t="s">
        <v>19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193</v>
      </c>
      <c r="AU206" s="255" t="s">
        <v>82</v>
      </c>
      <c r="AV206" s="14" t="s">
        <v>80</v>
      </c>
      <c r="AW206" s="14" t="s">
        <v>33</v>
      </c>
      <c r="AX206" s="14" t="s">
        <v>72</v>
      </c>
      <c r="AY206" s="255" t="s">
        <v>180</v>
      </c>
    </row>
    <row r="207" s="13" customFormat="1">
      <c r="A207" s="13"/>
      <c r="B207" s="235"/>
      <c r="C207" s="236"/>
      <c r="D207" s="228" t="s">
        <v>193</v>
      </c>
      <c r="E207" s="237" t="s">
        <v>19</v>
      </c>
      <c r="F207" s="238" t="s">
        <v>708</v>
      </c>
      <c r="G207" s="236"/>
      <c r="H207" s="239">
        <v>7.1200000000000001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193</v>
      </c>
      <c r="AU207" s="245" t="s">
        <v>82</v>
      </c>
      <c r="AV207" s="13" t="s">
        <v>82</v>
      </c>
      <c r="AW207" s="13" t="s">
        <v>33</v>
      </c>
      <c r="AX207" s="13" t="s">
        <v>72</v>
      </c>
      <c r="AY207" s="245" t="s">
        <v>180</v>
      </c>
    </row>
    <row r="208" s="13" customFormat="1">
      <c r="A208" s="13"/>
      <c r="B208" s="235"/>
      <c r="C208" s="236"/>
      <c r="D208" s="228" t="s">
        <v>193</v>
      </c>
      <c r="E208" s="237" t="s">
        <v>19</v>
      </c>
      <c r="F208" s="238" t="s">
        <v>709</v>
      </c>
      <c r="G208" s="236"/>
      <c r="H208" s="239">
        <v>0.93400000000000005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193</v>
      </c>
      <c r="AU208" s="245" t="s">
        <v>82</v>
      </c>
      <c r="AV208" s="13" t="s">
        <v>82</v>
      </c>
      <c r="AW208" s="13" t="s">
        <v>33</v>
      </c>
      <c r="AX208" s="13" t="s">
        <v>72</v>
      </c>
      <c r="AY208" s="245" t="s">
        <v>180</v>
      </c>
    </row>
    <row r="209" s="14" customFormat="1">
      <c r="A209" s="14"/>
      <c r="B209" s="246"/>
      <c r="C209" s="247"/>
      <c r="D209" s="228" t="s">
        <v>193</v>
      </c>
      <c r="E209" s="248" t="s">
        <v>19</v>
      </c>
      <c r="F209" s="249" t="s">
        <v>710</v>
      </c>
      <c r="G209" s="247"/>
      <c r="H209" s="248" t="s">
        <v>19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193</v>
      </c>
      <c r="AU209" s="255" t="s">
        <v>82</v>
      </c>
      <c r="AV209" s="14" t="s">
        <v>80</v>
      </c>
      <c r="AW209" s="14" t="s">
        <v>33</v>
      </c>
      <c r="AX209" s="14" t="s">
        <v>72</v>
      </c>
      <c r="AY209" s="255" t="s">
        <v>180</v>
      </c>
    </row>
    <row r="210" s="13" customFormat="1">
      <c r="A210" s="13"/>
      <c r="B210" s="235"/>
      <c r="C210" s="236"/>
      <c r="D210" s="228" t="s">
        <v>193</v>
      </c>
      <c r="E210" s="237" t="s">
        <v>19</v>
      </c>
      <c r="F210" s="238" t="s">
        <v>711</v>
      </c>
      <c r="G210" s="236"/>
      <c r="H210" s="239">
        <v>1.024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193</v>
      </c>
      <c r="AU210" s="245" t="s">
        <v>82</v>
      </c>
      <c r="AV210" s="13" t="s">
        <v>82</v>
      </c>
      <c r="AW210" s="13" t="s">
        <v>33</v>
      </c>
      <c r="AX210" s="13" t="s">
        <v>72</v>
      </c>
      <c r="AY210" s="245" t="s">
        <v>180</v>
      </c>
    </row>
    <row r="211" s="14" customFormat="1">
      <c r="A211" s="14"/>
      <c r="B211" s="246"/>
      <c r="C211" s="247"/>
      <c r="D211" s="228" t="s">
        <v>193</v>
      </c>
      <c r="E211" s="248" t="s">
        <v>19</v>
      </c>
      <c r="F211" s="249" t="s">
        <v>712</v>
      </c>
      <c r="G211" s="247"/>
      <c r="H211" s="248" t="s">
        <v>19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193</v>
      </c>
      <c r="AU211" s="255" t="s">
        <v>82</v>
      </c>
      <c r="AV211" s="14" t="s">
        <v>80</v>
      </c>
      <c r="AW211" s="14" t="s">
        <v>33</v>
      </c>
      <c r="AX211" s="14" t="s">
        <v>72</v>
      </c>
      <c r="AY211" s="255" t="s">
        <v>180</v>
      </c>
    </row>
    <row r="212" s="13" customFormat="1">
      <c r="A212" s="13"/>
      <c r="B212" s="235"/>
      <c r="C212" s="236"/>
      <c r="D212" s="228" t="s">
        <v>193</v>
      </c>
      <c r="E212" s="237" t="s">
        <v>19</v>
      </c>
      <c r="F212" s="238" t="s">
        <v>713</v>
      </c>
      <c r="G212" s="236"/>
      <c r="H212" s="239">
        <v>1.048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193</v>
      </c>
      <c r="AU212" s="245" t="s">
        <v>82</v>
      </c>
      <c r="AV212" s="13" t="s">
        <v>82</v>
      </c>
      <c r="AW212" s="13" t="s">
        <v>33</v>
      </c>
      <c r="AX212" s="13" t="s">
        <v>72</v>
      </c>
      <c r="AY212" s="245" t="s">
        <v>180</v>
      </c>
    </row>
    <row r="213" s="14" customFormat="1">
      <c r="A213" s="14"/>
      <c r="B213" s="246"/>
      <c r="C213" s="247"/>
      <c r="D213" s="228" t="s">
        <v>193</v>
      </c>
      <c r="E213" s="248" t="s">
        <v>19</v>
      </c>
      <c r="F213" s="249" t="s">
        <v>714</v>
      </c>
      <c r="G213" s="247"/>
      <c r="H213" s="248" t="s">
        <v>19</v>
      </c>
      <c r="I213" s="250"/>
      <c r="J213" s="247"/>
      <c r="K213" s="247"/>
      <c r="L213" s="251"/>
      <c r="M213" s="252"/>
      <c r="N213" s="253"/>
      <c r="O213" s="253"/>
      <c r="P213" s="253"/>
      <c r="Q213" s="253"/>
      <c r="R213" s="253"/>
      <c r="S213" s="253"/>
      <c r="T213" s="25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5" t="s">
        <v>193</v>
      </c>
      <c r="AU213" s="255" t="s">
        <v>82</v>
      </c>
      <c r="AV213" s="14" t="s">
        <v>80</v>
      </c>
      <c r="AW213" s="14" t="s">
        <v>33</v>
      </c>
      <c r="AX213" s="14" t="s">
        <v>72</v>
      </c>
      <c r="AY213" s="255" t="s">
        <v>180</v>
      </c>
    </row>
    <row r="214" s="13" customFormat="1">
      <c r="A214" s="13"/>
      <c r="B214" s="235"/>
      <c r="C214" s="236"/>
      <c r="D214" s="228" t="s">
        <v>193</v>
      </c>
      <c r="E214" s="237" t="s">
        <v>19</v>
      </c>
      <c r="F214" s="238" t="s">
        <v>715</v>
      </c>
      <c r="G214" s="236"/>
      <c r="H214" s="239">
        <v>5.9039999999999999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193</v>
      </c>
      <c r="AU214" s="245" t="s">
        <v>82</v>
      </c>
      <c r="AV214" s="13" t="s">
        <v>82</v>
      </c>
      <c r="AW214" s="13" t="s">
        <v>33</v>
      </c>
      <c r="AX214" s="13" t="s">
        <v>72</v>
      </c>
      <c r="AY214" s="245" t="s">
        <v>180</v>
      </c>
    </row>
    <row r="215" s="13" customFormat="1">
      <c r="A215" s="13"/>
      <c r="B215" s="235"/>
      <c r="C215" s="236"/>
      <c r="D215" s="228" t="s">
        <v>193</v>
      </c>
      <c r="E215" s="237" t="s">
        <v>19</v>
      </c>
      <c r="F215" s="238" t="s">
        <v>716</v>
      </c>
      <c r="G215" s="236"/>
      <c r="H215" s="239">
        <v>0.42899999999999999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193</v>
      </c>
      <c r="AU215" s="245" t="s">
        <v>82</v>
      </c>
      <c r="AV215" s="13" t="s">
        <v>82</v>
      </c>
      <c r="AW215" s="13" t="s">
        <v>33</v>
      </c>
      <c r="AX215" s="13" t="s">
        <v>72</v>
      </c>
      <c r="AY215" s="245" t="s">
        <v>180</v>
      </c>
    </row>
    <row r="216" s="14" customFormat="1">
      <c r="A216" s="14"/>
      <c r="B216" s="246"/>
      <c r="C216" s="247"/>
      <c r="D216" s="228" t="s">
        <v>193</v>
      </c>
      <c r="E216" s="248" t="s">
        <v>19</v>
      </c>
      <c r="F216" s="249" t="s">
        <v>712</v>
      </c>
      <c r="G216" s="247"/>
      <c r="H216" s="248" t="s">
        <v>19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193</v>
      </c>
      <c r="AU216" s="255" t="s">
        <v>82</v>
      </c>
      <c r="AV216" s="14" t="s">
        <v>80</v>
      </c>
      <c r="AW216" s="14" t="s">
        <v>33</v>
      </c>
      <c r="AX216" s="14" t="s">
        <v>72</v>
      </c>
      <c r="AY216" s="255" t="s">
        <v>180</v>
      </c>
    </row>
    <row r="217" s="13" customFormat="1">
      <c r="A217" s="13"/>
      <c r="B217" s="235"/>
      <c r="C217" s="236"/>
      <c r="D217" s="228" t="s">
        <v>193</v>
      </c>
      <c r="E217" s="237" t="s">
        <v>19</v>
      </c>
      <c r="F217" s="238" t="s">
        <v>717</v>
      </c>
      <c r="G217" s="236"/>
      <c r="H217" s="239">
        <v>0.20499999999999999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193</v>
      </c>
      <c r="AU217" s="245" t="s">
        <v>82</v>
      </c>
      <c r="AV217" s="13" t="s">
        <v>82</v>
      </c>
      <c r="AW217" s="13" t="s">
        <v>33</v>
      </c>
      <c r="AX217" s="13" t="s">
        <v>72</v>
      </c>
      <c r="AY217" s="245" t="s">
        <v>180</v>
      </c>
    </row>
    <row r="218" s="13" customFormat="1">
      <c r="A218" s="13"/>
      <c r="B218" s="235"/>
      <c r="C218" s="236"/>
      <c r="D218" s="228" t="s">
        <v>193</v>
      </c>
      <c r="E218" s="237" t="s">
        <v>19</v>
      </c>
      <c r="F218" s="238" t="s">
        <v>718</v>
      </c>
      <c r="G218" s="236"/>
      <c r="H218" s="239">
        <v>0.60199999999999998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193</v>
      </c>
      <c r="AU218" s="245" t="s">
        <v>82</v>
      </c>
      <c r="AV218" s="13" t="s">
        <v>82</v>
      </c>
      <c r="AW218" s="13" t="s">
        <v>33</v>
      </c>
      <c r="AX218" s="13" t="s">
        <v>72</v>
      </c>
      <c r="AY218" s="245" t="s">
        <v>180</v>
      </c>
    </row>
    <row r="219" s="13" customFormat="1">
      <c r="A219" s="13"/>
      <c r="B219" s="235"/>
      <c r="C219" s="236"/>
      <c r="D219" s="228" t="s">
        <v>193</v>
      </c>
      <c r="E219" s="237" t="s">
        <v>19</v>
      </c>
      <c r="F219" s="238" t="s">
        <v>719</v>
      </c>
      <c r="G219" s="236"/>
      <c r="H219" s="239">
        <v>1.0009999999999999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193</v>
      </c>
      <c r="AU219" s="245" t="s">
        <v>82</v>
      </c>
      <c r="AV219" s="13" t="s">
        <v>82</v>
      </c>
      <c r="AW219" s="13" t="s">
        <v>33</v>
      </c>
      <c r="AX219" s="13" t="s">
        <v>72</v>
      </c>
      <c r="AY219" s="245" t="s">
        <v>180</v>
      </c>
    </row>
    <row r="220" s="13" customFormat="1">
      <c r="A220" s="13"/>
      <c r="B220" s="235"/>
      <c r="C220" s="236"/>
      <c r="D220" s="228" t="s">
        <v>193</v>
      </c>
      <c r="E220" s="237" t="s">
        <v>19</v>
      </c>
      <c r="F220" s="238" t="s">
        <v>720</v>
      </c>
      <c r="G220" s="236"/>
      <c r="H220" s="239">
        <v>0.47799999999999998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193</v>
      </c>
      <c r="AU220" s="245" t="s">
        <v>82</v>
      </c>
      <c r="AV220" s="13" t="s">
        <v>82</v>
      </c>
      <c r="AW220" s="13" t="s">
        <v>33</v>
      </c>
      <c r="AX220" s="13" t="s">
        <v>72</v>
      </c>
      <c r="AY220" s="245" t="s">
        <v>180</v>
      </c>
    </row>
    <row r="221" s="16" customFormat="1">
      <c r="A221" s="16"/>
      <c r="B221" s="267"/>
      <c r="C221" s="268"/>
      <c r="D221" s="228" t="s">
        <v>193</v>
      </c>
      <c r="E221" s="269" t="s">
        <v>19</v>
      </c>
      <c r="F221" s="270" t="s">
        <v>473</v>
      </c>
      <c r="G221" s="268"/>
      <c r="H221" s="271">
        <v>38.133000000000003</v>
      </c>
      <c r="I221" s="272"/>
      <c r="J221" s="268"/>
      <c r="K221" s="268"/>
      <c r="L221" s="273"/>
      <c r="M221" s="274"/>
      <c r="N221" s="275"/>
      <c r="O221" s="275"/>
      <c r="P221" s="275"/>
      <c r="Q221" s="275"/>
      <c r="R221" s="275"/>
      <c r="S221" s="275"/>
      <c r="T221" s="27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77" t="s">
        <v>193</v>
      </c>
      <c r="AU221" s="277" t="s">
        <v>82</v>
      </c>
      <c r="AV221" s="16" t="s">
        <v>100</v>
      </c>
      <c r="AW221" s="16" t="s">
        <v>33</v>
      </c>
      <c r="AX221" s="16" t="s">
        <v>72</v>
      </c>
      <c r="AY221" s="277" t="s">
        <v>180</v>
      </c>
    </row>
    <row r="222" s="15" customFormat="1">
      <c r="A222" s="15"/>
      <c r="B222" s="256"/>
      <c r="C222" s="257"/>
      <c r="D222" s="228" t="s">
        <v>193</v>
      </c>
      <c r="E222" s="258" t="s">
        <v>19</v>
      </c>
      <c r="F222" s="259" t="s">
        <v>353</v>
      </c>
      <c r="G222" s="257"/>
      <c r="H222" s="260">
        <v>38.133000000000003</v>
      </c>
      <c r="I222" s="261"/>
      <c r="J222" s="257"/>
      <c r="K222" s="257"/>
      <c r="L222" s="262"/>
      <c r="M222" s="263"/>
      <c r="N222" s="264"/>
      <c r="O222" s="264"/>
      <c r="P222" s="264"/>
      <c r="Q222" s="264"/>
      <c r="R222" s="264"/>
      <c r="S222" s="264"/>
      <c r="T222" s="26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6" t="s">
        <v>193</v>
      </c>
      <c r="AU222" s="266" t="s">
        <v>82</v>
      </c>
      <c r="AV222" s="15" t="s">
        <v>187</v>
      </c>
      <c r="AW222" s="15" t="s">
        <v>33</v>
      </c>
      <c r="AX222" s="15" t="s">
        <v>80</v>
      </c>
      <c r="AY222" s="266" t="s">
        <v>180</v>
      </c>
    </row>
    <row r="223" s="2" customFormat="1" ht="16.5" customHeight="1">
      <c r="A223" s="40"/>
      <c r="B223" s="41"/>
      <c r="C223" s="215" t="s">
        <v>217</v>
      </c>
      <c r="D223" s="215" t="s">
        <v>182</v>
      </c>
      <c r="E223" s="216" t="s">
        <v>721</v>
      </c>
      <c r="F223" s="217" t="s">
        <v>722</v>
      </c>
      <c r="G223" s="218" t="s">
        <v>250</v>
      </c>
      <c r="H223" s="219">
        <v>27.172000000000001</v>
      </c>
      <c r="I223" s="220"/>
      <c r="J223" s="221">
        <f>ROUND(I223*H223,2)</f>
        <v>0</v>
      </c>
      <c r="K223" s="217" t="s">
        <v>186</v>
      </c>
      <c r="L223" s="46"/>
      <c r="M223" s="222" t="s">
        <v>19</v>
      </c>
      <c r="N223" s="223" t="s">
        <v>43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187</v>
      </c>
      <c r="AT223" s="226" t="s">
        <v>182</v>
      </c>
      <c r="AU223" s="226" t="s">
        <v>82</v>
      </c>
      <c r="AY223" s="19" t="s">
        <v>180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187</v>
      </c>
      <c r="BM223" s="226" t="s">
        <v>723</v>
      </c>
    </row>
    <row r="224" s="2" customFormat="1">
      <c r="A224" s="40"/>
      <c r="B224" s="41"/>
      <c r="C224" s="42"/>
      <c r="D224" s="228" t="s">
        <v>189</v>
      </c>
      <c r="E224" s="42"/>
      <c r="F224" s="229" t="s">
        <v>724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189</v>
      </c>
      <c r="AU224" s="19" t="s">
        <v>82</v>
      </c>
    </row>
    <row r="225" s="2" customFormat="1">
      <c r="A225" s="40"/>
      <c r="B225" s="41"/>
      <c r="C225" s="42"/>
      <c r="D225" s="233" t="s">
        <v>191</v>
      </c>
      <c r="E225" s="42"/>
      <c r="F225" s="234" t="s">
        <v>725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191</v>
      </c>
      <c r="AU225" s="19" t="s">
        <v>82</v>
      </c>
    </row>
    <row r="226" s="14" customFormat="1">
      <c r="A226" s="14"/>
      <c r="B226" s="246"/>
      <c r="C226" s="247"/>
      <c r="D226" s="228" t="s">
        <v>193</v>
      </c>
      <c r="E226" s="248" t="s">
        <v>19</v>
      </c>
      <c r="F226" s="249" t="s">
        <v>726</v>
      </c>
      <c r="G226" s="247"/>
      <c r="H226" s="248" t="s">
        <v>19</v>
      </c>
      <c r="I226" s="250"/>
      <c r="J226" s="247"/>
      <c r="K226" s="247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193</v>
      </c>
      <c r="AU226" s="255" t="s">
        <v>82</v>
      </c>
      <c r="AV226" s="14" t="s">
        <v>80</v>
      </c>
      <c r="AW226" s="14" t="s">
        <v>33</v>
      </c>
      <c r="AX226" s="14" t="s">
        <v>72</v>
      </c>
      <c r="AY226" s="255" t="s">
        <v>180</v>
      </c>
    </row>
    <row r="227" s="14" customFormat="1">
      <c r="A227" s="14"/>
      <c r="B227" s="246"/>
      <c r="C227" s="247"/>
      <c r="D227" s="228" t="s">
        <v>193</v>
      </c>
      <c r="E227" s="248" t="s">
        <v>19</v>
      </c>
      <c r="F227" s="249" t="s">
        <v>727</v>
      </c>
      <c r="G227" s="247"/>
      <c r="H227" s="248" t="s">
        <v>19</v>
      </c>
      <c r="I227" s="250"/>
      <c r="J227" s="247"/>
      <c r="K227" s="247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193</v>
      </c>
      <c r="AU227" s="255" t="s">
        <v>82</v>
      </c>
      <c r="AV227" s="14" t="s">
        <v>80</v>
      </c>
      <c r="AW227" s="14" t="s">
        <v>33</v>
      </c>
      <c r="AX227" s="14" t="s">
        <v>72</v>
      </c>
      <c r="AY227" s="255" t="s">
        <v>180</v>
      </c>
    </row>
    <row r="228" s="14" customFormat="1">
      <c r="A228" s="14"/>
      <c r="B228" s="246"/>
      <c r="C228" s="247"/>
      <c r="D228" s="228" t="s">
        <v>193</v>
      </c>
      <c r="E228" s="248" t="s">
        <v>19</v>
      </c>
      <c r="F228" s="249" t="s">
        <v>728</v>
      </c>
      <c r="G228" s="247"/>
      <c r="H228" s="248" t="s">
        <v>19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193</v>
      </c>
      <c r="AU228" s="255" t="s">
        <v>82</v>
      </c>
      <c r="AV228" s="14" t="s">
        <v>80</v>
      </c>
      <c r="AW228" s="14" t="s">
        <v>33</v>
      </c>
      <c r="AX228" s="14" t="s">
        <v>72</v>
      </c>
      <c r="AY228" s="255" t="s">
        <v>180</v>
      </c>
    </row>
    <row r="229" s="14" customFormat="1">
      <c r="A229" s="14"/>
      <c r="B229" s="246"/>
      <c r="C229" s="247"/>
      <c r="D229" s="228" t="s">
        <v>193</v>
      </c>
      <c r="E229" s="248" t="s">
        <v>19</v>
      </c>
      <c r="F229" s="249" t="s">
        <v>729</v>
      </c>
      <c r="G229" s="247"/>
      <c r="H229" s="248" t="s">
        <v>19</v>
      </c>
      <c r="I229" s="250"/>
      <c r="J229" s="247"/>
      <c r="K229" s="247"/>
      <c r="L229" s="251"/>
      <c r="M229" s="252"/>
      <c r="N229" s="253"/>
      <c r="O229" s="253"/>
      <c r="P229" s="253"/>
      <c r="Q229" s="253"/>
      <c r="R229" s="253"/>
      <c r="S229" s="253"/>
      <c r="T229" s="25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5" t="s">
        <v>193</v>
      </c>
      <c r="AU229" s="255" t="s">
        <v>82</v>
      </c>
      <c r="AV229" s="14" t="s">
        <v>80</v>
      </c>
      <c r="AW229" s="14" t="s">
        <v>33</v>
      </c>
      <c r="AX229" s="14" t="s">
        <v>72</v>
      </c>
      <c r="AY229" s="255" t="s">
        <v>180</v>
      </c>
    </row>
    <row r="230" s="13" customFormat="1">
      <c r="A230" s="13"/>
      <c r="B230" s="235"/>
      <c r="C230" s="236"/>
      <c r="D230" s="228" t="s">
        <v>193</v>
      </c>
      <c r="E230" s="237" t="s">
        <v>19</v>
      </c>
      <c r="F230" s="238" t="s">
        <v>730</v>
      </c>
      <c r="G230" s="236"/>
      <c r="H230" s="239">
        <v>17.513999999999999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193</v>
      </c>
      <c r="AU230" s="245" t="s">
        <v>82</v>
      </c>
      <c r="AV230" s="13" t="s">
        <v>82</v>
      </c>
      <c r="AW230" s="13" t="s">
        <v>33</v>
      </c>
      <c r="AX230" s="13" t="s">
        <v>72</v>
      </c>
      <c r="AY230" s="245" t="s">
        <v>180</v>
      </c>
    </row>
    <row r="231" s="13" customFormat="1">
      <c r="A231" s="13"/>
      <c r="B231" s="235"/>
      <c r="C231" s="236"/>
      <c r="D231" s="228" t="s">
        <v>193</v>
      </c>
      <c r="E231" s="237" t="s">
        <v>19</v>
      </c>
      <c r="F231" s="238" t="s">
        <v>731</v>
      </c>
      <c r="G231" s="236"/>
      <c r="H231" s="239">
        <v>9.6579999999999995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193</v>
      </c>
      <c r="AU231" s="245" t="s">
        <v>82</v>
      </c>
      <c r="AV231" s="13" t="s">
        <v>82</v>
      </c>
      <c r="AW231" s="13" t="s">
        <v>33</v>
      </c>
      <c r="AX231" s="13" t="s">
        <v>72</v>
      </c>
      <c r="AY231" s="245" t="s">
        <v>180</v>
      </c>
    </row>
    <row r="232" s="15" customFormat="1">
      <c r="A232" s="15"/>
      <c r="B232" s="256"/>
      <c r="C232" s="257"/>
      <c r="D232" s="228" t="s">
        <v>193</v>
      </c>
      <c r="E232" s="258" t="s">
        <v>19</v>
      </c>
      <c r="F232" s="259" t="s">
        <v>353</v>
      </c>
      <c r="G232" s="257"/>
      <c r="H232" s="260">
        <v>27.172000000000001</v>
      </c>
      <c r="I232" s="261"/>
      <c r="J232" s="257"/>
      <c r="K232" s="257"/>
      <c r="L232" s="262"/>
      <c r="M232" s="263"/>
      <c r="N232" s="264"/>
      <c r="O232" s="264"/>
      <c r="P232" s="264"/>
      <c r="Q232" s="264"/>
      <c r="R232" s="264"/>
      <c r="S232" s="264"/>
      <c r="T232" s="26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6" t="s">
        <v>193</v>
      </c>
      <c r="AU232" s="266" t="s">
        <v>82</v>
      </c>
      <c r="AV232" s="15" t="s">
        <v>187</v>
      </c>
      <c r="AW232" s="15" t="s">
        <v>33</v>
      </c>
      <c r="AX232" s="15" t="s">
        <v>80</v>
      </c>
      <c r="AY232" s="266" t="s">
        <v>180</v>
      </c>
    </row>
    <row r="233" s="2" customFormat="1" ht="16.5" customHeight="1">
      <c r="A233" s="40"/>
      <c r="B233" s="41"/>
      <c r="C233" s="215" t="s">
        <v>224</v>
      </c>
      <c r="D233" s="215" t="s">
        <v>182</v>
      </c>
      <c r="E233" s="216" t="s">
        <v>732</v>
      </c>
      <c r="F233" s="217" t="s">
        <v>733</v>
      </c>
      <c r="G233" s="218" t="s">
        <v>250</v>
      </c>
      <c r="H233" s="219">
        <v>11.645</v>
      </c>
      <c r="I233" s="220"/>
      <c r="J233" s="221">
        <f>ROUND(I233*H233,2)</f>
        <v>0</v>
      </c>
      <c r="K233" s="217" t="s">
        <v>186</v>
      </c>
      <c r="L233" s="46"/>
      <c r="M233" s="222" t="s">
        <v>19</v>
      </c>
      <c r="N233" s="223" t="s">
        <v>43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187</v>
      </c>
      <c r="AT233" s="226" t="s">
        <v>182</v>
      </c>
      <c r="AU233" s="226" t="s">
        <v>82</v>
      </c>
      <c r="AY233" s="19" t="s">
        <v>180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187</v>
      </c>
      <c r="BM233" s="226" t="s">
        <v>734</v>
      </c>
    </row>
    <row r="234" s="2" customFormat="1">
      <c r="A234" s="40"/>
      <c r="B234" s="41"/>
      <c r="C234" s="42"/>
      <c r="D234" s="228" t="s">
        <v>189</v>
      </c>
      <c r="E234" s="42"/>
      <c r="F234" s="229" t="s">
        <v>735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189</v>
      </c>
      <c r="AU234" s="19" t="s">
        <v>82</v>
      </c>
    </row>
    <row r="235" s="2" customFormat="1">
      <c r="A235" s="40"/>
      <c r="B235" s="41"/>
      <c r="C235" s="42"/>
      <c r="D235" s="233" t="s">
        <v>191</v>
      </c>
      <c r="E235" s="42"/>
      <c r="F235" s="234" t="s">
        <v>736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191</v>
      </c>
      <c r="AU235" s="19" t="s">
        <v>82</v>
      </c>
    </row>
    <row r="236" s="14" customFormat="1">
      <c r="A236" s="14"/>
      <c r="B236" s="246"/>
      <c r="C236" s="247"/>
      <c r="D236" s="228" t="s">
        <v>193</v>
      </c>
      <c r="E236" s="248" t="s">
        <v>19</v>
      </c>
      <c r="F236" s="249" t="s">
        <v>726</v>
      </c>
      <c r="G236" s="247"/>
      <c r="H236" s="248" t="s">
        <v>19</v>
      </c>
      <c r="I236" s="250"/>
      <c r="J236" s="247"/>
      <c r="K236" s="247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193</v>
      </c>
      <c r="AU236" s="255" t="s">
        <v>82</v>
      </c>
      <c r="AV236" s="14" t="s">
        <v>80</v>
      </c>
      <c r="AW236" s="14" t="s">
        <v>33</v>
      </c>
      <c r="AX236" s="14" t="s">
        <v>72</v>
      </c>
      <c r="AY236" s="255" t="s">
        <v>180</v>
      </c>
    </row>
    <row r="237" s="14" customFormat="1">
      <c r="A237" s="14"/>
      <c r="B237" s="246"/>
      <c r="C237" s="247"/>
      <c r="D237" s="228" t="s">
        <v>193</v>
      </c>
      <c r="E237" s="248" t="s">
        <v>19</v>
      </c>
      <c r="F237" s="249" t="s">
        <v>727</v>
      </c>
      <c r="G237" s="247"/>
      <c r="H237" s="248" t="s">
        <v>19</v>
      </c>
      <c r="I237" s="250"/>
      <c r="J237" s="247"/>
      <c r="K237" s="247"/>
      <c r="L237" s="251"/>
      <c r="M237" s="252"/>
      <c r="N237" s="253"/>
      <c r="O237" s="253"/>
      <c r="P237" s="253"/>
      <c r="Q237" s="253"/>
      <c r="R237" s="253"/>
      <c r="S237" s="253"/>
      <c r="T237" s="25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5" t="s">
        <v>193</v>
      </c>
      <c r="AU237" s="255" t="s">
        <v>82</v>
      </c>
      <c r="AV237" s="14" t="s">
        <v>80</v>
      </c>
      <c r="AW237" s="14" t="s">
        <v>33</v>
      </c>
      <c r="AX237" s="14" t="s">
        <v>72</v>
      </c>
      <c r="AY237" s="255" t="s">
        <v>180</v>
      </c>
    </row>
    <row r="238" s="14" customFormat="1">
      <c r="A238" s="14"/>
      <c r="B238" s="246"/>
      <c r="C238" s="247"/>
      <c r="D238" s="228" t="s">
        <v>193</v>
      </c>
      <c r="E238" s="248" t="s">
        <v>19</v>
      </c>
      <c r="F238" s="249" t="s">
        <v>728</v>
      </c>
      <c r="G238" s="247"/>
      <c r="H238" s="248" t="s">
        <v>19</v>
      </c>
      <c r="I238" s="250"/>
      <c r="J238" s="247"/>
      <c r="K238" s="247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193</v>
      </c>
      <c r="AU238" s="255" t="s">
        <v>82</v>
      </c>
      <c r="AV238" s="14" t="s">
        <v>80</v>
      </c>
      <c r="AW238" s="14" t="s">
        <v>33</v>
      </c>
      <c r="AX238" s="14" t="s">
        <v>72</v>
      </c>
      <c r="AY238" s="255" t="s">
        <v>180</v>
      </c>
    </row>
    <row r="239" s="14" customFormat="1">
      <c r="A239" s="14"/>
      <c r="B239" s="246"/>
      <c r="C239" s="247"/>
      <c r="D239" s="228" t="s">
        <v>193</v>
      </c>
      <c r="E239" s="248" t="s">
        <v>19</v>
      </c>
      <c r="F239" s="249" t="s">
        <v>737</v>
      </c>
      <c r="G239" s="247"/>
      <c r="H239" s="248" t="s">
        <v>19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193</v>
      </c>
      <c r="AU239" s="255" t="s">
        <v>82</v>
      </c>
      <c r="AV239" s="14" t="s">
        <v>80</v>
      </c>
      <c r="AW239" s="14" t="s">
        <v>33</v>
      </c>
      <c r="AX239" s="14" t="s">
        <v>72</v>
      </c>
      <c r="AY239" s="255" t="s">
        <v>180</v>
      </c>
    </row>
    <row r="240" s="13" customFormat="1">
      <c r="A240" s="13"/>
      <c r="B240" s="235"/>
      <c r="C240" s="236"/>
      <c r="D240" s="228" t="s">
        <v>193</v>
      </c>
      <c r="E240" s="237" t="s">
        <v>19</v>
      </c>
      <c r="F240" s="238" t="s">
        <v>738</v>
      </c>
      <c r="G240" s="236"/>
      <c r="H240" s="239">
        <v>7.5060000000000002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193</v>
      </c>
      <c r="AU240" s="245" t="s">
        <v>82</v>
      </c>
      <c r="AV240" s="13" t="s">
        <v>82</v>
      </c>
      <c r="AW240" s="13" t="s">
        <v>33</v>
      </c>
      <c r="AX240" s="13" t="s">
        <v>72</v>
      </c>
      <c r="AY240" s="245" t="s">
        <v>180</v>
      </c>
    </row>
    <row r="241" s="13" customFormat="1">
      <c r="A241" s="13"/>
      <c r="B241" s="235"/>
      <c r="C241" s="236"/>
      <c r="D241" s="228" t="s">
        <v>193</v>
      </c>
      <c r="E241" s="237" t="s">
        <v>19</v>
      </c>
      <c r="F241" s="238" t="s">
        <v>739</v>
      </c>
      <c r="G241" s="236"/>
      <c r="H241" s="239">
        <v>4.1390000000000002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193</v>
      </c>
      <c r="AU241" s="245" t="s">
        <v>82</v>
      </c>
      <c r="AV241" s="13" t="s">
        <v>82</v>
      </c>
      <c r="AW241" s="13" t="s">
        <v>33</v>
      </c>
      <c r="AX241" s="13" t="s">
        <v>72</v>
      </c>
      <c r="AY241" s="245" t="s">
        <v>180</v>
      </c>
    </row>
    <row r="242" s="15" customFormat="1">
      <c r="A242" s="15"/>
      <c r="B242" s="256"/>
      <c r="C242" s="257"/>
      <c r="D242" s="228" t="s">
        <v>193</v>
      </c>
      <c r="E242" s="258" t="s">
        <v>19</v>
      </c>
      <c r="F242" s="259" t="s">
        <v>353</v>
      </c>
      <c r="G242" s="257"/>
      <c r="H242" s="260">
        <v>11.645</v>
      </c>
      <c r="I242" s="261"/>
      <c r="J242" s="257"/>
      <c r="K242" s="257"/>
      <c r="L242" s="262"/>
      <c r="M242" s="263"/>
      <c r="N242" s="264"/>
      <c r="O242" s="264"/>
      <c r="P242" s="264"/>
      <c r="Q242" s="264"/>
      <c r="R242" s="264"/>
      <c r="S242" s="264"/>
      <c r="T242" s="26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6" t="s">
        <v>193</v>
      </c>
      <c r="AU242" s="266" t="s">
        <v>82</v>
      </c>
      <c r="AV242" s="15" t="s">
        <v>187</v>
      </c>
      <c r="AW242" s="15" t="s">
        <v>33</v>
      </c>
      <c r="AX242" s="15" t="s">
        <v>80</v>
      </c>
      <c r="AY242" s="266" t="s">
        <v>180</v>
      </c>
    </row>
    <row r="243" s="2" customFormat="1" ht="16.5" customHeight="1">
      <c r="A243" s="40"/>
      <c r="B243" s="41"/>
      <c r="C243" s="215" t="s">
        <v>232</v>
      </c>
      <c r="D243" s="215" t="s">
        <v>182</v>
      </c>
      <c r="E243" s="216" t="s">
        <v>740</v>
      </c>
      <c r="F243" s="217" t="s">
        <v>741</v>
      </c>
      <c r="G243" s="218" t="s">
        <v>235</v>
      </c>
      <c r="H243" s="219">
        <v>261</v>
      </c>
      <c r="I243" s="220"/>
      <c r="J243" s="221">
        <f>ROUND(I243*H243,2)</f>
        <v>0</v>
      </c>
      <c r="K243" s="217" t="s">
        <v>186</v>
      </c>
      <c r="L243" s="46"/>
      <c r="M243" s="222" t="s">
        <v>19</v>
      </c>
      <c r="N243" s="223" t="s">
        <v>43</v>
      </c>
      <c r="O243" s="86"/>
      <c r="P243" s="224">
        <f>O243*H243</f>
        <v>0</v>
      </c>
      <c r="Q243" s="224">
        <v>0.00088000000000000003</v>
      </c>
      <c r="R243" s="224">
        <f>Q243*H243</f>
        <v>0.22968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187</v>
      </c>
      <c r="AT243" s="226" t="s">
        <v>182</v>
      </c>
      <c r="AU243" s="226" t="s">
        <v>82</v>
      </c>
      <c r="AY243" s="19" t="s">
        <v>180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187</v>
      </c>
      <c r="BM243" s="226" t="s">
        <v>742</v>
      </c>
    </row>
    <row r="244" s="2" customFormat="1">
      <c r="A244" s="40"/>
      <c r="B244" s="41"/>
      <c r="C244" s="42"/>
      <c r="D244" s="228" t="s">
        <v>189</v>
      </c>
      <c r="E244" s="42"/>
      <c r="F244" s="229" t="s">
        <v>743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189</v>
      </c>
      <c r="AU244" s="19" t="s">
        <v>82</v>
      </c>
    </row>
    <row r="245" s="2" customFormat="1">
      <c r="A245" s="40"/>
      <c r="B245" s="41"/>
      <c r="C245" s="42"/>
      <c r="D245" s="233" t="s">
        <v>191</v>
      </c>
      <c r="E245" s="42"/>
      <c r="F245" s="234" t="s">
        <v>744</v>
      </c>
      <c r="G245" s="42"/>
      <c r="H245" s="42"/>
      <c r="I245" s="230"/>
      <c r="J245" s="42"/>
      <c r="K245" s="42"/>
      <c r="L245" s="46"/>
      <c r="M245" s="231"/>
      <c r="N245" s="23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191</v>
      </c>
      <c r="AU245" s="19" t="s">
        <v>82</v>
      </c>
    </row>
    <row r="246" s="14" customFormat="1">
      <c r="A246" s="14"/>
      <c r="B246" s="246"/>
      <c r="C246" s="247"/>
      <c r="D246" s="228" t="s">
        <v>193</v>
      </c>
      <c r="E246" s="248" t="s">
        <v>19</v>
      </c>
      <c r="F246" s="249" t="s">
        <v>745</v>
      </c>
      <c r="G246" s="247"/>
      <c r="H246" s="248" t="s">
        <v>19</v>
      </c>
      <c r="I246" s="250"/>
      <c r="J246" s="247"/>
      <c r="K246" s="247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193</v>
      </c>
      <c r="AU246" s="255" t="s">
        <v>82</v>
      </c>
      <c r="AV246" s="14" t="s">
        <v>80</v>
      </c>
      <c r="AW246" s="14" t="s">
        <v>33</v>
      </c>
      <c r="AX246" s="14" t="s">
        <v>72</v>
      </c>
      <c r="AY246" s="255" t="s">
        <v>180</v>
      </c>
    </row>
    <row r="247" s="13" customFormat="1">
      <c r="A247" s="13"/>
      <c r="B247" s="235"/>
      <c r="C247" s="236"/>
      <c r="D247" s="228" t="s">
        <v>193</v>
      </c>
      <c r="E247" s="237" t="s">
        <v>19</v>
      </c>
      <c r="F247" s="238" t="s">
        <v>746</v>
      </c>
      <c r="G247" s="236"/>
      <c r="H247" s="239">
        <v>261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5" t="s">
        <v>193</v>
      </c>
      <c r="AU247" s="245" t="s">
        <v>82</v>
      </c>
      <c r="AV247" s="13" t="s">
        <v>82</v>
      </c>
      <c r="AW247" s="13" t="s">
        <v>33</v>
      </c>
      <c r="AX247" s="13" t="s">
        <v>80</v>
      </c>
      <c r="AY247" s="245" t="s">
        <v>180</v>
      </c>
    </row>
    <row r="248" s="2" customFormat="1" ht="16.5" customHeight="1">
      <c r="A248" s="40"/>
      <c r="B248" s="41"/>
      <c r="C248" s="215" t="s">
        <v>240</v>
      </c>
      <c r="D248" s="215" t="s">
        <v>182</v>
      </c>
      <c r="E248" s="216" t="s">
        <v>747</v>
      </c>
      <c r="F248" s="217" t="s">
        <v>748</v>
      </c>
      <c r="G248" s="218" t="s">
        <v>235</v>
      </c>
      <c r="H248" s="219">
        <v>32</v>
      </c>
      <c r="I248" s="220"/>
      <c r="J248" s="221">
        <f>ROUND(I248*H248,2)</f>
        <v>0</v>
      </c>
      <c r="K248" s="217" t="s">
        <v>186</v>
      </c>
      <c r="L248" s="46"/>
      <c r="M248" s="222" t="s">
        <v>19</v>
      </c>
      <c r="N248" s="223" t="s">
        <v>43</v>
      </c>
      <c r="O248" s="86"/>
      <c r="P248" s="224">
        <f>O248*H248</f>
        <v>0</v>
      </c>
      <c r="Q248" s="224">
        <v>0.0010200000000000001</v>
      </c>
      <c r="R248" s="224">
        <f>Q248*H248</f>
        <v>0.032640000000000002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187</v>
      </c>
      <c r="AT248" s="226" t="s">
        <v>182</v>
      </c>
      <c r="AU248" s="226" t="s">
        <v>82</v>
      </c>
      <c r="AY248" s="19" t="s">
        <v>180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187</v>
      </c>
      <c r="BM248" s="226" t="s">
        <v>749</v>
      </c>
    </row>
    <row r="249" s="2" customFormat="1">
      <c r="A249" s="40"/>
      <c r="B249" s="41"/>
      <c r="C249" s="42"/>
      <c r="D249" s="228" t="s">
        <v>189</v>
      </c>
      <c r="E249" s="42"/>
      <c r="F249" s="229" t="s">
        <v>750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189</v>
      </c>
      <c r="AU249" s="19" t="s">
        <v>82</v>
      </c>
    </row>
    <row r="250" s="2" customFormat="1">
      <c r="A250" s="40"/>
      <c r="B250" s="41"/>
      <c r="C250" s="42"/>
      <c r="D250" s="233" t="s">
        <v>191</v>
      </c>
      <c r="E250" s="42"/>
      <c r="F250" s="234" t="s">
        <v>751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191</v>
      </c>
      <c r="AU250" s="19" t="s">
        <v>82</v>
      </c>
    </row>
    <row r="251" s="14" customFormat="1">
      <c r="A251" s="14"/>
      <c r="B251" s="246"/>
      <c r="C251" s="247"/>
      <c r="D251" s="228" t="s">
        <v>193</v>
      </c>
      <c r="E251" s="248" t="s">
        <v>19</v>
      </c>
      <c r="F251" s="249" t="s">
        <v>752</v>
      </c>
      <c r="G251" s="247"/>
      <c r="H251" s="248" t="s">
        <v>19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193</v>
      </c>
      <c r="AU251" s="255" t="s">
        <v>82</v>
      </c>
      <c r="AV251" s="14" t="s">
        <v>80</v>
      </c>
      <c r="AW251" s="14" t="s">
        <v>33</v>
      </c>
      <c r="AX251" s="14" t="s">
        <v>72</v>
      </c>
      <c r="AY251" s="255" t="s">
        <v>180</v>
      </c>
    </row>
    <row r="252" s="13" customFormat="1">
      <c r="A252" s="13"/>
      <c r="B252" s="235"/>
      <c r="C252" s="236"/>
      <c r="D252" s="228" t="s">
        <v>193</v>
      </c>
      <c r="E252" s="237" t="s">
        <v>19</v>
      </c>
      <c r="F252" s="238" t="s">
        <v>753</v>
      </c>
      <c r="G252" s="236"/>
      <c r="H252" s="239">
        <v>32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193</v>
      </c>
      <c r="AU252" s="245" t="s">
        <v>82</v>
      </c>
      <c r="AV252" s="13" t="s">
        <v>82</v>
      </c>
      <c r="AW252" s="13" t="s">
        <v>33</v>
      </c>
      <c r="AX252" s="13" t="s">
        <v>80</v>
      </c>
      <c r="AY252" s="245" t="s">
        <v>180</v>
      </c>
    </row>
    <row r="253" s="2" customFormat="1" ht="16.5" customHeight="1">
      <c r="A253" s="40"/>
      <c r="B253" s="41"/>
      <c r="C253" s="282" t="s">
        <v>247</v>
      </c>
      <c r="D253" s="282" t="s">
        <v>754</v>
      </c>
      <c r="E253" s="283" t="s">
        <v>755</v>
      </c>
      <c r="F253" s="284" t="s">
        <v>756</v>
      </c>
      <c r="G253" s="285" t="s">
        <v>367</v>
      </c>
      <c r="H253" s="286">
        <v>11.590999999999999</v>
      </c>
      <c r="I253" s="287"/>
      <c r="J253" s="288">
        <f>ROUND(I253*H253,2)</f>
        <v>0</v>
      </c>
      <c r="K253" s="284" t="s">
        <v>186</v>
      </c>
      <c r="L253" s="289"/>
      <c r="M253" s="290" t="s">
        <v>19</v>
      </c>
      <c r="N253" s="291" t="s">
        <v>43</v>
      </c>
      <c r="O253" s="86"/>
      <c r="P253" s="224">
        <f>O253*H253</f>
        <v>0</v>
      </c>
      <c r="Q253" s="224">
        <v>1</v>
      </c>
      <c r="R253" s="224">
        <f>Q253*H253</f>
        <v>11.590999999999999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232</v>
      </c>
      <c r="AT253" s="226" t="s">
        <v>754</v>
      </c>
      <c r="AU253" s="226" t="s">
        <v>82</v>
      </c>
      <c r="AY253" s="19" t="s">
        <v>180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187</v>
      </c>
      <c r="BM253" s="226" t="s">
        <v>757</v>
      </c>
    </row>
    <row r="254" s="2" customFormat="1">
      <c r="A254" s="40"/>
      <c r="B254" s="41"/>
      <c r="C254" s="42"/>
      <c r="D254" s="228" t="s">
        <v>189</v>
      </c>
      <c r="E254" s="42"/>
      <c r="F254" s="229" t="s">
        <v>756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189</v>
      </c>
      <c r="AU254" s="19" t="s">
        <v>82</v>
      </c>
    </row>
    <row r="255" s="13" customFormat="1">
      <c r="A255" s="13"/>
      <c r="B255" s="235"/>
      <c r="C255" s="236"/>
      <c r="D255" s="228" t="s">
        <v>193</v>
      </c>
      <c r="E255" s="237" t="s">
        <v>19</v>
      </c>
      <c r="F255" s="238" t="s">
        <v>758</v>
      </c>
      <c r="G255" s="236"/>
      <c r="H255" s="239">
        <v>11.590999999999999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193</v>
      </c>
      <c r="AU255" s="245" t="s">
        <v>82</v>
      </c>
      <c r="AV255" s="13" t="s">
        <v>82</v>
      </c>
      <c r="AW255" s="13" t="s">
        <v>33</v>
      </c>
      <c r="AX255" s="13" t="s">
        <v>80</v>
      </c>
      <c r="AY255" s="245" t="s">
        <v>180</v>
      </c>
    </row>
    <row r="256" s="2" customFormat="1" ht="16.5" customHeight="1">
      <c r="A256" s="40"/>
      <c r="B256" s="41"/>
      <c r="C256" s="282" t="s">
        <v>257</v>
      </c>
      <c r="D256" s="282" t="s">
        <v>754</v>
      </c>
      <c r="E256" s="283" t="s">
        <v>759</v>
      </c>
      <c r="F256" s="284" t="s">
        <v>756</v>
      </c>
      <c r="G256" s="285" t="s">
        <v>367</v>
      </c>
      <c r="H256" s="286">
        <v>-5.7960000000000003</v>
      </c>
      <c r="I256" s="287"/>
      <c r="J256" s="288">
        <f>ROUND(I256*H256,2)</f>
        <v>0</v>
      </c>
      <c r="K256" s="284" t="s">
        <v>186</v>
      </c>
      <c r="L256" s="289"/>
      <c r="M256" s="290" t="s">
        <v>19</v>
      </c>
      <c r="N256" s="291" t="s">
        <v>43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232</v>
      </c>
      <c r="AT256" s="226" t="s">
        <v>754</v>
      </c>
      <c r="AU256" s="226" t="s">
        <v>82</v>
      </c>
      <c r="AY256" s="19" t="s">
        <v>180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187</v>
      </c>
      <c r="BM256" s="226" t="s">
        <v>760</v>
      </c>
    </row>
    <row r="257" s="2" customFormat="1">
      <c r="A257" s="40"/>
      <c r="B257" s="41"/>
      <c r="C257" s="42"/>
      <c r="D257" s="228" t="s">
        <v>189</v>
      </c>
      <c r="E257" s="42"/>
      <c r="F257" s="229" t="s">
        <v>756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189</v>
      </c>
      <c r="AU257" s="19" t="s">
        <v>82</v>
      </c>
    </row>
    <row r="258" s="13" customFormat="1">
      <c r="A258" s="13"/>
      <c r="B258" s="235"/>
      <c r="C258" s="236"/>
      <c r="D258" s="228" t="s">
        <v>193</v>
      </c>
      <c r="E258" s="237" t="s">
        <v>19</v>
      </c>
      <c r="F258" s="238" t="s">
        <v>761</v>
      </c>
      <c r="G258" s="236"/>
      <c r="H258" s="239">
        <v>-5.7960000000000003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193</v>
      </c>
      <c r="AU258" s="245" t="s">
        <v>82</v>
      </c>
      <c r="AV258" s="13" t="s">
        <v>82</v>
      </c>
      <c r="AW258" s="13" t="s">
        <v>33</v>
      </c>
      <c r="AX258" s="13" t="s">
        <v>80</v>
      </c>
      <c r="AY258" s="245" t="s">
        <v>180</v>
      </c>
    </row>
    <row r="259" s="2" customFormat="1" ht="16.5" customHeight="1">
      <c r="A259" s="40"/>
      <c r="B259" s="41"/>
      <c r="C259" s="282" t="s">
        <v>263</v>
      </c>
      <c r="D259" s="282" t="s">
        <v>754</v>
      </c>
      <c r="E259" s="283" t="s">
        <v>762</v>
      </c>
      <c r="F259" s="284" t="s">
        <v>763</v>
      </c>
      <c r="G259" s="285" t="s">
        <v>367</v>
      </c>
      <c r="H259" s="286">
        <v>5.968</v>
      </c>
      <c r="I259" s="287"/>
      <c r="J259" s="288">
        <f>ROUND(I259*H259,2)</f>
        <v>0</v>
      </c>
      <c r="K259" s="284" t="s">
        <v>186</v>
      </c>
      <c r="L259" s="289"/>
      <c r="M259" s="290" t="s">
        <v>19</v>
      </c>
      <c r="N259" s="291" t="s">
        <v>43</v>
      </c>
      <c r="O259" s="86"/>
      <c r="P259" s="224">
        <f>O259*H259</f>
        <v>0</v>
      </c>
      <c r="Q259" s="224">
        <v>1</v>
      </c>
      <c r="R259" s="224">
        <f>Q259*H259</f>
        <v>5.968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232</v>
      </c>
      <c r="AT259" s="226" t="s">
        <v>754</v>
      </c>
      <c r="AU259" s="226" t="s">
        <v>82</v>
      </c>
      <c r="AY259" s="19" t="s">
        <v>180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187</v>
      </c>
      <c r="BM259" s="226" t="s">
        <v>764</v>
      </c>
    </row>
    <row r="260" s="2" customFormat="1">
      <c r="A260" s="40"/>
      <c r="B260" s="41"/>
      <c r="C260" s="42"/>
      <c r="D260" s="228" t="s">
        <v>189</v>
      </c>
      <c r="E260" s="42"/>
      <c r="F260" s="229" t="s">
        <v>763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189</v>
      </c>
      <c r="AU260" s="19" t="s">
        <v>82</v>
      </c>
    </row>
    <row r="261" s="2" customFormat="1" ht="16.5" customHeight="1">
      <c r="A261" s="40"/>
      <c r="B261" s="41"/>
      <c r="C261" s="282" t="s">
        <v>269</v>
      </c>
      <c r="D261" s="282" t="s">
        <v>754</v>
      </c>
      <c r="E261" s="283" t="s">
        <v>765</v>
      </c>
      <c r="F261" s="284" t="s">
        <v>763</v>
      </c>
      <c r="G261" s="285" t="s">
        <v>367</v>
      </c>
      <c r="H261" s="286">
        <v>-2.984</v>
      </c>
      <c r="I261" s="287"/>
      <c r="J261" s="288">
        <f>ROUND(I261*H261,2)</f>
        <v>0</v>
      </c>
      <c r="K261" s="284" t="s">
        <v>186</v>
      </c>
      <c r="L261" s="289"/>
      <c r="M261" s="290" t="s">
        <v>19</v>
      </c>
      <c r="N261" s="291" t="s">
        <v>43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232</v>
      </c>
      <c r="AT261" s="226" t="s">
        <v>754</v>
      </c>
      <c r="AU261" s="226" t="s">
        <v>82</v>
      </c>
      <c r="AY261" s="19" t="s">
        <v>180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187</v>
      </c>
      <c r="BM261" s="226" t="s">
        <v>766</v>
      </c>
    </row>
    <row r="262" s="2" customFormat="1">
      <c r="A262" s="40"/>
      <c r="B262" s="41"/>
      <c r="C262" s="42"/>
      <c r="D262" s="228" t="s">
        <v>189</v>
      </c>
      <c r="E262" s="42"/>
      <c r="F262" s="229" t="s">
        <v>763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189</v>
      </c>
      <c r="AU262" s="19" t="s">
        <v>82</v>
      </c>
    </row>
    <row r="263" s="13" customFormat="1">
      <c r="A263" s="13"/>
      <c r="B263" s="235"/>
      <c r="C263" s="236"/>
      <c r="D263" s="228" t="s">
        <v>193</v>
      </c>
      <c r="E263" s="237" t="s">
        <v>19</v>
      </c>
      <c r="F263" s="238" t="s">
        <v>767</v>
      </c>
      <c r="G263" s="236"/>
      <c r="H263" s="239">
        <v>-2.984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193</v>
      </c>
      <c r="AU263" s="245" t="s">
        <v>82</v>
      </c>
      <c r="AV263" s="13" t="s">
        <v>82</v>
      </c>
      <c r="AW263" s="13" t="s">
        <v>33</v>
      </c>
      <c r="AX263" s="13" t="s">
        <v>80</v>
      </c>
      <c r="AY263" s="245" t="s">
        <v>180</v>
      </c>
    </row>
    <row r="264" s="2" customFormat="1" ht="16.5" customHeight="1">
      <c r="A264" s="40"/>
      <c r="B264" s="41"/>
      <c r="C264" s="282" t="s">
        <v>275</v>
      </c>
      <c r="D264" s="282" t="s">
        <v>754</v>
      </c>
      <c r="E264" s="283" t="s">
        <v>768</v>
      </c>
      <c r="F264" s="284" t="s">
        <v>769</v>
      </c>
      <c r="G264" s="285" t="s">
        <v>367</v>
      </c>
      <c r="H264" s="286">
        <v>2.1070000000000002</v>
      </c>
      <c r="I264" s="287"/>
      <c r="J264" s="288">
        <f>ROUND(I264*H264,2)</f>
        <v>0</v>
      </c>
      <c r="K264" s="284" t="s">
        <v>19</v>
      </c>
      <c r="L264" s="289"/>
      <c r="M264" s="290" t="s">
        <v>19</v>
      </c>
      <c r="N264" s="291" t="s">
        <v>43</v>
      </c>
      <c r="O264" s="86"/>
      <c r="P264" s="224">
        <f>O264*H264</f>
        <v>0</v>
      </c>
      <c r="Q264" s="224">
        <v>1</v>
      </c>
      <c r="R264" s="224">
        <f>Q264*H264</f>
        <v>2.1070000000000002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232</v>
      </c>
      <c r="AT264" s="226" t="s">
        <v>754</v>
      </c>
      <c r="AU264" s="226" t="s">
        <v>82</v>
      </c>
      <c r="AY264" s="19" t="s">
        <v>180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187</v>
      </c>
      <c r="BM264" s="226" t="s">
        <v>770</v>
      </c>
    </row>
    <row r="265" s="2" customFormat="1">
      <c r="A265" s="40"/>
      <c r="B265" s="41"/>
      <c r="C265" s="42"/>
      <c r="D265" s="228" t="s">
        <v>189</v>
      </c>
      <c r="E265" s="42"/>
      <c r="F265" s="229" t="s">
        <v>769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189</v>
      </c>
      <c r="AU265" s="19" t="s">
        <v>82</v>
      </c>
    </row>
    <row r="266" s="13" customFormat="1">
      <c r="A266" s="13"/>
      <c r="B266" s="235"/>
      <c r="C266" s="236"/>
      <c r="D266" s="228" t="s">
        <v>193</v>
      </c>
      <c r="E266" s="237" t="s">
        <v>19</v>
      </c>
      <c r="F266" s="238" t="s">
        <v>771</v>
      </c>
      <c r="G266" s="236"/>
      <c r="H266" s="239">
        <v>2.1070000000000002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193</v>
      </c>
      <c r="AU266" s="245" t="s">
        <v>82</v>
      </c>
      <c r="AV266" s="13" t="s">
        <v>82</v>
      </c>
      <c r="AW266" s="13" t="s">
        <v>33</v>
      </c>
      <c r="AX266" s="13" t="s">
        <v>80</v>
      </c>
      <c r="AY266" s="245" t="s">
        <v>180</v>
      </c>
    </row>
    <row r="267" s="2" customFormat="1" ht="16.5" customHeight="1">
      <c r="A267" s="40"/>
      <c r="B267" s="41"/>
      <c r="C267" s="282" t="s">
        <v>8</v>
      </c>
      <c r="D267" s="282" t="s">
        <v>754</v>
      </c>
      <c r="E267" s="283" t="s">
        <v>772</v>
      </c>
      <c r="F267" s="284" t="s">
        <v>773</v>
      </c>
      <c r="G267" s="285" t="s">
        <v>250</v>
      </c>
      <c r="H267" s="286">
        <v>51.100000000000001</v>
      </c>
      <c r="I267" s="287"/>
      <c r="J267" s="288">
        <f>ROUND(I267*H267,2)</f>
        <v>0</v>
      </c>
      <c r="K267" s="284" t="s">
        <v>186</v>
      </c>
      <c r="L267" s="289"/>
      <c r="M267" s="290" t="s">
        <v>19</v>
      </c>
      <c r="N267" s="291" t="s">
        <v>43</v>
      </c>
      <c r="O267" s="86"/>
      <c r="P267" s="224">
        <f>O267*H267</f>
        <v>0</v>
      </c>
      <c r="Q267" s="224">
        <v>2.234</v>
      </c>
      <c r="R267" s="224">
        <f>Q267*H267</f>
        <v>114.1574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232</v>
      </c>
      <c r="AT267" s="226" t="s">
        <v>754</v>
      </c>
      <c r="AU267" s="226" t="s">
        <v>82</v>
      </c>
      <c r="AY267" s="19" t="s">
        <v>180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187</v>
      </c>
      <c r="BM267" s="226" t="s">
        <v>774</v>
      </c>
    </row>
    <row r="268" s="2" customFormat="1">
      <c r="A268" s="40"/>
      <c r="B268" s="41"/>
      <c r="C268" s="42"/>
      <c r="D268" s="228" t="s">
        <v>189</v>
      </c>
      <c r="E268" s="42"/>
      <c r="F268" s="229" t="s">
        <v>773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189</v>
      </c>
      <c r="AU268" s="19" t="s">
        <v>82</v>
      </c>
    </row>
    <row r="269" s="14" customFormat="1">
      <c r="A269" s="14"/>
      <c r="B269" s="246"/>
      <c r="C269" s="247"/>
      <c r="D269" s="228" t="s">
        <v>193</v>
      </c>
      <c r="E269" s="248" t="s">
        <v>19</v>
      </c>
      <c r="F269" s="249" t="s">
        <v>775</v>
      </c>
      <c r="G269" s="247"/>
      <c r="H269" s="248" t="s">
        <v>19</v>
      </c>
      <c r="I269" s="250"/>
      <c r="J269" s="247"/>
      <c r="K269" s="247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193</v>
      </c>
      <c r="AU269" s="255" t="s">
        <v>82</v>
      </c>
      <c r="AV269" s="14" t="s">
        <v>80</v>
      </c>
      <c r="AW269" s="14" t="s">
        <v>33</v>
      </c>
      <c r="AX269" s="14" t="s">
        <v>72</v>
      </c>
      <c r="AY269" s="255" t="s">
        <v>180</v>
      </c>
    </row>
    <row r="270" s="13" customFormat="1">
      <c r="A270" s="13"/>
      <c r="B270" s="235"/>
      <c r="C270" s="236"/>
      <c r="D270" s="228" t="s">
        <v>193</v>
      </c>
      <c r="E270" s="237" t="s">
        <v>19</v>
      </c>
      <c r="F270" s="238" t="s">
        <v>776</v>
      </c>
      <c r="G270" s="236"/>
      <c r="H270" s="239">
        <v>4.1310000000000002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193</v>
      </c>
      <c r="AU270" s="245" t="s">
        <v>82</v>
      </c>
      <c r="AV270" s="13" t="s">
        <v>82</v>
      </c>
      <c r="AW270" s="13" t="s">
        <v>33</v>
      </c>
      <c r="AX270" s="13" t="s">
        <v>72</v>
      </c>
      <c r="AY270" s="245" t="s">
        <v>180</v>
      </c>
    </row>
    <row r="271" s="13" customFormat="1">
      <c r="A271" s="13"/>
      <c r="B271" s="235"/>
      <c r="C271" s="236"/>
      <c r="D271" s="228" t="s">
        <v>193</v>
      </c>
      <c r="E271" s="237" t="s">
        <v>19</v>
      </c>
      <c r="F271" s="238" t="s">
        <v>777</v>
      </c>
      <c r="G271" s="236"/>
      <c r="H271" s="239">
        <v>46.969000000000001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193</v>
      </c>
      <c r="AU271" s="245" t="s">
        <v>82</v>
      </c>
      <c r="AV271" s="13" t="s">
        <v>82</v>
      </c>
      <c r="AW271" s="13" t="s">
        <v>33</v>
      </c>
      <c r="AX271" s="13" t="s">
        <v>72</v>
      </c>
      <c r="AY271" s="245" t="s">
        <v>180</v>
      </c>
    </row>
    <row r="272" s="15" customFormat="1">
      <c r="A272" s="15"/>
      <c r="B272" s="256"/>
      <c r="C272" s="257"/>
      <c r="D272" s="228" t="s">
        <v>193</v>
      </c>
      <c r="E272" s="258" t="s">
        <v>19</v>
      </c>
      <c r="F272" s="259" t="s">
        <v>353</v>
      </c>
      <c r="G272" s="257"/>
      <c r="H272" s="260">
        <v>51.100000000000001</v>
      </c>
      <c r="I272" s="261"/>
      <c r="J272" s="257"/>
      <c r="K272" s="257"/>
      <c r="L272" s="262"/>
      <c r="M272" s="263"/>
      <c r="N272" s="264"/>
      <c r="O272" s="264"/>
      <c r="P272" s="264"/>
      <c r="Q272" s="264"/>
      <c r="R272" s="264"/>
      <c r="S272" s="264"/>
      <c r="T272" s="26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6" t="s">
        <v>193</v>
      </c>
      <c r="AU272" s="266" t="s">
        <v>82</v>
      </c>
      <c r="AV272" s="15" t="s">
        <v>187</v>
      </c>
      <c r="AW272" s="15" t="s">
        <v>33</v>
      </c>
      <c r="AX272" s="15" t="s">
        <v>80</v>
      </c>
      <c r="AY272" s="266" t="s">
        <v>180</v>
      </c>
    </row>
    <row r="273" s="2" customFormat="1" ht="16.5" customHeight="1">
      <c r="A273" s="40"/>
      <c r="B273" s="41"/>
      <c r="C273" s="215" t="s">
        <v>286</v>
      </c>
      <c r="D273" s="215" t="s">
        <v>182</v>
      </c>
      <c r="E273" s="216" t="s">
        <v>778</v>
      </c>
      <c r="F273" s="217" t="s">
        <v>779</v>
      </c>
      <c r="G273" s="218" t="s">
        <v>185</v>
      </c>
      <c r="H273" s="219">
        <v>260.03100000000001</v>
      </c>
      <c r="I273" s="220"/>
      <c r="J273" s="221">
        <f>ROUND(I273*H273,2)</f>
        <v>0</v>
      </c>
      <c r="K273" s="217" t="s">
        <v>186</v>
      </c>
      <c r="L273" s="46"/>
      <c r="M273" s="222" t="s">
        <v>19</v>
      </c>
      <c r="N273" s="223" t="s">
        <v>43</v>
      </c>
      <c r="O273" s="86"/>
      <c r="P273" s="224">
        <f>O273*H273</f>
        <v>0</v>
      </c>
      <c r="Q273" s="224">
        <v>0.0264</v>
      </c>
      <c r="R273" s="224">
        <f>Q273*H273</f>
        <v>6.8648183999999999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187</v>
      </c>
      <c r="AT273" s="226" t="s">
        <v>182</v>
      </c>
      <c r="AU273" s="226" t="s">
        <v>82</v>
      </c>
      <c r="AY273" s="19" t="s">
        <v>180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187</v>
      </c>
      <c r="BM273" s="226" t="s">
        <v>780</v>
      </c>
    </row>
    <row r="274" s="2" customFormat="1">
      <c r="A274" s="40"/>
      <c r="B274" s="41"/>
      <c r="C274" s="42"/>
      <c r="D274" s="228" t="s">
        <v>189</v>
      </c>
      <c r="E274" s="42"/>
      <c r="F274" s="229" t="s">
        <v>781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189</v>
      </c>
      <c r="AU274" s="19" t="s">
        <v>82</v>
      </c>
    </row>
    <row r="275" s="2" customFormat="1">
      <c r="A275" s="40"/>
      <c r="B275" s="41"/>
      <c r="C275" s="42"/>
      <c r="D275" s="233" t="s">
        <v>191</v>
      </c>
      <c r="E275" s="42"/>
      <c r="F275" s="234" t="s">
        <v>782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191</v>
      </c>
      <c r="AU275" s="19" t="s">
        <v>82</v>
      </c>
    </row>
    <row r="276" s="14" customFormat="1">
      <c r="A276" s="14"/>
      <c r="B276" s="246"/>
      <c r="C276" s="247"/>
      <c r="D276" s="228" t="s">
        <v>193</v>
      </c>
      <c r="E276" s="248" t="s">
        <v>19</v>
      </c>
      <c r="F276" s="249" t="s">
        <v>783</v>
      </c>
      <c r="G276" s="247"/>
      <c r="H276" s="248" t="s">
        <v>19</v>
      </c>
      <c r="I276" s="250"/>
      <c r="J276" s="247"/>
      <c r="K276" s="247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193</v>
      </c>
      <c r="AU276" s="255" t="s">
        <v>82</v>
      </c>
      <c r="AV276" s="14" t="s">
        <v>80</v>
      </c>
      <c r="AW276" s="14" t="s">
        <v>33</v>
      </c>
      <c r="AX276" s="14" t="s">
        <v>72</v>
      </c>
      <c r="AY276" s="255" t="s">
        <v>180</v>
      </c>
    </row>
    <row r="277" s="13" customFormat="1">
      <c r="A277" s="13"/>
      <c r="B277" s="235"/>
      <c r="C277" s="236"/>
      <c r="D277" s="228" t="s">
        <v>193</v>
      </c>
      <c r="E277" s="237" t="s">
        <v>19</v>
      </c>
      <c r="F277" s="238" t="s">
        <v>784</v>
      </c>
      <c r="G277" s="236"/>
      <c r="H277" s="239">
        <v>22.154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5" t="s">
        <v>193</v>
      </c>
      <c r="AU277" s="245" t="s">
        <v>82</v>
      </c>
      <c r="AV277" s="13" t="s">
        <v>82</v>
      </c>
      <c r="AW277" s="13" t="s">
        <v>33</v>
      </c>
      <c r="AX277" s="13" t="s">
        <v>72</v>
      </c>
      <c r="AY277" s="245" t="s">
        <v>180</v>
      </c>
    </row>
    <row r="278" s="14" customFormat="1">
      <c r="A278" s="14"/>
      <c r="B278" s="246"/>
      <c r="C278" s="247"/>
      <c r="D278" s="228" t="s">
        <v>193</v>
      </c>
      <c r="E278" s="248" t="s">
        <v>19</v>
      </c>
      <c r="F278" s="249" t="s">
        <v>785</v>
      </c>
      <c r="G278" s="247"/>
      <c r="H278" s="248" t="s">
        <v>19</v>
      </c>
      <c r="I278" s="250"/>
      <c r="J278" s="247"/>
      <c r="K278" s="247"/>
      <c r="L278" s="251"/>
      <c r="M278" s="252"/>
      <c r="N278" s="253"/>
      <c r="O278" s="253"/>
      <c r="P278" s="253"/>
      <c r="Q278" s="253"/>
      <c r="R278" s="253"/>
      <c r="S278" s="253"/>
      <c r="T278" s="25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5" t="s">
        <v>193</v>
      </c>
      <c r="AU278" s="255" t="s">
        <v>82</v>
      </c>
      <c r="AV278" s="14" t="s">
        <v>80</v>
      </c>
      <c r="AW278" s="14" t="s">
        <v>33</v>
      </c>
      <c r="AX278" s="14" t="s">
        <v>72</v>
      </c>
      <c r="AY278" s="255" t="s">
        <v>180</v>
      </c>
    </row>
    <row r="279" s="13" customFormat="1">
      <c r="A279" s="13"/>
      <c r="B279" s="235"/>
      <c r="C279" s="236"/>
      <c r="D279" s="228" t="s">
        <v>193</v>
      </c>
      <c r="E279" s="237" t="s">
        <v>19</v>
      </c>
      <c r="F279" s="238" t="s">
        <v>786</v>
      </c>
      <c r="G279" s="236"/>
      <c r="H279" s="239">
        <v>149.922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5" t="s">
        <v>193</v>
      </c>
      <c r="AU279" s="245" t="s">
        <v>82</v>
      </c>
      <c r="AV279" s="13" t="s">
        <v>82</v>
      </c>
      <c r="AW279" s="13" t="s">
        <v>33</v>
      </c>
      <c r="AX279" s="13" t="s">
        <v>72</v>
      </c>
      <c r="AY279" s="245" t="s">
        <v>180</v>
      </c>
    </row>
    <row r="280" s="14" customFormat="1">
      <c r="A280" s="14"/>
      <c r="B280" s="246"/>
      <c r="C280" s="247"/>
      <c r="D280" s="228" t="s">
        <v>193</v>
      </c>
      <c r="E280" s="248" t="s">
        <v>19</v>
      </c>
      <c r="F280" s="249" t="s">
        <v>787</v>
      </c>
      <c r="G280" s="247"/>
      <c r="H280" s="248" t="s">
        <v>19</v>
      </c>
      <c r="I280" s="250"/>
      <c r="J280" s="247"/>
      <c r="K280" s="247"/>
      <c r="L280" s="251"/>
      <c r="M280" s="252"/>
      <c r="N280" s="253"/>
      <c r="O280" s="253"/>
      <c r="P280" s="253"/>
      <c r="Q280" s="253"/>
      <c r="R280" s="253"/>
      <c r="S280" s="253"/>
      <c r="T280" s="25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5" t="s">
        <v>193</v>
      </c>
      <c r="AU280" s="255" t="s">
        <v>82</v>
      </c>
      <c r="AV280" s="14" t="s">
        <v>80</v>
      </c>
      <c r="AW280" s="14" t="s">
        <v>33</v>
      </c>
      <c r="AX280" s="14" t="s">
        <v>72</v>
      </c>
      <c r="AY280" s="255" t="s">
        <v>180</v>
      </c>
    </row>
    <row r="281" s="13" customFormat="1">
      <c r="A281" s="13"/>
      <c r="B281" s="235"/>
      <c r="C281" s="236"/>
      <c r="D281" s="228" t="s">
        <v>193</v>
      </c>
      <c r="E281" s="237" t="s">
        <v>19</v>
      </c>
      <c r="F281" s="238" t="s">
        <v>788</v>
      </c>
      <c r="G281" s="236"/>
      <c r="H281" s="239">
        <v>25.690999999999999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193</v>
      </c>
      <c r="AU281" s="245" t="s">
        <v>82</v>
      </c>
      <c r="AV281" s="13" t="s">
        <v>82</v>
      </c>
      <c r="AW281" s="13" t="s">
        <v>33</v>
      </c>
      <c r="AX281" s="13" t="s">
        <v>72</v>
      </c>
      <c r="AY281" s="245" t="s">
        <v>180</v>
      </c>
    </row>
    <row r="282" s="14" customFormat="1">
      <c r="A282" s="14"/>
      <c r="B282" s="246"/>
      <c r="C282" s="247"/>
      <c r="D282" s="228" t="s">
        <v>193</v>
      </c>
      <c r="E282" s="248" t="s">
        <v>19</v>
      </c>
      <c r="F282" s="249" t="s">
        <v>789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193</v>
      </c>
      <c r="AU282" s="255" t="s">
        <v>82</v>
      </c>
      <c r="AV282" s="14" t="s">
        <v>80</v>
      </c>
      <c r="AW282" s="14" t="s">
        <v>33</v>
      </c>
      <c r="AX282" s="14" t="s">
        <v>72</v>
      </c>
      <c r="AY282" s="255" t="s">
        <v>180</v>
      </c>
    </row>
    <row r="283" s="13" customFormat="1">
      <c r="A283" s="13"/>
      <c r="B283" s="235"/>
      <c r="C283" s="236"/>
      <c r="D283" s="228" t="s">
        <v>193</v>
      </c>
      <c r="E283" s="237" t="s">
        <v>19</v>
      </c>
      <c r="F283" s="238" t="s">
        <v>790</v>
      </c>
      <c r="G283" s="236"/>
      <c r="H283" s="239">
        <v>62.264000000000003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193</v>
      </c>
      <c r="AU283" s="245" t="s">
        <v>82</v>
      </c>
      <c r="AV283" s="13" t="s">
        <v>82</v>
      </c>
      <c r="AW283" s="13" t="s">
        <v>33</v>
      </c>
      <c r="AX283" s="13" t="s">
        <v>72</v>
      </c>
      <c r="AY283" s="245" t="s">
        <v>180</v>
      </c>
    </row>
    <row r="284" s="15" customFormat="1">
      <c r="A284" s="15"/>
      <c r="B284" s="256"/>
      <c r="C284" s="257"/>
      <c r="D284" s="228" t="s">
        <v>193</v>
      </c>
      <c r="E284" s="258" t="s">
        <v>19</v>
      </c>
      <c r="F284" s="259" t="s">
        <v>353</v>
      </c>
      <c r="G284" s="257"/>
      <c r="H284" s="260">
        <v>260.03100000000001</v>
      </c>
      <c r="I284" s="261"/>
      <c r="J284" s="257"/>
      <c r="K284" s="257"/>
      <c r="L284" s="262"/>
      <c r="M284" s="263"/>
      <c r="N284" s="264"/>
      <c r="O284" s="264"/>
      <c r="P284" s="264"/>
      <c r="Q284" s="264"/>
      <c r="R284" s="264"/>
      <c r="S284" s="264"/>
      <c r="T284" s="26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6" t="s">
        <v>193</v>
      </c>
      <c r="AU284" s="266" t="s">
        <v>82</v>
      </c>
      <c r="AV284" s="15" t="s">
        <v>187</v>
      </c>
      <c r="AW284" s="15" t="s">
        <v>33</v>
      </c>
      <c r="AX284" s="15" t="s">
        <v>80</v>
      </c>
      <c r="AY284" s="266" t="s">
        <v>180</v>
      </c>
    </row>
    <row r="285" s="2" customFormat="1" ht="16.5" customHeight="1">
      <c r="A285" s="40"/>
      <c r="B285" s="41"/>
      <c r="C285" s="215" t="s">
        <v>292</v>
      </c>
      <c r="D285" s="215" t="s">
        <v>182</v>
      </c>
      <c r="E285" s="216" t="s">
        <v>791</v>
      </c>
      <c r="F285" s="217" t="s">
        <v>792</v>
      </c>
      <c r="G285" s="218" t="s">
        <v>250</v>
      </c>
      <c r="H285" s="219">
        <v>10</v>
      </c>
      <c r="I285" s="220"/>
      <c r="J285" s="221">
        <f>ROUND(I285*H285,2)</f>
        <v>0</v>
      </c>
      <c r="K285" s="217" t="s">
        <v>186</v>
      </c>
      <c r="L285" s="46"/>
      <c r="M285" s="222" t="s">
        <v>19</v>
      </c>
      <c r="N285" s="223" t="s">
        <v>43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187</v>
      </c>
      <c r="AT285" s="226" t="s">
        <v>182</v>
      </c>
      <c r="AU285" s="226" t="s">
        <v>82</v>
      </c>
      <c r="AY285" s="19" t="s">
        <v>180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187</v>
      </c>
      <c r="BM285" s="226" t="s">
        <v>793</v>
      </c>
    </row>
    <row r="286" s="2" customFormat="1">
      <c r="A286" s="40"/>
      <c r="B286" s="41"/>
      <c r="C286" s="42"/>
      <c r="D286" s="228" t="s">
        <v>189</v>
      </c>
      <c r="E286" s="42"/>
      <c r="F286" s="229" t="s">
        <v>794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189</v>
      </c>
      <c r="AU286" s="19" t="s">
        <v>82</v>
      </c>
    </row>
    <row r="287" s="2" customFormat="1">
      <c r="A287" s="40"/>
      <c r="B287" s="41"/>
      <c r="C287" s="42"/>
      <c r="D287" s="233" t="s">
        <v>191</v>
      </c>
      <c r="E287" s="42"/>
      <c r="F287" s="234" t="s">
        <v>795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191</v>
      </c>
      <c r="AU287" s="19" t="s">
        <v>82</v>
      </c>
    </row>
    <row r="288" s="14" customFormat="1">
      <c r="A288" s="14"/>
      <c r="B288" s="246"/>
      <c r="C288" s="247"/>
      <c r="D288" s="228" t="s">
        <v>193</v>
      </c>
      <c r="E288" s="248" t="s">
        <v>19</v>
      </c>
      <c r="F288" s="249" t="s">
        <v>796</v>
      </c>
      <c r="G288" s="247"/>
      <c r="H288" s="248" t="s">
        <v>19</v>
      </c>
      <c r="I288" s="250"/>
      <c r="J288" s="247"/>
      <c r="K288" s="247"/>
      <c r="L288" s="251"/>
      <c r="M288" s="252"/>
      <c r="N288" s="253"/>
      <c r="O288" s="253"/>
      <c r="P288" s="253"/>
      <c r="Q288" s="253"/>
      <c r="R288" s="253"/>
      <c r="S288" s="253"/>
      <c r="T288" s="25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5" t="s">
        <v>193</v>
      </c>
      <c r="AU288" s="255" t="s">
        <v>82</v>
      </c>
      <c r="AV288" s="14" t="s">
        <v>80</v>
      </c>
      <c r="AW288" s="14" t="s">
        <v>33</v>
      </c>
      <c r="AX288" s="14" t="s">
        <v>72</v>
      </c>
      <c r="AY288" s="255" t="s">
        <v>180</v>
      </c>
    </row>
    <row r="289" s="14" customFormat="1">
      <c r="A289" s="14"/>
      <c r="B289" s="246"/>
      <c r="C289" s="247"/>
      <c r="D289" s="228" t="s">
        <v>193</v>
      </c>
      <c r="E289" s="248" t="s">
        <v>19</v>
      </c>
      <c r="F289" s="249" t="s">
        <v>797</v>
      </c>
      <c r="G289" s="247"/>
      <c r="H289" s="248" t="s">
        <v>19</v>
      </c>
      <c r="I289" s="250"/>
      <c r="J289" s="247"/>
      <c r="K289" s="247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193</v>
      </c>
      <c r="AU289" s="255" t="s">
        <v>82</v>
      </c>
      <c r="AV289" s="14" t="s">
        <v>80</v>
      </c>
      <c r="AW289" s="14" t="s">
        <v>33</v>
      </c>
      <c r="AX289" s="14" t="s">
        <v>72</v>
      </c>
      <c r="AY289" s="255" t="s">
        <v>180</v>
      </c>
    </row>
    <row r="290" s="13" customFormat="1">
      <c r="A290" s="13"/>
      <c r="B290" s="235"/>
      <c r="C290" s="236"/>
      <c r="D290" s="228" t="s">
        <v>193</v>
      </c>
      <c r="E290" s="237" t="s">
        <v>19</v>
      </c>
      <c r="F290" s="238" t="s">
        <v>798</v>
      </c>
      <c r="G290" s="236"/>
      <c r="H290" s="239">
        <v>0.625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5" t="s">
        <v>193</v>
      </c>
      <c r="AU290" s="245" t="s">
        <v>82</v>
      </c>
      <c r="AV290" s="13" t="s">
        <v>82</v>
      </c>
      <c r="AW290" s="13" t="s">
        <v>33</v>
      </c>
      <c r="AX290" s="13" t="s">
        <v>72</v>
      </c>
      <c r="AY290" s="245" t="s">
        <v>180</v>
      </c>
    </row>
    <row r="291" s="14" customFormat="1">
      <c r="A291" s="14"/>
      <c r="B291" s="246"/>
      <c r="C291" s="247"/>
      <c r="D291" s="228" t="s">
        <v>193</v>
      </c>
      <c r="E291" s="248" t="s">
        <v>19</v>
      </c>
      <c r="F291" s="249" t="s">
        <v>799</v>
      </c>
      <c r="G291" s="247"/>
      <c r="H291" s="248" t="s">
        <v>19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193</v>
      </c>
      <c r="AU291" s="255" t="s">
        <v>82</v>
      </c>
      <c r="AV291" s="14" t="s">
        <v>80</v>
      </c>
      <c r="AW291" s="14" t="s">
        <v>33</v>
      </c>
      <c r="AX291" s="14" t="s">
        <v>72</v>
      </c>
      <c r="AY291" s="255" t="s">
        <v>180</v>
      </c>
    </row>
    <row r="292" s="13" customFormat="1">
      <c r="A292" s="13"/>
      <c r="B292" s="235"/>
      <c r="C292" s="236"/>
      <c r="D292" s="228" t="s">
        <v>193</v>
      </c>
      <c r="E292" s="237" t="s">
        <v>19</v>
      </c>
      <c r="F292" s="238" t="s">
        <v>800</v>
      </c>
      <c r="G292" s="236"/>
      <c r="H292" s="239">
        <v>9.375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193</v>
      </c>
      <c r="AU292" s="245" t="s">
        <v>82</v>
      </c>
      <c r="AV292" s="13" t="s">
        <v>82</v>
      </c>
      <c r="AW292" s="13" t="s">
        <v>33</v>
      </c>
      <c r="AX292" s="13" t="s">
        <v>72</v>
      </c>
      <c r="AY292" s="245" t="s">
        <v>180</v>
      </c>
    </row>
    <row r="293" s="15" customFormat="1">
      <c r="A293" s="15"/>
      <c r="B293" s="256"/>
      <c r="C293" s="257"/>
      <c r="D293" s="228" t="s">
        <v>193</v>
      </c>
      <c r="E293" s="258" t="s">
        <v>19</v>
      </c>
      <c r="F293" s="259" t="s">
        <v>353</v>
      </c>
      <c r="G293" s="257"/>
      <c r="H293" s="260">
        <v>10</v>
      </c>
      <c r="I293" s="261"/>
      <c r="J293" s="257"/>
      <c r="K293" s="257"/>
      <c r="L293" s="262"/>
      <c r="M293" s="263"/>
      <c r="N293" s="264"/>
      <c r="O293" s="264"/>
      <c r="P293" s="264"/>
      <c r="Q293" s="264"/>
      <c r="R293" s="264"/>
      <c r="S293" s="264"/>
      <c r="T293" s="26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6" t="s">
        <v>193</v>
      </c>
      <c r="AU293" s="266" t="s">
        <v>82</v>
      </c>
      <c r="AV293" s="15" t="s">
        <v>187</v>
      </c>
      <c r="AW293" s="15" t="s">
        <v>33</v>
      </c>
      <c r="AX293" s="15" t="s">
        <v>80</v>
      </c>
      <c r="AY293" s="266" t="s">
        <v>180</v>
      </c>
    </row>
    <row r="294" s="2" customFormat="1" ht="21.75" customHeight="1">
      <c r="A294" s="40"/>
      <c r="B294" s="41"/>
      <c r="C294" s="215" t="s">
        <v>298</v>
      </c>
      <c r="D294" s="215" t="s">
        <v>182</v>
      </c>
      <c r="E294" s="216" t="s">
        <v>342</v>
      </c>
      <c r="F294" s="217" t="s">
        <v>343</v>
      </c>
      <c r="G294" s="218" t="s">
        <v>250</v>
      </c>
      <c r="H294" s="219">
        <v>1432.7919999999999</v>
      </c>
      <c r="I294" s="220"/>
      <c r="J294" s="221">
        <f>ROUND(I294*H294,2)</f>
        <v>0</v>
      </c>
      <c r="K294" s="217" t="s">
        <v>186</v>
      </c>
      <c r="L294" s="46"/>
      <c r="M294" s="222" t="s">
        <v>19</v>
      </c>
      <c r="N294" s="223" t="s">
        <v>43</v>
      </c>
      <c r="O294" s="86"/>
      <c r="P294" s="224">
        <f>O294*H294</f>
        <v>0</v>
      </c>
      <c r="Q294" s="224">
        <v>0</v>
      </c>
      <c r="R294" s="224">
        <f>Q294*H294</f>
        <v>0</v>
      </c>
      <c r="S294" s="224">
        <v>0</v>
      </c>
      <c r="T294" s="225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6" t="s">
        <v>187</v>
      </c>
      <c r="AT294" s="226" t="s">
        <v>182</v>
      </c>
      <c r="AU294" s="226" t="s">
        <v>82</v>
      </c>
      <c r="AY294" s="19" t="s">
        <v>180</v>
      </c>
      <c r="BE294" s="227">
        <f>IF(N294="základní",J294,0)</f>
        <v>0</v>
      </c>
      <c r="BF294" s="227">
        <f>IF(N294="snížená",J294,0)</f>
        <v>0</v>
      </c>
      <c r="BG294" s="227">
        <f>IF(N294="zákl. přenesená",J294,0)</f>
        <v>0</v>
      </c>
      <c r="BH294" s="227">
        <f>IF(N294="sníž. přenesená",J294,0)</f>
        <v>0</v>
      </c>
      <c r="BI294" s="227">
        <f>IF(N294="nulová",J294,0)</f>
        <v>0</v>
      </c>
      <c r="BJ294" s="19" t="s">
        <v>80</v>
      </c>
      <c r="BK294" s="227">
        <f>ROUND(I294*H294,2)</f>
        <v>0</v>
      </c>
      <c r="BL294" s="19" t="s">
        <v>187</v>
      </c>
      <c r="BM294" s="226" t="s">
        <v>801</v>
      </c>
    </row>
    <row r="295" s="2" customFormat="1">
      <c r="A295" s="40"/>
      <c r="B295" s="41"/>
      <c r="C295" s="42"/>
      <c r="D295" s="228" t="s">
        <v>189</v>
      </c>
      <c r="E295" s="42"/>
      <c r="F295" s="229" t="s">
        <v>345</v>
      </c>
      <c r="G295" s="42"/>
      <c r="H295" s="42"/>
      <c r="I295" s="230"/>
      <c r="J295" s="42"/>
      <c r="K295" s="42"/>
      <c r="L295" s="46"/>
      <c r="M295" s="231"/>
      <c r="N295" s="232"/>
      <c r="O295" s="86"/>
      <c r="P295" s="86"/>
      <c r="Q295" s="86"/>
      <c r="R295" s="86"/>
      <c r="S295" s="86"/>
      <c r="T295" s="87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T295" s="19" t="s">
        <v>189</v>
      </c>
      <c r="AU295" s="19" t="s">
        <v>82</v>
      </c>
    </row>
    <row r="296" s="2" customFormat="1">
      <c r="A296" s="40"/>
      <c r="B296" s="41"/>
      <c r="C296" s="42"/>
      <c r="D296" s="233" t="s">
        <v>191</v>
      </c>
      <c r="E296" s="42"/>
      <c r="F296" s="234" t="s">
        <v>346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191</v>
      </c>
      <c r="AU296" s="19" t="s">
        <v>82</v>
      </c>
    </row>
    <row r="297" s="14" customFormat="1">
      <c r="A297" s="14"/>
      <c r="B297" s="246"/>
      <c r="C297" s="247"/>
      <c r="D297" s="228" t="s">
        <v>193</v>
      </c>
      <c r="E297" s="248" t="s">
        <v>19</v>
      </c>
      <c r="F297" s="249" t="s">
        <v>802</v>
      </c>
      <c r="G297" s="247"/>
      <c r="H297" s="248" t="s">
        <v>19</v>
      </c>
      <c r="I297" s="250"/>
      <c r="J297" s="247"/>
      <c r="K297" s="247"/>
      <c r="L297" s="251"/>
      <c r="M297" s="252"/>
      <c r="N297" s="253"/>
      <c r="O297" s="253"/>
      <c r="P297" s="253"/>
      <c r="Q297" s="253"/>
      <c r="R297" s="253"/>
      <c r="S297" s="253"/>
      <c r="T297" s="25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5" t="s">
        <v>193</v>
      </c>
      <c r="AU297" s="255" t="s">
        <v>82</v>
      </c>
      <c r="AV297" s="14" t="s">
        <v>80</v>
      </c>
      <c r="AW297" s="14" t="s">
        <v>33</v>
      </c>
      <c r="AX297" s="14" t="s">
        <v>72</v>
      </c>
      <c r="AY297" s="255" t="s">
        <v>180</v>
      </c>
    </row>
    <row r="298" s="13" customFormat="1">
      <c r="A298" s="13"/>
      <c r="B298" s="235"/>
      <c r="C298" s="236"/>
      <c r="D298" s="228" t="s">
        <v>193</v>
      </c>
      <c r="E298" s="237" t="s">
        <v>19</v>
      </c>
      <c r="F298" s="238" t="s">
        <v>803</v>
      </c>
      <c r="G298" s="236"/>
      <c r="H298" s="239">
        <v>1201.098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5" t="s">
        <v>193</v>
      </c>
      <c r="AU298" s="245" t="s">
        <v>82</v>
      </c>
      <c r="AV298" s="13" t="s">
        <v>82</v>
      </c>
      <c r="AW298" s="13" t="s">
        <v>33</v>
      </c>
      <c r="AX298" s="13" t="s">
        <v>72</v>
      </c>
      <c r="AY298" s="245" t="s">
        <v>180</v>
      </c>
    </row>
    <row r="299" s="14" customFormat="1">
      <c r="A299" s="14"/>
      <c r="B299" s="246"/>
      <c r="C299" s="247"/>
      <c r="D299" s="228" t="s">
        <v>193</v>
      </c>
      <c r="E299" s="248" t="s">
        <v>19</v>
      </c>
      <c r="F299" s="249" t="s">
        <v>804</v>
      </c>
      <c r="G299" s="247"/>
      <c r="H299" s="248" t="s">
        <v>19</v>
      </c>
      <c r="I299" s="250"/>
      <c r="J299" s="247"/>
      <c r="K299" s="247"/>
      <c r="L299" s="251"/>
      <c r="M299" s="252"/>
      <c r="N299" s="253"/>
      <c r="O299" s="253"/>
      <c r="P299" s="253"/>
      <c r="Q299" s="253"/>
      <c r="R299" s="253"/>
      <c r="S299" s="253"/>
      <c r="T299" s="25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5" t="s">
        <v>193</v>
      </c>
      <c r="AU299" s="255" t="s">
        <v>82</v>
      </c>
      <c r="AV299" s="14" t="s">
        <v>80</v>
      </c>
      <c r="AW299" s="14" t="s">
        <v>33</v>
      </c>
      <c r="AX299" s="14" t="s">
        <v>72</v>
      </c>
      <c r="AY299" s="255" t="s">
        <v>180</v>
      </c>
    </row>
    <row r="300" s="13" customFormat="1">
      <c r="A300" s="13"/>
      <c r="B300" s="235"/>
      <c r="C300" s="236"/>
      <c r="D300" s="228" t="s">
        <v>193</v>
      </c>
      <c r="E300" s="237" t="s">
        <v>19</v>
      </c>
      <c r="F300" s="238" t="s">
        <v>805</v>
      </c>
      <c r="G300" s="236"/>
      <c r="H300" s="239">
        <v>-231.69399999999999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193</v>
      </c>
      <c r="AU300" s="245" t="s">
        <v>82</v>
      </c>
      <c r="AV300" s="13" t="s">
        <v>82</v>
      </c>
      <c r="AW300" s="13" t="s">
        <v>33</v>
      </c>
      <c r="AX300" s="13" t="s">
        <v>72</v>
      </c>
      <c r="AY300" s="245" t="s">
        <v>180</v>
      </c>
    </row>
    <row r="301" s="16" customFormat="1">
      <c r="A301" s="16"/>
      <c r="B301" s="267"/>
      <c r="C301" s="268"/>
      <c r="D301" s="228" t="s">
        <v>193</v>
      </c>
      <c r="E301" s="269" t="s">
        <v>19</v>
      </c>
      <c r="F301" s="270" t="s">
        <v>473</v>
      </c>
      <c r="G301" s="268"/>
      <c r="H301" s="271">
        <v>969.404</v>
      </c>
      <c r="I301" s="272"/>
      <c r="J301" s="268"/>
      <c r="K301" s="268"/>
      <c r="L301" s="273"/>
      <c r="M301" s="274"/>
      <c r="N301" s="275"/>
      <c r="O301" s="275"/>
      <c r="P301" s="275"/>
      <c r="Q301" s="275"/>
      <c r="R301" s="275"/>
      <c r="S301" s="275"/>
      <c r="T301" s="27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277" t="s">
        <v>193</v>
      </c>
      <c r="AU301" s="277" t="s">
        <v>82</v>
      </c>
      <c r="AV301" s="16" t="s">
        <v>100</v>
      </c>
      <c r="AW301" s="16" t="s">
        <v>33</v>
      </c>
      <c r="AX301" s="16" t="s">
        <v>72</v>
      </c>
      <c r="AY301" s="277" t="s">
        <v>180</v>
      </c>
    </row>
    <row r="302" s="14" customFormat="1">
      <c r="A302" s="14"/>
      <c r="B302" s="246"/>
      <c r="C302" s="247"/>
      <c r="D302" s="228" t="s">
        <v>193</v>
      </c>
      <c r="E302" s="248" t="s">
        <v>19</v>
      </c>
      <c r="F302" s="249" t="s">
        <v>806</v>
      </c>
      <c r="G302" s="247"/>
      <c r="H302" s="248" t="s">
        <v>19</v>
      </c>
      <c r="I302" s="250"/>
      <c r="J302" s="247"/>
      <c r="K302" s="247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193</v>
      </c>
      <c r="AU302" s="255" t="s">
        <v>82</v>
      </c>
      <c r="AV302" s="14" t="s">
        <v>80</v>
      </c>
      <c r="AW302" s="14" t="s">
        <v>33</v>
      </c>
      <c r="AX302" s="14" t="s">
        <v>72</v>
      </c>
      <c r="AY302" s="255" t="s">
        <v>180</v>
      </c>
    </row>
    <row r="303" s="13" customFormat="1">
      <c r="A303" s="13"/>
      <c r="B303" s="235"/>
      <c r="C303" s="236"/>
      <c r="D303" s="228" t="s">
        <v>193</v>
      </c>
      <c r="E303" s="237" t="s">
        <v>19</v>
      </c>
      <c r="F303" s="238" t="s">
        <v>807</v>
      </c>
      <c r="G303" s="236"/>
      <c r="H303" s="239">
        <v>463.38799999999998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193</v>
      </c>
      <c r="AU303" s="245" t="s">
        <v>82</v>
      </c>
      <c r="AV303" s="13" t="s">
        <v>82</v>
      </c>
      <c r="AW303" s="13" t="s">
        <v>33</v>
      </c>
      <c r="AX303" s="13" t="s">
        <v>72</v>
      </c>
      <c r="AY303" s="245" t="s">
        <v>180</v>
      </c>
    </row>
    <row r="304" s="16" customFormat="1">
      <c r="A304" s="16"/>
      <c r="B304" s="267"/>
      <c r="C304" s="268"/>
      <c r="D304" s="228" t="s">
        <v>193</v>
      </c>
      <c r="E304" s="269" t="s">
        <v>19</v>
      </c>
      <c r="F304" s="270" t="s">
        <v>473</v>
      </c>
      <c r="G304" s="268"/>
      <c r="H304" s="271">
        <v>463.38799999999998</v>
      </c>
      <c r="I304" s="272"/>
      <c r="J304" s="268"/>
      <c r="K304" s="268"/>
      <c r="L304" s="273"/>
      <c r="M304" s="274"/>
      <c r="N304" s="275"/>
      <c r="O304" s="275"/>
      <c r="P304" s="275"/>
      <c r="Q304" s="275"/>
      <c r="R304" s="275"/>
      <c r="S304" s="275"/>
      <c r="T304" s="27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T304" s="277" t="s">
        <v>193</v>
      </c>
      <c r="AU304" s="277" t="s">
        <v>82</v>
      </c>
      <c r="AV304" s="16" t="s">
        <v>100</v>
      </c>
      <c r="AW304" s="16" t="s">
        <v>33</v>
      </c>
      <c r="AX304" s="16" t="s">
        <v>72</v>
      </c>
      <c r="AY304" s="277" t="s">
        <v>180</v>
      </c>
    </row>
    <row r="305" s="15" customFormat="1">
      <c r="A305" s="15"/>
      <c r="B305" s="256"/>
      <c r="C305" s="257"/>
      <c r="D305" s="228" t="s">
        <v>193</v>
      </c>
      <c r="E305" s="258" t="s">
        <v>19</v>
      </c>
      <c r="F305" s="259" t="s">
        <v>353</v>
      </c>
      <c r="G305" s="257"/>
      <c r="H305" s="260">
        <v>1432.7919999999999</v>
      </c>
      <c r="I305" s="261"/>
      <c r="J305" s="257"/>
      <c r="K305" s="257"/>
      <c r="L305" s="262"/>
      <c r="M305" s="263"/>
      <c r="N305" s="264"/>
      <c r="O305" s="264"/>
      <c r="P305" s="264"/>
      <c r="Q305" s="264"/>
      <c r="R305" s="264"/>
      <c r="S305" s="264"/>
      <c r="T305" s="26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66" t="s">
        <v>193</v>
      </c>
      <c r="AU305" s="266" t="s">
        <v>82</v>
      </c>
      <c r="AV305" s="15" t="s">
        <v>187</v>
      </c>
      <c r="AW305" s="15" t="s">
        <v>33</v>
      </c>
      <c r="AX305" s="15" t="s">
        <v>80</v>
      </c>
      <c r="AY305" s="266" t="s">
        <v>180</v>
      </c>
    </row>
    <row r="306" s="2" customFormat="1" ht="24.15" customHeight="1">
      <c r="A306" s="40"/>
      <c r="B306" s="41"/>
      <c r="C306" s="215" t="s">
        <v>305</v>
      </c>
      <c r="D306" s="215" t="s">
        <v>182</v>
      </c>
      <c r="E306" s="216" t="s">
        <v>355</v>
      </c>
      <c r="F306" s="217" t="s">
        <v>356</v>
      </c>
      <c r="G306" s="218" t="s">
        <v>250</v>
      </c>
      <c r="H306" s="219">
        <v>24026.880000000001</v>
      </c>
      <c r="I306" s="220"/>
      <c r="J306" s="221">
        <f>ROUND(I306*H306,2)</f>
        <v>0</v>
      </c>
      <c r="K306" s="217" t="s">
        <v>186</v>
      </c>
      <c r="L306" s="46"/>
      <c r="M306" s="222" t="s">
        <v>19</v>
      </c>
      <c r="N306" s="223" t="s">
        <v>43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187</v>
      </c>
      <c r="AT306" s="226" t="s">
        <v>182</v>
      </c>
      <c r="AU306" s="226" t="s">
        <v>82</v>
      </c>
      <c r="AY306" s="19" t="s">
        <v>180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187</v>
      </c>
      <c r="BM306" s="226" t="s">
        <v>808</v>
      </c>
    </row>
    <row r="307" s="2" customFormat="1">
      <c r="A307" s="40"/>
      <c r="B307" s="41"/>
      <c r="C307" s="42"/>
      <c r="D307" s="228" t="s">
        <v>189</v>
      </c>
      <c r="E307" s="42"/>
      <c r="F307" s="229" t="s">
        <v>358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189</v>
      </c>
      <c r="AU307" s="19" t="s">
        <v>82</v>
      </c>
    </row>
    <row r="308" s="2" customFormat="1">
      <c r="A308" s="40"/>
      <c r="B308" s="41"/>
      <c r="C308" s="42"/>
      <c r="D308" s="233" t="s">
        <v>191</v>
      </c>
      <c r="E308" s="42"/>
      <c r="F308" s="234" t="s">
        <v>359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191</v>
      </c>
      <c r="AU308" s="19" t="s">
        <v>82</v>
      </c>
    </row>
    <row r="309" s="14" customFormat="1">
      <c r="A309" s="14"/>
      <c r="B309" s="246"/>
      <c r="C309" s="247"/>
      <c r="D309" s="228" t="s">
        <v>193</v>
      </c>
      <c r="E309" s="248" t="s">
        <v>19</v>
      </c>
      <c r="F309" s="249" t="s">
        <v>360</v>
      </c>
      <c r="G309" s="247"/>
      <c r="H309" s="248" t="s">
        <v>19</v>
      </c>
      <c r="I309" s="250"/>
      <c r="J309" s="247"/>
      <c r="K309" s="247"/>
      <c r="L309" s="251"/>
      <c r="M309" s="252"/>
      <c r="N309" s="253"/>
      <c r="O309" s="253"/>
      <c r="P309" s="253"/>
      <c r="Q309" s="253"/>
      <c r="R309" s="253"/>
      <c r="S309" s="253"/>
      <c r="T309" s="25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5" t="s">
        <v>193</v>
      </c>
      <c r="AU309" s="255" t="s">
        <v>82</v>
      </c>
      <c r="AV309" s="14" t="s">
        <v>80</v>
      </c>
      <c r="AW309" s="14" t="s">
        <v>33</v>
      </c>
      <c r="AX309" s="14" t="s">
        <v>72</v>
      </c>
      <c r="AY309" s="255" t="s">
        <v>180</v>
      </c>
    </row>
    <row r="310" s="13" customFormat="1">
      <c r="A310" s="13"/>
      <c r="B310" s="235"/>
      <c r="C310" s="236"/>
      <c r="D310" s="228" t="s">
        <v>193</v>
      </c>
      <c r="E310" s="237" t="s">
        <v>19</v>
      </c>
      <c r="F310" s="238" t="s">
        <v>809</v>
      </c>
      <c r="G310" s="236"/>
      <c r="H310" s="239">
        <v>19388.080000000002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193</v>
      </c>
      <c r="AU310" s="245" t="s">
        <v>82</v>
      </c>
      <c r="AV310" s="13" t="s">
        <v>82</v>
      </c>
      <c r="AW310" s="13" t="s">
        <v>33</v>
      </c>
      <c r="AX310" s="13" t="s">
        <v>72</v>
      </c>
      <c r="AY310" s="245" t="s">
        <v>180</v>
      </c>
    </row>
    <row r="311" s="14" customFormat="1">
      <c r="A311" s="14"/>
      <c r="B311" s="246"/>
      <c r="C311" s="247"/>
      <c r="D311" s="228" t="s">
        <v>193</v>
      </c>
      <c r="E311" s="248" t="s">
        <v>19</v>
      </c>
      <c r="F311" s="249" t="s">
        <v>806</v>
      </c>
      <c r="G311" s="247"/>
      <c r="H311" s="248" t="s">
        <v>19</v>
      </c>
      <c r="I311" s="250"/>
      <c r="J311" s="247"/>
      <c r="K311" s="247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193</v>
      </c>
      <c r="AU311" s="255" t="s">
        <v>82</v>
      </c>
      <c r="AV311" s="14" t="s">
        <v>80</v>
      </c>
      <c r="AW311" s="14" t="s">
        <v>33</v>
      </c>
      <c r="AX311" s="14" t="s">
        <v>72</v>
      </c>
      <c r="AY311" s="255" t="s">
        <v>180</v>
      </c>
    </row>
    <row r="312" s="13" customFormat="1">
      <c r="A312" s="13"/>
      <c r="B312" s="235"/>
      <c r="C312" s="236"/>
      <c r="D312" s="228" t="s">
        <v>193</v>
      </c>
      <c r="E312" s="237" t="s">
        <v>19</v>
      </c>
      <c r="F312" s="238" t="s">
        <v>810</v>
      </c>
      <c r="G312" s="236"/>
      <c r="H312" s="239">
        <v>4638.8000000000002</v>
      </c>
      <c r="I312" s="240"/>
      <c r="J312" s="236"/>
      <c r="K312" s="236"/>
      <c r="L312" s="241"/>
      <c r="M312" s="242"/>
      <c r="N312" s="243"/>
      <c r="O312" s="243"/>
      <c r="P312" s="243"/>
      <c r="Q312" s="243"/>
      <c r="R312" s="243"/>
      <c r="S312" s="243"/>
      <c r="T312" s="244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5" t="s">
        <v>193</v>
      </c>
      <c r="AU312" s="245" t="s">
        <v>82</v>
      </c>
      <c r="AV312" s="13" t="s">
        <v>82</v>
      </c>
      <c r="AW312" s="13" t="s">
        <v>33</v>
      </c>
      <c r="AX312" s="13" t="s">
        <v>72</v>
      </c>
      <c r="AY312" s="245" t="s">
        <v>180</v>
      </c>
    </row>
    <row r="313" s="15" customFormat="1">
      <c r="A313" s="15"/>
      <c r="B313" s="256"/>
      <c r="C313" s="257"/>
      <c r="D313" s="228" t="s">
        <v>193</v>
      </c>
      <c r="E313" s="258" t="s">
        <v>19</v>
      </c>
      <c r="F313" s="259" t="s">
        <v>353</v>
      </c>
      <c r="G313" s="257"/>
      <c r="H313" s="260">
        <v>24026.880000000001</v>
      </c>
      <c r="I313" s="261"/>
      <c r="J313" s="257"/>
      <c r="K313" s="257"/>
      <c r="L313" s="262"/>
      <c r="M313" s="263"/>
      <c r="N313" s="264"/>
      <c r="O313" s="264"/>
      <c r="P313" s="264"/>
      <c r="Q313" s="264"/>
      <c r="R313" s="264"/>
      <c r="S313" s="264"/>
      <c r="T313" s="26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6" t="s">
        <v>193</v>
      </c>
      <c r="AU313" s="266" t="s">
        <v>82</v>
      </c>
      <c r="AV313" s="15" t="s">
        <v>187</v>
      </c>
      <c r="AW313" s="15" t="s">
        <v>33</v>
      </c>
      <c r="AX313" s="15" t="s">
        <v>80</v>
      </c>
      <c r="AY313" s="266" t="s">
        <v>180</v>
      </c>
    </row>
    <row r="314" s="2" customFormat="1" ht="21.75" customHeight="1">
      <c r="A314" s="40"/>
      <c r="B314" s="41"/>
      <c r="C314" s="215" t="s">
        <v>311</v>
      </c>
      <c r="D314" s="215" t="s">
        <v>182</v>
      </c>
      <c r="E314" s="216" t="s">
        <v>811</v>
      </c>
      <c r="F314" s="217" t="s">
        <v>812</v>
      </c>
      <c r="G314" s="218" t="s">
        <v>250</v>
      </c>
      <c r="H314" s="219">
        <v>57.948999999999998</v>
      </c>
      <c r="I314" s="220"/>
      <c r="J314" s="221">
        <f>ROUND(I314*H314,2)</f>
        <v>0</v>
      </c>
      <c r="K314" s="217" t="s">
        <v>186</v>
      </c>
      <c r="L314" s="46"/>
      <c r="M314" s="222" t="s">
        <v>19</v>
      </c>
      <c r="N314" s="223" t="s">
        <v>43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187</v>
      </c>
      <c r="AT314" s="226" t="s">
        <v>182</v>
      </c>
      <c r="AU314" s="226" t="s">
        <v>82</v>
      </c>
      <c r="AY314" s="19" t="s">
        <v>180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187</v>
      </c>
      <c r="BM314" s="226" t="s">
        <v>813</v>
      </c>
    </row>
    <row r="315" s="2" customFormat="1">
      <c r="A315" s="40"/>
      <c r="B315" s="41"/>
      <c r="C315" s="42"/>
      <c r="D315" s="228" t="s">
        <v>189</v>
      </c>
      <c r="E315" s="42"/>
      <c r="F315" s="229" t="s">
        <v>814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189</v>
      </c>
      <c r="AU315" s="19" t="s">
        <v>82</v>
      </c>
    </row>
    <row r="316" s="2" customFormat="1">
      <c r="A316" s="40"/>
      <c r="B316" s="41"/>
      <c r="C316" s="42"/>
      <c r="D316" s="233" t="s">
        <v>191</v>
      </c>
      <c r="E316" s="42"/>
      <c r="F316" s="234" t="s">
        <v>815</v>
      </c>
      <c r="G316" s="42"/>
      <c r="H316" s="42"/>
      <c r="I316" s="230"/>
      <c r="J316" s="42"/>
      <c r="K316" s="42"/>
      <c r="L316" s="46"/>
      <c r="M316" s="231"/>
      <c r="N316" s="232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191</v>
      </c>
      <c r="AU316" s="19" t="s">
        <v>82</v>
      </c>
    </row>
    <row r="317" s="14" customFormat="1">
      <c r="A317" s="14"/>
      <c r="B317" s="246"/>
      <c r="C317" s="247"/>
      <c r="D317" s="228" t="s">
        <v>193</v>
      </c>
      <c r="E317" s="248" t="s">
        <v>19</v>
      </c>
      <c r="F317" s="249" t="s">
        <v>816</v>
      </c>
      <c r="G317" s="247"/>
      <c r="H317" s="248" t="s">
        <v>19</v>
      </c>
      <c r="I317" s="250"/>
      <c r="J317" s="247"/>
      <c r="K317" s="247"/>
      <c r="L317" s="251"/>
      <c r="M317" s="252"/>
      <c r="N317" s="253"/>
      <c r="O317" s="253"/>
      <c r="P317" s="253"/>
      <c r="Q317" s="253"/>
      <c r="R317" s="253"/>
      <c r="S317" s="253"/>
      <c r="T317" s="25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5" t="s">
        <v>193</v>
      </c>
      <c r="AU317" s="255" t="s">
        <v>82</v>
      </c>
      <c r="AV317" s="14" t="s">
        <v>80</v>
      </c>
      <c r="AW317" s="14" t="s">
        <v>33</v>
      </c>
      <c r="AX317" s="14" t="s">
        <v>72</v>
      </c>
      <c r="AY317" s="255" t="s">
        <v>180</v>
      </c>
    </row>
    <row r="318" s="13" customFormat="1">
      <c r="A318" s="13"/>
      <c r="B318" s="235"/>
      <c r="C318" s="236"/>
      <c r="D318" s="228" t="s">
        <v>193</v>
      </c>
      <c r="E318" s="237" t="s">
        <v>19</v>
      </c>
      <c r="F318" s="238" t="s">
        <v>817</v>
      </c>
      <c r="G318" s="236"/>
      <c r="H318" s="239">
        <v>46.304000000000002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5" t="s">
        <v>193</v>
      </c>
      <c r="AU318" s="245" t="s">
        <v>82</v>
      </c>
      <c r="AV318" s="13" t="s">
        <v>82</v>
      </c>
      <c r="AW318" s="13" t="s">
        <v>33</v>
      </c>
      <c r="AX318" s="13" t="s">
        <v>72</v>
      </c>
      <c r="AY318" s="245" t="s">
        <v>180</v>
      </c>
    </row>
    <row r="319" s="14" customFormat="1">
      <c r="A319" s="14"/>
      <c r="B319" s="246"/>
      <c r="C319" s="247"/>
      <c r="D319" s="228" t="s">
        <v>193</v>
      </c>
      <c r="E319" s="248" t="s">
        <v>19</v>
      </c>
      <c r="F319" s="249" t="s">
        <v>818</v>
      </c>
      <c r="G319" s="247"/>
      <c r="H319" s="248" t="s">
        <v>19</v>
      </c>
      <c r="I319" s="250"/>
      <c r="J319" s="247"/>
      <c r="K319" s="247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193</v>
      </c>
      <c r="AU319" s="255" t="s">
        <v>82</v>
      </c>
      <c r="AV319" s="14" t="s">
        <v>80</v>
      </c>
      <c r="AW319" s="14" t="s">
        <v>33</v>
      </c>
      <c r="AX319" s="14" t="s">
        <v>72</v>
      </c>
      <c r="AY319" s="255" t="s">
        <v>180</v>
      </c>
    </row>
    <row r="320" s="13" customFormat="1">
      <c r="A320" s="13"/>
      <c r="B320" s="235"/>
      <c r="C320" s="236"/>
      <c r="D320" s="228" t="s">
        <v>193</v>
      </c>
      <c r="E320" s="237" t="s">
        <v>19</v>
      </c>
      <c r="F320" s="238" t="s">
        <v>819</v>
      </c>
      <c r="G320" s="236"/>
      <c r="H320" s="239">
        <v>11.645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193</v>
      </c>
      <c r="AU320" s="245" t="s">
        <v>82</v>
      </c>
      <c r="AV320" s="13" t="s">
        <v>82</v>
      </c>
      <c r="AW320" s="13" t="s">
        <v>33</v>
      </c>
      <c r="AX320" s="13" t="s">
        <v>72</v>
      </c>
      <c r="AY320" s="245" t="s">
        <v>180</v>
      </c>
    </row>
    <row r="321" s="15" customFormat="1">
      <c r="A321" s="15"/>
      <c r="B321" s="256"/>
      <c r="C321" s="257"/>
      <c r="D321" s="228" t="s">
        <v>193</v>
      </c>
      <c r="E321" s="258" t="s">
        <v>19</v>
      </c>
      <c r="F321" s="259" t="s">
        <v>353</v>
      </c>
      <c r="G321" s="257"/>
      <c r="H321" s="260">
        <v>57.948999999999998</v>
      </c>
      <c r="I321" s="261"/>
      <c r="J321" s="257"/>
      <c r="K321" s="257"/>
      <c r="L321" s="262"/>
      <c r="M321" s="263"/>
      <c r="N321" s="264"/>
      <c r="O321" s="264"/>
      <c r="P321" s="264"/>
      <c r="Q321" s="264"/>
      <c r="R321" s="264"/>
      <c r="S321" s="264"/>
      <c r="T321" s="26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6" t="s">
        <v>193</v>
      </c>
      <c r="AU321" s="266" t="s">
        <v>82</v>
      </c>
      <c r="AV321" s="15" t="s">
        <v>187</v>
      </c>
      <c r="AW321" s="15" t="s">
        <v>33</v>
      </c>
      <c r="AX321" s="15" t="s">
        <v>80</v>
      </c>
      <c r="AY321" s="266" t="s">
        <v>180</v>
      </c>
    </row>
    <row r="322" s="2" customFormat="1" ht="24.15" customHeight="1">
      <c r="A322" s="40"/>
      <c r="B322" s="41"/>
      <c r="C322" s="215" t="s">
        <v>7</v>
      </c>
      <c r="D322" s="215" t="s">
        <v>182</v>
      </c>
      <c r="E322" s="216" t="s">
        <v>820</v>
      </c>
      <c r="F322" s="217" t="s">
        <v>821</v>
      </c>
      <c r="G322" s="218" t="s">
        <v>250</v>
      </c>
      <c r="H322" s="219">
        <v>1158.98</v>
      </c>
      <c r="I322" s="220"/>
      <c r="J322" s="221">
        <f>ROUND(I322*H322,2)</f>
        <v>0</v>
      </c>
      <c r="K322" s="217" t="s">
        <v>186</v>
      </c>
      <c r="L322" s="46"/>
      <c r="M322" s="222" t="s">
        <v>19</v>
      </c>
      <c r="N322" s="223" t="s">
        <v>43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187</v>
      </c>
      <c r="AT322" s="226" t="s">
        <v>182</v>
      </c>
      <c r="AU322" s="226" t="s">
        <v>82</v>
      </c>
      <c r="AY322" s="19" t="s">
        <v>180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187</v>
      </c>
      <c r="BM322" s="226" t="s">
        <v>822</v>
      </c>
    </row>
    <row r="323" s="2" customFormat="1">
      <c r="A323" s="40"/>
      <c r="B323" s="41"/>
      <c r="C323" s="42"/>
      <c r="D323" s="228" t="s">
        <v>189</v>
      </c>
      <c r="E323" s="42"/>
      <c r="F323" s="229" t="s">
        <v>823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189</v>
      </c>
      <c r="AU323" s="19" t="s">
        <v>82</v>
      </c>
    </row>
    <row r="324" s="2" customFormat="1">
      <c r="A324" s="40"/>
      <c r="B324" s="41"/>
      <c r="C324" s="42"/>
      <c r="D324" s="233" t="s">
        <v>191</v>
      </c>
      <c r="E324" s="42"/>
      <c r="F324" s="234" t="s">
        <v>824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191</v>
      </c>
      <c r="AU324" s="19" t="s">
        <v>82</v>
      </c>
    </row>
    <row r="325" s="14" customFormat="1">
      <c r="A325" s="14"/>
      <c r="B325" s="246"/>
      <c r="C325" s="247"/>
      <c r="D325" s="228" t="s">
        <v>193</v>
      </c>
      <c r="E325" s="248" t="s">
        <v>19</v>
      </c>
      <c r="F325" s="249" t="s">
        <v>825</v>
      </c>
      <c r="G325" s="247"/>
      <c r="H325" s="248" t="s">
        <v>19</v>
      </c>
      <c r="I325" s="250"/>
      <c r="J325" s="247"/>
      <c r="K325" s="247"/>
      <c r="L325" s="251"/>
      <c r="M325" s="252"/>
      <c r="N325" s="253"/>
      <c r="O325" s="253"/>
      <c r="P325" s="253"/>
      <c r="Q325" s="253"/>
      <c r="R325" s="253"/>
      <c r="S325" s="253"/>
      <c r="T325" s="25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5" t="s">
        <v>193</v>
      </c>
      <c r="AU325" s="255" t="s">
        <v>82</v>
      </c>
      <c r="AV325" s="14" t="s">
        <v>80</v>
      </c>
      <c r="AW325" s="14" t="s">
        <v>33</v>
      </c>
      <c r="AX325" s="14" t="s">
        <v>72</v>
      </c>
      <c r="AY325" s="255" t="s">
        <v>180</v>
      </c>
    </row>
    <row r="326" s="13" customFormat="1">
      <c r="A326" s="13"/>
      <c r="B326" s="235"/>
      <c r="C326" s="236"/>
      <c r="D326" s="228" t="s">
        <v>193</v>
      </c>
      <c r="E326" s="237" t="s">
        <v>19</v>
      </c>
      <c r="F326" s="238" t="s">
        <v>826</v>
      </c>
      <c r="G326" s="236"/>
      <c r="H326" s="239">
        <v>1158.98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193</v>
      </c>
      <c r="AU326" s="245" t="s">
        <v>82</v>
      </c>
      <c r="AV326" s="13" t="s">
        <v>82</v>
      </c>
      <c r="AW326" s="13" t="s">
        <v>33</v>
      </c>
      <c r="AX326" s="13" t="s">
        <v>80</v>
      </c>
      <c r="AY326" s="245" t="s">
        <v>180</v>
      </c>
    </row>
    <row r="327" s="2" customFormat="1" ht="16.5" customHeight="1">
      <c r="A327" s="40"/>
      <c r="B327" s="41"/>
      <c r="C327" s="215" t="s">
        <v>322</v>
      </c>
      <c r="D327" s="215" t="s">
        <v>182</v>
      </c>
      <c r="E327" s="216" t="s">
        <v>365</v>
      </c>
      <c r="F327" s="217" t="s">
        <v>366</v>
      </c>
      <c r="G327" s="218" t="s">
        <v>367</v>
      </c>
      <c r="H327" s="219">
        <v>1938.808</v>
      </c>
      <c r="I327" s="220"/>
      <c r="J327" s="221">
        <f>ROUND(I327*H327,2)</f>
        <v>0</v>
      </c>
      <c r="K327" s="217" t="s">
        <v>19</v>
      </c>
      <c r="L327" s="46"/>
      <c r="M327" s="222" t="s">
        <v>19</v>
      </c>
      <c r="N327" s="223" t="s">
        <v>43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187</v>
      </c>
      <c r="AT327" s="226" t="s">
        <v>182</v>
      </c>
      <c r="AU327" s="226" t="s">
        <v>82</v>
      </c>
      <c r="AY327" s="19" t="s">
        <v>180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187</v>
      </c>
      <c r="BM327" s="226" t="s">
        <v>827</v>
      </c>
    </row>
    <row r="328" s="2" customFormat="1">
      <c r="A328" s="40"/>
      <c r="B328" s="41"/>
      <c r="C328" s="42"/>
      <c r="D328" s="228" t="s">
        <v>189</v>
      </c>
      <c r="E328" s="42"/>
      <c r="F328" s="229" t="s">
        <v>366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189</v>
      </c>
      <c r="AU328" s="19" t="s">
        <v>82</v>
      </c>
    </row>
    <row r="329" s="13" customFormat="1">
      <c r="A329" s="13"/>
      <c r="B329" s="235"/>
      <c r="C329" s="236"/>
      <c r="D329" s="228" t="s">
        <v>193</v>
      </c>
      <c r="E329" s="237" t="s">
        <v>19</v>
      </c>
      <c r="F329" s="238" t="s">
        <v>828</v>
      </c>
      <c r="G329" s="236"/>
      <c r="H329" s="239">
        <v>1938.808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5" t="s">
        <v>193</v>
      </c>
      <c r="AU329" s="245" t="s">
        <v>82</v>
      </c>
      <c r="AV329" s="13" t="s">
        <v>82</v>
      </c>
      <c r="AW329" s="13" t="s">
        <v>33</v>
      </c>
      <c r="AX329" s="13" t="s">
        <v>80</v>
      </c>
      <c r="AY329" s="245" t="s">
        <v>180</v>
      </c>
    </row>
    <row r="330" s="2" customFormat="1" ht="16.5" customHeight="1">
      <c r="A330" s="40"/>
      <c r="B330" s="41"/>
      <c r="C330" s="215" t="s">
        <v>328</v>
      </c>
      <c r="D330" s="215" t="s">
        <v>182</v>
      </c>
      <c r="E330" s="216" t="s">
        <v>829</v>
      </c>
      <c r="F330" s="217" t="s">
        <v>830</v>
      </c>
      <c r="G330" s="218" t="s">
        <v>250</v>
      </c>
      <c r="H330" s="219">
        <v>969.404</v>
      </c>
      <c r="I330" s="220"/>
      <c r="J330" s="221">
        <f>ROUND(I330*H330,2)</f>
        <v>0</v>
      </c>
      <c r="K330" s="217" t="s">
        <v>186</v>
      </c>
      <c r="L330" s="46"/>
      <c r="M330" s="222" t="s">
        <v>19</v>
      </c>
      <c r="N330" s="223" t="s">
        <v>43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187</v>
      </c>
      <c r="AT330" s="226" t="s">
        <v>182</v>
      </c>
      <c r="AU330" s="226" t="s">
        <v>82</v>
      </c>
      <c r="AY330" s="19" t="s">
        <v>180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80</v>
      </c>
      <c r="BK330" s="227">
        <f>ROUND(I330*H330,2)</f>
        <v>0</v>
      </c>
      <c r="BL330" s="19" t="s">
        <v>187</v>
      </c>
      <c r="BM330" s="226" t="s">
        <v>831</v>
      </c>
    </row>
    <row r="331" s="2" customFormat="1">
      <c r="A331" s="40"/>
      <c r="B331" s="41"/>
      <c r="C331" s="42"/>
      <c r="D331" s="228" t="s">
        <v>189</v>
      </c>
      <c r="E331" s="42"/>
      <c r="F331" s="229" t="s">
        <v>832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189</v>
      </c>
      <c r="AU331" s="19" t="s">
        <v>82</v>
      </c>
    </row>
    <row r="332" s="2" customFormat="1">
      <c r="A332" s="40"/>
      <c r="B332" s="41"/>
      <c r="C332" s="42"/>
      <c r="D332" s="233" t="s">
        <v>191</v>
      </c>
      <c r="E332" s="42"/>
      <c r="F332" s="234" t="s">
        <v>833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191</v>
      </c>
      <c r="AU332" s="19" t="s">
        <v>82</v>
      </c>
    </row>
    <row r="333" s="14" customFormat="1">
      <c r="A333" s="14"/>
      <c r="B333" s="246"/>
      <c r="C333" s="247"/>
      <c r="D333" s="228" t="s">
        <v>193</v>
      </c>
      <c r="E333" s="248" t="s">
        <v>19</v>
      </c>
      <c r="F333" s="249" t="s">
        <v>834</v>
      </c>
      <c r="G333" s="247"/>
      <c r="H333" s="248" t="s">
        <v>19</v>
      </c>
      <c r="I333" s="250"/>
      <c r="J333" s="247"/>
      <c r="K333" s="247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193</v>
      </c>
      <c r="AU333" s="255" t="s">
        <v>82</v>
      </c>
      <c r="AV333" s="14" t="s">
        <v>80</v>
      </c>
      <c r="AW333" s="14" t="s">
        <v>33</v>
      </c>
      <c r="AX333" s="14" t="s">
        <v>72</v>
      </c>
      <c r="AY333" s="255" t="s">
        <v>180</v>
      </c>
    </row>
    <row r="334" s="13" customFormat="1">
      <c r="A334" s="13"/>
      <c r="B334" s="235"/>
      <c r="C334" s="236"/>
      <c r="D334" s="228" t="s">
        <v>193</v>
      </c>
      <c r="E334" s="237" t="s">
        <v>19</v>
      </c>
      <c r="F334" s="238" t="s">
        <v>835</v>
      </c>
      <c r="G334" s="236"/>
      <c r="H334" s="239">
        <v>969.404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5" t="s">
        <v>193</v>
      </c>
      <c r="AU334" s="245" t="s">
        <v>82</v>
      </c>
      <c r="AV334" s="13" t="s">
        <v>82</v>
      </c>
      <c r="AW334" s="13" t="s">
        <v>33</v>
      </c>
      <c r="AX334" s="13" t="s">
        <v>80</v>
      </c>
      <c r="AY334" s="245" t="s">
        <v>180</v>
      </c>
    </row>
    <row r="335" s="2" customFormat="1" ht="16.5" customHeight="1">
      <c r="A335" s="40"/>
      <c r="B335" s="41"/>
      <c r="C335" s="215" t="s">
        <v>334</v>
      </c>
      <c r="D335" s="215" t="s">
        <v>182</v>
      </c>
      <c r="E335" s="216" t="s">
        <v>546</v>
      </c>
      <c r="F335" s="217" t="s">
        <v>547</v>
      </c>
      <c r="G335" s="218" t="s">
        <v>367</v>
      </c>
      <c r="H335" s="219">
        <v>13.586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43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187</v>
      </c>
      <c r="AT335" s="226" t="s">
        <v>182</v>
      </c>
      <c r="AU335" s="226" t="s">
        <v>82</v>
      </c>
      <c r="AY335" s="19" t="s">
        <v>180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187</v>
      </c>
      <c r="BM335" s="226" t="s">
        <v>836</v>
      </c>
    </row>
    <row r="336" s="2" customFormat="1">
      <c r="A336" s="40"/>
      <c r="B336" s="41"/>
      <c r="C336" s="42"/>
      <c r="D336" s="228" t="s">
        <v>189</v>
      </c>
      <c r="E336" s="42"/>
      <c r="F336" s="229" t="s">
        <v>547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189</v>
      </c>
      <c r="AU336" s="19" t="s">
        <v>82</v>
      </c>
    </row>
    <row r="337" s="14" customFormat="1">
      <c r="A337" s="14"/>
      <c r="B337" s="246"/>
      <c r="C337" s="247"/>
      <c r="D337" s="228" t="s">
        <v>193</v>
      </c>
      <c r="E337" s="248" t="s">
        <v>19</v>
      </c>
      <c r="F337" s="249" t="s">
        <v>549</v>
      </c>
      <c r="G337" s="247"/>
      <c r="H337" s="248" t="s">
        <v>19</v>
      </c>
      <c r="I337" s="250"/>
      <c r="J337" s="247"/>
      <c r="K337" s="247"/>
      <c r="L337" s="251"/>
      <c r="M337" s="252"/>
      <c r="N337" s="253"/>
      <c r="O337" s="253"/>
      <c r="P337" s="253"/>
      <c r="Q337" s="253"/>
      <c r="R337" s="253"/>
      <c r="S337" s="253"/>
      <c r="T337" s="25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5" t="s">
        <v>193</v>
      </c>
      <c r="AU337" s="255" t="s">
        <v>82</v>
      </c>
      <c r="AV337" s="14" t="s">
        <v>80</v>
      </c>
      <c r="AW337" s="14" t="s">
        <v>33</v>
      </c>
      <c r="AX337" s="14" t="s">
        <v>72</v>
      </c>
      <c r="AY337" s="255" t="s">
        <v>180</v>
      </c>
    </row>
    <row r="338" s="14" customFormat="1">
      <c r="A338" s="14"/>
      <c r="B338" s="246"/>
      <c r="C338" s="247"/>
      <c r="D338" s="228" t="s">
        <v>193</v>
      </c>
      <c r="E338" s="248" t="s">
        <v>19</v>
      </c>
      <c r="F338" s="249" t="s">
        <v>837</v>
      </c>
      <c r="G338" s="247"/>
      <c r="H338" s="248" t="s">
        <v>19</v>
      </c>
      <c r="I338" s="250"/>
      <c r="J338" s="247"/>
      <c r="K338" s="247"/>
      <c r="L338" s="251"/>
      <c r="M338" s="252"/>
      <c r="N338" s="253"/>
      <c r="O338" s="253"/>
      <c r="P338" s="253"/>
      <c r="Q338" s="253"/>
      <c r="R338" s="253"/>
      <c r="S338" s="253"/>
      <c r="T338" s="25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5" t="s">
        <v>193</v>
      </c>
      <c r="AU338" s="255" t="s">
        <v>82</v>
      </c>
      <c r="AV338" s="14" t="s">
        <v>80</v>
      </c>
      <c r="AW338" s="14" t="s">
        <v>33</v>
      </c>
      <c r="AX338" s="14" t="s">
        <v>72</v>
      </c>
      <c r="AY338" s="255" t="s">
        <v>180</v>
      </c>
    </row>
    <row r="339" s="13" customFormat="1">
      <c r="A339" s="13"/>
      <c r="B339" s="235"/>
      <c r="C339" s="236"/>
      <c r="D339" s="228" t="s">
        <v>193</v>
      </c>
      <c r="E339" s="237" t="s">
        <v>19</v>
      </c>
      <c r="F339" s="238" t="s">
        <v>838</v>
      </c>
      <c r="G339" s="236"/>
      <c r="H339" s="239">
        <v>13.586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5" t="s">
        <v>193</v>
      </c>
      <c r="AU339" s="245" t="s">
        <v>82</v>
      </c>
      <c r="AV339" s="13" t="s">
        <v>82</v>
      </c>
      <c r="AW339" s="13" t="s">
        <v>33</v>
      </c>
      <c r="AX339" s="13" t="s">
        <v>80</v>
      </c>
      <c r="AY339" s="245" t="s">
        <v>180</v>
      </c>
    </row>
    <row r="340" s="2" customFormat="1" ht="16.5" customHeight="1">
      <c r="A340" s="40"/>
      <c r="B340" s="41"/>
      <c r="C340" s="215" t="s">
        <v>341</v>
      </c>
      <c r="D340" s="215" t="s">
        <v>182</v>
      </c>
      <c r="E340" s="216" t="s">
        <v>555</v>
      </c>
      <c r="F340" s="217" t="s">
        <v>547</v>
      </c>
      <c r="G340" s="218" t="s">
        <v>367</v>
      </c>
      <c r="H340" s="219">
        <v>13.586</v>
      </c>
      <c r="I340" s="220"/>
      <c r="J340" s="221">
        <f>ROUND(I340*H340,2)</f>
        <v>0</v>
      </c>
      <c r="K340" s="217" t="s">
        <v>19</v>
      </c>
      <c r="L340" s="46"/>
      <c r="M340" s="222" t="s">
        <v>19</v>
      </c>
      <c r="N340" s="223" t="s">
        <v>43</v>
      </c>
      <c r="O340" s="86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187</v>
      </c>
      <c r="AT340" s="226" t="s">
        <v>182</v>
      </c>
      <c r="AU340" s="226" t="s">
        <v>82</v>
      </c>
      <c r="AY340" s="19" t="s">
        <v>180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80</v>
      </c>
      <c r="BK340" s="227">
        <f>ROUND(I340*H340,2)</f>
        <v>0</v>
      </c>
      <c r="BL340" s="19" t="s">
        <v>187</v>
      </c>
      <c r="BM340" s="226" t="s">
        <v>839</v>
      </c>
    </row>
    <row r="341" s="2" customFormat="1">
      <c r="A341" s="40"/>
      <c r="B341" s="41"/>
      <c r="C341" s="42"/>
      <c r="D341" s="228" t="s">
        <v>189</v>
      </c>
      <c r="E341" s="42"/>
      <c r="F341" s="229" t="s">
        <v>547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189</v>
      </c>
      <c r="AU341" s="19" t="s">
        <v>82</v>
      </c>
    </row>
    <row r="342" s="14" customFormat="1">
      <c r="A342" s="14"/>
      <c r="B342" s="246"/>
      <c r="C342" s="247"/>
      <c r="D342" s="228" t="s">
        <v>193</v>
      </c>
      <c r="E342" s="248" t="s">
        <v>19</v>
      </c>
      <c r="F342" s="249" t="s">
        <v>557</v>
      </c>
      <c r="G342" s="247"/>
      <c r="H342" s="248" t="s">
        <v>19</v>
      </c>
      <c r="I342" s="250"/>
      <c r="J342" s="247"/>
      <c r="K342" s="247"/>
      <c r="L342" s="251"/>
      <c r="M342" s="252"/>
      <c r="N342" s="253"/>
      <c r="O342" s="253"/>
      <c r="P342" s="253"/>
      <c r="Q342" s="253"/>
      <c r="R342" s="253"/>
      <c r="S342" s="253"/>
      <c r="T342" s="25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5" t="s">
        <v>193</v>
      </c>
      <c r="AU342" s="255" t="s">
        <v>82</v>
      </c>
      <c r="AV342" s="14" t="s">
        <v>80</v>
      </c>
      <c r="AW342" s="14" t="s">
        <v>33</v>
      </c>
      <c r="AX342" s="14" t="s">
        <v>72</v>
      </c>
      <c r="AY342" s="255" t="s">
        <v>180</v>
      </c>
    </row>
    <row r="343" s="14" customFormat="1">
      <c r="A343" s="14"/>
      <c r="B343" s="246"/>
      <c r="C343" s="247"/>
      <c r="D343" s="228" t="s">
        <v>193</v>
      </c>
      <c r="E343" s="248" t="s">
        <v>19</v>
      </c>
      <c r="F343" s="249" t="s">
        <v>840</v>
      </c>
      <c r="G343" s="247"/>
      <c r="H343" s="248" t="s">
        <v>19</v>
      </c>
      <c r="I343" s="250"/>
      <c r="J343" s="247"/>
      <c r="K343" s="247"/>
      <c r="L343" s="251"/>
      <c r="M343" s="252"/>
      <c r="N343" s="253"/>
      <c r="O343" s="253"/>
      <c r="P343" s="253"/>
      <c r="Q343" s="253"/>
      <c r="R343" s="253"/>
      <c r="S343" s="253"/>
      <c r="T343" s="25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5" t="s">
        <v>193</v>
      </c>
      <c r="AU343" s="255" t="s">
        <v>82</v>
      </c>
      <c r="AV343" s="14" t="s">
        <v>80</v>
      </c>
      <c r="AW343" s="14" t="s">
        <v>33</v>
      </c>
      <c r="AX343" s="14" t="s">
        <v>72</v>
      </c>
      <c r="AY343" s="255" t="s">
        <v>180</v>
      </c>
    </row>
    <row r="344" s="13" customFormat="1">
      <c r="A344" s="13"/>
      <c r="B344" s="235"/>
      <c r="C344" s="236"/>
      <c r="D344" s="228" t="s">
        <v>193</v>
      </c>
      <c r="E344" s="237" t="s">
        <v>19</v>
      </c>
      <c r="F344" s="238" t="s">
        <v>838</v>
      </c>
      <c r="G344" s="236"/>
      <c r="H344" s="239">
        <v>13.586</v>
      </c>
      <c r="I344" s="240"/>
      <c r="J344" s="236"/>
      <c r="K344" s="236"/>
      <c r="L344" s="241"/>
      <c r="M344" s="242"/>
      <c r="N344" s="243"/>
      <c r="O344" s="243"/>
      <c r="P344" s="243"/>
      <c r="Q344" s="243"/>
      <c r="R344" s="243"/>
      <c r="S344" s="243"/>
      <c r="T344" s="244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5" t="s">
        <v>193</v>
      </c>
      <c r="AU344" s="245" t="s">
        <v>82</v>
      </c>
      <c r="AV344" s="13" t="s">
        <v>82</v>
      </c>
      <c r="AW344" s="13" t="s">
        <v>33</v>
      </c>
      <c r="AX344" s="13" t="s">
        <v>80</v>
      </c>
      <c r="AY344" s="245" t="s">
        <v>180</v>
      </c>
    </row>
    <row r="345" s="2" customFormat="1" ht="16.5" customHeight="1">
      <c r="A345" s="40"/>
      <c r="B345" s="41"/>
      <c r="C345" s="215" t="s">
        <v>354</v>
      </c>
      <c r="D345" s="215" t="s">
        <v>182</v>
      </c>
      <c r="E345" s="216" t="s">
        <v>559</v>
      </c>
      <c r="F345" s="217" t="s">
        <v>560</v>
      </c>
      <c r="G345" s="218" t="s">
        <v>367</v>
      </c>
      <c r="H345" s="219">
        <v>11.645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43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187</v>
      </c>
      <c r="AT345" s="226" t="s">
        <v>182</v>
      </c>
      <c r="AU345" s="226" t="s">
        <v>82</v>
      </c>
      <c r="AY345" s="19" t="s">
        <v>180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187</v>
      </c>
      <c r="BM345" s="226" t="s">
        <v>841</v>
      </c>
    </row>
    <row r="346" s="2" customFormat="1">
      <c r="A346" s="40"/>
      <c r="B346" s="41"/>
      <c r="C346" s="42"/>
      <c r="D346" s="228" t="s">
        <v>189</v>
      </c>
      <c r="E346" s="42"/>
      <c r="F346" s="229" t="s">
        <v>560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189</v>
      </c>
      <c r="AU346" s="19" t="s">
        <v>82</v>
      </c>
    </row>
    <row r="347" s="14" customFormat="1">
      <c r="A347" s="14"/>
      <c r="B347" s="246"/>
      <c r="C347" s="247"/>
      <c r="D347" s="228" t="s">
        <v>193</v>
      </c>
      <c r="E347" s="248" t="s">
        <v>19</v>
      </c>
      <c r="F347" s="249" t="s">
        <v>842</v>
      </c>
      <c r="G347" s="247"/>
      <c r="H347" s="248" t="s">
        <v>19</v>
      </c>
      <c r="I347" s="250"/>
      <c r="J347" s="247"/>
      <c r="K347" s="247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193</v>
      </c>
      <c r="AU347" s="255" t="s">
        <v>82</v>
      </c>
      <c r="AV347" s="14" t="s">
        <v>80</v>
      </c>
      <c r="AW347" s="14" t="s">
        <v>33</v>
      </c>
      <c r="AX347" s="14" t="s">
        <v>72</v>
      </c>
      <c r="AY347" s="255" t="s">
        <v>180</v>
      </c>
    </row>
    <row r="348" s="13" customFormat="1">
      <c r="A348" s="13"/>
      <c r="B348" s="235"/>
      <c r="C348" s="236"/>
      <c r="D348" s="228" t="s">
        <v>193</v>
      </c>
      <c r="E348" s="237" t="s">
        <v>19</v>
      </c>
      <c r="F348" s="238" t="s">
        <v>819</v>
      </c>
      <c r="G348" s="236"/>
      <c r="H348" s="239">
        <v>11.645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193</v>
      </c>
      <c r="AU348" s="245" t="s">
        <v>82</v>
      </c>
      <c r="AV348" s="13" t="s">
        <v>82</v>
      </c>
      <c r="AW348" s="13" t="s">
        <v>33</v>
      </c>
      <c r="AX348" s="13" t="s">
        <v>80</v>
      </c>
      <c r="AY348" s="245" t="s">
        <v>180</v>
      </c>
    </row>
    <row r="349" s="2" customFormat="1" ht="16.5" customHeight="1">
      <c r="A349" s="40"/>
      <c r="B349" s="41"/>
      <c r="C349" s="215" t="s">
        <v>364</v>
      </c>
      <c r="D349" s="215" t="s">
        <v>182</v>
      </c>
      <c r="E349" s="216" t="s">
        <v>843</v>
      </c>
      <c r="F349" s="217" t="s">
        <v>844</v>
      </c>
      <c r="G349" s="218" t="s">
        <v>250</v>
      </c>
      <c r="H349" s="219">
        <v>10</v>
      </c>
      <c r="I349" s="220"/>
      <c r="J349" s="221">
        <f>ROUND(I349*H349,2)</f>
        <v>0</v>
      </c>
      <c r="K349" s="217" t="s">
        <v>186</v>
      </c>
      <c r="L349" s="46"/>
      <c r="M349" s="222" t="s">
        <v>19</v>
      </c>
      <c r="N349" s="223" t="s">
        <v>43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187</v>
      </c>
      <c r="AT349" s="226" t="s">
        <v>182</v>
      </c>
      <c r="AU349" s="226" t="s">
        <v>82</v>
      </c>
      <c r="AY349" s="19" t="s">
        <v>180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187</v>
      </c>
      <c r="BM349" s="226" t="s">
        <v>845</v>
      </c>
    </row>
    <row r="350" s="2" customFormat="1">
      <c r="A350" s="40"/>
      <c r="B350" s="41"/>
      <c r="C350" s="42"/>
      <c r="D350" s="228" t="s">
        <v>189</v>
      </c>
      <c r="E350" s="42"/>
      <c r="F350" s="229" t="s">
        <v>846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189</v>
      </c>
      <c r="AU350" s="19" t="s">
        <v>82</v>
      </c>
    </row>
    <row r="351" s="2" customFormat="1">
      <c r="A351" s="40"/>
      <c r="B351" s="41"/>
      <c r="C351" s="42"/>
      <c r="D351" s="233" t="s">
        <v>191</v>
      </c>
      <c r="E351" s="42"/>
      <c r="F351" s="234" t="s">
        <v>847</v>
      </c>
      <c r="G351" s="42"/>
      <c r="H351" s="42"/>
      <c r="I351" s="230"/>
      <c r="J351" s="42"/>
      <c r="K351" s="42"/>
      <c r="L351" s="46"/>
      <c r="M351" s="231"/>
      <c r="N351" s="232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191</v>
      </c>
      <c r="AU351" s="19" t="s">
        <v>82</v>
      </c>
    </row>
    <row r="352" s="14" customFormat="1">
      <c r="A352" s="14"/>
      <c r="B352" s="246"/>
      <c r="C352" s="247"/>
      <c r="D352" s="228" t="s">
        <v>193</v>
      </c>
      <c r="E352" s="248" t="s">
        <v>19</v>
      </c>
      <c r="F352" s="249" t="s">
        <v>796</v>
      </c>
      <c r="G352" s="247"/>
      <c r="H352" s="248" t="s">
        <v>19</v>
      </c>
      <c r="I352" s="250"/>
      <c r="J352" s="247"/>
      <c r="K352" s="247"/>
      <c r="L352" s="251"/>
      <c r="M352" s="252"/>
      <c r="N352" s="253"/>
      <c r="O352" s="253"/>
      <c r="P352" s="253"/>
      <c r="Q352" s="253"/>
      <c r="R352" s="253"/>
      <c r="S352" s="253"/>
      <c r="T352" s="25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5" t="s">
        <v>193</v>
      </c>
      <c r="AU352" s="255" t="s">
        <v>82</v>
      </c>
      <c r="AV352" s="14" t="s">
        <v>80</v>
      </c>
      <c r="AW352" s="14" t="s">
        <v>33</v>
      </c>
      <c r="AX352" s="14" t="s">
        <v>72</v>
      </c>
      <c r="AY352" s="255" t="s">
        <v>180</v>
      </c>
    </row>
    <row r="353" s="14" customFormat="1">
      <c r="A353" s="14"/>
      <c r="B353" s="246"/>
      <c r="C353" s="247"/>
      <c r="D353" s="228" t="s">
        <v>193</v>
      </c>
      <c r="E353" s="248" t="s">
        <v>19</v>
      </c>
      <c r="F353" s="249" t="s">
        <v>797</v>
      </c>
      <c r="G353" s="247"/>
      <c r="H353" s="248" t="s">
        <v>19</v>
      </c>
      <c r="I353" s="250"/>
      <c r="J353" s="247"/>
      <c r="K353" s="247"/>
      <c r="L353" s="251"/>
      <c r="M353" s="252"/>
      <c r="N353" s="253"/>
      <c r="O353" s="253"/>
      <c r="P353" s="253"/>
      <c r="Q353" s="253"/>
      <c r="R353" s="253"/>
      <c r="S353" s="253"/>
      <c r="T353" s="25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5" t="s">
        <v>193</v>
      </c>
      <c r="AU353" s="255" t="s">
        <v>82</v>
      </c>
      <c r="AV353" s="14" t="s">
        <v>80</v>
      </c>
      <c r="AW353" s="14" t="s">
        <v>33</v>
      </c>
      <c r="AX353" s="14" t="s">
        <v>72</v>
      </c>
      <c r="AY353" s="255" t="s">
        <v>180</v>
      </c>
    </row>
    <row r="354" s="13" customFormat="1">
      <c r="A354" s="13"/>
      <c r="B354" s="235"/>
      <c r="C354" s="236"/>
      <c r="D354" s="228" t="s">
        <v>193</v>
      </c>
      <c r="E354" s="237" t="s">
        <v>19</v>
      </c>
      <c r="F354" s="238" t="s">
        <v>798</v>
      </c>
      <c r="G354" s="236"/>
      <c r="H354" s="239">
        <v>0.625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5" t="s">
        <v>193</v>
      </c>
      <c r="AU354" s="245" t="s">
        <v>82</v>
      </c>
      <c r="AV354" s="13" t="s">
        <v>82</v>
      </c>
      <c r="AW354" s="13" t="s">
        <v>33</v>
      </c>
      <c r="AX354" s="13" t="s">
        <v>72</v>
      </c>
      <c r="AY354" s="245" t="s">
        <v>180</v>
      </c>
    </row>
    <row r="355" s="14" customFormat="1">
      <c r="A355" s="14"/>
      <c r="B355" s="246"/>
      <c r="C355" s="247"/>
      <c r="D355" s="228" t="s">
        <v>193</v>
      </c>
      <c r="E355" s="248" t="s">
        <v>19</v>
      </c>
      <c r="F355" s="249" t="s">
        <v>799</v>
      </c>
      <c r="G355" s="247"/>
      <c r="H355" s="248" t="s">
        <v>19</v>
      </c>
      <c r="I355" s="250"/>
      <c r="J355" s="247"/>
      <c r="K355" s="247"/>
      <c r="L355" s="251"/>
      <c r="M355" s="252"/>
      <c r="N355" s="253"/>
      <c r="O355" s="253"/>
      <c r="P355" s="253"/>
      <c r="Q355" s="253"/>
      <c r="R355" s="253"/>
      <c r="S355" s="253"/>
      <c r="T355" s="25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5" t="s">
        <v>193</v>
      </c>
      <c r="AU355" s="255" t="s">
        <v>82</v>
      </c>
      <c r="AV355" s="14" t="s">
        <v>80</v>
      </c>
      <c r="AW355" s="14" t="s">
        <v>33</v>
      </c>
      <c r="AX355" s="14" t="s">
        <v>72</v>
      </c>
      <c r="AY355" s="255" t="s">
        <v>180</v>
      </c>
    </row>
    <row r="356" s="13" customFormat="1">
      <c r="A356" s="13"/>
      <c r="B356" s="235"/>
      <c r="C356" s="236"/>
      <c r="D356" s="228" t="s">
        <v>193</v>
      </c>
      <c r="E356" s="237" t="s">
        <v>19</v>
      </c>
      <c r="F356" s="238" t="s">
        <v>800</v>
      </c>
      <c r="G356" s="236"/>
      <c r="H356" s="239">
        <v>9.375</v>
      </c>
      <c r="I356" s="240"/>
      <c r="J356" s="236"/>
      <c r="K356" s="236"/>
      <c r="L356" s="241"/>
      <c r="M356" s="242"/>
      <c r="N356" s="243"/>
      <c r="O356" s="243"/>
      <c r="P356" s="243"/>
      <c r="Q356" s="243"/>
      <c r="R356" s="243"/>
      <c r="S356" s="243"/>
      <c r="T356" s="244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5" t="s">
        <v>193</v>
      </c>
      <c r="AU356" s="245" t="s">
        <v>82</v>
      </c>
      <c r="AV356" s="13" t="s">
        <v>82</v>
      </c>
      <c r="AW356" s="13" t="s">
        <v>33</v>
      </c>
      <c r="AX356" s="13" t="s">
        <v>72</v>
      </c>
      <c r="AY356" s="245" t="s">
        <v>180</v>
      </c>
    </row>
    <row r="357" s="15" customFormat="1">
      <c r="A357" s="15"/>
      <c r="B357" s="256"/>
      <c r="C357" s="257"/>
      <c r="D357" s="228" t="s">
        <v>193</v>
      </c>
      <c r="E357" s="258" t="s">
        <v>19</v>
      </c>
      <c r="F357" s="259" t="s">
        <v>353</v>
      </c>
      <c r="G357" s="257"/>
      <c r="H357" s="260">
        <v>10</v>
      </c>
      <c r="I357" s="261"/>
      <c r="J357" s="257"/>
      <c r="K357" s="257"/>
      <c r="L357" s="262"/>
      <c r="M357" s="263"/>
      <c r="N357" s="264"/>
      <c r="O357" s="264"/>
      <c r="P357" s="264"/>
      <c r="Q357" s="264"/>
      <c r="R357" s="264"/>
      <c r="S357" s="264"/>
      <c r="T357" s="26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6" t="s">
        <v>193</v>
      </c>
      <c r="AU357" s="266" t="s">
        <v>82</v>
      </c>
      <c r="AV357" s="15" t="s">
        <v>187</v>
      </c>
      <c r="AW357" s="15" t="s">
        <v>33</v>
      </c>
      <c r="AX357" s="15" t="s">
        <v>80</v>
      </c>
      <c r="AY357" s="266" t="s">
        <v>180</v>
      </c>
    </row>
    <row r="358" s="2" customFormat="1" ht="16.5" customHeight="1">
      <c r="A358" s="40"/>
      <c r="B358" s="41"/>
      <c r="C358" s="215" t="s">
        <v>370</v>
      </c>
      <c r="D358" s="215" t="s">
        <v>182</v>
      </c>
      <c r="E358" s="216" t="s">
        <v>848</v>
      </c>
      <c r="F358" s="217" t="s">
        <v>849</v>
      </c>
      <c r="G358" s="218" t="s">
        <v>250</v>
      </c>
      <c r="H358" s="219">
        <v>1.5</v>
      </c>
      <c r="I358" s="220"/>
      <c r="J358" s="221">
        <f>ROUND(I358*H358,2)</f>
        <v>0</v>
      </c>
      <c r="K358" s="217" t="s">
        <v>186</v>
      </c>
      <c r="L358" s="46"/>
      <c r="M358" s="222" t="s">
        <v>19</v>
      </c>
      <c r="N358" s="223" t="s">
        <v>43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187</v>
      </c>
      <c r="AT358" s="226" t="s">
        <v>182</v>
      </c>
      <c r="AU358" s="226" t="s">
        <v>82</v>
      </c>
      <c r="AY358" s="19" t="s">
        <v>180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187</v>
      </c>
      <c r="BM358" s="226" t="s">
        <v>850</v>
      </c>
    </row>
    <row r="359" s="2" customFormat="1">
      <c r="A359" s="40"/>
      <c r="B359" s="41"/>
      <c r="C359" s="42"/>
      <c r="D359" s="228" t="s">
        <v>189</v>
      </c>
      <c r="E359" s="42"/>
      <c r="F359" s="229" t="s">
        <v>851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189</v>
      </c>
      <c r="AU359" s="19" t="s">
        <v>82</v>
      </c>
    </row>
    <row r="360" s="2" customFormat="1">
      <c r="A360" s="40"/>
      <c r="B360" s="41"/>
      <c r="C360" s="42"/>
      <c r="D360" s="233" t="s">
        <v>191</v>
      </c>
      <c r="E360" s="42"/>
      <c r="F360" s="234" t="s">
        <v>852</v>
      </c>
      <c r="G360" s="42"/>
      <c r="H360" s="42"/>
      <c r="I360" s="230"/>
      <c r="J360" s="42"/>
      <c r="K360" s="42"/>
      <c r="L360" s="46"/>
      <c r="M360" s="231"/>
      <c r="N360" s="232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191</v>
      </c>
      <c r="AU360" s="19" t="s">
        <v>82</v>
      </c>
    </row>
    <row r="361" s="14" customFormat="1">
      <c r="A361" s="14"/>
      <c r="B361" s="246"/>
      <c r="C361" s="247"/>
      <c r="D361" s="228" t="s">
        <v>193</v>
      </c>
      <c r="E361" s="248" t="s">
        <v>19</v>
      </c>
      <c r="F361" s="249" t="s">
        <v>797</v>
      </c>
      <c r="G361" s="247"/>
      <c r="H361" s="248" t="s">
        <v>19</v>
      </c>
      <c r="I361" s="250"/>
      <c r="J361" s="247"/>
      <c r="K361" s="247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193</v>
      </c>
      <c r="AU361" s="255" t="s">
        <v>82</v>
      </c>
      <c r="AV361" s="14" t="s">
        <v>80</v>
      </c>
      <c r="AW361" s="14" t="s">
        <v>33</v>
      </c>
      <c r="AX361" s="14" t="s">
        <v>72</v>
      </c>
      <c r="AY361" s="255" t="s">
        <v>180</v>
      </c>
    </row>
    <row r="362" s="13" customFormat="1">
      <c r="A362" s="13"/>
      <c r="B362" s="235"/>
      <c r="C362" s="236"/>
      <c r="D362" s="228" t="s">
        <v>193</v>
      </c>
      <c r="E362" s="237" t="s">
        <v>19</v>
      </c>
      <c r="F362" s="238" t="s">
        <v>798</v>
      </c>
      <c r="G362" s="236"/>
      <c r="H362" s="239">
        <v>0.625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5" t="s">
        <v>193</v>
      </c>
      <c r="AU362" s="245" t="s">
        <v>82</v>
      </c>
      <c r="AV362" s="13" t="s">
        <v>82</v>
      </c>
      <c r="AW362" s="13" t="s">
        <v>33</v>
      </c>
      <c r="AX362" s="13" t="s">
        <v>72</v>
      </c>
      <c r="AY362" s="245" t="s">
        <v>180</v>
      </c>
    </row>
    <row r="363" s="14" customFormat="1">
      <c r="A363" s="14"/>
      <c r="B363" s="246"/>
      <c r="C363" s="247"/>
      <c r="D363" s="228" t="s">
        <v>193</v>
      </c>
      <c r="E363" s="248" t="s">
        <v>19</v>
      </c>
      <c r="F363" s="249" t="s">
        <v>853</v>
      </c>
      <c r="G363" s="247"/>
      <c r="H363" s="248" t="s">
        <v>19</v>
      </c>
      <c r="I363" s="250"/>
      <c r="J363" s="247"/>
      <c r="K363" s="247"/>
      <c r="L363" s="251"/>
      <c r="M363" s="252"/>
      <c r="N363" s="253"/>
      <c r="O363" s="253"/>
      <c r="P363" s="253"/>
      <c r="Q363" s="253"/>
      <c r="R363" s="253"/>
      <c r="S363" s="253"/>
      <c r="T363" s="25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5" t="s">
        <v>193</v>
      </c>
      <c r="AU363" s="255" t="s">
        <v>82</v>
      </c>
      <c r="AV363" s="14" t="s">
        <v>80</v>
      </c>
      <c r="AW363" s="14" t="s">
        <v>33</v>
      </c>
      <c r="AX363" s="14" t="s">
        <v>72</v>
      </c>
      <c r="AY363" s="255" t="s">
        <v>180</v>
      </c>
    </row>
    <row r="364" s="13" customFormat="1">
      <c r="A364" s="13"/>
      <c r="B364" s="235"/>
      <c r="C364" s="236"/>
      <c r="D364" s="228" t="s">
        <v>193</v>
      </c>
      <c r="E364" s="237" t="s">
        <v>19</v>
      </c>
      <c r="F364" s="238" t="s">
        <v>854</v>
      </c>
      <c r="G364" s="236"/>
      <c r="H364" s="239">
        <v>0.875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193</v>
      </c>
      <c r="AU364" s="245" t="s">
        <v>82</v>
      </c>
      <c r="AV364" s="13" t="s">
        <v>82</v>
      </c>
      <c r="AW364" s="13" t="s">
        <v>33</v>
      </c>
      <c r="AX364" s="13" t="s">
        <v>72</v>
      </c>
      <c r="AY364" s="245" t="s">
        <v>180</v>
      </c>
    </row>
    <row r="365" s="15" customFormat="1">
      <c r="A365" s="15"/>
      <c r="B365" s="256"/>
      <c r="C365" s="257"/>
      <c r="D365" s="228" t="s">
        <v>193</v>
      </c>
      <c r="E365" s="258" t="s">
        <v>19</v>
      </c>
      <c r="F365" s="259" t="s">
        <v>353</v>
      </c>
      <c r="G365" s="257"/>
      <c r="H365" s="260">
        <v>1.5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193</v>
      </c>
      <c r="AU365" s="266" t="s">
        <v>82</v>
      </c>
      <c r="AV365" s="15" t="s">
        <v>187</v>
      </c>
      <c r="AW365" s="15" t="s">
        <v>33</v>
      </c>
      <c r="AX365" s="15" t="s">
        <v>80</v>
      </c>
      <c r="AY365" s="266" t="s">
        <v>180</v>
      </c>
    </row>
    <row r="366" s="2" customFormat="1" ht="16.5" customHeight="1">
      <c r="A366" s="40"/>
      <c r="B366" s="41"/>
      <c r="C366" s="215" t="s">
        <v>384</v>
      </c>
      <c r="D366" s="215" t="s">
        <v>182</v>
      </c>
      <c r="E366" s="216" t="s">
        <v>371</v>
      </c>
      <c r="F366" s="217" t="s">
        <v>372</v>
      </c>
      <c r="G366" s="218" t="s">
        <v>250</v>
      </c>
      <c r="H366" s="219">
        <v>65.875</v>
      </c>
      <c r="I366" s="220"/>
      <c r="J366" s="221">
        <f>ROUND(I366*H366,2)</f>
        <v>0</v>
      </c>
      <c r="K366" s="217" t="s">
        <v>186</v>
      </c>
      <c r="L366" s="46"/>
      <c r="M366" s="222" t="s">
        <v>19</v>
      </c>
      <c r="N366" s="223" t="s">
        <v>43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187</v>
      </c>
      <c r="AT366" s="226" t="s">
        <v>182</v>
      </c>
      <c r="AU366" s="226" t="s">
        <v>82</v>
      </c>
      <c r="AY366" s="19" t="s">
        <v>180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80</v>
      </c>
      <c r="BK366" s="227">
        <f>ROUND(I366*H366,2)</f>
        <v>0</v>
      </c>
      <c r="BL366" s="19" t="s">
        <v>187</v>
      </c>
      <c r="BM366" s="226" t="s">
        <v>855</v>
      </c>
    </row>
    <row r="367" s="2" customFormat="1">
      <c r="A367" s="40"/>
      <c r="B367" s="41"/>
      <c r="C367" s="42"/>
      <c r="D367" s="228" t="s">
        <v>189</v>
      </c>
      <c r="E367" s="42"/>
      <c r="F367" s="229" t="s">
        <v>374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189</v>
      </c>
      <c r="AU367" s="19" t="s">
        <v>82</v>
      </c>
    </row>
    <row r="368" s="2" customFormat="1">
      <c r="A368" s="40"/>
      <c r="B368" s="41"/>
      <c r="C368" s="42"/>
      <c r="D368" s="233" t="s">
        <v>191</v>
      </c>
      <c r="E368" s="42"/>
      <c r="F368" s="234" t="s">
        <v>375</v>
      </c>
      <c r="G368" s="42"/>
      <c r="H368" s="42"/>
      <c r="I368" s="230"/>
      <c r="J368" s="42"/>
      <c r="K368" s="42"/>
      <c r="L368" s="46"/>
      <c r="M368" s="231"/>
      <c r="N368" s="232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191</v>
      </c>
      <c r="AU368" s="19" t="s">
        <v>82</v>
      </c>
    </row>
    <row r="369" s="14" customFormat="1">
      <c r="A369" s="14"/>
      <c r="B369" s="246"/>
      <c r="C369" s="247"/>
      <c r="D369" s="228" t="s">
        <v>193</v>
      </c>
      <c r="E369" s="248" t="s">
        <v>19</v>
      </c>
      <c r="F369" s="249" t="s">
        <v>856</v>
      </c>
      <c r="G369" s="247"/>
      <c r="H369" s="248" t="s">
        <v>19</v>
      </c>
      <c r="I369" s="250"/>
      <c r="J369" s="247"/>
      <c r="K369" s="247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193</v>
      </c>
      <c r="AU369" s="255" t="s">
        <v>82</v>
      </c>
      <c r="AV369" s="14" t="s">
        <v>80</v>
      </c>
      <c r="AW369" s="14" t="s">
        <v>33</v>
      </c>
      <c r="AX369" s="14" t="s">
        <v>72</v>
      </c>
      <c r="AY369" s="255" t="s">
        <v>180</v>
      </c>
    </row>
    <row r="370" s="14" customFormat="1">
      <c r="A370" s="14"/>
      <c r="B370" s="246"/>
      <c r="C370" s="247"/>
      <c r="D370" s="228" t="s">
        <v>193</v>
      </c>
      <c r="E370" s="248" t="s">
        <v>19</v>
      </c>
      <c r="F370" s="249" t="s">
        <v>799</v>
      </c>
      <c r="G370" s="247"/>
      <c r="H370" s="248" t="s">
        <v>19</v>
      </c>
      <c r="I370" s="250"/>
      <c r="J370" s="247"/>
      <c r="K370" s="247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193</v>
      </c>
      <c r="AU370" s="255" t="s">
        <v>82</v>
      </c>
      <c r="AV370" s="14" t="s">
        <v>80</v>
      </c>
      <c r="AW370" s="14" t="s">
        <v>33</v>
      </c>
      <c r="AX370" s="14" t="s">
        <v>72</v>
      </c>
      <c r="AY370" s="255" t="s">
        <v>180</v>
      </c>
    </row>
    <row r="371" s="13" customFormat="1">
      <c r="A371" s="13"/>
      <c r="B371" s="235"/>
      <c r="C371" s="236"/>
      <c r="D371" s="228" t="s">
        <v>193</v>
      </c>
      <c r="E371" s="237" t="s">
        <v>19</v>
      </c>
      <c r="F371" s="238" t="s">
        <v>800</v>
      </c>
      <c r="G371" s="236"/>
      <c r="H371" s="239">
        <v>9.375</v>
      </c>
      <c r="I371" s="240"/>
      <c r="J371" s="236"/>
      <c r="K371" s="236"/>
      <c r="L371" s="241"/>
      <c r="M371" s="242"/>
      <c r="N371" s="243"/>
      <c r="O371" s="243"/>
      <c r="P371" s="243"/>
      <c r="Q371" s="243"/>
      <c r="R371" s="243"/>
      <c r="S371" s="243"/>
      <c r="T371" s="244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5" t="s">
        <v>193</v>
      </c>
      <c r="AU371" s="245" t="s">
        <v>82</v>
      </c>
      <c r="AV371" s="13" t="s">
        <v>82</v>
      </c>
      <c r="AW371" s="13" t="s">
        <v>33</v>
      </c>
      <c r="AX371" s="13" t="s">
        <v>72</v>
      </c>
      <c r="AY371" s="245" t="s">
        <v>180</v>
      </c>
    </row>
    <row r="372" s="16" customFormat="1">
      <c r="A372" s="16"/>
      <c r="B372" s="267"/>
      <c r="C372" s="268"/>
      <c r="D372" s="228" t="s">
        <v>193</v>
      </c>
      <c r="E372" s="269" t="s">
        <v>19</v>
      </c>
      <c r="F372" s="270" t="s">
        <v>473</v>
      </c>
      <c r="G372" s="268"/>
      <c r="H372" s="271">
        <v>9.375</v>
      </c>
      <c r="I372" s="272"/>
      <c r="J372" s="268"/>
      <c r="K372" s="268"/>
      <c r="L372" s="273"/>
      <c r="M372" s="274"/>
      <c r="N372" s="275"/>
      <c r="O372" s="275"/>
      <c r="P372" s="275"/>
      <c r="Q372" s="275"/>
      <c r="R372" s="275"/>
      <c r="S372" s="275"/>
      <c r="T372" s="27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T372" s="277" t="s">
        <v>193</v>
      </c>
      <c r="AU372" s="277" t="s">
        <v>82</v>
      </c>
      <c r="AV372" s="16" t="s">
        <v>100</v>
      </c>
      <c r="AW372" s="16" t="s">
        <v>33</v>
      </c>
      <c r="AX372" s="16" t="s">
        <v>72</v>
      </c>
      <c r="AY372" s="277" t="s">
        <v>180</v>
      </c>
    </row>
    <row r="373" s="14" customFormat="1">
      <c r="A373" s="14"/>
      <c r="B373" s="246"/>
      <c r="C373" s="247"/>
      <c r="D373" s="228" t="s">
        <v>193</v>
      </c>
      <c r="E373" s="248" t="s">
        <v>19</v>
      </c>
      <c r="F373" s="249" t="s">
        <v>857</v>
      </c>
      <c r="G373" s="247"/>
      <c r="H373" s="248" t="s">
        <v>19</v>
      </c>
      <c r="I373" s="250"/>
      <c r="J373" s="247"/>
      <c r="K373" s="247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193</v>
      </c>
      <c r="AU373" s="255" t="s">
        <v>82</v>
      </c>
      <c r="AV373" s="14" t="s">
        <v>80</v>
      </c>
      <c r="AW373" s="14" t="s">
        <v>33</v>
      </c>
      <c r="AX373" s="14" t="s">
        <v>72</v>
      </c>
      <c r="AY373" s="255" t="s">
        <v>180</v>
      </c>
    </row>
    <row r="374" s="13" customFormat="1">
      <c r="A374" s="13"/>
      <c r="B374" s="235"/>
      <c r="C374" s="236"/>
      <c r="D374" s="228" t="s">
        <v>193</v>
      </c>
      <c r="E374" s="237" t="s">
        <v>19</v>
      </c>
      <c r="F374" s="238" t="s">
        <v>636</v>
      </c>
      <c r="G374" s="236"/>
      <c r="H374" s="239">
        <v>30.475000000000001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193</v>
      </c>
      <c r="AU374" s="245" t="s">
        <v>82</v>
      </c>
      <c r="AV374" s="13" t="s">
        <v>82</v>
      </c>
      <c r="AW374" s="13" t="s">
        <v>33</v>
      </c>
      <c r="AX374" s="13" t="s">
        <v>72</v>
      </c>
      <c r="AY374" s="245" t="s">
        <v>180</v>
      </c>
    </row>
    <row r="375" s="13" customFormat="1">
      <c r="A375" s="13"/>
      <c r="B375" s="235"/>
      <c r="C375" s="236"/>
      <c r="D375" s="228" t="s">
        <v>193</v>
      </c>
      <c r="E375" s="237" t="s">
        <v>19</v>
      </c>
      <c r="F375" s="238" t="s">
        <v>858</v>
      </c>
      <c r="G375" s="236"/>
      <c r="H375" s="239">
        <v>-9.375</v>
      </c>
      <c r="I375" s="240"/>
      <c r="J375" s="236"/>
      <c r="K375" s="236"/>
      <c r="L375" s="241"/>
      <c r="M375" s="242"/>
      <c r="N375" s="243"/>
      <c r="O375" s="243"/>
      <c r="P375" s="243"/>
      <c r="Q375" s="243"/>
      <c r="R375" s="243"/>
      <c r="S375" s="243"/>
      <c r="T375" s="244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5" t="s">
        <v>193</v>
      </c>
      <c r="AU375" s="245" t="s">
        <v>82</v>
      </c>
      <c r="AV375" s="13" t="s">
        <v>82</v>
      </c>
      <c r="AW375" s="13" t="s">
        <v>33</v>
      </c>
      <c r="AX375" s="13" t="s">
        <v>72</v>
      </c>
      <c r="AY375" s="245" t="s">
        <v>180</v>
      </c>
    </row>
    <row r="376" s="16" customFormat="1">
      <c r="A376" s="16"/>
      <c r="B376" s="267"/>
      <c r="C376" s="268"/>
      <c r="D376" s="228" t="s">
        <v>193</v>
      </c>
      <c r="E376" s="269" t="s">
        <v>19</v>
      </c>
      <c r="F376" s="270" t="s">
        <v>473</v>
      </c>
      <c r="G376" s="268"/>
      <c r="H376" s="271">
        <v>21.100000000000001</v>
      </c>
      <c r="I376" s="272"/>
      <c r="J376" s="268"/>
      <c r="K376" s="268"/>
      <c r="L376" s="273"/>
      <c r="M376" s="274"/>
      <c r="N376" s="275"/>
      <c r="O376" s="275"/>
      <c r="P376" s="275"/>
      <c r="Q376" s="275"/>
      <c r="R376" s="275"/>
      <c r="S376" s="275"/>
      <c r="T376" s="27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T376" s="277" t="s">
        <v>193</v>
      </c>
      <c r="AU376" s="277" t="s">
        <v>82</v>
      </c>
      <c r="AV376" s="16" t="s">
        <v>100</v>
      </c>
      <c r="AW376" s="16" t="s">
        <v>33</v>
      </c>
      <c r="AX376" s="16" t="s">
        <v>72</v>
      </c>
      <c r="AY376" s="277" t="s">
        <v>180</v>
      </c>
    </row>
    <row r="377" s="14" customFormat="1">
      <c r="A377" s="14"/>
      <c r="B377" s="246"/>
      <c r="C377" s="247"/>
      <c r="D377" s="228" t="s">
        <v>193</v>
      </c>
      <c r="E377" s="248" t="s">
        <v>19</v>
      </c>
      <c r="F377" s="249" t="s">
        <v>859</v>
      </c>
      <c r="G377" s="247"/>
      <c r="H377" s="248" t="s">
        <v>19</v>
      </c>
      <c r="I377" s="250"/>
      <c r="J377" s="247"/>
      <c r="K377" s="247"/>
      <c r="L377" s="251"/>
      <c r="M377" s="252"/>
      <c r="N377" s="253"/>
      <c r="O377" s="253"/>
      <c r="P377" s="253"/>
      <c r="Q377" s="253"/>
      <c r="R377" s="253"/>
      <c r="S377" s="253"/>
      <c r="T377" s="25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5" t="s">
        <v>193</v>
      </c>
      <c r="AU377" s="255" t="s">
        <v>82</v>
      </c>
      <c r="AV377" s="14" t="s">
        <v>80</v>
      </c>
      <c r="AW377" s="14" t="s">
        <v>33</v>
      </c>
      <c r="AX377" s="14" t="s">
        <v>72</v>
      </c>
      <c r="AY377" s="255" t="s">
        <v>180</v>
      </c>
    </row>
    <row r="378" s="13" customFormat="1">
      <c r="A378" s="13"/>
      <c r="B378" s="235"/>
      <c r="C378" s="236"/>
      <c r="D378" s="228" t="s">
        <v>193</v>
      </c>
      <c r="E378" s="237" t="s">
        <v>19</v>
      </c>
      <c r="F378" s="238" t="s">
        <v>638</v>
      </c>
      <c r="G378" s="236"/>
      <c r="H378" s="239">
        <v>38.399999999999999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193</v>
      </c>
      <c r="AU378" s="245" t="s">
        <v>82</v>
      </c>
      <c r="AV378" s="13" t="s">
        <v>82</v>
      </c>
      <c r="AW378" s="13" t="s">
        <v>33</v>
      </c>
      <c r="AX378" s="13" t="s">
        <v>72</v>
      </c>
      <c r="AY378" s="245" t="s">
        <v>180</v>
      </c>
    </row>
    <row r="379" s="14" customFormat="1">
      <c r="A379" s="14"/>
      <c r="B379" s="246"/>
      <c r="C379" s="247"/>
      <c r="D379" s="228" t="s">
        <v>193</v>
      </c>
      <c r="E379" s="248" t="s">
        <v>19</v>
      </c>
      <c r="F379" s="249" t="s">
        <v>860</v>
      </c>
      <c r="G379" s="247"/>
      <c r="H379" s="248" t="s">
        <v>19</v>
      </c>
      <c r="I379" s="250"/>
      <c r="J379" s="247"/>
      <c r="K379" s="247"/>
      <c r="L379" s="251"/>
      <c r="M379" s="252"/>
      <c r="N379" s="253"/>
      <c r="O379" s="253"/>
      <c r="P379" s="253"/>
      <c r="Q379" s="253"/>
      <c r="R379" s="253"/>
      <c r="S379" s="253"/>
      <c r="T379" s="25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5" t="s">
        <v>193</v>
      </c>
      <c r="AU379" s="255" t="s">
        <v>82</v>
      </c>
      <c r="AV379" s="14" t="s">
        <v>80</v>
      </c>
      <c r="AW379" s="14" t="s">
        <v>33</v>
      </c>
      <c r="AX379" s="14" t="s">
        <v>72</v>
      </c>
      <c r="AY379" s="255" t="s">
        <v>180</v>
      </c>
    </row>
    <row r="380" s="13" customFormat="1">
      <c r="A380" s="13"/>
      <c r="B380" s="235"/>
      <c r="C380" s="236"/>
      <c r="D380" s="228" t="s">
        <v>193</v>
      </c>
      <c r="E380" s="237" t="s">
        <v>19</v>
      </c>
      <c r="F380" s="238" t="s">
        <v>861</v>
      </c>
      <c r="G380" s="236"/>
      <c r="H380" s="239">
        <v>-3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193</v>
      </c>
      <c r="AU380" s="245" t="s">
        <v>82</v>
      </c>
      <c r="AV380" s="13" t="s">
        <v>82</v>
      </c>
      <c r="AW380" s="13" t="s">
        <v>33</v>
      </c>
      <c r="AX380" s="13" t="s">
        <v>72</v>
      </c>
      <c r="AY380" s="245" t="s">
        <v>180</v>
      </c>
    </row>
    <row r="381" s="16" customFormat="1">
      <c r="A381" s="16"/>
      <c r="B381" s="267"/>
      <c r="C381" s="268"/>
      <c r="D381" s="228" t="s">
        <v>193</v>
      </c>
      <c r="E381" s="269" t="s">
        <v>19</v>
      </c>
      <c r="F381" s="270" t="s">
        <v>473</v>
      </c>
      <c r="G381" s="268"/>
      <c r="H381" s="271">
        <v>35.399999999999999</v>
      </c>
      <c r="I381" s="272"/>
      <c r="J381" s="268"/>
      <c r="K381" s="268"/>
      <c r="L381" s="273"/>
      <c r="M381" s="274"/>
      <c r="N381" s="275"/>
      <c r="O381" s="275"/>
      <c r="P381" s="275"/>
      <c r="Q381" s="275"/>
      <c r="R381" s="275"/>
      <c r="S381" s="275"/>
      <c r="T381" s="27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77" t="s">
        <v>193</v>
      </c>
      <c r="AU381" s="277" t="s">
        <v>82</v>
      </c>
      <c r="AV381" s="16" t="s">
        <v>100</v>
      </c>
      <c r="AW381" s="16" t="s">
        <v>33</v>
      </c>
      <c r="AX381" s="16" t="s">
        <v>72</v>
      </c>
      <c r="AY381" s="277" t="s">
        <v>180</v>
      </c>
    </row>
    <row r="382" s="15" customFormat="1">
      <c r="A382" s="15"/>
      <c r="B382" s="256"/>
      <c r="C382" s="257"/>
      <c r="D382" s="228" t="s">
        <v>193</v>
      </c>
      <c r="E382" s="258" t="s">
        <v>19</v>
      </c>
      <c r="F382" s="259" t="s">
        <v>353</v>
      </c>
      <c r="G382" s="257"/>
      <c r="H382" s="260">
        <v>65.875</v>
      </c>
      <c r="I382" s="261"/>
      <c r="J382" s="257"/>
      <c r="K382" s="257"/>
      <c r="L382" s="262"/>
      <c r="M382" s="263"/>
      <c r="N382" s="264"/>
      <c r="O382" s="264"/>
      <c r="P382" s="264"/>
      <c r="Q382" s="264"/>
      <c r="R382" s="264"/>
      <c r="S382" s="264"/>
      <c r="T382" s="26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6" t="s">
        <v>193</v>
      </c>
      <c r="AU382" s="266" t="s">
        <v>82</v>
      </c>
      <c r="AV382" s="15" t="s">
        <v>187</v>
      </c>
      <c r="AW382" s="15" t="s">
        <v>33</v>
      </c>
      <c r="AX382" s="15" t="s">
        <v>80</v>
      </c>
      <c r="AY382" s="266" t="s">
        <v>180</v>
      </c>
    </row>
    <row r="383" s="2" customFormat="1" ht="16.5" customHeight="1">
      <c r="A383" s="40"/>
      <c r="B383" s="41"/>
      <c r="C383" s="215" t="s">
        <v>389</v>
      </c>
      <c r="D383" s="215" t="s">
        <v>182</v>
      </c>
      <c r="E383" s="216" t="s">
        <v>862</v>
      </c>
      <c r="F383" s="217" t="s">
        <v>863</v>
      </c>
      <c r="G383" s="218" t="s">
        <v>250</v>
      </c>
      <c r="H383" s="219">
        <v>174.31899999999999</v>
      </c>
      <c r="I383" s="220"/>
      <c r="J383" s="221">
        <f>ROUND(I383*H383,2)</f>
        <v>0</v>
      </c>
      <c r="K383" s="217" t="s">
        <v>186</v>
      </c>
      <c r="L383" s="46"/>
      <c r="M383" s="222" t="s">
        <v>19</v>
      </c>
      <c r="N383" s="223" t="s">
        <v>43</v>
      </c>
      <c r="O383" s="86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187</v>
      </c>
      <c r="AT383" s="226" t="s">
        <v>182</v>
      </c>
      <c r="AU383" s="226" t="s">
        <v>82</v>
      </c>
      <c r="AY383" s="19" t="s">
        <v>180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80</v>
      </c>
      <c r="BK383" s="227">
        <f>ROUND(I383*H383,2)</f>
        <v>0</v>
      </c>
      <c r="BL383" s="19" t="s">
        <v>187</v>
      </c>
      <c r="BM383" s="226" t="s">
        <v>864</v>
      </c>
    </row>
    <row r="384" s="2" customFormat="1">
      <c r="A384" s="40"/>
      <c r="B384" s="41"/>
      <c r="C384" s="42"/>
      <c r="D384" s="228" t="s">
        <v>189</v>
      </c>
      <c r="E384" s="42"/>
      <c r="F384" s="229" t="s">
        <v>865</v>
      </c>
      <c r="G384" s="42"/>
      <c r="H384" s="42"/>
      <c r="I384" s="230"/>
      <c r="J384" s="42"/>
      <c r="K384" s="42"/>
      <c r="L384" s="46"/>
      <c r="M384" s="231"/>
      <c r="N384" s="232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189</v>
      </c>
      <c r="AU384" s="19" t="s">
        <v>82</v>
      </c>
    </row>
    <row r="385" s="2" customFormat="1">
      <c r="A385" s="40"/>
      <c r="B385" s="41"/>
      <c r="C385" s="42"/>
      <c r="D385" s="233" t="s">
        <v>191</v>
      </c>
      <c r="E385" s="42"/>
      <c r="F385" s="234" t="s">
        <v>866</v>
      </c>
      <c r="G385" s="42"/>
      <c r="H385" s="42"/>
      <c r="I385" s="230"/>
      <c r="J385" s="42"/>
      <c r="K385" s="42"/>
      <c r="L385" s="46"/>
      <c r="M385" s="231"/>
      <c r="N385" s="232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191</v>
      </c>
      <c r="AU385" s="19" t="s">
        <v>82</v>
      </c>
    </row>
    <row r="386" s="14" customFormat="1">
      <c r="A386" s="14"/>
      <c r="B386" s="246"/>
      <c r="C386" s="247"/>
      <c r="D386" s="228" t="s">
        <v>193</v>
      </c>
      <c r="E386" s="248" t="s">
        <v>19</v>
      </c>
      <c r="F386" s="249" t="s">
        <v>867</v>
      </c>
      <c r="G386" s="247"/>
      <c r="H386" s="248" t="s">
        <v>19</v>
      </c>
      <c r="I386" s="250"/>
      <c r="J386" s="247"/>
      <c r="K386" s="247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193</v>
      </c>
      <c r="AU386" s="255" t="s">
        <v>82</v>
      </c>
      <c r="AV386" s="14" t="s">
        <v>80</v>
      </c>
      <c r="AW386" s="14" t="s">
        <v>33</v>
      </c>
      <c r="AX386" s="14" t="s">
        <v>72</v>
      </c>
      <c r="AY386" s="255" t="s">
        <v>180</v>
      </c>
    </row>
    <row r="387" s="13" customFormat="1">
      <c r="A387" s="13"/>
      <c r="B387" s="235"/>
      <c r="C387" s="236"/>
      <c r="D387" s="228" t="s">
        <v>193</v>
      </c>
      <c r="E387" s="237" t="s">
        <v>19</v>
      </c>
      <c r="F387" s="238" t="s">
        <v>868</v>
      </c>
      <c r="G387" s="236"/>
      <c r="H387" s="239">
        <v>19.32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193</v>
      </c>
      <c r="AU387" s="245" t="s">
        <v>82</v>
      </c>
      <c r="AV387" s="13" t="s">
        <v>82</v>
      </c>
      <c r="AW387" s="13" t="s">
        <v>33</v>
      </c>
      <c r="AX387" s="13" t="s">
        <v>72</v>
      </c>
      <c r="AY387" s="245" t="s">
        <v>180</v>
      </c>
    </row>
    <row r="388" s="13" customFormat="1">
      <c r="A388" s="13"/>
      <c r="B388" s="235"/>
      <c r="C388" s="236"/>
      <c r="D388" s="228" t="s">
        <v>193</v>
      </c>
      <c r="E388" s="237" t="s">
        <v>19</v>
      </c>
      <c r="F388" s="238" t="s">
        <v>869</v>
      </c>
      <c r="G388" s="236"/>
      <c r="H388" s="239">
        <v>19.844999999999999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193</v>
      </c>
      <c r="AU388" s="245" t="s">
        <v>82</v>
      </c>
      <c r="AV388" s="13" t="s">
        <v>82</v>
      </c>
      <c r="AW388" s="13" t="s">
        <v>33</v>
      </c>
      <c r="AX388" s="13" t="s">
        <v>72</v>
      </c>
      <c r="AY388" s="245" t="s">
        <v>180</v>
      </c>
    </row>
    <row r="389" s="14" customFormat="1">
      <c r="A389" s="14"/>
      <c r="B389" s="246"/>
      <c r="C389" s="247"/>
      <c r="D389" s="228" t="s">
        <v>193</v>
      </c>
      <c r="E389" s="248" t="s">
        <v>19</v>
      </c>
      <c r="F389" s="249" t="s">
        <v>870</v>
      </c>
      <c r="G389" s="247"/>
      <c r="H389" s="248" t="s">
        <v>19</v>
      </c>
      <c r="I389" s="250"/>
      <c r="J389" s="247"/>
      <c r="K389" s="247"/>
      <c r="L389" s="251"/>
      <c r="M389" s="252"/>
      <c r="N389" s="253"/>
      <c r="O389" s="253"/>
      <c r="P389" s="253"/>
      <c r="Q389" s="253"/>
      <c r="R389" s="253"/>
      <c r="S389" s="253"/>
      <c r="T389" s="25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5" t="s">
        <v>193</v>
      </c>
      <c r="AU389" s="255" t="s">
        <v>82</v>
      </c>
      <c r="AV389" s="14" t="s">
        <v>80</v>
      </c>
      <c r="AW389" s="14" t="s">
        <v>33</v>
      </c>
      <c r="AX389" s="14" t="s">
        <v>72</v>
      </c>
      <c r="AY389" s="255" t="s">
        <v>180</v>
      </c>
    </row>
    <row r="390" s="13" customFormat="1">
      <c r="A390" s="13"/>
      <c r="B390" s="235"/>
      <c r="C390" s="236"/>
      <c r="D390" s="228" t="s">
        <v>193</v>
      </c>
      <c r="E390" s="237" t="s">
        <v>19</v>
      </c>
      <c r="F390" s="238" t="s">
        <v>871</v>
      </c>
      <c r="G390" s="236"/>
      <c r="H390" s="239">
        <v>46.494999999999997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193</v>
      </c>
      <c r="AU390" s="245" t="s">
        <v>82</v>
      </c>
      <c r="AV390" s="13" t="s">
        <v>82</v>
      </c>
      <c r="AW390" s="13" t="s">
        <v>33</v>
      </c>
      <c r="AX390" s="13" t="s">
        <v>72</v>
      </c>
      <c r="AY390" s="245" t="s">
        <v>180</v>
      </c>
    </row>
    <row r="391" s="13" customFormat="1">
      <c r="A391" s="13"/>
      <c r="B391" s="235"/>
      <c r="C391" s="236"/>
      <c r="D391" s="228" t="s">
        <v>193</v>
      </c>
      <c r="E391" s="237" t="s">
        <v>19</v>
      </c>
      <c r="F391" s="238" t="s">
        <v>872</v>
      </c>
      <c r="G391" s="236"/>
      <c r="H391" s="239">
        <v>34.029000000000003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193</v>
      </c>
      <c r="AU391" s="245" t="s">
        <v>82</v>
      </c>
      <c r="AV391" s="13" t="s">
        <v>82</v>
      </c>
      <c r="AW391" s="13" t="s">
        <v>33</v>
      </c>
      <c r="AX391" s="13" t="s">
        <v>72</v>
      </c>
      <c r="AY391" s="245" t="s">
        <v>180</v>
      </c>
    </row>
    <row r="392" s="13" customFormat="1">
      <c r="A392" s="13"/>
      <c r="B392" s="235"/>
      <c r="C392" s="236"/>
      <c r="D392" s="228" t="s">
        <v>193</v>
      </c>
      <c r="E392" s="237" t="s">
        <v>19</v>
      </c>
      <c r="F392" s="238" t="s">
        <v>873</v>
      </c>
      <c r="G392" s="236"/>
      <c r="H392" s="239">
        <v>69.629999999999995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193</v>
      </c>
      <c r="AU392" s="245" t="s">
        <v>82</v>
      </c>
      <c r="AV392" s="13" t="s">
        <v>82</v>
      </c>
      <c r="AW392" s="13" t="s">
        <v>33</v>
      </c>
      <c r="AX392" s="13" t="s">
        <v>72</v>
      </c>
      <c r="AY392" s="245" t="s">
        <v>180</v>
      </c>
    </row>
    <row r="393" s="14" customFormat="1">
      <c r="A393" s="14"/>
      <c r="B393" s="246"/>
      <c r="C393" s="247"/>
      <c r="D393" s="228" t="s">
        <v>193</v>
      </c>
      <c r="E393" s="248" t="s">
        <v>19</v>
      </c>
      <c r="F393" s="249" t="s">
        <v>874</v>
      </c>
      <c r="G393" s="247"/>
      <c r="H393" s="248" t="s">
        <v>19</v>
      </c>
      <c r="I393" s="250"/>
      <c r="J393" s="247"/>
      <c r="K393" s="247"/>
      <c r="L393" s="251"/>
      <c r="M393" s="252"/>
      <c r="N393" s="253"/>
      <c r="O393" s="253"/>
      <c r="P393" s="253"/>
      <c r="Q393" s="253"/>
      <c r="R393" s="253"/>
      <c r="S393" s="253"/>
      <c r="T393" s="25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5" t="s">
        <v>193</v>
      </c>
      <c r="AU393" s="255" t="s">
        <v>82</v>
      </c>
      <c r="AV393" s="14" t="s">
        <v>80</v>
      </c>
      <c r="AW393" s="14" t="s">
        <v>33</v>
      </c>
      <c r="AX393" s="14" t="s">
        <v>72</v>
      </c>
      <c r="AY393" s="255" t="s">
        <v>180</v>
      </c>
    </row>
    <row r="394" s="13" customFormat="1">
      <c r="A394" s="13"/>
      <c r="B394" s="235"/>
      <c r="C394" s="236"/>
      <c r="D394" s="228" t="s">
        <v>193</v>
      </c>
      <c r="E394" s="237" t="s">
        <v>19</v>
      </c>
      <c r="F394" s="238" t="s">
        <v>875</v>
      </c>
      <c r="G394" s="236"/>
      <c r="H394" s="239">
        <v>-15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5" t="s">
        <v>193</v>
      </c>
      <c r="AU394" s="245" t="s">
        <v>82</v>
      </c>
      <c r="AV394" s="13" t="s">
        <v>82</v>
      </c>
      <c r="AW394" s="13" t="s">
        <v>33</v>
      </c>
      <c r="AX394" s="13" t="s">
        <v>72</v>
      </c>
      <c r="AY394" s="245" t="s">
        <v>180</v>
      </c>
    </row>
    <row r="395" s="15" customFormat="1">
      <c r="A395" s="15"/>
      <c r="B395" s="256"/>
      <c r="C395" s="257"/>
      <c r="D395" s="228" t="s">
        <v>193</v>
      </c>
      <c r="E395" s="258" t="s">
        <v>19</v>
      </c>
      <c r="F395" s="259" t="s">
        <v>353</v>
      </c>
      <c r="G395" s="257"/>
      <c r="H395" s="260">
        <v>174.31899999999999</v>
      </c>
      <c r="I395" s="261"/>
      <c r="J395" s="257"/>
      <c r="K395" s="257"/>
      <c r="L395" s="262"/>
      <c r="M395" s="263"/>
      <c r="N395" s="264"/>
      <c r="O395" s="264"/>
      <c r="P395" s="264"/>
      <c r="Q395" s="264"/>
      <c r="R395" s="264"/>
      <c r="S395" s="264"/>
      <c r="T395" s="26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6" t="s">
        <v>193</v>
      </c>
      <c r="AU395" s="266" t="s">
        <v>82</v>
      </c>
      <c r="AV395" s="15" t="s">
        <v>187</v>
      </c>
      <c r="AW395" s="15" t="s">
        <v>33</v>
      </c>
      <c r="AX395" s="15" t="s">
        <v>80</v>
      </c>
      <c r="AY395" s="266" t="s">
        <v>180</v>
      </c>
    </row>
    <row r="396" s="2" customFormat="1" ht="16.5" customHeight="1">
      <c r="A396" s="40"/>
      <c r="B396" s="41"/>
      <c r="C396" s="282" t="s">
        <v>393</v>
      </c>
      <c r="D396" s="282" t="s">
        <v>754</v>
      </c>
      <c r="E396" s="283" t="s">
        <v>876</v>
      </c>
      <c r="F396" s="284" t="s">
        <v>877</v>
      </c>
      <c r="G396" s="285" t="s">
        <v>367</v>
      </c>
      <c r="H396" s="286">
        <v>20</v>
      </c>
      <c r="I396" s="287"/>
      <c r="J396" s="288">
        <f>ROUND(I396*H396,2)</f>
        <v>0</v>
      </c>
      <c r="K396" s="284" t="s">
        <v>186</v>
      </c>
      <c r="L396" s="289"/>
      <c r="M396" s="290" t="s">
        <v>19</v>
      </c>
      <c r="N396" s="291" t="s">
        <v>43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232</v>
      </c>
      <c r="AT396" s="226" t="s">
        <v>754</v>
      </c>
      <c r="AU396" s="226" t="s">
        <v>82</v>
      </c>
      <c r="AY396" s="19" t="s">
        <v>180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80</v>
      </c>
      <c r="BK396" s="227">
        <f>ROUND(I396*H396,2)</f>
        <v>0</v>
      </c>
      <c r="BL396" s="19" t="s">
        <v>187</v>
      </c>
      <c r="BM396" s="226" t="s">
        <v>878</v>
      </c>
    </row>
    <row r="397" s="2" customFormat="1">
      <c r="A397" s="40"/>
      <c r="B397" s="41"/>
      <c r="C397" s="42"/>
      <c r="D397" s="228" t="s">
        <v>189</v>
      </c>
      <c r="E397" s="42"/>
      <c r="F397" s="229" t="s">
        <v>877</v>
      </c>
      <c r="G397" s="42"/>
      <c r="H397" s="42"/>
      <c r="I397" s="230"/>
      <c r="J397" s="42"/>
      <c r="K397" s="42"/>
      <c r="L397" s="46"/>
      <c r="M397" s="231"/>
      <c r="N397" s="232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189</v>
      </c>
      <c r="AU397" s="19" t="s">
        <v>82</v>
      </c>
    </row>
    <row r="398" s="14" customFormat="1">
      <c r="A398" s="14"/>
      <c r="B398" s="246"/>
      <c r="C398" s="247"/>
      <c r="D398" s="228" t="s">
        <v>193</v>
      </c>
      <c r="E398" s="248" t="s">
        <v>19</v>
      </c>
      <c r="F398" s="249" t="s">
        <v>797</v>
      </c>
      <c r="G398" s="247"/>
      <c r="H398" s="248" t="s">
        <v>19</v>
      </c>
      <c r="I398" s="250"/>
      <c r="J398" s="247"/>
      <c r="K398" s="247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193</v>
      </c>
      <c r="AU398" s="255" t="s">
        <v>82</v>
      </c>
      <c r="AV398" s="14" t="s">
        <v>80</v>
      </c>
      <c r="AW398" s="14" t="s">
        <v>33</v>
      </c>
      <c r="AX398" s="14" t="s">
        <v>72</v>
      </c>
      <c r="AY398" s="255" t="s">
        <v>180</v>
      </c>
    </row>
    <row r="399" s="13" customFormat="1">
      <c r="A399" s="13"/>
      <c r="B399" s="235"/>
      <c r="C399" s="236"/>
      <c r="D399" s="228" t="s">
        <v>193</v>
      </c>
      <c r="E399" s="237" t="s">
        <v>19</v>
      </c>
      <c r="F399" s="238" t="s">
        <v>879</v>
      </c>
      <c r="G399" s="236"/>
      <c r="H399" s="239">
        <v>1.25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193</v>
      </c>
      <c r="AU399" s="245" t="s">
        <v>82</v>
      </c>
      <c r="AV399" s="13" t="s">
        <v>82</v>
      </c>
      <c r="AW399" s="13" t="s">
        <v>33</v>
      </c>
      <c r="AX399" s="13" t="s">
        <v>72</v>
      </c>
      <c r="AY399" s="245" t="s">
        <v>180</v>
      </c>
    </row>
    <row r="400" s="14" customFormat="1">
      <c r="A400" s="14"/>
      <c r="B400" s="246"/>
      <c r="C400" s="247"/>
      <c r="D400" s="228" t="s">
        <v>193</v>
      </c>
      <c r="E400" s="248" t="s">
        <v>19</v>
      </c>
      <c r="F400" s="249" t="s">
        <v>799</v>
      </c>
      <c r="G400" s="247"/>
      <c r="H400" s="248" t="s">
        <v>19</v>
      </c>
      <c r="I400" s="250"/>
      <c r="J400" s="247"/>
      <c r="K400" s="247"/>
      <c r="L400" s="251"/>
      <c r="M400" s="252"/>
      <c r="N400" s="253"/>
      <c r="O400" s="253"/>
      <c r="P400" s="253"/>
      <c r="Q400" s="253"/>
      <c r="R400" s="253"/>
      <c r="S400" s="253"/>
      <c r="T400" s="25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5" t="s">
        <v>193</v>
      </c>
      <c r="AU400" s="255" t="s">
        <v>82</v>
      </c>
      <c r="AV400" s="14" t="s">
        <v>80</v>
      </c>
      <c r="AW400" s="14" t="s">
        <v>33</v>
      </c>
      <c r="AX400" s="14" t="s">
        <v>72</v>
      </c>
      <c r="AY400" s="255" t="s">
        <v>180</v>
      </c>
    </row>
    <row r="401" s="13" customFormat="1">
      <c r="A401" s="13"/>
      <c r="B401" s="235"/>
      <c r="C401" s="236"/>
      <c r="D401" s="228" t="s">
        <v>193</v>
      </c>
      <c r="E401" s="237" t="s">
        <v>19</v>
      </c>
      <c r="F401" s="238" t="s">
        <v>880</v>
      </c>
      <c r="G401" s="236"/>
      <c r="H401" s="239">
        <v>18.75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193</v>
      </c>
      <c r="AU401" s="245" t="s">
        <v>82</v>
      </c>
      <c r="AV401" s="13" t="s">
        <v>82</v>
      </c>
      <c r="AW401" s="13" t="s">
        <v>33</v>
      </c>
      <c r="AX401" s="13" t="s">
        <v>72</v>
      </c>
      <c r="AY401" s="245" t="s">
        <v>180</v>
      </c>
    </row>
    <row r="402" s="15" customFormat="1">
      <c r="A402" s="15"/>
      <c r="B402" s="256"/>
      <c r="C402" s="257"/>
      <c r="D402" s="228" t="s">
        <v>193</v>
      </c>
      <c r="E402" s="258" t="s">
        <v>19</v>
      </c>
      <c r="F402" s="259" t="s">
        <v>353</v>
      </c>
      <c r="G402" s="257"/>
      <c r="H402" s="260">
        <v>20</v>
      </c>
      <c r="I402" s="261"/>
      <c r="J402" s="257"/>
      <c r="K402" s="257"/>
      <c r="L402" s="262"/>
      <c r="M402" s="263"/>
      <c r="N402" s="264"/>
      <c r="O402" s="264"/>
      <c r="P402" s="264"/>
      <c r="Q402" s="264"/>
      <c r="R402" s="264"/>
      <c r="S402" s="264"/>
      <c r="T402" s="26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66" t="s">
        <v>193</v>
      </c>
      <c r="AU402" s="266" t="s">
        <v>82</v>
      </c>
      <c r="AV402" s="15" t="s">
        <v>187</v>
      </c>
      <c r="AW402" s="15" t="s">
        <v>33</v>
      </c>
      <c r="AX402" s="15" t="s">
        <v>80</v>
      </c>
      <c r="AY402" s="266" t="s">
        <v>180</v>
      </c>
    </row>
    <row r="403" s="12" customFormat="1" ht="22.8" customHeight="1">
      <c r="A403" s="12"/>
      <c r="B403" s="199"/>
      <c r="C403" s="200"/>
      <c r="D403" s="201" t="s">
        <v>71</v>
      </c>
      <c r="E403" s="213" t="s">
        <v>82</v>
      </c>
      <c r="F403" s="213" t="s">
        <v>881</v>
      </c>
      <c r="G403" s="200"/>
      <c r="H403" s="200"/>
      <c r="I403" s="203"/>
      <c r="J403" s="214">
        <f>BK403</f>
        <v>0</v>
      </c>
      <c r="K403" s="200"/>
      <c r="L403" s="205"/>
      <c r="M403" s="206"/>
      <c r="N403" s="207"/>
      <c r="O403" s="207"/>
      <c r="P403" s="208">
        <f>SUM(P404:P750)</f>
        <v>0</v>
      </c>
      <c r="Q403" s="207"/>
      <c r="R403" s="208">
        <f>SUM(R404:R750)</f>
        <v>490.93950657999989</v>
      </c>
      <c r="S403" s="207"/>
      <c r="T403" s="209">
        <f>SUM(T404:T750)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10" t="s">
        <v>80</v>
      </c>
      <c r="AT403" s="211" t="s">
        <v>71</v>
      </c>
      <c r="AU403" s="211" t="s">
        <v>80</v>
      </c>
      <c r="AY403" s="210" t="s">
        <v>180</v>
      </c>
      <c r="BK403" s="212">
        <f>SUM(BK404:BK750)</f>
        <v>0</v>
      </c>
    </row>
    <row r="404" s="2" customFormat="1" ht="16.5" customHeight="1">
      <c r="A404" s="40"/>
      <c r="B404" s="41"/>
      <c r="C404" s="215" t="s">
        <v>398</v>
      </c>
      <c r="D404" s="215" t="s">
        <v>182</v>
      </c>
      <c r="E404" s="216" t="s">
        <v>882</v>
      </c>
      <c r="F404" s="217" t="s">
        <v>883</v>
      </c>
      <c r="G404" s="218" t="s">
        <v>250</v>
      </c>
      <c r="H404" s="219">
        <v>18</v>
      </c>
      <c r="I404" s="220"/>
      <c r="J404" s="221">
        <f>ROUND(I404*H404,2)</f>
        <v>0</v>
      </c>
      <c r="K404" s="217" t="s">
        <v>186</v>
      </c>
      <c r="L404" s="46"/>
      <c r="M404" s="222" t="s">
        <v>19</v>
      </c>
      <c r="N404" s="223" t="s">
        <v>43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187</v>
      </c>
      <c r="AT404" s="226" t="s">
        <v>182</v>
      </c>
      <c r="AU404" s="226" t="s">
        <v>82</v>
      </c>
      <c r="AY404" s="19" t="s">
        <v>180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187</v>
      </c>
      <c r="BM404" s="226" t="s">
        <v>884</v>
      </c>
    </row>
    <row r="405" s="2" customFormat="1">
      <c r="A405" s="40"/>
      <c r="B405" s="41"/>
      <c r="C405" s="42"/>
      <c r="D405" s="228" t="s">
        <v>189</v>
      </c>
      <c r="E405" s="42"/>
      <c r="F405" s="229" t="s">
        <v>885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189</v>
      </c>
      <c r="AU405" s="19" t="s">
        <v>82</v>
      </c>
    </row>
    <row r="406" s="2" customFormat="1">
      <c r="A406" s="40"/>
      <c r="B406" s="41"/>
      <c r="C406" s="42"/>
      <c r="D406" s="233" t="s">
        <v>191</v>
      </c>
      <c r="E406" s="42"/>
      <c r="F406" s="234" t="s">
        <v>886</v>
      </c>
      <c r="G406" s="42"/>
      <c r="H406" s="42"/>
      <c r="I406" s="230"/>
      <c r="J406" s="42"/>
      <c r="K406" s="42"/>
      <c r="L406" s="46"/>
      <c r="M406" s="231"/>
      <c r="N406" s="232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191</v>
      </c>
      <c r="AU406" s="19" t="s">
        <v>82</v>
      </c>
    </row>
    <row r="407" s="14" customFormat="1">
      <c r="A407" s="14"/>
      <c r="B407" s="246"/>
      <c r="C407" s="247"/>
      <c r="D407" s="228" t="s">
        <v>193</v>
      </c>
      <c r="E407" s="248" t="s">
        <v>19</v>
      </c>
      <c r="F407" s="249" t="s">
        <v>856</v>
      </c>
      <c r="G407" s="247"/>
      <c r="H407" s="248" t="s">
        <v>19</v>
      </c>
      <c r="I407" s="250"/>
      <c r="J407" s="247"/>
      <c r="K407" s="247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193</v>
      </c>
      <c r="AU407" s="255" t="s">
        <v>82</v>
      </c>
      <c r="AV407" s="14" t="s">
        <v>80</v>
      </c>
      <c r="AW407" s="14" t="s">
        <v>33</v>
      </c>
      <c r="AX407" s="14" t="s">
        <v>72</v>
      </c>
      <c r="AY407" s="255" t="s">
        <v>180</v>
      </c>
    </row>
    <row r="408" s="13" customFormat="1">
      <c r="A408" s="13"/>
      <c r="B408" s="235"/>
      <c r="C408" s="236"/>
      <c r="D408" s="228" t="s">
        <v>193</v>
      </c>
      <c r="E408" s="237" t="s">
        <v>19</v>
      </c>
      <c r="F408" s="238" t="s">
        <v>887</v>
      </c>
      <c r="G408" s="236"/>
      <c r="H408" s="239">
        <v>15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193</v>
      </c>
      <c r="AU408" s="245" t="s">
        <v>82</v>
      </c>
      <c r="AV408" s="13" t="s">
        <v>82</v>
      </c>
      <c r="AW408" s="13" t="s">
        <v>33</v>
      </c>
      <c r="AX408" s="13" t="s">
        <v>72</v>
      </c>
      <c r="AY408" s="245" t="s">
        <v>180</v>
      </c>
    </row>
    <row r="409" s="13" customFormat="1">
      <c r="A409" s="13"/>
      <c r="B409" s="235"/>
      <c r="C409" s="236"/>
      <c r="D409" s="228" t="s">
        <v>193</v>
      </c>
      <c r="E409" s="237" t="s">
        <v>19</v>
      </c>
      <c r="F409" s="238" t="s">
        <v>888</v>
      </c>
      <c r="G409" s="236"/>
      <c r="H409" s="239">
        <v>3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5" t="s">
        <v>193</v>
      </c>
      <c r="AU409" s="245" t="s">
        <v>82</v>
      </c>
      <c r="AV409" s="13" t="s">
        <v>82</v>
      </c>
      <c r="AW409" s="13" t="s">
        <v>33</v>
      </c>
      <c r="AX409" s="13" t="s">
        <v>72</v>
      </c>
      <c r="AY409" s="245" t="s">
        <v>180</v>
      </c>
    </row>
    <row r="410" s="15" customFormat="1">
      <c r="A410" s="15"/>
      <c r="B410" s="256"/>
      <c r="C410" s="257"/>
      <c r="D410" s="228" t="s">
        <v>193</v>
      </c>
      <c r="E410" s="258" t="s">
        <v>19</v>
      </c>
      <c r="F410" s="259" t="s">
        <v>353</v>
      </c>
      <c r="G410" s="257"/>
      <c r="H410" s="260">
        <v>18</v>
      </c>
      <c r="I410" s="261"/>
      <c r="J410" s="257"/>
      <c r="K410" s="257"/>
      <c r="L410" s="262"/>
      <c r="M410" s="263"/>
      <c r="N410" s="264"/>
      <c r="O410" s="264"/>
      <c r="P410" s="264"/>
      <c r="Q410" s="264"/>
      <c r="R410" s="264"/>
      <c r="S410" s="264"/>
      <c r="T410" s="26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6" t="s">
        <v>193</v>
      </c>
      <c r="AU410" s="266" t="s">
        <v>82</v>
      </c>
      <c r="AV410" s="15" t="s">
        <v>187</v>
      </c>
      <c r="AW410" s="15" t="s">
        <v>33</v>
      </c>
      <c r="AX410" s="15" t="s">
        <v>80</v>
      </c>
      <c r="AY410" s="266" t="s">
        <v>180</v>
      </c>
    </row>
    <row r="411" s="2" customFormat="1" ht="16.5" customHeight="1">
      <c r="A411" s="40"/>
      <c r="B411" s="41"/>
      <c r="C411" s="215" t="s">
        <v>402</v>
      </c>
      <c r="D411" s="215" t="s">
        <v>182</v>
      </c>
      <c r="E411" s="216" t="s">
        <v>889</v>
      </c>
      <c r="F411" s="217" t="s">
        <v>890</v>
      </c>
      <c r="G411" s="218" t="s">
        <v>185</v>
      </c>
      <c r="H411" s="219">
        <v>325.5</v>
      </c>
      <c r="I411" s="220"/>
      <c r="J411" s="221">
        <f>ROUND(I411*H411,2)</f>
        <v>0</v>
      </c>
      <c r="K411" s="217" t="s">
        <v>186</v>
      </c>
      <c r="L411" s="46"/>
      <c r="M411" s="222" t="s">
        <v>19</v>
      </c>
      <c r="N411" s="223" t="s">
        <v>43</v>
      </c>
      <c r="O411" s="86"/>
      <c r="P411" s="224">
        <f>O411*H411</f>
        <v>0</v>
      </c>
      <c r="Q411" s="224">
        <v>0.00017000000000000001</v>
      </c>
      <c r="R411" s="224">
        <f>Q411*H411</f>
        <v>0.055335000000000002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187</v>
      </c>
      <c r="AT411" s="226" t="s">
        <v>182</v>
      </c>
      <c r="AU411" s="226" t="s">
        <v>82</v>
      </c>
      <c r="AY411" s="19" t="s">
        <v>180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80</v>
      </c>
      <c r="BK411" s="227">
        <f>ROUND(I411*H411,2)</f>
        <v>0</v>
      </c>
      <c r="BL411" s="19" t="s">
        <v>187</v>
      </c>
      <c r="BM411" s="226" t="s">
        <v>891</v>
      </c>
    </row>
    <row r="412" s="2" customFormat="1">
      <c r="A412" s="40"/>
      <c r="B412" s="41"/>
      <c r="C412" s="42"/>
      <c r="D412" s="228" t="s">
        <v>189</v>
      </c>
      <c r="E412" s="42"/>
      <c r="F412" s="229" t="s">
        <v>892</v>
      </c>
      <c r="G412" s="42"/>
      <c r="H412" s="42"/>
      <c r="I412" s="230"/>
      <c r="J412" s="42"/>
      <c r="K412" s="42"/>
      <c r="L412" s="46"/>
      <c r="M412" s="231"/>
      <c r="N412" s="232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189</v>
      </c>
      <c r="AU412" s="19" t="s">
        <v>82</v>
      </c>
    </row>
    <row r="413" s="2" customFormat="1">
      <c r="A413" s="40"/>
      <c r="B413" s="41"/>
      <c r="C413" s="42"/>
      <c r="D413" s="233" t="s">
        <v>191</v>
      </c>
      <c r="E413" s="42"/>
      <c r="F413" s="234" t="s">
        <v>893</v>
      </c>
      <c r="G413" s="42"/>
      <c r="H413" s="42"/>
      <c r="I413" s="230"/>
      <c r="J413" s="42"/>
      <c r="K413" s="42"/>
      <c r="L413" s="46"/>
      <c r="M413" s="231"/>
      <c r="N413" s="232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191</v>
      </c>
      <c r="AU413" s="19" t="s">
        <v>82</v>
      </c>
    </row>
    <row r="414" s="14" customFormat="1">
      <c r="A414" s="14"/>
      <c r="B414" s="246"/>
      <c r="C414" s="247"/>
      <c r="D414" s="228" t="s">
        <v>193</v>
      </c>
      <c r="E414" s="248" t="s">
        <v>19</v>
      </c>
      <c r="F414" s="249" t="s">
        <v>894</v>
      </c>
      <c r="G414" s="247"/>
      <c r="H414" s="248" t="s">
        <v>19</v>
      </c>
      <c r="I414" s="250"/>
      <c r="J414" s="247"/>
      <c r="K414" s="247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193</v>
      </c>
      <c r="AU414" s="255" t="s">
        <v>82</v>
      </c>
      <c r="AV414" s="14" t="s">
        <v>80</v>
      </c>
      <c r="AW414" s="14" t="s">
        <v>33</v>
      </c>
      <c r="AX414" s="14" t="s">
        <v>72</v>
      </c>
      <c r="AY414" s="255" t="s">
        <v>180</v>
      </c>
    </row>
    <row r="415" s="13" customFormat="1">
      <c r="A415" s="13"/>
      <c r="B415" s="235"/>
      <c r="C415" s="236"/>
      <c r="D415" s="228" t="s">
        <v>193</v>
      </c>
      <c r="E415" s="237" t="s">
        <v>19</v>
      </c>
      <c r="F415" s="238" t="s">
        <v>895</v>
      </c>
      <c r="G415" s="236"/>
      <c r="H415" s="239">
        <v>292.5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5" t="s">
        <v>193</v>
      </c>
      <c r="AU415" s="245" t="s">
        <v>82</v>
      </c>
      <c r="AV415" s="13" t="s">
        <v>82</v>
      </c>
      <c r="AW415" s="13" t="s">
        <v>33</v>
      </c>
      <c r="AX415" s="13" t="s">
        <v>72</v>
      </c>
      <c r="AY415" s="245" t="s">
        <v>180</v>
      </c>
    </row>
    <row r="416" s="14" customFormat="1">
      <c r="A416" s="14"/>
      <c r="B416" s="246"/>
      <c r="C416" s="247"/>
      <c r="D416" s="228" t="s">
        <v>193</v>
      </c>
      <c r="E416" s="248" t="s">
        <v>19</v>
      </c>
      <c r="F416" s="249" t="s">
        <v>896</v>
      </c>
      <c r="G416" s="247"/>
      <c r="H416" s="248" t="s">
        <v>19</v>
      </c>
      <c r="I416" s="250"/>
      <c r="J416" s="247"/>
      <c r="K416" s="247"/>
      <c r="L416" s="251"/>
      <c r="M416" s="252"/>
      <c r="N416" s="253"/>
      <c r="O416" s="253"/>
      <c r="P416" s="253"/>
      <c r="Q416" s="253"/>
      <c r="R416" s="253"/>
      <c r="S416" s="253"/>
      <c r="T416" s="25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5" t="s">
        <v>193</v>
      </c>
      <c r="AU416" s="255" t="s">
        <v>82</v>
      </c>
      <c r="AV416" s="14" t="s">
        <v>80</v>
      </c>
      <c r="AW416" s="14" t="s">
        <v>33</v>
      </c>
      <c r="AX416" s="14" t="s">
        <v>72</v>
      </c>
      <c r="AY416" s="255" t="s">
        <v>180</v>
      </c>
    </row>
    <row r="417" s="13" customFormat="1">
      <c r="A417" s="13"/>
      <c r="B417" s="235"/>
      <c r="C417" s="236"/>
      <c r="D417" s="228" t="s">
        <v>193</v>
      </c>
      <c r="E417" s="237" t="s">
        <v>19</v>
      </c>
      <c r="F417" s="238" t="s">
        <v>897</v>
      </c>
      <c r="G417" s="236"/>
      <c r="H417" s="239">
        <v>27.5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193</v>
      </c>
      <c r="AU417" s="245" t="s">
        <v>82</v>
      </c>
      <c r="AV417" s="13" t="s">
        <v>82</v>
      </c>
      <c r="AW417" s="13" t="s">
        <v>33</v>
      </c>
      <c r="AX417" s="13" t="s">
        <v>72</v>
      </c>
      <c r="AY417" s="245" t="s">
        <v>180</v>
      </c>
    </row>
    <row r="418" s="14" customFormat="1">
      <c r="A418" s="14"/>
      <c r="B418" s="246"/>
      <c r="C418" s="247"/>
      <c r="D418" s="228" t="s">
        <v>193</v>
      </c>
      <c r="E418" s="248" t="s">
        <v>19</v>
      </c>
      <c r="F418" s="249" t="s">
        <v>691</v>
      </c>
      <c r="G418" s="247"/>
      <c r="H418" s="248" t="s">
        <v>19</v>
      </c>
      <c r="I418" s="250"/>
      <c r="J418" s="247"/>
      <c r="K418" s="247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193</v>
      </c>
      <c r="AU418" s="255" t="s">
        <v>82</v>
      </c>
      <c r="AV418" s="14" t="s">
        <v>80</v>
      </c>
      <c r="AW418" s="14" t="s">
        <v>33</v>
      </c>
      <c r="AX418" s="14" t="s">
        <v>72</v>
      </c>
      <c r="AY418" s="255" t="s">
        <v>180</v>
      </c>
    </row>
    <row r="419" s="13" customFormat="1">
      <c r="A419" s="13"/>
      <c r="B419" s="235"/>
      <c r="C419" s="236"/>
      <c r="D419" s="228" t="s">
        <v>193</v>
      </c>
      <c r="E419" s="237" t="s">
        <v>19</v>
      </c>
      <c r="F419" s="238" t="s">
        <v>898</v>
      </c>
      <c r="G419" s="236"/>
      <c r="H419" s="239">
        <v>5.5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193</v>
      </c>
      <c r="AU419" s="245" t="s">
        <v>82</v>
      </c>
      <c r="AV419" s="13" t="s">
        <v>82</v>
      </c>
      <c r="AW419" s="13" t="s">
        <v>33</v>
      </c>
      <c r="AX419" s="13" t="s">
        <v>72</v>
      </c>
      <c r="AY419" s="245" t="s">
        <v>180</v>
      </c>
    </row>
    <row r="420" s="15" customFormat="1">
      <c r="A420" s="15"/>
      <c r="B420" s="256"/>
      <c r="C420" s="257"/>
      <c r="D420" s="228" t="s">
        <v>193</v>
      </c>
      <c r="E420" s="258" t="s">
        <v>19</v>
      </c>
      <c r="F420" s="259" t="s">
        <v>353</v>
      </c>
      <c r="G420" s="257"/>
      <c r="H420" s="260">
        <v>325.5</v>
      </c>
      <c r="I420" s="261"/>
      <c r="J420" s="257"/>
      <c r="K420" s="257"/>
      <c r="L420" s="262"/>
      <c r="M420" s="263"/>
      <c r="N420" s="264"/>
      <c r="O420" s="264"/>
      <c r="P420" s="264"/>
      <c r="Q420" s="264"/>
      <c r="R420" s="264"/>
      <c r="S420" s="264"/>
      <c r="T420" s="26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6" t="s">
        <v>193</v>
      </c>
      <c r="AU420" s="266" t="s">
        <v>82</v>
      </c>
      <c r="AV420" s="15" t="s">
        <v>187</v>
      </c>
      <c r="AW420" s="15" t="s">
        <v>33</v>
      </c>
      <c r="AX420" s="15" t="s">
        <v>80</v>
      </c>
      <c r="AY420" s="266" t="s">
        <v>180</v>
      </c>
    </row>
    <row r="421" s="2" customFormat="1" ht="16.5" customHeight="1">
      <c r="A421" s="40"/>
      <c r="B421" s="41"/>
      <c r="C421" s="282" t="s">
        <v>406</v>
      </c>
      <c r="D421" s="282" t="s">
        <v>754</v>
      </c>
      <c r="E421" s="283" t="s">
        <v>899</v>
      </c>
      <c r="F421" s="284" t="s">
        <v>900</v>
      </c>
      <c r="G421" s="285" t="s">
        <v>185</v>
      </c>
      <c r="H421" s="286">
        <v>385.55500000000001</v>
      </c>
      <c r="I421" s="287"/>
      <c r="J421" s="288">
        <f>ROUND(I421*H421,2)</f>
        <v>0</v>
      </c>
      <c r="K421" s="284" t="s">
        <v>186</v>
      </c>
      <c r="L421" s="289"/>
      <c r="M421" s="290" t="s">
        <v>19</v>
      </c>
      <c r="N421" s="291" t="s">
        <v>43</v>
      </c>
      <c r="O421" s="86"/>
      <c r="P421" s="224">
        <f>O421*H421</f>
        <v>0</v>
      </c>
      <c r="Q421" s="224">
        <v>0.00029999999999999997</v>
      </c>
      <c r="R421" s="224">
        <f>Q421*H421</f>
        <v>0.11566649999999999</v>
      </c>
      <c r="S421" s="224">
        <v>0</v>
      </c>
      <c r="T421" s="225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6" t="s">
        <v>232</v>
      </c>
      <c r="AT421" s="226" t="s">
        <v>754</v>
      </c>
      <c r="AU421" s="226" t="s">
        <v>82</v>
      </c>
      <c r="AY421" s="19" t="s">
        <v>180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9" t="s">
        <v>80</v>
      </c>
      <c r="BK421" s="227">
        <f>ROUND(I421*H421,2)</f>
        <v>0</v>
      </c>
      <c r="BL421" s="19" t="s">
        <v>187</v>
      </c>
      <c r="BM421" s="226" t="s">
        <v>901</v>
      </c>
    </row>
    <row r="422" s="2" customFormat="1">
      <c r="A422" s="40"/>
      <c r="B422" s="41"/>
      <c r="C422" s="42"/>
      <c r="D422" s="228" t="s">
        <v>189</v>
      </c>
      <c r="E422" s="42"/>
      <c r="F422" s="229" t="s">
        <v>900</v>
      </c>
      <c r="G422" s="42"/>
      <c r="H422" s="42"/>
      <c r="I422" s="230"/>
      <c r="J422" s="42"/>
      <c r="K422" s="42"/>
      <c r="L422" s="46"/>
      <c r="M422" s="231"/>
      <c r="N422" s="232"/>
      <c r="O422" s="86"/>
      <c r="P422" s="86"/>
      <c r="Q422" s="86"/>
      <c r="R422" s="86"/>
      <c r="S422" s="86"/>
      <c r="T422" s="87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T422" s="19" t="s">
        <v>189</v>
      </c>
      <c r="AU422" s="19" t="s">
        <v>82</v>
      </c>
    </row>
    <row r="423" s="13" customFormat="1">
      <c r="A423" s="13"/>
      <c r="B423" s="235"/>
      <c r="C423" s="236"/>
      <c r="D423" s="228" t="s">
        <v>193</v>
      </c>
      <c r="E423" s="236"/>
      <c r="F423" s="238" t="s">
        <v>902</v>
      </c>
      <c r="G423" s="236"/>
      <c r="H423" s="239">
        <v>385.55500000000001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5" t="s">
        <v>193</v>
      </c>
      <c r="AU423" s="245" t="s">
        <v>82</v>
      </c>
      <c r="AV423" s="13" t="s">
        <v>82</v>
      </c>
      <c r="AW423" s="13" t="s">
        <v>4</v>
      </c>
      <c r="AX423" s="13" t="s">
        <v>80</v>
      </c>
      <c r="AY423" s="245" t="s">
        <v>180</v>
      </c>
    </row>
    <row r="424" s="2" customFormat="1" ht="16.5" customHeight="1">
      <c r="A424" s="40"/>
      <c r="B424" s="41"/>
      <c r="C424" s="215" t="s">
        <v>412</v>
      </c>
      <c r="D424" s="215" t="s">
        <v>182</v>
      </c>
      <c r="E424" s="216" t="s">
        <v>903</v>
      </c>
      <c r="F424" s="217" t="s">
        <v>904</v>
      </c>
      <c r="G424" s="218" t="s">
        <v>235</v>
      </c>
      <c r="H424" s="219">
        <v>2.5</v>
      </c>
      <c r="I424" s="220"/>
      <c r="J424" s="221">
        <f>ROUND(I424*H424,2)</f>
        <v>0</v>
      </c>
      <c r="K424" s="217" t="s">
        <v>186</v>
      </c>
      <c r="L424" s="46"/>
      <c r="M424" s="222" t="s">
        <v>19</v>
      </c>
      <c r="N424" s="223" t="s">
        <v>43</v>
      </c>
      <c r="O424" s="86"/>
      <c r="P424" s="224">
        <f>O424*H424</f>
        <v>0</v>
      </c>
      <c r="Q424" s="224">
        <v>0.00048999999999999998</v>
      </c>
      <c r="R424" s="224">
        <f>Q424*H424</f>
        <v>0.001225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187</v>
      </c>
      <c r="AT424" s="226" t="s">
        <v>182</v>
      </c>
      <c r="AU424" s="226" t="s">
        <v>82</v>
      </c>
      <c r="AY424" s="19" t="s">
        <v>180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80</v>
      </c>
      <c r="BK424" s="227">
        <f>ROUND(I424*H424,2)</f>
        <v>0</v>
      </c>
      <c r="BL424" s="19" t="s">
        <v>187</v>
      </c>
      <c r="BM424" s="226" t="s">
        <v>905</v>
      </c>
    </row>
    <row r="425" s="2" customFormat="1">
      <c r="A425" s="40"/>
      <c r="B425" s="41"/>
      <c r="C425" s="42"/>
      <c r="D425" s="228" t="s">
        <v>189</v>
      </c>
      <c r="E425" s="42"/>
      <c r="F425" s="229" t="s">
        <v>906</v>
      </c>
      <c r="G425" s="42"/>
      <c r="H425" s="42"/>
      <c r="I425" s="230"/>
      <c r="J425" s="42"/>
      <c r="K425" s="42"/>
      <c r="L425" s="46"/>
      <c r="M425" s="231"/>
      <c r="N425" s="232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189</v>
      </c>
      <c r="AU425" s="19" t="s">
        <v>82</v>
      </c>
    </row>
    <row r="426" s="2" customFormat="1">
      <c r="A426" s="40"/>
      <c r="B426" s="41"/>
      <c r="C426" s="42"/>
      <c r="D426" s="233" t="s">
        <v>191</v>
      </c>
      <c r="E426" s="42"/>
      <c r="F426" s="234" t="s">
        <v>907</v>
      </c>
      <c r="G426" s="42"/>
      <c r="H426" s="42"/>
      <c r="I426" s="230"/>
      <c r="J426" s="42"/>
      <c r="K426" s="42"/>
      <c r="L426" s="46"/>
      <c r="M426" s="231"/>
      <c r="N426" s="232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191</v>
      </c>
      <c r="AU426" s="19" t="s">
        <v>82</v>
      </c>
    </row>
    <row r="427" s="14" customFormat="1">
      <c r="A427" s="14"/>
      <c r="B427" s="246"/>
      <c r="C427" s="247"/>
      <c r="D427" s="228" t="s">
        <v>193</v>
      </c>
      <c r="E427" s="248" t="s">
        <v>19</v>
      </c>
      <c r="F427" s="249" t="s">
        <v>908</v>
      </c>
      <c r="G427" s="247"/>
      <c r="H427" s="248" t="s">
        <v>19</v>
      </c>
      <c r="I427" s="250"/>
      <c r="J427" s="247"/>
      <c r="K427" s="247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193</v>
      </c>
      <c r="AU427" s="255" t="s">
        <v>82</v>
      </c>
      <c r="AV427" s="14" t="s">
        <v>80</v>
      </c>
      <c r="AW427" s="14" t="s">
        <v>33</v>
      </c>
      <c r="AX427" s="14" t="s">
        <v>72</v>
      </c>
      <c r="AY427" s="255" t="s">
        <v>180</v>
      </c>
    </row>
    <row r="428" s="13" customFormat="1">
      <c r="A428" s="13"/>
      <c r="B428" s="235"/>
      <c r="C428" s="236"/>
      <c r="D428" s="228" t="s">
        <v>193</v>
      </c>
      <c r="E428" s="237" t="s">
        <v>19</v>
      </c>
      <c r="F428" s="238" t="s">
        <v>909</v>
      </c>
      <c r="G428" s="236"/>
      <c r="H428" s="239">
        <v>2.5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5" t="s">
        <v>193</v>
      </c>
      <c r="AU428" s="245" t="s">
        <v>82</v>
      </c>
      <c r="AV428" s="13" t="s">
        <v>82</v>
      </c>
      <c r="AW428" s="13" t="s">
        <v>33</v>
      </c>
      <c r="AX428" s="13" t="s">
        <v>80</v>
      </c>
      <c r="AY428" s="245" t="s">
        <v>180</v>
      </c>
    </row>
    <row r="429" s="2" customFormat="1" ht="16.5" customHeight="1">
      <c r="A429" s="40"/>
      <c r="B429" s="41"/>
      <c r="C429" s="215" t="s">
        <v>418</v>
      </c>
      <c r="D429" s="215" t="s">
        <v>182</v>
      </c>
      <c r="E429" s="216" t="s">
        <v>910</v>
      </c>
      <c r="F429" s="217" t="s">
        <v>911</v>
      </c>
      <c r="G429" s="218" t="s">
        <v>235</v>
      </c>
      <c r="H429" s="219">
        <v>10</v>
      </c>
      <c r="I429" s="220"/>
      <c r="J429" s="221">
        <f>ROUND(I429*H429,2)</f>
        <v>0</v>
      </c>
      <c r="K429" s="217" t="s">
        <v>186</v>
      </c>
      <c r="L429" s="46"/>
      <c r="M429" s="222" t="s">
        <v>19</v>
      </c>
      <c r="N429" s="223" t="s">
        <v>43</v>
      </c>
      <c r="O429" s="86"/>
      <c r="P429" s="224">
        <f>O429*H429</f>
        <v>0</v>
      </c>
      <c r="Q429" s="224">
        <v>0.00072999999999999996</v>
      </c>
      <c r="R429" s="224">
        <f>Q429*H429</f>
        <v>0.0072999999999999992</v>
      </c>
      <c r="S429" s="224">
        <v>0</v>
      </c>
      <c r="T429" s="225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6" t="s">
        <v>187</v>
      </c>
      <c r="AT429" s="226" t="s">
        <v>182</v>
      </c>
      <c r="AU429" s="226" t="s">
        <v>82</v>
      </c>
      <c r="AY429" s="19" t="s">
        <v>180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19" t="s">
        <v>80</v>
      </c>
      <c r="BK429" s="227">
        <f>ROUND(I429*H429,2)</f>
        <v>0</v>
      </c>
      <c r="BL429" s="19" t="s">
        <v>187</v>
      </c>
      <c r="BM429" s="226" t="s">
        <v>912</v>
      </c>
    </row>
    <row r="430" s="2" customFormat="1">
      <c r="A430" s="40"/>
      <c r="B430" s="41"/>
      <c r="C430" s="42"/>
      <c r="D430" s="228" t="s">
        <v>189</v>
      </c>
      <c r="E430" s="42"/>
      <c r="F430" s="229" t="s">
        <v>913</v>
      </c>
      <c r="G430" s="42"/>
      <c r="H430" s="42"/>
      <c r="I430" s="230"/>
      <c r="J430" s="42"/>
      <c r="K430" s="42"/>
      <c r="L430" s="46"/>
      <c r="M430" s="231"/>
      <c r="N430" s="232"/>
      <c r="O430" s="86"/>
      <c r="P430" s="86"/>
      <c r="Q430" s="86"/>
      <c r="R430" s="86"/>
      <c r="S430" s="86"/>
      <c r="T430" s="87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T430" s="19" t="s">
        <v>189</v>
      </c>
      <c r="AU430" s="19" t="s">
        <v>82</v>
      </c>
    </row>
    <row r="431" s="2" customFormat="1">
      <c r="A431" s="40"/>
      <c r="B431" s="41"/>
      <c r="C431" s="42"/>
      <c r="D431" s="233" t="s">
        <v>191</v>
      </c>
      <c r="E431" s="42"/>
      <c r="F431" s="234" t="s">
        <v>914</v>
      </c>
      <c r="G431" s="42"/>
      <c r="H431" s="42"/>
      <c r="I431" s="230"/>
      <c r="J431" s="42"/>
      <c r="K431" s="42"/>
      <c r="L431" s="46"/>
      <c r="M431" s="231"/>
      <c r="N431" s="232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191</v>
      </c>
      <c r="AU431" s="19" t="s">
        <v>82</v>
      </c>
    </row>
    <row r="432" s="14" customFormat="1">
      <c r="A432" s="14"/>
      <c r="B432" s="246"/>
      <c r="C432" s="247"/>
      <c r="D432" s="228" t="s">
        <v>193</v>
      </c>
      <c r="E432" s="248" t="s">
        <v>19</v>
      </c>
      <c r="F432" s="249" t="s">
        <v>915</v>
      </c>
      <c r="G432" s="247"/>
      <c r="H432" s="248" t="s">
        <v>19</v>
      </c>
      <c r="I432" s="250"/>
      <c r="J432" s="247"/>
      <c r="K432" s="247"/>
      <c r="L432" s="251"/>
      <c r="M432" s="252"/>
      <c r="N432" s="253"/>
      <c r="O432" s="253"/>
      <c r="P432" s="253"/>
      <c r="Q432" s="253"/>
      <c r="R432" s="253"/>
      <c r="S432" s="253"/>
      <c r="T432" s="25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5" t="s">
        <v>193</v>
      </c>
      <c r="AU432" s="255" t="s">
        <v>82</v>
      </c>
      <c r="AV432" s="14" t="s">
        <v>80</v>
      </c>
      <c r="AW432" s="14" t="s">
        <v>33</v>
      </c>
      <c r="AX432" s="14" t="s">
        <v>72</v>
      </c>
      <c r="AY432" s="255" t="s">
        <v>180</v>
      </c>
    </row>
    <row r="433" s="13" customFormat="1">
      <c r="A433" s="13"/>
      <c r="B433" s="235"/>
      <c r="C433" s="236"/>
      <c r="D433" s="228" t="s">
        <v>193</v>
      </c>
      <c r="E433" s="237" t="s">
        <v>19</v>
      </c>
      <c r="F433" s="238" t="s">
        <v>247</v>
      </c>
      <c r="G433" s="236"/>
      <c r="H433" s="239">
        <v>10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5" t="s">
        <v>193</v>
      </c>
      <c r="AU433" s="245" t="s">
        <v>82</v>
      </c>
      <c r="AV433" s="13" t="s">
        <v>82</v>
      </c>
      <c r="AW433" s="13" t="s">
        <v>33</v>
      </c>
      <c r="AX433" s="13" t="s">
        <v>80</v>
      </c>
      <c r="AY433" s="245" t="s">
        <v>180</v>
      </c>
    </row>
    <row r="434" s="2" customFormat="1" ht="16.5" customHeight="1">
      <c r="A434" s="40"/>
      <c r="B434" s="41"/>
      <c r="C434" s="215" t="s">
        <v>426</v>
      </c>
      <c r="D434" s="215" t="s">
        <v>182</v>
      </c>
      <c r="E434" s="216" t="s">
        <v>916</v>
      </c>
      <c r="F434" s="217" t="s">
        <v>917</v>
      </c>
      <c r="G434" s="218" t="s">
        <v>235</v>
      </c>
      <c r="H434" s="219">
        <v>85</v>
      </c>
      <c r="I434" s="220"/>
      <c r="J434" s="221">
        <f>ROUND(I434*H434,2)</f>
        <v>0</v>
      </c>
      <c r="K434" s="217" t="s">
        <v>186</v>
      </c>
      <c r="L434" s="46"/>
      <c r="M434" s="222" t="s">
        <v>19</v>
      </c>
      <c r="N434" s="223" t="s">
        <v>43</v>
      </c>
      <c r="O434" s="86"/>
      <c r="P434" s="224">
        <f>O434*H434</f>
        <v>0</v>
      </c>
      <c r="Q434" s="224">
        <v>0.00116</v>
      </c>
      <c r="R434" s="224">
        <f>Q434*H434</f>
        <v>0.098600000000000007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187</v>
      </c>
      <c r="AT434" s="226" t="s">
        <v>182</v>
      </c>
      <c r="AU434" s="226" t="s">
        <v>82</v>
      </c>
      <c r="AY434" s="19" t="s">
        <v>180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187</v>
      </c>
      <c r="BM434" s="226" t="s">
        <v>918</v>
      </c>
    </row>
    <row r="435" s="2" customFormat="1">
      <c r="A435" s="40"/>
      <c r="B435" s="41"/>
      <c r="C435" s="42"/>
      <c r="D435" s="228" t="s">
        <v>189</v>
      </c>
      <c r="E435" s="42"/>
      <c r="F435" s="229" t="s">
        <v>919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189</v>
      </c>
      <c r="AU435" s="19" t="s">
        <v>82</v>
      </c>
    </row>
    <row r="436" s="2" customFormat="1">
      <c r="A436" s="40"/>
      <c r="B436" s="41"/>
      <c r="C436" s="42"/>
      <c r="D436" s="233" t="s">
        <v>191</v>
      </c>
      <c r="E436" s="42"/>
      <c r="F436" s="234" t="s">
        <v>920</v>
      </c>
      <c r="G436" s="42"/>
      <c r="H436" s="42"/>
      <c r="I436" s="230"/>
      <c r="J436" s="42"/>
      <c r="K436" s="42"/>
      <c r="L436" s="46"/>
      <c r="M436" s="231"/>
      <c r="N436" s="232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191</v>
      </c>
      <c r="AU436" s="19" t="s">
        <v>82</v>
      </c>
    </row>
    <row r="437" s="14" customFormat="1">
      <c r="A437" s="14"/>
      <c r="B437" s="246"/>
      <c r="C437" s="247"/>
      <c r="D437" s="228" t="s">
        <v>193</v>
      </c>
      <c r="E437" s="248" t="s">
        <v>19</v>
      </c>
      <c r="F437" s="249" t="s">
        <v>856</v>
      </c>
      <c r="G437" s="247"/>
      <c r="H437" s="248" t="s">
        <v>19</v>
      </c>
      <c r="I437" s="250"/>
      <c r="J437" s="247"/>
      <c r="K437" s="247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193</v>
      </c>
      <c r="AU437" s="255" t="s">
        <v>82</v>
      </c>
      <c r="AV437" s="14" t="s">
        <v>80</v>
      </c>
      <c r="AW437" s="14" t="s">
        <v>33</v>
      </c>
      <c r="AX437" s="14" t="s">
        <v>72</v>
      </c>
      <c r="AY437" s="255" t="s">
        <v>180</v>
      </c>
    </row>
    <row r="438" s="13" customFormat="1">
      <c r="A438" s="13"/>
      <c r="B438" s="235"/>
      <c r="C438" s="236"/>
      <c r="D438" s="228" t="s">
        <v>193</v>
      </c>
      <c r="E438" s="237" t="s">
        <v>19</v>
      </c>
      <c r="F438" s="238" t="s">
        <v>921</v>
      </c>
      <c r="G438" s="236"/>
      <c r="H438" s="239">
        <v>85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193</v>
      </c>
      <c r="AU438" s="245" t="s">
        <v>82</v>
      </c>
      <c r="AV438" s="13" t="s">
        <v>82</v>
      </c>
      <c r="AW438" s="13" t="s">
        <v>33</v>
      </c>
      <c r="AX438" s="13" t="s">
        <v>72</v>
      </c>
      <c r="AY438" s="245" t="s">
        <v>180</v>
      </c>
    </row>
    <row r="439" s="15" customFormat="1">
      <c r="A439" s="15"/>
      <c r="B439" s="256"/>
      <c r="C439" s="257"/>
      <c r="D439" s="228" t="s">
        <v>193</v>
      </c>
      <c r="E439" s="258" t="s">
        <v>19</v>
      </c>
      <c r="F439" s="259" t="s">
        <v>353</v>
      </c>
      <c r="G439" s="257"/>
      <c r="H439" s="260">
        <v>85</v>
      </c>
      <c r="I439" s="261"/>
      <c r="J439" s="257"/>
      <c r="K439" s="257"/>
      <c r="L439" s="262"/>
      <c r="M439" s="263"/>
      <c r="N439" s="264"/>
      <c r="O439" s="264"/>
      <c r="P439" s="264"/>
      <c r="Q439" s="264"/>
      <c r="R439" s="264"/>
      <c r="S439" s="264"/>
      <c r="T439" s="26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66" t="s">
        <v>193</v>
      </c>
      <c r="AU439" s="266" t="s">
        <v>82</v>
      </c>
      <c r="AV439" s="15" t="s">
        <v>187</v>
      </c>
      <c r="AW439" s="15" t="s">
        <v>33</v>
      </c>
      <c r="AX439" s="15" t="s">
        <v>80</v>
      </c>
      <c r="AY439" s="266" t="s">
        <v>180</v>
      </c>
    </row>
    <row r="440" s="2" customFormat="1" ht="16.5" customHeight="1">
      <c r="A440" s="40"/>
      <c r="B440" s="41"/>
      <c r="C440" s="215" t="s">
        <v>433</v>
      </c>
      <c r="D440" s="215" t="s">
        <v>182</v>
      </c>
      <c r="E440" s="216" t="s">
        <v>922</v>
      </c>
      <c r="F440" s="217" t="s">
        <v>923</v>
      </c>
      <c r="G440" s="218" t="s">
        <v>387</v>
      </c>
      <c r="H440" s="219">
        <v>6</v>
      </c>
      <c r="I440" s="220"/>
      <c r="J440" s="221">
        <f>ROUND(I440*H440,2)</f>
        <v>0</v>
      </c>
      <c r="K440" s="217" t="s">
        <v>19</v>
      </c>
      <c r="L440" s="46"/>
      <c r="M440" s="222" t="s">
        <v>19</v>
      </c>
      <c r="N440" s="223" t="s">
        <v>43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187</v>
      </c>
      <c r="AT440" s="226" t="s">
        <v>182</v>
      </c>
      <c r="AU440" s="226" t="s">
        <v>82</v>
      </c>
      <c r="AY440" s="19" t="s">
        <v>180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187</v>
      </c>
      <c r="BM440" s="226" t="s">
        <v>924</v>
      </c>
    </row>
    <row r="441" s="2" customFormat="1">
      <c r="A441" s="40"/>
      <c r="B441" s="41"/>
      <c r="C441" s="42"/>
      <c r="D441" s="228" t="s">
        <v>189</v>
      </c>
      <c r="E441" s="42"/>
      <c r="F441" s="229" t="s">
        <v>923</v>
      </c>
      <c r="G441" s="42"/>
      <c r="H441" s="42"/>
      <c r="I441" s="230"/>
      <c r="J441" s="42"/>
      <c r="K441" s="42"/>
      <c r="L441" s="46"/>
      <c r="M441" s="231"/>
      <c r="N441" s="232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189</v>
      </c>
      <c r="AU441" s="19" t="s">
        <v>82</v>
      </c>
    </row>
    <row r="442" s="2" customFormat="1" ht="16.5" customHeight="1">
      <c r="A442" s="40"/>
      <c r="B442" s="41"/>
      <c r="C442" s="215" t="s">
        <v>439</v>
      </c>
      <c r="D442" s="215" t="s">
        <v>182</v>
      </c>
      <c r="E442" s="216" t="s">
        <v>925</v>
      </c>
      <c r="F442" s="217" t="s">
        <v>926</v>
      </c>
      <c r="G442" s="218" t="s">
        <v>387</v>
      </c>
      <c r="H442" s="219">
        <v>2</v>
      </c>
      <c r="I442" s="220"/>
      <c r="J442" s="221">
        <f>ROUND(I442*H442,2)</f>
        <v>0</v>
      </c>
      <c r="K442" s="217" t="s">
        <v>19</v>
      </c>
      <c r="L442" s="46"/>
      <c r="M442" s="222" t="s">
        <v>19</v>
      </c>
      <c r="N442" s="223" t="s">
        <v>43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187</v>
      </c>
      <c r="AT442" s="226" t="s">
        <v>182</v>
      </c>
      <c r="AU442" s="226" t="s">
        <v>82</v>
      </c>
      <c r="AY442" s="19" t="s">
        <v>180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80</v>
      </c>
      <c r="BK442" s="227">
        <f>ROUND(I442*H442,2)</f>
        <v>0</v>
      </c>
      <c r="BL442" s="19" t="s">
        <v>187</v>
      </c>
      <c r="BM442" s="226" t="s">
        <v>927</v>
      </c>
    </row>
    <row r="443" s="2" customFormat="1">
      <c r="A443" s="40"/>
      <c r="B443" s="41"/>
      <c r="C443" s="42"/>
      <c r="D443" s="228" t="s">
        <v>189</v>
      </c>
      <c r="E443" s="42"/>
      <c r="F443" s="229" t="s">
        <v>926</v>
      </c>
      <c r="G443" s="42"/>
      <c r="H443" s="42"/>
      <c r="I443" s="230"/>
      <c r="J443" s="42"/>
      <c r="K443" s="42"/>
      <c r="L443" s="46"/>
      <c r="M443" s="231"/>
      <c r="N443" s="232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189</v>
      </c>
      <c r="AU443" s="19" t="s">
        <v>82</v>
      </c>
    </row>
    <row r="444" s="2" customFormat="1" ht="16.5" customHeight="1">
      <c r="A444" s="40"/>
      <c r="B444" s="41"/>
      <c r="C444" s="215" t="s">
        <v>447</v>
      </c>
      <c r="D444" s="215" t="s">
        <v>182</v>
      </c>
      <c r="E444" s="216" t="s">
        <v>928</v>
      </c>
      <c r="F444" s="217" t="s">
        <v>929</v>
      </c>
      <c r="G444" s="218" t="s">
        <v>235</v>
      </c>
      <c r="H444" s="219">
        <v>165</v>
      </c>
      <c r="I444" s="220"/>
      <c r="J444" s="221">
        <f>ROUND(I444*H444,2)</f>
        <v>0</v>
      </c>
      <c r="K444" s="217" t="s">
        <v>186</v>
      </c>
      <c r="L444" s="46"/>
      <c r="M444" s="222" t="s">
        <v>19</v>
      </c>
      <c r="N444" s="223" t="s">
        <v>43</v>
      </c>
      <c r="O444" s="86"/>
      <c r="P444" s="224">
        <f>O444*H444</f>
        <v>0</v>
      </c>
      <c r="Q444" s="224">
        <v>3.0000000000000001E-05</v>
      </c>
      <c r="R444" s="224">
        <f>Q444*H444</f>
        <v>0.0049500000000000004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187</v>
      </c>
      <c r="AT444" s="226" t="s">
        <v>182</v>
      </c>
      <c r="AU444" s="226" t="s">
        <v>82</v>
      </c>
      <c r="AY444" s="19" t="s">
        <v>180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80</v>
      </c>
      <c r="BK444" s="227">
        <f>ROUND(I444*H444,2)</f>
        <v>0</v>
      </c>
      <c r="BL444" s="19" t="s">
        <v>187</v>
      </c>
      <c r="BM444" s="226" t="s">
        <v>930</v>
      </c>
    </row>
    <row r="445" s="2" customFormat="1">
      <c r="A445" s="40"/>
      <c r="B445" s="41"/>
      <c r="C445" s="42"/>
      <c r="D445" s="228" t="s">
        <v>189</v>
      </c>
      <c r="E445" s="42"/>
      <c r="F445" s="229" t="s">
        <v>931</v>
      </c>
      <c r="G445" s="42"/>
      <c r="H445" s="42"/>
      <c r="I445" s="230"/>
      <c r="J445" s="42"/>
      <c r="K445" s="42"/>
      <c r="L445" s="46"/>
      <c r="M445" s="231"/>
      <c r="N445" s="232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189</v>
      </c>
      <c r="AU445" s="19" t="s">
        <v>82</v>
      </c>
    </row>
    <row r="446" s="2" customFormat="1">
      <c r="A446" s="40"/>
      <c r="B446" s="41"/>
      <c r="C446" s="42"/>
      <c r="D446" s="233" t="s">
        <v>191</v>
      </c>
      <c r="E446" s="42"/>
      <c r="F446" s="234" t="s">
        <v>932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191</v>
      </c>
      <c r="AU446" s="19" t="s">
        <v>82</v>
      </c>
    </row>
    <row r="447" s="13" customFormat="1">
      <c r="A447" s="13"/>
      <c r="B447" s="235"/>
      <c r="C447" s="236"/>
      <c r="D447" s="228" t="s">
        <v>193</v>
      </c>
      <c r="E447" s="237" t="s">
        <v>19</v>
      </c>
      <c r="F447" s="238" t="s">
        <v>933</v>
      </c>
      <c r="G447" s="236"/>
      <c r="H447" s="239">
        <v>165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193</v>
      </c>
      <c r="AU447" s="245" t="s">
        <v>82</v>
      </c>
      <c r="AV447" s="13" t="s">
        <v>82</v>
      </c>
      <c r="AW447" s="13" t="s">
        <v>33</v>
      </c>
      <c r="AX447" s="13" t="s">
        <v>80</v>
      </c>
      <c r="AY447" s="245" t="s">
        <v>180</v>
      </c>
    </row>
    <row r="448" s="2" customFormat="1" ht="16.5" customHeight="1">
      <c r="A448" s="40"/>
      <c r="B448" s="41"/>
      <c r="C448" s="215" t="s">
        <v>459</v>
      </c>
      <c r="D448" s="215" t="s">
        <v>182</v>
      </c>
      <c r="E448" s="216" t="s">
        <v>934</v>
      </c>
      <c r="F448" s="217" t="s">
        <v>935</v>
      </c>
      <c r="G448" s="218" t="s">
        <v>235</v>
      </c>
      <c r="H448" s="219">
        <v>129</v>
      </c>
      <c r="I448" s="220"/>
      <c r="J448" s="221">
        <f>ROUND(I448*H448,2)</f>
        <v>0</v>
      </c>
      <c r="K448" s="217" t="s">
        <v>186</v>
      </c>
      <c r="L448" s="46"/>
      <c r="M448" s="222" t="s">
        <v>19</v>
      </c>
      <c r="N448" s="223" t="s">
        <v>43</v>
      </c>
      <c r="O448" s="86"/>
      <c r="P448" s="224">
        <f>O448*H448</f>
        <v>0</v>
      </c>
      <c r="Q448" s="224">
        <v>3.0000000000000001E-05</v>
      </c>
      <c r="R448" s="224">
        <f>Q448*H448</f>
        <v>0.0038700000000000002</v>
      </c>
      <c r="S448" s="224">
        <v>0</v>
      </c>
      <c r="T448" s="225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6" t="s">
        <v>187</v>
      </c>
      <c r="AT448" s="226" t="s">
        <v>182</v>
      </c>
      <c r="AU448" s="226" t="s">
        <v>82</v>
      </c>
      <c r="AY448" s="19" t="s">
        <v>180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9" t="s">
        <v>80</v>
      </c>
      <c r="BK448" s="227">
        <f>ROUND(I448*H448,2)</f>
        <v>0</v>
      </c>
      <c r="BL448" s="19" t="s">
        <v>187</v>
      </c>
      <c r="BM448" s="226" t="s">
        <v>936</v>
      </c>
    </row>
    <row r="449" s="2" customFormat="1">
      <c r="A449" s="40"/>
      <c r="B449" s="41"/>
      <c r="C449" s="42"/>
      <c r="D449" s="228" t="s">
        <v>189</v>
      </c>
      <c r="E449" s="42"/>
      <c r="F449" s="229" t="s">
        <v>937</v>
      </c>
      <c r="G449" s="42"/>
      <c r="H449" s="42"/>
      <c r="I449" s="230"/>
      <c r="J449" s="42"/>
      <c r="K449" s="42"/>
      <c r="L449" s="46"/>
      <c r="M449" s="231"/>
      <c r="N449" s="232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189</v>
      </c>
      <c r="AU449" s="19" t="s">
        <v>82</v>
      </c>
    </row>
    <row r="450" s="2" customFormat="1">
      <c r="A450" s="40"/>
      <c r="B450" s="41"/>
      <c r="C450" s="42"/>
      <c r="D450" s="233" t="s">
        <v>191</v>
      </c>
      <c r="E450" s="42"/>
      <c r="F450" s="234" t="s">
        <v>938</v>
      </c>
      <c r="G450" s="42"/>
      <c r="H450" s="42"/>
      <c r="I450" s="230"/>
      <c r="J450" s="42"/>
      <c r="K450" s="42"/>
      <c r="L450" s="46"/>
      <c r="M450" s="231"/>
      <c r="N450" s="232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191</v>
      </c>
      <c r="AU450" s="19" t="s">
        <v>82</v>
      </c>
    </row>
    <row r="451" s="13" customFormat="1">
      <c r="A451" s="13"/>
      <c r="B451" s="235"/>
      <c r="C451" s="236"/>
      <c r="D451" s="228" t="s">
        <v>193</v>
      </c>
      <c r="E451" s="237" t="s">
        <v>19</v>
      </c>
      <c r="F451" s="238" t="s">
        <v>939</v>
      </c>
      <c r="G451" s="236"/>
      <c r="H451" s="239">
        <v>129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5" t="s">
        <v>193</v>
      </c>
      <c r="AU451" s="245" t="s">
        <v>82</v>
      </c>
      <c r="AV451" s="13" t="s">
        <v>82</v>
      </c>
      <c r="AW451" s="13" t="s">
        <v>33</v>
      </c>
      <c r="AX451" s="13" t="s">
        <v>80</v>
      </c>
      <c r="AY451" s="245" t="s">
        <v>180</v>
      </c>
    </row>
    <row r="452" s="2" customFormat="1" ht="16.5" customHeight="1">
      <c r="A452" s="40"/>
      <c r="B452" s="41"/>
      <c r="C452" s="215" t="s">
        <v>476</v>
      </c>
      <c r="D452" s="215" t="s">
        <v>182</v>
      </c>
      <c r="E452" s="216" t="s">
        <v>940</v>
      </c>
      <c r="F452" s="217" t="s">
        <v>941</v>
      </c>
      <c r="G452" s="218" t="s">
        <v>250</v>
      </c>
      <c r="H452" s="219">
        <v>9.1069999999999993</v>
      </c>
      <c r="I452" s="220"/>
      <c r="J452" s="221">
        <f>ROUND(I452*H452,2)</f>
        <v>0</v>
      </c>
      <c r="K452" s="217" t="s">
        <v>186</v>
      </c>
      <c r="L452" s="46"/>
      <c r="M452" s="222" t="s">
        <v>19</v>
      </c>
      <c r="N452" s="223" t="s">
        <v>43</v>
      </c>
      <c r="O452" s="86"/>
      <c r="P452" s="224">
        <f>O452*H452</f>
        <v>0</v>
      </c>
      <c r="Q452" s="224">
        <v>2.1600000000000001</v>
      </c>
      <c r="R452" s="224">
        <f>Q452*H452</f>
        <v>19.671119999999998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187</v>
      </c>
      <c r="AT452" s="226" t="s">
        <v>182</v>
      </c>
      <c r="AU452" s="226" t="s">
        <v>82</v>
      </c>
      <c r="AY452" s="19" t="s">
        <v>180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80</v>
      </c>
      <c r="BK452" s="227">
        <f>ROUND(I452*H452,2)</f>
        <v>0</v>
      </c>
      <c r="BL452" s="19" t="s">
        <v>187</v>
      </c>
      <c r="BM452" s="226" t="s">
        <v>942</v>
      </c>
    </row>
    <row r="453" s="2" customFormat="1">
      <c r="A453" s="40"/>
      <c r="B453" s="41"/>
      <c r="C453" s="42"/>
      <c r="D453" s="228" t="s">
        <v>189</v>
      </c>
      <c r="E453" s="42"/>
      <c r="F453" s="229" t="s">
        <v>943</v>
      </c>
      <c r="G453" s="42"/>
      <c r="H453" s="42"/>
      <c r="I453" s="230"/>
      <c r="J453" s="42"/>
      <c r="K453" s="42"/>
      <c r="L453" s="46"/>
      <c r="M453" s="231"/>
      <c r="N453" s="232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189</v>
      </c>
      <c r="AU453" s="19" t="s">
        <v>82</v>
      </c>
    </row>
    <row r="454" s="2" customFormat="1">
      <c r="A454" s="40"/>
      <c r="B454" s="41"/>
      <c r="C454" s="42"/>
      <c r="D454" s="233" t="s">
        <v>191</v>
      </c>
      <c r="E454" s="42"/>
      <c r="F454" s="234" t="s">
        <v>944</v>
      </c>
      <c r="G454" s="42"/>
      <c r="H454" s="42"/>
      <c r="I454" s="230"/>
      <c r="J454" s="42"/>
      <c r="K454" s="42"/>
      <c r="L454" s="46"/>
      <c r="M454" s="231"/>
      <c r="N454" s="232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191</v>
      </c>
      <c r="AU454" s="19" t="s">
        <v>82</v>
      </c>
    </row>
    <row r="455" s="14" customFormat="1">
      <c r="A455" s="14"/>
      <c r="B455" s="246"/>
      <c r="C455" s="247"/>
      <c r="D455" s="228" t="s">
        <v>193</v>
      </c>
      <c r="E455" s="248" t="s">
        <v>19</v>
      </c>
      <c r="F455" s="249" t="s">
        <v>945</v>
      </c>
      <c r="G455" s="247"/>
      <c r="H455" s="248" t="s">
        <v>19</v>
      </c>
      <c r="I455" s="250"/>
      <c r="J455" s="247"/>
      <c r="K455" s="247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193</v>
      </c>
      <c r="AU455" s="255" t="s">
        <v>82</v>
      </c>
      <c r="AV455" s="14" t="s">
        <v>80</v>
      </c>
      <c r="AW455" s="14" t="s">
        <v>33</v>
      </c>
      <c r="AX455" s="14" t="s">
        <v>72</v>
      </c>
      <c r="AY455" s="255" t="s">
        <v>180</v>
      </c>
    </row>
    <row r="456" s="13" customFormat="1">
      <c r="A456" s="13"/>
      <c r="B456" s="235"/>
      <c r="C456" s="236"/>
      <c r="D456" s="228" t="s">
        <v>193</v>
      </c>
      <c r="E456" s="237" t="s">
        <v>19</v>
      </c>
      <c r="F456" s="238" t="s">
        <v>946</v>
      </c>
      <c r="G456" s="236"/>
      <c r="H456" s="239">
        <v>4.0810000000000004</v>
      </c>
      <c r="I456" s="240"/>
      <c r="J456" s="236"/>
      <c r="K456" s="236"/>
      <c r="L456" s="241"/>
      <c r="M456" s="242"/>
      <c r="N456" s="243"/>
      <c r="O456" s="243"/>
      <c r="P456" s="243"/>
      <c r="Q456" s="243"/>
      <c r="R456" s="243"/>
      <c r="S456" s="243"/>
      <c r="T456" s="244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5" t="s">
        <v>193</v>
      </c>
      <c r="AU456" s="245" t="s">
        <v>82</v>
      </c>
      <c r="AV456" s="13" t="s">
        <v>82</v>
      </c>
      <c r="AW456" s="13" t="s">
        <v>33</v>
      </c>
      <c r="AX456" s="13" t="s">
        <v>72</v>
      </c>
      <c r="AY456" s="245" t="s">
        <v>180</v>
      </c>
    </row>
    <row r="457" s="13" customFormat="1">
      <c r="A457" s="13"/>
      <c r="B457" s="235"/>
      <c r="C457" s="236"/>
      <c r="D457" s="228" t="s">
        <v>193</v>
      </c>
      <c r="E457" s="237" t="s">
        <v>19</v>
      </c>
      <c r="F457" s="238" t="s">
        <v>947</v>
      </c>
      <c r="G457" s="236"/>
      <c r="H457" s="239">
        <v>1.6240000000000001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5" t="s">
        <v>193</v>
      </c>
      <c r="AU457" s="245" t="s">
        <v>82</v>
      </c>
      <c r="AV457" s="13" t="s">
        <v>82</v>
      </c>
      <c r="AW457" s="13" t="s">
        <v>33</v>
      </c>
      <c r="AX457" s="13" t="s">
        <v>72</v>
      </c>
      <c r="AY457" s="245" t="s">
        <v>180</v>
      </c>
    </row>
    <row r="458" s="13" customFormat="1">
      <c r="A458" s="13"/>
      <c r="B458" s="235"/>
      <c r="C458" s="236"/>
      <c r="D458" s="228" t="s">
        <v>193</v>
      </c>
      <c r="E458" s="237" t="s">
        <v>19</v>
      </c>
      <c r="F458" s="238" t="s">
        <v>948</v>
      </c>
      <c r="G458" s="236"/>
      <c r="H458" s="239">
        <v>0.89400000000000002</v>
      </c>
      <c r="I458" s="240"/>
      <c r="J458" s="236"/>
      <c r="K458" s="236"/>
      <c r="L458" s="241"/>
      <c r="M458" s="242"/>
      <c r="N458" s="243"/>
      <c r="O458" s="243"/>
      <c r="P458" s="243"/>
      <c r="Q458" s="243"/>
      <c r="R458" s="243"/>
      <c r="S458" s="243"/>
      <c r="T458" s="244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5" t="s">
        <v>193</v>
      </c>
      <c r="AU458" s="245" t="s">
        <v>82</v>
      </c>
      <c r="AV458" s="13" t="s">
        <v>82</v>
      </c>
      <c r="AW458" s="13" t="s">
        <v>33</v>
      </c>
      <c r="AX458" s="13" t="s">
        <v>72</v>
      </c>
      <c r="AY458" s="245" t="s">
        <v>180</v>
      </c>
    </row>
    <row r="459" s="13" customFormat="1">
      <c r="A459" s="13"/>
      <c r="B459" s="235"/>
      <c r="C459" s="236"/>
      <c r="D459" s="228" t="s">
        <v>193</v>
      </c>
      <c r="E459" s="237" t="s">
        <v>19</v>
      </c>
      <c r="F459" s="238" t="s">
        <v>949</v>
      </c>
      <c r="G459" s="236"/>
      <c r="H459" s="239">
        <v>1.01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193</v>
      </c>
      <c r="AU459" s="245" t="s">
        <v>82</v>
      </c>
      <c r="AV459" s="13" t="s">
        <v>82</v>
      </c>
      <c r="AW459" s="13" t="s">
        <v>33</v>
      </c>
      <c r="AX459" s="13" t="s">
        <v>72</v>
      </c>
      <c r="AY459" s="245" t="s">
        <v>180</v>
      </c>
    </row>
    <row r="460" s="13" customFormat="1">
      <c r="A460" s="13"/>
      <c r="B460" s="235"/>
      <c r="C460" s="236"/>
      <c r="D460" s="228" t="s">
        <v>193</v>
      </c>
      <c r="E460" s="237" t="s">
        <v>19</v>
      </c>
      <c r="F460" s="238" t="s">
        <v>950</v>
      </c>
      <c r="G460" s="236"/>
      <c r="H460" s="239">
        <v>1.498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5" t="s">
        <v>193</v>
      </c>
      <c r="AU460" s="245" t="s">
        <v>82</v>
      </c>
      <c r="AV460" s="13" t="s">
        <v>82</v>
      </c>
      <c r="AW460" s="13" t="s">
        <v>33</v>
      </c>
      <c r="AX460" s="13" t="s">
        <v>72</v>
      </c>
      <c r="AY460" s="245" t="s">
        <v>180</v>
      </c>
    </row>
    <row r="461" s="15" customFormat="1">
      <c r="A461" s="15"/>
      <c r="B461" s="256"/>
      <c r="C461" s="257"/>
      <c r="D461" s="228" t="s">
        <v>193</v>
      </c>
      <c r="E461" s="258" t="s">
        <v>19</v>
      </c>
      <c r="F461" s="259" t="s">
        <v>353</v>
      </c>
      <c r="G461" s="257"/>
      <c r="H461" s="260">
        <v>9.1069999999999993</v>
      </c>
      <c r="I461" s="261"/>
      <c r="J461" s="257"/>
      <c r="K461" s="257"/>
      <c r="L461" s="262"/>
      <c r="M461" s="263"/>
      <c r="N461" s="264"/>
      <c r="O461" s="264"/>
      <c r="P461" s="264"/>
      <c r="Q461" s="264"/>
      <c r="R461" s="264"/>
      <c r="S461" s="264"/>
      <c r="T461" s="26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6" t="s">
        <v>193</v>
      </c>
      <c r="AU461" s="266" t="s">
        <v>82</v>
      </c>
      <c r="AV461" s="15" t="s">
        <v>187</v>
      </c>
      <c r="AW461" s="15" t="s">
        <v>33</v>
      </c>
      <c r="AX461" s="15" t="s">
        <v>80</v>
      </c>
      <c r="AY461" s="266" t="s">
        <v>180</v>
      </c>
    </row>
    <row r="462" s="2" customFormat="1" ht="16.5" customHeight="1">
      <c r="A462" s="40"/>
      <c r="B462" s="41"/>
      <c r="C462" s="215" t="s">
        <v>500</v>
      </c>
      <c r="D462" s="215" t="s">
        <v>182</v>
      </c>
      <c r="E462" s="216" t="s">
        <v>951</v>
      </c>
      <c r="F462" s="217" t="s">
        <v>952</v>
      </c>
      <c r="G462" s="218" t="s">
        <v>250</v>
      </c>
      <c r="H462" s="219">
        <v>31.489000000000001</v>
      </c>
      <c r="I462" s="220"/>
      <c r="J462" s="221">
        <f>ROUND(I462*H462,2)</f>
        <v>0</v>
      </c>
      <c r="K462" s="217" t="s">
        <v>186</v>
      </c>
      <c r="L462" s="46"/>
      <c r="M462" s="222" t="s">
        <v>19</v>
      </c>
      <c r="N462" s="223" t="s">
        <v>43</v>
      </c>
      <c r="O462" s="86"/>
      <c r="P462" s="224">
        <f>O462*H462</f>
        <v>0</v>
      </c>
      <c r="Q462" s="224">
        <v>2.3010199999999998</v>
      </c>
      <c r="R462" s="224">
        <f>Q462*H462</f>
        <v>72.456818779999992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187</v>
      </c>
      <c r="AT462" s="226" t="s">
        <v>182</v>
      </c>
      <c r="AU462" s="226" t="s">
        <v>82</v>
      </c>
      <c r="AY462" s="19" t="s">
        <v>180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80</v>
      </c>
      <c r="BK462" s="227">
        <f>ROUND(I462*H462,2)</f>
        <v>0</v>
      </c>
      <c r="BL462" s="19" t="s">
        <v>187</v>
      </c>
      <c r="BM462" s="226" t="s">
        <v>953</v>
      </c>
    </row>
    <row r="463" s="2" customFormat="1">
      <c r="A463" s="40"/>
      <c r="B463" s="41"/>
      <c r="C463" s="42"/>
      <c r="D463" s="228" t="s">
        <v>189</v>
      </c>
      <c r="E463" s="42"/>
      <c r="F463" s="229" t="s">
        <v>954</v>
      </c>
      <c r="G463" s="42"/>
      <c r="H463" s="42"/>
      <c r="I463" s="230"/>
      <c r="J463" s="42"/>
      <c r="K463" s="42"/>
      <c r="L463" s="46"/>
      <c r="M463" s="231"/>
      <c r="N463" s="232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189</v>
      </c>
      <c r="AU463" s="19" t="s">
        <v>82</v>
      </c>
    </row>
    <row r="464" s="2" customFormat="1">
      <c r="A464" s="40"/>
      <c r="B464" s="41"/>
      <c r="C464" s="42"/>
      <c r="D464" s="233" t="s">
        <v>191</v>
      </c>
      <c r="E464" s="42"/>
      <c r="F464" s="234" t="s">
        <v>955</v>
      </c>
      <c r="G464" s="42"/>
      <c r="H464" s="42"/>
      <c r="I464" s="230"/>
      <c r="J464" s="42"/>
      <c r="K464" s="42"/>
      <c r="L464" s="46"/>
      <c r="M464" s="231"/>
      <c r="N464" s="232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191</v>
      </c>
      <c r="AU464" s="19" t="s">
        <v>82</v>
      </c>
    </row>
    <row r="465" s="14" customFormat="1">
      <c r="A465" s="14"/>
      <c r="B465" s="246"/>
      <c r="C465" s="247"/>
      <c r="D465" s="228" t="s">
        <v>193</v>
      </c>
      <c r="E465" s="248" t="s">
        <v>19</v>
      </c>
      <c r="F465" s="249" t="s">
        <v>956</v>
      </c>
      <c r="G465" s="247"/>
      <c r="H465" s="248" t="s">
        <v>19</v>
      </c>
      <c r="I465" s="250"/>
      <c r="J465" s="247"/>
      <c r="K465" s="247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193</v>
      </c>
      <c r="AU465" s="255" t="s">
        <v>82</v>
      </c>
      <c r="AV465" s="14" t="s">
        <v>80</v>
      </c>
      <c r="AW465" s="14" t="s">
        <v>33</v>
      </c>
      <c r="AX465" s="14" t="s">
        <v>72</v>
      </c>
      <c r="AY465" s="255" t="s">
        <v>180</v>
      </c>
    </row>
    <row r="466" s="13" customFormat="1">
      <c r="A466" s="13"/>
      <c r="B466" s="235"/>
      <c r="C466" s="236"/>
      <c r="D466" s="228" t="s">
        <v>193</v>
      </c>
      <c r="E466" s="237" t="s">
        <v>19</v>
      </c>
      <c r="F466" s="238" t="s">
        <v>957</v>
      </c>
      <c r="G466" s="236"/>
      <c r="H466" s="239">
        <v>0.80800000000000005</v>
      </c>
      <c r="I466" s="240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193</v>
      </c>
      <c r="AU466" s="245" t="s">
        <v>82</v>
      </c>
      <c r="AV466" s="13" t="s">
        <v>82</v>
      </c>
      <c r="AW466" s="13" t="s">
        <v>33</v>
      </c>
      <c r="AX466" s="13" t="s">
        <v>72</v>
      </c>
      <c r="AY466" s="245" t="s">
        <v>180</v>
      </c>
    </row>
    <row r="467" s="13" customFormat="1">
      <c r="A467" s="13"/>
      <c r="B467" s="235"/>
      <c r="C467" s="236"/>
      <c r="D467" s="228" t="s">
        <v>193</v>
      </c>
      <c r="E467" s="237" t="s">
        <v>19</v>
      </c>
      <c r="F467" s="238" t="s">
        <v>958</v>
      </c>
      <c r="G467" s="236"/>
      <c r="H467" s="239">
        <v>2.0409999999999999</v>
      </c>
      <c r="I467" s="240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5" t="s">
        <v>193</v>
      </c>
      <c r="AU467" s="245" t="s">
        <v>82</v>
      </c>
      <c r="AV467" s="13" t="s">
        <v>82</v>
      </c>
      <c r="AW467" s="13" t="s">
        <v>33</v>
      </c>
      <c r="AX467" s="13" t="s">
        <v>72</v>
      </c>
      <c r="AY467" s="245" t="s">
        <v>180</v>
      </c>
    </row>
    <row r="468" s="13" customFormat="1">
      <c r="A468" s="13"/>
      <c r="B468" s="235"/>
      <c r="C468" s="236"/>
      <c r="D468" s="228" t="s">
        <v>193</v>
      </c>
      <c r="E468" s="237" t="s">
        <v>19</v>
      </c>
      <c r="F468" s="238" t="s">
        <v>959</v>
      </c>
      <c r="G468" s="236"/>
      <c r="H468" s="239">
        <v>0.81200000000000006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193</v>
      </c>
      <c r="AU468" s="245" t="s">
        <v>82</v>
      </c>
      <c r="AV468" s="13" t="s">
        <v>82</v>
      </c>
      <c r="AW468" s="13" t="s">
        <v>33</v>
      </c>
      <c r="AX468" s="13" t="s">
        <v>72</v>
      </c>
      <c r="AY468" s="245" t="s">
        <v>180</v>
      </c>
    </row>
    <row r="469" s="13" customFormat="1">
      <c r="A469" s="13"/>
      <c r="B469" s="235"/>
      <c r="C469" s="236"/>
      <c r="D469" s="228" t="s">
        <v>193</v>
      </c>
      <c r="E469" s="237" t="s">
        <v>19</v>
      </c>
      <c r="F469" s="238" t="s">
        <v>960</v>
      </c>
      <c r="G469" s="236"/>
      <c r="H469" s="239">
        <v>0.44700000000000001</v>
      </c>
      <c r="I469" s="240"/>
      <c r="J469" s="236"/>
      <c r="K469" s="236"/>
      <c r="L469" s="241"/>
      <c r="M469" s="242"/>
      <c r="N469" s="243"/>
      <c r="O469" s="243"/>
      <c r="P469" s="243"/>
      <c r="Q469" s="243"/>
      <c r="R469" s="243"/>
      <c r="S469" s="243"/>
      <c r="T469" s="244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5" t="s">
        <v>193</v>
      </c>
      <c r="AU469" s="245" t="s">
        <v>82</v>
      </c>
      <c r="AV469" s="13" t="s">
        <v>82</v>
      </c>
      <c r="AW469" s="13" t="s">
        <v>33</v>
      </c>
      <c r="AX469" s="13" t="s">
        <v>72</v>
      </c>
      <c r="AY469" s="245" t="s">
        <v>180</v>
      </c>
    </row>
    <row r="470" s="13" customFormat="1">
      <c r="A470" s="13"/>
      <c r="B470" s="235"/>
      <c r="C470" s="236"/>
      <c r="D470" s="228" t="s">
        <v>193</v>
      </c>
      <c r="E470" s="237" t="s">
        <v>19</v>
      </c>
      <c r="F470" s="238" t="s">
        <v>961</v>
      </c>
      <c r="G470" s="236"/>
      <c r="H470" s="239">
        <v>1.0369999999999999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193</v>
      </c>
      <c r="AU470" s="245" t="s">
        <v>82</v>
      </c>
      <c r="AV470" s="13" t="s">
        <v>82</v>
      </c>
      <c r="AW470" s="13" t="s">
        <v>33</v>
      </c>
      <c r="AX470" s="13" t="s">
        <v>72</v>
      </c>
      <c r="AY470" s="245" t="s">
        <v>180</v>
      </c>
    </row>
    <row r="471" s="13" customFormat="1">
      <c r="A471" s="13"/>
      <c r="B471" s="235"/>
      <c r="C471" s="236"/>
      <c r="D471" s="228" t="s">
        <v>193</v>
      </c>
      <c r="E471" s="237" t="s">
        <v>19</v>
      </c>
      <c r="F471" s="238" t="s">
        <v>962</v>
      </c>
      <c r="G471" s="236"/>
      <c r="H471" s="239">
        <v>0.749</v>
      </c>
      <c r="I471" s="240"/>
      <c r="J471" s="236"/>
      <c r="K471" s="236"/>
      <c r="L471" s="241"/>
      <c r="M471" s="242"/>
      <c r="N471" s="243"/>
      <c r="O471" s="243"/>
      <c r="P471" s="243"/>
      <c r="Q471" s="243"/>
      <c r="R471" s="243"/>
      <c r="S471" s="243"/>
      <c r="T471" s="244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5" t="s">
        <v>193</v>
      </c>
      <c r="AU471" s="245" t="s">
        <v>82</v>
      </c>
      <c r="AV471" s="13" t="s">
        <v>82</v>
      </c>
      <c r="AW471" s="13" t="s">
        <v>33</v>
      </c>
      <c r="AX471" s="13" t="s">
        <v>72</v>
      </c>
      <c r="AY471" s="245" t="s">
        <v>180</v>
      </c>
    </row>
    <row r="472" s="14" customFormat="1">
      <c r="A472" s="14"/>
      <c r="B472" s="246"/>
      <c r="C472" s="247"/>
      <c r="D472" s="228" t="s">
        <v>193</v>
      </c>
      <c r="E472" s="248" t="s">
        <v>19</v>
      </c>
      <c r="F472" s="249" t="s">
        <v>963</v>
      </c>
      <c r="G472" s="247"/>
      <c r="H472" s="248" t="s">
        <v>19</v>
      </c>
      <c r="I472" s="250"/>
      <c r="J472" s="247"/>
      <c r="K472" s="247"/>
      <c r="L472" s="251"/>
      <c r="M472" s="252"/>
      <c r="N472" s="253"/>
      <c r="O472" s="253"/>
      <c r="P472" s="253"/>
      <c r="Q472" s="253"/>
      <c r="R472" s="253"/>
      <c r="S472" s="253"/>
      <c r="T472" s="25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5" t="s">
        <v>193</v>
      </c>
      <c r="AU472" s="255" t="s">
        <v>82</v>
      </c>
      <c r="AV472" s="14" t="s">
        <v>80</v>
      </c>
      <c r="AW472" s="14" t="s">
        <v>33</v>
      </c>
      <c r="AX472" s="14" t="s">
        <v>72</v>
      </c>
      <c r="AY472" s="255" t="s">
        <v>180</v>
      </c>
    </row>
    <row r="473" s="13" customFormat="1">
      <c r="A473" s="13"/>
      <c r="B473" s="235"/>
      <c r="C473" s="236"/>
      <c r="D473" s="228" t="s">
        <v>193</v>
      </c>
      <c r="E473" s="237" t="s">
        <v>19</v>
      </c>
      <c r="F473" s="238" t="s">
        <v>964</v>
      </c>
      <c r="G473" s="236"/>
      <c r="H473" s="239">
        <v>8.5500000000000007</v>
      </c>
      <c r="I473" s="240"/>
      <c r="J473" s="236"/>
      <c r="K473" s="236"/>
      <c r="L473" s="241"/>
      <c r="M473" s="242"/>
      <c r="N473" s="243"/>
      <c r="O473" s="243"/>
      <c r="P473" s="243"/>
      <c r="Q473" s="243"/>
      <c r="R473" s="243"/>
      <c r="S473" s="243"/>
      <c r="T473" s="244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5" t="s">
        <v>193</v>
      </c>
      <c r="AU473" s="245" t="s">
        <v>82</v>
      </c>
      <c r="AV473" s="13" t="s">
        <v>82</v>
      </c>
      <c r="AW473" s="13" t="s">
        <v>33</v>
      </c>
      <c r="AX473" s="13" t="s">
        <v>72</v>
      </c>
      <c r="AY473" s="245" t="s">
        <v>180</v>
      </c>
    </row>
    <row r="474" s="13" customFormat="1">
      <c r="A474" s="13"/>
      <c r="B474" s="235"/>
      <c r="C474" s="236"/>
      <c r="D474" s="228" t="s">
        <v>193</v>
      </c>
      <c r="E474" s="237" t="s">
        <v>19</v>
      </c>
      <c r="F474" s="238" t="s">
        <v>965</v>
      </c>
      <c r="G474" s="236"/>
      <c r="H474" s="239">
        <v>0.65600000000000003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193</v>
      </c>
      <c r="AU474" s="245" t="s">
        <v>82</v>
      </c>
      <c r="AV474" s="13" t="s">
        <v>82</v>
      </c>
      <c r="AW474" s="13" t="s">
        <v>33</v>
      </c>
      <c r="AX474" s="13" t="s">
        <v>72</v>
      </c>
      <c r="AY474" s="245" t="s">
        <v>180</v>
      </c>
    </row>
    <row r="475" s="13" customFormat="1">
      <c r="A475" s="13"/>
      <c r="B475" s="235"/>
      <c r="C475" s="236"/>
      <c r="D475" s="228" t="s">
        <v>193</v>
      </c>
      <c r="E475" s="237" t="s">
        <v>19</v>
      </c>
      <c r="F475" s="238" t="s">
        <v>966</v>
      </c>
      <c r="G475" s="236"/>
      <c r="H475" s="239">
        <v>7.7629999999999999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193</v>
      </c>
      <c r="AU475" s="245" t="s">
        <v>82</v>
      </c>
      <c r="AV475" s="13" t="s">
        <v>82</v>
      </c>
      <c r="AW475" s="13" t="s">
        <v>33</v>
      </c>
      <c r="AX475" s="13" t="s">
        <v>72</v>
      </c>
      <c r="AY475" s="245" t="s">
        <v>180</v>
      </c>
    </row>
    <row r="476" s="13" customFormat="1">
      <c r="A476" s="13"/>
      <c r="B476" s="235"/>
      <c r="C476" s="236"/>
      <c r="D476" s="228" t="s">
        <v>193</v>
      </c>
      <c r="E476" s="237" t="s">
        <v>19</v>
      </c>
      <c r="F476" s="238" t="s">
        <v>967</v>
      </c>
      <c r="G476" s="236"/>
      <c r="H476" s="239">
        <v>0.53100000000000003</v>
      </c>
      <c r="I476" s="240"/>
      <c r="J476" s="236"/>
      <c r="K476" s="236"/>
      <c r="L476" s="241"/>
      <c r="M476" s="242"/>
      <c r="N476" s="243"/>
      <c r="O476" s="243"/>
      <c r="P476" s="243"/>
      <c r="Q476" s="243"/>
      <c r="R476" s="243"/>
      <c r="S476" s="243"/>
      <c r="T476" s="244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45" t="s">
        <v>193</v>
      </c>
      <c r="AU476" s="245" t="s">
        <v>82</v>
      </c>
      <c r="AV476" s="13" t="s">
        <v>82</v>
      </c>
      <c r="AW476" s="13" t="s">
        <v>33</v>
      </c>
      <c r="AX476" s="13" t="s">
        <v>72</v>
      </c>
      <c r="AY476" s="245" t="s">
        <v>180</v>
      </c>
    </row>
    <row r="477" s="13" customFormat="1">
      <c r="A477" s="13"/>
      <c r="B477" s="235"/>
      <c r="C477" s="236"/>
      <c r="D477" s="228" t="s">
        <v>193</v>
      </c>
      <c r="E477" s="237" t="s">
        <v>19</v>
      </c>
      <c r="F477" s="238" t="s">
        <v>968</v>
      </c>
      <c r="G477" s="236"/>
      <c r="H477" s="239">
        <v>3.9950000000000001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193</v>
      </c>
      <c r="AU477" s="245" t="s">
        <v>82</v>
      </c>
      <c r="AV477" s="13" t="s">
        <v>82</v>
      </c>
      <c r="AW477" s="13" t="s">
        <v>33</v>
      </c>
      <c r="AX477" s="13" t="s">
        <v>72</v>
      </c>
      <c r="AY477" s="245" t="s">
        <v>180</v>
      </c>
    </row>
    <row r="478" s="14" customFormat="1">
      <c r="A478" s="14"/>
      <c r="B478" s="246"/>
      <c r="C478" s="247"/>
      <c r="D478" s="228" t="s">
        <v>193</v>
      </c>
      <c r="E478" s="248" t="s">
        <v>19</v>
      </c>
      <c r="F478" s="249" t="s">
        <v>969</v>
      </c>
      <c r="G478" s="247"/>
      <c r="H478" s="248" t="s">
        <v>19</v>
      </c>
      <c r="I478" s="250"/>
      <c r="J478" s="247"/>
      <c r="K478" s="247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193</v>
      </c>
      <c r="AU478" s="255" t="s">
        <v>82</v>
      </c>
      <c r="AV478" s="14" t="s">
        <v>80</v>
      </c>
      <c r="AW478" s="14" t="s">
        <v>33</v>
      </c>
      <c r="AX478" s="14" t="s">
        <v>72</v>
      </c>
      <c r="AY478" s="255" t="s">
        <v>180</v>
      </c>
    </row>
    <row r="479" s="13" customFormat="1">
      <c r="A479" s="13"/>
      <c r="B479" s="235"/>
      <c r="C479" s="236"/>
      <c r="D479" s="228" t="s">
        <v>193</v>
      </c>
      <c r="E479" s="237" t="s">
        <v>19</v>
      </c>
      <c r="F479" s="238" t="s">
        <v>970</v>
      </c>
      <c r="G479" s="236"/>
      <c r="H479" s="239">
        <v>1.21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193</v>
      </c>
      <c r="AU479" s="245" t="s">
        <v>82</v>
      </c>
      <c r="AV479" s="13" t="s">
        <v>82</v>
      </c>
      <c r="AW479" s="13" t="s">
        <v>33</v>
      </c>
      <c r="AX479" s="13" t="s">
        <v>72</v>
      </c>
      <c r="AY479" s="245" t="s">
        <v>180</v>
      </c>
    </row>
    <row r="480" s="13" customFormat="1">
      <c r="A480" s="13"/>
      <c r="B480" s="235"/>
      <c r="C480" s="236"/>
      <c r="D480" s="228" t="s">
        <v>193</v>
      </c>
      <c r="E480" s="237" t="s">
        <v>19</v>
      </c>
      <c r="F480" s="238" t="s">
        <v>971</v>
      </c>
      <c r="G480" s="236"/>
      <c r="H480" s="239">
        <v>1.345</v>
      </c>
      <c r="I480" s="240"/>
      <c r="J480" s="236"/>
      <c r="K480" s="236"/>
      <c r="L480" s="241"/>
      <c r="M480" s="242"/>
      <c r="N480" s="243"/>
      <c r="O480" s="243"/>
      <c r="P480" s="243"/>
      <c r="Q480" s="243"/>
      <c r="R480" s="243"/>
      <c r="S480" s="243"/>
      <c r="T480" s="244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5" t="s">
        <v>193</v>
      </c>
      <c r="AU480" s="245" t="s">
        <v>82</v>
      </c>
      <c r="AV480" s="13" t="s">
        <v>82</v>
      </c>
      <c r="AW480" s="13" t="s">
        <v>33</v>
      </c>
      <c r="AX480" s="13" t="s">
        <v>72</v>
      </c>
      <c r="AY480" s="245" t="s">
        <v>180</v>
      </c>
    </row>
    <row r="481" s="13" customFormat="1">
      <c r="A481" s="13"/>
      <c r="B481" s="235"/>
      <c r="C481" s="236"/>
      <c r="D481" s="228" t="s">
        <v>193</v>
      </c>
      <c r="E481" s="237" t="s">
        <v>19</v>
      </c>
      <c r="F481" s="238" t="s">
        <v>972</v>
      </c>
      <c r="G481" s="236"/>
      <c r="H481" s="239">
        <v>0.81000000000000005</v>
      </c>
      <c r="I481" s="240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5" t="s">
        <v>193</v>
      </c>
      <c r="AU481" s="245" t="s">
        <v>82</v>
      </c>
      <c r="AV481" s="13" t="s">
        <v>82</v>
      </c>
      <c r="AW481" s="13" t="s">
        <v>33</v>
      </c>
      <c r="AX481" s="13" t="s">
        <v>72</v>
      </c>
      <c r="AY481" s="245" t="s">
        <v>180</v>
      </c>
    </row>
    <row r="482" s="13" customFormat="1">
      <c r="A482" s="13"/>
      <c r="B482" s="235"/>
      <c r="C482" s="236"/>
      <c r="D482" s="228" t="s">
        <v>193</v>
      </c>
      <c r="E482" s="237" t="s">
        <v>19</v>
      </c>
      <c r="F482" s="238" t="s">
        <v>973</v>
      </c>
      <c r="G482" s="236"/>
      <c r="H482" s="239">
        <v>0.73499999999999999</v>
      </c>
      <c r="I482" s="240"/>
      <c r="J482" s="236"/>
      <c r="K482" s="236"/>
      <c r="L482" s="241"/>
      <c r="M482" s="242"/>
      <c r="N482" s="243"/>
      <c r="O482" s="243"/>
      <c r="P482" s="243"/>
      <c r="Q482" s="243"/>
      <c r="R482" s="243"/>
      <c r="S482" s="243"/>
      <c r="T482" s="244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5" t="s">
        <v>193</v>
      </c>
      <c r="AU482" s="245" t="s">
        <v>82</v>
      </c>
      <c r="AV482" s="13" t="s">
        <v>82</v>
      </c>
      <c r="AW482" s="13" t="s">
        <v>33</v>
      </c>
      <c r="AX482" s="13" t="s">
        <v>72</v>
      </c>
      <c r="AY482" s="245" t="s">
        <v>180</v>
      </c>
    </row>
    <row r="483" s="15" customFormat="1">
      <c r="A483" s="15"/>
      <c r="B483" s="256"/>
      <c r="C483" s="257"/>
      <c r="D483" s="228" t="s">
        <v>193</v>
      </c>
      <c r="E483" s="258" t="s">
        <v>19</v>
      </c>
      <c r="F483" s="259" t="s">
        <v>353</v>
      </c>
      <c r="G483" s="257"/>
      <c r="H483" s="260">
        <v>31.489000000000001</v>
      </c>
      <c r="I483" s="261"/>
      <c r="J483" s="257"/>
      <c r="K483" s="257"/>
      <c r="L483" s="262"/>
      <c r="M483" s="263"/>
      <c r="N483" s="264"/>
      <c r="O483" s="264"/>
      <c r="P483" s="264"/>
      <c r="Q483" s="264"/>
      <c r="R483" s="264"/>
      <c r="S483" s="264"/>
      <c r="T483" s="26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6" t="s">
        <v>193</v>
      </c>
      <c r="AU483" s="266" t="s">
        <v>82</v>
      </c>
      <c r="AV483" s="15" t="s">
        <v>187</v>
      </c>
      <c r="AW483" s="15" t="s">
        <v>33</v>
      </c>
      <c r="AX483" s="15" t="s">
        <v>80</v>
      </c>
      <c r="AY483" s="266" t="s">
        <v>180</v>
      </c>
    </row>
    <row r="484" s="2" customFormat="1" ht="16.5" customHeight="1">
      <c r="A484" s="40"/>
      <c r="B484" s="41"/>
      <c r="C484" s="215" t="s">
        <v>508</v>
      </c>
      <c r="D484" s="215" t="s">
        <v>182</v>
      </c>
      <c r="E484" s="216" t="s">
        <v>974</v>
      </c>
      <c r="F484" s="217" t="s">
        <v>975</v>
      </c>
      <c r="G484" s="218" t="s">
        <v>250</v>
      </c>
      <c r="H484" s="219">
        <v>58.249000000000002</v>
      </c>
      <c r="I484" s="220"/>
      <c r="J484" s="221">
        <f>ROUND(I484*H484,2)</f>
        <v>0</v>
      </c>
      <c r="K484" s="217" t="s">
        <v>186</v>
      </c>
      <c r="L484" s="46"/>
      <c r="M484" s="222" t="s">
        <v>19</v>
      </c>
      <c r="N484" s="223" t="s">
        <v>43</v>
      </c>
      <c r="O484" s="86"/>
      <c r="P484" s="224">
        <f>O484*H484</f>
        <v>0</v>
      </c>
      <c r="Q484" s="224">
        <v>2.5018699999999998</v>
      </c>
      <c r="R484" s="224">
        <f>Q484*H484</f>
        <v>145.73142562999999</v>
      </c>
      <c r="S484" s="224">
        <v>0</v>
      </c>
      <c r="T484" s="225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187</v>
      </c>
      <c r="AT484" s="226" t="s">
        <v>182</v>
      </c>
      <c r="AU484" s="226" t="s">
        <v>82</v>
      </c>
      <c r="AY484" s="19" t="s">
        <v>180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9" t="s">
        <v>80</v>
      </c>
      <c r="BK484" s="227">
        <f>ROUND(I484*H484,2)</f>
        <v>0</v>
      </c>
      <c r="BL484" s="19" t="s">
        <v>187</v>
      </c>
      <c r="BM484" s="226" t="s">
        <v>976</v>
      </c>
    </row>
    <row r="485" s="2" customFormat="1">
      <c r="A485" s="40"/>
      <c r="B485" s="41"/>
      <c r="C485" s="42"/>
      <c r="D485" s="228" t="s">
        <v>189</v>
      </c>
      <c r="E485" s="42"/>
      <c r="F485" s="229" t="s">
        <v>977</v>
      </c>
      <c r="G485" s="42"/>
      <c r="H485" s="42"/>
      <c r="I485" s="230"/>
      <c r="J485" s="42"/>
      <c r="K485" s="42"/>
      <c r="L485" s="46"/>
      <c r="M485" s="231"/>
      <c r="N485" s="232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189</v>
      </c>
      <c r="AU485" s="19" t="s">
        <v>82</v>
      </c>
    </row>
    <row r="486" s="2" customFormat="1">
      <c r="A486" s="40"/>
      <c r="B486" s="41"/>
      <c r="C486" s="42"/>
      <c r="D486" s="233" t="s">
        <v>191</v>
      </c>
      <c r="E486" s="42"/>
      <c r="F486" s="234" t="s">
        <v>978</v>
      </c>
      <c r="G486" s="42"/>
      <c r="H486" s="42"/>
      <c r="I486" s="230"/>
      <c r="J486" s="42"/>
      <c r="K486" s="42"/>
      <c r="L486" s="46"/>
      <c r="M486" s="231"/>
      <c r="N486" s="232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191</v>
      </c>
      <c r="AU486" s="19" t="s">
        <v>82</v>
      </c>
    </row>
    <row r="487" s="14" customFormat="1">
      <c r="A487" s="14"/>
      <c r="B487" s="246"/>
      <c r="C487" s="247"/>
      <c r="D487" s="228" t="s">
        <v>193</v>
      </c>
      <c r="E487" s="248" t="s">
        <v>19</v>
      </c>
      <c r="F487" s="249" t="s">
        <v>979</v>
      </c>
      <c r="G487" s="247"/>
      <c r="H487" s="248" t="s">
        <v>19</v>
      </c>
      <c r="I487" s="250"/>
      <c r="J487" s="247"/>
      <c r="K487" s="247"/>
      <c r="L487" s="251"/>
      <c r="M487" s="252"/>
      <c r="N487" s="253"/>
      <c r="O487" s="253"/>
      <c r="P487" s="253"/>
      <c r="Q487" s="253"/>
      <c r="R487" s="253"/>
      <c r="S487" s="253"/>
      <c r="T487" s="25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5" t="s">
        <v>193</v>
      </c>
      <c r="AU487" s="255" t="s">
        <v>82</v>
      </c>
      <c r="AV487" s="14" t="s">
        <v>80</v>
      </c>
      <c r="AW487" s="14" t="s">
        <v>33</v>
      </c>
      <c r="AX487" s="14" t="s">
        <v>72</v>
      </c>
      <c r="AY487" s="255" t="s">
        <v>180</v>
      </c>
    </row>
    <row r="488" s="13" customFormat="1">
      <c r="A488" s="13"/>
      <c r="B488" s="235"/>
      <c r="C488" s="236"/>
      <c r="D488" s="228" t="s">
        <v>193</v>
      </c>
      <c r="E488" s="237" t="s">
        <v>19</v>
      </c>
      <c r="F488" s="238" t="s">
        <v>980</v>
      </c>
      <c r="G488" s="236"/>
      <c r="H488" s="239">
        <v>3.2309999999999999</v>
      </c>
      <c r="I488" s="240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5" t="s">
        <v>193</v>
      </c>
      <c r="AU488" s="245" t="s">
        <v>82</v>
      </c>
      <c r="AV488" s="13" t="s">
        <v>82</v>
      </c>
      <c r="AW488" s="13" t="s">
        <v>33</v>
      </c>
      <c r="AX488" s="13" t="s">
        <v>72</v>
      </c>
      <c r="AY488" s="245" t="s">
        <v>180</v>
      </c>
    </row>
    <row r="489" s="14" customFormat="1">
      <c r="A489" s="14"/>
      <c r="B489" s="246"/>
      <c r="C489" s="247"/>
      <c r="D489" s="228" t="s">
        <v>193</v>
      </c>
      <c r="E489" s="248" t="s">
        <v>19</v>
      </c>
      <c r="F489" s="249" t="s">
        <v>981</v>
      </c>
      <c r="G489" s="247"/>
      <c r="H489" s="248" t="s">
        <v>19</v>
      </c>
      <c r="I489" s="250"/>
      <c r="J489" s="247"/>
      <c r="K489" s="247"/>
      <c r="L489" s="251"/>
      <c r="M489" s="252"/>
      <c r="N489" s="253"/>
      <c r="O489" s="253"/>
      <c r="P489" s="253"/>
      <c r="Q489" s="253"/>
      <c r="R489" s="253"/>
      <c r="S489" s="253"/>
      <c r="T489" s="25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5" t="s">
        <v>193</v>
      </c>
      <c r="AU489" s="255" t="s">
        <v>82</v>
      </c>
      <c r="AV489" s="14" t="s">
        <v>80</v>
      </c>
      <c r="AW489" s="14" t="s">
        <v>33</v>
      </c>
      <c r="AX489" s="14" t="s">
        <v>72</v>
      </c>
      <c r="AY489" s="255" t="s">
        <v>180</v>
      </c>
    </row>
    <row r="490" s="13" customFormat="1">
      <c r="A490" s="13"/>
      <c r="B490" s="235"/>
      <c r="C490" s="236"/>
      <c r="D490" s="228" t="s">
        <v>193</v>
      </c>
      <c r="E490" s="237" t="s">
        <v>19</v>
      </c>
      <c r="F490" s="238" t="s">
        <v>982</v>
      </c>
      <c r="G490" s="236"/>
      <c r="H490" s="239">
        <v>5.1420000000000003</v>
      </c>
      <c r="I490" s="240"/>
      <c r="J490" s="236"/>
      <c r="K490" s="236"/>
      <c r="L490" s="241"/>
      <c r="M490" s="242"/>
      <c r="N490" s="243"/>
      <c r="O490" s="243"/>
      <c r="P490" s="243"/>
      <c r="Q490" s="243"/>
      <c r="R490" s="243"/>
      <c r="S490" s="243"/>
      <c r="T490" s="244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5" t="s">
        <v>193</v>
      </c>
      <c r="AU490" s="245" t="s">
        <v>82</v>
      </c>
      <c r="AV490" s="13" t="s">
        <v>82</v>
      </c>
      <c r="AW490" s="13" t="s">
        <v>33</v>
      </c>
      <c r="AX490" s="13" t="s">
        <v>72</v>
      </c>
      <c r="AY490" s="245" t="s">
        <v>180</v>
      </c>
    </row>
    <row r="491" s="13" customFormat="1">
      <c r="A491" s="13"/>
      <c r="B491" s="235"/>
      <c r="C491" s="236"/>
      <c r="D491" s="228" t="s">
        <v>193</v>
      </c>
      <c r="E491" s="237" t="s">
        <v>19</v>
      </c>
      <c r="F491" s="238" t="s">
        <v>983</v>
      </c>
      <c r="G491" s="236"/>
      <c r="H491" s="239">
        <v>3.2080000000000002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5" t="s">
        <v>193</v>
      </c>
      <c r="AU491" s="245" t="s">
        <v>82</v>
      </c>
      <c r="AV491" s="13" t="s">
        <v>82</v>
      </c>
      <c r="AW491" s="13" t="s">
        <v>33</v>
      </c>
      <c r="AX491" s="13" t="s">
        <v>72</v>
      </c>
      <c r="AY491" s="245" t="s">
        <v>180</v>
      </c>
    </row>
    <row r="492" s="13" customFormat="1">
      <c r="A492" s="13"/>
      <c r="B492" s="235"/>
      <c r="C492" s="236"/>
      <c r="D492" s="228" t="s">
        <v>193</v>
      </c>
      <c r="E492" s="237" t="s">
        <v>19</v>
      </c>
      <c r="F492" s="238" t="s">
        <v>984</v>
      </c>
      <c r="G492" s="236"/>
      <c r="H492" s="239">
        <v>5.4649999999999999</v>
      </c>
      <c r="I492" s="240"/>
      <c r="J492" s="236"/>
      <c r="K492" s="236"/>
      <c r="L492" s="241"/>
      <c r="M492" s="242"/>
      <c r="N492" s="243"/>
      <c r="O492" s="243"/>
      <c r="P492" s="243"/>
      <c r="Q492" s="243"/>
      <c r="R492" s="243"/>
      <c r="S492" s="243"/>
      <c r="T492" s="244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5" t="s">
        <v>193</v>
      </c>
      <c r="AU492" s="245" t="s">
        <v>82</v>
      </c>
      <c r="AV492" s="13" t="s">
        <v>82</v>
      </c>
      <c r="AW492" s="13" t="s">
        <v>33</v>
      </c>
      <c r="AX492" s="13" t="s">
        <v>72</v>
      </c>
      <c r="AY492" s="245" t="s">
        <v>180</v>
      </c>
    </row>
    <row r="493" s="13" customFormat="1">
      <c r="A493" s="13"/>
      <c r="B493" s="235"/>
      <c r="C493" s="236"/>
      <c r="D493" s="228" t="s">
        <v>193</v>
      </c>
      <c r="E493" s="237" t="s">
        <v>19</v>
      </c>
      <c r="F493" s="238" t="s">
        <v>985</v>
      </c>
      <c r="G493" s="236"/>
      <c r="H493" s="239">
        <v>2.202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193</v>
      </c>
      <c r="AU493" s="245" t="s">
        <v>82</v>
      </c>
      <c r="AV493" s="13" t="s">
        <v>82</v>
      </c>
      <c r="AW493" s="13" t="s">
        <v>33</v>
      </c>
      <c r="AX493" s="13" t="s">
        <v>72</v>
      </c>
      <c r="AY493" s="245" t="s">
        <v>180</v>
      </c>
    </row>
    <row r="494" s="13" customFormat="1">
      <c r="A494" s="13"/>
      <c r="B494" s="235"/>
      <c r="C494" s="236"/>
      <c r="D494" s="228" t="s">
        <v>193</v>
      </c>
      <c r="E494" s="237" t="s">
        <v>19</v>
      </c>
      <c r="F494" s="238" t="s">
        <v>986</v>
      </c>
      <c r="G494" s="236"/>
      <c r="H494" s="239">
        <v>2.4750000000000001</v>
      </c>
      <c r="I494" s="240"/>
      <c r="J494" s="236"/>
      <c r="K494" s="236"/>
      <c r="L494" s="241"/>
      <c r="M494" s="242"/>
      <c r="N494" s="243"/>
      <c r="O494" s="243"/>
      <c r="P494" s="243"/>
      <c r="Q494" s="243"/>
      <c r="R494" s="243"/>
      <c r="S494" s="243"/>
      <c r="T494" s="244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5" t="s">
        <v>193</v>
      </c>
      <c r="AU494" s="245" t="s">
        <v>82</v>
      </c>
      <c r="AV494" s="13" t="s">
        <v>82</v>
      </c>
      <c r="AW494" s="13" t="s">
        <v>33</v>
      </c>
      <c r="AX494" s="13" t="s">
        <v>72</v>
      </c>
      <c r="AY494" s="245" t="s">
        <v>180</v>
      </c>
    </row>
    <row r="495" s="14" customFormat="1">
      <c r="A495" s="14"/>
      <c r="B495" s="246"/>
      <c r="C495" s="247"/>
      <c r="D495" s="228" t="s">
        <v>193</v>
      </c>
      <c r="E495" s="248" t="s">
        <v>19</v>
      </c>
      <c r="F495" s="249" t="s">
        <v>987</v>
      </c>
      <c r="G495" s="247"/>
      <c r="H495" s="248" t="s">
        <v>19</v>
      </c>
      <c r="I495" s="250"/>
      <c r="J495" s="247"/>
      <c r="K495" s="247"/>
      <c r="L495" s="251"/>
      <c r="M495" s="252"/>
      <c r="N495" s="253"/>
      <c r="O495" s="253"/>
      <c r="P495" s="253"/>
      <c r="Q495" s="253"/>
      <c r="R495" s="253"/>
      <c r="S495" s="253"/>
      <c r="T495" s="25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5" t="s">
        <v>193</v>
      </c>
      <c r="AU495" s="255" t="s">
        <v>82</v>
      </c>
      <c r="AV495" s="14" t="s">
        <v>80</v>
      </c>
      <c r="AW495" s="14" t="s">
        <v>33</v>
      </c>
      <c r="AX495" s="14" t="s">
        <v>72</v>
      </c>
      <c r="AY495" s="255" t="s">
        <v>180</v>
      </c>
    </row>
    <row r="496" s="13" customFormat="1">
      <c r="A496" s="13"/>
      <c r="B496" s="235"/>
      <c r="C496" s="236"/>
      <c r="D496" s="228" t="s">
        <v>193</v>
      </c>
      <c r="E496" s="237" t="s">
        <v>19</v>
      </c>
      <c r="F496" s="238" t="s">
        <v>988</v>
      </c>
      <c r="G496" s="236"/>
      <c r="H496" s="239">
        <v>2.3100000000000001</v>
      </c>
      <c r="I496" s="240"/>
      <c r="J496" s="236"/>
      <c r="K496" s="236"/>
      <c r="L496" s="241"/>
      <c r="M496" s="242"/>
      <c r="N496" s="243"/>
      <c r="O496" s="243"/>
      <c r="P496" s="243"/>
      <c r="Q496" s="243"/>
      <c r="R496" s="243"/>
      <c r="S496" s="243"/>
      <c r="T496" s="24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5" t="s">
        <v>193</v>
      </c>
      <c r="AU496" s="245" t="s">
        <v>82</v>
      </c>
      <c r="AV496" s="13" t="s">
        <v>82</v>
      </c>
      <c r="AW496" s="13" t="s">
        <v>33</v>
      </c>
      <c r="AX496" s="13" t="s">
        <v>72</v>
      </c>
      <c r="AY496" s="245" t="s">
        <v>180</v>
      </c>
    </row>
    <row r="497" s="14" customFormat="1">
      <c r="A497" s="14"/>
      <c r="B497" s="246"/>
      <c r="C497" s="247"/>
      <c r="D497" s="228" t="s">
        <v>193</v>
      </c>
      <c r="E497" s="248" t="s">
        <v>19</v>
      </c>
      <c r="F497" s="249" t="s">
        <v>989</v>
      </c>
      <c r="G497" s="247"/>
      <c r="H497" s="248" t="s">
        <v>19</v>
      </c>
      <c r="I497" s="250"/>
      <c r="J497" s="247"/>
      <c r="K497" s="247"/>
      <c r="L497" s="251"/>
      <c r="M497" s="252"/>
      <c r="N497" s="253"/>
      <c r="O497" s="253"/>
      <c r="P497" s="253"/>
      <c r="Q497" s="253"/>
      <c r="R497" s="253"/>
      <c r="S497" s="253"/>
      <c r="T497" s="25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5" t="s">
        <v>193</v>
      </c>
      <c r="AU497" s="255" t="s">
        <v>82</v>
      </c>
      <c r="AV497" s="14" t="s">
        <v>80</v>
      </c>
      <c r="AW497" s="14" t="s">
        <v>33</v>
      </c>
      <c r="AX497" s="14" t="s">
        <v>72</v>
      </c>
      <c r="AY497" s="255" t="s">
        <v>180</v>
      </c>
    </row>
    <row r="498" s="13" customFormat="1">
      <c r="A498" s="13"/>
      <c r="B498" s="235"/>
      <c r="C498" s="236"/>
      <c r="D498" s="228" t="s">
        <v>193</v>
      </c>
      <c r="E498" s="237" t="s">
        <v>19</v>
      </c>
      <c r="F498" s="238" t="s">
        <v>990</v>
      </c>
      <c r="G498" s="236"/>
      <c r="H498" s="239">
        <v>12.414999999999999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5" t="s">
        <v>193</v>
      </c>
      <c r="AU498" s="245" t="s">
        <v>82</v>
      </c>
      <c r="AV498" s="13" t="s">
        <v>82</v>
      </c>
      <c r="AW498" s="13" t="s">
        <v>33</v>
      </c>
      <c r="AX498" s="13" t="s">
        <v>72</v>
      </c>
      <c r="AY498" s="245" t="s">
        <v>180</v>
      </c>
    </row>
    <row r="499" s="13" customFormat="1">
      <c r="A499" s="13"/>
      <c r="B499" s="235"/>
      <c r="C499" s="236"/>
      <c r="D499" s="228" t="s">
        <v>193</v>
      </c>
      <c r="E499" s="237" t="s">
        <v>19</v>
      </c>
      <c r="F499" s="238" t="s">
        <v>991</v>
      </c>
      <c r="G499" s="236"/>
      <c r="H499" s="239">
        <v>0.872</v>
      </c>
      <c r="I499" s="240"/>
      <c r="J499" s="236"/>
      <c r="K499" s="236"/>
      <c r="L499" s="241"/>
      <c r="M499" s="242"/>
      <c r="N499" s="243"/>
      <c r="O499" s="243"/>
      <c r="P499" s="243"/>
      <c r="Q499" s="243"/>
      <c r="R499" s="243"/>
      <c r="S499" s="243"/>
      <c r="T499" s="244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5" t="s">
        <v>193</v>
      </c>
      <c r="AU499" s="245" t="s">
        <v>82</v>
      </c>
      <c r="AV499" s="13" t="s">
        <v>82</v>
      </c>
      <c r="AW499" s="13" t="s">
        <v>33</v>
      </c>
      <c r="AX499" s="13" t="s">
        <v>72</v>
      </c>
      <c r="AY499" s="245" t="s">
        <v>180</v>
      </c>
    </row>
    <row r="500" s="13" customFormat="1">
      <c r="A500" s="13"/>
      <c r="B500" s="235"/>
      <c r="C500" s="236"/>
      <c r="D500" s="228" t="s">
        <v>193</v>
      </c>
      <c r="E500" s="237" t="s">
        <v>19</v>
      </c>
      <c r="F500" s="238" t="s">
        <v>992</v>
      </c>
      <c r="G500" s="236"/>
      <c r="H500" s="239">
        <v>6.452</v>
      </c>
      <c r="I500" s="240"/>
      <c r="J500" s="236"/>
      <c r="K500" s="236"/>
      <c r="L500" s="241"/>
      <c r="M500" s="242"/>
      <c r="N500" s="243"/>
      <c r="O500" s="243"/>
      <c r="P500" s="243"/>
      <c r="Q500" s="243"/>
      <c r="R500" s="243"/>
      <c r="S500" s="243"/>
      <c r="T500" s="24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5" t="s">
        <v>193</v>
      </c>
      <c r="AU500" s="245" t="s">
        <v>82</v>
      </c>
      <c r="AV500" s="13" t="s">
        <v>82</v>
      </c>
      <c r="AW500" s="13" t="s">
        <v>33</v>
      </c>
      <c r="AX500" s="13" t="s">
        <v>72</v>
      </c>
      <c r="AY500" s="245" t="s">
        <v>180</v>
      </c>
    </row>
    <row r="501" s="13" customFormat="1">
      <c r="A501" s="13"/>
      <c r="B501" s="235"/>
      <c r="C501" s="236"/>
      <c r="D501" s="228" t="s">
        <v>193</v>
      </c>
      <c r="E501" s="237" t="s">
        <v>19</v>
      </c>
      <c r="F501" s="238" t="s">
        <v>993</v>
      </c>
      <c r="G501" s="236"/>
      <c r="H501" s="239">
        <v>4.1470000000000002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5" t="s">
        <v>193</v>
      </c>
      <c r="AU501" s="245" t="s">
        <v>82</v>
      </c>
      <c r="AV501" s="13" t="s">
        <v>82</v>
      </c>
      <c r="AW501" s="13" t="s">
        <v>33</v>
      </c>
      <c r="AX501" s="13" t="s">
        <v>72</v>
      </c>
      <c r="AY501" s="245" t="s">
        <v>180</v>
      </c>
    </row>
    <row r="502" s="13" customFormat="1">
      <c r="A502" s="13"/>
      <c r="B502" s="235"/>
      <c r="C502" s="236"/>
      <c r="D502" s="228" t="s">
        <v>193</v>
      </c>
      <c r="E502" s="237" t="s">
        <v>19</v>
      </c>
      <c r="F502" s="238" t="s">
        <v>994</v>
      </c>
      <c r="G502" s="236"/>
      <c r="H502" s="239">
        <v>0.71699999999999997</v>
      </c>
      <c r="I502" s="240"/>
      <c r="J502" s="236"/>
      <c r="K502" s="236"/>
      <c r="L502" s="241"/>
      <c r="M502" s="242"/>
      <c r="N502" s="243"/>
      <c r="O502" s="243"/>
      <c r="P502" s="243"/>
      <c r="Q502" s="243"/>
      <c r="R502" s="243"/>
      <c r="S502" s="243"/>
      <c r="T502" s="244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5" t="s">
        <v>193</v>
      </c>
      <c r="AU502" s="245" t="s">
        <v>82</v>
      </c>
      <c r="AV502" s="13" t="s">
        <v>82</v>
      </c>
      <c r="AW502" s="13" t="s">
        <v>33</v>
      </c>
      <c r="AX502" s="13" t="s">
        <v>72</v>
      </c>
      <c r="AY502" s="245" t="s">
        <v>180</v>
      </c>
    </row>
    <row r="503" s="13" customFormat="1">
      <c r="A503" s="13"/>
      <c r="B503" s="235"/>
      <c r="C503" s="236"/>
      <c r="D503" s="228" t="s">
        <v>193</v>
      </c>
      <c r="E503" s="237" t="s">
        <v>19</v>
      </c>
      <c r="F503" s="238" t="s">
        <v>995</v>
      </c>
      <c r="G503" s="236"/>
      <c r="H503" s="239">
        <v>5.1269999999999998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193</v>
      </c>
      <c r="AU503" s="245" t="s">
        <v>82</v>
      </c>
      <c r="AV503" s="13" t="s">
        <v>82</v>
      </c>
      <c r="AW503" s="13" t="s">
        <v>33</v>
      </c>
      <c r="AX503" s="13" t="s">
        <v>72</v>
      </c>
      <c r="AY503" s="245" t="s">
        <v>180</v>
      </c>
    </row>
    <row r="504" s="14" customFormat="1">
      <c r="A504" s="14"/>
      <c r="B504" s="246"/>
      <c r="C504" s="247"/>
      <c r="D504" s="228" t="s">
        <v>193</v>
      </c>
      <c r="E504" s="248" t="s">
        <v>19</v>
      </c>
      <c r="F504" s="249" t="s">
        <v>969</v>
      </c>
      <c r="G504" s="247"/>
      <c r="H504" s="248" t="s">
        <v>19</v>
      </c>
      <c r="I504" s="250"/>
      <c r="J504" s="247"/>
      <c r="K504" s="247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193</v>
      </c>
      <c r="AU504" s="255" t="s">
        <v>82</v>
      </c>
      <c r="AV504" s="14" t="s">
        <v>80</v>
      </c>
      <c r="AW504" s="14" t="s">
        <v>33</v>
      </c>
      <c r="AX504" s="14" t="s">
        <v>72</v>
      </c>
      <c r="AY504" s="255" t="s">
        <v>180</v>
      </c>
    </row>
    <row r="505" s="13" customFormat="1">
      <c r="A505" s="13"/>
      <c r="B505" s="235"/>
      <c r="C505" s="236"/>
      <c r="D505" s="228" t="s">
        <v>193</v>
      </c>
      <c r="E505" s="237" t="s">
        <v>19</v>
      </c>
      <c r="F505" s="238" t="s">
        <v>996</v>
      </c>
      <c r="G505" s="236"/>
      <c r="H505" s="239">
        <v>1.2490000000000001</v>
      </c>
      <c r="I505" s="240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193</v>
      </c>
      <c r="AU505" s="245" t="s">
        <v>82</v>
      </c>
      <c r="AV505" s="13" t="s">
        <v>82</v>
      </c>
      <c r="AW505" s="13" t="s">
        <v>33</v>
      </c>
      <c r="AX505" s="13" t="s">
        <v>72</v>
      </c>
      <c r="AY505" s="245" t="s">
        <v>180</v>
      </c>
    </row>
    <row r="506" s="13" customFormat="1">
      <c r="A506" s="13"/>
      <c r="B506" s="235"/>
      <c r="C506" s="236"/>
      <c r="D506" s="228" t="s">
        <v>193</v>
      </c>
      <c r="E506" s="237" t="s">
        <v>19</v>
      </c>
      <c r="F506" s="238" t="s">
        <v>997</v>
      </c>
      <c r="G506" s="236"/>
      <c r="H506" s="239">
        <v>1.8089999999999999</v>
      </c>
      <c r="I506" s="240"/>
      <c r="J506" s="236"/>
      <c r="K506" s="236"/>
      <c r="L506" s="241"/>
      <c r="M506" s="242"/>
      <c r="N506" s="243"/>
      <c r="O506" s="243"/>
      <c r="P506" s="243"/>
      <c r="Q506" s="243"/>
      <c r="R506" s="243"/>
      <c r="S506" s="243"/>
      <c r="T506" s="244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5" t="s">
        <v>193</v>
      </c>
      <c r="AU506" s="245" t="s">
        <v>82</v>
      </c>
      <c r="AV506" s="13" t="s">
        <v>82</v>
      </c>
      <c r="AW506" s="13" t="s">
        <v>33</v>
      </c>
      <c r="AX506" s="13" t="s">
        <v>72</v>
      </c>
      <c r="AY506" s="245" t="s">
        <v>180</v>
      </c>
    </row>
    <row r="507" s="13" customFormat="1">
      <c r="A507" s="13"/>
      <c r="B507" s="235"/>
      <c r="C507" s="236"/>
      <c r="D507" s="228" t="s">
        <v>193</v>
      </c>
      <c r="E507" s="237" t="s">
        <v>19</v>
      </c>
      <c r="F507" s="238" t="s">
        <v>998</v>
      </c>
      <c r="G507" s="236"/>
      <c r="H507" s="239">
        <v>1.2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5" t="s">
        <v>193</v>
      </c>
      <c r="AU507" s="245" t="s">
        <v>82</v>
      </c>
      <c r="AV507" s="13" t="s">
        <v>82</v>
      </c>
      <c r="AW507" s="13" t="s">
        <v>33</v>
      </c>
      <c r="AX507" s="13" t="s">
        <v>72</v>
      </c>
      <c r="AY507" s="245" t="s">
        <v>180</v>
      </c>
    </row>
    <row r="508" s="13" customFormat="1">
      <c r="A508" s="13"/>
      <c r="B508" s="235"/>
      <c r="C508" s="236"/>
      <c r="D508" s="228" t="s">
        <v>193</v>
      </c>
      <c r="E508" s="237" t="s">
        <v>19</v>
      </c>
      <c r="F508" s="238" t="s">
        <v>999</v>
      </c>
      <c r="G508" s="236"/>
      <c r="H508" s="239">
        <v>0.66000000000000003</v>
      </c>
      <c r="I508" s="240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5" t="s">
        <v>193</v>
      </c>
      <c r="AU508" s="245" t="s">
        <v>82</v>
      </c>
      <c r="AV508" s="13" t="s">
        <v>82</v>
      </c>
      <c r="AW508" s="13" t="s">
        <v>33</v>
      </c>
      <c r="AX508" s="13" t="s">
        <v>72</v>
      </c>
      <c r="AY508" s="245" t="s">
        <v>180</v>
      </c>
    </row>
    <row r="509" s="14" customFormat="1">
      <c r="A509" s="14"/>
      <c r="B509" s="246"/>
      <c r="C509" s="247"/>
      <c r="D509" s="228" t="s">
        <v>193</v>
      </c>
      <c r="E509" s="248" t="s">
        <v>19</v>
      </c>
      <c r="F509" s="249" t="s">
        <v>1000</v>
      </c>
      <c r="G509" s="247"/>
      <c r="H509" s="248" t="s">
        <v>19</v>
      </c>
      <c r="I509" s="250"/>
      <c r="J509" s="247"/>
      <c r="K509" s="247"/>
      <c r="L509" s="251"/>
      <c r="M509" s="252"/>
      <c r="N509" s="253"/>
      <c r="O509" s="253"/>
      <c r="P509" s="253"/>
      <c r="Q509" s="253"/>
      <c r="R509" s="253"/>
      <c r="S509" s="253"/>
      <c r="T509" s="25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5" t="s">
        <v>193</v>
      </c>
      <c r="AU509" s="255" t="s">
        <v>82</v>
      </c>
      <c r="AV509" s="14" t="s">
        <v>80</v>
      </c>
      <c r="AW509" s="14" t="s">
        <v>33</v>
      </c>
      <c r="AX509" s="14" t="s">
        <v>72</v>
      </c>
      <c r="AY509" s="255" t="s">
        <v>180</v>
      </c>
    </row>
    <row r="510" s="13" customFormat="1">
      <c r="A510" s="13"/>
      <c r="B510" s="235"/>
      <c r="C510" s="236"/>
      <c r="D510" s="228" t="s">
        <v>193</v>
      </c>
      <c r="E510" s="237" t="s">
        <v>19</v>
      </c>
      <c r="F510" s="238" t="s">
        <v>1001</v>
      </c>
      <c r="G510" s="236"/>
      <c r="H510" s="239">
        <v>-0.432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5" t="s">
        <v>193</v>
      </c>
      <c r="AU510" s="245" t="s">
        <v>82</v>
      </c>
      <c r="AV510" s="13" t="s">
        <v>82</v>
      </c>
      <c r="AW510" s="13" t="s">
        <v>33</v>
      </c>
      <c r="AX510" s="13" t="s">
        <v>72</v>
      </c>
      <c r="AY510" s="245" t="s">
        <v>180</v>
      </c>
    </row>
    <row r="511" s="15" customFormat="1">
      <c r="A511" s="15"/>
      <c r="B511" s="256"/>
      <c r="C511" s="257"/>
      <c r="D511" s="228" t="s">
        <v>193</v>
      </c>
      <c r="E511" s="258" t="s">
        <v>19</v>
      </c>
      <c r="F511" s="259" t="s">
        <v>353</v>
      </c>
      <c r="G511" s="257"/>
      <c r="H511" s="260">
        <v>58.248999999999988</v>
      </c>
      <c r="I511" s="261"/>
      <c r="J511" s="257"/>
      <c r="K511" s="257"/>
      <c r="L511" s="262"/>
      <c r="M511" s="263"/>
      <c r="N511" s="264"/>
      <c r="O511" s="264"/>
      <c r="P511" s="264"/>
      <c r="Q511" s="264"/>
      <c r="R511" s="264"/>
      <c r="S511" s="264"/>
      <c r="T511" s="26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6" t="s">
        <v>193</v>
      </c>
      <c r="AU511" s="266" t="s">
        <v>82</v>
      </c>
      <c r="AV511" s="15" t="s">
        <v>187</v>
      </c>
      <c r="AW511" s="15" t="s">
        <v>33</v>
      </c>
      <c r="AX511" s="15" t="s">
        <v>80</v>
      </c>
      <c r="AY511" s="266" t="s">
        <v>180</v>
      </c>
    </row>
    <row r="512" s="2" customFormat="1" ht="16.5" customHeight="1">
      <c r="A512" s="40"/>
      <c r="B512" s="41"/>
      <c r="C512" s="215" t="s">
        <v>514</v>
      </c>
      <c r="D512" s="215" t="s">
        <v>182</v>
      </c>
      <c r="E512" s="216" t="s">
        <v>1002</v>
      </c>
      <c r="F512" s="217" t="s">
        <v>1003</v>
      </c>
      <c r="G512" s="218" t="s">
        <v>250</v>
      </c>
      <c r="H512" s="219">
        <v>0.98999999999999999</v>
      </c>
      <c r="I512" s="220"/>
      <c r="J512" s="221">
        <f>ROUND(I512*H512,2)</f>
        <v>0</v>
      </c>
      <c r="K512" s="217" t="s">
        <v>186</v>
      </c>
      <c r="L512" s="46"/>
      <c r="M512" s="222" t="s">
        <v>19</v>
      </c>
      <c r="N512" s="223" t="s">
        <v>43</v>
      </c>
      <c r="O512" s="86"/>
      <c r="P512" s="224">
        <f>O512*H512</f>
        <v>0</v>
      </c>
      <c r="Q512" s="224">
        <v>2.5018699999999998</v>
      </c>
      <c r="R512" s="224">
        <f>Q512*H512</f>
        <v>2.4768512999999999</v>
      </c>
      <c r="S512" s="224">
        <v>0</v>
      </c>
      <c r="T512" s="225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6" t="s">
        <v>187</v>
      </c>
      <c r="AT512" s="226" t="s">
        <v>182</v>
      </c>
      <c r="AU512" s="226" t="s">
        <v>82</v>
      </c>
      <c r="AY512" s="19" t="s">
        <v>180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19" t="s">
        <v>80</v>
      </c>
      <c r="BK512" s="227">
        <f>ROUND(I512*H512,2)</f>
        <v>0</v>
      </c>
      <c r="BL512" s="19" t="s">
        <v>187</v>
      </c>
      <c r="BM512" s="226" t="s">
        <v>1004</v>
      </c>
    </row>
    <row r="513" s="2" customFormat="1">
      <c r="A513" s="40"/>
      <c r="B513" s="41"/>
      <c r="C513" s="42"/>
      <c r="D513" s="228" t="s">
        <v>189</v>
      </c>
      <c r="E513" s="42"/>
      <c r="F513" s="229" t="s">
        <v>1005</v>
      </c>
      <c r="G513" s="42"/>
      <c r="H513" s="42"/>
      <c r="I513" s="230"/>
      <c r="J513" s="42"/>
      <c r="K513" s="42"/>
      <c r="L513" s="46"/>
      <c r="M513" s="231"/>
      <c r="N513" s="232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189</v>
      </c>
      <c r="AU513" s="19" t="s">
        <v>82</v>
      </c>
    </row>
    <row r="514" s="2" customFormat="1">
      <c r="A514" s="40"/>
      <c r="B514" s="41"/>
      <c r="C514" s="42"/>
      <c r="D514" s="233" t="s">
        <v>191</v>
      </c>
      <c r="E514" s="42"/>
      <c r="F514" s="234" t="s">
        <v>1006</v>
      </c>
      <c r="G514" s="42"/>
      <c r="H514" s="42"/>
      <c r="I514" s="230"/>
      <c r="J514" s="42"/>
      <c r="K514" s="42"/>
      <c r="L514" s="46"/>
      <c r="M514" s="231"/>
      <c r="N514" s="232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191</v>
      </c>
      <c r="AU514" s="19" t="s">
        <v>82</v>
      </c>
    </row>
    <row r="515" s="14" customFormat="1">
      <c r="A515" s="14"/>
      <c r="B515" s="246"/>
      <c r="C515" s="247"/>
      <c r="D515" s="228" t="s">
        <v>193</v>
      </c>
      <c r="E515" s="248" t="s">
        <v>19</v>
      </c>
      <c r="F515" s="249" t="s">
        <v>1007</v>
      </c>
      <c r="G515" s="247"/>
      <c r="H515" s="248" t="s">
        <v>19</v>
      </c>
      <c r="I515" s="250"/>
      <c r="J515" s="247"/>
      <c r="K515" s="247"/>
      <c r="L515" s="251"/>
      <c r="M515" s="252"/>
      <c r="N515" s="253"/>
      <c r="O515" s="253"/>
      <c r="P515" s="253"/>
      <c r="Q515" s="253"/>
      <c r="R515" s="253"/>
      <c r="S515" s="253"/>
      <c r="T515" s="25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5" t="s">
        <v>193</v>
      </c>
      <c r="AU515" s="255" t="s">
        <v>82</v>
      </c>
      <c r="AV515" s="14" t="s">
        <v>80</v>
      </c>
      <c r="AW515" s="14" t="s">
        <v>33</v>
      </c>
      <c r="AX515" s="14" t="s">
        <v>72</v>
      </c>
      <c r="AY515" s="255" t="s">
        <v>180</v>
      </c>
    </row>
    <row r="516" s="13" customFormat="1">
      <c r="A516" s="13"/>
      <c r="B516" s="235"/>
      <c r="C516" s="236"/>
      <c r="D516" s="228" t="s">
        <v>193</v>
      </c>
      <c r="E516" s="237" t="s">
        <v>19</v>
      </c>
      <c r="F516" s="238" t="s">
        <v>1008</v>
      </c>
      <c r="G516" s="236"/>
      <c r="H516" s="239">
        <v>0.98999999999999999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5" t="s">
        <v>193</v>
      </c>
      <c r="AU516" s="245" t="s">
        <v>82</v>
      </c>
      <c r="AV516" s="13" t="s">
        <v>82</v>
      </c>
      <c r="AW516" s="13" t="s">
        <v>33</v>
      </c>
      <c r="AX516" s="13" t="s">
        <v>80</v>
      </c>
      <c r="AY516" s="245" t="s">
        <v>180</v>
      </c>
    </row>
    <row r="517" s="2" customFormat="1" ht="16.5" customHeight="1">
      <c r="A517" s="40"/>
      <c r="B517" s="41"/>
      <c r="C517" s="215" t="s">
        <v>520</v>
      </c>
      <c r="D517" s="215" t="s">
        <v>182</v>
      </c>
      <c r="E517" s="216" t="s">
        <v>1009</v>
      </c>
      <c r="F517" s="217" t="s">
        <v>1010</v>
      </c>
      <c r="G517" s="218" t="s">
        <v>185</v>
      </c>
      <c r="H517" s="219">
        <v>5.0250000000000004</v>
      </c>
      <c r="I517" s="220"/>
      <c r="J517" s="221">
        <f>ROUND(I517*H517,2)</f>
        <v>0</v>
      </c>
      <c r="K517" s="217" t="s">
        <v>19</v>
      </c>
      <c r="L517" s="46"/>
      <c r="M517" s="222" t="s">
        <v>19</v>
      </c>
      <c r="N517" s="223" t="s">
        <v>43</v>
      </c>
      <c r="O517" s="86"/>
      <c r="P517" s="224">
        <f>O517*H517</f>
        <v>0</v>
      </c>
      <c r="Q517" s="224">
        <v>0</v>
      </c>
      <c r="R517" s="224">
        <f>Q517*H517</f>
        <v>0</v>
      </c>
      <c r="S517" s="224">
        <v>0</v>
      </c>
      <c r="T517" s="225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6" t="s">
        <v>187</v>
      </c>
      <c r="AT517" s="226" t="s">
        <v>182</v>
      </c>
      <c r="AU517" s="226" t="s">
        <v>82</v>
      </c>
      <c r="AY517" s="19" t="s">
        <v>180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19" t="s">
        <v>80</v>
      </c>
      <c r="BK517" s="227">
        <f>ROUND(I517*H517,2)</f>
        <v>0</v>
      </c>
      <c r="BL517" s="19" t="s">
        <v>187</v>
      </c>
      <c r="BM517" s="226" t="s">
        <v>1011</v>
      </c>
    </row>
    <row r="518" s="2" customFormat="1">
      <c r="A518" s="40"/>
      <c r="B518" s="41"/>
      <c r="C518" s="42"/>
      <c r="D518" s="228" t="s">
        <v>189</v>
      </c>
      <c r="E518" s="42"/>
      <c r="F518" s="229" t="s">
        <v>1010</v>
      </c>
      <c r="G518" s="42"/>
      <c r="H518" s="42"/>
      <c r="I518" s="230"/>
      <c r="J518" s="42"/>
      <c r="K518" s="42"/>
      <c r="L518" s="46"/>
      <c r="M518" s="231"/>
      <c r="N518" s="232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189</v>
      </c>
      <c r="AU518" s="19" t="s">
        <v>82</v>
      </c>
    </row>
    <row r="519" s="14" customFormat="1">
      <c r="A519" s="14"/>
      <c r="B519" s="246"/>
      <c r="C519" s="247"/>
      <c r="D519" s="228" t="s">
        <v>193</v>
      </c>
      <c r="E519" s="248" t="s">
        <v>19</v>
      </c>
      <c r="F519" s="249" t="s">
        <v>622</v>
      </c>
      <c r="G519" s="247"/>
      <c r="H519" s="248" t="s">
        <v>19</v>
      </c>
      <c r="I519" s="250"/>
      <c r="J519" s="247"/>
      <c r="K519" s="247"/>
      <c r="L519" s="251"/>
      <c r="M519" s="252"/>
      <c r="N519" s="253"/>
      <c r="O519" s="253"/>
      <c r="P519" s="253"/>
      <c r="Q519" s="253"/>
      <c r="R519" s="253"/>
      <c r="S519" s="253"/>
      <c r="T519" s="25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5" t="s">
        <v>193</v>
      </c>
      <c r="AU519" s="255" t="s">
        <v>82</v>
      </c>
      <c r="AV519" s="14" t="s">
        <v>80</v>
      </c>
      <c r="AW519" s="14" t="s">
        <v>33</v>
      </c>
      <c r="AX519" s="14" t="s">
        <v>72</v>
      </c>
      <c r="AY519" s="255" t="s">
        <v>180</v>
      </c>
    </row>
    <row r="520" s="13" customFormat="1">
      <c r="A520" s="13"/>
      <c r="B520" s="235"/>
      <c r="C520" s="236"/>
      <c r="D520" s="228" t="s">
        <v>193</v>
      </c>
      <c r="E520" s="237" t="s">
        <v>19</v>
      </c>
      <c r="F520" s="238" t="s">
        <v>1012</v>
      </c>
      <c r="G520" s="236"/>
      <c r="H520" s="239">
        <v>1.2250000000000001</v>
      </c>
      <c r="I520" s="240"/>
      <c r="J520" s="236"/>
      <c r="K520" s="236"/>
      <c r="L520" s="241"/>
      <c r="M520" s="242"/>
      <c r="N520" s="243"/>
      <c r="O520" s="243"/>
      <c r="P520" s="243"/>
      <c r="Q520" s="243"/>
      <c r="R520" s="243"/>
      <c r="S520" s="243"/>
      <c r="T520" s="244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5" t="s">
        <v>193</v>
      </c>
      <c r="AU520" s="245" t="s">
        <v>82</v>
      </c>
      <c r="AV520" s="13" t="s">
        <v>82</v>
      </c>
      <c r="AW520" s="13" t="s">
        <v>33</v>
      </c>
      <c r="AX520" s="13" t="s">
        <v>72</v>
      </c>
      <c r="AY520" s="245" t="s">
        <v>180</v>
      </c>
    </row>
    <row r="521" s="14" customFormat="1">
      <c r="A521" s="14"/>
      <c r="B521" s="246"/>
      <c r="C521" s="247"/>
      <c r="D521" s="228" t="s">
        <v>193</v>
      </c>
      <c r="E521" s="248" t="s">
        <v>19</v>
      </c>
      <c r="F521" s="249" t="s">
        <v>856</v>
      </c>
      <c r="G521" s="247"/>
      <c r="H521" s="248" t="s">
        <v>19</v>
      </c>
      <c r="I521" s="250"/>
      <c r="J521" s="247"/>
      <c r="K521" s="247"/>
      <c r="L521" s="251"/>
      <c r="M521" s="252"/>
      <c r="N521" s="253"/>
      <c r="O521" s="253"/>
      <c r="P521" s="253"/>
      <c r="Q521" s="253"/>
      <c r="R521" s="253"/>
      <c r="S521" s="253"/>
      <c r="T521" s="25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5" t="s">
        <v>193</v>
      </c>
      <c r="AU521" s="255" t="s">
        <v>82</v>
      </c>
      <c r="AV521" s="14" t="s">
        <v>80</v>
      </c>
      <c r="AW521" s="14" t="s">
        <v>33</v>
      </c>
      <c r="AX521" s="14" t="s">
        <v>72</v>
      </c>
      <c r="AY521" s="255" t="s">
        <v>180</v>
      </c>
    </row>
    <row r="522" s="13" customFormat="1">
      <c r="A522" s="13"/>
      <c r="B522" s="235"/>
      <c r="C522" s="236"/>
      <c r="D522" s="228" t="s">
        <v>193</v>
      </c>
      <c r="E522" s="237" t="s">
        <v>19</v>
      </c>
      <c r="F522" s="238" t="s">
        <v>1013</v>
      </c>
      <c r="G522" s="236"/>
      <c r="H522" s="239">
        <v>3.7999999999999998</v>
      </c>
      <c r="I522" s="240"/>
      <c r="J522" s="236"/>
      <c r="K522" s="236"/>
      <c r="L522" s="241"/>
      <c r="M522" s="242"/>
      <c r="N522" s="243"/>
      <c r="O522" s="243"/>
      <c r="P522" s="243"/>
      <c r="Q522" s="243"/>
      <c r="R522" s="243"/>
      <c r="S522" s="243"/>
      <c r="T522" s="244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5" t="s">
        <v>193</v>
      </c>
      <c r="AU522" s="245" t="s">
        <v>82</v>
      </c>
      <c r="AV522" s="13" t="s">
        <v>82</v>
      </c>
      <c r="AW522" s="13" t="s">
        <v>33</v>
      </c>
      <c r="AX522" s="13" t="s">
        <v>72</v>
      </c>
      <c r="AY522" s="245" t="s">
        <v>180</v>
      </c>
    </row>
    <row r="523" s="15" customFormat="1">
      <c r="A523" s="15"/>
      <c r="B523" s="256"/>
      <c r="C523" s="257"/>
      <c r="D523" s="228" t="s">
        <v>193</v>
      </c>
      <c r="E523" s="258" t="s">
        <v>19</v>
      </c>
      <c r="F523" s="259" t="s">
        <v>353</v>
      </c>
      <c r="G523" s="257"/>
      <c r="H523" s="260">
        <v>5.0250000000000004</v>
      </c>
      <c r="I523" s="261"/>
      <c r="J523" s="257"/>
      <c r="K523" s="257"/>
      <c r="L523" s="262"/>
      <c r="M523" s="263"/>
      <c r="N523" s="264"/>
      <c r="O523" s="264"/>
      <c r="P523" s="264"/>
      <c r="Q523" s="264"/>
      <c r="R523" s="264"/>
      <c r="S523" s="264"/>
      <c r="T523" s="26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6" t="s">
        <v>193</v>
      </c>
      <c r="AU523" s="266" t="s">
        <v>82</v>
      </c>
      <c r="AV523" s="15" t="s">
        <v>187</v>
      </c>
      <c r="AW523" s="15" t="s">
        <v>33</v>
      </c>
      <c r="AX523" s="15" t="s">
        <v>80</v>
      </c>
      <c r="AY523" s="266" t="s">
        <v>180</v>
      </c>
    </row>
    <row r="524" s="2" customFormat="1" ht="16.5" customHeight="1">
      <c r="A524" s="40"/>
      <c r="B524" s="41"/>
      <c r="C524" s="215" t="s">
        <v>545</v>
      </c>
      <c r="D524" s="215" t="s">
        <v>182</v>
      </c>
      <c r="E524" s="216" t="s">
        <v>1014</v>
      </c>
      <c r="F524" s="217" t="s">
        <v>1015</v>
      </c>
      <c r="G524" s="218" t="s">
        <v>185</v>
      </c>
      <c r="H524" s="219">
        <v>41.534999999999997</v>
      </c>
      <c r="I524" s="220"/>
      <c r="J524" s="221">
        <f>ROUND(I524*H524,2)</f>
        <v>0</v>
      </c>
      <c r="K524" s="217" t="s">
        <v>186</v>
      </c>
      <c r="L524" s="46"/>
      <c r="M524" s="222" t="s">
        <v>19</v>
      </c>
      <c r="N524" s="223" t="s">
        <v>43</v>
      </c>
      <c r="O524" s="86"/>
      <c r="P524" s="224">
        <f>O524*H524</f>
        <v>0</v>
      </c>
      <c r="Q524" s="224">
        <v>0.00247</v>
      </c>
      <c r="R524" s="224">
        <f>Q524*H524</f>
        <v>0.10259144999999999</v>
      </c>
      <c r="S524" s="224">
        <v>0</v>
      </c>
      <c r="T524" s="225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6" t="s">
        <v>187</v>
      </c>
      <c r="AT524" s="226" t="s">
        <v>182</v>
      </c>
      <c r="AU524" s="226" t="s">
        <v>82</v>
      </c>
      <c r="AY524" s="19" t="s">
        <v>180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9" t="s">
        <v>80</v>
      </c>
      <c r="BK524" s="227">
        <f>ROUND(I524*H524,2)</f>
        <v>0</v>
      </c>
      <c r="BL524" s="19" t="s">
        <v>187</v>
      </c>
      <c r="BM524" s="226" t="s">
        <v>1016</v>
      </c>
    </row>
    <row r="525" s="2" customFormat="1">
      <c r="A525" s="40"/>
      <c r="B525" s="41"/>
      <c r="C525" s="42"/>
      <c r="D525" s="228" t="s">
        <v>189</v>
      </c>
      <c r="E525" s="42"/>
      <c r="F525" s="229" t="s">
        <v>1017</v>
      </c>
      <c r="G525" s="42"/>
      <c r="H525" s="42"/>
      <c r="I525" s="230"/>
      <c r="J525" s="42"/>
      <c r="K525" s="42"/>
      <c r="L525" s="46"/>
      <c r="M525" s="231"/>
      <c r="N525" s="232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189</v>
      </c>
      <c r="AU525" s="19" t="s">
        <v>82</v>
      </c>
    </row>
    <row r="526" s="2" customFormat="1">
      <c r="A526" s="40"/>
      <c r="B526" s="41"/>
      <c r="C526" s="42"/>
      <c r="D526" s="233" t="s">
        <v>191</v>
      </c>
      <c r="E526" s="42"/>
      <c r="F526" s="234" t="s">
        <v>1018</v>
      </c>
      <c r="G526" s="42"/>
      <c r="H526" s="42"/>
      <c r="I526" s="230"/>
      <c r="J526" s="42"/>
      <c r="K526" s="42"/>
      <c r="L526" s="46"/>
      <c r="M526" s="231"/>
      <c r="N526" s="232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191</v>
      </c>
      <c r="AU526" s="19" t="s">
        <v>82</v>
      </c>
    </row>
    <row r="527" s="14" customFormat="1">
      <c r="A527" s="14"/>
      <c r="B527" s="246"/>
      <c r="C527" s="247"/>
      <c r="D527" s="228" t="s">
        <v>193</v>
      </c>
      <c r="E527" s="248" t="s">
        <v>19</v>
      </c>
      <c r="F527" s="249" t="s">
        <v>979</v>
      </c>
      <c r="G527" s="247"/>
      <c r="H527" s="248" t="s">
        <v>19</v>
      </c>
      <c r="I527" s="250"/>
      <c r="J527" s="247"/>
      <c r="K527" s="247"/>
      <c r="L527" s="251"/>
      <c r="M527" s="252"/>
      <c r="N527" s="253"/>
      <c r="O527" s="253"/>
      <c r="P527" s="253"/>
      <c r="Q527" s="253"/>
      <c r="R527" s="253"/>
      <c r="S527" s="253"/>
      <c r="T527" s="25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5" t="s">
        <v>193</v>
      </c>
      <c r="AU527" s="255" t="s">
        <v>82</v>
      </c>
      <c r="AV527" s="14" t="s">
        <v>80</v>
      </c>
      <c r="AW527" s="14" t="s">
        <v>33</v>
      </c>
      <c r="AX527" s="14" t="s">
        <v>72</v>
      </c>
      <c r="AY527" s="255" t="s">
        <v>180</v>
      </c>
    </row>
    <row r="528" s="13" customFormat="1">
      <c r="A528" s="13"/>
      <c r="B528" s="235"/>
      <c r="C528" s="236"/>
      <c r="D528" s="228" t="s">
        <v>193</v>
      </c>
      <c r="E528" s="237" t="s">
        <v>19</v>
      </c>
      <c r="F528" s="238" t="s">
        <v>1019</v>
      </c>
      <c r="G528" s="236"/>
      <c r="H528" s="239">
        <v>3.278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193</v>
      </c>
      <c r="AU528" s="245" t="s">
        <v>82</v>
      </c>
      <c r="AV528" s="13" t="s">
        <v>82</v>
      </c>
      <c r="AW528" s="13" t="s">
        <v>33</v>
      </c>
      <c r="AX528" s="13" t="s">
        <v>72</v>
      </c>
      <c r="AY528" s="245" t="s">
        <v>180</v>
      </c>
    </row>
    <row r="529" s="14" customFormat="1">
      <c r="A529" s="14"/>
      <c r="B529" s="246"/>
      <c r="C529" s="247"/>
      <c r="D529" s="228" t="s">
        <v>193</v>
      </c>
      <c r="E529" s="248" t="s">
        <v>19</v>
      </c>
      <c r="F529" s="249" t="s">
        <v>981</v>
      </c>
      <c r="G529" s="247"/>
      <c r="H529" s="248" t="s">
        <v>19</v>
      </c>
      <c r="I529" s="250"/>
      <c r="J529" s="247"/>
      <c r="K529" s="247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193</v>
      </c>
      <c r="AU529" s="255" t="s">
        <v>82</v>
      </c>
      <c r="AV529" s="14" t="s">
        <v>80</v>
      </c>
      <c r="AW529" s="14" t="s">
        <v>33</v>
      </c>
      <c r="AX529" s="14" t="s">
        <v>72</v>
      </c>
      <c r="AY529" s="255" t="s">
        <v>180</v>
      </c>
    </row>
    <row r="530" s="13" customFormat="1">
      <c r="A530" s="13"/>
      <c r="B530" s="235"/>
      <c r="C530" s="236"/>
      <c r="D530" s="228" t="s">
        <v>193</v>
      </c>
      <c r="E530" s="237" t="s">
        <v>19</v>
      </c>
      <c r="F530" s="238" t="s">
        <v>1020</v>
      </c>
      <c r="G530" s="236"/>
      <c r="H530" s="239">
        <v>6.7210000000000001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193</v>
      </c>
      <c r="AU530" s="245" t="s">
        <v>82</v>
      </c>
      <c r="AV530" s="13" t="s">
        <v>82</v>
      </c>
      <c r="AW530" s="13" t="s">
        <v>33</v>
      </c>
      <c r="AX530" s="13" t="s">
        <v>72</v>
      </c>
      <c r="AY530" s="245" t="s">
        <v>180</v>
      </c>
    </row>
    <row r="531" s="16" customFormat="1">
      <c r="A531" s="16"/>
      <c r="B531" s="267"/>
      <c r="C531" s="268"/>
      <c r="D531" s="228" t="s">
        <v>193</v>
      </c>
      <c r="E531" s="269" t="s">
        <v>19</v>
      </c>
      <c r="F531" s="270" t="s">
        <v>473</v>
      </c>
      <c r="G531" s="268"/>
      <c r="H531" s="271">
        <v>9.9990000000000006</v>
      </c>
      <c r="I531" s="272"/>
      <c r="J531" s="268"/>
      <c r="K531" s="268"/>
      <c r="L531" s="273"/>
      <c r="M531" s="274"/>
      <c r="N531" s="275"/>
      <c r="O531" s="275"/>
      <c r="P531" s="275"/>
      <c r="Q531" s="275"/>
      <c r="R531" s="275"/>
      <c r="S531" s="275"/>
      <c r="T531" s="27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T531" s="277" t="s">
        <v>193</v>
      </c>
      <c r="AU531" s="277" t="s">
        <v>82</v>
      </c>
      <c r="AV531" s="16" t="s">
        <v>100</v>
      </c>
      <c r="AW531" s="16" t="s">
        <v>33</v>
      </c>
      <c r="AX531" s="16" t="s">
        <v>72</v>
      </c>
      <c r="AY531" s="277" t="s">
        <v>180</v>
      </c>
    </row>
    <row r="532" s="14" customFormat="1">
      <c r="A532" s="14"/>
      <c r="B532" s="246"/>
      <c r="C532" s="247"/>
      <c r="D532" s="228" t="s">
        <v>193</v>
      </c>
      <c r="E532" s="248" t="s">
        <v>19</v>
      </c>
      <c r="F532" s="249" t="s">
        <v>1021</v>
      </c>
      <c r="G532" s="247"/>
      <c r="H532" s="248" t="s">
        <v>19</v>
      </c>
      <c r="I532" s="250"/>
      <c r="J532" s="247"/>
      <c r="K532" s="247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193</v>
      </c>
      <c r="AU532" s="255" t="s">
        <v>82</v>
      </c>
      <c r="AV532" s="14" t="s">
        <v>80</v>
      </c>
      <c r="AW532" s="14" t="s">
        <v>33</v>
      </c>
      <c r="AX532" s="14" t="s">
        <v>72</v>
      </c>
      <c r="AY532" s="255" t="s">
        <v>180</v>
      </c>
    </row>
    <row r="533" s="13" customFormat="1">
      <c r="A533" s="13"/>
      <c r="B533" s="235"/>
      <c r="C533" s="236"/>
      <c r="D533" s="228" t="s">
        <v>193</v>
      </c>
      <c r="E533" s="237" t="s">
        <v>19</v>
      </c>
      <c r="F533" s="238" t="s">
        <v>1022</v>
      </c>
      <c r="G533" s="236"/>
      <c r="H533" s="239">
        <v>3.1899999999999999</v>
      </c>
      <c r="I533" s="240"/>
      <c r="J533" s="236"/>
      <c r="K533" s="236"/>
      <c r="L533" s="241"/>
      <c r="M533" s="242"/>
      <c r="N533" s="243"/>
      <c r="O533" s="243"/>
      <c r="P533" s="243"/>
      <c r="Q533" s="243"/>
      <c r="R533" s="243"/>
      <c r="S533" s="243"/>
      <c r="T533" s="244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5" t="s">
        <v>193</v>
      </c>
      <c r="AU533" s="245" t="s">
        <v>82</v>
      </c>
      <c r="AV533" s="13" t="s">
        <v>82</v>
      </c>
      <c r="AW533" s="13" t="s">
        <v>33</v>
      </c>
      <c r="AX533" s="13" t="s">
        <v>72</v>
      </c>
      <c r="AY533" s="245" t="s">
        <v>180</v>
      </c>
    </row>
    <row r="534" s="14" customFormat="1">
      <c r="A534" s="14"/>
      <c r="B534" s="246"/>
      <c r="C534" s="247"/>
      <c r="D534" s="228" t="s">
        <v>193</v>
      </c>
      <c r="E534" s="248" t="s">
        <v>19</v>
      </c>
      <c r="F534" s="249" t="s">
        <v>1023</v>
      </c>
      <c r="G534" s="247"/>
      <c r="H534" s="248" t="s">
        <v>19</v>
      </c>
      <c r="I534" s="250"/>
      <c r="J534" s="247"/>
      <c r="K534" s="247"/>
      <c r="L534" s="251"/>
      <c r="M534" s="252"/>
      <c r="N534" s="253"/>
      <c r="O534" s="253"/>
      <c r="P534" s="253"/>
      <c r="Q534" s="253"/>
      <c r="R534" s="253"/>
      <c r="S534" s="253"/>
      <c r="T534" s="25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5" t="s">
        <v>193</v>
      </c>
      <c r="AU534" s="255" t="s">
        <v>82</v>
      </c>
      <c r="AV534" s="14" t="s">
        <v>80</v>
      </c>
      <c r="AW534" s="14" t="s">
        <v>33</v>
      </c>
      <c r="AX534" s="14" t="s">
        <v>72</v>
      </c>
      <c r="AY534" s="255" t="s">
        <v>180</v>
      </c>
    </row>
    <row r="535" s="13" customFormat="1">
      <c r="A535" s="13"/>
      <c r="B535" s="235"/>
      <c r="C535" s="236"/>
      <c r="D535" s="228" t="s">
        <v>193</v>
      </c>
      <c r="E535" s="237" t="s">
        <v>19</v>
      </c>
      <c r="F535" s="238" t="s">
        <v>1024</v>
      </c>
      <c r="G535" s="236"/>
      <c r="H535" s="239">
        <v>12.242000000000001</v>
      </c>
      <c r="I535" s="240"/>
      <c r="J535" s="236"/>
      <c r="K535" s="236"/>
      <c r="L535" s="241"/>
      <c r="M535" s="242"/>
      <c r="N535" s="243"/>
      <c r="O535" s="243"/>
      <c r="P535" s="243"/>
      <c r="Q535" s="243"/>
      <c r="R535" s="243"/>
      <c r="S535" s="243"/>
      <c r="T535" s="244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5" t="s">
        <v>193</v>
      </c>
      <c r="AU535" s="245" t="s">
        <v>82</v>
      </c>
      <c r="AV535" s="13" t="s">
        <v>82</v>
      </c>
      <c r="AW535" s="13" t="s">
        <v>33</v>
      </c>
      <c r="AX535" s="13" t="s">
        <v>72</v>
      </c>
      <c r="AY535" s="245" t="s">
        <v>180</v>
      </c>
    </row>
    <row r="536" s="14" customFormat="1">
      <c r="A536" s="14"/>
      <c r="B536" s="246"/>
      <c r="C536" s="247"/>
      <c r="D536" s="228" t="s">
        <v>193</v>
      </c>
      <c r="E536" s="248" t="s">
        <v>19</v>
      </c>
      <c r="F536" s="249" t="s">
        <v>1025</v>
      </c>
      <c r="G536" s="247"/>
      <c r="H536" s="248" t="s">
        <v>19</v>
      </c>
      <c r="I536" s="250"/>
      <c r="J536" s="247"/>
      <c r="K536" s="247"/>
      <c r="L536" s="251"/>
      <c r="M536" s="252"/>
      <c r="N536" s="253"/>
      <c r="O536" s="253"/>
      <c r="P536" s="253"/>
      <c r="Q536" s="253"/>
      <c r="R536" s="253"/>
      <c r="S536" s="253"/>
      <c r="T536" s="25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5" t="s">
        <v>193</v>
      </c>
      <c r="AU536" s="255" t="s">
        <v>82</v>
      </c>
      <c r="AV536" s="14" t="s">
        <v>80</v>
      </c>
      <c r="AW536" s="14" t="s">
        <v>33</v>
      </c>
      <c r="AX536" s="14" t="s">
        <v>72</v>
      </c>
      <c r="AY536" s="255" t="s">
        <v>180</v>
      </c>
    </row>
    <row r="537" s="13" customFormat="1">
      <c r="A537" s="13"/>
      <c r="B537" s="235"/>
      <c r="C537" s="236"/>
      <c r="D537" s="228" t="s">
        <v>193</v>
      </c>
      <c r="E537" s="237" t="s">
        <v>19</v>
      </c>
      <c r="F537" s="238" t="s">
        <v>1026</v>
      </c>
      <c r="G537" s="236"/>
      <c r="H537" s="239">
        <v>2.2000000000000002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5" t="s">
        <v>193</v>
      </c>
      <c r="AU537" s="245" t="s">
        <v>82</v>
      </c>
      <c r="AV537" s="13" t="s">
        <v>82</v>
      </c>
      <c r="AW537" s="13" t="s">
        <v>33</v>
      </c>
      <c r="AX537" s="13" t="s">
        <v>72</v>
      </c>
      <c r="AY537" s="245" t="s">
        <v>180</v>
      </c>
    </row>
    <row r="538" s="14" customFormat="1">
      <c r="A538" s="14"/>
      <c r="B538" s="246"/>
      <c r="C538" s="247"/>
      <c r="D538" s="228" t="s">
        <v>193</v>
      </c>
      <c r="E538" s="248" t="s">
        <v>19</v>
      </c>
      <c r="F538" s="249" t="s">
        <v>1027</v>
      </c>
      <c r="G538" s="247"/>
      <c r="H538" s="248" t="s">
        <v>19</v>
      </c>
      <c r="I538" s="250"/>
      <c r="J538" s="247"/>
      <c r="K538" s="247"/>
      <c r="L538" s="251"/>
      <c r="M538" s="252"/>
      <c r="N538" s="253"/>
      <c r="O538" s="253"/>
      <c r="P538" s="253"/>
      <c r="Q538" s="253"/>
      <c r="R538" s="253"/>
      <c r="S538" s="253"/>
      <c r="T538" s="25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5" t="s">
        <v>193</v>
      </c>
      <c r="AU538" s="255" t="s">
        <v>82</v>
      </c>
      <c r="AV538" s="14" t="s">
        <v>80</v>
      </c>
      <c r="AW538" s="14" t="s">
        <v>33</v>
      </c>
      <c r="AX538" s="14" t="s">
        <v>72</v>
      </c>
      <c r="AY538" s="255" t="s">
        <v>180</v>
      </c>
    </row>
    <row r="539" s="13" customFormat="1">
      <c r="A539" s="13"/>
      <c r="B539" s="235"/>
      <c r="C539" s="236"/>
      <c r="D539" s="228" t="s">
        <v>193</v>
      </c>
      <c r="E539" s="237" t="s">
        <v>19</v>
      </c>
      <c r="F539" s="238" t="s">
        <v>1028</v>
      </c>
      <c r="G539" s="236"/>
      <c r="H539" s="239">
        <v>7.1200000000000001</v>
      </c>
      <c r="I539" s="240"/>
      <c r="J539" s="236"/>
      <c r="K539" s="236"/>
      <c r="L539" s="241"/>
      <c r="M539" s="242"/>
      <c r="N539" s="243"/>
      <c r="O539" s="243"/>
      <c r="P539" s="243"/>
      <c r="Q539" s="243"/>
      <c r="R539" s="243"/>
      <c r="S539" s="243"/>
      <c r="T539" s="244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5" t="s">
        <v>193</v>
      </c>
      <c r="AU539" s="245" t="s">
        <v>82</v>
      </c>
      <c r="AV539" s="13" t="s">
        <v>82</v>
      </c>
      <c r="AW539" s="13" t="s">
        <v>33</v>
      </c>
      <c r="AX539" s="13" t="s">
        <v>72</v>
      </c>
      <c r="AY539" s="245" t="s">
        <v>180</v>
      </c>
    </row>
    <row r="540" s="14" customFormat="1">
      <c r="A540" s="14"/>
      <c r="B540" s="246"/>
      <c r="C540" s="247"/>
      <c r="D540" s="228" t="s">
        <v>193</v>
      </c>
      <c r="E540" s="248" t="s">
        <v>19</v>
      </c>
      <c r="F540" s="249" t="s">
        <v>1029</v>
      </c>
      <c r="G540" s="247"/>
      <c r="H540" s="248" t="s">
        <v>19</v>
      </c>
      <c r="I540" s="250"/>
      <c r="J540" s="247"/>
      <c r="K540" s="247"/>
      <c r="L540" s="251"/>
      <c r="M540" s="252"/>
      <c r="N540" s="253"/>
      <c r="O540" s="253"/>
      <c r="P540" s="253"/>
      <c r="Q540" s="253"/>
      <c r="R540" s="253"/>
      <c r="S540" s="253"/>
      <c r="T540" s="25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5" t="s">
        <v>193</v>
      </c>
      <c r="AU540" s="255" t="s">
        <v>82</v>
      </c>
      <c r="AV540" s="14" t="s">
        <v>80</v>
      </c>
      <c r="AW540" s="14" t="s">
        <v>33</v>
      </c>
      <c r="AX540" s="14" t="s">
        <v>72</v>
      </c>
      <c r="AY540" s="255" t="s">
        <v>180</v>
      </c>
    </row>
    <row r="541" s="13" customFormat="1">
      <c r="A541" s="13"/>
      <c r="B541" s="235"/>
      <c r="C541" s="236"/>
      <c r="D541" s="228" t="s">
        <v>193</v>
      </c>
      <c r="E541" s="237" t="s">
        <v>19</v>
      </c>
      <c r="F541" s="238" t="s">
        <v>1030</v>
      </c>
      <c r="G541" s="236"/>
      <c r="H541" s="239">
        <v>5.9039999999999999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45" t="s">
        <v>193</v>
      </c>
      <c r="AU541" s="245" t="s">
        <v>82</v>
      </c>
      <c r="AV541" s="13" t="s">
        <v>82</v>
      </c>
      <c r="AW541" s="13" t="s">
        <v>33</v>
      </c>
      <c r="AX541" s="13" t="s">
        <v>72</v>
      </c>
      <c r="AY541" s="245" t="s">
        <v>180</v>
      </c>
    </row>
    <row r="542" s="14" customFormat="1">
      <c r="A542" s="14"/>
      <c r="B542" s="246"/>
      <c r="C542" s="247"/>
      <c r="D542" s="228" t="s">
        <v>193</v>
      </c>
      <c r="E542" s="248" t="s">
        <v>19</v>
      </c>
      <c r="F542" s="249" t="s">
        <v>1031</v>
      </c>
      <c r="G542" s="247"/>
      <c r="H542" s="248" t="s">
        <v>19</v>
      </c>
      <c r="I542" s="250"/>
      <c r="J542" s="247"/>
      <c r="K542" s="247"/>
      <c r="L542" s="251"/>
      <c r="M542" s="252"/>
      <c r="N542" s="253"/>
      <c r="O542" s="253"/>
      <c r="P542" s="253"/>
      <c r="Q542" s="253"/>
      <c r="R542" s="253"/>
      <c r="S542" s="253"/>
      <c r="T542" s="25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5" t="s">
        <v>193</v>
      </c>
      <c r="AU542" s="255" t="s">
        <v>82</v>
      </c>
      <c r="AV542" s="14" t="s">
        <v>80</v>
      </c>
      <c r="AW542" s="14" t="s">
        <v>33</v>
      </c>
      <c r="AX542" s="14" t="s">
        <v>72</v>
      </c>
      <c r="AY542" s="255" t="s">
        <v>180</v>
      </c>
    </row>
    <row r="543" s="13" customFormat="1">
      <c r="A543" s="13"/>
      <c r="B543" s="235"/>
      <c r="C543" s="236"/>
      <c r="D543" s="228" t="s">
        <v>193</v>
      </c>
      <c r="E543" s="237" t="s">
        <v>19</v>
      </c>
      <c r="F543" s="238" t="s">
        <v>1032</v>
      </c>
      <c r="G543" s="236"/>
      <c r="H543" s="239">
        <v>0.88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5" t="s">
        <v>193</v>
      </c>
      <c r="AU543" s="245" t="s">
        <v>82</v>
      </c>
      <c r="AV543" s="13" t="s">
        <v>82</v>
      </c>
      <c r="AW543" s="13" t="s">
        <v>33</v>
      </c>
      <c r="AX543" s="13" t="s">
        <v>72</v>
      </c>
      <c r="AY543" s="245" t="s">
        <v>180</v>
      </c>
    </row>
    <row r="544" s="16" customFormat="1">
      <c r="A544" s="16"/>
      <c r="B544" s="267"/>
      <c r="C544" s="268"/>
      <c r="D544" s="228" t="s">
        <v>193</v>
      </c>
      <c r="E544" s="269" t="s">
        <v>19</v>
      </c>
      <c r="F544" s="270" t="s">
        <v>473</v>
      </c>
      <c r="G544" s="268"/>
      <c r="H544" s="271">
        <v>31.536000000000001</v>
      </c>
      <c r="I544" s="272"/>
      <c r="J544" s="268"/>
      <c r="K544" s="268"/>
      <c r="L544" s="273"/>
      <c r="M544" s="274"/>
      <c r="N544" s="275"/>
      <c r="O544" s="275"/>
      <c r="P544" s="275"/>
      <c r="Q544" s="275"/>
      <c r="R544" s="275"/>
      <c r="S544" s="275"/>
      <c r="T544" s="27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77" t="s">
        <v>193</v>
      </c>
      <c r="AU544" s="277" t="s">
        <v>82</v>
      </c>
      <c r="AV544" s="16" t="s">
        <v>100</v>
      </c>
      <c r="AW544" s="16" t="s">
        <v>33</v>
      </c>
      <c r="AX544" s="16" t="s">
        <v>72</v>
      </c>
      <c r="AY544" s="277" t="s">
        <v>180</v>
      </c>
    </row>
    <row r="545" s="15" customFormat="1">
      <c r="A545" s="15"/>
      <c r="B545" s="256"/>
      <c r="C545" s="257"/>
      <c r="D545" s="228" t="s">
        <v>193</v>
      </c>
      <c r="E545" s="258" t="s">
        <v>19</v>
      </c>
      <c r="F545" s="259" t="s">
        <v>353</v>
      </c>
      <c r="G545" s="257"/>
      <c r="H545" s="260">
        <v>41.534999999999997</v>
      </c>
      <c r="I545" s="261"/>
      <c r="J545" s="257"/>
      <c r="K545" s="257"/>
      <c r="L545" s="262"/>
      <c r="M545" s="263"/>
      <c r="N545" s="264"/>
      <c r="O545" s="264"/>
      <c r="P545" s="264"/>
      <c r="Q545" s="264"/>
      <c r="R545" s="264"/>
      <c r="S545" s="264"/>
      <c r="T545" s="26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6" t="s">
        <v>193</v>
      </c>
      <c r="AU545" s="266" t="s">
        <v>82</v>
      </c>
      <c r="AV545" s="15" t="s">
        <v>187</v>
      </c>
      <c r="AW545" s="15" t="s">
        <v>33</v>
      </c>
      <c r="AX545" s="15" t="s">
        <v>80</v>
      </c>
      <c r="AY545" s="266" t="s">
        <v>180</v>
      </c>
    </row>
    <row r="546" s="2" customFormat="1" ht="16.5" customHeight="1">
      <c r="A546" s="40"/>
      <c r="B546" s="41"/>
      <c r="C546" s="215" t="s">
        <v>554</v>
      </c>
      <c r="D546" s="215" t="s">
        <v>182</v>
      </c>
      <c r="E546" s="216" t="s">
        <v>1033</v>
      </c>
      <c r="F546" s="217" t="s">
        <v>1034</v>
      </c>
      <c r="G546" s="218" t="s">
        <v>185</v>
      </c>
      <c r="H546" s="219">
        <v>41.534999999999997</v>
      </c>
      <c r="I546" s="220"/>
      <c r="J546" s="221">
        <f>ROUND(I546*H546,2)</f>
        <v>0</v>
      </c>
      <c r="K546" s="217" t="s">
        <v>186</v>
      </c>
      <c r="L546" s="46"/>
      <c r="M546" s="222" t="s">
        <v>19</v>
      </c>
      <c r="N546" s="223" t="s">
        <v>43</v>
      </c>
      <c r="O546" s="86"/>
      <c r="P546" s="224">
        <f>O546*H546</f>
        <v>0</v>
      </c>
      <c r="Q546" s="224">
        <v>0</v>
      </c>
      <c r="R546" s="224">
        <f>Q546*H546</f>
        <v>0</v>
      </c>
      <c r="S546" s="224">
        <v>0</v>
      </c>
      <c r="T546" s="225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6" t="s">
        <v>187</v>
      </c>
      <c r="AT546" s="226" t="s">
        <v>182</v>
      </c>
      <c r="AU546" s="226" t="s">
        <v>82</v>
      </c>
      <c r="AY546" s="19" t="s">
        <v>180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19" t="s">
        <v>80</v>
      </c>
      <c r="BK546" s="227">
        <f>ROUND(I546*H546,2)</f>
        <v>0</v>
      </c>
      <c r="BL546" s="19" t="s">
        <v>187</v>
      </c>
      <c r="BM546" s="226" t="s">
        <v>1035</v>
      </c>
    </row>
    <row r="547" s="2" customFormat="1">
      <c r="A547" s="40"/>
      <c r="B547" s="41"/>
      <c r="C547" s="42"/>
      <c r="D547" s="228" t="s">
        <v>189</v>
      </c>
      <c r="E547" s="42"/>
      <c r="F547" s="229" t="s">
        <v>1036</v>
      </c>
      <c r="G547" s="42"/>
      <c r="H547" s="42"/>
      <c r="I547" s="230"/>
      <c r="J547" s="42"/>
      <c r="K547" s="42"/>
      <c r="L547" s="46"/>
      <c r="M547" s="231"/>
      <c r="N547" s="232"/>
      <c r="O547" s="86"/>
      <c r="P547" s="86"/>
      <c r="Q547" s="86"/>
      <c r="R547" s="86"/>
      <c r="S547" s="86"/>
      <c r="T547" s="87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T547" s="19" t="s">
        <v>189</v>
      </c>
      <c r="AU547" s="19" t="s">
        <v>82</v>
      </c>
    </row>
    <row r="548" s="2" customFormat="1">
      <c r="A548" s="40"/>
      <c r="B548" s="41"/>
      <c r="C548" s="42"/>
      <c r="D548" s="233" t="s">
        <v>191</v>
      </c>
      <c r="E548" s="42"/>
      <c r="F548" s="234" t="s">
        <v>1037</v>
      </c>
      <c r="G548" s="42"/>
      <c r="H548" s="42"/>
      <c r="I548" s="230"/>
      <c r="J548" s="42"/>
      <c r="K548" s="42"/>
      <c r="L548" s="46"/>
      <c r="M548" s="231"/>
      <c r="N548" s="232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191</v>
      </c>
      <c r="AU548" s="19" t="s">
        <v>82</v>
      </c>
    </row>
    <row r="549" s="2" customFormat="1" ht="16.5" customHeight="1">
      <c r="A549" s="40"/>
      <c r="B549" s="41"/>
      <c r="C549" s="215" t="s">
        <v>558</v>
      </c>
      <c r="D549" s="215" t="s">
        <v>182</v>
      </c>
      <c r="E549" s="216" t="s">
        <v>1038</v>
      </c>
      <c r="F549" s="217" t="s">
        <v>1039</v>
      </c>
      <c r="G549" s="218" t="s">
        <v>367</v>
      </c>
      <c r="H549" s="219">
        <v>0.109</v>
      </c>
      <c r="I549" s="220"/>
      <c r="J549" s="221">
        <f>ROUND(I549*H549,2)</f>
        <v>0</v>
      </c>
      <c r="K549" s="217" t="s">
        <v>186</v>
      </c>
      <c r="L549" s="46"/>
      <c r="M549" s="222" t="s">
        <v>19</v>
      </c>
      <c r="N549" s="223" t="s">
        <v>43</v>
      </c>
      <c r="O549" s="86"/>
      <c r="P549" s="224">
        <f>O549*H549</f>
        <v>0</v>
      </c>
      <c r="Q549" s="224">
        <v>1.0606199999999999</v>
      </c>
      <c r="R549" s="224">
        <f>Q549*H549</f>
        <v>0.11560757999999999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187</v>
      </c>
      <c r="AT549" s="226" t="s">
        <v>182</v>
      </c>
      <c r="AU549" s="226" t="s">
        <v>82</v>
      </c>
      <c r="AY549" s="19" t="s">
        <v>180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80</v>
      </c>
      <c r="BK549" s="227">
        <f>ROUND(I549*H549,2)</f>
        <v>0</v>
      </c>
      <c r="BL549" s="19" t="s">
        <v>187</v>
      </c>
      <c r="BM549" s="226" t="s">
        <v>1040</v>
      </c>
    </row>
    <row r="550" s="2" customFormat="1">
      <c r="A550" s="40"/>
      <c r="B550" s="41"/>
      <c r="C550" s="42"/>
      <c r="D550" s="228" t="s">
        <v>189</v>
      </c>
      <c r="E550" s="42"/>
      <c r="F550" s="229" t="s">
        <v>1041</v>
      </c>
      <c r="G550" s="42"/>
      <c r="H550" s="42"/>
      <c r="I550" s="230"/>
      <c r="J550" s="42"/>
      <c r="K550" s="42"/>
      <c r="L550" s="46"/>
      <c r="M550" s="231"/>
      <c r="N550" s="232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189</v>
      </c>
      <c r="AU550" s="19" t="s">
        <v>82</v>
      </c>
    </row>
    <row r="551" s="2" customFormat="1">
      <c r="A551" s="40"/>
      <c r="B551" s="41"/>
      <c r="C551" s="42"/>
      <c r="D551" s="233" t="s">
        <v>191</v>
      </c>
      <c r="E551" s="42"/>
      <c r="F551" s="234" t="s">
        <v>1042</v>
      </c>
      <c r="G551" s="42"/>
      <c r="H551" s="42"/>
      <c r="I551" s="230"/>
      <c r="J551" s="42"/>
      <c r="K551" s="42"/>
      <c r="L551" s="46"/>
      <c r="M551" s="231"/>
      <c r="N551" s="232"/>
      <c r="O551" s="86"/>
      <c r="P551" s="86"/>
      <c r="Q551" s="86"/>
      <c r="R551" s="86"/>
      <c r="S551" s="86"/>
      <c r="T551" s="87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T551" s="19" t="s">
        <v>191</v>
      </c>
      <c r="AU551" s="19" t="s">
        <v>82</v>
      </c>
    </row>
    <row r="552" s="14" customFormat="1">
      <c r="A552" s="14"/>
      <c r="B552" s="246"/>
      <c r="C552" s="247"/>
      <c r="D552" s="228" t="s">
        <v>193</v>
      </c>
      <c r="E552" s="248" t="s">
        <v>19</v>
      </c>
      <c r="F552" s="249" t="s">
        <v>1043</v>
      </c>
      <c r="G552" s="247"/>
      <c r="H552" s="248" t="s">
        <v>19</v>
      </c>
      <c r="I552" s="250"/>
      <c r="J552" s="247"/>
      <c r="K552" s="247"/>
      <c r="L552" s="251"/>
      <c r="M552" s="252"/>
      <c r="N552" s="253"/>
      <c r="O552" s="253"/>
      <c r="P552" s="253"/>
      <c r="Q552" s="253"/>
      <c r="R552" s="253"/>
      <c r="S552" s="253"/>
      <c r="T552" s="25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5" t="s">
        <v>193</v>
      </c>
      <c r="AU552" s="255" t="s">
        <v>82</v>
      </c>
      <c r="AV552" s="14" t="s">
        <v>80</v>
      </c>
      <c r="AW552" s="14" t="s">
        <v>33</v>
      </c>
      <c r="AX552" s="14" t="s">
        <v>72</v>
      </c>
      <c r="AY552" s="255" t="s">
        <v>180</v>
      </c>
    </row>
    <row r="553" s="13" customFormat="1">
      <c r="A553" s="13"/>
      <c r="B553" s="235"/>
      <c r="C553" s="236"/>
      <c r="D553" s="228" t="s">
        <v>193</v>
      </c>
      <c r="E553" s="237" t="s">
        <v>19</v>
      </c>
      <c r="F553" s="238" t="s">
        <v>1044</v>
      </c>
      <c r="G553" s="236"/>
      <c r="H553" s="239">
        <v>37.862000000000002</v>
      </c>
      <c r="I553" s="240"/>
      <c r="J553" s="236"/>
      <c r="K553" s="236"/>
      <c r="L553" s="241"/>
      <c r="M553" s="242"/>
      <c r="N553" s="243"/>
      <c r="O553" s="243"/>
      <c r="P553" s="243"/>
      <c r="Q553" s="243"/>
      <c r="R553" s="243"/>
      <c r="S553" s="243"/>
      <c r="T553" s="244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5" t="s">
        <v>193</v>
      </c>
      <c r="AU553" s="245" t="s">
        <v>82</v>
      </c>
      <c r="AV553" s="13" t="s">
        <v>82</v>
      </c>
      <c r="AW553" s="13" t="s">
        <v>33</v>
      </c>
      <c r="AX553" s="13" t="s">
        <v>72</v>
      </c>
      <c r="AY553" s="245" t="s">
        <v>180</v>
      </c>
    </row>
    <row r="554" s="14" customFormat="1">
      <c r="A554" s="14"/>
      <c r="B554" s="246"/>
      <c r="C554" s="247"/>
      <c r="D554" s="228" t="s">
        <v>193</v>
      </c>
      <c r="E554" s="248" t="s">
        <v>19</v>
      </c>
      <c r="F554" s="249" t="s">
        <v>1045</v>
      </c>
      <c r="G554" s="247"/>
      <c r="H554" s="248" t="s">
        <v>19</v>
      </c>
      <c r="I554" s="250"/>
      <c r="J554" s="247"/>
      <c r="K554" s="247"/>
      <c r="L554" s="251"/>
      <c r="M554" s="252"/>
      <c r="N554" s="253"/>
      <c r="O554" s="253"/>
      <c r="P554" s="253"/>
      <c r="Q554" s="253"/>
      <c r="R554" s="253"/>
      <c r="S554" s="253"/>
      <c r="T554" s="25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5" t="s">
        <v>193</v>
      </c>
      <c r="AU554" s="255" t="s">
        <v>82</v>
      </c>
      <c r="AV554" s="14" t="s">
        <v>80</v>
      </c>
      <c r="AW554" s="14" t="s">
        <v>33</v>
      </c>
      <c r="AX554" s="14" t="s">
        <v>72</v>
      </c>
      <c r="AY554" s="255" t="s">
        <v>180</v>
      </c>
    </row>
    <row r="555" s="13" customFormat="1">
      <c r="A555" s="13"/>
      <c r="B555" s="235"/>
      <c r="C555" s="236"/>
      <c r="D555" s="228" t="s">
        <v>193</v>
      </c>
      <c r="E555" s="237" t="s">
        <v>19</v>
      </c>
      <c r="F555" s="238" t="s">
        <v>1046</v>
      </c>
      <c r="G555" s="236"/>
      <c r="H555" s="239">
        <v>0.109</v>
      </c>
      <c r="I555" s="240"/>
      <c r="J555" s="236"/>
      <c r="K555" s="236"/>
      <c r="L555" s="241"/>
      <c r="M555" s="242"/>
      <c r="N555" s="243"/>
      <c r="O555" s="243"/>
      <c r="P555" s="243"/>
      <c r="Q555" s="243"/>
      <c r="R555" s="243"/>
      <c r="S555" s="243"/>
      <c r="T555" s="244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5" t="s">
        <v>193</v>
      </c>
      <c r="AU555" s="245" t="s">
        <v>82</v>
      </c>
      <c r="AV555" s="13" t="s">
        <v>82</v>
      </c>
      <c r="AW555" s="13" t="s">
        <v>33</v>
      </c>
      <c r="AX555" s="13" t="s">
        <v>80</v>
      </c>
      <c r="AY555" s="245" t="s">
        <v>180</v>
      </c>
    </row>
    <row r="556" s="2" customFormat="1" ht="16.5" customHeight="1">
      <c r="A556" s="40"/>
      <c r="B556" s="41"/>
      <c r="C556" s="215" t="s">
        <v>564</v>
      </c>
      <c r="D556" s="215" t="s">
        <v>182</v>
      </c>
      <c r="E556" s="216" t="s">
        <v>1047</v>
      </c>
      <c r="F556" s="217" t="s">
        <v>1048</v>
      </c>
      <c r="G556" s="218" t="s">
        <v>250</v>
      </c>
      <c r="H556" s="219">
        <v>5.4859999999999998</v>
      </c>
      <c r="I556" s="220"/>
      <c r="J556" s="221">
        <f>ROUND(I556*H556,2)</f>
        <v>0</v>
      </c>
      <c r="K556" s="217" t="s">
        <v>186</v>
      </c>
      <c r="L556" s="46"/>
      <c r="M556" s="222" t="s">
        <v>19</v>
      </c>
      <c r="N556" s="223" t="s">
        <v>43</v>
      </c>
      <c r="O556" s="86"/>
      <c r="P556" s="224">
        <f>O556*H556</f>
        <v>0</v>
      </c>
      <c r="Q556" s="224">
        <v>2.3010199999999998</v>
      </c>
      <c r="R556" s="224">
        <f>Q556*H556</f>
        <v>12.623395719999998</v>
      </c>
      <c r="S556" s="224">
        <v>0</v>
      </c>
      <c r="T556" s="225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26" t="s">
        <v>187</v>
      </c>
      <c r="AT556" s="226" t="s">
        <v>182</v>
      </c>
      <c r="AU556" s="226" t="s">
        <v>82</v>
      </c>
      <c r="AY556" s="19" t="s">
        <v>180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19" t="s">
        <v>80</v>
      </c>
      <c r="BK556" s="227">
        <f>ROUND(I556*H556,2)</f>
        <v>0</v>
      </c>
      <c r="BL556" s="19" t="s">
        <v>187</v>
      </c>
      <c r="BM556" s="226" t="s">
        <v>1049</v>
      </c>
    </row>
    <row r="557" s="2" customFormat="1">
      <c r="A557" s="40"/>
      <c r="B557" s="41"/>
      <c r="C557" s="42"/>
      <c r="D557" s="228" t="s">
        <v>189</v>
      </c>
      <c r="E557" s="42"/>
      <c r="F557" s="229" t="s">
        <v>1050</v>
      </c>
      <c r="G557" s="42"/>
      <c r="H557" s="42"/>
      <c r="I557" s="230"/>
      <c r="J557" s="42"/>
      <c r="K557" s="42"/>
      <c r="L557" s="46"/>
      <c r="M557" s="231"/>
      <c r="N557" s="232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189</v>
      </c>
      <c r="AU557" s="19" t="s">
        <v>82</v>
      </c>
    </row>
    <row r="558" s="2" customFormat="1">
      <c r="A558" s="40"/>
      <c r="B558" s="41"/>
      <c r="C558" s="42"/>
      <c r="D558" s="233" t="s">
        <v>191</v>
      </c>
      <c r="E558" s="42"/>
      <c r="F558" s="234" t="s">
        <v>1051</v>
      </c>
      <c r="G558" s="42"/>
      <c r="H558" s="42"/>
      <c r="I558" s="230"/>
      <c r="J558" s="42"/>
      <c r="K558" s="42"/>
      <c r="L558" s="46"/>
      <c r="M558" s="231"/>
      <c r="N558" s="232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191</v>
      </c>
      <c r="AU558" s="19" t="s">
        <v>82</v>
      </c>
    </row>
    <row r="559" s="14" customFormat="1">
      <c r="A559" s="14"/>
      <c r="B559" s="246"/>
      <c r="C559" s="247"/>
      <c r="D559" s="228" t="s">
        <v>193</v>
      </c>
      <c r="E559" s="248" t="s">
        <v>19</v>
      </c>
      <c r="F559" s="249" t="s">
        <v>1052</v>
      </c>
      <c r="G559" s="247"/>
      <c r="H559" s="248" t="s">
        <v>19</v>
      </c>
      <c r="I559" s="250"/>
      <c r="J559" s="247"/>
      <c r="K559" s="247"/>
      <c r="L559" s="251"/>
      <c r="M559" s="252"/>
      <c r="N559" s="253"/>
      <c r="O559" s="253"/>
      <c r="P559" s="253"/>
      <c r="Q559" s="253"/>
      <c r="R559" s="253"/>
      <c r="S559" s="253"/>
      <c r="T559" s="25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5" t="s">
        <v>193</v>
      </c>
      <c r="AU559" s="255" t="s">
        <v>82</v>
      </c>
      <c r="AV559" s="14" t="s">
        <v>80</v>
      </c>
      <c r="AW559" s="14" t="s">
        <v>33</v>
      </c>
      <c r="AX559" s="14" t="s">
        <v>72</v>
      </c>
      <c r="AY559" s="255" t="s">
        <v>180</v>
      </c>
    </row>
    <row r="560" s="14" customFormat="1">
      <c r="A560" s="14"/>
      <c r="B560" s="246"/>
      <c r="C560" s="247"/>
      <c r="D560" s="228" t="s">
        <v>193</v>
      </c>
      <c r="E560" s="248" t="s">
        <v>19</v>
      </c>
      <c r="F560" s="249" t="s">
        <v>665</v>
      </c>
      <c r="G560" s="247"/>
      <c r="H560" s="248" t="s">
        <v>19</v>
      </c>
      <c r="I560" s="250"/>
      <c r="J560" s="247"/>
      <c r="K560" s="247"/>
      <c r="L560" s="251"/>
      <c r="M560" s="252"/>
      <c r="N560" s="253"/>
      <c r="O560" s="253"/>
      <c r="P560" s="253"/>
      <c r="Q560" s="253"/>
      <c r="R560" s="253"/>
      <c r="S560" s="253"/>
      <c r="T560" s="25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5" t="s">
        <v>193</v>
      </c>
      <c r="AU560" s="255" t="s">
        <v>82</v>
      </c>
      <c r="AV560" s="14" t="s">
        <v>80</v>
      </c>
      <c r="AW560" s="14" t="s">
        <v>33</v>
      </c>
      <c r="AX560" s="14" t="s">
        <v>72</v>
      </c>
      <c r="AY560" s="255" t="s">
        <v>180</v>
      </c>
    </row>
    <row r="561" s="13" customFormat="1">
      <c r="A561" s="13"/>
      <c r="B561" s="235"/>
      <c r="C561" s="236"/>
      <c r="D561" s="228" t="s">
        <v>193</v>
      </c>
      <c r="E561" s="237" t="s">
        <v>19</v>
      </c>
      <c r="F561" s="238" t="s">
        <v>1053</v>
      </c>
      <c r="G561" s="236"/>
      <c r="H561" s="239">
        <v>0.48599999999999999</v>
      </c>
      <c r="I561" s="240"/>
      <c r="J561" s="236"/>
      <c r="K561" s="236"/>
      <c r="L561" s="241"/>
      <c r="M561" s="242"/>
      <c r="N561" s="243"/>
      <c r="O561" s="243"/>
      <c r="P561" s="243"/>
      <c r="Q561" s="243"/>
      <c r="R561" s="243"/>
      <c r="S561" s="243"/>
      <c r="T561" s="244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5" t="s">
        <v>193</v>
      </c>
      <c r="AU561" s="245" t="s">
        <v>82</v>
      </c>
      <c r="AV561" s="13" t="s">
        <v>82</v>
      </c>
      <c r="AW561" s="13" t="s">
        <v>33</v>
      </c>
      <c r="AX561" s="13" t="s">
        <v>72</v>
      </c>
      <c r="AY561" s="245" t="s">
        <v>180</v>
      </c>
    </row>
    <row r="562" s="13" customFormat="1">
      <c r="A562" s="13"/>
      <c r="B562" s="235"/>
      <c r="C562" s="236"/>
      <c r="D562" s="228" t="s">
        <v>193</v>
      </c>
      <c r="E562" s="237" t="s">
        <v>19</v>
      </c>
      <c r="F562" s="238" t="s">
        <v>1054</v>
      </c>
      <c r="G562" s="236"/>
      <c r="H562" s="239">
        <v>0.42299999999999999</v>
      </c>
      <c r="I562" s="240"/>
      <c r="J562" s="236"/>
      <c r="K562" s="236"/>
      <c r="L562" s="241"/>
      <c r="M562" s="242"/>
      <c r="N562" s="243"/>
      <c r="O562" s="243"/>
      <c r="P562" s="243"/>
      <c r="Q562" s="243"/>
      <c r="R562" s="243"/>
      <c r="S562" s="243"/>
      <c r="T562" s="244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5" t="s">
        <v>193</v>
      </c>
      <c r="AU562" s="245" t="s">
        <v>82</v>
      </c>
      <c r="AV562" s="13" t="s">
        <v>82</v>
      </c>
      <c r="AW562" s="13" t="s">
        <v>33</v>
      </c>
      <c r="AX562" s="13" t="s">
        <v>72</v>
      </c>
      <c r="AY562" s="245" t="s">
        <v>180</v>
      </c>
    </row>
    <row r="563" s="13" customFormat="1">
      <c r="A563" s="13"/>
      <c r="B563" s="235"/>
      <c r="C563" s="236"/>
      <c r="D563" s="228" t="s">
        <v>193</v>
      </c>
      <c r="E563" s="237" t="s">
        <v>19</v>
      </c>
      <c r="F563" s="238" t="s">
        <v>1055</v>
      </c>
      <c r="G563" s="236"/>
      <c r="H563" s="239">
        <v>0.099000000000000005</v>
      </c>
      <c r="I563" s="240"/>
      <c r="J563" s="236"/>
      <c r="K563" s="236"/>
      <c r="L563" s="241"/>
      <c r="M563" s="242"/>
      <c r="N563" s="243"/>
      <c r="O563" s="243"/>
      <c r="P563" s="243"/>
      <c r="Q563" s="243"/>
      <c r="R563" s="243"/>
      <c r="S563" s="243"/>
      <c r="T563" s="244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5" t="s">
        <v>193</v>
      </c>
      <c r="AU563" s="245" t="s">
        <v>82</v>
      </c>
      <c r="AV563" s="13" t="s">
        <v>82</v>
      </c>
      <c r="AW563" s="13" t="s">
        <v>33</v>
      </c>
      <c r="AX563" s="13" t="s">
        <v>72</v>
      </c>
      <c r="AY563" s="245" t="s">
        <v>180</v>
      </c>
    </row>
    <row r="564" s="14" customFormat="1">
      <c r="A564" s="14"/>
      <c r="B564" s="246"/>
      <c r="C564" s="247"/>
      <c r="D564" s="228" t="s">
        <v>193</v>
      </c>
      <c r="E564" s="248" t="s">
        <v>19</v>
      </c>
      <c r="F564" s="249" t="s">
        <v>669</v>
      </c>
      <c r="G564" s="247"/>
      <c r="H564" s="248" t="s">
        <v>19</v>
      </c>
      <c r="I564" s="250"/>
      <c r="J564" s="247"/>
      <c r="K564" s="247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193</v>
      </c>
      <c r="AU564" s="255" t="s">
        <v>82</v>
      </c>
      <c r="AV564" s="14" t="s">
        <v>80</v>
      </c>
      <c r="AW564" s="14" t="s">
        <v>33</v>
      </c>
      <c r="AX564" s="14" t="s">
        <v>72</v>
      </c>
      <c r="AY564" s="255" t="s">
        <v>180</v>
      </c>
    </row>
    <row r="565" s="13" customFormat="1">
      <c r="A565" s="13"/>
      <c r="B565" s="235"/>
      <c r="C565" s="236"/>
      <c r="D565" s="228" t="s">
        <v>193</v>
      </c>
      <c r="E565" s="237" t="s">
        <v>19</v>
      </c>
      <c r="F565" s="238" t="s">
        <v>1056</v>
      </c>
      <c r="G565" s="236"/>
      <c r="H565" s="239">
        <v>0.17499999999999999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5" t="s">
        <v>193</v>
      </c>
      <c r="AU565" s="245" t="s">
        <v>82</v>
      </c>
      <c r="AV565" s="13" t="s">
        <v>82</v>
      </c>
      <c r="AW565" s="13" t="s">
        <v>33</v>
      </c>
      <c r="AX565" s="13" t="s">
        <v>72</v>
      </c>
      <c r="AY565" s="245" t="s">
        <v>180</v>
      </c>
    </row>
    <row r="566" s="13" customFormat="1">
      <c r="A566" s="13"/>
      <c r="B566" s="235"/>
      <c r="C566" s="236"/>
      <c r="D566" s="228" t="s">
        <v>193</v>
      </c>
      <c r="E566" s="237" t="s">
        <v>19</v>
      </c>
      <c r="F566" s="238" t="s">
        <v>1057</v>
      </c>
      <c r="G566" s="236"/>
      <c r="H566" s="239">
        <v>0.44600000000000001</v>
      </c>
      <c r="I566" s="240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5" t="s">
        <v>193</v>
      </c>
      <c r="AU566" s="245" t="s">
        <v>82</v>
      </c>
      <c r="AV566" s="13" t="s">
        <v>82</v>
      </c>
      <c r="AW566" s="13" t="s">
        <v>33</v>
      </c>
      <c r="AX566" s="13" t="s">
        <v>72</v>
      </c>
      <c r="AY566" s="245" t="s">
        <v>180</v>
      </c>
    </row>
    <row r="567" s="13" customFormat="1">
      <c r="A567" s="13"/>
      <c r="B567" s="235"/>
      <c r="C567" s="236"/>
      <c r="D567" s="228" t="s">
        <v>193</v>
      </c>
      <c r="E567" s="237" t="s">
        <v>19</v>
      </c>
      <c r="F567" s="238" t="s">
        <v>1058</v>
      </c>
      <c r="G567" s="236"/>
      <c r="H567" s="239">
        <v>0.28000000000000003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193</v>
      </c>
      <c r="AU567" s="245" t="s">
        <v>82</v>
      </c>
      <c r="AV567" s="13" t="s">
        <v>82</v>
      </c>
      <c r="AW567" s="13" t="s">
        <v>33</v>
      </c>
      <c r="AX567" s="13" t="s">
        <v>72</v>
      </c>
      <c r="AY567" s="245" t="s">
        <v>180</v>
      </c>
    </row>
    <row r="568" s="13" customFormat="1">
      <c r="A568" s="13"/>
      <c r="B568" s="235"/>
      <c r="C568" s="236"/>
      <c r="D568" s="228" t="s">
        <v>193</v>
      </c>
      <c r="E568" s="237" t="s">
        <v>19</v>
      </c>
      <c r="F568" s="238" t="s">
        <v>1059</v>
      </c>
      <c r="G568" s="236"/>
      <c r="H568" s="239">
        <v>0.50800000000000001</v>
      </c>
      <c r="I568" s="240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5" t="s">
        <v>193</v>
      </c>
      <c r="AU568" s="245" t="s">
        <v>82</v>
      </c>
      <c r="AV568" s="13" t="s">
        <v>82</v>
      </c>
      <c r="AW568" s="13" t="s">
        <v>33</v>
      </c>
      <c r="AX568" s="13" t="s">
        <v>72</v>
      </c>
      <c r="AY568" s="245" t="s">
        <v>180</v>
      </c>
    </row>
    <row r="569" s="13" customFormat="1">
      <c r="A569" s="13"/>
      <c r="B569" s="235"/>
      <c r="C569" s="236"/>
      <c r="D569" s="228" t="s">
        <v>193</v>
      </c>
      <c r="E569" s="237" t="s">
        <v>19</v>
      </c>
      <c r="F569" s="238" t="s">
        <v>1060</v>
      </c>
      <c r="G569" s="236"/>
      <c r="H569" s="239">
        <v>0.38800000000000001</v>
      </c>
      <c r="I569" s="240"/>
      <c r="J569" s="236"/>
      <c r="K569" s="236"/>
      <c r="L569" s="241"/>
      <c r="M569" s="242"/>
      <c r="N569" s="243"/>
      <c r="O569" s="243"/>
      <c r="P569" s="243"/>
      <c r="Q569" s="243"/>
      <c r="R569" s="243"/>
      <c r="S569" s="243"/>
      <c r="T569" s="24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5" t="s">
        <v>193</v>
      </c>
      <c r="AU569" s="245" t="s">
        <v>82</v>
      </c>
      <c r="AV569" s="13" t="s">
        <v>82</v>
      </c>
      <c r="AW569" s="13" t="s">
        <v>33</v>
      </c>
      <c r="AX569" s="13" t="s">
        <v>72</v>
      </c>
      <c r="AY569" s="245" t="s">
        <v>180</v>
      </c>
    </row>
    <row r="570" s="13" customFormat="1">
      <c r="A570" s="13"/>
      <c r="B570" s="235"/>
      <c r="C570" s="236"/>
      <c r="D570" s="228" t="s">
        <v>193</v>
      </c>
      <c r="E570" s="237" t="s">
        <v>19</v>
      </c>
      <c r="F570" s="238" t="s">
        <v>1061</v>
      </c>
      <c r="G570" s="236"/>
      <c r="H570" s="239">
        <v>0.078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5" t="s">
        <v>193</v>
      </c>
      <c r="AU570" s="245" t="s">
        <v>82</v>
      </c>
      <c r="AV570" s="13" t="s">
        <v>82</v>
      </c>
      <c r="AW570" s="13" t="s">
        <v>33</v>
      </c>
      <c r="AX570" s="13" t="s">
        <v>72</v>
      </c>
      <c r="AY570" s="245" t="s">
        <v>180</v>
      </c>
    </row>
    <row r="571" s="13" customFormat="1">
      <c r="A571" s="13"/>
      <c r="B571" s="235"/>
      <c r="C571" s="236"/>
      <c r="D571" s="228" t="s">
        <v>193</v>
      </c>
      <c r="E571" s="237" t="s">
        <v>19</v>
      </c>
      <c r="F571" s="238" t="s">
        <v>1062</v>
      </c>
      <c r="G571" s="236"/>
      <c r="H571" s="239">
        <v>0.17599999999999999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5" t="s">
        <v>193</v>
      </c>
      <c r="AU571" s="245" t="s">
        <v>82</v>
      </c>
      <c r="AV571" s="13" t="s">
        <v>82</v>
      </c>
      <c r="AW571" s="13" t="s">
        <v>33</v>
      </c>
      <c r="AX571" s="13" t="s">
        <v>72</v>
      </c>
      <c r="AY571" s="245" t="s">
        <v>180</v>
      </c>
    </row>
    <row r="572" s="13" customFormat="1">
      <c r="A572" s="13"/>
      <c r="B572" s="235"/>
      <c r="C572" s="236"/>
      <c r="D572" s="228" t="s">
        <v>193</v>
      </c>
      <c r="E572" s="237" t="s">
        <v>19</v>
      </c>
      <c r="F572" s="238" t="s">
        <v>1063</v>
      </c>
      <c r="G572" s="236"/>
      <c r="H572" s="239">
        <v>0.497</v>
      </c>
      <c r="I572" s="240"/>
      <c r="J572" s="236"/>
      <c r="K572" s="236"/>
      <c r="L572" s="241"/>
      <c r="M572" s="242"/>
      <c r="N572" s="243"/>
      <c r="O572" s="243"/>
      <c r="P572" s="243"/>
      <c r="Q572" s="243"/>
      <c r="R572" s="243"/>
      <c r="S572" s="243"/>
      <c r="T572" s="244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5" t="s">
        <v>193</v>
      </c>
      <c r="AU572" s="245" t="s">
        <v>82</v>
      </c>
      <c r="AV572" s="13" t="s">
        <v>82</v>
      </c>
      <c r="AW572" s="13" t="s">
        <v>33</v>
      </c>
      <c r="AX572" s="13" t="s">
        <v>72</v>
      </c>
      <c r="AY572" s="245" t="s">
        <v>180</v>
      </c>
    </row>
    <row r="573" s="13" customFormat="1">
      <c r="A573" s="13"/>
      <c r="B573" s="235"/>
      <c r="C573" s="236"/>
      <c r="D573" s="228" t="s">
        <v>193</v>
      </c>
      <c r="E573" s="237" t="s">
        <v>19</v>
      </c>
      <c r="F573" s="238" t="s">
        <v>1064</v>
      </c>
      <c r="G573" s="236"/>
      <c r="H573" s="239">
        <v>0.053999999999999999</v>
      </c>
      <c r="I573" s="240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193</v>
      </c>
      <c r="AU573" s="245" t="s">
        <v>82</v>
      </c>
      <c r="AV573" s="13" t="s">
        <v>82</v>
      </c>
      <c r="AW573" s="13" t="s">
        <v>33</v>
      </c>
      <c r="AX573" s="13" t="s">
        <v>72</v>
      </c>
      <c r="AY573" s="245" t="s">
        <v>180</v>
      </c>
    </row>
    <row r="574" s="13" customFormat="1">
      <c r="A574" s="13"/>
      <c r="B574" s="235"/>
      <c r="C574" s="236"/>
      <c r="D574" s="228" t="s">
        <v>193</v>
      </c>
      <c r="E574" s="237" t="s">
        <v>19</v>
      </c>
      <c r="F574" s="238" t="s">
        <v>1065</v>
      </c>
      <c r="G574" s="236"/>
      <c r="H574" s="239">
        <v>0.41299999999999998</v>
      </c>
      <c r="I574" s="240"/>
      <c r="J574" s="236"/>
      <c r="K574" s="236"/>
      <c r="L574" s="241"/>
      <c r="M574" s="242"/>
      <c r="N574" s="243"/>
      <c r="O574" s="243"/>
      <c r="P574" s="243"/>
      <c r="Q574" s="243"/>
      <c r="R574" s="243"/>
      <c r="S574" s="243"/>
      <c r="T574" s="24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5" t="s">
        <v>193</v>
      </c>
      <c r="AU574" s="245" t="s">
        <v>82</v>
      </c>
      <c r="AV574" s="13" t="s">
        <v>82</v>
      </c>
      <c r="AW574" s="13" t="s">
        <v>33</v>
      </c>
      <c r="AX574" s="13" t="s">
        <v>72</v>
      </c>
      <c r="AY574" s="245" t="s">
        <v>180</v>
      </c>
    </row>
    <row r="575" s="14" customFormat="1">
      <c r="A575" s="14"/>
      <c r="B575" s="246"/>
      <c r="C575" s="247"/>
      <c r="D575" s="228" t="s">
        <v>193</v>
      </c>
      <c r="E575" s="248" t="s">
        <v>19</v>
      </c>
      <c r="F575" s="249" t="s">
        <v>1066</v>
      </c>
      <c r="G575" s="247"/>
      <c r="H575" s="248" t="s">
        <v>19</v>
      </c>
      <c r="I575" s="250"/>
      <c r="J575" s="247"/>
      <c r="K575" s="247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193</v>
      </c>
      <c r="AU575" s="255" t="s">
        <v>82</v>
      </c>
      <c r="AV575" s="14" t="s">
        <v>80</v>
      </c>
      <c r="AW575" s="14" t="s">
        <v>33</v>
      </c>
      <c r="AX575" s="14" t="s">
        <v>72</v>
      </c>
      <c r="AY575" s="255" t="s">
        <v>180</v>
      </c>
    </row>
    <row r="576" s="13" customFormat="1">
      <c r="A576" s="13"/>
      <c r="B576" s="235"/>
      <c r="C576" s="236"/>
      <c r="D576" s="228" t="s">
        <v>193</v>
      </c>
      <c r="E576" s="237" t="s">
        <v>19</v>
      </c>
      <c r="F576" s="238" t="s">
        <v>1067</v>
      </c>
      <c r="G576" s="236"/>
      <c r="H576" s="239">
        <v>0.89000000000000001</v>
      </c>
      <c r="I576" s="240"/>
      <c r="J576" s="236"/>
      <c r="K576" s="236"/>
      <c r="L576" s="241"/>
      <c r="M576" s="242"/>
      <c r="N576" s="243"/>
      <c r="O576" s="243"/>
      <c r="P576" s="243"/>
      <c r="Q576" s="243"/>
      <c r="R576" s="243"/>
      <c r="S576" s="243"/>
      <c r="T576" s="24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5" t="s">
        <v>193</v>
      </c>
      <c r="AU576" s="245" t="s">
        <v>82</v>
      </c>
      <c r="AV576" s="13" t="s">
        <v>82</v>
      </c>
      <c r="AW576" s="13" t="s">
        <v>33</v>
      </c>
      <c r="AX576" s="13" t="s">
        <v>72</v>
      </c>
      <c r="AY576" s="245" t="s">
        <v>180</v>
      </c>
    </row>
    <row r="577" s="14" customFormat="1">
      <c r="A577" s="14"/>
      <c r="B577" s="246"/>
      <c r="C577" s="247"/>
      <c r="D577" s="228" t="s">
        <v>193</v>
      </c>
      <c r="E577" s="248" t="s">
        <v>19</v>
      </c>
      <c r="F577" s="249" t="s">
        <v>689</v>
      </c>
      <c r="G577" s="247"/>
      <c r="H577" s="248" t="s">
        <v>19</v>
      </c>
      <c r="I577" s="250"/>
      <c r="J577" s="247"/>
      <c r="K577" s="247"/>
      <c r="L577" s="251"/>
      <c r="M577" s="252"/>
      <c r="N577" s="253"/>
      <c r="O577" s="253"/>
      <c r="P577" s="253"/>
      <c r="Q577" s="253"/>
      <c r="R577" s="253"/>
      <c r="S577" s="253"/>
      <c r="T577" s="25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5" t="s">
        <v>193</v>
      </c>
      <c r="AU577" s="255" t="s">
        <v>82</v>
      </c>
      <c r="AV577" s="14" t="s">
        <v>80</v>
      </c>
      <c r="AW577" s="14" t="s">
        <v>33</v>
      </c>
      <c r="AX577" s="14" t="s">
        <v>72</v>
      </c>
      <c r="AY577" s="255" t="s">
        <v>180</v>
      </c>
    </row>
    <row r="578" s="13" customFormat="1">
      <c r="A578" s="13"/>
      <c r="B578" s="235"/>
      <c r="C578" s="236"/>
      <c r="D578" s="228" t="s">
        <v>193</v>
      </c>
      <c r="E578" s="237" t="s">
        <v>19</v>
      </c>
      <c r="F578" s="238" t="s">
        <v>1068</v>
      </c>
      <c r="G578" s="236"/>
      <c r="H578" s="239">
        <v>0.222</v>
      </c>
      <c r="I578" s="240"/>
      <c r="J578" s="236"/>
      <c r="K578" s="236"/>
      <c r="L578" s="241"/>
      <c r="M578" s="242"/>
      <c r="N578" s="243"/>
      <c r="O578" s="243"/>
      <c r="P578" s="243"/>
      <c r="Q578" s="243"/>
      <c r="R578" s="243"/>
      <c r="S578" s="243"/>
      <c r="T578" s="24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5" t="s">
        <v>193</v>
      </c>
      <c r="AU578" s="245" t="s">
        <v>82</v>
      </c>
      <c r="AV578" s="13" t="s">
        <v>82</v>
      </c>
      <c r="AW578" s="13" t="s">
        <v>33</v>
      </c>
      <c r="AX578" s="13" t="s">
        <v>72</v>
      </c>
      <c r="AY578" s="245" t="s">
        <v>180</v>
      </c>
    </row>
    <row r="579" s="16" customFormat="1">
      <c r="A579" s="16"/>
      <c r="B579" s="267"/>
      <c r="C579" s="268"/>
      <c r="D579" s="228" t="s">
        <v>193</v>
      </c>
      <c r="E579" s="269" t="s">
        <v>19</v>
      </c>
      <c r="F579" s="270" t="s">
        <v>473</v>
      </c>
      <c r="G579" s="268"/>
      <c r="H579" s="271">
        <v>5.1349999999999998</v>
      </c>
      <c r="I579" s="272"/>
      <c r="J579" s="268"/>
      <c r="K579" s="268"/>
      <c r="L579" s="273"/>
      <c r="M579" s="274"/>
      <c r="N579" s="275"/>
      <c r="O579" s="275"/>
      <c r="P579" s="275"/>
      <c r="Q579" s="275"/>
      <c r="R579" s="275"/>
      <c r="S579" s="275"/>
      <c r="T579" s="27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T579" s="277" t="s">
        <v>193</v>
      </c>
      <c r="AU579" s="277" t="s">
        <v>82</v>
      </c>
      <c r="AV579" s="16" t="s">
        <v>100</v>
      </c>
      <c r="AW579" s="16" t="s">
        <v>33</v>
      </c>
      <c r="AX579" s="16" t="s">
        <v>72</v>
      </c>
      <c r="AY579" s="277" t="s">
        <v>180</v>
      </c>
    </row>
    <row r="580" s="14" customFormat="1">
      <c r="A580" s="14"/>
      <c r="B580" s="246"/>
      <c r="C580" s="247"/>
      <c r="D580" s="228" t="s">
        <v>193</v>
      </c>
      <c r="E580" s="248" t="s">
        <v>19</v>
      </c>
      <c r="F580" s="249" t="s">
        <v>1069</v>
      </c>
      <c r="G580" s="247"/>
      <c r="H580" s="248" t="s">
        <v>19</v>
      </c>
      <c r="I580" s="250"/>
      <c r="J580" s="247"/>
      <c r="K580" s="247"/>
      <c r="L580" s="251"/>
      <c r="M580" s="252"/>
      <c r="N580" s="253"/>
      <c r="O580" s="253"/>
      <c r="P580" s="253"/>
      <c r="Q580" s="253"/>
      <c r="R580" s="253"/>
      <c r="S580" s="253"/>
      <c r="T580" s="25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5" t="s">
        <v>193</v>
      </c>
      <c r="AU580" s="255" t="s">
        <v>82</v>
      </c>
      <c r="AV580" s="14" t="s">
        <v>80</v>
      </c>
      <c r="AW580" s="14" t="s">
        <v>33</v>
      </c>
      <c r="AX580" s="14" t="s">
        <v>72</v>
      </c>
      <c r="AY580" s="255" t="s">
        <v>180</v>
      </c>
    </row>
    <row r="581" s="13" customFormat="1">
      <c r="A581" s="13"/>
      <c r="B581" s="235"/>
      <c r="C581" s="236"/>
      <c r="D581" s="228" t="s">
        <v>193</v>
      </c>
      <c r="E581" s="237" t="s">
        <v>19</v>
      </c>
      <c r="F581" s="238" t="s">
        <v>1070</v>
      </c>
      <c r="G581" s="236"/>
      <c r="H581" s="239">
        <v>0.35099999999999998</v>
      </c>
      <c r="I581" s="240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5" t="s">
        <v>193</v>
      </c>
      <c r="AU581" s="245" t="s">
        <v>82</v>
      </c>
      <c r="AV581" s="13" t="s">
        <v>82</v>
      </c>
      <c r="AW581" s="13" t="s">
        <v>33</v>
      </c>
      <c r="AX581" s="13" t="s">
        <v>72</v>
      </c>
      <c r="AY581" s="245" t="s">
        <v>180</v>
      </c>
    </row>
    <row r="582" s="16" customFormat="1">
      <c r="A582" s="16"/>
      <c r="B582" s="267"/>
      <c r="C582" s="268"/>
      <c r="D582" s="228" t="s">
        <v>193</v>
      </c>
      <c r="E582" s="269" t="s">
        <v>19</v>
      </c>
      <c r="F582" s="270" t="s">
        <v>473</v>
      </c>
      <c r="G582" s="268"/>
      <c r="H582" s="271">
        <v>0.35099999999999998</v>
      </c>
      <c r="I582" s="272"/>
      <c r="J582" s="268"/>
      <c r="K582" s="268"/>
      <c r="L582" s="273"/>
      <c r="M582" s="274"/>
      <c r="N582" s="275"/>
      <c r="O582" s="275"/>
      <c r="P582" s="275"/>
      <c r="Q582" s="275"/>
      <c r="R582" s="275"/>
      <c r="S582" s="275"/>
      <c r="T582" s="276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T582" s="277" t="s">
        <v>193</v>
      </c>
      <c r="AU582" s="277" t="s">
        <v>82</v>
      </c>
      <c r="AV582" s="16" t="s">
        <v>100</v>
      </c>
      <c r="AW582" s="16" t="s">
        <v>33</v>
      </c>
      <c r="AX582" s="16" t="s">
        <v>72</v>
      </c>
      <c r="AY582" s="277" t="s">
        <v>180</v>
      </c>
    </row>
    <row r="583" s="15" customFormat="1">
      <c r="A583" s="15"/>
      <c r="B583" s="256"/>
      <c r="C583" s="257"/>
      <c r="D583" s="228" t="s">
        <v>193</v>
      </c>
      <c r="E583" s="258" t="s">
        <v>19</v>
      </c>
      <c r="F583" s="259" t="s">
        <v>353</v>
      </c>
      <c r="G583" s="257"/>
      <c r="H583" s="260">
        <v>5.4859999999999998</v>
      </c>
      <c r="I583" s="261"/>
      <c r="J583" s="257"/>
      <c r="K583" s="257"/>
      <c r="L583" s="262"/>
      <c r="M583" s="263"/>
      <c r="N583" s="264"/>
      <c r="O583" s="264"/>
      <c r="P583" s="264"/>
      <c r="Q583" s="264"/>
      <c r="R583" s="264"/>
      <c r="S583" s="264"/>
      <c r="T583" s="26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6" t="s">
        <v>193</v>
      </c>
      <c r="AU583" s="266" t="s">
        <v>82</v>
      </c>
      <c r="AV583" s="15" t="s">
        <v>187</v>
      </c>
      <c r="AW583" s="15" t="s">
        <v>33</v>
      </c>
      <c r="AX583" s="15" t="s">
        <v>80</v>
      </c>
      <c r="AY583" s="266" t="s">
        <v>180</v>
      </c>
    </row>
    <row r="584" s="2" customFormat="1" ht="16.5" customHeight="1">
      <c r="A584" s="40"/>
      <c r="B584" s="41"/>
      <c r="C584" s="215" t="s">
        <v>570</v>
      </c>
      <c r="D584" s="215" t="s">
        <v>182</v>
      </c>
      <c r="E584" s="216" t="s">
        <v>1071</v>
      </c>
      <c r="F584" s="217" t="s">
        <v>1072</v>
      </c>
      <c r="G584" s="218" t="s">
        <v>250</v>
      </c>
      <c r="H584" s="219">
        <v>85.188000000000002</v>
      </c>
      <c r="I584" s="220"/>
      <c r="J584" s="221">
        <f>ROUND(I584*H584,2)</f>
        <v>0</v>
      </c>
      <c r="K584" s="217" t="s">
        <v>186</v>
      </c>
      <c r="L584" s="46"/>
      <c r="M584" s="222" t="s">
        <v>19</v>
      </c>
      <c r="N584" s="223" t="s">
        <v>43</v>
      </c>
      <c r="O584" s="86"/>
      <c r="P584" s="224">
        <f>O584*H584</f>
        <v>0</v>
      </c>
      <c r="Q584" s="224">
        <v>2.5018699999999998</v>
      </c>
      <c r="R584" s="224">
        <f>Q584*H584</f>
        <v>213.12930155999999</v>
      </c>
      <c r="S584" s="224">
        <v>0</v>
      </c>
      <c r="T584" s="225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26" t="s">
        <v>187</v>
      </c>
      <c r="AT584" s="226" t="s">
        <v>182</v>
      </c>
      <c r="AU584" s="226" t="s">
        <v>82</v>
      </c>
      <c r="AY584" s="19" t="s">
        <v>180</v>
      </c>
      <c r="BE584" s="227">
        <f>IF(N584="základní",J584,0)</f>
        <v>0</v>
      </c>
      <c r="BF584" s="227">
        <f>IF(N584="snížená",J584,0)</f>
        <v>0</v>
      </c>
      <c r="BG584" s="227">
        <f>IF(N584="zákl. přenesená",J584,0)</f>
        <v>0</v>
      </c>
      <c r="BH584" s="227">
        <f>IF(N584="sníž. přenesená",J584,0)</f>
        <v>0</v>
      </c>
      <c r="BI584" s="227">
        <f>IF(N584="nulová",J584,0)</f>
        <v>0</v>
      </c>
      <c r="BJ584" s="19" t="s">
        <v>80</v>
      </c>
      <c r="BK584" s="227">
        <f>ROUND(I584*H584,2)</f>
        <v>0</v>
      </c>
      <c r="BL584" s="19" t="s">
        <v>187</v>
      </c>
      <c r="BM584" s="226" t="s">
        <v>1073</v>
      </c>
    </row>
    <row r="585" s="2" customFormat="1">
      <c r="A585" s="40"/>
      <c r="B585" s="41"/>
      <c r="C585" s="42"/>
      <c r="D585" s="228" t="s">
        <v>189</v>
      </c>
      <c r="E585" s="42"/>
      <c r="F585" s="229" t="s">
        <v>1074</v>
      </c>
      <c r="G585" s="42"/>
      <c r="H585" s="42"/>
      <c r="I585" s="230"/>
      <c r="J585" s="42"/>
      <c r="K585" s="42"/>
      <c r="L585" s="46"/>
      <c r="M585" s="231"/>
      <c r="N585" s="232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189</v>
      </c>
      <c r="AU585" s="19" t="s">
        <v>82</v>
      </c>
    </row>
    <row r="586" s="2" customFormat="1">
      <c r="A586" s="40"/>
      <c r="B586" s="41"/>
      <c r="C586" s="42"/>
      <c r="D586" s="233" t="s">
        <v>191</v>
      </c>
      <c r="E586" s="42"/>
      <c r="F586" s="234" t="s">
        <v>1075</v>
      </c>
      <c r="G586" s="42"/>
      <c r="H586" s="42"/>
      <c r="I586" s="230"/>
      <c r="J586" s="42"/>
      <c r="K586" s="42"/>
      <c r="L586" s="46"/>
      <c r="M586" s="231"/>
      <c r="N586" s="232"/>
      <c r="O586" s="86"/>
      <c r="P586" s="86"/>
      <c r="Q586" s="86"/>
      <c r="R586" s="86"/>
      <c r="S586" s="86"/>
      <c r="T586" s="87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T586" s="19" t="s">
        <v>191</v>
      </c>
      <c r="AU586" s="19" t="s">
        <v>82</v>
      </c>
    </row>
    <row r="587" s="14" customFormat="1">
      <c r="A587" s="14"/>
      <c r="B587" s="246"/>
      <c r="C587" s="247"/>
      <c r="D587" s="228" t="s">
        <v>193</v>
      </c>
      <c r="E587" s="248" t="s">
        <v>19</v>
      </c>
      <c r="F587" s="249" t="s">
        <v>665</v>
      </c>
      <c r="G587" s="247"/>
      <c r="H587" s="248" t="s">
        <v>19</v>
      </c>
      <c r="I587" s="250"/>
      <c r="J587" s="247"/>
      <c r="K587" s="247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193</v>
      </c>
      <c r="AU587" s="255" t="s">
        <v>82</v>
      </c>
      <c r="AV587" s="14" t="s">
        <v>80</v>
      </c>
      <c r="AW587" s="14" t="s">
        <v>33</v>
      </c>
      <c r="AX587" s="14" t="s">
        <v>72</v>
      </c>
      <c r="AY587" s="255" t="s">
        <v>180</v>
      </c>
    </row>
    <row r="588" s="13" customFormat="1">
      <c r="A588" s="13"/>
      <c r="B588" s="235"/>
      <c r="C588" s="236"/>
      <c r="D588" s="228" t="s">
        <v>193</v>
      </c>
      <c r="E588" s="237" t="s">
        <v>19</v>
      </c>
      <c r="F588" s="238" t="s">
        <v>666</v>
      </c>
      <c r="G588" s="236"/>
      <c r="H588" s="239">
        <v>2.4300000000000002</v>
      </c>
      <c r="I588" s="240"/>
      <c r="J588" s="236"/>
      <c r="K588" s="236"/>
      <c r="L588" s="241"/>
      <c r="M588" s="242"/>
      <c r="N588" s="243"/>
      <c r="O588" s="243"/>
      <c r="P588" s="243"/>
      <c r="Q588" s="243"/>
      <c r="R588" s="243"/>
      <c r="S588" s="243"/>
      <c r="T588" s="24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5" t="s">
        <v>193</v>
      </c>
      <c r="AU588" s="245" t="s">
        <v>82</v>
      </c>
      <c r="AV588" s="13" t="s">
        <v>82</v>
      </c>
      <c r="AW588" s="13" t="s">
        <v>33</v>
      </c>
      <c r="AX588" s="13" t="s">
        <v>72</v>
      </c>
      <c r="AY588" s="245" t="s">
        <v>180</v>
      </c>
    </row>
    <row r="589" s="13" customFormat="1">
      <c r="A589" s="13"/>
      <c r="B589" s="235"/>
      <c r="C589" s="236"/>
      <c r="D589" s="228" t="s">
        <v>193</v>
      </c>
      <c r="E589" s="237" t="s">
        <v>19</v>
      </c>
      <c r="F589" s="238" t="s">
        <v>667</v>
      </c>
      <c r="G589" s="236"/>
      <c r="H589" s="239">
        <v>2.1160000000000001</v>
      </c>
      <c r="I589" s="240"/>
      <c r="J589" s="236"/>
      <c r="K589" s="236"/>
      <c r="L589" s="241"/>
      <c r="M589" s="242"/>
      <c r="N589" s="243"/>
      <c r="O589" s="243"/>
      <c r="P589" s="243"/>
      <c r="Q589" s="243"/>
      <c r="R589" s="243"/>
      <c r="S589" s="243"/>
      <c r="T589" s="24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45" t="s">
        <v>193</v>
      </c>
      <c r="AU589" s="245" t="s">
        <v>82</v>
      </c>
      <c r="AV589" s="13" t="s">
        <v>82</v>
      </c>
      <c r="AW589" s="13" t="s">
        <v>33</v>
      </c>
      <c r="AX589" s="13" t="s">
        <v>72</v>
      </c>
      <c r="AY589" s="245" t="s">
        <v>180</v>
      </c>
    </row>
    <row r="590" s="13" customFormat="1">
      <c r="A590" s="13"/>
      <c r="B590" s="235"/>
      <c r="C590" s="236"/>
      <c r="D590" s="228" t="s">
        <v>193</v>
      </c>
      <c r="E590" s="237" t="s">
        <v>19</v>
      </c>
      <c r="F590" s="238" t="s">
        <v>668</v>
      </c>
      <c r="G590" s="236"/>
      <c r="H590" s="239">
        <v>0.495</v>
      </c>
      <c r="I590" s="240"/>
      <c r="J590" s="236"/>
      <c r="K590" s="236"/>
      <c r="L590" s="241"/>
      <c r="M590" s="242"/>
      <c r="N590" s="243"/>
      <c r="O590" s="243"/>
      <c r="P590" s="243"/>
      <c r="Q590" s="243"/>
      <c r="R590" s="243"/>
      <c r="S590" s="243"/>
      <c r="T590" s="24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5" t="s">
        <v>193</v>
      </c>
      <c r="AU590" s="245" t="s">
        <v>82</v>
      </c>
      <c r="AV590" s="13" t="s">
        <v>82</v>
      </c>
      <c r="AW590" s="13" t="s">
        <v>33</v>
      </c>
      <c r="AX590" s="13" t="s">
        <v>72</v>
      </c>
      <c r="AY590" s="245" t="s">
        <v>180</v>
      </c>
    </row>
    <row r="591" s="14" customFormat="1">
      <c r="A591" s="14"/>
      <c r="B591" s="246"/>
      <c r="C591" s="247"/>
      <c r="D591" s="228" t="s">
        <v>193</v>
      </c>
      <c r="E591" s="248" t="s">
        <v>19</v>
      </c>
      <c r="F591" s="249" t="s">
        <v>669</v>
      </c>
      <c r="G591" s="247"/>
      <c r="H591" s="248" t="s">
        <v>19</v>
      </c>
      <c r="I591" s="250"/>
      <c r="J591" s="247"/>
      <c r="K591" s="247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193</v>
      </c>
      <c r="AU591" s="255" t="s">
        <v>82</v>
      </c>
      <c r="AV591" s="14" t="s">
        <v>80</v>
      </c>
      <c r="AW591" s="14" t="s">
        <v>33</v>
      </c>
      <c r="AX591" s="14" t="s">
        <v>72</v>
      </c>
      <c r="AY591" s="255" t="s">
        <v>180</v>
      </c>
    </row>
    <row r="592" s="13" customFormat="1">
      <c r="A592" s="13"/>
      <c r="B592" s="235"/>
      <c r="C592" s="236"/>
      <c r="D592" s="228" t="s">
        <v>193</v>
      </c>
      <c r="E592" s="237" t="s">
        <v>19</v>
      </c>
      <c r="F592" s="238" t="s">
        <v>670</v>
      </c>
      <c r="G592" s="236"/>
      <c r="H592" s="239">
        <v>1.839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5" t="s">
        <v>193</v>
      </c>
      <c r="AU592" s="245" t="s">
        <v>82</v>
      </c>
      <c r="AV592" s="13" t="s">
        <v>82</v>
      </c>
      <c r="AW592" s="13" t="s">
        <v>33</v>
      </c>
      <c r="AX592" s="13" t="s">
        <v>72</v>
      </c>
      <c r="AY592" s="245" t="s">
        <v>180</v>
      </c>
    </row>
    <row r="593" s="13" customFormat="1">
      <c r="A593" s="13"/>
      <c r="B593" s="235"/>
      <c r="C593" s="236"/>
      <c r="D593" s="228" t="s">
        <v>193</v>
      </c>
      <c r="E593" s="237" t="s">
        <v>19</v>
      </c>
      <c r="F593" s="238" t="s">
        <v>671</v>
      </c>
      <c r="G593" s="236"/>
      <c r="H593" s="239">
        <v>4.6829999999999998</v>
      </c>
      <c r="I593" s="240"/>
      <c r="J593" s="236"/>
      <c r="K593" s="236"/>
      <c r="L593" s="241"/>
      <c r="M593" s="242"/>
      <c r="N593" s="243"/>
      <c r="O593" s="243"/>
      <c r="P593" s="243"/>
      <c r="Q593" s="243"/>
      <c r="R593" s="243"/>
      <c r="S593" s="243"/>
      <c r="T593" s="244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5" t="s">
        <v>193</v>
      </c>
      <c r="AU593" s="245" t="s">
        <v>82</v>
      </c>
      <c r="AV593" s="13" t="s">
        <v>82</v>
      </c>
      <c r="AW593" s="13" t="s">
        <v>33</v>
      </c>
      <c r="AX593" s="13" t="s">
        <v>72</v>
      </c>
      <c r="AY593" s="245" t="s">
        <v>180</v>
      </c>
    </row>
    <row r="594" s="13" customFormat="1">
      <c r="A594" s="13"/>
      <c r="B594" s="235"/>
      <c r="C594" s="236"/>
      <c r="D594" s="228" t="s">
        <v>193</v>
      </c>
      <c r="E594" s="237" t="s">
        <v>19</v>
      </c>
      <c r="F594" s="238" t="s">
        <v>672</v>
      </c>
      <c r="G594" s="236"/>
      <c r="H594" s="239">
        <v>2.9420000000000002</v>
      </c>
      <c r="I594" s="240"/>
      <c r="J594" s="236"/>
      <c r="K594" s="236"/>
      <c r="L594" s="241"/>
      <c r="M594" s="242"/>
      <c r="N594" s="243"/>
      <c r="O594" s="243"/>
      <c r="P594" s="243"/>
      <c r="Q594" s="243"/>
      <c r="R594" s="243"/>
      <c r="S594" s="243"/>
      <c r="T594" s="244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5" t="s">
        <v>193</v>
      </c>
      <c r="AU594" s="245" t="s">
        <v>82</v>
      </c>
      <c r="AV594" s="13" t="s">
        <v>82</v>
      </c>
      <c r="AW594" s="13" t="s">
        <v>33</v>
      </c>
      <c r="AX594" s="13" t="s">
        <v>72</v>
      </c>
      <c r="AY594" s="245" t="s">
        <v>180</v>
      </c>
    </row>
    <row r="595" s="13" customFormat="1">
      <c r="A595" s="13"/>
      <c r="B595" s="235"/>
      <c r="C595" s="236"/>
      <c r="D595" s="228" t="s">
        <v>193</v>
      </c>
      <c r="E595" s="237" t="s">
        <v>19</v>
      </c>
      <c r="F595" s="238" t="s">
        <v>673</v>
      </c>
      <c r="G595" s="236"/>
      <c r="H595" s="239">
        <v>5.3319999999999999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5" t="s">
        <v>193</v>
      </c>
      <c r="AU595" s="245" t="s">
        <v>82</v>
      </c>
      <c r="AV595" s="13" t="s">
        <v>82</v>
      </c>
      <c r="AW595" s="13" t="s">
        <v>33</v>
      </c>
      <c r="AX595" s="13" t="s">
        <v>72</v>
      </c>
      <c r="AY595" s="245" t="s">
        <v>180</v>
      </c>
    </row>
    <row r="596" s="13" customFormat="1">
      <c r="A596" s="13"/>
      <c r="B596" s="235"/>
      <c r="C596" s="236"/>
      <c r="D596" s="228" t="s">
        <v>193</v>
      </c>
      <c r="E596" s="237" t="s">
        <v>19</v>
      </c>
      <c r="F596" s="238" t="s">
        <v>674</v>
      </c>
      <c r="G596" s="236"/>
      <c r="H596" s="239">
        <v>4.069</v>
      </c>
      <c r="I596" s="240"/>
      <c r="J596" s="236"/>
      <c r="K596" s="236"/>
      <c r="L596" s="241"/>
      <c r="M596" s="242"/>
      <c r="N596" s="243"/>
      <c r="O596" s="243"/>
      <c r="P596" s="243"/>
      <c r="Q596" s="243"/>
      <c r="R596" s="243"/>
      <c r="S596" s="243"/>
      <c r="T596" s="24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5" t="s">
        <v>193</v>
      </c>
      <c r="AU596" s="245" t="s">
        <v>82</v>
      </c>
      <c r="AV596" s="13" t="s">
        <v>82</v>
      </c>
      <c r="AW596" s="13" t="s">
        <v>33</v>
      </c>
      <c r="AX596" s="13" t="s">
        <v>72</v>
      </c>
      <c r="AY596" s="245" t="s">
        <v>180</v>
      </c>
    </row>
    <row r="597" s="13" customFormat="1">
      <c r="A597" s="13"/>
      <c r="B597" s="235"/>
      <c r="C597" s="236"/>
      <c r="D597" s="228" t="s">
        <v>193</v>
      </c>
      <c r="E597" s="237" t="s">
        <v>19</v>
      </c>
      <c r="F597" s="238" t="s">
        <v>675</v>
      </c>
      <c r="G597" s="236"/>
      <c r="H597" s="239">
        <v>0.81999999999999995</v>
      </c>
      <c r="I597" s="240"/>
      <c r="J597" s="236"/>
      <c r="K597" s="236"/>
      <c r="L597" s="241"/>
      <c r="M597" s="242"/>
      <c r="N597" s="243"/>
      <c r="O597" s="243"/>
      <c r="P597" s="243"/>
      <c r="Q597" s="243"/>
      <c r="R597" s="243"/>
      <c r="S597" s="243"/>
      <c r="T597" s="244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5" t="s">
        <v>193</v>
      </c>
      <c r="AU597" s="245" t="s">
        <v>82</v>
      </c>
      <c r="AV597" s="13" t="s">
        <v>82</v>
      </c>
      <c r="AW597" s="13" t="s">
        <v>33</v>
      </c>
      <c r="AX597" s="13" t="s">
        <v>72</v>
      </c>
      <c r="AY597" s="245" t="s">
        <v>180</v>
      </c>
    </row>
    <row r="598" s="13" customFormat="1">
      <c r="A598" s="13"/>
      <c r="B598" s="235"/>
      <c r="C598" s="236"/>
      <c r="D598" s="228" t="s">
        <v>193</v>
      </c>
      <c r="E598" s="237" t="s">
        <v>19</v>
      </c>
      <c r="F598" s="238" t="s">
        <v>676</v>
      </c>
      <c r="G598" s="236"/>
      <c r="H598" s="239">
        <v>1.847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5" t="s">
        <v>193</v>
      </c>
      <c r="AU598" s="245" t="s">
        <v>82</v>
      </c>
      <c r="AV598" s="13" t="s">
        <v>82</v>
      </c>
      <c r="AW598" s="13" t="s">
        <v>33</v>
      </c>
      <c r="AX598" s="13" t="s">
        <v>72</v>
      </c>
      <c r="AY598" s="245" t="s">
        <v>180</v>
      </c>
    </row>
    <row r="599" s="13" customFormat="1">
      <c r="A599" s="13"/>
      <c r="B599" s="235"/>
      <c r="C599" s="236"/>
      <c r="D599" s="228" t="s">
        <v>193</v>
      </c>
      <c r="E599" s="237" t="s">
        <v>19</v>
      </c>
      <c r="F599" s="238" t="s">
        <v>677</v>
      </c>
      <c r="G599" s="236"/>
      <c r="H599" s="239">
        <v>5.2190000000000003</v>
      </c>
      <c r="I599" s="240"/>
      <c r="J599" s="236"/>
      <c r="K599" s="236"/>
      <c r="L599" s="241"/>
      <c r="M599" s="242"/>
      <c r="N599" s="243"/>
      <c r="O599" s="243"/>
      <c r="P599" s="243"/>
      <c r="Q599" s="243"/>
      <c r="R599" s="243"/>
      <c r="S599" s="243"/>
      <c r="T599" s="244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5" t="s">
        <v>193</v>
      </c>
      <c r="AU599" s="245" t="s">
        <v>82</v>
      </c>
      <c r="AV599" s="13" t="s">
        <v>82</v>
      </c>
      <c r="AW599" s="13" t="s">
        <v>33</v>
      </c>
      <c r="AX599" s="13" t="s">
        <v>72</v>
      </c>
      <c r="AY599" s="245" t="s">
        <v>180</v>
      </c>
    </row>
    <row r="600" s="13" customFormat="1">
      <c r="A600" s="13"/>
      <c r="B600" s="235"/>
      <c r="C600" s="236"/>
      <c r="D600" s="228" t="s">
        <v>193</v>
      </c>
      <c r="E600" s="237" t="s">
        <v>19</v>
      </c>
      <c r="F600" s="238" t="s">
        <v>678</v>
      </c>
      <c r="G600" s="236"/>
      <c r="H600" s="239">
        <v>0.56699999999999995</v>
      </c>
      <c r="I600" s="240"/>
      <c r="J600" s="236"/>
      <c r="K600" s="236"/>
      <c r="L600" s="241"/>
      <c r="M600" s="242"/>
      <c r="N600" s="243"/>
      <c r="O600" s="243"/>
      <c r="P600" s="243"/>
      <c r="Q600" s="243"/>
      <c r="R600" s="243"/>
      <c r="S600" s="243"/>
      <c r="T600" s="244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5" t="s">
        <v>193</v>
      </c>
      <c r="AU600" s="245" t="s">
        <v>82</v>
      </c>
      <c r="AV600" s="13" t="s">
        <v>82</v>
      </c>
      <c r="AW600" s="13" t="s">
        <v>33</v>
      </c>
      <c r="AX600" s="13" t="s">
        <v>72</v>
      </c>
      <c r="AY600" s="245" t="s">
        <v>180</v>
      </c>
    </row>
    <row r="601" s="13" customFormat="1">
      <c r="A601" s="13"/>
      <c r="B601" s="235"/>
      <c r="C601" s="236"/>
      <c r="D601" s="228" t="s">
        <v>193</v>
      </c>
      <c r="E601" s="237" t="s">
        <v>19</v>
      </c>
      <c r="F601" s="238" t="s">
        <v>679</v>
      </c>
      <c r="G601" s="236"/>
      <c r="H601" s="239">
        <v>4.3369999999999997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5" t="s">
        <v>193</v>
      </c>
      <c r="AU601" s="245" t="s">
        <v>82</v>
      </c>
      <c r="AV601" s="13" t="s">
        <v>82</v>
      </c>
      <c r="AW601" s="13" t="s">
        <v>33</v>
      </c>
      <c r="AX601" s="13" t="s">
        <v>72</v>
      </c>
      <c r="AY601" s="245" t="s">
        <v>180</v>
      </c>
    </row>
    <row r="602" s="14" customFormat="1">
      <c r="A602" s="14"/>
      <c r="B602" s="246"/>
      <c r="C602" s="247"/>
      <c r="D602" s="228" t="s">
        <v>193</v>
      </c>
      <c r="E602" s="248" t="s">
        <v>19</v>
      </c>
      <c r="F602" s="249" t="s">
        <v>680</v>
      </c>
      <c r="G602" s="247"/>
      <c r="H602" s="248" t="s">
        <v>19</v>
      </c>
      <c r="I602" s="250"/>
      <c r="J602" s="247"/>
      <c r="K602" s="247"/>
      <c r="L602" s="251"/>
      <c r="M602" s="252"/>
      <c r="N602" s="253"/>
      <c r="O602" s="253"/>
      <c r="P602" s="253"/>
      <c r="Q602" s="253"/>
      <c r="R602" s="253"/>
      <c r="S602" s="253"/>
      <c r="T602" s="25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5" t="s">
        <v>193</v>
      </c>
      <c r="AU602" s="255" t="s">
        <v>82</v>
      </c>
      <c r="AV602" s="14" t="s">
        <v>80</v>
      </c>
      <c r="AW602" s="14" t="s">
        <v>33</v>
      </c>
      <c r="AX602" s="14" t="s">
        <v>72</v>
      </c>
      <c r="AY602" s="255" t="s">
        <v>180</v>
      </c>
    </row>
    <row r="603" s="13" customFormat="1">
      <c r="A603" s="13"/>
      <c r="B603" s="235"/>
      <c r="C603" s="236"/>
      <c r="D603" s="228" t="s">
        <v>193</v>
      </c>
      <c r="E603" s="237" t="s">
        <v>19</v>
      </c>
      <c r="F603" s="238" t="s">
        <v>681</v>
      </c>
      <c r="G603" s="236"/>
      <c r="H603" s="239">
        <v>0.40100000000000002</v>
      </c>
      <c r="I603" s="240"/>
      <c r="J603" s="236"/>
      <c r="K603" s="236"/>
      <c r="L603" s="241"/>
      <c r="M603" s="242"/>
      <c r="N603" s="243"/>
      <c r="O603" s="243"/>
      <c r="P603" s="243"/>
      <c r="Q603" s="243"/>
      <c r="R603" s="243"/>
      <c r="S603" s="243"/>
      <c r="T603" s="244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5" t="s">
        <v>193</v>
      </c>
      <c r="AU603" s="245" t="s">
        <v>82</v>
      </c>
      <c r="AV603" s="13" t="s">
        <v>82</v>
      </c>
      <c r="AW603" s="13" t="s">
        <v>33</v>
      </c>
      <c r="AX603" s="13" t="s">
        <v>72</v>
      </c>
      <c r="AY603" s="245" t="s">
        <v>180</v>
      </c>
    </row>
    <row r="604" s="13" customFormat="1">
      <c r="A604" s="13"/>
      <c r="B604" s="235"/>
      <c r="C604" s="236"/>
      <c r="D604" s="228" t="s">
        <v>193</v>
      </c>
      <c r="E604" s="237" t="s">
        <v>19</v>
      </c>
      <c r="F604" s="238" t="s">
        <v>682</v>
      </c>
      <c r="G604" s="236"/>
      <c r="H604" s="239">
        <v>0.25800000000000001</v>
      </c>
      <c r="I604" s="240"/>
      <c r="J604" s="236"/>
      <c r="K604" s="236"/>
      <c r="L604" s="241"/>
      <c r="M604" s="242"/>
      <c r="N604" s="243"/>
      <c r="O604" s="243"/>
      <c r="P604" s="243"/>
      <c r="Q604" s="243"/>
      <c r="R604" s="243"/>
      <c r="S604" s="243"/>
      <c r="T604" s="244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5" t="s">
        <v>193</v>
      </c>
      <c r="AU604" s="245" t="s">
        <v>82</v>
      </c>
      <c r="AV604" s="13" t="s">
        <v>82</v>
      </c>
      <c r="AW604" s="13" t="s">
        <v>33</v>
      </c>
      <c r="AX604" s="13" t="s">
        <v>72</v>
      </c>
      <c r="AY604" s="245" t="s">
        <v>180</v>
      </c>
    </row>
    <row r="605" s="13" customFormat="1">
      <c r="A605" s="13"/>
      <c r="B605" s="235"/>
      <c r="C605" s="236"/>
      <c r="D605" s="228" t="s">
        <v>193</v>
      </c>
      <c r="E605" s="237" t="s">
        <v>19</v>
      </c>
      <c r="F605" s="238" t="s">
        <v>683</v>
      </c>
      <c r="G605" s="236"/>
      <c r="H605" s="239">
        <v>0.245</v>
      </c>
      <c r="I605" s="240"/>
      <c r="J605" s="236"/>
      <c r="K605" s="236"/>
      <c r="L605" s="241"/>
      <c r="M605" s="242"/>
      <c r="N605" s="243"/>
      <c r="O605" s="243"/>
      <c r="P605" s="243"/>
      <c r="Q605" s="243"/>
      <c r="R605" s="243"/>
      <c r="S605" s="243"/>
      <c r="T605" s="244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5" t="s">
        <v>193</v>
      </c>
      <c r="AU605" s="245" t="s">
        <v>82</v>
      </c>
      <c r="AV605" s="13" t="s">
        <v>82</v>
      </c>
      <c r="AW605" s="13" t="s">
        <v>33</v>
      </c>
      <c r="AX605" s="13" t="s">
        <v>72</v>
      </c>
      <c r="AY605" s="245" t="s">
        <v>180</v>
      </c>
    </row>
    <row r="606" s="13" customFormat="1">
      <c r="A606" s="13"/>
      <c r="B606" s="235"/>
      <c r="C606" s="236"/>
      <c r="D606" s="228" t="s">
        <v>193</v>
      </c>
      <c r="E606" s="237" t="s">
        <v>19</v>
      </c>
      <c r="F606" s="238" t="s">
        <v>684</v>
      </c>
      <c r="G606" s="236"/>
      <c r="H606" s="239">
        <v>0.158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5" t="s">
        <v>193</v>
      </c>
      <c r="AU606" s="245" t="s">
        <v>82</v>
      </c>
      <c r="AV606" s="13" t="s">
        <v>82</v>
      </c>
      <c r="AW606" s="13" t="s">
        <v>33</v>
      </c>
      <c r="AX606" s="13" t="s">
        <v>72</v>
      </c>
      <c r="AY606" s="245" t="s">
        <v>180</v>
      </c>
    </row>
    <row r="607" s="14" customFormat="1">
      <c r="A607" s="14"/>
      <c r="B607" s="246"/>
      <c r="C607" s="247"/>
      <c r="D607" s="228" t="s">
        <v>193</v>
      </c>
      <c r="E607" s="248" t="s">
        <v>19</v>
      </c>
      <c r="F607" s="249" t="s">
        <v>1076</v>
      </c>
      <c r="G607" s="247"/>
      <c r="H607" s="248" t="s">
        <v>19</v>
      </c>
      <c r="I607" s="250"/>
      <c r="J607" s="247"/>
      <c r="K607" s="247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193</v>
      </c>
      <c r="AU607" s="255" t="s">
        <v>82</v>
      </c>
      <c r="AV607" s="14" t="s">
        <v>80</v>
      </c>
      <c r="AW607" s="14" t="s">
        <v>33</v>
      </c>
      <c r="AX607" s="14" t="s">
        <v>72</v>
      </c>
      <c r="AY607" s="255" t="s">
        <v>180</v>
      </c>
    </row>
    <row r="608" s="13" customFormat="1">
      <c r="A608" s="13"/>
      <c r="B608" s="235"/>
      <c r="C608" s="236"/>
      <c r="D608" s="228" t="s">
        <v>193</v>
      </c>
      <c r="E608" s="237" t="s">
        <v>19</v>
      </c>
      <c r="F608" s="238" t="s">
        <v>686</v>
      </c>
      <c r="G608" s="236"/>
      <c r="H608" s="239">
        <v>0.75</v>
      </c>
      <c r="I608" s="240"/>
      <c r="J608" s="236"/>
      <c r="K608" s="236"/>
      <c r="L608" s="241"/>
      <c r="M608" s="242"/>
      <c r="N608" s="243"/>
      <c r="O608" s="243"/>
      <c r="P608" s="243"/>
      <c r="Q608" s="243"/>
      <c r="R608" s="243"/>
      <c r="S608" s="243"/>
      <c r="T608" s="24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45" t="s">
        <v>193</v>
      </c>
      <c r="AU608" s="245" t="s">
        <v>82</v>
      </c>
      <c r="AV608" s="13" t="s">
        <v>82</v>
      </c>
      <c r="AW608" s="13" t="s">
        <v>33</v>
      </c>
      <c r="AX608" s="13" t="s">
        <v>72</v>
      </c>
      <c r="AY608" s="245" t="s">
        <v>180</v>
      </c>
    </row>
    <row r="609" s="14" customFormat="1">
      <c r="A609" s="14"/>
      <c r="B609" s="246"/>
      <c r="C609" s="247"/>
      <c r="D609" s="228" t="s">
        <v>193</v>
      </c>
      <c r="E609" s="248" t="s">
        <v>19</v>
      </c>
      <c r="F609" s="249" t="s">
        <v>687</v>
      </c>
      <c r="G609" s="247"/>
      <c r="H609" s="248" t="s">
        <v>19</v>
      </c>
      <c r="I609" s="250"/>
      <c r="J609" s="247"/>
      <c r="K609" s="247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193</v>
      </c>
      <c r="AU609" s="255" t="s">
        <v>82</v>
      </c>
      <c r="AV609" s="14" t="s">
        <v>80</v>
      </c>
      <c r="AW609" s="14" t="s">
        <v>33</v>
      </c>
      <c r="AX609" s="14" t="s">
        <v>72</v>
      </c>
      <c r="AY609" s="255" t="s">
        <v>180</v>
      </c>
    </row>
    <row r="610" s="13" customFormat="1">
      <c r="A610" s="13"/>
      <c r="B610" s="235"/>
      <c r="C610" s="236"/>
      <c r="D610" s="228" t="s">
        <v>193</v>
      </c>
      <c r="E610" s="237" t="s">
        <v>19</v>
      </c>
      <c r="F610" s="238" t="s">
        <v>688</v>
      </c>
      <c r="G610" s="236"/>
      <c r="H610" s="239">
        <v>1.9790000000000001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5" t="s">
        <v>193</v>
      </c>
      <c r="AU610" s="245" t="s">
        <v>82</v>
      </c>
      <c r="AV610" s="13" t="s">
        <v>82</v>
      </c>
      <c r="AW610" s="13" t="s">
        <v>33</v>
      </c>
      <c r="AX610" s="13" t="s">
        <v>72</v>
      </c>
      <c r="AY610" s="245" t="s">
        <v>180</v>
      </c>
    </row>
    <row r="611" s="14" customFormat="1">
      <c r="A611" s="14"/>
      <c r="B611" s="246"/>
      <c r="C611" s="247"/>
      <c r="D611" s="228" t="s">
        <v>193</v>
      </c>
      <c r="E611" s="248" t="s">
        <v>19</v>
      </c>
      <c r="F611" s="249" t="s">
        <v>689</v>
      </c>
      <c r="G611" s="247"/>
      <c r="H611" s="248" t="s">
        <v>19</v>
      </c>
      <c r="I611" s="250"/>
      <c r="J611" s="247"/>
      <c r="K611" s="247"/>
      <c r="L611" s="251"/>
      <c r="M611" s="252"/>
      <c r="N611" s="253"/>
      <c r="O611" s="253"/>
      <c r="P611" s="253"/>
      <c r="Q611" s="253"/>
      <c r="R611" s="253"/>
      <c r="S611" s="253"/>
      <c r="T611" s="25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5" t="s">
        <v>193</v>
      </c>
      <c r="AU611" s="255" t="s">
        <v>82</v>
      </c>
      <c r="AV611" s="14" t="s">
        <v>80</v>
      </c>
      <c r="AW611" s="14" t="s">
        <v>33</v>
      </c>
      <c r="AX611" s="14" t="s">
        <v>72</v>
      </c>
      <c r="AY611" s="255" t="s">
        <v>180</v>
      </c>
    </row>
    <row r="612" s="13" customFormat="1">
      <c r="A612" s="13"/>
      <c r="B612" s="235"/>
      <c r="C612" s="236"/>
      <c r="D612" s="228" t="s">
        <v>193</v>
      </c>
      <c r="E612" s="237" t="s">
        <v>19</v>
      </c>
      <c r="F612" s="238" t="s">
        <v>690</v>
      </c>
      <c r="G612" s="236"/>
      <c r="H612" s="239">
        <v>2.6640000000000001</v>
      </c>
      <c r="I612" s="240"/>
      <c r="J612" s="236"/>
      <c r="K612" s="236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193</v>
      </c>
      <c r="AU612" s="245" t="s">
        <v>82</v>
      </c>
      <c r="AV612" s="13" t="s">
        <v>82</v>
      </c>
      <c r="AW612" s="13" t="s">
        <v>33</v>
      </c>
      <c r="AX612" s="13" t="s">
        <v>72</v>
      </c>
      <c r="AY612" s="245" t="s">
        <v>180</v>
      </c>
    </row>
    <row r="613" s="16" customFormat="1">
      <c r="A613" s="16"/>
      <c r="B613" s="267"/>
      <c r="C613" s="268"/>
      <c r="D613" s="228" t="s">
        <v>193</v>
      </c>
      <c r="E613" s="269" t="s">
        <v>19</v>
      </c>
      <c r="F613" s="270" t="s">
        <v>473</v>
      </c>
      <c r="G613" s="268"/>
      <c r="H613" s="271">
        <v>43.151000000000003</v>
      </c>
      <c r="I613" s="272"/>
      <c r="J613" s="268"/>
      <c r="K613" s="268"/>
      <c r="L613" s="273"/>
      <c r="M613" s="274"/>
      <c r="N613" s="275"/>
      <c r="O613" s="275"/>
      <c r="P613" s="275"/>
      <c r="Q613" s="275"/>
      <c r="R613" s="275"/>
      <c r="S613" s="275"/>
      <c r="T613" s="27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T613" s="277" t="s">
        <v>193</v>
      </c>
      <c r="AU613" s="277" t="s">
        <v>82</v>
      </c>
      <c r="AV613" s="16" t="s">
        <v>100</v>
      </c>
      <c r="AW613" s="16" t="s">
        <v>33</v>
      </c>
      <c r="AX613" s="16" t="s">
        <v>72</v>
      </c>
      <c r="AY613" s="277" t="s">
        <v>180</v>
      </c>
    </row>
    <row r="614" s="14" customFormat="1">
      <c r="A614" s="14"/>
      <c r="B614" s="246"/>
      <c r="C614" s="247"/>
      <c r="D614" s="228" t="s">
        <v>193</v>
      </c>
      <c r="E614" s="248" t="s">
        <v>19</v>
      </c>
      <c r="F614" s="249" t="s">
        <v>702</v>
      </c>
      <c r="G614" s="247"/>
      <c r="H614" s="248" t="s">
        <v>19</v>
      </c>
      <c r="I614" s="250"/>
      <c r="J614" s="247"/>
      <c r="K614" s="247"/>
      <c r="L614" s="251"/>
      <c r="M614" s="252"/>
      <c r="N614" s="253"/>
      <c r="O614" s="253"/>
      <c r="P614" s="253"/>
      <c r="Q614" s="253"/>
      <c r="R614" s="253"/>
      <c r="S614" s="253"/>
      <c r="T614" s="25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5" t="s">
        <v>193</v>
      </c>
      <c r="AU614" s="255" t="s">
        <v>82</v>
      </c>
      <c r="AV614" s="14" t="s">
        <v>80</v>
      </c>
      <c r="AW614" s="14" t="s">
        <v>33</v>
      </c>
      <c r="AX614" s="14" t="s">
        <v>72</v>
      </c>
      <c r="AY614" s="255" t="s">
        <v>180</v>
      </c>
    </row>
    <row r="615" s="13" customFormat="1">
      <c r="A615" s="13"/>
      <c r="B615" s="235"/>
      <c r="C615" s="236"/>
      <c r="D615" s="228" t="s">
        <v>193</v>
      </c>
      <c r="E615" s="237" t="s">
        <v>19</v>
      </c>
      <c r="F615" s="238" t="s">
        <v>703</v>
      </c>
      <c r="G615" s="236"/>
      <c r="H615" s="239">
        <v>14.4</v>
      </c>
      <c r="I615" s="240"/>
      <c r="J615" s="236"/>
      <c r="K615" s="236"/>
      <c r="L615" s="241"/>
      <c r="M615" s="242"/>
      <c r="N615" s="243"/>
      <c r="O615" s="243"/>
      <c r="P615" s="243"/>
      <c r="Q615" s="243"/>
      <c r="R615" s="243"/>
      <c r="S615" s="243"/>
      <c r="T615" s="24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5" t="s">
        <v>193</v>
      </c>
      <c r="AU615" s="245" t="s">
        <v>82</v>
      </c>
      <c r="AV615" s="13" t="s">
        <v>82</v>
      </c>
      <c r="AW615" s="13" t="s">
        <v>33</v>
      </c>
      <c r="AX615" s="13" t="s">
        <v>72</v>
      </c>
      <c r="AY615" s="245" t="s">
        <v>180</v>
      </c>
    </row>
    <row r="616" s="13" customFormat="1">
      <c r="A616" s="13"/>
      <c r="B616" s="235"/>
      <c r="C616" s="236"/>
      <c r="D616" s="228" t="s">
        <v>193</v>
      </c>
      <c r="E616" s="237" t="s">
        <v>19</v>
      </c>
      <c r="F616" s="238" t="s">
        <v>704</v>
      </c>
      <c r="G616" s="236"/>
      <c r="H616" s="239">
        <v>3.2320000000000002</v>
      </c>
      <c r="I616" s="240"/>
      <c r="J616" s="236"/>
      <c r="K616" s="236"/>
      <c r="L616" s="241"/>
      <c r="M616" s="242"/>
      <c r="N616" s="243"/>
      <c r="O616" s="243"/>
      <c r="P616" s="243"/>
      <c r="Q616" s="243"/>
      <c r="R616" s="243"/>
      <c r="S616" s="243"/>
      <c r="T616" s="244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5" t="s">
        <v>193</v>
      </c>
      <c r="AU616" s="245" t="s">
        <v>82</v>
      </c>
      <c r="AV616" s="13" t="s">
        <v>82</v>
      </c>
      <c r="AW616" s="13" t="s">
        <v>33</v>
      </c>
      <c r="AX616" s="13" t="s">
        <v>72</v>
      </c>
      <c r="AY616" s="245" t="s">
        <v>180</v>
      </c>
    </row>
    <row r="617" s="14" customFormat="1">
      <c r="A617" s="14"/>
      <c r="B617" s="246"/>
      <c r="C617" s="247"/>
      <c r="D617" s="228" t="s">
        <v>193</v>
      </c>
      <c r="E617" s="248" t="s">
        <v>19</v>
      </c>
      <c r="F617" s="249" t="s">
        <v>1077</v>
      </c>
      <c r="G617" s="247"/>
      <c r="H617" s="248" t="s">
        <v>19</v>
      </c>
      <c r="I617" s="250"/>
      <c r="J617" s="247"/>
      <c r="K617" s="247"/>
      <c r="L617" s="251"/>
      <c r="M617" s="252"/>
      <c r="N617" s="253"/>
      <c r="O617" s="253"/>
      <c r="P617" s="253"/>
      <c r="Q617" s="253"/>
      <c r="R617" s="253"/>
      <c r="S617" s="253"/>
      <c r="T617" s="25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5" t="s">
        <v>193</v>
      </c>
      <c r="AU617" s="255" t="s">
        <v>82</v>
      </c>
      <c r="AV617" s="14" t="s">
        <v>80</v>
      </c>
      <c r="AW617" s="14" t="s">
        <v>33</v>
      </c>
      <c r="AX617" s="14" t="s">
        <v>72</v>
      </c>
      <c r="AY617" s="255" t="s">
        <v>180</v>
      </c>
    </row>
    <row r="618" s="13" customFormat="1">
      <c r="A618" s="13"/>
      <c r="B618" s="235"/>
      <c r="C618" s="236"/>
      <c r="D618" s="228" t="s">
        <v>193</v>
      </c>
      <c r="E618" s="237" t="s">
        <v>19</v>
      </c>
      <c r="F618" s="238" t="s">
        <v>1078</v>
      </c>
      <c r="G618" s="236"/>
      <c r="H618" s="239">
        <v>0</v>
      </c>
      <c r="I618" s="240"/>
      <c r="J618" s="236"/>
      <c r="K618" s="236"/>
      <c r="L618" s="241"/>
      <c r="M618" s="242"/>
      <c r="N618" s="243"/>
      <c r="O618" s="243"/>
      <c r="P618" s="243"/>
      <c r="Q618" s="243"/>
      <c r="R618" s="243"/>
      <c r="S618" s="243"/>
      <c r="T618" s="244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5" t="s">
        <v>193</v>
      </c>
      <c r="AU618" s="245" t="s">
        <v>82</v>
      </c>
      <c r="AV618" s="13" t="s">
        <v>82</v>
      </c>
      <c r="AW618" s="13" t="s">
        <v>33</v>
      </c>
      <c r="AX618" s="13" t="s">
        <v>72</v>
      </c>
      <c r="AY618" s="245" t="s">
        <v>180</v>
      </c>
    </row>
    <row r="619" s="14" customFormat="1">
      <c r="A619" s="14"/>
      <c r="B619" s="246"/>
      <c r="C619" s="247"/>
      <c r="D619" s="228" t="s">
        <v>193</v>
      </c>
      <c r="E619" s="248" t="s">
        <v>19</v>
      </c>
      <c r="F619" s="249" t="s">
        <v>705</v>
      </c>
      <c r="G619" s="247"/>
      <c r="H619" s="248" t="s">
        <v>19</v>
      </c>
      <c r="I619" s="250"/>
      <c r="J619" s="247"/>
      <c r="K619" s="247"/>
      <c r="L619" s="251"/>
      <c r="M619" s="252"/>
      <c r="N619" s="253"/>
      <c r="O619" s="253"/>
      <c r="P619" s="253"/>
      <c r="Q619" s="253"/>
      <c r="R619" s="253"/>
      <c r="S619" s="253"/>
      <c r="T619" s="25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5" t="s">
        <v>193</v>
      </c>
      <c r="AU619" s="255" t="s">
        <v>82</v>
      </c>
      <c r="AV619" s="14" t="s">
        <v>80</v>
      </c>
      <c r="AW619" s="14" t="s">
        <v>33</v>
      </c>
      <c r="AX619" s="14" t="s">
        <v>72</v>
      </c>
      <c r="AY619" s="255" t="s">
        <v>180</v>
      </c>
    </row>
    <row r="620" s="13" customFormat="1">
      <c r="A620" s="13"/>
      <c r="B620" s="235"/>
      <c r="C620" s="236"/>
      <c r="D620" s="228" t="s">
        <v>193</v>
      </c>
      <c r="E620" s="237" t="s">
        <v>19</v>
      </c>
      <c r="F620" s="238" t="s">
        <v>706</v>
      </c>
      <c r="G620" s="236"/>
      <c r="H620" s="239">
        <v>1.756</v>
      </c>
      <c r="I620" s="240"/>
      <c r="J620" s="236"/>
      <c r="K620" s="236"/>
      <c r="L620" s="241"/>
      <c r="M620" s="242"/>
      <c r="N620" s="243"/>
      <c r="O620" s="243"/>
      <c r="P620" s="243"/>
      <c r="Q620" s="243"/>
      <c r="R620" s="243"/>
      <c r="S620" s="243"/>
      <c r="T620" s="244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5" t="s">
        <v>193</v>
      </c>
      <c r="AU620" s="245" t="s">
        <v>82</v>
      </c>
      <c r="AV620" s="13" t="s">
        <v>82</v>
      </c>
      <c r="AW620" s="13" t="s">
        <v>33</v>
      </c>
      <c r="AX620" s="13" t="s">
        <v>72</v>
      </c>
      <c r="AY620" s="245" t="s">
        <v>180</v>
      </c>
    </row>
    <row r="621" s="14" customFormat="1">
      <c r="A621" s="14"/>
      <c r="B621" s="246"/>
      <c r="C621" s="247"/>
      <c r="D621" s="228" t="s">
        <v>193</v>
      </c>
      <c r="E621" s="248" t="s">
        <v>19</v>
      </c>
      <c r="F621" s="249" t="s">
        <v>707</v>
      </c>
      <c r="G621" s="247"/>
      <c r="H621" s="248" t="s">
        <v>19</v>
      </c>
      <c r="I621" s="250"/>
      <c r="J621" s="247"/>
      <c r="K621" s="247"/>
      <c r="L621" s="251"/>
      <c r="M621" s="252"/>
      <c r="N621" s="253"/>
      <c r="O621" s="253"/>
      <c r="P621" s="253"/>
      <c r="Q621" s="253"/>
      <c r="R621" s="253"/>
      <c r="S621" s="253"/>
      <c r="T621" s="25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5" t="s">
        <v>193</v>
      </c>
      <c r="AU621" s="255" t="s">
        <v>82</v>
      </c>
      <c r="AV621" s="14" t="s">
        <v>80</v>
      </c>
      <c r="AW621" s="14" t="s">
        <v>33</v>
      </c>
      <c r="AX621" s="14" t="s">
        <v>72</v>
      </c>
      <c r="AY621" s="255" t="s">
        <v>180</v>
      </c>
    </row>
    <row r="622" s="13" customFormat="1">
      <c r="A622" s="13"/>
      <c r="B622" s="235"/>
      <c r="C622" s="236"/>
      <c r="D622" s="228" t="s">
        <v>193</v>
      </c>
      <c r="E622" s="237" t="s">
        <v>19</v>
      </c>
      <c r="F622" s="238" t="s">
        <v>708</v>
      </c>
      <c r="G622" s="236"/>
      <c r="H622" s="239">
        <v>7.1200000000000001</v>
      </c>
      <c r="I622" s="240"/>
      <c r="J622" s="236"/>
      <c r="K622" s="236"/>
      <c r="L622" s="241"/>
      <c r="M622" s="242"/>
      <c r="N622" s="243"/>
      <c r="O622" s="243"/>
      <c r="P622" s="243"/>
      <c r="Q622" s="243"/>
      <c r="R622" s="243"/>
      <c r="S622" s="243"/>
      <c r="T622" s="244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5" t="s">
        <v>193</v>
      </c>
      <c r="AU622" s="245" t="s">
        <v>82</v>
      </c>
      <c r="AV622" s="13" t="s">
        <v>82</v>
      </c>
      <c r="AW622" s="13" t="s">
        <v>33</v>
      </c>
      <c r="AX622" s="13" t="s">
        <v>72</v>
      </c>
      <c r="AY622" s="245" t="s">
        <v>180</v>
      </c>
    </row>
    <row r="623" s="13" customFormat="1">
      <c r="A623" s="13"/>
      <c r="B623" s="235"/>
      <c r="C623" s="236"/>
      <c r="D623" s="228" t="s">
        <v>193</v>
      </c>
      <c r="E623" s="237" t="s">
        <v>19</v>
      </c>
      <c r="F623" s="238" t="s">
        <v>709</v>
      </c>
      <c r="G623" s="236"/>
      <c r="H623" s="239">
        <v>0.93400000000000005</v>
      </c>
      <c r="I623" s="240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5" t="s">
        <v>193</v>
      </c>
      <c r="AU623" s="245" t="s">
        <v>82</v>
      </c>
      <c r="AV623" s="13" t="s">
        <v>82</v>
      </c>
      <c r="AW623" s="13" t="s">
        <v>33</v>
      </c>
      <c r="AX623" s="13" t="s">
        <v>72</v>
      </c>
      <c r="AY623" s="245" t="s">
        <v>180</v>
      </c>
    </row>
    <row r="624" s="14" customFormat="1">
      <c r="A624" s="14"/>
      <c r="B624" s="246"/>
      <c r="C624" s="247"/>
      <c r="D624" s="228" t="s">
        <v>193</v>
      </c>
      <c r="E624" s="248" t="s">
        <v>19</v>
      </c>
      <c r="F624" s="249" t="s">
        <v>710</v>
      </c>
      <c r="G624" s="247"/>
      <c r="H624" s="248" t="s">
        <v>19</v>
      </c>
      <c r="I624" s="250"/>
      <c r="J624" s="247"/>
      <c r="K624" s="247"/>
      <c r="L624" s="251"/>
      <c r="M624" s="252"/>
      <c r="N624" s="253"/>
      <c r="O624" s="253"/>
      <c r="P624" s="253"/>
      <c r="Q624" s="253"/>
      <c r="R624" s="253"/>
      <c r="S624" s="253"/>
      <c r="T624" s="25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5" t="s">
        <v>193</v>
      </c>
      <c r="AU624" s="255" t="s">
        <v>82</v>
      </c>
      <c r="AV624" s="14" t="s">
        <v>80</v>
      </c>
      <c r="AW624" s="14" t="s">
        <v>33</v>
      </c>
      <c r="AX624" s="14" t="s">
        <v>72</v>
      </c>
      <c r="AY624" s="255" t="s">
        <v>180</v>
      </c>
    </row>
    <row r="625" s="13" customFormat="1">
      <c r="A625" s="13"/>
      <c r="B625" s="235"/>
      <c r="C625" s="236"/>
      <c r="D625" s="228" t="s">
        <v>193</v>
      </c>
      <c r="E625" s="237" t="s">
        <v>19</v>
      </c>
      <c r="F625" s="238" t="s">
        <v>711</v>
      </c>
      <c r="G625" s="236"/>
      <c r="H625" s="239">
        <v>1.024</v>
      </c>
      <c r="I625" s="240"/>
      <c r="J625" s="236"/>
      <c r="K625" s="236"/>
      <c r="L625" s="241"/>
      <c r="M625" s="242"/>
      <c r="N625" s="243"/>
      <c r="O625" s="243"/>
      <c r="P625" s="243"/>
      <c r="Q625" s="243"/>
      <c r="R625" s="243"/>
      <c r="S625" s="243"/>
      <c r="T625" s="244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5" t="s">
        <v>193</v>
      </c>
      <c r="AU625" s="245" t="s">
        <v>82</v>
      </c>
      <c r="AV625" s="13" t="s">
        <v>82</v>
      </c>
      <c r="AW625" s="13" t="s">
        <v>33</v>
      </c>
      <c r="AX625" s="13" t="s">
        <v>72</v>
      </c>
      <c r="AY625" s="245" t="s">
        <v>180</v>
      </c>
    </row>
    <row r="626" s="14" customFormat="1">
      <c r="A626" s="14"/>
      <c r="B626" s="246"/>
      <c r="C626" s="247"/>
      <c r="D626" s="228" t="s">
        <v>193</v>
      </c>
      <c r="E626" s="248" t="s">
        <v>19</v>
      </c>
      <c r="F626" s="249" t="s">
        <v>712</v>
      </c>
      <c r="G626" s="247"/>
      <c r="H626" s="248" t="s">
        <v>19</v>
      </c>
      <c r="I626" s="250"/>
      <c r="J626" s="247"/>
      <c r="K626" s="247"/>
      <c r="L626" s="251"/>
      <c r="M626" s="252"/>
      <c r="N626" s="253"/>
      <c r="O626" s="253"/>
      <c r="P626" s="253"/>
      <c r="Q626" s="253"/>
      <c r="R626" s="253"/>
      <c r="S626" s="253"/>
      <c r="T626" s="25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5" t="s">
        <v>193</v>
      </c>
      <c r="AU626" s="255" t="s">
        <v>82</v>
      </c>
      <c r="AV626" s="14" t="s">
        <v>80</v>
      </c>
      <c r="AW626" s="14" t="s">
        <v>33</v>
      </c>
      <c r="AX626" s="14" t="s">
        <v>72</v>
      </c>
      <c r="AY626" s="255" t="s">
        <v>180</v>
      </c>
    </row>
    <row r="627" s="13" customFormat="1">
      <c r="A627" s="13"/>
      <c r="B627" s="235"/>
      <c r="C627" s="236"/>
      <c r="D627" s="228" t="s">
        <v>193</v>
      </c>
      <c r="E627" s="237" t="s">
        <v>19</v>
      </c>
      <c r="F627" s="238" t="s">
        <v>713</v>
      </c>
      <c r="G627" s="236"/>
      <c r="H627" s="239">
        <v>1.048</v>
      </c>
      <c r="I627" s="240"/>
      <c r="J627" s="236"/>
      <c r="K627" s="236"/>
      <c r="L627" s="241"/>
      <c r="M627" s="242"/>
      <c r="N627" s="243"/>
      <c r="O627" s="243"/>
      <c r="P627" s="243"/>
      <c r="Q627" s="243"/>
      <c r="R627" s="243"/>
      <c r="S627" s="243"/>
      <c r="T627" s="244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5" t="s">
        <v>193</v>
      </c>
      <c r="AU627" s="245" t="s">
        <v>82</v>
      </c>
      <c r="AV627" s="13" t="s">
        <v>82</v>
      </c>
      <c r="AW627" s="13" t="s">
        <v>33</v>
      </c>
      <c r="AX627" s="13" t="s">
        <v>72</v>
      </c>
      <c r="AY627" s="245" t="s">
        <v>180</v>
      </c>
    </row>
    <row r="628" s="14" customFormat="1">
      <c r="A628" s="14"/>
      <c r="B628" s="246"/>
      <c r="C628" s="247"/>
      <c r="D628" s="228" t="s">
        <v>193</v>
      </c>
      <c r="E628" s="248" t="s">
        <v>19</v>
      </c>
      <c r="F628" s="249" t="s">
        <v>714</v>
      </c>
      <c r="G628" s="247"/>
      <c r="H628" s="248" t="s">
        <v>19</v>
      </c>
      <c r="I628" s="250"/>
      <c r="J628" s="247"/>
      <c r="K628" s="247"/>
      <c r="L628" s="251"/>
      <c r="M628" s="252"/>
      <c r="N628" s="253"/>
      <c r="O628" s="253"/>
      <c r="P628" s="253"/>
      <c r="Q628" s="253"/>
      <c r="R628" s="253"/>
      <c r="S628" s="253"/>
      <c r="T628" s="25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5" t="s">
        <v>193</v>
      </c>
      <c r="AU628" s="255" t="s">
        <v>82</v>
      </c>
      <c r="AV628" s="14" t="s">
        <v>80</v>
      </c>
      <c r="AW628" s="14" t="s">
        <v>33</v>
      </c>
      <c r="AX628" s="14" t="s">
        <v>72</v>
      </c>
      <c r="AY628" s="255" t="s">
        <v>180</v>
      </c>
    </row>
    <row r="629" s="13" customFormat="1">
      <c r="A629" s="13"/>
      <c r="B629" s="235"/>
      <c r="C629" s="236"/>
      <c r="D629" s="228" t="s">
        <v>193</v>
      </c>
      <c r="E629" s="237" t="s">
        <v>19</v>
      </c>
      <c r="F629" s="238" t="s">
        <v>715</v>
      </c>
      <c r="G629" s="236"/>
      <c r="H629" s="239">
        <v>5.9039999999999999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5" t="s">
        <v>193</v>
      </c>
      <c r="AU629" s="245" t="s">
        <v>82</v>
      </c>
      <c r="AV629" s="13" t="s">
        <v>82</v>
      </c>
      <c r="AW629" s="13" t="s">
        <v>33</v>
      </c>
      <c r="AX629" s="13" t="s">
        <v>72</v>
      </c>
      <c r="AY629" s="245" t="s">
        <v>180</v>
      </c>
    </row>
    <row r="630" s="13" customFormat="1">
      <c r="A630" s="13"/>
      <c r="B630" s="235"/>
      <c r="C630" s="236"/>
      <c r="D630" s="228" t="s">
        <v>193</v>
      </c>
      <c r="E630" s="237" t="s">
        <v>19</v>
      </c>
      <c r="F630" s="238" t="s">
        <v>716</v>
      </c>
      <c r="G630" s="236"/>
      <c r="H630" s="239">
        <v>0.42899999999999999</v>
      </c>
      <c r="I630" s="240"/>
      <c r="J630" s="236"/>
      <c r="K630" s="236"/>
      <c r="L630" s="241"/>
      <c r="M630" s="242"/>
      <c r="N630" s="243"/>
      <c r="O630" s="243"/>
      <c r="P630" s="243"/>
      <c r="Q630" s="243"/>
      <c r="R630" s="243"/>
      <c r="S630" s="243"/>
      <c r="T630" s="244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5" t="s">
        <v>193</v>
      </c>
      <c r="AU630" s="245" t="s">
        <v>82</v>
      </c>
      <c r="AV630" s="13" t="s">
        <v>82</v>
      </c>
      <c r="AW630" s="13" t="s">
        <v>33</v>
      </c>
      <c r="AX630" s="13" t="s">
        <v>72</v>
      </c>
      <c r="AY630" s="245" t="s">
        <v>180</v>
      </c>
    </row>
    <row r="631" s="14" customFormat="1">
      <c r="A631" s="14"/>
      <c r="B631" s="246"/>
      <c r="C631" s="247"/>
      <c r="D631" s="228" t="s">
        <v>193</v>
      </c>
      <c r="E631" s="248" t="s">
        <v>19</v>
      </c>
      <c r="F631" s="249" t="s">
        <v>712</v>
      </c>
      <c r="G631" s="247"/>
      <c r="H631" s="248" t="s">
        <v>19</v>
      </c>
      <c r="I631" s="250"/>
      <c r="J631" s="247"/>
      <c r="K631" s="247"/>
      <c r="L631" s="251"/>
      <c r="M631" s="252"/>
      <c r="N631" s="253"/>
      <c r="O631" s="253"/>
      <c r="P631" s="253"/>
      <c r="Q631" s="253"/>
      <c r="R631" s="253"/>
      <c r="S631" s="253"/>
      <c r="T631" s="25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5" t="s">
        <v>193</v>
      </c>
      <c r="AU631" s="255" t="s">
        <v>82</v>
      </c>
      <c r="AV631" s="14" t="s">
        <v>80</v>
      </c>
      <c r="AW631" s="14" t="s">
        <v>33</v>
      </c>
      <c r="AX631" s="14" t="s">
        <v>72</v>
      </c>
      <c r="AY631" s="255" t="s">
        <v>180</v>
      </c>
    </row>
    <row r="632" s="13" customFormat="1">
      <c r="A632" s="13"/>
      <c r="B632" s="235"/>
      <c r="C632" s="236"/>
      <c r="D632" s="228" t="s">
        <v>193</v>
      </c>
      <c r="E632" s="237" t="s">
        <v>19</v>
      </c>
      <c r="F632" s="238" t="s">
        <v>717</v>
      </c>
      <c r="G632" s="236"/>
      <c r="H632" s="239">
        <v>0.20499999999999999</v>
      </c>
      <c r="I632" s="240"/>
      <c r="J632" s="236"/>
      <c r="K632" s="236"/>
      <c r="L632" s="241"/>
      <c r="M632" s="242"/>
      <c r="N632" s="243"/>
      <c r="O632" s="243"/>
      <c r="P632" s="243"/>
      <c r="Q632" s="243"/>
      <c r="R632" s="243"/>
      <c r="S632" s="243"/>
      <c r="T632" s="24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5" t="s">
        <v>193</v>
      </c>
      <c r="AU632" s="245" t="s">
        <v>82</v>
      </c>
      <c r="AV632" s="13" t="s">
        <v>82</v>
      </c>
      <c r="AW632" s="13" t="s">
        <v>33</v>
      </c>
      <c r="AX632" s="13" t="s">
        <v>72</v>
      </c>
      <c r="AY632" s="245" t="s">
        <v>180</v>
      </c>
    </row>
    <row r="633" s="13" customFormat="1">
      <c r="A633" s="13"/>
      <c r="B633" s="235"/>
      <c r="C633" s="236"/>
      <c r="D633" s="228" t="s">
        <v>193</v>
      </c>
      <c r="E633" s="237" t="s">
        <v>19</v>
      </c>
      <c r="F633" s="238" t="s">
        <v>718</v>
      </c>
      <c r="G633" s="236"/>
      <c r="H633" s="239">
        <v>0.60199999999999998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193</v>
      </c>
      <c r="AU633" s="245" t="s">
        <v>82</v>
      </c>
      <c r="AV633" s="13" t="s">
        <v>82</v>
      </c>
      <c r="AW633" s="13" t="s">
        <v>33</v>
      </c>
      <c r="AX633" s="13" t="s">
        <v>72</v>
      </c>
      <c r="AY633" s="245" t="s">
        <v>180</v>
      </c>
    </row>
    <row r="634" s="13" customFormat="1">
      <c r="A634" s="13"/>
      <c r="B634" s="235"/>
      <c r="C634" s="236"/>
      <c r="D634" s="228" t="s">
        <v>193</v>
      </c>
      <c r="E634" s="237" t="s">
        <v>19</v>
      </c>
      <c r="F634" s="238" t="s">
        <v>719</v>
      </c>
      <c r="G634" s="236"/>
      <c r="H634" s="239">
        <v>1.0009999999999999</v>
      </c>
      <c r="I634" s="240"/>
      <c r="J634" s="236"/>
      <c r="K634" s="236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193</v>
      </c>
      <c r="AU634" s="245" t="s">
        <v>82</v>
      </c>
      <c r="AV634" s="13" t="s">
        <v>82</v>
      </c>
      <c r="AW634" s="13" t="s">
        <v>33</v>
      </c>
      <c r="AX634" s="13" t="s">
        <v>72</v>
      </c>
      <c r="AY634" s="245" t="s">
        <v>180</v>
      </c>
    </row>
    <row r="635" s="13" customFormat="1">
      <c r="A635" s="13"/>
      <c r="B635" s="235"/>
      <c r="C635" s="236"/>
      <c r="D635" s="228" t="s">
        <v>193</v>
      </c>
      <c r="E635" s="237" t="s">
        <v>19</v>
      </c>
      <c r="F635" s="238" t="s">
        <v>720</v>
      </c>
      <c r="G635" s="236"/>
      <c r="H635" s="239">
        <v>0.47799999999999998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193</v>
      </c>
      <c r="AU635" s="245" t="s">
        <v>82</v>
      </c>
      <c r="AV635" s="13" t="s">
        <v>82</v>
      </c>
      <c r="AW635" s="13" t="s">
        <v>33</v>
      </c>
      <c r="AX635" s="13" t="s">
        <v>72</v>
      </c>
      <c r="AY635" s="245" t="s">
        <v>180</v>
      </c>
    </row>
    <row r="636" s="14" customFormat="1">
      <c r="A636" s="14"/>
      <c r="B636" s="246"/>
      <c r="C636" s="247"/>
      <c r="D636" s="228" t="s">
        <v>193</v>
      </c>
      <c r="E636" s="248" t="s">
        <v>19</v>
      </c>
      <c r="F636" s="249" t="s">
        <v>693</v>
      </c>
      <c r="G636" s="247"/>
      <c r="H636" s="248" t="s">
        <v>19</v>
      </c>
      <c r="I636" s="250"/>
      <c r="J636" s="247"/>
      <c r="K636" s="247"/>
      <c r="L636" s="251"/>
      <c r="M636" s="252"/>
      <c r="N636" s="253"/>
      <c r="O636" s="253"/>
      <c r="P636" s="253"/>
      <c r="Q636" s="253"/>
      <c r="R636" s="253"/>
      <c r="S636" s="253"/>
      <c r="T636" s="25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5" t="s">
        <v>193</v>
      </c>
      <c r="AU636" s="255" t="s">
        <v>82</v>
      </c>
      <c r="AV636" s="14" t="s">
        <v>80</v>
      </c>
      <c r="AW636" s="14" t="s">
        <v>33</v>
      </c>
      <c r="AX636" s="14" t="s">
        <v>72</v>
      </c>
      <c r="AY636" s="255" t="s">
        <v>180</v>
      </c>
    </row>
    <row r="637" s="13" customFormat="1">
      <c r="A637" s="13"/>
      <c r="B637" s="235"/>
      <c r="C637" s="236"/>
      <c r="D637" s="228" t="s">
        <v>193</v>
      </c>
      <c r="E637" s="237" t="s">
        <v>19</v>
      </c>
      <c r="F637" s="238" t="s">
        <v>694</v>
      </c>
      <c r="G637" s="236"/>
      <c r="H637" s="239">
        <v>3.9039999999999999</v>
      </c>
      <c r="I637" s="240"/>
      <c r="J637" s="236"/>
      <c r="K637" s="236"/>
      <c r="L637" s="241"/>
      <c r="M637" s="242"/>
      <c r="N637" s="243"/>
      <c r="O637" s="243"/>
      <c r="P637" s="243"/>
      <c r="Q637" s="243"/>
      <c r="R637" s="243"/>
      <c r="S637" s="243"/>
      <c r="T637" s="24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5" t="s">
        <v>193</v>
      </c>
      <c r="AU637" s="245" t="s">
        <v>82</v>
      </c>
      <c r="AV637" s="13" t="s">
        <v>82</v>
      </c>
      <c r="AW637" s="13" t="s">
        <v>33</v>
      </c>
      <c r="AX637" s="13" t="s">
        <v>72</v>
      </c>
      <c r="AY637" s="245" t="s">
        <v>180</v>
      </c>
    </row>
    <row r="638" s="16" customFormat="1">
      <c r="A638" s="16"/>
      <c r="B638" s="267"/>
      <c r="C638" s="268"/>
      <c r="D638" s="228" t="s">
        <v>193</v>
      </c>
      <c r="E638" s="269" t="s">
        <v>19</v>
      </c>
      <c r="F638" s="270" t="s">
        <v>473</v>
      </c>
      <c r="G638" s="268"/>
      <c r="H638" s="271">
        <v>42.037000000000006</v>
      </c>
      <c r="I638" s="272"/>
      <c r="J638" s="268"/>
      <c r="K638" s="268"/>
      <c r="L638" s="273"/>
      <c r="M638" s="274"/>
      <c r="N638" s="275"/>
      <c r="O638" s="275"/>
      <c r="P638" s="275"/>
      <c r="Q638" s="275"/>
      <c r="R638" s="275"/>
      <c r="S638" s="275"/>
      <c r="T638" s="276"/>
      <c r="U638" s="16"/>
      <c r="V638" s="16"/>
      <c r="W638" s="16"/>
      <c r="X638" s="16"/>
      <c r="Y638" s="16"/>
      <c r="Z638" s="16"/>
      <c r="AA638" s="16"/>
      <c r="AB638" s="16"/>
      <c r="AC638" s="16"/>
      <c r="AD638" s="16"/>
      <c r="AE638" s="16"/>
      <c r="AT638" s="277" t="s">
        <v>193</v>
      </c>
      <c r="AU638" s="277" t="s">
        <v>82</v>
      </c>
      <c r="AV638" s="16" t="s">
        <v>100</v>
      </c>
      <c r="AW638" s="16" t="s">
        <v>33</v>
      </c>
      <c r="AX638" s="16" t="s">
        <v>72</v>
      </c>
      <c r="AY638" s="277" t="s">
        <v>180</v>
      </c>
    </row>
    <row r="639" s="15" customFormat="1">
      <c r="A639" s="15"/>
      <c r="B639" s="256"/>
      <c r="C639" s="257"/>
      <c r="D639" s="228" t="s">
        <v>193</v>
      </c>
      <c r="E639" s="258" t="s">
        <v>19</v>
      </c>
      <c r="F639" s="259" t="s">
        <v>353</v>
      </c>
      <c r="G639" s="257"/>
      <c r="H639" s="260">
        <v>85.188000000000002</v>
      </c>
      <c r="I639" s="261"/>
      <c r="J639" s="257"/>
      <c r="K639" s="257"/>
      <c r="L639" s="262"/>
      <c r="M639" s="263"/>
      <c r="N639" s="264"/>
      <c r="O639" s="264"/>
      <c r="P639" s="264"/>
      <c r="Q639" s="264"/>
      <c r="R639" s="264"/>
      <c r="S639" s="264"/>
      <c r="T639" s="26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6" t="s">
        <v>193</v>
      </c>
      <c r="AU639" s="266" t="s">
        <v>82</v>
      </c>
      <c r="AV639" s="15" t="s">
        <v>187</v>
      </c>
      <c r="AW639" s="15" t="s">
        <v>33</v>
      </c>
      <c r="AX639" s="15" t="s">
        <v>80</v>
      </c>
      <c r="AY639" s="266" t="s">
        <v>180</v>
      </c>
    </row>
    <row r="640" s="2" customFormat="1" ht="16.5" customHeight="1">
      <c r="A640" s="40"/>
      <c r="B640" s="41"/>
      <c r="C640" s="215" t="s">
        <v>1079</v>
      </c>
      <c r="D640" s="215" t="s">
        <v>182</v>
      </c>
      <c r="E640" s="216" t="s">
        <v>1080</v>
      </c>
      <c r="F640" s="217" t="s">
        <v>1081</v>
      </c>
      <c r="G640" s="218" t="s">
        <v>185</v>
      </c>
      <c r="H640" s="219">
        <v>72.668999999999997</v>
      </c>
      <c r="I640" s="220"/>
      <c r="J640" s="221">
        <f>ROUND(I640*H640,2)</f>
        <v>0</v>
      </c>
      <c r="K640" s="217" t="s">
        <v>186</v>
      </c>
      <c r="L640" s="46"/>
      <c r="M640" s="222" t="s">
        <v>19</v>
      </c>
      <c r="N640" s="223" t="s">
        <v>43</v>
      </c>
      <c r="O640" s="86"/>
      <c r="P640" s="224">
        <f>O640*H640</f>
        <v>0</v>
      </c>
      <c r="Q640" s="224">
        <v>0.0026900000000000001</v>
      </c>
      <c r="R640" s="224">
        <f>Q640*H640</f>
        <v>0.19547961</v>
      </c>
      <c r="S640" s="224">
        <v>0</v>
      </c>
      <c r="T640" s="225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6" t="s">
        <v>187</v>
      </c>
      <c r="AT640" s="226" t="s">
        <v>182</v>
      </c>
      <c r="AU640" s="226" t="s">
        <v>82</v>
      </c>
      <c r="AY640" s="19" t="s">
        <v>180</v>
      </c>
      <c r="BE640" s="227">
        <f>IF(N640="základní",J640,0)</f>
        <v>0</v>
      </c>
      <c r="BF640" s="227">
        <f>IF(N640="snížená",J640,0)</f>
        <v>0</v>
      </c>
      <c r="BG640" s="227">
        <f>IF(N640="zákl. přenesená",J640,0)</f>
        <v>0</v>
      </c>
      <c r="BH640" s="227">
        <f>IF(N640="sníž. přenesená",J640,0)</f>
        <v>0</v>
      </c>
      <c r="BI640" s="227">
        <f>IF(N640="nulová",J640,0)</f>
        <v>0</v>
      </c>
      <c r="BJ640" s="19" t="s">
        <v>80</v>
      </c>
      <c r="BK640" s="227">
        <f>ROUND(I640*H640,2)</f>
        <v>0</v>
      </c>
      <c r="BL640" s="19" t="s">
        <v>187</v>
      </c>
      <c r="BM640" s="226" t="s">
        <v>1082</v>
      </c>
    </row>
    <row r="641" s="2" customFormat="1">
      <c r="A641" s="40"/>
      <c r="B641" s="41"/>
      <c r="C641" s="42"/>
      <c r="D641" s="228" t="s">
        <v>189</v>
      </c>
      <c r="E641" s="42"/>
      <c r="F641" s="229" t="s">
        <v>1083</v>
      </c>
      <c r="G641" s="42"/>
      <c r="H641" s="42"/>
      <c r="I641" s="230"/>
      <c r="J641" s="42"/>
      <c r="K641" s="42"/>
      <c r="L641" s="46"/>
      <c r="M641" s="231"/>
      <c r="N641" s="232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189</v>
      </c>
      <c r="AU641" s="19" t="s">
        <v>82</v>
      </c>
    </row>
    <row r="642" s="2" customFormat="1">
      <c r="A642" s="40"/>
      <c r="B642" s="41"/>
      <c r="C642" s="42"/>
      <c r="D642" s="233" t="s">
        <v>191</v>
      </c>
      <c r="E642" s="42"/>
      <c r="F642" s="234" t="s">
        <v>1084</v>
      </c>
      <c r="G642" s="42"/>
      <c r="H642" s="42"/>
      <c r="I642" s="230"/>
      <c r="J642" s="42"/>
      <c r="K642" s="42"/>
      <c r="L642" s="46"/>
      <c r="M642" s="231"/>
      <c r="N642" s="232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191</v>
      </c>
      <c r="AU642" s="19" t="s">
        <v>82</v>
      </c>
    </row>
    <row r="643" s="14" customFormat="1">
      <c r="A643" s="14"/>
      <c r="B643" s="246"/>
      <c r="C643" s="247"/>
      <c r="D643" s="228" t="s">
        <v>193</v>
      </c>
      <c r="E643" s="248" t="s">
        <v>19</v>
      </c>
      <c r="F643" s="249" t="s">
        <v>1085</v>
      </c>
      <c r="G643" s="247"/>
      <c r="H643" s="248" t="s">
        <v>19</v>
      </c>
      <c r="I643" s="250"/>
      <c r="J643" s="247"/>
      <c r="K643" s="247"/>
      <c r="L643" s="251"/>
      <c r="M643" s="252"/>
      <c r="N643" s="253"/>
      <c r="O643" s="253"/>
      <c r="P643" s="253"/>
      <c r="Q643" s="253"/>
      <c r="R643" s="253"/>
      <c r="S643" s="253"/>
      <c r="T643" s="25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5" t="s">
        <v>193</v>
      </c>
      <c r="AU643" s="255" t="s">
        <v>82</v>
      </c>
      <c r="AV643" s="14" t="s">
        <v>80</v>
      </c>
      <c r="AW643" s="14" t="s">
        <v>33</v>
      </c>
      <c r="AX643" s="14" t="s">
        <v>72</v>
      </c>
      <c r="AY643" s="255" t="s">
        <v>180</v>
      </c>
    </row>
    <row r="644" s="14" customFormat="1">
      <c r="A644" s="14"/>
      <c r="B644" s="246"/>
      <c r="C644" s="247"/>
      <c r="D644" s="228" t="s">
        <v>193</v>
      </c>
      <c r="E644" s="248" t="s">
        <v>19</v>
      </c>
      <c r="F644" s="249" t="s">
        <v>1086</v>
      </c>
      <c r="G644" s="247"/>
      <c r="H644" s="248" t="s">
        <v>19</v>
      </c>
      <c r="I644" s="250"/>
      <c r="J644" s="247"/>
      <c r="K644" s="247"/>
      <c r="L644" s="251"/>
      <c r="M644" s="252"/>
      <c r="N644" s="253"/>
      <c r="O644" s="253"/>
      <c r="P644" s="253"/>
      <c r="Q644" s="253"/>
      <c r="R644" s="253"/>
      <c r="S644" s="253"/>
      <c r="T644" s="25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5" t="s">
        <v>193</v>
      </c>
      <c r="AU644" s="255" t="s">
        <v>82</v>
      </c>
      <c r="AV644" s="14" t="s">
        <v>80</v>
      </c>
      <c r="AW644" s="14" t="s">
        <v>33</v>
      </c>
      <c r="AX644" s="14" t="s">
        <v>72</v>
      </c>
      <c r="AY644" s="255" t="s">
        <v>180</v>
      </c>
    </row>
    <row r="645" s="13" customFormat="1">
      <c r="A645" s="13"/>
      <c r="B645" s="235"/>
      <c r="C645" s="236"/>
      <c r="D645" s="228" t="s">
        <v>193</v>
      </c>
      <c r="E645" s="237" t="s">
        <v>19</v>
      </c>
      <c r="F645" s="238" t="s">
        <v>1087</v>
      </c>
      <c r="G645" s="236"/>
      <c r="H645" s="239">
        <v>7.3499999999999996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193</v>
      </c>
      <c r="AU645" s="245" t="s">
        <v>82</v>
      </c>
      <c r="AV645" s="13" t="s">
        <v>82</v>
      </c>
      <c r="AW645" s="13" t="s">
        <v>33</v>
      </c>
      <c r="AX645" s="13" t="s">
        <v>72</v>
      </c>
      <c r="AY645" s="245" t="s">
        <v>180</v>
      </c>
    </row>
    <row r="646" s="13" customFormat="1">
      <c r="A646" s="13"/>
      <c r="B646" s="235"/>
      <c r="C646" s="236"/>
      <c r="D646" s="228" t="s">
        <v>193</v>
      </c>
      <c r="E646" s="237" t="s">
        <v>19</v>
      </c>
      <c r="F646" s="238" t="s">
        <v>1088</v>
      </c>
      <c r="G646" s="236"/>
      <c r="H646" s="239">
        <v>4.4850000000000003</v>
      </c>
      <c r="I646" s="240"/>
      <c r="J646" s="236"/>
      <c r="K646" s="236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193</v>
      </c>
      <c r="AU646" s="245" t="s">
        <v>82</v>
      </c>
      <c r="AV646" s="13" t="s">
        <v>82</v>
      </c>
      <c r="AW646" s="13" t="s">
        <v>33</v>
      </c>
      <c r="AX646" s="13" t="s">
        <v>72</v>
      </c>
      <c r="AY646" s="245" t="s">
        <v>180</v>
      </c>
    </row>
    <row r="647" s="13" customFormat="1">
      <c r="A647" s="13"/>
      <c r="B647" s="235"/>
      <c r="C647" s="236"/>
      <c r="D647" s="228" t="s">
        <v>193</v>
      </c>
      <c r="E647" s="237" t="s">
        <v>19</v>
      </c>
      <c r="F647" s="238" t="s">
        <v>1089</v>
      </c>
      <c r="G647" s="236"/>
      <c r="H647" s="239">
        <v>6.2999999999999998</v>
      </c>
      <c r="I647" s="240"/>
      <c r="J647" s="236"/>
      <c r="K647" s="236"/>
      <c r="L647" s="241"/>
      <c r="M647" s="242"/>
      <c r="N647" s="243"/>
      <c r="O647" s="243"/>
      <c r="P647" s="243"/>
      <c r="Q647" s="243"/>
      <c r="R647" s="243"/>
      <c r="S647" s="243"/>
      <c r="T647" s="24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5" t="s">
        <v>193</v>
      </c>
      <c r="AU647" s="245" t="s">
        <v>82</v>
      </c>
      <c r="AV647" s="13" t="s">
        <v>82</v>
      </c>
      <c r="AW647" s="13" t="s">
        <v>33</v>
      </c>
      <c r="AX647" s="13" t="s">
        <v>72</v>
      </c>
      <c r="AY647" s="245" t="s">
        <v>180</v>
      </c>
    </row>
    <row r="648" s="13" customFormat="1">
      <c r="A648" s="13"/>
      <c r="B648" s="235"/>
      <c r="C648" s="236"/>
      <c r="D648" s="228" t="s">
        <v>193</v>
      </c>
      <c r="E648" s="237" t="s">
        <v>19</v>
      </c>
      <c r="F648" s="238" t="s">
        <v>1090</v>
      </c>
      <c r="G648" s="236"/>
      <c r="H648" s="239">
        <v>4.4029999999999996</v>
      </c>
      <c r="I648" s="240"/>
      <c r="J648" s="236"/>
      <c r="K648" s="236"/>
      <c r="L648" s="241"/>
      <c r="M648" s="242"/>
      <c r="N648" s="243"/>
      <c r="O648" s="243"/>
      <c r="P648" s="243"/>
      <c r="Q648" s="243"/>
      <c r="R648" s="243"/>
      <c r="S648" s="243"/>
      <c r="T648" s="24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5" t="s">
        <v>193</v>
      </c>
      <c r="AU648" s="245" t="s">
        <v>82</v>
      </c>
      <c r="AV648" s="13" t="s">
        <v>82</v>
      </c>
      <c r="AW648" s="13" t="s">
        <v>33</v>
      </c>
      <c r="AX648" s="13" t="s">
        <v>72</v>
      </c>
      <c r="AY648" s="245" t="s">
        <v>180</v>
      </c>
    </row>
    <row r="649" s="14" customFormat="1">
      <c r="A649" s="14"/>
      <c r="B649" s="246"/>
      <c r="C649" s="247"/>
      <c r="D649" s="228" t="s">
        <v>193</v>
      </c>
      <c r="E649" s="248" t="s">
        <v>19</v>
      </c>
      <c r="F649" s="249" t="s">
        <v>1091</v>
      </c>
      <c r="G649" s="247"/>
      <c r="H649" s="248" t="s">
        <v>19</v>
      </c>
      <c r="I649" s="250"/>
      <c r="J649" s="247"/>
      <c r="K649" s="247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193</v>
      </c>
      <c r="AU649" s="255" t="s">
        <v>82</v>
      </c>
      <c r="AV649" s="14" t="s">
        <v>80</v>
      </c>
      <c r="AW649" s="14" t="s">
        <v>33</v>
      </c>
      <c r="AX649" s="14" t="s">
        <v>72</v>
      </c>
      <c r="AY649" s="255" t="s">
        <v>180</v>
      </c>
    </row>
    <row r="650" s="13" customFormat="1">
      <c r="A650" s="13"/>
      <c r="B650" s="235"/>
      <c r="C650" s="236"/>
      <c r="D650" s="228" t="s">
        <v>193</v>
      </c>
      <c r="E650" s="237" t="s">
        <v>19</v>
      </c>
      <c r="F650" s="238" t="s">
        <v>1092</v>
      </c>
      <c r="G650" s="236"/>
      <c r="H650" s="239">
        <v>1.8839999999999999</v>
      </c>
      <c r="I650" s="240"/>
      <c r="J650" s="236"/>
      <c r="K650" s="236"/>
      <c r="L650" s="241"/>
      <c r="M650" s="242"/>
      <c r="N650" s="243"/>
      <c r="O650" s="243"/>
      <c r="P650" s="243"/>
      <c r="Q650" s="243"/>
      <c r="R650" s="243"/>
      <c r="S650" s="243"/>
      <c r="T650" s="24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5" t="s">
        <v>193</v>
      </c>
      <c r="AU650" s="245" t="s">
        <v>82</v>
      </c>
      <c r="AV650" s="13" t="s">
        <v>82</v>
      </c>
      <c r="AW650" s="13" t="s">
        <v>33</v>
      </c>
      <c r="AX650" s="13" t="s">
        <v>72</v>
      </c>
      <c r="AY650" s="245" t="s">
        <v>180</v>
      </c>
    </row>
    <row r="651" s="13" customFormat="1">
      <c r="A651" s="13"/>
      <c r="B651" s="235"/>
      <c r="C651" s="236"/>
      <c r="D651" s="228" t="s">
        <v>193</v>
      </c>
      <c r="E651" s="237" t="s">
        <v>19</v>
      </c>
      <c r="F651" s="238" t="s">
        <v>1093</v>
      </c>
      <c r="G651" s="236"/>
      <c r="H651" s="239">
        <v>9.5999999999999996</v>
      </c>
      <c r="I651" s="240"/>
      <c r="J651" s="236"/>
      <c r="K651" s="236"/>
      <c r="L651" s="241"/>
      <c r="M651" s="242"/>
      <c r="N651" s="243"/>
      <c r="O651" s="243"/>
      <c r="P651" s="243"/>
      <c r="Q651" s="243"/>
      <c r="R651" s="243"/>
      <c r="S651" s="243"/>
      <c r="T651" s="244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5" t="s">
        <v>193</v>
      </c>
      <c r="AU651" s="245" t="s">
        <v>82</v>
      </c>
      <c r="AV651" s="13" t="s">
        <v>82</v>
      </c>
      <c r="AW651" s="13" t="s">
        <v>33</v>
      </c>
      <c r="AX651" s="13" t="s">
        <v>72</v>
      </c>
      <c r="AY651" s="245" t="s">
        <v>180</v>
      </c>
    </row>
    <row r="652" s="14" customFormat="1">
      <c r="A652" s="14"/>
      <c r="B652" s="246"/>
      <c r="C652" s="247"/>
      <c r="D652" s="228" t="s">
        <v>193</v>
      </c>
      <c r="E652" s="248" t="s">
        <v>19</v>
      </c>
      <c r="F652" s="249" t="s">
        <v>1094</v>
      </c>
      <c r="G652" s="247"/>
      <c r="H652" s="248" t="s">
        <v>19</v>
      </c>
      <c r="I652" s="250"/>
      <c r="J652" s="247"/>
      <c r="K652" s="247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193</v>
      </c>
      <c r="AU652" s="255" t="s">
        <v>82</v>
      </c>
      <c r="AV652" s="14" t="s">
        <v>80</v>
      </c>
      <c r="AW652" s="14" t="s">
        <v>33</v>
      </c>
      <c r="AX652" s="14" t="s">
        <v>72</v>
      </c>
      <c r="AY652" s="255" t="s">
        <v>180</v>
      </c>
    </row>
    <row r="653" s="13" customFormat="1">
      <c r="A653" s="13"/>
      <c r="B653" s="235"/>
      <c r="C653" s="236"/>
      <c r="D653" s="228" t="s">
        <v>193</v>
      </c>
      <c r="E653" s="237" t="s">
        <v>19</v>
      </c>
      <c r="F653" s="238" t="s">
        <v>1095</v>
      </c>
      <c r="G653" s="236"/>
      <c r="H653" s="239">
        <v>19.077000000000002</v>
      </c>
      <c r="I653" s="240"/>
      <c r="J653" s="236"/>
      <c r="K653" s="236"/>
      <c r="L653" s="241"/>
      <c r="M653" s="242"/>
      <c r="N653" s="243"/>
      <c r="O653" s="243"/>
      <c r="P653" s="243"/>
      <c r="Q653" s="243"/>
      <c r="R653" s="243"/>
      <c r="S653" s="243"/>
      <c r="T653" s="244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5" t="s">
        <v>193</v>
      </c>
      <c r="AU653" s="245" t="s">
        <v>82</v>
      </c>
      <c r="AV653" s="13" t="s">
        <v>82</v>
      </c>
      <c r="AW653" s="13" t="s">
        <v>33</v>
      </c>
      <c r="AX653" s="13" t="s">
        <v>72</v>
      </c>
      <c r="AY653" s="245" t="s">
        <v>180</v>
      </c>
    </row>
    <row r="654" s="13" customFormat="1">
      <c r="A654" s="13"/>
      <c r="B654" s="235"/>
      <c r="C654" s="236"/>
      <c r="D654" s="228" t="s">
        <v>193</v>
      </c>
      <c r="E654" s="237" t="s">
        <v>19</v>
      </c>
      <c r="F654" s="238" t="s">
        <v>1096</v>
      </c>
      <c r="G654" s="236"/>
      <c r="H654" s="239">
        <v>14.382</v>
      </c>
      <c r="I654" s="240"/>
      <c r="J654" s="236"/>
      <c r="K654" s="236"/>
      <c r="L654" s="241"/>
      <c r="M654" s="242"/>
      <c r="N654" s="243"/>
      <c r="O654" s="243"/>
      <c r="P654" s="243"/>
      <c r="Q654" s="243"/>
      <c r="R654" s="243"/>
      <c r="S654" s="243"/>
      <c r="T654" s="24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5" t="s">
        <v>193</v>
      </c>
      <c r="AU654" s="245" t="s">
        <v>82</v>
      </c>
      <c r="AV654" s="13" t="s">
        <v>82</v>
      </c>
      <c r="AW654" s="13" t="s">
        <v>33</v>
      </c>
      <c r="AX654" s="13" t="s">
        <v>72</v>
      </c>
      <c r="AY654" s="245" t="s">
        <v>180</v>
      </c>
    </row>
    <row r="655" s="14" customFormat="1">
      <c r="A655" s="14"/>
      <c r="B655" s="246"/>
      <c r="C655" s="247"/>
      <c r="D655" s="228" t="s">
        <v>193</v>
      </c>
      <c r="E655" s="248" t="s">
        <v>19</v>
      </c>
      <c r="F655" s="249" t="s">
        <v>1097</v>
      </c>
      <c r="G655" s="247"/>
      <c r="H655" s="248" t="s">
        <v>19</v>
      </c>
      <c r="I655" s="250"/>
      <c r="J655" s="247"/>
      <c r="K655" s="247"/>
      <c r="L655" s="251"/>
      <c r="M655" s="252"/>
      <c r="N655" s="253"/>
      <c r="O655" s="253"/>
      <c r="P655" s="253"/>
      <c r="Q655" s="253"/>
      <c r="R655" s="253"/>
      <c r="S655" s="253"/>
      <c r="T655" s="25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5" t="s">
        <v>193</v>
      </c>
      <c r="AU655" s="255" t="s">
        <v>82</v>
      </c>
      <c r="AV655" s="14" t="s">
        <v>80</v>
      </c>
      <c r="AW655" s="14" t="s">
        <v>33</v>
      </c>
      <c r="AX655" s="14" t="s">
        <v>72</v>
      </c>
      <c r="AY655" s="255" t="s">
        <v>180</v>
      </c>
    </row>
    <row r="656" s="13" customFormat="1">
      <c r="A656" s="13"/>
      <c r="B656" s="235"/>
      <c r="C656" s="236"/>
      <c r="D656" s="228" t="s">
        <v>193</v>
      </c>
      <c r="E656" s="237" t="s">
        <v>19</v>
      </c>
      <c r="F656" s="238" t="s">
        <v>1098</v>
      </c>
      <c r="G656" s="236"/>
      <c r="H656" s="239">
        <v>-8.4000000000000004</v>
      </c>
      <c r="I656" s="240"/>
      <c r="J656" s="236"/>
      <c r="K656" s="236"/>
      <c r="L656" s="241"/>
      <c r="M656" s="242"/>
      <c r="N656" s="243"/>
      <c r="O656" s="243"/>
      <c r="P656" s="243"/>
      <c r="Q656" s="243"/>
      <c r="R656" s="243"/>
      <c r="S656" s="243"/>
      <c r="T656" s="244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5" t="s">
        <v>193</v>
      </c>
      <c r="AU656" s="245" t="s">
        <v>82</v>
      </c>
      <c r="AV656" s="13" t="s">
        <v>82</v>
      </c>
      <c r="AW656" s="13" t="s">
        <v>33</v>
      </c>
      <c r="AX656" s="13" t="s">
        <v>72</v>
      </c>
      <c r="AY656" s="245" t="s">
        <v>180</v>
      </c>
    </row>
    <row r="657" s="16" customFormat="1">
      <c r="A657" s="16"/>
      <c r="B657" s="267"/>
      <c r="C657" s="268"/>
      <c r="D657" s="228" t="s">
        <v>193</v>
      </c>
      <c r="E657" s="269" t="s">
        <v>19</v>
      </c>
      <c r="F657" s="270" t="s">
        <v>473</v>
      </c>
      <c r="G657" s="268"/>
      <c r="H657" s="271">
        <v>59.08100000000001</v>
      </c>
      <c r="I657" s="272"/>
      <c r="J657" s="268"/>
      <c r="K657" s="268"/>
      <c r="L657" s="273"/>
      <c r="M657" s="274"/>
      <c r="N657" s="275"/>
      <c r="O657" s="275"/>
      <c r="P657" s="275"/>
      <c r="Q657" s="275"/>
      <c r="R657" s="275"/>
      <c r="S657" s="275"/>
      <c r="T657" s="276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T657" s="277" t="s">
        <v>193</v>
      </c>
      <c r="AU657" s="277" t="s">
        <v>82</v>
      </c>
      <c r="AV657" s="16" t="s">
        <v>100</v>
      </c>
      <c r="AW657" s="16" t="s">
        <v>33</v>
      </c>
      <c r="AX657" s="16" t="s">
        <v>72</v>
      </c>
      <c r="AY657" s="277" t="s">
        <v>180</v>
      </c>
    </row>
    <row r="658" s="14" customFormat="1">
      <c r="A658" s="14"/>
      <c r="B658" s="246"/>
      <c r="C658" s="247"/>
      <c r="D658" s="228" t="s">
        <v>193</v>
      </c>
      <c r="E658" s="248" t="s">
        <v>19</v>
      </c>
      <c r="F658" s="249" t="s">
        <v>1099</v>
      </c>
      <c r="G658" s="247"/>
      <c r="H658" s="248" t="s">
        <v>19</v>
      </c>
      <c r="I658" s="250"/>
      <c r="J658" s="247"/>
      <c r="K658" s="247"/>
      <c r="L658" s="251"/>
      <c r="M658" s="252"/>
      <c r="N658" s="253"/>
      <c r="O658" s="253"/>
      <c r="P658" s="253"/>
      <c r="Q658" s="253"/>
      <c r="R658" s="253"/>
      <c r="S658" s="253"/>
      <c r="T658" s="25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5" t="s">
        <v>193</v>
      </c>
      <c r="AU658" s="255" t="s">
        <v>82</v>
      </c>
      <c r="AV658" s="14" t="s">
        <v>80</v>
      </c>
      <c r="AW658" s="14" t="s">
        <v>33</v>
      </c>
      <c r="AX658" s="14" t="s">
        <v>72</v>
      </c>
      <c r="AY658" s="255" t="s">
        <v>180</v>
      </c>
    </row>
    <row r="659" s="14" customFormat="1">
      <c r="A659" s="14"/>
      <c r="B659" s="246"/>
      <c r="C659" s="247"/>
      <c r="D659" s="228" t="s">
        <v>193</v>
      </c>
      <c r="E659" s="248" t="s">
        <v>19</v>
      </c>
      <c r="F659" s="249" t="s">
        <v>1100</v>
      </c>
      <c r="G659" s="247"/>
      <c r="H659" s="248" t="s">
        <v>19</v>
      </c>
      <c r="I659" s="250"/>
      <c r="J659" s="247"/>
      <c r="K659" s="247"/>
      <c r="L659" s="251"/>
      <c r="M659" s="252"/>
      <c r="N659" s="253"/>
      <c r="O659" s="253"/>
      <c r="P659" s="253"/>
      <c r="Q659" s="253"/>
      <c r="R659" s="253"/>
      <c r="S659" s="253"/>
      <c r="T659" s="25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5" t="s">
        <v>193</v>
      </c>
      <c r="AU659" s="255" t="s">
        <v>82</v>
      </c>
      <c r="AV659" s="14" t="s">
        <v>80</v>
      </c>
      <c r="AW659" s="14" t="s">
        <v>33</v>
      </c>
      <c r="AX659" s="14" t="s">
        <v>72</v>
      </c>
      <c r="AY659" s="255" t="s">
        <v>180</v>
      </c>
    </row>
    <row r="660" s="13" customFormat="1">
      <c r="A660" s="13"/>
      <c r="B660" s="235"/>
      <c r="C660" s="236"/>
      <c r="D660" s="228" t="s">
        <v>193</v>
      </c>
      <c r="E660" s="237" t="s">
        <v>19</v>
      </c>
      <c r="F660" s="238" t="s">
        <v>1101</v>
      </c>
      <c r="G660" s="236"/>
      <c r="H660" s="239">
        <v>3.2280000000000002</v>
      </c>
      <c r="I660" s="240"/>
      <c r="J660" s="236"/>
      <c r="K660" s="236"/>
      <c r="L660" s="241"/>
      <c r="M660" s="242"/>
      <c r="N660" s="243"/>
      <c r="O660" s="243"/>
      <c r="P660" s="243"/>
      <c r="Q660" s="243"/>
      <c r="R660" s="243"/>
      <c r="S660" s="243"/>
      <c r="T660" s="24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5" t="s">
        <v>193</v>
      </c>
      <c r="AU660" s="245" t="s">
        <v>82</v>
      </c>
      <c r="AV660" s="13" t="s">
        <v>82</v>
      </c>
      <c r="AW660" s="13" t="s">
        <v>33</v>
      </c>
      <c r="AX660" s="13" t="s">
        <v>72</v>
      </c>
      <c r="AY660" s="245" t="s">
        <v>180</v>
      </c>
    </row>
    <row r="661" s="13" customFormat="1">
      <c r="A661" s="13"/>
      <c r="B661" s="235"/>
      <c r="C661" s="236"/>
      <c r="D661" s="228" t="s">
        <v>193</v>
      </c>
      <c r="E661" s="237" t="s">
        <v>19</v>
      </c>
      <c r="F661" s="238" t="s">
        <v>1102</v>
      </c>
      <c r="G661" s="236"/>
      <c r="H661" s="239">
        <v>6.0209999999999999</v>
      </c>
      <c r="I661" s="240"/>
      <c r="J661" s="236"/>
      <c r="K661" s="236"/>
      <c r="L661" s="241"/>
      <c r="M661" s="242"/>
      <c r="N661" s="243"/>
      <c r="O661" s="243"/>
      <c r="P661" s="243"/>
      <c r="Q661" s="243"/>
      <c r="R661" s="243"/>
      <c r="S661" s="243"/>
      <c r="T661" s="24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45" t="s">
        <v>193</v>
      </c>
      <c r="AU661" s="245" t="s">
        <v>82</v>
      </c>
      <c r="AV661" s="13" t="s">
        <v>82</v>
      </c>
      <c r="AW661" s="13" t="s">
        <v>33</v>
      </c>
      <c r="AX661" s="13" t="s">
        <v>72</v>
      </c>
      <c r="AY661" s="245" t="s">
        <v>180</v>
      </c>
    </row>
    <row r="662" s="13" customFormat="1">
      <c r="A662" s="13"/>
      <c r="B662" s="235"/>
      <c r="C662" s="236"/>
      <c r="D662" s="228" t="s">
        <v>193</v>
      </c>
      <c r="E662" s="237" t="s">
        <v>19</v>
      </c>
      <c r="F662" s="238" t="s">
        <v>1103</v>
      </c>
      <c r="G662" s="236"/>
      <c r="H662" s="239">
        <v>4.3390000000000004</v>
      </c>
      <c r="I662" s="240"/>
      <c r="J662" s="236"/>
      <c r="K662" s="236"/>
      <c r="L662" s="241"/>
      <c r="M662" s="242"/>
      <c r="N662" s="243"/>
      <c r="O662" s="243"/>
      <c r="P662" s="243"/>
      <c r="Q662" s="243"/>
      <c r="R662" s="243"/>
      <c r="S662" s="243"/>
      <c r="T662" s="24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5" t="s">
        <v>193</v>
      </c>
      <c r="AU662" s="245" t="s">
        <v>82</v>
      </c>
      <c r="AV662" s="13" t="s">
        <v>82</v>
      </c>
      <c r="AW662" s="13" t="s">
        <v>33</v>
      </c>
      <c r="AX662" s="13" t="s">
        <v>72</v>
      </c>
      <c r="AY662" s="245" t="s">
        <v>180</v>
      </c>
    </row>
    <row r="663" s="16" customFormat="1">
      <c r="A663" s="16"/>
      <c r="B663" s="267"/>
      <c r="C663" s="268"/>
      <c r="D663" s="228" t="s">
        <v>193</v>
      </c>
      <c r="E663" s="269" t="s">
        <v>19</v>
      </c>
      <c r="F663" s="270" t="s">
        <v>473</v>
      </c>
      <c r="G663" s="268"/>
      <c r="H663" s="271">
        <v>13.588000000000001</v>
      </c>
      <c r="I663" s="272"/>
      <c r="J663" s="268"/>
      <c r="K663" s="268"/>
      <c r="L663" s="273"/>
      <c r="M663" s="274"/>
      <c r="N663" s="275"/>
      <c r="O663" s="275"/>
      <c r="P663" s="275"/>
      <c r="Q663" s="275"/>
      <c r="R663" s="275"/>
      <c r="S663" s="275"/>
      <c r="T663" s="276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T663" s="277" t="s">
        <v>193</v>
      </c>
      <c r="AU663" s="277" t="s">
        <v>82</v>
      </c>
      <c r="AV663" s="16" t="s">
        <v>100</v>
      </c>
      <c r="AW663" s="16" t="s">
        <v>33</v>
      </c>
      <c r="AX663" s="16" t="s">
        <v>72</v>
      </c>
      <c r="AY663" s="277" t="s">
        <v>180</v>
      </c>
    </row>
    <row r="664" s="15" customFormat="1">
      <c r="A664" s="15"/>
      <c r="B664" s="256"/>
      <c r="C664" s="257"/>
      <c r="D664" s="228" t="s">
        <v>193</v>
      </c>
      <c r="E664" s="258" t="s">
        <v>19</v>
      </c>
      <c r="F664" s="259" t="s">
        <v>353</v>
      </c>
      <c r="G664" s="257"/>
      <c r="H664" s="260">
        <v>72.669000000000011</v>
      </c>
      <c r="I664" s="261"/>
      <c r="J664" s="257"/>
      <c r="K664" s="257"/>
      <c r="L664" s="262"/>
      <c r="M664" s="263"/>
      <c r="N664" s="264"/>
      <c r="O664" s="264"/>
      <c r="P664" s="264"/>
      <c r="Q664" s="264"/>
      <c r="R664" s="264"/>
      <c r="S664" s="264"/>
      <c r="T664" s="26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66" t="s">
        <v>193</v>
      </c>
      <c r="AU664" s="266" t="s">
        <v>82</v>
      </c>
      <c r="AV664" s="15" t="s">
        <v>187</v>
      </c>
      <c r="AW664" s="15" t="s">
        <v>33</v>
      </c>
      <c r="AX664" s="15" t="s">
        <v>80</v>
      </c>
      <c r="AY664" s="266" t="s">
        <v>180</v>
      </c>
    </row>
    <row r="665" s="2" customFormat="1" ht="16.5" customHeight="1">
      <c r="A665" s="40"/>
      <c r="B665" s="41"/>
      <c r="C665" s="215" t="s">
        <v>583</v>
      </c>
      <c r="D665" s="215" t="s">
        <v>182</v>
      </c>
      <c r="E665" s="216" t="s">
        <v>1104</v>
      </c>
      <c r="F665" s="217" t="s">
        <v>1105</v>
      </c>
      <c r="G665" s="218" t="s">
        <v>185</v>
      </c>
      <c r="H665" s="219">
        <v>72.668999999999997</v>
      </c>
      <c r="I665" s="220"/>
      <c r="J665" s="221">
        <f>ROUND(I665*H665,2)</f>
        <v>0</v>
      </c>
      <c r="K665" s="217" t="s">
        <v>186</v>
      </c>
      <c r="L665" s="46"/>
      <c r="M665" s="222" t="s">
        <v>19</v>
      </c>
      <c r="N665" s="223" t="s">
        <v>43</v>
      </c>
      <c r="O665" s="86"/>
      <c r="P665" s="224">
        <f>O665*H665</f>
        <v>0</v>
      </c>
      <c r="Q665" s="224">
        <v>0</v>
      </c>
      <c r="R665" s="224">
        <f>Q665*H665</f>
        <v>0</v>
      </c>
      <c r="S665" s="224">
        <v>0</v>
      </c>
      <c r="T665" s="225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6" t="s">
        <v>187</v>
      </c>
      <c r="AT665" s="226" t="s">
        <v>182</v>
      </c>
      <c r="AU665" s="226" t="s">
        <v>82</v>
      </c>
      <c r="AY665" s="19" t="s">
        <v>180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9" t="s">
        <v>80</v>
      </c>
      <c r="BK665" s="227">
        <f>ROUND(I665*H665,2)</f>
        <v>0</v>
      </c>
      <c r="BL665" s="19" t="s">
        <v>187</v>
      </c>
      <c r="BM665" s="226" t="s">
        <v>1106</v>
      </c>
    </row>
    <row r="666" s="2" customFormat="1">
      <c r="A666" s="40"/>
      <c r="B666" s="41"/>
      <c r="C666" s="42"/>
      <c r="D666" s="228" t="s">
        <v>189</v>
      </c>
      <c r="E666" s="42"/>
      <c r="F666" s="229" t="s">
        <v>1107</v>
      </c>
      <c r="G666" s="42"/>
      <c r="H666" s="42"/>
      <c r="I666" s="230"/>
      <c r="J666" s="42"/>
      <c r="K666" s="42"/>
      <c r="L666" s="46"/>
      <c r="M666" s="231"/>
      <c r="N666" s="232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189</v>
      </c>
      <c r="AU666" s="19" t="s">
        <v>82</v>
      </c>
    </row>
    <row r="667" s="2" customFormat="1">
      <c r="A667" s="40"/>
      <c r="B667" s="41"/>
      <c r="C667" s="42"/>
      <c r="D667" s="233" t="s">
        <v>191</v>
      </c>
      <c r="E667" s="42"/>
      <c r="F667" s="234" t="s">
        <v>1108</v>
      </c>
      <c r="G667" s="42"/>
      <c r="H667" s="42"/>
      <c r="I667" s="230"/>
      <c r="J667" s="42"/>
      <c r="K667" s="42"/>
      <c r="L667" s="46"/>
      <c r="M667" s="231"/>
      <c r="N667" s="232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191</v>
      </c>
      <c r="AU667" s="19" t="s">
        <v>82</v>
      </c>
    </row>
    <row r="668" s="2" customFormat="1" ht="16.5" customHeight="1">
      <c r="A668" s="40"/>
      <c r="B668" s="41"/>
      <c r="C668" s="215" t="s">
        <v>575</v>
      </c>
      <c r="D668" s="215" t="s">
        <v>182</v>
      </c>
      <c r="E668" s="216" t="s">
        <v>1109</v>
      </c>
      <c r="F668" s="217" t="s">
        <v>1110</v>
      </c>
      <c r="G668" s="218" t="s">
        <v>185</v>
      </c>
      <c r="H668" s="219">
        <v>8.4000000000000004</v>
      </c>
      <c r="I668" s="220"/>
      <c r="J668" s="221">
        <f>ROUND(I668*H668,2)</f>
        <v>0</v>
      </c>
      <c r="K668" s="217" t="s">
        <v>186</v>
      </c>
      <c r="L668" s="46"/>
      <c r="M668" s="222" t="s">
        <v>19</v>
      </c>
      <c r="N668" s="223" t="s">
        <v>43</v>
      </c>
      <c r="O668" s="86"/>
      <c r="P668" s="224">
        <f>O668*H668</f>
        <v>0</v>
      </c>
      <c r="Q668" s="224">
        <v>0.0041900000000000001</v>
      </c>
      <c r="R668" s="224">
        <f>Q668*H668</f>
        <v>0.035196000000000005</v>
      </c>
      <c r="S668" s="224">
        <v>0</v>
      </c>
      <c r="T668" s="225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6" t="s">
        <v>187</v>
      </c>
      <c r="AT668" s="226" t="s">
        <v>182</v>
      </c>
      <c r="AU668" s="226" t="s">
        <v>82</v>
      </c>
      <c r="AY668" s="19" t="s">
        <v>180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19" t="s">
        <v>80</v>
      </c>
      <c r="BK668" s="227">
        <f>ROUND(I668*H668,2)</f>
        <v>0</v>
      </c>
      <c r="BL668" s="19" t="s">
        <v>187</v>
      </c>
      <c r="BM668" s="226" t="s">
        <v>1111</v>
      </c>
    </row>
    <row r="669" s="2" customFormat="1">
      <c r="A669" s="40"/>
      <c r="B669" s="41"/>
      <c r="C669" s="42"/>
      <c r="D669" s="228" t="s">
        <v>189</v>
      </c>
      <c r="E669" s="42"/>
      <c r="F669" s="229" t="s">
        <v>1112</v>
      </c>
      <c r="G669" s="42"/>
      <c r="H669" s="42"/>
      <c r="I669" s="230"/>
      <c r="J669" s="42"/>
      <c r="K669" s="42"/>
      <c r="L669" s="46"/>
      <c r="M669" s="231"/>
      <c r="N669" s="232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189</v>
      </c>
      <c r="AU669" s="19" t="s">
        <v>82</v>
      </c>
    </row>
    <row r="670" s="2" customFormat="1">
      <c r="A670" s="40"/>
      <c r="B670" s="41"/>
      <c r="C670" s="42"/>
      <c r="D670" s="233" t="s">
        <v>191</v>
      </c>
      <c r="E670" s="42"/>
      <c r="F670" s="234" t="s">
        <v>1113</v>
      </c>
      <c r="G670" s="42"/>
      <c r="H670" s="42"/>
      <c r="I670" s="230"/>
      <c r="J670" s="42"/>
      <c r="K670" s="42"/>
      <c r="L670" s="46"/>
      <c r="M670" s="231"/>
      <c r="N670" s="232"/>
      <c r="O670" s="86"/>
      <c r="P670" s="86"/>
      <c r="Q670" s="86"/>
      <c r="R670" s="86"/>
      <c r="S670" s="86"/>
      <c r="T670" s="87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T670" s="19" t="s">
        <v>191</v>
      </c>
      <c r="AU670" s="19" t="s">
        <v>82</v>
      </c>
    </row>
    <row r="671" s="14" customFormat="1">
      <c r="A671" s="14"/>
      <c r="B671" s="246"/>
      <c r="C671" s="247"/>
      <c r="D671" s="228" t="s">
        <v>193</v>
      </c>
      <c r="E671" s="248" t="s">
        <v>19</v>
      </c>
      <c r="F671" s="249" t="s">
        <v>1114</v>
      </c>
      <c r="G671" s="247"/>
      <c r="H671" s="248" t="s">
        <v>19</v>
      </c>
      <c r="I671" s="250"/>
      <c r="J671" s="247"/>
      <c r="K671" s="247"/>
      <c r="L671" s="251"/>
      <c r="M671" s="252"/>
      <c r="N671" s="253"/>
      <c r="O671" s="253"/>
      <c r="P671" s="253"/>
      <c r="Q671" s="253"/>
      <c r="R671" s="253"/>
      <c r="S671" s="253"/>
      <c r="T671" s="25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5" t="s">
        <v>193</v>
      </c>
      <c r="AU671" s="255" t="s">
        <v>82</v>
      </c>
      <c r="AV671" s="14" t="s">
        <v>80</v>
      </c>
      <c r="AW671" s="14" t="s">
        <v>33</v>
      </c>
      <c r="AX671" s="14" t="s">
        <v>72</v>
      </c>
      <c r="AY671" s="255" t="s">
        <v>180</v>
      </c>
    </row>
    <row r="672" s="13" customFormat="1">
      <c r="A672" s="13"/>
      <c r="B672" s="235"/>
      <c r="C672" s="236"/>
      <c r="D672" s="228" t="s">
        <v>193</v>
      </c>
      <c r="E672" s="237" t="s">
        <v>19</v>
      </c>
      <c r="F672" s="238" t="s">
        <v>1115</v>
      </c>
      <c r="G672" s="236"/>
      <c r="H672" s="239">
        <v>8.4000000000000004</v>
      </c>
      <c r="I672" s="240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193</v>
      </c>
      <c r="AU672" s="245" t="s">
        <v>82</v>
      </c>
      <c r="AV672" s="13" t="s">
        <v>82</v>
      </c>
      <c r="AW672" s="13" t="s">
        <v>33</v>
      </c>
      <c r="AX672" s="13" t="s">
        <v>80</v>
      </c>
      <c r="AY672" s="245" t="s">
        <v>180</v>
      </c>
    </row>
    <row r="673" s="2" customFormat="1" ht="16.5" customHeight="1">
      <c r="A673" s="40"/>
      <c r="B673" s="41"/>
      <c r="C673" s="215" t="s">
        <v>1116</v>
      </c>
      <c r="D673" s="215" t="s">
        <v>182</v>
      </c>
      <c r="E673" s="216" t="s">
        <v>1117</v>
      </c>
      <c r="F673" s="217" t="s">
        <v>1118</v>
      </c>
      <c r="G673" s="218" t="s">
        <v>185</v>
      </c>
      <c r="H673" s="219">
        <v>8.4000000000000004</v>
      </c>
      <c r="I673" s="220"/>
      <c r="J673" s="221">
        <f>ROUND(I673*H673,2)</f>
        <v>0</v>
      </c>
      <c r="K673" s="217" t="s">
        <v>186</v>
      </c>
      <c r="L673" s="46"/>
      <c r="M673" s="222" t="s">
        <v>19</v>
      </c>
      <c r="N673" s="223" t="s">
        <v>43</v>
      </c>
      <c r="O673" s="86"/>
      <c r="P673" s="224">
        <f>O673*H673</f>
        <v>0</v>
      </c>
      <c r="Q673" s="224">
        <v>0</v>
      </c>
      <c r="R673" s="224">
        <f>Q673*H673</f>
        <v>0</v>
      </c>
      <c r="S673" s="224">
        <v>0</v>
      </c>
      <c r="T673" s="225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26" t="s">
        <v>187</v>
      </c>
      <c r="AT673" s="226" t="s">
        <v>182</v>
      </c>
      <c r="AU673" s="226" t="s">
        <v>82</v>
      </c>
      <c r="AY673" s="19" t="s">
        <v>180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19" t="s">
        <v>80</v>
      </c>
      <c r="BK673" s="227">
        <f>ROUND(I673*H673,2)</f>
        <v>0</v>
      </c>
      <c r="BL673" s="19" t="s">
        <v>187</v>
      </c>
      <c r="BM673" s="226" t="s">
        <v>1119</v>
      </c>
    </row>
    <row r="674" s="2" customFormat="1">
      <c r="A674" s="40"/>
      <c r="B674" s="41"/>
      <c r="C674" s="42"/>
      <c r="D674" s="228" t="s">
        <v>189</v>
      </c>
      <c r="E674" s="42"/>
      <c r="F674" s="229" t="s">
        <v>1120</v>
      </c>
      <c r="G674" s="42"/>
      <c r="H674" s="42"/>
      <c r="I674" s="230"/>
      <c r="J674" s="42"/>
      <c r="K674" s="42"/>
      <c r="L674" s="46"/>
      <c r="M674" s="231"/>
      <c r="N674" s="232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189</v>
      </c>
      <c r="AU674" s="19" t="s">
        <v>82</v>
      </c>
    </row>
    <row r="675" s="2" customFormat="1">
      <c r="A675" s="40"/>
      <c r="B675" s="41"/>
      <c r="C675" s="42"/>
      <c r="D675" s="233" t="s">
        <v>191</v>
      </c>
      <c r="E675" s="42"/>
      <c r="F675" s="234" t="s">
        <v>1121</v>
      </c>
      <c r="G675" s="42"/>
      <c r="H675" s="42"/>
      <c r="I675" s="230"/>
      <c r="J675" s="42"/>
      <c r="K675" s="42"/>
      <c r="L675" s="46"/>
      <c r="M675" s="231"/>
      <c r="N675" s="232"/>
      <c r="O675" s="86"/>
      <c r="P675" s="86"/>
      <c r="Q675" s="86"/>
      <c r="R675" s="86"/>
      <c r="S675" s="86"/>
      <c r="T675" s="87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T675" s="19" t="s">
        <v>191</v>
      </c>
      <c r="AU675" s="19" t="s">
        <v>82</v>
      </c>
    </row>
    <row r="676" s="2" customFormat="1" ht="16.5" customHeight="1">
      <c r="A676" s="40"/>
      <c r="B676" s="41"/>
      <c r="C676" s="215" t="s">
        <v>1122</v>
      </c>
      <c r="D676" s="215" t="s">
        <v>182</v>
      </c>
      <c r="E676" s="216" t="s">
        <v>1123</v>
      </c>
      <c r="F676" s="217" t="s">
        <v>1124</v>
      </c>
      <c r="G676" s="218" t="s">
        <v>367</v>
      </c>
      <c r="H676" s="219">
        <v>4.2590000000000003</v>
      </c>
      <c r="I676" s="220"/>
      <c r="J676" s="221">
        <f>ROUND(I676*H676,2)</f>
        <v>0</v>
      </c>
      <c r="K676" s="217" t="s">
        <v>186</v>
      </c>
      <c r="L676" s="46"/>
      <c r="M676" s="222" t="s">
        <v>19</v>
      </c>
      <c r="N676" s="223" t="s">
        <v>43</v>
      </c>
      <c r="O676" s="86"/>
      <c r="P676" s="224">
        <f>O676*H676</f>
        <v>0</v>
      </c>
      <c r="Q676" s="224">
        <v>1.0606199999999999</v>
      </c>
      <c r="R676" s="224">
        <f>Q676*H676</f>
        <v>4.5171805799999998</v>
      </c>
      <c r="S676" s="224">
        <v>0</v>
      </c>
      <c r="T676" s="225">
        <f>S676*H676</f>
        <v>0</v>
      </c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R676" s="226" t="s">
        <v>187</v>
      </c>
      <c r="AT676" s="226" t="s">
        <v>182</v>
      </c>
      <c r="AU676" s="226" t="s">
        <v>82</v>
      </c>
      <c r="AY676" s="19" t="s">
        <v>180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19" t="s">
        <v>80</v>
      </c>
      <c r="BK676" s="227">
        <f>ROUND(I676*H676,2)</f>
        <v>0</v>
      </c>
      <c r="BL676" s="19" t="s">
        <v>187</v>
      </c>
      <c r="BM676" s="226" t="s">
        <v>1125</v>
      </c>
    </row>
    <row r="677" s="2" customFormat="1">
      <c r="A677" s="40"/>
      <c r="B677" s="41"/>
      <c r="C677" s="42"/>
      <c r="D677" s="228" t="s">
        <v>189</v>
      </c>
      <c r="E677" s="42"/>
      <c r="F677" s="229" t="s">
        <v>1126</v>
      </c>
      <c r="G677" s="42"/>
      <c r="H677" s="42"/>
      <c r="I677" s="230"/>
      <c r="J677" s="42"/>
      <c r="K677" s="42"/>
      <c r="L677" s="46"/>
      <c r="M677" s="231"/>
      <c r="N677" s="232"/>
      <c r="O677" s="86"/>
      <c r="P677" s="86"/>
      <c r="Q677" s="86"/>
      <c r="R677" s="86"/>
      <c r="S677" s="86"/>
      <c r="T677" s="87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T677" s="19" t="s">
        <v>189</v>
      </c>
      <c r="AU677" s="19" t="s">
        <v>82</v>
      </c>
    </row>
    <row r="678" s="2" customFormat="1">
      <c r="A678" s="40"/>
      <c r="B678" s="41"/>
      <c r="C678" s="42"/>
      <c r="D678" s="233" t="s">
        <v>191</v>
      </c>
      <c r="E678" s="42"/>
      <c r="F678" s="234" t="s">
        <v>1127</v>
      </c>
      <c r="G678" s="42"/>
      <c r="H678" s="42"/>
      <c r="I678" s="230"/>
      <c r="J678" s="42"/>
      <c r="K678" s="42"/>
      <c r="L678" s="46"/>
      <c r="M678" s="231"/>
      <c r="N678" s="232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191</v>
      </c>
      <c r="AU678" s="19" t="s">
        <v>82</v>
      </c>
    </row>
    <row r="679" s="14" customFormat="1">
      <c r="A679" s="14"/>
      <c r="B679" s="246"/>
      <c r="C679" s="247"/>
      <c r="D679" s="228" t="s">
        <v>193</v>
      </c>
      <c r="E679" s="248" t="s">
        <v>19</v>
      </c>
      <c r="F679" s="249" t="s">
        <v>1128</v>
      </c>
      <c r="G679" s="247"/>
      <c r="H679" s="248" t="s">
        <v>19</v>
      </c>
      <c r="I679" s="250"/>
      <c r="J679" s="247"/>
      <c r="K679" s="247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193</v>
      </c>
      <c r="AU679" s="255" t="s">
        <v>82</v>
      </c>
      <c r="AV679" s="14" t="s">
        <v>80</v>
      </c>
      <c r="AW679" s="14" t="s">
        <v>33</v>
      </c>
      <c r="AX679" s="14" t="s">
        <v>72</v>
      </c>
      <c r="AY679" s="255" t="s">
        <v>180</v>
      </c>
    </row>
    <row r="680" s="13" customFormat="1">
      <c r="A680" s="13"/>
      <c r="B680" s="235"/>
      <c r="C680" s="236"/>
      <c r="D680" s="228" t="s">
        <v>193</v>
      </c>
      <c r="E680" s="237" t="s">
        <v>19</v>
      </c>
      <c r="F680" s="238" t="s">
        <v>1129</v>
      </c>
      <c r="G680" s="236"/>
      <c r="H680" s="239">
        <v>4.2590000000000003</v>
      </c>
      <c r="I680" s="240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5" t="s">
        <v>193</v>
      </c>
      <c r="AU680" s="245" t="s">
        <v>82</v>
      </c>
      <c r="AV680" s="13" t="s">
        <v>82</v>
      </c>
      <c r="AW680" s="13" t="s">
        <v>33</v>
      </c>
      <c r="AX680" s="13" t="s">
        <v>80</v>
      </c>
      <c r="AY680" s="245" t="s">
        <v>180</v>
      </c>
    </row>
    <row r="681" s="2" customFormat="1" ht="16.5" customHeight="1">
      <c r="A681" s="40"/>
      <c r="B681" s="41"/>
      <c r="C681" s="215" t="s">
        <v>1130</v>
      </c>
      <c r="D681" s="215" t="s">
        <v>182</v>
      </c>
      <c r="E681" s="216" t="s">
        <v>1131</v>
      </c>
      <c r="F681" s="217" t="s">
        <v>1132</v>
      </c>
      <c r="G681" s="218" t="s">
        <v>250</v>
      </c>
      <c r="H681" s="219">
        <v>0.062</v>
      </c>
      <c r="I681" s="220"/>
      <c r="J681" s="221">
        <f>ROUND(I681*H681,2)</f>
        <v>0</v>
      </c>
      <c r="K681" s="217" t="s">
        <v>186</v>
      </c>
      <c r="L681" s="46"/>
      <c r="M681" s="222" t="s">
        <v>19</v>
      </c>
      <c r="N681" s="223" t="s">
        <v>43</v>
      </c>
      <c r="O681" s="86"/>
      <c r="P681" s="224">
        <f>O681*H681</f>
        <v>0</v>
      </c>
      <c r="Q681" s="224">
        <v>2.3010199999999998</v>
      </c>
      <c r="R681" s="224">
        <f>Q681*H681</f>
        <v>0.14266324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187</v>
      </c>
      <c r="AT681" s="226" t="s">
        <v>182</v>
      </c>
      <c r="AU681" s="226" t="s">
        <v>82</v>
      </c>
      <c r="AY681" s="19" t="s">
        <v>180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80</v>
      </c>
      <c r="BK681" s="227">
        <f>ROUND(I681*H681,2)</f>
        <v>0</v>
      </c>
      <c r="BL681" s="19" t="s">
        <v>187</v>
      </c>
      <c r="BM681" s="226" t="s">
        <v>1133</v>
      </c>
    </row>
    <row r="682" s="2" customFormat="1">
      <c r="A682" s="40"/>
      <c r="B682" s="41"/>
      <c r="C682" s="42"/>
      <c r="D682" s="228" t="s">
        <v>189</v>
      </c>
      <c r="E682" s="42"/>
      <c r="F682" s="229" t="s">
        <v>1134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189</v>
      </c>
      <c r="AU682" s="19" t="s">
        <v>82</v>
      </c>
    </row>
    <row r="683" s="2" customFormat="1">
      <c r="A683" s="40"/>
      <c r="B683" s="41"/>
      <c r="C683" s="42"/>
      <c r="D683" s="233" t="s">
        <v>191</v>
      </c>
      <c r="E683" s="42"/>
      <c r="F683" s="234" t="s">
        <v>1135</v>
      </c>
      <c r="G683" s="42"/>
      <c r="H683" s="42"/>
      <c r="I683" s="230"/>
      <c r="J683" s="42"/>
      <c r="K683" s="42"/>
      <c r="L683" s="46"/>
      <c r="M683" s="231"/>
      <c r="N683" s="232"/>
      <c r="O683" s="86"/>
      <c r="P683" s="86"/>
      <c r="Q683" s="86"/>
      <c r="R683" s="86"/>
      <c r="S683" s="86"/>
      <c r="T683" s="87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T683" s="19" t="s">
        <v>191</v>
      </c>
      <c r="AU683" s="19" t="s">
        <v>82</v>
      </c>
    </row>
    <row r="684" s="14" customFormat="1">
      <c r="A684" s="14"/>
      <c r="B684" s="246"/>
      <c r="C684" s="247"/>
      <c r="D684" s="228" t="s">
        <v>193</v>
      </c>
      <c r="E684" s="248" t="s">
        <v>19</v>
      </c>
      <c r="F684" s="249" t="s">
        <v>1136</v>
      </c>
      <c r="G684" s="247"/>
      <c r="H684" s="248" t="s">
        <v>19</v>
      </c>
      <c r="I684" s="250"/>
      <c r="J684" s="247"/>
      <c r="K684" s="247"/>
      <c r="L684" s="251"/>
      <c r="M684" s="252"/>
      <c r="N684" s="253"/>
      <c r="O684" s="253"/>
      <c r="P684" s="253"/>
      <c r="Q684" s="253"/>
      <c r="R684" s="253"/>
      <c r="S684" s="253"/>
      <c r="T684" s="25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5" t="s">
        <v>193</v>
      </c>
      <c r="AU684" s="255" t="s">
        <v>82</v>
      </c>
      <c r="AV684" s="14" t="s">
        <v>80</v>
      </c>
      <c r="AW684" s="14" t="s">
        <v>33</v>
      </c>
      <c r="AX684" s="14" t="s">
        <v>72</v>
      </c>
      <c r="AY684" s="255" t="s">
        <v>180</v>
      </c>
    </row>
    <row r="685" s="13" customFormat="1">
      <c r="A685" s="13"/>
      <c r="B685" s="235"/>
      <c r="C685" s="236"/>
      <c r="D685" s="228" t="s">
        <v>193</v>
      </c>
      <c r="E685" s="237" t="s">
        <v>19</v>
      </c>
      <c r="F685" s="238" t="s">
        <v>1137</v>
      </c>
      <c r="G685" s="236"/>
      <c r="H685" s="239">
        <v>0.014999999999999999</v>
      </c>
      <c r="I685" s="240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5" t="s">
        <v>193</v>
      </c>
      <c r="AU685" s="245" t="s">
        <v>82</v>
      </c>
      <c r="AV685" s="13" t="s">
        <v>82</v>
      </c>
      <c r="AW685" s="13" t="s">
        <v>33</v>
      </c>
      <c r="AX685" s="13" t="s">
        <v>72</v>
      </c>
      <c r="AY685" s="245" t="s">
        <v>180</v>
      </c>
    </row>
    <row r="686" s="13" customFormat="1">
      <c r="A686" s="13"/>
      <c r="B686" s="235"/>
      <c r="C686" s="236"/>
      <c r="D686" s="228" t="s">
        <v>193</v>
      </c>
      <c r="E686" s="237" t="s">
        <v>19</v>
      </c>
      <c r="F686" s="238" t="s">
        <v>1138</v>
      </c>
      <c r="G686" s="236"/>
      <c r="H686" s="239">
        <v>0.025000000000000001</v>
      </c>
      <c r="I686" s="240"/>
      <c r="J686" s="236"/>
      <c r="K686" s="236"/>
      <c r="L686" s="241"/>
      <c r="M686" s="242"/>
      <c r="N686" s="243"/>
      <c r="O686" s="243"/>
      <c r="P686" s="243"/>
      <c r="Q686" s="243"/>
      <c r="R686" s="243"/>
      <c r="S686" s="243"/>
      <c r="T686" s="24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5" t="s">
        <v>193</v>
      </c>
      <c r="AU686" s="245" t="s">
        <v>82</v>
      </c>
      <c r="AV686" s="13" t="s">
        <v>82</v>
      </c>
      <c r="AW686" s="13" t="s">
        <v>33</v>
      </c>
      <c r="AX686" s="13" t="s">
        <v>72</v>
      </c>
      <c r="AY686" s="245" t="s">
        <v>180</v>
      </c>
    </row>
    <row r="687" s="16" customFormat="1">
      <c r="A687" s="16"/>
      <c r="B687" s="267"/>
      <c r="C687" s="268"/>
      <c r="D687" s="228" t="s">
        <v>193</v>
      </c>
      <c r="E687" s="269" t="s">
        <v>19</v>
      </c>
      <c r="F687" s="270" t="s">
        <v>473</v>
      </c>
      <c r="G687" s="268"/>
      <c r="H687" s="271">
        <v>0.040000000000000001</v>
      </c>
      <c r="I687" s="272"/>
      <c r="J687" s="268"/>
      <c r="K687" s="268"/>
      <c r="L687" s="273"/>
      <c r="M687" s="274"/>
      <c r="N687" s="275"/>
      <c r="O687" s="275"/>
      <c r="P687" s="275"/>
      <c r="Q687" s="275"/>
      <c r="R687" s="275"/>
      <c r="S687" s="275"/>
      <c r="T687" s="276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277" t="s">
        <v>193</v>
      </c>
      <c r="AU687" s="277" t="s">
        <v>82</v>
      </c>
      <c r="AV687" s="16" t="s">
        <v>100</v>
      </c>
      <c r="AW687" s="16" t="s">
        <v>33</v>
      </c>
      <c r="AX687" s="16" t="s">
        <v>72</v>
      </c>
      <c r="AY687" s="277" t="s">
        <v>180</v>
      </c>
    </row>
    <row r="688" s="14" customFormat="1">
      <c r="A688" s="14"/>
      <c r="B688" s="246"/>
      <c r="C688" s="247"/>
      <c r="D688" s="228" t="s">
        <v>193</v>
      </c>
      <c r="E688" s="248" t="s">
        <v>19</v>
      </c>
      <c r="F688" s="249" t="s">
        <v>1139</v>
      </c>
      <c r="G688" s="247"/>
      <c r="H688" s="248" t="s">
        <v>19</v>
      </c>
      <c r="I688" s="250"/>
      <c r="J688" s="247"/>
      <c r="K688" s="247"/>
      <c r="L688" s="251"/>
      <c r="M688" s="252"/>
      <c r="N688" s="253"/>
      <c r="O688" s="253"/>
      <c r="P688" s="253"/>
      <c r="Q688" s="253"/>
      <c r="R688" s="253"/>
      <c r="S688" s="253"/>
      <c r="T688" s="25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5" t="s">
        <v>193</v>
      </c>
      <c r="AU688" s="255" t="s">
        <v>82</v>
      </c>
      <c r="AV688" s="14" t="s">
        <v>80</v>
      </c>
      <c r="AW688" s="14" t="s">
        <v>33</v>
      </c>
      <c r="AX688" s="14" t="s">
        <v>72</v>
      </c>
      <c r="AY688" s="255" t="s">
        <v>180</v>
      </c>
    </row>
    <row r="689" s="13" customFormat="1">
      <c r="A689" s="13"/>
      <c r="B689" s="235"/>
      <c r="C689" s="236"/>
      <c r="D689" s="228" t="s">
        <v>193</v>
      </c>
      <c r="E689" s="237" t="s">
        <v>19</v>
      </c>
      <c r="F689" s="238" t="s">
        <v>1140</v>
      </c>
      <c r="G689" s="236"/>
      <c r="H689" s="239">
        <v>0.021999999999999999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193</v>
      </c>
      <c r="AU689" s="245" t="s">
        <v>82</v>
      </c>
      <c r="AV689" s="13" t="s">
        <v>82</v>
      </c>
      <c r="AW689" s="13" t="s">
        <v>33</v>
      </c>
      <c r="AX689" s="13" t="s">
        <v>72</v>
      </c>
      <c r="AY689" s="245" t="s">
        <v>180</v>
      </c>
    </row>
    <row r="690" s="16" customFormat="1">
      <c r="A690" s="16"/>
      <c r="B690" s="267"/>
      <c r="C690" s="268"/>
      <c r="D690" s="228" t="s">
        <v>193</v>
      </c>
      <c r="E690" s="269" t="s">
        <v>19</v>
      </c>
      <c r="F690" s="270" t="s">
        <v>473</v>
      </c>
      <c r="G690" s="268"/>
      <c r="H690" s="271">
        <v>0.021999999999999999</v>
      </c>
      <c r="I690" s="272"/>
      <c r="J690" s="268"/>
      <c r="K690" s="268"/>
      <c r="L690" s="273"/>
      <c r="M690" s="274"/>
      <c r="N690" s="275"/>
      <c r="O690" s="275"/>
      <c r="P690" s="275"/>
      <c r="Q690" s="275"/>
      <c r="R690" s="275"/>
      <c r="S690" s="275"/>
      <c r="T690" s="276"/>
      <c r="U690" s="16"/>
      <c r="V690" s="16"/>
      <c r="W690" s="16"/>
      <c r="X690" s="16"/>
      <c r="Y690" s="16"/>
      <c r="Z690" s="16"/>
      <c r="AA690" s="16"/>
      <c r="AB690" s="16"/>
      <c r="AC690" s="16"/>
      <c r="AD690" s="16"/>
      <c r="AE690" s="16"/>
      <c r="AT690" s="277" t="s">
        <v>193</v>
      </c>
      <c r="AU690" s="277" t="s">
        <v>82</v>
      </c>
      <c r="AV690" s="16" t="s">
        <v>100</v>
      </c>
      <c r="AW690" s="16" t="s">
        <v>33</v>
      </c>
      <c r="AX690" s="16" t="s">
        <v>72</v>
      </c>
      <c r="AY690" s="277" t="s">
        <v>180</v>
      </c>
    </row>
    <row r="691" s="15" customFormat="1">
      <c r="A691" s="15"/>
      <c r="B691" s="256"/>
      <c r="C691" s="257"/>
      <c r="D691" s="228" t="s">
        <v>193</v>
      </c>
      <c r="E691" s="258" t="s">
        <v>19</v>
      </c>
      <c r="F691" s="259" t="s">
        <v>353</v>
      </c>
      <c r="G691" s="257"/>
      <c r="H691" s="260">
        <v>0.062</v>
      </c>
      <c r="I691" s="261"/>
      <c r="J691" s="257"/>
      <c r="K691" s="257"/>
      <c r="L691" s="262"/>
      <c r="M691" s="263"/>
      <c r="N691" s="264"/>
      <c r="O691" s="264"/>
      <c r="P691" s="264"/>
      <c r="Q691" s="264"/>
      <c r="R691" s="264"/>
      <c r="S691" s="264"/>
      <c r="T691" s="26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6" t="s">
        <v>193</v>
      </c>
      <c r="AU691" s="266" t="s">
        <v>82</v>
      </c>
      <c r="AV691" s="15" t="s">
        <v>187</v>
      </c>
      <c r="AW691" s="15" t="s">
        <v>33</v>
      </c>
      <c r="AX691" s="15" t="s">
        <v>80</v>
      </c>
      <c r="AY691" s="266" t="s">
        <v>180</v>
      </c>
    </row>
    <row r="692" s="2" customFormat="1" ht="16.5" customHeight="1">
      <c r="A692" s="40"/>
      <c r="B692" s="41"/>
      <c r="C692" s="215" t="s">
        <v>1141</v>
      </c>
      <c r="D692" s="215" t="s">
        <v>182</v>
      </c>
      <c r="E692" s="216" t="s">
        <v>1142</v>
      </c>
      <c r="F692" s="217" t="s">
        <v>1143</v>
      </c>
      <c r="G692" s="218" t="s">
        <v>250</v>
      </c>
      <c r="H692" s="219">
        <v>0.747</v>
      </c>
      <c r="I692" s="220"/>
      <c r="J692" s="221">
        <f>ROUND(I692*H692,2)</f>
        <v>0</v>
      </c>
      <c r="K692" s="217" t="s">
        <v>186</v>
      </c>
      <c r="L692" s="46"/>
      <c r="M692" s="222" t="s">
        <v>19</v>
      </c>
      <c r="N692" s="223" t="s">
        <v>43</v>
      </c>
      <c r="O692" s="86"/>
      <c r="P692" s="224">
        <f>O692*H692</f>
        <v>0</v>
      </c>
      <c r="Q692" s="224">
        <v>2.5018699999999998</v>
      </c>
      <c r="R692" s="224">
        <f>Q692*H692</f>
        <v>1.8688968899999998</v>
      </c>
      <c r="S692" s="224">
        <v>0</v>
      </c>
      <c r="T692" s="225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26" t="s">
        <v>187</v>
      </c>
      <c r="AT692" s="226" t="s">
        <v>182</v>
      </c>
      <c r="AU692" s="226" t="s">
        <v>82</v>
      </c>
      <c r="AY692" s="19" t="s">
        <v>180</v>
      </c>
      <c r="BE692" s="227">
        <f>IF(N692="základní",J692,0)</f>
        <v>0</v>
      </c>
      <c r="BF692" s="227">
        <f>IF(N692="snížená",J692,0)</f>
        <v>0</v>
      </c>
      <c r="BG692" s="227">
        <f>IF(N692="zákl. přenesená",J692,0)</f>
        <v>0</v>
      </c>
      <c r="BH692" s="227">
        <f>IF(N692="sníž. přenesená",J692,0)</f>
        <v>0</v>
      </c>
      <c r="BI692" s="227">
        <f>IF(N692="nulová",J692,0)</f>
        <v>0</v>
      </c>
      <c r="BJ692" s="19" t="s">
        <v>80</v>
      </c>
      <c r="BK692" s="227">
        <f>ROUND(I692*H692,2)</f>
        <v>0</v>
      </c>
      <c r="BL692" s="19" t="s">
        <v>187</v>
      </c>
      <c r="BM692" s="226" t="s">
        <v>1144</v>
      </c>
    </row>
    <row r="693" s="2" customFormat="1">
      <c r="A693" s="40"/>
      <c r="B693" s="41"/>
      <c r="C693" s="42"/>
      <c r="D693" s="228" t="s">
        <v>189</v>
      </c>
      <c r="E693" s="42"/>
      <c r="F693" s="229" t="s">
        <v>1145</v>
      </c>
      <c r="G693" s="42"/>
      <c r="H693" s="42"/>
      <c r="I693" s="230"/>
      <c r="J693" s="42"/>
      <c r="K693" s="42"/>
      <c r="L693" s="46"/>
      <c r="M693" s="231"/>
      <c r="N693" s="232"/>
      <c r="O693" s="86"/>
      <c r="P693" s="86"/>
      <c r="Q693" s="86"/>
      <c r="R693" s="86"/>
      <c r="S693" s="86"/>
      <c r="T693" s="87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T693" s="19" t="s">
        <v>189</v>
      </c>
      <c r="AU693" s="19" t="s">
        <v>82</v>
      </c>
    </row>
    <row r="694" s="2" customFormat="1">
      <c r="A694" s="40"/>
      <c r="B694" s="41"/>
      <c r="C694" s="42"/>
      <c r="D694" s="233" t="s">
        <v>191</v>
      </c>
      <c r="E694" s="42"/>
      <c r="F694" s="234" t="s">
        <v>1146</v>
      </c>
      <c r="G694" s="42"/>
      <c r="H694" s="42"/>
      <c r="I694" s="230"/>
      <c r="J694" s="42"/>
      <c r="K694" s="42"/>
      <c r="L694" s="46"/>
      <c r="M694" s="231"/>
      <c r="N694" s="232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191</v>
      </c>
      <c r="AU694" s="19" t="s">
        <v>82</v>
      </c>
    </row>
    <row r="695" s="14" customFormat="1">
      <c r="A695" s="14"/>
      <c r="B695" s="246"/>
      <c r="C695" s="247"/>
      <c r="D695" s="228" t="s">
        <v>193</v>
      </c>
      <c r="E695" s="248" t="s">
        <v>19</v>
      </c>
      <c r="F695" s="249" t="s">
        <v>1147</v>
      </c>
      <c r="G695" s="247"/>
      <c r="H695" s="248" t="s">
        <v>19</v>
      </c>
      <c r="I695" s="250"/>
      <c r="J695" s="247"/>
      <c r="K695" s="247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193</v>
      </c>
      <c r="AU695" s="255" t="s">
        <v>82</v>
      </c>
      <c r="AV695" s="14" t="s">
        <v>80</v>
      </c>
      <c r="AW695" s="14" t="s">
        <v>33</v>
      </c>
      <c r="AX695" s="14" t="s">
        <v>72</v>
      </c>
      <c r="AY695" s="255" t="s">
        <v>180</v>
      </c>
    </row>
    <row r="696" s="13" customFormat="1">
      <c r="A696" s="13"/>
      <c r="B696" s="235"/>
      <c r="C696" s="236"/>
      <c r="D696" s="228" t="s">
        <v>193</v>
      </c>
      <c r="E696" s="237" t="s">
        <v>19</v>
      </c>
      <c r="F696" s="238" t="s">
        <v>1148</v>
      </c>
      <c r="G696" s="236"/>
      <c r="H696" s="239">
        <v>0.13700000000000001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193</v>
      </c>
      <c r="AU696" s="245" t="s">
        <v>82</v>
      </c>
      <c r="AV696" s="13" t="s">
        <v>82</v>
      </c>
      <c r="AW696" s="13" t="s">
        <v>33</v>
      </c>
      <c r="AX696" s="13" t="s">
        <v>72</v>
      </c>
      <c r="AY696" s="245" t="s">
        <v>180</v>
      </c>
    </row>
    <row r="697" s="13" customFormat="1">
      <c r="A697" s="13"/>
      <c r="B697" s="235"/>
      <c r="C697" s="236"/>
      <c r="D697" s="228" t="s">
        <v>193</v>
      </c>
      <c r="E697" s="237" t="s">
        <v>19</v>
      </c>
      <c r="F697" s="238" t="s">
        <v>1149</v>
      </c>
      <c r="G697" s="236"/>
      <c r="H697" s="239">
        <v>0.35399999999999998</v>
      </c>
      <c r="I697" s="240"/>
      <c r="J697" s="236"/>
      <c r="K697" s="236"/>
      <c r="L697" s="241"/>
      <c r="M697" s="242"/>
      <c r="N697" s="243"/>
      <c r="O697" s="243"/>
      <c r="P697" s="243"/>
      <c r="Q697" s="243"/>
      <c r="R697" s="243"/>
      <c r="S697" s="243"/>
      <c r="T697" s="24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5" t="s">
        <v>193</v>
      </c>
      <c r="AU697" s="245" t="s">
        <v>82</v>
      </c>
      <c r="AV697" s="13" t="s">
        <v>82</v>
      </c>
      <c r="AW697" s="13" t="s">
        <v>33</v>
      </c>
      <c r="AX697" s="13" t="s">
        <v>72</v>
      </c>
      <c r="AY697" s="245" t="s">
        <v>180</v>
      </c>
    </row>
    <row r="698" s="16" customFormat="1">
      <c r="A698" s="16"/>
      <c r="B698" s="267"/>
      <c r="C698" s="268"/>
      <c r="D698" s="228" t="s">
        <v>193</v>
      </c>
      <c r="E698" s="269" t="s">
        <v>19</v>
      </c>
      <c r="F698" s="270" t="s">
        <v>473</v>
      </c>
      <c r="G698" s="268"/>
      <c r="H698" s="271">
        <v>0.49099999999999999</v>
      </c>
      <c r="I698" s="272"/>
      <c r="J698" s="268"/>
      <c r="K698" s="268"/>
      <c r="L698" s="273"/>
      <c r="M698" s="274"/>
      <c r="N698" s="275"/>
      <c r="O698" s="275"/>
      <c r="P698" s="275"/>
      <c r="Q698" s="275"/>
      <c r="R698" s="275"/>
      <c r="S698" s="275"/>
      <c r="T698" s="276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T698" s="277" t="s">
        <v>193</v>
      </c>
      <c r="AU698" s="277" t="s">
        <v>82</v>
      </c>
      <c r="AV698" s="16" t="s">
        <v>100</v>
      </c>
      <c r="AW698" s="16" t="s">
        <v>33</v>
      </c>
      <c r="AX698" s="16" t="s">
        <v>72</v>
      </c>
      <c r="AY698" s="277" t="s">
        <v>180</v>
      </c>
    </row>
    <row r="699" s="14" customFormat="1">
      <c r="A699" s="14"/>
      <c r="B699" s="246"/>
      <c r="C699" s="247"/>
      <c r="D699" s="228" t="s">
        <v>193</v>
      </c>
      <c r="E699" s="248" t="s">
        <v>19</v>
      </c>
      <c r="F699" s="249" t="s">
        <v>1150</v>
      </c>
      <c r="G699" s="247"/>
      <c r="H699" s="248" t="s">
        <v>19</v>
      </c>
      <c r="I699" s="250"/>
      <c r="J699" s="247"/>
      <c r="K699" s="247"/>
      <c r="L699" s="251"/>
      <c r="M699" s="252"/>
      <c r="N699" s="253"/>
      <c r="O699" s="253"/>
      <c r="P699" s="253"/>
      <c r="Q699" s="253"/>
      <c r="R699" s="253"/>
      <c r="S699" s="253"/>
      <c r="T699" s="25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5" t="s">
        <v>193</v>
      </c>
      <c r="AU699" s="255" t="s">
        <v>82</v>
      </c>
      <c r="AV699" s="14" t="s">
        <v>80</v>
      </c>
      <c r="AW699" s="14" t="s">
        <v>33</v>
      </c>
      <c r="AX699" s="14" t="s">
        <v>72</v>
      </c>
      <c r="AY699" s="255" t="s">
        <v>180</v>
      </c>
    </row>
    <row r="700" s="13" customFormat="1">
      <c r="A700" s="13"/>
      <c r="B700" s="235"/>
      <c r="C700" s="236"/>
      <c r="D700" s="228" t="s">
        <v>193</v>
      </c>
      <c r="E700" s="237" t="s">
        <v>19</v>
      </c>
      <c r="F700" s="238" t="s">
        <v>1151</v>
      </c>
      <c r="G700" s="236"/>
      <c r="H700" s="239">
        <v>0.035999999999999997</v>
      </c>
      <c r="I700" s="240"/>
      <c r="J700" s="236"/>
      <c r="K700" s="236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193</v>
      </c>
      <c r="AU700" s="245" t="s">
        <v>82</v>
      </c>
      <c r="AV700" s="13" t="s">
        <v>82</v>
      </c>
      <c r="AW700" s="13" t="s">
        <v>33</v>
      </c>
      <c r="AX700" s="13" t="s">
        <v>72</v>
      </c>
      <c r="AY700" s="245" t="s">
        <v>180</v>
      </c>
    </row>
    <row r="701" s="13" customFormat="1">
      <c r="A701" s="13"/>
      <c r="B701" s="235"/>
      <c r="C701" s="236"/>
      <c r="D701" s="228" t="s">
        <v>193</v>
      </c>
      <c r="E701" s="237" t="s">
        <v>19</v>
      </c>
      <c r="F701" s="238" t="s">
        <v>1152</v>
      </c>
      <c r="G701" s="236"/>
      <c r="H701" s="239">
        <v>0.22</v>
      </c>
      <c r="I701" s="240"/>
      <c r="J701" s="236"/>
      <c r="K701" s="236"/>
      <c r="L701" s="241"/>
      <c r="M701" s="242"/>
      <c r="N701" s="243"/>
      <c r="O701" s="243"/>
      <c r="P701" s="243"/>
      <c r="Q701" s="243"/>
      <c r="R701" s="243"/>
      <c r="S701" s="243"/>
      <c r="T701" s="24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5" t="s">
        <v>193</v>
      </c>
      <c r="AU701" s="245" t="s">
        <v>82</v>
      </c>
      <c r="AV701" s="13" t="s">
        <v>82</v>
      </c>
      <c r="AW701" s="13" t="s">
        <v>33</v>
      </c>
      <c r="AX701" s="13" t="s">
        <v>72</v>
      </c>
      <c r="AY701" s="245" t="s">
        <v>180</v>
      </c>
    </row>
    <row r="702" s="16" customFormat="1">
      <c r="A702" s="16"/>
      <c r="B702" s="267"/>
      <c r="C702" s="268"/>
      <c r="D702" s="228" t="s">
        <v>193</v>
      </c>
      <c r="E702" s="269" t="s">
        <v>19</v>
      </c>
      <c r="F702" s="270" t="s">
        <v>473</v>
      </c>
      <c r="G702" s="268"/>
      <c r="H702" s="271">
        <v>0.25600000000000001</v>
      </c>
      <c r="I702" s="272"/>
      <c r="J702" s="268"/>
      <c r="K702" s="268"/>
      <c r="L702" s="273"/>
      <c r="M702" s="274"/>
      <c r="N702" s="275"/>
      <c r="O702" s="275"/>
      <c r="P702" s="275"/>
      <c r="Q702" s="275"/>
      <c r="R702" s="275"/>
      <c r="S702" s="275"/>
      <c r="T702" s="276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T702" s="277" t="s">
        <v>193</v>
      </c>
      <c r="AU702" s="277" t="s">
        <v>82</v>
      </c>
      <c r="AV702" s="16" t="s">
        <v>100</v>
      </c>
      <c r="AW702" s="16" t="s">
        <v>33</v>
      </c>
      <c r="AX702" s="16" t="s">
        <v>72</v>
      </c>
      <c r="AY702" s="277" t="s">
        <v>180</v>
      </c>
    </row>
    <row r="703" s="15" customFormat="1">
      <c r="A703" s="15"/>
      <c r="B703" s="256"/>
      <c r="C703" s="257"/>
      <c r="D703" s="228" t="s">
        <v>193</v>
      </c>
      <c r="E703" s="258" t="s">
        <v>19</v>
      </c>
      <c r="F703" s="259" t="s">
        <v>353</v>
      </c>
      <c r="G703" s="257"/>
      <c r="H703" s="260">
        <v>0.747</v>
      </c>
      <c r="I703" s="261"/>
      <c r="J703" s="257"/>
      <c r="K703" s="257"/>
      <c r="L703" s="262"/>
      <c r="M703" s="263"/>
      <c r="N703" s="264"/>
      <c r="O703" s="264"/>
      <c r="P703" s="264"/>
      <c r="Q703" s="264"/>
      <c r="R703" s="264"/>
      <c r="S703" s="264"/>
      <c r="T703" s="26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66" t="s">
        <v>193</v>
      </c>
      <c r="AU703" s="266" t="s">
        <v>82</v>
      </c>
      <c r="AV703" s="15" t="s">
        <v>187</v>
      </c>
      <c r="AW703" s="15" t="s">
        <v>33</v>
      </c>
      <c r="AX703" s="15" t="s">
        <v>80</v>
      </c>
      <c r="AY703" s="266" t="s">
        <v>180</v>
      </c>
    </row>
    <row r="704" s="2" customFormat="1" ht="16.5" customHeight="1">
      <c r="A704" s="40"/>
      <c r="B704" s="41"/>
      <c r="C704" s="215" t="s">
        <v>1153</v>
      </c>
      <c r="D704" s="215" t="s">
        <v>182</v>
      </c>
      <c r="E704" s="216" t="s">
        <v>1154</v>
      </c>
      <c r="F704" s="217" t="s">
        <v>1155</v>
      </c>
      <c r="G704" s="218" t="s">
        <v>185</v>
      </c>
      <c r="H704" s="219">
        <v>4.766</v>
      </c>
      <c r="I704" s="220"/>
      <c r="J704" s="221">
        <f>ROUND(I704*H704,2)</f>
        <v>0</v>
      </c>
      <c r="K704" s="217" t="s">
        <v>186</v>
      </c>
      <c r="L704" s="46"/>
      <c r="M704" s="222" t="s">
        <v>19</v>
      </c>
      <c r="N704" s="223" t="s">
        <v>43</v>
      </c>
      <c r="O704" s="86"/>
      <c r="P704" s="224">
        <f>O704*H704</f>
        <v>0</v>
      </c>
      <c r="Q704" s="224">
        <v>0.00264</v>
      </c>
      <c r="R704" s="224">
        <f>Q704*H704</f>
        <v>0.01258224</v>
      </c>
      <c r="S704" s="224">
        <v>0</v>
      </c>
      <c r="T704" s="225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26" t="s">
        <v>187</v>
      </c>
      <c r="AT704" s="226" t="s">
        <v>182</v>
      </c>
      <c r="AU704" s="226" t="s">
        <v>82</v>
      </c>
      <c r="AY704" s="19" t="s">
        <v>180</v>
      </c>
      <c r="BE704" s="227">
        <f>IF(N704="základní",J704,0)</f>
        <v>0</v>
      </c>
      <c r="BF704" s="227">
        <f>IF(N704="snížená",J704,0)</f>
        <v>0</v>
      </c>
      <c r="BG704" s="227">
        <f>IF(N704="zákl. přenesená",J704,0)</f>
        <v>0</v>
      </c>
      <c r="BH704" s="227">
        <f>IF(N704="sníž. přenesená",J704,0)</f>
        <v>0</v>
      </c>
      <c r="BI704" s="227">
        <f>IF(N704="nulová",J704,0)</f>
        <v>0</v>
      </c>
      <c r="BJ704" s="19" t="s">
        <v>80</v>
      </c>
      <c r="BK704" s="227">
        <f>ROUND(I704*H704,2)</f>
        <v>0</v>
      </c>
      <c r="BL704" s="19" t="s">
        <v>187</v>
      </c>
      <c r="BM704" s="226" t="s">
        <v>1156</v>
      </c>
    </row>
    <row r="705" s="2" customFormat="1">
      <c r="A705" s="40"/>
      <c r="B705" s="41"/>
      <c r="C705" s="42"/>
      <c r="D705" s="228" t="s">
        <v>189</v>
      </c>
      <c r="E705" s="42"/>
      <c r="F705" s="229" t="s">
        <v>1157</v>
      </c>
      <c r="G705" s="42"/>
      <c r="H705" s="42"/>
      <c r="I705" s="230"/>
      <c r="J705" s="42"/>
      <c r="K705" s="42"/>
      <c r="L705" s="46"/>
      <c r="M705" s="231"/>
      <c r="N705" s="232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189</v>
      </c>
      <c r="AU705" s="19" t="s">
        <v>82</v>
      </c>
    </row>
    <row r="706" s="2" customFormat="1">
      <c r="A706" s="40"/>
      <c r="B706" s="41"/>
      <c r="C706" s="42"/>
      <c r="D706" s="233" t="s">
        <v>191</v>
      </c>
      <c r="E706" s="42"/>
      <c r="F706" s="234" t="s">
        <v>1158</v>
      </c>
      <c r="G706" s="42"/>
      <c r="H706" s="42"/>
      <c r="I706" s="230"/>
      <c r="J706" s="42"/>
      <c r="K706" s="42"/>
      <c r="L706" s="46"/>
      <c r="M706" s="231"/>
      <c r="N706" s="232"/>
      <c r="O706" s="86"/>
      <c r="P706" s="86"/>
      <c r="Q706" s="86"/>
      <c r="R706" s="86"/>
      <c r="S706" s="86"/>
      <c r="T706" s="87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T706" s="19" t="s">
        <v>191</v>
      </c>
      <c r="AU706" s="19" t="s">
        <v>82</v>
      </c>
    </row>
    <row r="707" s="14" customFormat="1">
      <c r="A707" s="14"/>
      <c r="B707" s="246"/>
      <c r="C707" s="247"/>
      <c r="D707" s="228" t="s">
        <v>193</v>
      </c>
      <c r="E707" s="248" t="s">
        <v>19</v>
      </c>
      <c r="F707" s="249" t="s">
        <v>1147</v>
      </c>
      <c r="G707" s="247"/>
      <c r="H707" s="248" t="s">
        <v>19</v>
      </c>
      <c r="I707" s="250"/>
      <c r="J707" s="247"/>
      <c r="K707" s="247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193</v>
      </c>
      <c r="AU707" s="255" t="s">
        <v>82</v>
      </c>
      <c r="AV707" s="14" t="s">
        <v>80</v>
      </c>
      <c r="AW707" s="14" t="s">
        <v>33</v>
      </c>
      <c r="AX707" s="14" t="s">
        <v>72</v>
      </c>
      <c r="AY707" s="255" t="s">
        <v>180</v>
      </c>
    </row>
    <row r="708" s="13" customFormat="1">
      <c r="A708" s="13"/>
      <c r="B708" s="235"/>
      <c r="C708" s="236"/>
      <c r="D708" s="228" t="s">
        <v>193</v>
      </c>
      <c r="E708" s="237" t="s">
        <v>19</v>
      </c>
      <c r="F708" s="238" t="s">
        <v>1159</v>
      </c>
      <c r="G708" s="236"/>
      <c r="H708" s="239">
        <v>0.999</v>
      </c>
      <c r="I708" s="240"/>
      <c r="J708" s="236"/>
      <c r="K708" s="236"/>
      <c r="L708" s="241"/>
      <c r="M708" s="242"/>
      <c r="N708" s="243"/>
      <c r="O708" s="243"/>
      <c r="P708" s="243"/>
      <c r="Q708" s="243"/>
      <c r="R708" s="243"/>
      <c r="S708" s="243"/>
      <c r="T708" s="244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45" t="s">
        <v>193</v>
      </c>
      <c r="AU708" s="245" t="s">
        <v>82</v>
      </c>
      <c r="AV708" s="13" t="s">
        <v>82</v>
      </c>
      <c r="AW708" s="13" t="s">
        <v>33</v>
      </c>
      <c r="AX708" s="13" t="s">
        <v>72</v>
      </c>
      <c r="AY708" s="245" t="s">
        <v>180</v>
      </c>
    </row>
    <row r="709" s="13" customFormat="1">
      <c r="A709" s="13"/>
      <c r="B709" s="235"/>
      <c r="C709" s="236"/>
      <c r="D709" s="228" t="s">
        <v>193</v>
      </c>
      <c r="E709" s="237" t="s">
        <v>19</v>
      </c>
      <c r="F709" s="238" t="s">
        <v>1160</v>
      </c>
      <c r="G709" s="236"/>
      <c r="H709" s="239">
        <v>2.1230000000000002</v>
      </c>
      <c r="I709" s="240"/>
      <c r="J709" s="236"/>
      <c r="K709" s="236"/>
      <c r="L709" s="241"/>
      <c r="M709" s="242"/>
      <c r="N709" s="243"/>
      <c r="O709" s="243"/>
      <c r="P709" s="243"/>
      <c r="Q709" s="243"/>
      <c r="R709" s="243"/>
      <c r="S709" s="243"/>
      <c r="T709" s="244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5" t="s">
        <v>193</v>
      </c>
      <c r="AU709" s="245" t="s">
        <v>82</v>
      </c>
      <c r="AV709" s="13" t="s">
        <v>82</v>
      </c>
      <c r="AW709" s="13" t="s">
        <v>33</v>
      </c>
      <c r="AX709" s="13" t="s">
        <v>72</v>
      </c>
      <c r="AY709" s="245" t="s">
        <v>180</v>
      </c>
    </row>
    <row r="710" s="16" customFormat="1">
      <c r="A710" s="16"/>
      <c r="B710" s="267"/>
      <c r="C710" s="268"/>
      <c r="D710" s="228" t="s">
        <v>193</v>
      </c>
      <c r="E710" s="269" t="s">
        <v>19</v>
      </c>
      <c r="F710" s="270" t="s">
        <v>473</v>
      </c>
      <c r="G710" s="268"/>
      <c r="H710" s="271">
        <v>3.1219999999999999</v>
      </c>
      <c r="I710" s="272"/>
      <c r="J710" s="268"/>
      <c r="K710" s="268"/>
      <c r="L710" s="273"/>
      <c r="M710" s="274"/>
      <c r="N710" s="275"/>
      <c r="O710" s="275"/>
      <c r="P710" s="275"/>
      <c r="Q710" s="275"/>
      <c r="R710" s="275"/>
      <c r="S710" s="275"/>
      <c r="T710" s="276"/>
      <c r="U710" s="16"/>
      <c r="V710" s="16"/>
      <c r="W710" s="16"/>
      <c r="X710" s="16"/>
      <c r="Y710" s="16"/>
      <c r="Z710" s="16"/>
      <c r="AA710" s="16"/>
      <c r="AB710" s="16"/>
      <c r="AC710" s="16"/>
      <c r="AD710" s="16"/>
      <c r="AE710" s="16"/>
      <c r="AT710" s="277" t="s">
        <v>193</v>
      </c>
      <c r="AU710" s="277" t="s">
        <v>82</v>
      </c>
      <c r="AV710" s="16" t="s">
        <v>100</v>
      </c>
      <c r="AW710" s="16" t="s">
        <v>33</v>
      </c>
      <c r="AX710" s="16" t="s">
        <v>72</v>
      </c>
      <c r="AY710" s="277" t="s">
        <v>180</v>
      </c>
    </row>
    <row r="711" s="14" customFormat="1">
      <c r="A711" s="14"/>
      <c r="B711" s="246"/>
      <c r="C711" s="247"/>
      <c r="D711" s="228" t="s">
        <v>193</v>
      </c>
      <c r="E711" s="248" t="s">
        <v>19</v>
      </c>
      <c r="F711" s="249" t="s">
        <v>1150</v>
      </c>
      <c r="G711" s="247"/>
      <c r="H711" s="248" t="s">
        <v>19</v>
      </c>
      <c r="I711" s="250"/>
      <c r="J711" s="247"/>
      <c r="K711" s="247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193</v>
      </c>
      <c r="AU711" s="255" t="s">
        <v>82</v>
      </c>
      <c r="AV711" s="14" t="s">
        <v>80</v>
      </c>
      <c r="AW711" s="14" t="s">
        <v>33</v>
      </c>
      <c r="AX711" s="14" t="s">
        <v>72</v>
      </c>
      <c r="AY711" s="255" t="s">
        <v>180</v>
      </c>
    </row>
    <row r="712" s="13" customFormat="1">
      <c r="A712" s="13"/>
      <c r="B712" s="235"/>
      <c r="C712" s="236"/>
      <c r="D712" s="228" t="s">
        <v>193</v>
      </c>
      <c r="E712" s="237" t="s">
        <v>19</v>
      </c>
      <c r="F712" s="238" t="s">
        <v>1161</v>
      </c>
      <c r="G712" s="236"/>
      <c r="H712" s="239">
        <v>0.26400000000000001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193</v>
      </c>
      <c r="AU712" s="245" t="s">
        <v>82</v>
      </c>
      <c r="AV712" s="13" t="s">
        <v>82</v>
      </c>
      <c r="AW712" s="13" t="s">
        <v>33</v>
      </c>
      <c r="AX712" s="13" t="s">
        <v>72</v>
      </c>
      <c r="AY712" s="245" t="s">
        <v>180</v>
      </c>
    </row>
    <row r="713" s="13" customFormat="1">
      <c r="A713" s="13"/>
      <c r="B713" s="235"/>
      <c r="C713" s="236"/>
      <c r="D713" s="228" t="s">
        <v>193</v>
      </c>
      <c r="E713" s="237" t="s">
        <v>19</v>
      </c>
      <c r="F713" s="238" t="s">
        <v>1162</v>
      </c>
      <c r="G713" s="236"/>
      <c r="H713" s="239">
        <v>1.3799999999999999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5" t="s">
        <v>193</v>
      </c>
      <c r="AU713" s="245" t="s">
        <v>82</v>
      </c>
      <c r="AV713" s="13" t="s">
        <v>82</v>
      </c>
      <c r="AW713" s="13" t="s">
        <v>33</v>
      </c>
      <c r="AX713" s="13" t="s">
        <v>72</v>
      </c>
      <c r="AY713" s="245" t="s">
        <v>180</v>
      </c>
    </row>
    <row r="714" s="16" customFormat="1">
      <c r="A714" s="16"/>
      <c r="B714" s="267"/>
      <c r="C714" s="268"/>
      <c r="D714" s="228" t="s">
        <v>193</v>
      </c>
      <c r="E714" s="269" t="s">
        <v>19</v>
      </c>
      <c r="F714" s="270" t="s">
        <v>473</v>
      </c>
      <c r="G714" s="268"/>
      <c r="H714" s="271">
        <v>1.6439999999999999</v>
      </c>
      <c r="I714" s="272"/>
      <c r="J714" s="268"/>
      <c r="K714" s="268"/>
      <c r="L714" s="273"/>
      <c r="M714" s="274"/>
      <c r="N714" s="275"/>
      <c r="O714" s="275"/>
      <c r="P714" s="275"/>
      <c r="Q714" s="275"/>
      <c r="R714" s="275"/>
      <c r="S714" s="275"/>
      <c r="T714" s="276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T714" s="277" t="s">
        <v>193</v>
      </c>
      <c r="AU714" s="277" t="s">
        <v>82</v>
      </c>
      <c r="AV714" s="16" t="s">
        <v>100</v>
      </c>
      <c r="AW714" s="16" t="s">
        <v>33</v>
      </c>
      <c r="AX714" s="16" t="s">
        <v>72</v>
      </c>
      <c r="AY714" s="277" t="s">
        <v>180</v>
      </c>
    </row>
    <row r="715" s="15" customFormat="1">
      <c r="A715" s="15"/>
      <c r="B715" s="256"/>
      <c r="C715" s="257"/>
      <c r="D715" s="228" t="s">
        <v>193</v>
      </c>
      <c r="E715" s="258" t="s">
        <v>19</v>
      </c>
      <c r="F715" s="259" t="s">
        <v>353</v>
      </c>
      <c r="G715" s="257"/>
      <c r="H715" s="260">
        <v>4.766</v>
      </c>
      <c r="I715" s="261"/>
      <c r="J715" s="257"/>
      <c r="K715" s="257"/>
      <c r="L715" s="262"/>
      <c r="M715" s="263"/>
      <c r="N715" s="264"/>
      <c r="O715" s="264"/>
      <c r="P715" s="264"/>
      <c r="Q715" s="264"/>
      <c r="R715" s="264"/>
      <c r="S715" s="264"/>
      <c r="T715" s="26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6" t="s">
        <v>193</v>
      </c>
      <c r="AU715" s="266" t="s">
        <v>82</v>
      </c>
      <c r="AV715" s="15" t="s">
        <v>187</v>
      </c>
      <c r="AW715" s="15" t="s">
        <v>33</v>
      </c>
      <c r="AX715" s="15" t="s">
        <v>80</v>
      </c>
      <c r="AY715" s="266" t="s">
        <v>180</v>
      </c>
    </row>
    <row r="716" s="2" customFormat="1" ht="16.5" customHeight="1">
      <c r="A716" s="40"/>
      <c r="B716" s="41"/>
      <c r="C716" s="215" t="s">
        <v>1163</v>
      </c>
      <c r="D716" s="215" t="s">
        <v>182</v>
      </c>
      <c r="E716" s="216" t="s">
        <v>1164</v>
      </c>
      <c r="F716" s="217" t="s">
        <v>1165</v>
      </c>
      <c r="G716" s="218" t="s">
        <v>185</v>
      </c>
      <c r="H716" s="219">
        <v>4.766</v>
      </c>
      <c r="I716" s="220"/>
      <c r="J716" s="221">
        <f>ROUND(I716*H716,2)</f>
        <v>0</v>
      </c>
      <c r="K716" s="217" t="s">
        <v>186</v>
      </c>
      <c r="L716" s="46"/>
      <c r="M716" s="222" t="s">
        <v>19</v>
      </c>
      <c r="N716" s="223" t="s">
        <v>43</v>
      </c>
      <c r="O716" s="86"/>
      <c r="P716" s="224">
        <f>O716*H716</f>
        <v>0</v>
      </c>
      <c r="Q716" s="224">
        <v>0</v>
      </c>
      <c r="R716" s="224">
        <f>Q716*H716</f>
        <v>0</v>
      </c>
      <c r="S716" s="224">
        <v>0</v>
      </c>
      <c r="T716" s="225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6" t="s">
        <v>187</v>
      </c>
      <c r="AT716" s="226" t="s">
        <v>182</v>
      </c>
      <c r="AU716" s="226" t="s">
        <v>82</v>
      </c>
      <c r="AY716" s="19" t="s">
        <v>180</v>
      </c>
      <c r="BE716" s="227">
        <f>IF(N716="základní",J716,0)</f>
        <v>0</v>
      </c>
      <c r="BF716" s="227">
        <f>IF(N716="snížená",J716,0)</f>
        <v>0</v>
      </c>
      <c r="BG716" s="227">
        <f>IF(N716="zákl. přenesená",J716,0)</f>
        <v>0</v>
      </c>
      <c r="BH716" s="227">
        <f>IF(N716="sníž. přenesená",J716,0)</f>
        <v>0</v>
      </c>
      <c r="BI716" s="227">
        <f>IF(N716="nulová",J716,0)</f>
        <v>0</v>
      </c>
      <c r="BJ716" s="19" t="s">
        <v>80</v>
      </c>
      <c r="BK716" s="227">
        <f>ROUND(I716*H716,2)</f>
        <v>0</v>
      </c>
      <c r="BL716" s="19" t="s">
        <v>187</v>
      </c>
      <c r="BM716" s="226" t="s">
        <v>1166</v>
      </c>
    </row>
    <row r="717" s="2" customFormat="1">
      <c r="A717" s="40"/>
      <c r="B717" s="41"/>
      <c r="C717" s="42"/>
      <c r="D717" s="228" t="s">
        <v>189</v>
      </c>
      <c r="E717" s="42"/>
      <c r="F717" s="229" t="s">
        <v>1167</v>
      </c>
      <c r="G717" s="42"/>
      <c r="H717" s="42"/>
      <c r="I717" s="230"/>
      <c r="J717" s="42"/>
      <c r="K717" s="42"/>
      <c r="L717" s="46"/>
      <c r="M717" s="231"/>
      <c r="N717" s="232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189</v>
      </c>
      <c r="AU717" s="19" t="s">
        <v>82</v>
      </c>
    </row>
    <row r="718" s="2" customFormat="1">
      <c r="A718" s="40"/>
      <c r="B718" s="41"/>
      <c r="C718" s="42"/>
      <c r="D718" s="233" t="s">
        <v>191</v>
      </c>
      <c r="E718" s="42"/>
      <c r="F718" s="234" t="s">
        <v>1168</v>
      </c>
      <c r="G718" s="42"/>
      <c r="H718" s="42"/>
      <c r="I718" s="230"/>
      <c r="J718" s="42"/>
      <c r="K718" s="42"/>
      <c r="L718" s="46"/>
      <c r="M718" s="231"/>
      <c r="N718" s="232"/>
      <c r="O718" s="86"/>
      <c r="P718" s="86"/>
      <c r="Q718" s="86"/>
      <c r="R718" s="86"/>
      <c r="S718" s="86"/>
      <c r="T718" s="87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191</v>
      </c>
      <c r="AU718" s="19" t="s">
        <v>82</v>
      </c>
    </row>
    <row r="719" s="2" customFormat="1" ht="16.5" customHeight="1">
      <c r="A719" s="40"/>
      <c r="B719" s="41"/>
      <c r="C719" s="215" t="s">
        <v>1169</v>
      </c>
      <c r="D719" s="215" t="s">
        <v>182</v>
      </c>
      <c r="E719" s="216" t="s">
        <v>1170</v>
      </c>
      <c r="F719" s="217" t="s">
        <v>1171</v>
      </c>
      <c r="G719" s="218" t="s">
        <v>367</v>
      </c>
      <c r="H719" s="219">
        <v>0.036999999999999998</v>
      </c>
      <c r="I719" s="220"/>
      <c r="J719" s="221">
        <f>ROUND(I719*H719,2)</f>
        <v>0</v>
      </c>
      <c r="K719" s="217" t="s">
        <v>186</v>
      </c>
      <c r="L719" s="46"/>
      <c r="M719" s="222" t="s">
        <v>19</v>
      </c>
      <c r="N719" s="223" t="s">
        <v>43</v>
      </c>
      <c r="O719" s="86"/>
      <c r="P719" s="224">
        <f>O719*H719</f>
        <v>0</v>
      </c>
      <c r="Q719" s="224">
        <v>1.0606199999999999</v>
      </c>
      <c r="R719" s="224">
        <f>Q719*H719</f>
        <v>0.039242939999999997</v>
      </c>
      <c r="S719" s="224">
        <v>0</v>
      </c>
      <c r="T719" s="225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26" t="s">
        <v>187</v>
      </c>
      <c r="AT719" s="226" t="s">
        <v>182</v>
      </c>
      <c r="AU719" s="226" t="s">
        <v>82</v>
      </c>
      <c r="AY719" s="19" t="s">
        <v>180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19" t="s">
        <v>80</v>
      </c>
      <c r="BK719" s="227">
        <f>ROUND(I719*H719,2)</f>
        <v>0</v>
      </c>
      <c r="BL719" s="19" t="s">
        <v>187</v>
      </c>
      <c r="BM719" s="226" t="s">
        <v>1172</v>
      </c>
    </row>
    <row r="720" s="2" customFormat="1">
      <c r="A720" s="40"/>
      <c r="B720" s="41"/>
      <c r="C720" s="42"/>
      <c r="D720" s="228" t="s">
        <v>189</v>
      </c>
      <c r="E720" s="42"/>
      <c r="F720" s="229" t="s">
        <v>1173</v>
      </c>
      <c r="G720" s="42"/>
      <c r="H720" s="42"/>
      <c r="I720" s="230"/>
      <c r="J720" s="42"/>
      <c r="K720" s="42"/>
      <c r="L720" s="46"/>
      <c r="M720" s="231"/>
      <c r="N720" s="232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189</v>
      </c>
      <c r="AU720" s="19" t="s">
        <v>82</v>
      </c>
    </row>
    <row r="721" s="2" customFormat="1">
      <c r="A721" s="40"/>
      <c r="B721" s="41"/>
      <c r="C721" s="42"/>
      <c r="D721" s="233" t="s">
        <v>191</v>
      </c>
      <c r="E721" s="42"/>
      <c r="F721" s="234" t="s">
        <v>1174</v>
      </c>
      <c r="G721" s="42"/>
      <c r="H721" s="42"/>
      <c r="I721" s="230"/>
      <c r="J721" s="42"/>
      <c r="K721" s="42"/>
      <c r="L721" s="46"/>
      <c r="M721" s="231"/>
      <c r="N721" s="232"/>
      <c r="O721" s="86"/>
      <c r="P721" s="86"/>
      <c r="Q721" s="86"/>
      <c r="R721" s="86"/>
      <c r="S721" s="86"/>
      <c r="T721" s="87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T721" s="19" t="s">
        <v>191</v>
      </c>
      <c r="AU721" s="19" t="s">
        <v>82</v>
      </c>
    </row>
    <row r="722" s="14" customFormat="1">
      <c r="A722" s="14"/>
      <c r="B722" s="246"/>
      <c r="C722" s="247"/>
      <c r="D722" s="228" t="s">
        <v>193</v>
      </c>
      <c r="E722" s="248" t="s">
        <v>19</v>
      </c>
      <c r="F722" s="249" t="s">
        <v>1128</v>
      </c>
      <c r="G722" s="247"/>
      <c r="H722" s="248" t="s">
        <v>19</v>
      </c>
      <c r="I722" s="250"/>
      <c r="J722" s="247"/>
      <c r="K722" s="247"/>
      <c r="L722" s="251"/>
      <c r="M722" s="252"/>
      <c r="N722" s="253"/>
      <c r="O722" s="253"/>
      <c r="P722" s="253"/>
      <c r="Q722" s="253"/>
      <c r="R722" s="253"/>
      <c r="S722" s="253"/>
      <c r="T722" s="25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5" t="s">
        <v>193</v>
      </c>
      <c r="AU722" s="255" t="s">
        <v>82</v>
      </c>
      <c r="AV722" s="14" t="s">
        <v>80</v>
      </c>
      <c r="AW722" s="14" t="s">
        <v>33</v>
      </c>
      <c r="AX722" s="14" t="s">
        <v>72</v>
      </c>
      <c r="AY722" s="255" t="s">
        <v>180</v>
      </c>
    </row>
    <row r="723" s="13" customFormat="1">
      <c r="A723" s="13"/>
      <c r="B723" s="235"/>
      <c r="C723" s="236"/>
      <c r="D723" s="228" t="s">
        <v>193</v>
      </c>
      <c r="E723" s="237" t="s">
        <v>19</v>
      </c>
      <c r="F723" s="238" t="s">
        <v>1175</v>
      </c>
      <c r="G723" s="236"/>
      <c r="H723" s="239">
        <v>0.036999999999999998</v>
      </c>
      <c r="I723" s="240"/>
      <c r="J723" s="236"/>
      <c r="K723" s="236"/>
      <c r="L723" s="241"/>
      <c r="M723" s="242"/>
      <c r="N723" s="243"/>
      <c r="O723" s="243"/>
      <c r="P723" s="243"/>
      <c r="Q723" s="243"/>
      <c r="R723" s="243"/>
      <c r="S723" s="243"/>
      <c r="T723" s="244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5" t="s">
        <v>193</v>
      </c>
      <c r="AU723" s="245" t="s">
        <v>82</v>
      </c>
      <c r="AV723" s="13" t="s">
        <v>82</v>
      </c>
      <c r="AW723" s="13" t="s">
        <v>33</v>
      </c>
      <c r="AX723" s="13" t="s">
        <v>80</v>
      </c>
      <c r="AY723" s="245" t="s">
        <v>180</v>
      </c>
    </row>
    <row r="724" s="2" customFormat="1" ht="16.5" customHeight="1">
      <c r="A724" s="40"/>
      <c r="B724" s="41"/>
      <c r="C724" s="215" t="s">
        <v>1176</v>
      </c>
      <c r="D724" s="215" t="s">
        <v>182</v>
      </c>
      <c r="E724" s="216" t="s">
        <v>1177</v>
      </c>
      <c r="F724" s="217" t="s">
        <v>1178</v>
      </c>
      <c r="G724" s="218" t="s">
        <v>185</v>
      </c>
      <c r="H724" s="219">
        <v>5.3040000000000003</v>
      </c>
      <c r="I724" s="220"/>
      <c r="J724" s="221">
        <f>ROUND(I724*H724,2)</f>
        <v>0</v>
      </c>
      <c r="K724" s="217" t="s">
        <v>186</v>
      </c>
      <c r="L724" s="46"/>
      <c r="M724" s="222" t="s">
        <v>19</v>
      </c>
      <c r="N724" s="223" t="s">
        <v>43</v>
      </c>
      <c r="O724" s="86"/>
      <c r="P724" s="224">
        <f>O724*H724</f>
        <v>0</v>
      </c>
      <c r="Q724" s="224">
        <v>0.37678</v>
      </c>
      <c r="R724" s="224">
        <f>Q724*H724</f>
        <v>1.9984411200000001</v>
      </c>
      <c r="S724" s="224">
        <v>0</v>
      </c>
      <c r="T724" s="225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26" t="s">
        <v>187</v>
      </c>
      <c r="AT724" s="226" t="s">
        <v>182</v>
      </c>
      <c r="AU724" s="226" t="s">
        <v>82</v>
      </c>
      <c r="AY724" s="19" t="s">
        <v>180</v>
      </c>
      <c r="BE724" s="227">
        <f>IF(N724="základní",J724,0)</f>
        <v>0</v>
      </c>
      <c r="BF724" s="227">
        <f>IF(N724="snížená",J724,0)</f>
        <v>0</v>
      </c>
      <c r="BG724" s="227">
        <f>IF(N724="zákl. přenesená",J724,0)</f>
        <v>0</v>
      </c>
      <c r="BH724" s="227">
        <f>IF(N724="sníž. přenesená",J724,0)</f>
        <v>0</v>
      </c>
      <c r="BI724" s="227">
        <f>IF(N724="nulová",J724,0)</f>
        <v>0</v>
      </c>
      <c r="BJ724" s="19" t="s">
        <v>80</v>
      </c>
      <c r="BK724" s="227">
        <f>ROUND(I724*H724,2)</f>
        <v>0</v>
      </c>
      <c r="BL724" s="19" t="s">
        <v>187</v>
      </c>
      <c r="BM724" s="226" t="s">
        <v>1179</v>
      </c>
    </row>
    <row r="725" s="2" customFormat="1">
      <c r="A725" s="40"/>
      <c r="B725" s="41"/>
      <c r="C725" s="42"/>
      <c r="D725" s="228" t="s">
        <v>189</v>
      </c>
      <c r="E725" s="42"/>
      <c r="F725" s="229" t="s">
        <v>1180</v>
      </c>
      <c r="G725" s="42"/>
      <c r="H725" s="42"/>
      <c r="I725" s="230"/>
      <c r="J725" s="42"/>
      <c r="K725" s="42"/>
      <c r="L725" s="46"/>
      <c r="M725" s="231"/>
      <c r="N725" s="232"/>
      <c r="O725" s="86"/>
      <c r="P725" s="86"/>
      <c r="Q725" s="86"/>
      <c r="R725" s="86"/>
      <c r="S725" s="86"/>
      <c r="T725" s="87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189</v>
      </c>
      <c r="AU725" s="19" t="s">
        <v>82</v>
      </c>
    </row>
    <row r="726" s="2" customFormat="1">
      <c r="A726" s="40"/>
      <c r="B726" s="41"/>
      <c r="C726" s="42"/>
      <c r="D726" s="233" t="s">
        <v>191</v>
      </c>
      <c r="E726" s="42"/>
      <c r="F726" s="234" t="s">
        <v>1181</v>
      </c>
      <c r="G726" s="42"/>
      <c r="H726" s="42"/>
      <c r="I726" s="230"/>
      <c r="J726" s="42"/>
      <c r="K726" s="42"/>
      <c r="L726" s="46"/>
      <c r="M726" s="231"/>
      <c r="N726" s="232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191</v>
      </c>
      <c r="AU726" s="19" t="s">
        <v>82</v>
      </c>
    </row>
    <row r="727" s="14" customFormat="1">
      <c r="A727" s="14"/>
      <c r="B727" s="246"/>
      <c r="C727" s="247"/>
      <c r="D727" s="228" t="s">
        <v>193</v>
      </c>
      <c r="E727" s="248" t="s">
        <v>19</v>
      </c>
      <c r="F727" s="249" t="s">
        <v>1182</v>
      </c>
      <c r="G727" s="247"/>
      <c r="H727" s="248" t="s">
        <v>19</v>
      </c>
      <c r="I727" s="250"/>
      <c r="J727" s="247"/>
      <c r="K727" s="247"/>
      <c r="L727" s="251"/>
      <c r="M727" s="252"/>
      <c r="N727" s="253"/>
      <c r="O727" s="253"/>
      <c r="P727" s="253"/>
      <c r="Q727" s="253"/>
      <c r="R727" s="253"/>
      <c r="S727" s="253"/>
      <c r="T727" s="25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5" t="s">
        <v>193</v>
      </c>
      <c r="AU727" s="255" t="s">
        <v>82</v>
      </c>
      <c r="AV727" s="14" t="s">
        <v>80</v>
      </c>
      <c r="AW727" s="14" t="s">
        <v>33</v>
      </c>
      <c r="AX727" s="14" t="s">
        <v>72</v>
      </c>
      <c r="AY727" s="255" t="s">
        <v>180</v>
      </c>
    </row>
    <row r="728" s="13" customFormat="1">
      <c r="A728" s="13"/>
      <c r="B728" s="235"/>
      <c r="C728" s="236"/>
      <c r="D728" s="228" t="s">
        <v>193</v>
      </c>
      <c r="E728" s="237" t="s">
        <v>19</v>
      </c>
      <c r="F728" s="238" t="s">
        <v>1183</v>
      </c>
      <c r="G728" s="236"/>
      <c r="H728" s="239">
        <v>5.3040000000000003</v>
      </c>
      <c r="I728" s="240"/>
      <c r="J728" s="236"/>
      <c r="K728" s="236"/>
      <c r="L728" s="241"/>
      <c r="M728" s="242"/>
      <c r="N728" s="243"/>
      <c r="O728" s="243"/>
      <c r="P728" s="243"/>
      <c r="Q728" s="243"/>
      <c r="R728" s="243"/>
      <c r="S728" s="243"/>
      <c r="T728" s="24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5" t="s">
        <v>193</v>
      </c>
      <c r="AU728" s="245" t="s">
        <v>82</v>
      </c>
      <c r="AV728" s="13" t="s">
        <v>82</v>
      </c>
      <c r="AW728" s="13" t="s">
        <v>33</v>
      </c>
      <c r="AX728" s="13" t="s">
        <v>80</v>
      </c>
      <c r="AY728" s="245" t="s">
        <v>180</v>
      </c>
    </row>
    <row r="729" s="2" customFormat="1" ht="21.75" customHeight="1">
      <c r="A729" s="40"/>
      <c r="B729" s="41"/>
      <c r="C729" s="215" t="s">
        <v>1184</v>
      </c>
      <c r="D729" s="215" t="s">
        <v>182</v>
      </c>
      <c r="E729" s="216" t="s">
        <v>1185</v>
      </c>
      <c r="F729" s="217" t="s">
        <v>1186</v>
      </c>
      <c r="G729" s="218" t="s">
        <v>185</v>
      </c>
      <c r="H729" s="219">
        <v>5.3380000000000001</v>
      </c>
      <c r="I729" s="220"/>
      <c r="J729" s="221">
        <f>ROUND(I729*H729,2)</f>
        <v>0</v>
      </c>
      <c r="K729" s="217" t="s">
        <v>186</v>
      </c>
      <c r="L729" s="46"/>
      <c r="M729" s="222" t="s">
        <v>19</v>
      </c>
      <c r="N729" s="223" t="s">
        <v>43</v>
      </c>
      <c r="O729" s="86"/>
      <c r="P729" s="224">
        <f>O729*H729</f>
        <v>0</v>
      </c>
      <c r="Q729" s="224">
        <v>0.54959999999999998</v>
      </c>
      <c r="R729" s="224">
        <f>Q729*H729</f>
        <v>2.9337648000000001</v>
      </c>
      <c r="S729" s="224">
        <v>0</v>
      </c>
      <c r="T729" s="225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26" t="s">
        <v>187</v>
      </c>
      <c r="AT729" s="226" t="s">
        <v>182</v>
      </c>
      <c r="AU729" s="226" t="s">
        <v>82</v>
      </c>
      <c r="AY729" s="19" t="s">
        <v>180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19" t="s">
        <v>80</v>
      </c>
      <c r="BK729" s="227">
        <f>ROUND(I729*H729,2)</f>
        <v>0</v>
      </c>
      <c r="BL729" s="19" t="s">
        <v>187</v>
      </c>
      <c r="BM729" s="226" t="s">
        <v>1187</v>
      </c>
    </row>
    <row r="730" s="2" customFormat="1">
      <c r="A730" s="40"/>
      <c r="B730" s="41"/>
      <c r="C730" s="42"/>
      <c r="D730" s="228" t="s">
        <v>189</v>
      </c>
      <c r="E730" s="42"/>
      <c r="F730" s="229" t="s">
        <v>1188</v>
      </c>
      <c r="G730" s="42"/>
      <c r="H730" s="42"/>
      <c r="I730" s="230"/>
      <c r="J730" s="42"/>
      <c r="K730" s="42"/>
      <c r="L730" s="46"/>
      <c r="M730" s="231"/>
      <c r="N730" s="232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189</v>
      </c>
      <c r="AU730" s="19" t="s">
        <v>82</v>
      </c>
    </row>
    <row r="731" s="2" customFormat="1">
      <c r="A731" s="40"/>
      <c r="B731" s="41"/>
      <c r="C731" s="42"/>
      <c r="D731" s="233" t="s">
        <v>191</v>
      </c>
      <c r="E731" s="42"/>
      <c r="F731" s="234" t="s">
        <v>1189</v>
      </c>
      <c r="G731" s="42"/>
      <c r="H731" s="42"/>
      <c r="I731" s="230"/>
      <c r="J731" s="42"/>
      <c r="K731" s="42"/>
      <c r="L731" s="46"/>
      <c r="M731" s="231"/>
      <c r="N731" s="232"/>
      <c r="O731" s="86"/>
      <c r="P731" s="86"/>
      <c r="Q731" s="86"/>
      <c r="R731" s="86"/>
      <c r="S731" s="86"/>
      <c r="T731" s="87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T731" s="19" t="s">
        <v>191</v>
      </c>
      <c r="AU731" s="19" t="s">
        <v>82</v>
      </c>
    </row>
    <row r="732" s="14" customFormat="1">
      <c r="A732" s="14"/>
      <c r="B732" s="246"/>
      <c r="C732" s="247"/>
      <c r="D732" s="228" t="s">
        <v>193</v>
      </c>
      <c r="E732" s="248" t="s">
        <v>19</v>
      </c>
      <c r="F732" s="249" t="s">
        <v>1190</v>
      </c>
      <c r="G732" s="247"/>
      <c r="H732" s="248" t="s">
        <v>19</v>
      </c>
      <c r="I732" s="250"/>
      <c r="J732" s="247"/>
      <c r="K732" s="247"/>
      <c r="L732" s="251"/>
      <c r="M732" s="252"/>
      <c r="N732" s="253"/>
      <c r="O732" s="253"/>
      <c r="P732" s="253"/>
      <c r="Q732" s="253"/>
      <c r="R732" s="253"/>
      <c r="S732" s="253"/>
      <c r="T732" s="25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5" t="s">
        <v>193</v>
      </c>
      <c r="AU732" s="255" t="s">
        <v>82</v>
      </c>
      <c r="AV732" s="14" t="s">
        <v>80</v>
      </c>
      <c r="AW732" s="14" t="s">
        <v>33</v>
      </c>
      <c r="AX732" s="14" t="s">
        <v>72</v>
      </c>
      <c r="AY732" s="255" t="s">
        <v>180</v>
      </c>
    </row>
    <row r="733" s="13" customFormat="1">
      <c r="A733" s="13"/>
      <c r="B733" s="235"/>
      <c r="C733" s="236"/>
      <c r="D733" s="228" t="s">
        <v>193</v>
      </c>
      <c r="E733" s="237" t="s">
        <v>19</v>
      </c>
      <c r="F733" s="238" t="s">
        <v>1191</v>
      </c>
      <c r="G733" s="236"/>
      <c r="H733" s="239">
        <v>1.8100000000000001</v>
      </c>
      <c r="I733" s="240"/>
      <c r="J733" s="236"/>
      <c r="K733" s="236"/>
      <c r="L733" s="241"/>
      <c r="M733" s="242"/>
      <c r="N733" s="243"/>
      <c r="O733" s="243"/>
      <c r="P733" s="243"/>
      <c r="Q733" s="243"/>
      <c r="R733" s="243"/>
      <c r="S733" s="243"/>
      <c r="T733" s="24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45" t="s">
        <v>193</v>
      </c>
      <c r="AU733" s="245" t="s">
        <v>82</v>
      </c>
      <c r="AV733" s="13" t="s">
        <v>82</v>
      </c>
      <c r="AW733" s="13" t="s">
        <v>33</v>
      </c>
      <c r="AX733" s="13" t="s">
        <v>72</v>
      </c>
      <c r="AY733" s="245" t="s">
        <v>180</v>
      </c>
    </row>
    <row r="734" s="13" customFormat="1">
      <c r="A734" s="13"/>
      <c r="B734" s="235"/>
      <c r="C734" s="236"/>
      <c r="D734" s="228" t="s">
        <v>193</v>
      </c>
      <c r="E734" s="237" t="s">
        <v>19</v>
      </c>
      <c r="F734" s="238" t="s">
        <v>1192</v>
      </c>
      <c r="G734" s="236"/>
      <c r="H734" s="239">
        <v>3.528</v>
      </c>
      <c r="I734" s="240"/>
      <c r="J734" s="236"/>
      <c r="K734" s="236"/>
      <c r="L734" s="241"/>
      <c r="M734" s="242"/>
      <c r="N734" s="243"/>
      <c r="O734" s="243"/>
      <c r="P734" s="243"/>
      <c r="Q734" s="243"/>
      <c r="R734" s="243"/>
      <c r="S734" s="243"/>
      <c r="T734" s="24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5" t="s">
        <v>193</v>
      </c>
      <c r="AU734" s="245" t="s">
        <v>82</v>
      </c>
      <c r="AV734" s="13" t="s">
        <v>82</v>
      </c>
      <c r="AW734" s="13" t="s">
        <v>33</v>
      </c>
      <c r="AX734" s="13" t="s">
        <v>72</v>
      </c>
      <c r="AY734" s="245" t="s">
        <v>180</v>
      </c>
    </row>
    <row r="735" s="15" customFormat="1">
      <c r="A735" s="15"/>
      <c r="B735" s="256"/>
      <c r="C735" s="257"/>
      <c r="D735" s="228" t="s">
        <v>193</v>
      </c>
      <c r="E735" s="258" t="s">
        <v>19</v>
      </c>
      <c r="F735" s="259" t="s">
        <v>353</v>
      </c>
      <c r="G735" s="257"/>
      <c r="H735" s="260">
        <v>5.3380000000000001</v>
      </c>
      <c r="I735" s="261"/>
      <c r="J735" s="257"/>
      <c r="K735" s="257"/>
      <c r="L735" s="262"/>
      <c r="M735" s="263"/>
      <c r="N735" s="264"/>
      <c r="O735" s="264"/>
      <c r="P735" s="264"/>
      <c r="Q735" s="264"/>
      <c r="R735" s="264"/>
      <c r="S735" s="264"/>
      <c r="T735" s="26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66" t="s">
        <v>193</v>
      </c>
      <c r="AU735" s="266" t="s">
        <v>82</v>
      </c>
      <c r="AV735" s="15" t="s">
        <v>187</v>
      </c>
      <c r="AW735" s="15" t="s">
        <v>33</v>
      </c>
      <c r="AX735" s="15" t="s">
        <v>80</v>
      </c>
      <c r="AY735" s="266" t="s">
        <v>180</v>
      </c>
    </row>
    <row r="736" s="2" customFormat="1" ht="21.75" customHeight="1">
      <c r="A736" s="40"/>
      <c r="B736" s="41"/>
      <c r="C736" s="215" t="s">
        <v>1193</v>
      </c>
      <c r="D736" s="215" t="s">
        <v>182</v>
      </c>
      <c r="E736" s="216" t="s">
        <v>1194</v>
      </c>
      <c r="F736" s="217" t="s">
        <v>1195</v>
      </c>
      <c r="G736" s="218" t="s">
        <v>185</v>
      </c>
      <c r="H736" s="219">
        <v>15.566000000000001</v>
      </c>
      <c r="I736" s="220"/>
      <c r="J736" s="221">
        <f>ROUND(I736*H736,2)</f>
        <v>0</v>
      </c>
      <c r="K736" s="217" t="s">
        <v>186</v>
      </c>
      <c r="L736" s="46"/>
      <c r="M736" s="222" t="s">
        <v>19</v>
      </c>
      <c r="N736" s="223" t="s">
        <v>43</v>
      </c>
      <c r="O736" s="86"/>
      <c r="P736" s="224">
        <f>O736*H736</f>
        <v>0</v>
      </c>
      <c r="Q736" s="224">
        <v>0.73404000000000003</v>
      </c>
      <c r="R736" s="224">
        <f>Q736*H736</f>
        <v>11.42606664</v>
      </c>
      <c r="S736" s="224">
        <v>0</v>
      </c>
      <c r="T736" s="225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26" t="s">
        <v>187</v>
      </c>
      <c r="AT736" s="226" t="s">
        <v>182</v>
      </c>
      <c r="AU736" s="226" t="s">
        <v>82</v>
      </c>
      <c r="AY736" s="19" t="s">
        <v>180</v>
      </c>
      <c r="BE736" s="227">
        <f>IF(N736="základní",J736,0)</f>
        <v>0</v>
      </c>
      <c r="BF736" s="227">
        <f>IF(N736="snížená",J736,0)</f>
        <v>0</v>
      </c>
      <c r="BG736" s="227">
        <f>IF(N736="zákl. přenesená",J736,0)</f>
        <v>0</v>
      </c>
      <c r="BH736" s="227">
        <f>IF(N736="sníž. přenesená",J736,0)</f>
        <v>0</v>
      </c>
      <c r="BI736" s="227">
        <f>IF(N736="nulová",J736,0)</f>
        <v>0</v>
      </c>
      <c r="BJ736" s="19" t="s">
        <v>80</v>
      </c>
      <c r="BK736" s="227">
        <f>ROUND(I736*H736,2)</f>
        <v>0</v>
      </c>
      <c r="BL736" s="19" t="s">
        <v>187</v>
      </c>
      <c r="BM736" s="226" t="s">
        <v>1196</v>
      </c>
    </row>
    <row r="737" s="2" customFormat="1">
      <c r="A737" s="40"/>
      <c r="B737" s="41"/>
      <c r="C737" s="42"/>
      <c r="D737" s="228" t="s">
        <v>189</v>
      </c>
      <c r="E737" s="42"/>
      <c r="F737" s="229" t="s">
        <v>1197</v>
      </c>
      <c r="G737" s="42"/>
      <c r="H737" s="42"/>
      <c r="I737" s="230"/>
      <c r="J737" s="42"/>
      <c r="K737" s="42"/>
      <c r="L737" s="46"/>
      <c r="M737" s="231"/>
      <c r="N737" s="232"/>
      <c r="O737" s="86"/>
      <c r="P737" s="86"/>
      <c r="Q737" s="86"/>
      <c r="R737" s="86"/>
      <c r="S737" s="86"/>
      <c r="T737" s="87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T737" s="19" t="s">
        <v>189</v>
      </c>
      <c r="AU737" s="19" t="s">
        <v>82</v>
      </c>
    </row>
    <row r="738" s="2" customFormat="1">
      <c r="A738" s="40"/>
      <c r="B738" s="41"/>
      <c r="C738" s="42"/>
      <c r="D738" s="233" t="s">
        <v>191</v>
      </c>
      <c r="E738" s="42"/>
      <c r="F738" s="234" t="s">
        <v>1198</v>
      </c>
      <c r="G738" s="42"/>
      <c r="H738" s="42"/>
      <c r="I738" s="230"/>
      <c r="J738" s="42"/>
      <c r="K738" s="42"/>
      <c r="L738" s="46"/>
      <c r="M738" s="231"/>
      <c r="N738" s="232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191</v>
      </c>
      <c r="AU738" s="19" t="s">
        <v>82</v>
      </c>
    </row>
    <row r="739" s="14" customFormat="1">
      <c r="A739" s="14"/>
      <c r="B739" s="246"/>
      <c r="C739" s="247"/>
      <c r="D739" s="228" t="s">
        <v>193</v>
      </c>
      <c r="E739" s="248" t="s">
        <v>19</v>
      </c>
      <c r="F739" s="249" t="s">
        <v>622</v>
      </c>
      <c r="G739" s="247"/>
      <c r="H739" s="248" t="s">
        <v>19</v>
      </c>
      <c r="I739" s="250"/>
      <c r="J739" s="247"/>
      <c r="K739" s="247"/>
      <c r="L739" s="251"/>
      <c r="M739" s="252"/>
      <c r="N739" s="253"/>
      <c r="O739" s="253"/>
      <c r="P739" s="253"/>
      <c r="Q739" s="253"/>
      <c r="R739" s="253"/>
      <c r="S739" s="253"/>
      <c r="T739" s="25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5" t="s">
        <v>193</v>
      </c>
      <c r="AU739" s="255" t="s">
        <v>82</v>
      </c>
      <c r="AV739" s="14" t="s">
        <v>80</v>
      </c>
      <c r="AW739" s="14" t="s">
        <v>33</v>
      </c>
      <c r="AX739" s="14" t="s">
        <v>72</v>
      </c>
      <c r="AY739" s="255" t="s">
        <v>180</v>
      </c>
    </row>
    <row r="740" s="13" customFormat="1">
      <c r="A740" s="13"/>
      <c r="B740" s="235"/>
      <c r="C740" s="236"/>
      <c r="D740" s="228" t="s">
        <v>193</v>
      </c>
      <c r="E740" s="237" t="s">
        <v>19</v>
      </c>
      <c r="F740" s="238" t="s">
        <v>1199</v>
      </c>
      <c r="G740" s="236"/>
      <c r="H740" s="239">
        <v>15.566000000000001</v>
      </c>
      <c r="I740" s="240"/>
      <c r="J740" s="236"/>
      <c r="K740" s="236"/>
      <c r="L740" s="241"/>
      <c r="M740" s="242"/>
      <c r="N740" s="243"/>
      <c r="O740" s="243"/>
      <c r="P740" s="243"/>
      <c r="Q740" s="243"/>
      <c r="R740" s="243"/>
      <c r="S740" s="243"/>
      <c r="T740" s="244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45" t="s">
        <v>193</v>
      </c>
      <c r="AU740" s="245" t="s">
        <v>82</v>
      </c>
      <c r="AV740" s="13" t="s">
        <v>82</v>
      </c>
      <c r="AW740" s="13" t="s">
        <v>33</v>
      </c>
      <c r="AX740" s="13" t="s">
        <v>80</v>
      </c>
      <c r="AY740" s="245" t="s">
        <v>180</v>
      </c>
    </row>
    <row r="741" s="2" customFormat="1" ht="16.5" customHeight="1">
      <c r="A741" s="40"/>
      <c r="B741" s="41"/>
      <c r="C741" s="215" t="s">
        <v>1200</v>
      </c>
      <c r="D741" s="215" t="s">
        <v>182</v>
      </c>
      <c r="E741" s="216" t="s">
        <v>1201</v>
      </c>
      <c r="F741" s="217" t="s">
        <v>1202</v>
      </c>
      <c r="G741" s="218" t="s">
        <v>367</v>
      </c>
      <c r="H741" s="219">
        <v>1.1100000000000001</v>
      </c>
      <c r="I741" s="220"/>
      <c r="J741" s="221">
        <f>ROUND(I741*H741,2)</f>
        <v>0</v>
      </c>
      <c r="K741" s="217" t="s">
        <v>186</v>
      </c>
      <c r="L741" s="46"/>
      <c r="M741" s="222" t="s">
        <v>19</v>
      </c>
      <c r="N741" s="223" t="s">
        <v>43</v>
      </c>
      <c r="O741" s="86"/>
      <c r="P741" s="224">
        <f>O741*H741</f>
        <v>0</v>
      </c>
      <c r="Q741" s="224">
        <v>1.0593999999999999</v>
      </c>
      <c r="R741" s="224">
        <f>Q741*H741</f>
        <v>1.175934</v>
      </c>
      <c r="S741" s="224">
        <v>0</v>
      </c>
      <c r="T741" s="225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26" t="s">
        <v>187</v>
      </c>
      <c r="AT741" s="226" t="s">
        <v>182</v>
      </c>
      <c r="AU741" s="226" t="s">
        <v>82</v>
      </c>
      <c r="AY741" s="19" t="s">
        <v>180</v>
      </c>
      <c r="BE741" s="227">
        <f>IF(N741="základní",J741,0)</f>
        <v>0</v>
      </c>
      <c r="BF741" s="227">
        <f>IF(N741="snížená",J741,0)</f>
        <v>0</v>
      </c>
      <c r="BG741" s="227">
        <f>IF(N741="zákl. přenesená",J741,0)</f>
        <v>0</v>
      </c>
      <c r="BH741" s="227">
        <f>IF(N741="sníž. přenesená",J741,0)</f>
        <v>0</v>
      </c>
      <c r="BI741" s="227">
        <f>IF(N741="nulová",J741,0)</f>
        <v>0</v>
      </c>
      <c r="BJ741" s="19" t="s">
        <v>80</v>
      </c>
      <c r="BK741" s="227">
        <f>ROUND(I741*H741,2)</f>
        <v>0</v>
      </c>
      <c r="BL741" s="19" t="s">
        <v>187</v>
      </c>
      <c r="BM741" s="226" t="s">
        <v>1203</v>
      </c>
    </row>
    <row r="742" s="2" customFormat="1">
      <c r="A742" s="40"/>
      <c r="B742" s="41"/>
      <c r="C742" s="42"/>
      <c r="D742" s="228" t="s">
        <v>189</v>
      </c>
      <c r="E742" s="42"/>
      <c r="F742" s="229" t="s">
        <v>1204</v>
      </c>
      <c r="G742" s="42"/>
      <c r="H742" s="42"/>
      <c r="I742" s="230"/>
      <c r="J742" s="42"/>
      <c r="K742" s="42"/>
      <c r="L742" s="46"/>
      <c r="M742" s="231"/>
      <c r="N742" s="232"/>
      <c r="O742" s="86"/>
      <c r="P742" s="86"/>
      <c r="Q742" s="86"/>
      <c r="R742" s="86"/>
      <c r="S742" s="86"/>
      <c r="T742" s="87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189</v>
      </c>
      <c r="AU742" s="19" t="s">
        <v>82</v>
      </c>
    </row>
    <row r="743" s="2" customFormat="1">
      <c r="A743" s="40"/>
      <c r="B743" s="41"/>
      <c r="C743" s="42"/>
      <c r="D743" s="233" t="s">
        <v>191</v>
      </c>
      <c r="E743" s="42"/>
      <c r="F743" s="234" t="s">
        <v>1205</v>
      </c>
      <c r="G743" s="42"/>
      <c r="H743" s="42"/>
      <c r="I743" s="230"/>
      <c r="J743" s="42"/>
      <c r="K743" s="42"/>
      <c r="L743" s="46"/>
      <c r="M743" s="231"/>
      <c r="N743" s="232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191</v>
      </c>
      <c r="AU743" s="19" t="s">
        <v>82</v>
      </c>
    </row>
    <row r="744" s="14" customFormat="1">
      <c r="A744" s="14"/>
      <c r="B744" s="246"/>
      <c r="C744" s="247"/>
      <c r="D744" s="228" t="s">
        <v>193</v>
      </c>
      <c r="E744" s="248" t="s">
        <v>19</v>
      </c>
      <c r="F744" s="249" t="s">
        <v>1206</v>
      </c>
      <c r="G744" s="247"/>
      <c r="H744" s="248" t="s">
        <v>19</v>
      </c>
      <c r="I744" s="250"/>
      <c r="J744" s="247"/>
      <c r="K744" s="247"/>
      <c r="L744" s="251"/>
      <c r="M744" s="252"/>
      <c r="N744" s="253"/>
      <c r="O744" s="253"/>
      <c r="P744" s="253"/>
      <c r="Q744" s="253"/>
      <c r="R744" s="253"/>
      <c r="S744" s="253"/>
      <c r="T744" s="25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5" t="s">
        <v>193</v>
      </c>
      <c r="AU744" s="255" t="s">
        <v>82</v>
      </c>
      <c r="AV744" s="14" t="s">
        <v>80</v>
      </c>
      <c r="AW744" s="14" t="s">
        <v>33</v>
      </c>
      <c r="AX744" s="14" t="s">
        <v>72</v>
      </c>
      <c r="AY744" s="255" t="s">
        <v>180</v>
      </c>
    </row>
    <row r="745" s="14" customFormat="1">
      <c r="A745" s="14"/>
      <c r="B745" s="246"/>
      <c r="C745" s="247"/>
      <c r="D745" s="228" t="s">
        <v>193</v>
      </c>
      <c r="E745" s="248" t="s">
        <v>19</v>
      </c>
      <c r="F745" s="249" t="s">
        <v>622</v>
      </c>
      <c r="G745" s="247"/>
      <c r="H745" s="248" t="s">
        <v>19</v>
      </c>
      <c r="I745" s="250"/>
      <c r="J745" s="247"/>
      <c r="K745" s="247"/>
      <c r="L745" s="251"/>
      <c r="M745" s="252"/>
      <c r="N745" s="253"/>
      <c r="O745" s="253"/>
      <c r="P745" s="253"/>
      <c r="Q745" s="253"/>
      <c r="R745" s="253"/>
      <c r="S745" s="253"/>
      <c r="T745" s="25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5" t="s">
        <v>193</v>
      </c>
      <c r="AU745" s="255" t="s">
        <v>82</v>
      </c>
      <c r="AV745" s="14" t="s">
        <v>80</v>
      </c>
      <c r="AW745" s="14" t="s">
        <v>33</v>
      </c>
      <c r="AX745" s="14" t="s">
        <v>72</v>
      </c>
      <c r="AY745" s="255" t="s">
        <v>180</v>
      </c>
    </row>
    <row r="746" s="13" customFormat="1">
      <c r="A746" s="13"/>
      <c r="B746" s="235"/>
      <c r="C746" s="236"/>
      <c r="D746" s="228" t="s">
        <v>193</v>
      </c>
      <c r="E746" s="237" t="s">
        <v>19</v>
      </c>
      <c r="F746" s="238" t="s">
        <v>1207</v>
      </c>
      <c r="G746" s="236"/>
      <c r="H746" s="239">
        <v>0.77800000000000002</v>
      </c>
      <c r="I746" s="240"/>
      <c r="J746" s="236"/>
      <c r="K746" s="236"/>
      <c r="L746" s="241"/>
      <c r="M746" s="242"/>
      <c r="N746" s="243"/>
      <c r="O746" s="243"/>
      <c r="P746" s="243"/>
      <c r="Q746" s="243"/>
      <c r="R746" s="243"/>
      <c r="S746" s="243"/>
      <c r="T746" s="244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5" t="s">
        <v>193</v>
      </c>
      <c r="AU746" s="245" t="s">
        <v>82</v>
      </c>
      <c r="AV746" s="13" t="s">
        <v>82</v>
      </c>
      <c r="AW746" s="13" t="s">
        <v>33</v>
      </c>
      <c r="AX746" s="13" t="s">
        <v>72</v>
      </c>
      <c r="AY746" s="245" t="s">
        <v>180</v>
      </c>
    </row>
    <row r="747" s="13" customFormat="1">
      <c r="A747" s="13"/>
      <c r="B747" s="235"/>
      <c r="C747" s="236"/>
      <c r="D747" s="228" t="s">
        <v>193</v>
      </c>
      <c r="E747" s="237" t="s">
        <v>19</v>
      </c>
      <c r="F747" s="238" t="s">
        <v>1208</v>
      </c>
      <c r="G747" s="236"/>
      <c r="H747" s="239">
        <v>0.26500000000000001</v>
      </c>
      <c r="I747" s="240"/>
      <c r="J747" s="236"/>
      <c r="K747" s="236"/>
      <c r="L747" s="241"/>
      <c r="M747" s="242"/>
      <c r="N747" s="243"/>
      <c r="O747" s="243"/>
      <c r="P747" s="243"/>
      <c r="Q747" s="243"/>
      <c r="R747" s="243"/>
      <c r="S747" s="243"/>
      <c r="T747" s="24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5" t="s">
        <v>193</v>
      </c>
      <c r="AU747" s="245" t="s">
        <v>82</v>
      </c>
      <c r="AV747" s="13" t="s">
        <v>82</v>
      </c>
      <c r="AW747" s="13" t="s">
        <v>33</v>
      </c>
      <c r="AX747" s="13" t="s">
        <v>72</v>
      </c>
      <c r="AY747" s="245" t="s">
        <v>180</v>
      </c>
    </row>
    <row r="748" s="14" customFormat="1">
      <c r="A748" s="14"/>
      <c r="B748" s="246"/>
      <c r="C748" s="247"/>
      <c r="D748" s="228" t="s">
        <v>193</v>
      </c>
      <c r="E748" s="248" t="s">
        <v>19</v>
      </c>
      <c r="F748" s="249" t="s">
        <v>1209</v>
      </c>
      <c r="G748" s="247"/>
      <c r="H748" s="248" t="s">
        <v>19</v>
      </c>
      <c r="I748" s="250"/>
      <c r="J748" s="247"/>
      <c r="K748" s="247"/>
      <c r="L748" s="251"/>
      <c r="M748" s="252"/>
      <c r="N748" s="253"/>
      <c r="O748" s="253"/>
      <c r="P748" s="253"/>
      <c r="Q748" s="253"/>
      <c r="R748" s="253"/>
      <c r="S748" s="253"/>
      <c r="T748" s="25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5" t="s">
        <v>193</v>
      </c>
      <c r="AU748" s="255" t="s">
        <v>82</v>
      </c>
      <c r="AV748" s="14" t="s">
        <v>80</v>
      </c>
      <c r="AW748" s="14" t="s">
        <v>33</v>
      </c>
      <c r="AX748" s="14" t="s">
        <v>72</v>
      </c>
      <c r="AY748" s="255" t="s">
        <v>180</v>
      </c>
    </row>
    <row r="749" s="13" customFormat="1">
      <c r="A749" s="13"/>
      <c r="B749" s="235"/>
      <c r="C749" s="236"/>
      <c r="D749" s="228" t="s">
        <v>193</v>
      </c>
      <c r="E749" s="237" t="s">
        <v>19</v>
      </c>
      <c r="F749" s="238" t="s">
        <v>1210</v>
      </c>
      <c r="G749" s="236"/>
      <c r="H749" s="239">
        <v>0.067000000000000004</v>
      </c>
      <c r="I749" s="240"/>
      <c r="J749" s="236"/>
      <c r="K749" s="236"/>
      <c r="L749" s="241"/>
      <c r="M749" s="242"/>
      <c r="N749" s="243"/>
      <c r="O749" s="243"/>
      <c r="P749" s="243"/>
      <c r="Q749" s="243"/>
      <c r="R749" s="243"/>
      <c r="S749" s="243"/>
      <c r="T749" s="244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5" t="s">
        <v>193</v>
      </c>
      <c r="AU749" s="245" t="s">
        <v>82</v>
      </c>
      <c r="AV749" s="13" t="s">
        <v>82</v>
      </c>
      <c r="AW749" s="13" t="s">
        <v>33</v>
      </c>
      <c r="AX749" s="13" t="s">
        <v>72</v>
      </c>
      <c r="AY749" s="245" t="s">
        <v>180</v>
      </c>
    </row>
    <row r="750" s="15" customFormat="1">
      <c r="A750" s="15"/>
      <c r="B750" s="256"/>
      <c r="C750" s="257"/>
      <c r="D750" s="228" t="s">
        <v>193</v>
      </c>
      <c r="E750" s="258" t="s">
        <v>19</v>
      </c>
      <c r="F750" s="259" t="s">
        <v>353</v>
      </c>
      <c r="G750" s="257"/>
      <c r="H750" s="260">
        <v>1.1100000000000001</v>
      </c>
      <c r="I750" s="261"/>
      <c r="J750" s="257"/>
      <c r="K750" s="257"/>
      <c r="L750" s="262"/>
      <c r="M750" s="263"/>
      <c r="N750" s="264"/>
      <c r="O750" s="264"/>
      <c r="P750" s="264"/>
      <c r="Q750" s="264"/>
      <c r="R750" s="264"/>
      <c r="S750" s="264"/>
      <c r="T750" s="26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6" t="s">
        <v>193</v>
      </c>
      <c r="AU750" s="266" t="s">
        <v>82</v>
      </c>
      <c r="AV750" s="15" t="s">
        <v>187</v>
      </c>
      <c r="AW750" s="15" t="s">
        <v>33</v>
      </c>
      <c r="AX750" s="15" t="s">
        <v>80</v>
      </c>
      <c r="AY750" s="266" t="s">
        <v>180</v>
      </c>
    </row>
    <row r="751" s="12" customFormat="1" ht="22.8" customHeight="1">
      <c r="A751" s="12"/>
      <c r="B751" s="199"/>
      <c r="C751" s="200"/>
      <c r="D751" s="201" t="s">
        <v>71</v>
      </c>
      <c r="E751" s="213" t="s">
        <v>100</v>
      </c>
      <c r="F751" s="213" t="s">
        <v>1211</v>
      </c>
      <c r="G751" s="200"/>
      <c r="H751" s="200"/>
      <c r="I751" s="203"/>
      <c r="J751" s="214">
        <f>BK751</f>
        <v>0</v>
      </c>
      <c r="K751" s="200"/>
      <c r="L751" s="205"/>
      <c r="M751" s="206"/>
      <c r="N751" s="207"/>
      <c r="O751" s="207"/>
      <c r="P751" s="208">
        <f>P752+SUM(P753:P1440)</f>
        <v>0</v>
      </c>
      <c r="Q751" s="207"/>
      <c r="R751" s="208">
        <f>R752+SUM(R753:R1440)</f>
        <v>659.86064510999995</v>
      </c>
      <c r="S751" s="207"/>
      <c r="T751" s="209">
        <f>T752+SUM(T753:T1440)</f>
        <v>0</v>
      </c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R751" s="210" t="s">
        <v>80</v>
      </c>
      <c r="AT751" s="211" t="s">
        <v>71</v>
      </c>
      <c r="AU751" s="211" t="s">
        <v>80</v>
      </c>
      <c r="AY751" s="210" t="s">
        <v>180</v>
      </c>
      <c r="BK751" s="212">
        <f>BK752+SUM(BK753:BK1440)</f>
        <v>0</v>
      </c>
    </row>
    <row r="752" s="2" customFormat="1" ht="16.5" customHeight="1">
      <c r="A752" s="40"/>
      <c r="B752" s="41"/>
      <c r="C752" s="215" t="s">
        <v>1212</v>
      </c>
      <c r="D752" s="215" t="s">
        <v>182</v>
      </c>
      <c r="E752" s="216" t="s">
        <v>1213</v>
      </c>
      <c r="F752" s="217" t="s">
        <v>1214</v>
      </c>
      <c r="G752" s="218" t="s">
        <v>250</v>
      </c>
      <c r="H752" s="219">
        <v>35.223999999999997</v>
      </c>
      <c r="I752" s="220"/>
      <c r="J752" s="221">
        <f>ROUND(I752*H752,2)</f>
        <v>0</v>
      </c>
      <c r="K752" s="217" t="s">
        <v>186</v>
      </c>
      <c r="L752" s="46"/>
      <c r="M752" s="222" t="s">
        <v>19</v>
      </c>
      <c r="N752" s="223" t="s">
        <v>43</v>
      </c>
      <c r="O752" s="86"/>
      <c r="P752" s="224">
        <f>O752*H752</f>
        <v>0</v>
      </c>
      <c r="Q752" s="224">
        <v>0</v>
      </c>
      <c r="R752" s="224">
        <f>Q752*H752</f>
        <v>0</v>
      </c>
      <c r="S752" s="224">
        <v>0</v>
      </c>
      <c r="T752" s="225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26" t="s">
        <v>187</v>
      </c>
      <c r="AT752" s="226" t="s">
        <v>182</v>
      </c>
      <c r="AU752" s="226" t="s">
        <v>82</v>
      </c>
      <c r="AY752" s="19" t="s">
        <v>180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19" t="s">
        <v>80</v>
      </c>
      <c r="BK752" s="227">
        <f>ROUND(I752*H752,2)</f>
        <v>0</v>
      </c>
      <c r="BL752" s="19" t="s">
        <v>187</v>
      </c>
      <c r="BM752" s="226" t="s">
        <v>1215</v>
      </c>
    </row>
    <row r="753" s="2" customFormat="1">
      <c r="A753" s="40"/>
      <c r="B753" s="41"/>
      <c r="C753" s="42"/>
      <c r="D753" s="228" t="s">
        <v>189</v>
      </c>
      <c r="E753" s="42"/>
      <c r="F753" s="229" t="s">
        <v>1216</v>
      </c>
      <c r="G753" s="42"/>
      <c r="H753" s="42"/>
      <c r="I753" s="230"/>
      <c r="J753" s="42"/>
      <c r="K753" s="42"/>
      <c r="L753" s="46"/>
      <c r="M753" s="231"/>
      <c r="N753" s="232"/>
      <c r="O753" s="86"/>
      <c r="P753" s="86"/>
      <c r="Q753" s="86"/>
      <c r="R753" s="86"/>
      <c r="S753" s="86"/>
      <c r="T753" s="87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189</v>
      </c>
      <c r="AU753" s="19" t="s">
        <v>82</v>
      </c>
    </row>
    <row r="754" s="2" customFormat="1">
      <c r="A754" s="40"/>
      <c r="B754" s="41"/>
      <c r="C754" s="42"/>
      <c r="D754" s="233" t="s">
        <v>191</v>
      </c>
      <c r="E754" s="42"/>
      <c r="F754" s="234" t="s">
        <v>1217</v>
      </c>
      <c r="G754" s="42"/>
      <c r="H754" s="42"/>
      <c r="I754" s="230"/>
      <c r="J754" s="42"/>
      <c r="K754" s="42"/>
      <c r="L754" s="46"/>
      <c r="M754" s="231"/>
      <c r="N754" s="232"/>
      <c r="O754" s="86"/>
      <c r="P754" s="86"/>
      <c r="Q754" s="86"/>
      <c r="R754" s="86"/>
      <c r="S754" s="86"/>
      <c r="T754" s="87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9" t="s">
        <v>191</v>
      </c>
      <c r="AU754" s="19" t="s">
        <v>82</v>
      </c>
    </row>
    <row r="755" s="14" customFormat="1">
      <c r="A755" s="14"/>
      <c r="B755" s="246"/>
      <c r="C755" s="247"/>
      <c r="D755" s="228" t="s">
        <v>193</v>
      </c>
      <c r="E755" s="248" t="s">
        <v>19</v>
      </c>
      <c r="F755" s="249" t="s">
        <v>1218</v>
      </c>
      <c r="G755" s="247"/>
      <c r="H755" s="248" t="s">
        <v>19</v>
      </c>
      <c r="I755" s="250"/>
      <c r="J755" s="247"/>
      <c r="K755" s="247"/>
      <c r="L755" s="251"/>
      <c r="M755" s="252"/>
      <c r="N755" s="253"/>
      <c r="O755" s="253"/>
      <c r="P755" s="253"/>
      <c r="Q755" s="253"/>
      <c r="R755" s="253"/>
      <c r="S755" s="253"/>
      <c r="T755" s="25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5" t="s">
        <v>193</v>
      </c>
      <c r="AU755" s="255" t="s">
        <v>82</v>
      </c>
      <c r="AV755" s="14" t="s">
        <v>80</v>
      </c>
      <c r="AW755" s="14" t="s">
        <v>33</v>
      </c>
      <c r="AX755" s="14" t="s">
        <v>72</v>
      </c>
      <c r="AY755" s="255" t="s">
        <v>180</v>
      </c>
    </row>
    <row r="756" s="14" customFormat="1">
      <c r="A756" s="14"/>
      <c r="B756" s="246"/>
      <c r="C756" s="247"/>
      <c r="D756" s="228" t="s">
        <v>193</v>
      </c>
      <c r="E756" s="248" t="s">
        <v>19</v>
      </c>
      <c r="F756" s="249" t="s">
        <v>1219</v>
      </c>
      <c r="G756" s="247"/>
      <c r="H756" s="248" t="s">
        <v>19</v>
      </c>
      <c r="I756" s="250"/>
      <c r="J756" s="247"/>
      <c r="K756" s="247"/>
      <c r="L756" s="251"/>
      <c r="M756" s="252"/>
      <c r="N756" s="253"/>
      <c r="O756" s="253"/>
      <c r="P756" s="253"/>
      <c r="Q756" s="253"/>
      <c r="R756" s="253"/>
      <c r="S756" s="253"/>
      <c r="T756" s="25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5" t="s">
        <v>193</v>
      </c>
      <c r="AU756" s="255" t="s">
        <v>82</v>
      </c>
      <c r="AV756" s="14" t="s">
        <v>80</v>
      </c>
      <c r="AW756" s="14" t="s">
        <v>33</v>
      </c>
      <c r="AX756" s="14" t="s">
        <v>72</v>
      </c>
      <c r="AY756" s="255" t="s">
        <v>180</v>
      </c>
    </row>
    <row r="757" s="13" customFormat="1">
      <c r="A757" s="13"/>
      <c r="B757" s="235"/>
      <c r="C757" s="236"/>
      <c r="D757" s="228" t="s">
        <v>193</v>
      </c>
      <c r="E757" s="237" t="s">
        <v>19</v>
      </c>
      <c r="F757" s="238" t="s">
        <v>1220</v>
      </c>
      <c r="G757" s="236"/>
      <c r="H757" s="239">
        <v>8.5800000000000001</v>
      </c>
      <c r="I757" s="240"/>
      <c r="J757" s="236"/>
      <c r="K757" s="236"/>
      <c r="L757" s="241"/>
      <c r="M757" s="242"/>
      <c r="N757" s="243"/>
      <c r="O757" s="243"/>
      <c r="P757" s="243"/>
      <c r="Q757" s="243"/>
      <c r="R757" s="243"/>
      <c r="S757" s="243"/>
      <c r="T757" s="244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5" t="s">
        <v>193</v>
      </c>
      <c r="AU757" s="245" t="s">
        <v>82</v>
      </c>
      <c r="AV757" s="13" t="s">
        <v>82</v>
      </c>
      <c r="AW757" s="13" t="s">
        <v>33</v>
      </c>
      <c r="AX757" s="13" t="s">
        <v>72</v>
      </c>
      <c r="AY757" s="245" t="s">
        <v>180</v>
      </c>
    </row>
    <row r="758" s="13" customFormat="1">
      <c r="A758" s="13"/>
      <c r="B758" s="235"/>
      <c r="C758" s="236"/>
      <c r="D758" s="228" t="s">
        <v>193</v>
      </c>
      <c r="E758" s="237" t="s">
        <v>19</v>
      </c>
      <c r="F758" s="238" t="s">
        <v>1221</v>
      </c>
      <c r="G758" s="236"/>
      <c r="H758" s="239">
        <v>-1.47</v>
      </c>
      <c r="I758" s="240"/>
      <c r="J758" s="236"/>
      <c r="K758" s="236"/>
      <c r="L758" s="241"/>
      <c r="M758" s="242"/>
      <c r="N758" s="243"/>
      <c r="O758" s="243"/>
      <c r="P758" s="243"/>
      <c r="Q758" s="243"/>
      <c r="R758" s="243"/>
      <c r="S758" s="243"/>
      <c r="T758" s="244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5" t="s">
        <v>193</v>
      </c>
      <c r="AU758" s="245" t="s">
        <v>82</v>
      </c>
      <c r="AV758" s="13" t="s">
        <v>82</v>
      </c>
      <c r="AW758" s="13" t="s">
        <v>33</v>
      </c>
      <c r="AX758" s="13" t="s">
        <v>72</v>
      </c>
      <c r="AY758" s="245" t="s">
        <v>180</v>
      </c>
    </row>
    <row r="759" s="14" customFormat="1">
      <c r="A759" s="14"/>
      <c r="B759" s="246"/>
      <c r="C759" s="247"/>
      <c r="D759" s="228" t="s">
        <v>193</v>
      </c>
      <c r="E759" s="248" t="s">
        <v>19</v>
      </c>
      <c r="F759" s="249" t="s">
        <v>1222</v>
      </c>
      <c r="G759" s="247"/>
      <c r="H759" s="248" t="s">
        <v>19</v>
      </c>
      <c r="I759" s="250"/>
      <c r="J759" s="247"/>
      <c r="K759" s="247"/>
      <c r="L759" s="251"/>
      <c r="M759" s="252"/>
      <c r="N759" s="253"/>
      <c r="O759" s="253"/>
      <c r="P759" s="253"/>
      <c r="Q759" s="253"/>
      <c r="R759" s="253"/>
      <c r="S759" s="253"/>
      <c r="T759" s="25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5" t="s">
        <v>193</v>
      </c>
      <c r="AU759" s="255" t="s">
        <v>82</v>
      </c>
      <c r="AV759" s="14" t="s">
        <v>80</v>
      </c>
      <c r="AW759" s="14" t="s">
        <v>33</v>
      </c>
      <c r="AX759" s="14" t="s">
        <v>72</v>
      </c>
      <c r="AY759" s="255" t="s">
        <v>180</v>
      </c>
    </row>
    <row r="760" s="13" customFormat="1">
      <c r="A760" s="13"/>
      <c r="B760" s="235"/>
      <c r="C760" s="236"/>
      <c r="D760" s="228" t="s">
        <v>193</v>
      </c>
      <c r="E760" s="237" t="s">
        <v>19</v>
      </c>
      <c r="F760" s="238" t="s">
        <v>1223</v>
      </c>
      <c r="G760" s="236"/>
      <c r="H760" s="239">
        <v>14.308999999999999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5" t="s">
        <v>193</v>
      </c>
      <c r="AU760" s="245" t="s">
        <v>82</v>
      </c>
      <c r="AV760" s="13" t="s">
        <v>82</v>
      </c>
      <c r="AW760" s="13" t="s">
        <v>33</v>
      </c>
      <c r="AX760" s="13" t="s">
        <v>72</v>
      </c>
      <c r="AY760" s="245" t="s">
        <v>180</v>
      </c>
    </row>
    <row r="761" s="13" customFormat="1">
      <c r="A761" s="13"/>
      <c r="B761" s="235"/>
      <c r="C761" s="236"/>
      <c r="D761" s="228" t="s">
        <v>193</v>
      </c>
      <c r="E761" s="237" t="s">
        <v>19</v>
      </c>
      <c r="F761" s="238" t="s">
        <v>1224</v>
      </c>
      <c r="G761" s="236"/>
      <c r="H761" s="239">
        <v>-1.575</v>
      </c>
      <c r="I761" s="240"/>
      <c r="J761" s="236"/>
      <c r="K761" s="236"/>
      <c r="L761" s="241"/>
      <c r="M761" s="242"/>
      <c r="N761" s="243"/>
      <c r="O761" s="243"/>
      <c r="P761" s="243"/>
      <c r="Q761" s="243"/>
      <c r="R761" s="243"/>
      <c r="S761" s="243"/>
      <c r="T761" s="244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5" t="s">
        <v>193</v>
      </c>
      <c r="AU761" s="245" t="s">
        <v>82</v>
      </c>
      <c r="AV761" s="13" t="s">
        <v>82</v>
      </c>
      <c r="AW761" s="13" t="s">
        <v>33</v>
      </c>
      <c r="AX761" s="13" t="s">
        <v>72</v>
      </c>
      <c r="AY761" s="245" t="s">
        <v>180</v>
      </c>
    </row>
    <row r="762" s="14" customFormat="1">
      <c r="A762" s="14"/>
      <c r="B762" s="246"/>
      <c r="C762" s="247"/>
      <c r="D762" s="228" t="s">
        <v>193</v>
      </c>
      <c r="E762" s="248" t="s">
        <v>19</v>
      </c>
      <c r="F762" s="249" t="s">
        <v>1225</v>
      </c>
      <c r="G762" s="247"/>
      <c r="H762" s="248" t="s">
        <v>19</v>
      </c>
      <c r="I762" s="250"/>
      <c r="J762" s="247"/>
      <c r="K762" s="247"/>
      <c r="L762" s="251"/>
      <c r="M762" s="252"/>
      <c r="N762" s="253"/>
      <c r="O762" s="253"/>
      <c r="P762" s="253"/>
      <c r="Q762" s="253"/>
      <c r="R762" s="253"/>
      <c r="S762" s="253"/>
      <c r="T762" s="25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5" t="s">
        <v>193</v>
      </c>
      <c r="AU762" s="255" t="s">
        <v>82</v>
      </c>
      <c r="AV762" s="14" t="s">
        <v>80</v>
      </c>
      <c r="AW762" s="14" t="s">
        <v>33</v>
      </c>
      <c r="AX762" s="14" t="s">
        <v>72</v>
      </c>
      <c r="AY762" s="255" t="s">
        <v>180</v>
      </c>
    </row>
    <row r="763" s="13" customFormat="1">
      <c r="A763" s="13"/>
      <c r="B763" s="235"/>
      <c r="C763" s="236"/>
      <c r="D763" s="228" t="s">
        <v>193</v>
      </c>
      <c r="E763" s="237" t="s">
        <v>19</v>
      </c>
      <c r="F763" s="238" t="s">
        <v>1226</v>
      </c>
      <c r="G763" s="236"/>
      <c r="H763" s="239">
        <v>4.0609999999999999</v>
      </c>
      <c r="I763" s="240"/>
      <c r="J763" s="236"/>
      <c r="K763" s="236"/>
      <c r="L763" s="241"/>
      <c r="M763" s="242"/>
      <c r="N763" s="243"/>
      <c r="O763" s="243"/>
      <c r="P763" s="243"/>
      <c r="Q763" s="243"/>
      <c r="R763" s="243"/>
      <c r="S763" s="243"/>
      <c r="T763" s="244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5" t="s">
        <v>193</v>
      </c>
      <c r="AU763" s="245" t="s">
        <v>82</v>
      </c>
      <c r="AV763" s="13" t="s">
        <v>82</v>
      </c>
      <c r="AW763" s="13" t="s">
        <v>33</v>
      </c>
      <c r="AX763" s="13" t="s">
        <v>72</v>
      </c>
      <c r="AY763" s="245" t="s">
        <v>180</v>
      </c>
    </row>
    <row r="764" s="13" customFormat="1">
      <c r="A764" s="13"/>
      <c r="B764" s="235"/>
      <c r="C764" s="236"/>
      <c r="D764" s="228" t="s">
        <v>193</v>
      </c>
      <c r="E764" s="237" t="s">
        <v>19</v>
      </c>
      <c r="F764" s="238" t="s">
        <v>1227</v>
      </c>
      <c r="G764" s="236"/>
      <c r="H764" s="239">
        <v>0.441</v>
      </c>
      <c r="I764" s="240"/>
      <c r="J764" s="236"/>
      <c r="K764" s="236"/>
      <c r="L764" s="241"/>
      <c r="M764" s="242"/>
      <c r="N764" s="243"/>
      <c r="O764" s="243"/>
      <c r="P764" s="243"/>
      <c r="Q764" s="243"/>
      <c r="R764" s="243"/>
      <c r="S764" s="243"/>
      <c r="T764" s="244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5" t="s">
        <v>193</v>
      </c>
      <c r="AU764" s="245" t="s">
        <v>82</v>
      </c>
      <c r="AV764" s="13" t="s">
        <v>82</v>
      </c>
      <c r="AW764" s="13" t="s">
        <v>33</v>
      </c>
      <c r="AX764" s="13" t="s">
        <v>72</v>
      </c>
      <c r="AY764" s="245" t="s">
        <v>180</v>
      </c>
    </row>
    <row r="765" s="16" customFormat="1">
      <c r="A765" s="16"/>
      <c r="B765" s="267"/>
      <c r="C765" s="268"/>
      <c r="D765" s="228" t="s">
        <v>193</v>
      </c>
      <c r="E765" s="269" t="s">
        <v>19</v>
      </c>
      <c r="F765" s="270" t="s">
        <v>473</v>
      </c>
      <c r="G765" s="268"/>
      <c r="H765" s="271">
        <v>24.346</v>
      </c>
      <c r="I765" s="272"/>
      <c r="J765" s="268"/>
      <c r="K765" s="268"/>
      <c r="L765" s="273"/>
      <c r="M765" s="274"/>
      <c r="N765" s="275"/>
      <c r="O765" s="275"/>
      <c r="P765" s="275"/>
      <c r="Q765" s="275"/>
      <c r="R765" s="275"/>
      <c r="S765" s="275"/>
      <c r="T765" s="276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T765" s="277" t="s">
        <v>193</v>
      </c>
      <c r="AU765" s="277" t="s">
        <v>82</v>
      </c>
      <c r="AV765" s="16" t="s">
        <v>100</v>
      </c>
      <c r="AW765" s="16" t="s">
        <v>33</v>
      </c>
      <c r="AX765" s="16" t="s">
        <v>72</v>
      </c>
      <c r="AY765" s="277" t="s">
        <v>180</v>
      </c>
    </row>
    <row r="766" s="14" customFormat="1">
      <c r="A766" s="14"/>
      <c r="B766" s="246"/>
      <c r="C766" s="247"/>
      <c r="D766" s="228" t="s">
        <v>193</v>
      </c>
      <c r="E766" s="248" t="s">
        <v>19</v>
      </c>
      <c r="F766" s="249" t="s">
        <v>1228</v>
      </c>
      <c r="G766" s="247"/>
      <c r="H766" s="248" t="s">
        <v>19</v>
      </c>
      <c r="I766" s="250"/>
      <c r="J766" s="247"/>
      <c r="K766" s="247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193</v>
      </c>
      <c r="AU766" s="255" t="s">
        <v>82</v>
      </c>
      <c r="AV766" s="14" t="s">
        <v>80</v>
      </c>
      <c r="AW766" s="14" t="s">
        <v>33</v>
      </c>
      <c r="AX766" s="14" t="s">
        <v>72</v>
      </c>
      <c r="AY766" s="255" t="s">
        <v>180</v>
      </c>
    </row>
    <row r="767" s="14" customFormat="1">
      <c r="A767" s="14"/>
      <c r="B767" s="246"/>
      <c r="C767" s="247"/>
      <c r="D767" s="228" t="s">
        <v>193</v>
      </c>
      <c r="E767" s="248" t="s">
        <v>19</v>
      </c>
      <c r="F767" s="249" t="s">
        <v>1229</v>
      </c>
      <c r="G767" s="247"/>
      <c r="H767" s="248" t="s">
        <v>19</v>
      </c>
      <c r="I767" s="250"/>
      <c r="J767" s="247"/>
      <c r="K767" s="247"/>
      <c r="L767" s="251"/>
      <c r="M767" s="252"/>
      <c r="N767" s="253"/>
      <c r="O767" s="253"/>
      <c r="P767" s="253"/>
      <c r="Q767" s="253"/>
      <c r="R767" s="253"/>
      <c r="S767" s="253"/>
      <c r="T767" s="25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5" t="s">
        <v>193</v>
      </c>
      <c r="AU767" s="255" t="s">
        <v>82</v>
      </c>
      <c r="AV767" s="14" t="s">
        <v>80</v>
      </c>
      <c r="AW767" s="14" t="s">
        <v>33</v>
      </c>
      <c r="AX767" s="14" t="s">
        <v>72</v>
      </c>
      <c r="AY767" s="255" t="s">
        <v>180</v>
      </c>
    </row>
    <row r="768" s="13" customFormat="1">
      <c r="A768" s="13"/>
      <c r="B768" s="235"/>
      <c r="C768" s="236"/>
      <c r="D768" s="228" t="s">
        <v>193</v>
      </c>
      <c r="E768" s="237" t="s">
        <v>19</v>
      </c>
      <c r="F768" s="238" t="s">
        <v>1230</v>
      </c>
      <c r="G768" s="236"/>
      <c r="H768" s="239">
        <v>4.4349999999999996</v>
      </c>
      <c r="I768" s="240"/>
      <c r="J768" s="236"/>
      <c r="K768" s="236"/>
      <c r="L768" s="241"/>
      <c r="M768" s="242"/>
      <c r="N768" s="243"/>
      <c r="O768" s="243"/>
      <c r="P768" s="243"/>
      <c r="Q768" s="243"/>
      <c r="R768" s="243"/>
      <c r="S768" s="243"/>
      <c r="T768" s="244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5" t="s">
        <v>193</v>
      </c>
      <c r="AU768" s="245" t="s">
        <v>82</v>
      </c>
      <c r="AV768" s="13" t="s">
        <v>82</v>
      </c>
      <c r="AW768" s="13" t="s">
        <v>33</v>
      </c>
      <c r="AX768" s="13" t="s">
        <v>72</v>
      </c>
      <c r="AY768" s="245" t="s">
        <v>180</v>
      </c>
    </row>
    <row r="769" s="14" customFormat="1">
      <c r="A769" s="14"/>
      <c r="B769" s="246"/>
      <c r="C769" s="247"/>
      <c r="D769" s="228" t="s">
        <v>193</v>
      </c>
      <c r="E769" s="248" t="s">
        <v>19</v>
      </c>
      <c r="F769" s="249" t="s">
        <v>1231</v>
      </c>
      <c r="G769" s="247"/>
      <c r="H769" s="248" t="s">
        <v>19</v>
      </c>
      <c r="I769" s="250"/>
      <c r="J769" s="247"/>
      <c r="K769" s="247"/>
      <c r="L769" s="251"/>
      <c r="M769" s="252"/>
      <c r="N769" s="253"/>
      <c r="O769" s="253"/>
      <c r="P769" s="253"/>
      <c r="Q769" s="253"/>
      <c r="R769" s="253"/>
      <c r="S769" s="253"/>
      <c r="T769" s="25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5" t="s">
        <v>193</v>
      </c>
      <c r="AU769" s="255" t="s">
        <v>82</v>
      </c>
      <c r="AV769" s="14" t="s">
        <v>80</v>
      </c>
      <c r="AW769" s="14" t="s">
        <v>33</v>
      </c>
      <c r="AX769" s="14" t="s">
        <v>72</v>
      </c>
      <c r="AY769" s="255" t="s">
        <v>180</v>
      </c>
    </row>
    <row r="770" s="14" customFormat="1">
      <c r="A770" s="14"/>
      <c r="B770" s="246"/>
      <c r="C770" s="247"/>
      <c r="D770" s="228" t="s">
        <v>193</v>
      </c>
      <c r="E770" s="248" t="s">
        <v>19</v>
      </c>
      <c r="F770" s="249" t="s">
        <v>1229</v>
      </c>
      <c r="G770" s="247"/>
      <c r="H770" s="248" t="s">
        <v>19</v>
      </c>
      <c r="I770" s="250"/>
      <c r="J770" s="247"/>
      <c r="K770" s="247"/>
      <c r="L770" s="251"/>
      <c r="M770" s="252"/>
      <c r="N770" s="253"/>
      <c r="O770" s="253"/>
      <c r="P770" s="253"/>
      <c r="Q770" s="253"/>
      <c r="R770" s="253"/>
      <c r="S770" s="253"/>
      <c r="T770" s="25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5" t="s">
        <v>193</v>
      </c>
      <c r="AU770" s="255" t="s">
        <v>82</v>
      </c>
      <c r="AV770" s="14" t="s">
        <v>80</v>
      </c>
      <c r="AW770" s="14" t="s">
        <v>33</v>
      </c>
      <c r="AX770" s="14" t="s">
        <v>72</v>
      </c>
      <c r="AY770" s="255" t="s">
        <v>180</v>
      </c>
    </row>
    <row r="771" s="13" customFormat="1">
      <c r="A771" s="13"/>
      <c r="B771" s="235"/>
      <c r="C771" s="236"/>
      <c r="D771" s="228" t="s">
        <v>193</v>
      </c>
      <c r="E771" s="237" t="s">
        <v>19</v>
      </c>
      <c r="F771" s="238" t="s">
        <v>1232</v>
      </c>
      <c r="G771" s="236"/>
      <c r="H771" s="239">
        <v>6.4429999999999996</v>
      </c>
      <c r="I771" s="240"/>
      <c r="J771" s="236"/>
      <c r="K771" s="236"/>
      <c r="L771" s="241"/>
      <c r="M771" s="242"/>
      <c r="N771" s="243"/>
      <c r="O771" s="243"/>
      <c r="P771" s="243"/>
      <c r="Q771" s="243"/>
      <c r="R771" s="243"/>
      <c r="S771" s="243"/>
      <c r="T771" s="244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45" t="s">
        <v>193</v>
      </c>
      <c r="AU771" s="245" t="s">
        <v>82</v>
      </c>
      <c r="AV771" s="13" t="s">
        <v>82</v>
      </c>
      <c r="AW771" s="13" t="s">
        <v>33</v>
      </c>
      <c r="AX771" s="13" t="s">
        <v>72</v>
      </c>
      <c r="AY771" s="245" t="s">
        <v>180</v>
      </c>
    </row>
    <row r="772" s="16" customFormat="1">
      <c r="A772" s="16"/>
      <c r="B772" s="267"/>
      <c r="C772" s="268"/>
      <c r="D772" s="228" t="s">
        <v>193</v>
      </c>
      <c r="E772" s="269" t="s">
        <v>19</v>
      </c>
      <c r="F772" s="270" t="s">
        <v>473</v>
      </c>
      <c r="G772" s="268"/>
      <c r="H772" s="271">
        <v>10.878</v>
      </c>
      <c r="I772" s="272"/>
      <c r="J772" s="268"/>
      <c r="K772" s="268"/>
      <c r="L772" s="273"/>
      <c r="M772" s="274"/>
      <c r="N772" s="275"/>
      <c r="O772" s="275"/>
      <c r="P772" s="275"/>
      <c r="Q772" s="275"/>
      <c r="R772" s="275"/>
      <c r="S772" s="275"/>
      <c r="T772" s="276"/>
      <c r="U772" s="16"/>
      <c r="V772" s="16"/>
      <c r="W772" s="16"/>
      <c r="X772" s="16"/>
      <c r="Y772" s="16"/>
      <c r="Z772" s="16"/>
      <c r="AA772" s="16"/>
      <c r="AB772" s="16"/>
      <c r="AC772" s="16"/>
      <c r="AD772" s="16"/>
      <c r="AE772" s="16"/>
      <c r="AT772" s="277" t="s">
        <v>193</v>
      </c>
      <c r="AU772" s="277" t="s">
        <v>82</v>
      </c>
      <c r="AV772" s="16" t="s">
        <v>100</v>
      </c>
      <c r="AW772" s="16" t="s">
        <v>33</v>
      </c>
      <c r="AX772" s="16" t="s">
        <v>72</v>
      </c>
      <c r="AY772" s="277" t="s">
        <v>180</v>
      </c>
    </row>
    <row r="773" s="15" customFormat="1">
      <c r="A773" s="15"/>
      <c r="B773" s="256"/>
      <c r="C773" s="257"/>
      <c r="D773" s="228" t="s">
        <v>193</v>
      </c>
      <c r="E773" s="258" t="s">
        <v>19</v>
      </c>
      <c r="F773" s="259" t="s">
        <v>353</v>
      </c>
      <c r="G773" s="257"/>
      <c r="H773" s="260">
        <v>35.223999999999997</v>
      </c>
      <c r="I773" s="261"/>
      <c r="J773" s="257"/>
      <c r="K773" s="257"/>
      <c r="L773" s="262"/>
      <c r="M773" s="263"/>
      <c r="N773" s="264"/>
      <c r="O773" s="264"/>
      <c r="P773" s="264"/>
      <c r="Q773" s="264"/>
      <c r="R773" s="264"/>
      <c r="S773" s="264"/>
      <c r="T773" s="26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6" t="s">
        <v>193</v>
      </c>
      <c r="AU773" s="266" t="s">
        <v>82</v>
      </c>
      <c r="AV773" s="15" t="s">
        <v>187</v>
      </c>
      <c r="AW773" s="15" t="s">
        <v>33</v>
      </c>
      <c r="AX773" s="15" t="s">
        <v>80</v>
      </c>
      <c r="AY773" s="266" t="s">
        <v>180</v>
      </c>
    </row>
    <row r="774" s="2" customFormat="1" ht="21.75" customHeight="1">
      <c r="A774" s="40"/>
      <c r="B774" s="41"/>
      <c r="C774" s="215" t="s">
        <v>1233</v>
      </c>
      <c r="D774" s="215" t="s">
        <v>182</v>
      </c>
      <c r="E774" s="216" t="s">
        <v>1234</v>
      </c>
      <c r="F774" s="217" t="s">
        <v>1235</v>
      </c>
      <c r="G774" s="218" t="s">
        <v>235</v>
      </c>
      <c r="H774" s="219">
        <v>15.800000000000001</v>
      </c>
      <c r="I774" s="220"/>
      <c r="J774" s="221">
        <f>ROUND(I774*H774,2)</f>
        <v>0</v>
      </c>
      <c r="K774" s="217" t="s">
        <v>186</v>
      </c>
      <c r="L774" s="46"/>
      <c r="M774" s="222" t="s">
        <v>19</v>
      </c>
      <c r="N774" s="223" t="s">
        <v>43</v>
      </c>
      <c r="O774" s="86"/>
      <c r="P774" s="224">
        <f>O774*H774</f>
        <v>0</v>
      </c>
      <c r="Q774" s="224">
        <v>0</v>
      </c>
      <c r="R774" s="224">
        <f>Q774*H774</f>
        <v>0</v>
      </c>
      <c r="S774" s="224">
        <v>0</v>
      </c>
      <c r="T774" s="225">
        <f>S774*H774</f>
        <v>0</v>
      </c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R774" s="226" t="s">
        <v>187</v>
      </c>
      <c r="AT774" s="226" t="s">
        <v>182</v>
      </c>
      <c r="AU774" s="226" t="s">
        <v>82</v>
      </c>
      <c r="AY774" s="19" t="s">
        <v>180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19" t="s">
        <v>80</v>
      </c>
      <c r="BK774" s="227">
        <f>ROUND(I774*H774,2)</f>
        <v>0</v>
      </c>
      <c r="BL774" s="19" t="s">
        <v>187</v>
      </c>
      <c r="BM774" s="226" t="s">
        <v>1236</v>
      </c>
    </row>
    <row r="775" s="2" customFormat="1">
      <c r="A775" s="40"/>
      <c r="B775" s="41"/>
      <c r="C775" s="42"/>
      <c r="D775" s="228" t="s">
        <v>189</v>
      </c>
      <c r="E775" s="42"/>
      <c r="F775" s="229" t="s">
        <v>1237</v>
      </c>
      <c r="G775" s="42"/>
      <c r="H775" s="42"/>
      <c r="I775" s="230"/>
      <c r="J775" s="42"/>
      <c r="K775" s="42"/>
      <c r="L775" s="46"/>
      <c r="M775" s="231"/>
      <c r="N775" s="232"/>
      <c r="O775" s="86"/>
      <c r="P775" s="86"/>
      <c r="Q775" s="86"/>
      <c r="R775" s="86"/>
      <c r="S775" s="86"/>
      <c r="T775" s="87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T775" s="19" t="s">
        <v>189</v>
      </c>
      <c r="AU775" s="19" t="s">
        <v>82</v>
      </c>
    </row>
    <row r="776" s="2" customFormat="1">
      <c r="A776" s="40"/>
      <c r="B776" s="41"/>
      <c r="C776" s="42"/>
      <c r="D776" s="233" t="s">
        <v>191</v>
      </c>
      <c r="E776" s="42"/>
      <c r="F776" s="234" t="s">
        <v>1238</v>
      </c>
      <c r="G776" s="42"/>
      <c r="H776" s="42"/>
      <c r="I776" s="230"/>
      <c r="J776" s="42"/>
      <c r="K776" s="42"/>
      <c r="L776" s="46"/>
      <c r="M776" s="231"/>
      <c r="N776" s="232"/>
      <c r="O776" s="86"/>
      <c r="P776" s="86"/>
      <c r="Q776" s="86"/>
      <c r="R776" s="86"/>
      <c r="S776" s="86"/>
      <c r="T776" s="87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191</v>
      </c>
      <c r="AU776" s="19" t="s">
        <v>82</v>
      </c>
    </row>
    <row r="777" s="14" customFormat="1">
      <c r="A777" s="14"/>
      <c r="B777" s="246"/>
      <c r="C777" s="247"/>
      <c r="D777" s="228" t="s">
        <v>193</v>
      </c>
      <c r="E777" s="248" t="s">
        <v>19</v>
      </c>
      <c r="F777" s="249" t="s">
        <v>1239</v>
      </c>
      <c r="G777" s="247"/>
      <c r="H777" s="248" t="s">
        <v>19</v>
      </c>
      <c r="I777" s="250"/>
      <c r="J777" s="247"/>
      <c r="K777" s="247"/>
      <c r="L777" s="251"/>
      <c r="M777" s="252"/>
      <c r="N777" s="253"/>
      <c r="O777" s="253"/>
      <c r="P777" s="253"/>
      <c r="Q777" s="253"/>
      <c r="R777" s="253"/>
      <c r="S777" s="253"/>
      <c r="T777" s="25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5" t="s">
        <v>193</v>
      </c>
      <c r="AU777" s="255" t="s">
        <v>82</v>
      </c>
      <c r="AV777" s="14" t="s">
        <v>80</v>
      </c>
      <c r="AW777" s="14" t="s">
        <v>33</v>
      </c>
      <c r="AX777" s="14" t="s">
        <v>72</v>
      </c>
      <c r="AY777" s="255" t="s">
        <v>180</v>
      </c>
    </row>
    <row r="778" s="13" customFormat="1">
      <c r="A778" s="13"/>
      <c r="B778" s="235"/>
      <c r="C778" s="236"/>
      <c r="D778" s="228" t="s">
        <v>193</v>
      </c>
      <c r="E778" s="237" t="s">
        <v>19</v>
      </c>
      <c r="F778" s="238" t="s">
        <v>1240</v>
      </c>
      <c r="G778" s="236"/>
      <c r="H778" s="239">
        <v>3.2000000000000002</v>
      </c>
      <c r="I778" s="240"/>
      <c r="J778" s="236"/>
      <c r="K778" s="236"/>
      <c r="L778" s="241"/>
      <c r="M778" s="242"/>
      <c r="N778" s="243"/>
      <c r="O778" s="243"/>
      <c r="P778" s="243"/>
      <c r="Q778" s="243"/>
      <c r="R778" s="243"/>
      <c r="S778" s="243"/>
      <c r="T778" s="244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5" t="s">
        <v>193</v>
      </c>
      <c r="AU778" s="245" t="s">
        <v>82</v>
      </c>
      <c r="AV778" s="13" t="s">
        <v>82</v>
      </c>
      <c r="AW778" s="13" t="s">
        <v>33</v>
      </c>
      <c r="AX778" s="13" t="s">
        <v>72</v>
      </c>
      <c r="AY778" s="245" t="s">
        <v>180</v>
      </c>
    </row>
    <row r="779" s="14" customFormat="1">
      <c r="A779" s="14"/>
      <c r="B779" s="246"/>
      <c r="C779" s="247"/>
      <c r="D779" s="228" t="s">
        <v>193</v>
      </c>
      <c r="E779" s="248" t="s">
        <v>19</v>
      </c>
      <c r="F779" s="249" t="s">
        <v>1241</v>
      </c>
      <c r="G779" s="247"/>
      <c r="H779" s="248" t="s">
        <v>19</v>
      </c>
      <c r="I779" s="250"/>
      <c r="J779" s="247"/>
      <c r="K779" s="247"/>
      <c r="L779" s="251"/>
      <c r="M779" s="252"/>
      <c r="N779" s="253"/>
      <c r="O779" s="253"/>
      <c r="P779" s="253"/>
      <c r="Q779" s="253"/>
      <c r="R779" s="253"/>
      <c r="S779" s="253"/>
      <c r="T779" s="25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5" t="s">
        <v>193</v>
      </c>
      <c r="AU779" s="255" t="s">
        <v>82</v>
      </c>
      <c r="AV779" s="14" t="s">
        <v>80</v>
      </c>
      <c r="AW779" s="14" t="s">
        <v>33</v>
      </c>
      <c r="AX779" s="14" t="s">
        <v>72</v>
      </c>
      <c r="AY779" s="255" t="s">
        <v>180</v>
      </c>
    </row>
    <row r="780" s="13" customFormat="1">
      <c r="A780" s="13"/>
      <c r="B780" s="235"/>
      <c r="C780" s="236"/>
      <c r="D780" s="228" t="s">
        <v>193</v>
      </c>
      <c r="E780" s="237" t="s">
        <v>19</v>
      </c>
      <c r="F780" s="238" t="s">
        <v>1242</v>
      </c>
      <c r="G780" s="236"/>
      <c r="H780" s="239">
        <v>3.7999999999999998</v>
      </c>
      <c r="I780" s="240"/>
      <c r="J780" s="236"/>
      <c r="K780" s="236"/>
      <c r="L780" s="241"/>
      <c r="M780" s="242"/>
      <c r="N780" s="243"/>
      <c r="O780" s="243"/>
      <c r="P780" s="243"/>
      <c r="Q780" s="243"/>
      <c r="R780" s="243"/>
      <c r="S780" s="243"/>
      <c r="T780" s="244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5" t="s">
        <v>193</v>
      </c>
      <c r="AU780" s="245" t="s">
        <v>82</v>
      </c>
      <c r="AV780" s="13" t="s">
        <v>82</v>
      </c>
      <c r="AW780" s="13" t="s">
        <v>33</v>
      </c>
      <c r="AX780" s="13" t="s">
        <v>72</v>
      </c>
      <c r="AY780" s="245" t="s">
        <v>180</v>
      </c>
    </row>
    <row r="781" s="14" customFormat="1">
      <c r="A781" s="14"/>
      <c r="B781" s="246"/>
      <c r="C781" s="247"/>
      <c r="D781" s="228" t="s">
        <v>193</v>
      </c>
      <c r="E781" s="248" t="s">
        <v>19</v>
      </c>
      <c r="F781" s="249" t="s">
        <v>1243</v>
      </c>
      <c r="G781" s="247"/>
      <c r="H781" s="248" t="s">
        <v>19</v>
      </c>
      <c r="I781" s="250"/>
      <c r="J781" s="247"/>
      <c r="K781" s="247"/>
      <c r="L781" s="251"/>
      <c r="M781" s="252"/>
      <c r="N781" s="253"/>
      <c r="O781" s="253"/>
      <c r="P781" s="253"/>
      <c r="Q781" s="253"/>
      <c r="R781" s="253"/>
      <c r="S781" s="253"/>
      <c r="T781" s="25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5" t="s">
        <v>193</v>
      </c>
      <c r="AU781" s="255" t="s">
        <v>82</v>
      </c>
      <c r="AV781" s="14" t="s">
        <v>80</v>
      </c>
      <c r="AW781" s="14" t="s">
        <v>33</v>
      </c>
      <c r="AX781" s="14" t="s">
        <v>72</v>
      </c>
      <c r="AY781" s="255" t="s">
        <v>180</v>
      </c>
    </row>
    <row r="782" s="13" customFormat="1">
      <c r="A782" s="13"/>
      <c r="B782" s="235"/>
      <c r="C782" s="236"/>
      <c r="D782" s="228" t="s">
        <v>193</v>
      </c>
      <c r="E782" s="237" t="s">
        <v>19</v>
      </c>
      <c r="F782" s="238" t="s">
        <v>1244</v>
      </c>
      <c r="G782" s="236"/>
      <c r="H782" s="239">
        <v>3</v>
      </c>
      <c r="I782" s="240"/>
      <c r="J782" s="236"/>
      <c r="K782" s="236"/>
      <c r="L782" s="241"/>
      <c r="M782" s="242"/>
      <c r="N782" s="243"/>
      <c r="O782" s="243"/>
      <c r="P782" s="243"/>
      <c r="Q782" s="243"/>
      <c r="R782" s="243"/>
      <c r="S782" s="243"/>
      <c r="T782" s="24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5" t="s">
        <v>193</v>
      </c>
      <c r="AU782" s="245" t="s">
        <v>82</v>
      </c>
      <c r="AV782" s="13" t="s">
        <v>82</v>
      </c>
      <c r="AW782" s="13" t="s">
        <v>33</v>
      </c>
      <c r="AX782" s="13" t="s">
        <v>72</v>
      </c>
      <c r="AY782" s="245" t="s">
        <v>180</v>
      </c>
    </row>
    <row r="783" s="14" customFormat="1">
      <c r="A783" s="14"/>
      <c r="B783" s="246"/>
      <c r="C783" s="247"/>
      <c r="D783" s="228" t="s">
        <v>193</v>
      </c>
      <c r="E783" s="248" t="s">
        <v>19</v>
      </c>
      <c r="F783" s="249" t="s">
        <v>1245</v>
      </c>
      <c r="G783" s="247"/>
      <c r="H783" s="248" t="s">
        <v>19</v>
      </c>
      <c r="I783" s="250"/>
      <c r="J783" s="247"/>
      <c r="K783" s="247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193</v>
      </c>
      <c r="AU783" s="255" t="s">
        <v>82</v>
      </c>
      <c r="AV783" s="14" t="s">
        <v>80</v>
      </c>
      <c r="AW783" s="14" t="s">
        <v>33</v>
      </c>
      <c r="AX783" s="14" t="s">
        <v>72</v>
      </c>
      <c r="AY783" s="255" t="s">
        <v>180</v>
      </c>
    </row>
    <row r="784" s="13" customFormat="1">
      <c r="A784" s="13"/>
      <c r="B784" s="235"/>
      <c r="C784" s="236"/>
      <c r="D784" s="228" t="s">
        <v>193</v>
      </c>
      <c r="E784" s="237" t="s">
        <v>19</v>
      </c>
      <c r="F784" s="238" t="s">
        <v>1240</v>
      </c>
      <c r="G784" s="236"/>
      <c r="H784" s="239">
        <v>3.2000000000000002</v>
      </c>
      <c r="I784" s="240"/>
      <c r="J784" s="236"/>
      <c r="K784" s="236"/>
      <c r="L784" s="241"/>
      <c r="M784" s="242"/>
      <c r="N784" s="243"/>
      <c r="O784" s="243"/>
      <c r="P784" s="243"/>
      <c r="Q784" s="243"/>
      <c r="R784" s="243"/>
      <c r="S784" s="243"/>
      <c r="T784" s="24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5" t="s">
        <v>193</v>
      </c>
      <c r="AU784" s="245" t="s">
        <v>82</v>
      </c>
      <c r="AV784" s="13" t="s">
        <v>82</v>
      </c>
      <c r="AW784" s="13" t="s">
        <v>33</v>
      </c>
      <c r="AX784" s="13" t="s">
        <v>72</v>
      </c>
      <c r="AY784" s="245" t="s">
        <v>180</v>
      </c>
    </row>
    <row r="785" s="14" customFormat="1">
      <c r="A785" s="14"/>
      <c r="B785" s="246"/>
      <c r="C785" s="247"/>
      <c r="D785" s="228" t="s">
        <v>193</v>
      </c>
      <c r="E785" s="248" t="s">
        <v>19</v>
      </c>
      <c r="F785" s="249" t="s">
        <v>1246</v>
      </c>
      <c r="G785" s="247"/>
      <c r="H785" s="248" t="s">
        <v>19</v>
      </c>
      <c r="I785" s="250"/>
      <c r="J785" s="247"/>
      <c r="K785" s="247"/>
      <c r="L785" s="251"/>
      <c r="M785" s="252"/>
      <c r="N785" s="253"/>
      <c r="O785" s="253"/>
      <c r="P785" s="253"/>
      <c r="Q785" s="253"/>
      <c r="R785" s="253"/>
      <c r="S785" s="253"/>
      <c r="T785" s="25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5" t="s">
        <v>193</v>
      </c>
      <c r="AU785" s="255" t="s">
        <v>82</v>
      </c>
      <c r="AV785" s="14" t="s">
        <v>80</v>
      </c>
      <c r="AW785" s="14" t="s">
        <v>33</v>
      </c>
      <c r="AX785" s="14" t="s">
        <v>72</v>
      </c>
      <c r="AY785" s="255" t="s">
        <v>180</v>
      </c>
    </row>
    <row r="786" s="13" customFormat="1">
      <c r="A786" s="13"/>
      <c r="B786" s="235"/>
      <c r="C786" s="236"/>
      <c r="D786" s="228" t="s">
        <v>193</v>
      </c>
      <c r="E786" s="237" t="s">
        <v>19</v>
      </c>
      <c r="F786" s="238" t="s">
        <v>1247</v>
      </c>
      <c r="G786" s="236"/>
      <c r="H786" s="239">
        <v>2.6000000000000001</v>
      </c>
      <c r="I786" s="240"/>
      <c r="J786" s="236"/>
      <c r="K786" s="236"/>
      <c r="L786" s="241"/>
      <c r="M786" s="242"/>
      <c r="N786" s="243"/>
      <c r="O786" s="243"/>
      <c r="P786" s="243"/>
      <c r="Q786" s="243"/>
      <c r="R786" s="243"/>
      <c r="S786" s="243"/>
      <c r="T786" s="24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5" t="s">
        <v>193</v>
      </c>
      <c r="AU786" s="245" t="s">
        <v>82</v>
      </c>
      <c r="AV786" s="13" t="s">
        <v>82</v>
      </c>
      <c r="AW786" s="13" t="s">
        <v>33</v>
      </c>
      <c r="AX786" s="13" t="s">
        <v>72</v>
      </c>
      <c r="AY786" s="245" t="s">
        <v>180</v>
      </c>
    </row>
    <row r="787" s="15" customFormat="1">
      <c r="A787" s="15"/>
      <c r="B787" s="256"/>
      <c r="C787" s="257"/>
      <c r="D787" s="228" t="s">
        <v>193</v>
      </c>
      <c r="E787" s="258" t="s">
        <v>19</v>
      </c>
      <c r="F787" s="259" t="s">
        <v>353</v>
      </c>
      <c r="G787" s="257"/>
      <c r="H787" s="260">
        <v>15.800000000000001</v>
      </c>
      <c r="I787" s="261"/>
      <c r="J787" s="257"/>
      <c r="K787" s="257"/>
      <c r="L787" s="262"/>
      <c r="M787" s="263"/>
      <c r="N787" s="264"/>
      <c r="O787" s="264"/>
      <c r="P787" s="264"/>
      <c r="Q787" s="264"/>
      <c r="R787" s="264"/>
      <c r="S787" s="264"/>
      <c r="T787" s="26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66" t="s">
        <v>193</v>
      </c>
      <c r="AU787" s="266" t="s">
        <v>82</v>
      </c>
      <c r="AV787" s="15" t="s">
        <v>187</v>
      </c>
      <c r="AW787" s="15" t="s">
        <v>33</v>
      </c>
      <c r="AX787" s="15" t="s">
        <v>80</v>
      </c>
      <c r="AY787" s="266" t="s">
        <v>180</v>
      </c>
    </row>
    <row r="788" s="2" customFormat="1" ht="16.5" customHeight="1">
      <c r="A788" s="40"/>
      <c r="B788" s="41"/>
      <c r="C788" s="282" t="s">
        <v>1248</v>
      </c>
      <c r="D788" s="282" t="s">
        <v>754</v>
      </c>
      <c r="E788" s="283" t="s">
        <v>1249</v>
      </c>
      <c r="F788" s="284" t="s">
        <v>1250</v>
      </c>
      <c r="G788" s="285" t="s">
        <v>235</v>
      </c>
      <c r="H788" s="286">
        <v>15.800000000000001</v>
      </c>
      <c r="I788" s="287"/>
      <c r="J788" s="288">
        <f>ROUND(I788*H788,2)</f>
        <v>0</v>
      </c>
      <c r="K788" s="284" t="s">
        <v>186</v>
      </c>
      <c r="L788" s="289"/>
      <c r="M788" s="290" t="s">
        <v>19</v>
      </c>
      <c r="N788" s="291" t="s">
        <v>43</v>
      </c>
      <c r="O788" s="86"/>
      <c r="P788" s="224">
        <f>O788*H788</f>
        <v>0</v>
      </c>
      <c r="Q788" s="224">
        <v>0.0067299999999999999</v>
      </c>
      <c r="R788" s="224">
        <f>Q788*H788</f>
        <v>0.106334</v>
      </c>
      <c r="S788" s="224">
        <v>0</v>
      </c>
      <c r="T788" s="225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26" t="s">
        <v>232</v>
      </c>
      <c r="AT788" s="226" t="s">
        <v>754</v>
      </c>
      <c r="AU788" s="226" t="s">
        <v>82</v>
      </c>
      <c r="AY788" s="19" t="s">
        <v>180</v>
      </c>
      <c r="BE788" s="227">
        <f>IF(N788="základní",J788,0)</f>
        <v>0</v>
      </c>
      <c r="BF788" s="227">
        <f>IF(N788="snížená",J788,0)</f>
        <v>0</v>
      </c>
      <c r="BG788" s="227">
        <f>IF(N788="zákl. přenesená",J788,0)</f>
        <v>0</v>
      </c>
      <c r="BH788" s="227">
        <f>IF(N788="sníž. přenesená",J788,0)</f>
        <v>0</v>
      </c>
      <c r="BI788" s="227">
        <f>IF(N788="nulová",J788,0)</f>
        <v>0</v>
      </c>
      <c r="BJ788" s="19" t="s">
        <v>80</v>
      </c>
      <c r="BK788" s="227">
        <f>ROUND(I788*H788,2)</f>
        <v>0</v>
      </c>
      <c r="BL788" s="19" t="s">
        <v>187</v>
      </c>
      <c r="BM788" s="226" t="s">
        <v>1251</v>
      </c>
    </row>
    <row r="789" s="2" customFormat="1">
      <c r="A789" s="40"/>
      <c r="B789" s="41"/>
      <c r="C789" s="42"/>
      <c r="D789" s="228" t="s">
        <v>189</v>
      </c>
      <c r="E789" s="42"/>
      <c r="F789" s="229" t="s">
        <v>1250</v>
      </c>
      <c r="G789" s="42"/>
      <c r="H789" s="42"/>
      <c r="I789" s="230"/>
      <c r="J789" s="42"/>
      <c r="K789" s="42"/>
      <c r="L789" s="46"/>
      <c r="M789" s="231"/>
      <c r="N789" s="232"/>
      <c r="O789" s="86"/>
      <c r="P789" s="86"/>
      <c r="Q789" s="86"/>
      <c r="R789" s="86"/>
      <c r="S789" s="86"/>
      <c r="T789" s="87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189</v>
      </c>
      <c r="AU789" s="19" t="s">
        <v>82</v>
      </c>
    </row>
    <row r="790" s="2" customFormat="1" ht="21.75" customHeight="1">
      <c r="A790" s="40"/>
      <c r="B790" s="41"/>
      <c r="C790" s="215" t="s">
        <v>1252</v>
      </c>
      <c r="D790" s="215" t="s">
        <v>182</v>
      </c>
      <c r="E790" s="216" t="s">
        <v>1253</v>
      </c>
      <c r="F790" s="217" t="s">
        <v>1254</v>
      </c>
      <c r="G790" s="218" t="s">
        <v>235</v>
      </c>
      <c r="H790" s="219">
        <v>1.95</v>
      </c>
      <c r="I790" s="220"/>
      <c r="J790" s="221">
        <f>ROUND(I790*H790,2)</f>
        <v>0</v>
      </c>
      <c r="K790" s="217" t="s">
        <v>186</v>
      </c>
      <c r="L790" s="46"/>
      <c r="M790" s="222" t="s">
        <v>19</v>
      </c>
      <c r="N790" s="223" t="s">
        <v>43</v>
      </c>
      <c r="O790" s="86"/>
      <c r="P790" s="224">
        <f>O790*H790</f>
        <v>0</v>
      </c>
      <c r="Q790" s="224">
        <v>0</v>
      </c>
      <c r="R790" s="224">
        <f>Q790*H790</f>
        <v>0</v>
      </c>
      <c r="S790" s="224">
        <v>0</v>
      </c>
      <c r="T790" s="225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6" t="s">
        <v>187</v>
      </c>
      <c r="AT790" s="226" t="s">
        <v>182</v>
      </c>
      <c r="AU790" s="226" t="s">
        <v>82</v>
      </c>
      <c r="AY790" s="19" t="s">
        <v>180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19" t="s">
        <v>80</v>
      </c>
      <c r="BK790" s="227">
        <f>ROUND(I790*H790,2)</f>
        <v>0</v>
      </c>
      <c r="BL790" s="19" t="s">
        <v>187</v>
      </c>
      <c r="BM790" s="226" t="s">
        <v>1255</v>
      </c>
    </row>
    <row r="791" s="2" customFormat="1">
      <c r="A791" s="40"/>
      <c r="B791" s="41"/>
      <c r="C791" s="42"/>
      <c r="D791" s="228" t="s">
        <v>189</v>
      </c>
      <c r="E791" s="42"/>
      <c r="F791" s="229" t="s">
        <v>1256</v>
      </c>
      <c r="G791" s="42"/>
      <c r="H791" s="42"/>
      <c r="I791" s="230"/>
      <c r="J791" s="42"/>
      <c r="K791" s="42"/>
      <c r="L791" s="46"/>
      <c r="M791" s="231"/>
      <c r="N791" s="232"/>
      <c r="O791" s="86"/>
      <c r="P791" s="86"/>
      <c r="Q791" s="86"/>
      <c r="R791" s="86"/>
      <c r="S791" s="86"/>
      <c r="T791" s="87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T791" s="19" t="s">
        <v>189</v>
      </c>
      <c r="AU791" s="19" t="s">
        <v>82</v>
      </c>
    </row>
    <row r="792" s="2" customFormat="1">
      <c r="A792" s="40"/>
      <c r="B792" s="41"/>
      <c r="C792" s="42"/>
      <c r="D792" s="233" t="s">
        <v>191</v>
      </c>
      <c r="E792" s="42"/>
      <c r="F792" s="234" t="s">
        <v>1257</v>
      </c>
      <c r="G792" s="42"/>
      <c r="H792" s="42"/>
      <c r="I792" s="230"/>
      <c r="J792" s="42"/>
      <c r="K792" s="42"/>
      <c r="L792" s="46"/>
      <c r="M792" s="231"/>
      <c r="N792" s="232"/>
      <c r="O792" s="86"/>
      <c r="P792" s="86"/>
      <c r="Q792" s="86"/>
      <c r="R792" s="86"/>
      <c r="S792" s="86"/>
      <c r="T792" s="87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191</v>
      </c>
      <c r="AU792" s="19" t="s">
        <v>82</v>
      </c>
    </row>
    <row r="793" s="14" customFormat="1">
      <c r="A793" s="14"/>
      <c r="B793" s="246"/>
      <c r="C793" s="247"/>
      <c r="D793" s="228" t="s">
        <v>193</v>
      </c>
      <c r="E793" s="248" t="s">
        <v>19</v>
      </c>
      <c r="F793" s="249" t="s">
        <v>1258</v>
      </c>
      <c r="G793" s="247"/>
      <c r="H793" s="248" t="s">
        <v>19</v>
      </c>
      <c r="I793" s="250"/>
      <c r="J793" s="247"/>
      <c r="K793" s="247"/>
      <c r="L793" s="251"/>
      <c r="M793" s="252"/>
      <c r="N793" s="253"/>
      <c r="O793" s="253"/>
      <c r="P793" s="253"/>
      <c r="Q793" s="253"/>
      <c r="R793" s="253"/>
      <c r="S793" s="253"/>
      <c r="T793" s="25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5" t="s">
        <v>193</v>
      </c>
      <c r="AU793" s="255" t="s">
        <v>82</v>
      </c>
      <c r="AV793" s="14" t="s">
        <v>80</v>
      </c>
      <c r="AW793" s="14" t="s">
        <v>33</v>
      </c>
      <c r="AX793" s="14" t="s">
        <v>72</v>
      </c>
      <c r="AY793" s="255" t="s">
        <v>180</v>
      </c>
    </row>
    <row r="794" s="13" customFormat="1">
      <c r="A794" s="13"/>
      <c r="B794" s="235"/>
      <c r="C794" s="236"/>
      <c r="D794" s="228" t="s">
        <v>193</v>
      </c>
      <c r="E794" s="237" t="s">
        <v>19</v>
      </c>
      <c r="F794" s="238" t="s">
        <v>1259</v>
      </c>
      <c r="G794" s="236"/>
      <c r="H794" s="239">
        <v>1.95</v>
      </c>
      <c r="I794" s="240"/>
      <c r="J794" s="236"/>
      <c r="K794" s="236"/>
      <c r="L794" s="241"/>
      <c r="M794" s="242"/>
      <c r="N794" s="243"/>
      <c r="O794" s="243"/>
      <c r="P794" s="243"/>
      <c r="Q794" s="243"/>
      <c r="R794" s="243"/>
      <c r="S794" s="243"/>
      <c r="T794" s="24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5" t="s">
        <v>193</v>
      </c>
      <c r="AU794" s="245" t="s">
        <v>82</v>
      </c>
      <c r="AV794" s="13" t="s">
        <v>82</v>
      </c>
      <c r="AW794" s="13" t="s">
        <v>33</v>
      </c>
      <c r="AX794" s="13" t="s">
        <v>80</v>
      </c>
      <c r="AY794" s="245" t="s">
        <v>180</v>
      </c>
    </row>
    <row r="795" s="2" customFormat="1" ht="16.5" customHeight="1">
      <c r="A795" s="40"/>
      <c r="B795" s="41"/>
      <c r="C795" s="282" t="s">
        <v>1260</v>
      </c>
      <c r="D795" s="282" t="s">
        <v>754</v>
      </c>
      <c r="E795" s="283" t="s">
        <v>1261</v>
      </c>
      <c r="F795" s="284" t="s">
        <v>1262</v>
      </c>
      <c r="G795" s="285" t="s">
        <v>235</v>
      </c>
      <c r="H795" s="286">
        <v>1.97</v>
      </c>
      <c r="I795" s="287"/>
      <c r="J795" s="288">
        <f>ROUND(I795*H795,2)</f>
        <v>0</v>
      </c>
      <c r="K795" s="284" t="s">
        <v>186</v>
      </c>
      <c r="L795" s="289"/>
      <c r="M795" s="290" t="s">
        <v>19</v>
      </c>
      <c r="N795" s="291" t="s">
        <v>43</v>
      </c>
      <c r="O795" s="86"/>
      <c r="P795" s="224">
        <f>O795*H795</f>
        <v>0</v>
      </c>
      <c r="Q795" s="224">
        <v>0.016619999999999999</v>
      </c>
      <c r="R795" s="224">
        <f>Q795*H795</f>
        <v>0.032741399999999997</v>
      </c>
      <c r="S795" s="224">
        <v>0</v>
      </c>
      <c r="T795" s="225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26" t="s">
        <v>232</v>
      </c>
      <c r="AT795" s="226" t="s">
        <v>754</v>
      </c>
      <c r="AU795" s="226" t="s">
        <v>82</v>
      </c>
      <c r="AY795" s="19" t="s">
        <v>180</v>
      </c>
      <c r="BE795" s="227">
        <f>IF(N795="základní",J795,0)</f>
        <v>0</v>
      </c>
      <c r="BF795" s="227">
        <f>IF(N795="snížená",J795,0)</f>
        <v>0</v>
      </c>
      <c r="BG795" s="227">
        <f>IF(N795="zákl. přenesená",J795,0)</f>
        <v>0</v>
      </c>
      <c r="BH795" s="227">
        <f>IF(N795="sníž. přenesená",J795,0)</f>
        <v>0</v>
      </c>
      <c r="BI795" s="227">
        <f>IF(N795="nulová",J795,0)</f>
        <v>0</v>
      </c>
      <c r="BJ795" s="19" t="s">
        <v>80</v>
      </c>
      <c r="BK795" s="227">
        <f>ROUND(I795*H795,2)</f>
        <v>0</v>
      </c>
      <c r="BL795" s="19" t="s">
        <v>187</v>
      </c>
      <c r="BM795" s="226" t="s">
        <v>1263</v>
      </c>
    </row>
    <row r="796" s="2" customFormat="1">
      <c r="A796" s="40"/>
      <c r="B796" s="41"/>
      <c r="C796" s="42"/>
      <c r="D796" s="228" t="s">
        <v>189</v>
      </c>
      <c r="E796" s="42"/>
      <c r="F796" s="229" t="s">
        <v>1262</v>
      </c>
      <c r="G796" s="42"/>
      <c r="H796" s="42"/>
      <c r="I796" s="230"/>
      <c r="J796" s="42"/>
      <c r="K796" s="42"/>
      <c r="L796" s="46"/>
      <c r="M796" s="231"/>
      <c r="N796" s="232"/>
      <c r="O796" s="86"/>
      <c r="P796" s="86"/>
      <c r="Q796" s="86"/>
      <c r="R796" s="86"/>
      <c r="S796" s="86"/>
      <c r="T796" s="87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189</v>
      </c>
      <c r="AU796" s="19" t="s">
        <v>82</v>
      </c>
    </row>
    <row r="797" s="13" customFormat="1">
      <c r="A797" s="13"/>
      <c r="B797" s="235"/>
      <c r="C797" s="236"/>
      <c r="D797" s="228" t="s">
        <v>193</v>
      </c>
      <c r="E797" s="236"/>
      <c r="F797" s="238" t="s">
        <v>1264</v>
      </c>
      <c r="G797" s="236"/>
      <c r="H797" s="239">
        <v>1.97</v>
      </c>
      <c r="I797" s="240"/>
      <c r="J797" s="236"/>
      <c r="K797" s="236"/>
      <c r="L797" s="241"/>
      <c r="M797" s="242"/>
      <c r="N797" s="243"/>
      <c r="O797" s="243"/>
      <c r="P797" s="243"/>
      <c r="Q797" s="243"/>
      <c r="R797" s="243"/>
      <c r="S797" s="243"/>
      <c r="T797" s="244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5" t="s">
        <v>193</v>
      </c>
      <c r="AU797" s="245" t="s">
        <v>82</v>
      </c>
      <c r="AV797" s="13" t="s">
        <v>82</v>
      </c>
      <c r="AW797" s="13" t="s">
        <v>4</v>
      </c>
      <c r="AX797" s="13" t="s">
        <v>80</v>
      </c>
      <c r="AY797" s="245" t="s">
        <v>180</v>
      </c>
    </row>
    <row r="798" s="2" customFormat="1" ht="21.75" customHeight="1">
      <c r="A798" s="40"/>
      <c r="B798" s="41"/>
      <c r="C798" s="215" t="s">
        <v>1265</v>
      </c>
      <c r="D798" s="215" t="s">
        <v>182</v>
      </c>
      <c r="E798" s="216" t="s">
        <v>1266</v>
      </c>
      <c r="F798" s="217" t="s">
        <v>1267</v>
      </c>
      <c r="G798" s="218" t="s">
        <v>235</v>
      </c>
      <c r="H798" s="219">
        <v>1.8</v>
      </c>
      <c r="I798" s="220"/>
      <c r="J798" s="221">
        <f>ROUND(I798*H798,2)</f>
        <v>0</v>
      </c>
      <c r="K798" s="217" t="s">
        <v>186</v>
      </c>
      <c r="L798" s="46"/>
      <c r="M798" s="222" t="s">
        <v>19</v>
      </c>
      <c r="N798" s="223" t="s">
        <v>43</v>
      </c>
      <c r="O798" s="86"/>
      <c r="P798" s="224">
        <f>O798*H798</f>
        <v>0</v>
      </c>
      <c r="Q798" s="224">
        <v>0</v>
      </c>
      <c r="R798" s="224">
        <f>Q798*H798</f>
        <v>0</v>
      </c>
      <c r="S798" s="224">
        <v>0</v>
      </c>
      <c r="T798" s="225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26" t="s">
        <v>187</v>
      </c>
      <c r="AT798" s="226" t="s">
        <v>182</v>
      </c>
      <c r="AU798" s="226" t="s">
        <v>82</v>
      </c>
      <c r="AY798" s="19" t="s">
        <v>180</v>
      </c>
      <c r="BE798" s="227">
        <f>IF(N798="základní",J798,0)</f>
        <v>0</v>
      </c>
      <c r="BF798" s="227">
        <f>IF(N798="snížená",J798,0)</f>
        <v>0</v>
      </c>
      <c r="BG798" s="227">
        <f>IF(N798="zákl. přenesená",J798,0)</f>
        <v>0</v>
      </c>
      <c r="BH798" s="227">
        <f>IF(N798="sníž. přenesená",J798,0)</f>
        <v>0</v>
      </c>
      <c r="BI798" s="227">
        <f>IF(N798="nulová",J798,0)</f>
        <v>0</v>
      </c>
      <c r="BJ798" s="19" t="s">
        <v>80</v>
      </c>
      <c r="BK798" s="227">
        <f>ROUND(I798*H798,2)</f>
        <v>0</v>
      </c>
      <c r="BL798" s="19" t="s">
        <v>187</v>
      </c>
      <c r="BM798" s="226" t="s">
        <v>1268</v>
      </c>
    </row>
    <row r="799" s="2" customFormat="1">
      <c r="A799" s="40"/>
      <c r="B799" s="41"/>
      <c r="C799" s="42"/>
      <c r="D799" s="228" t="s">
        <v>189</v>
      </c>
      <c r="E799" s="42"/>
      <c r="F799" s="229" t="s">
        <v>1269</v>
      </c>
      <c r="G799" s="42"/>
      <c r="H799" s="42"/>
      <c r="I799" s="230"/>
      <c r="J799" s="42"/>
      <c r="K799" s="42"/>
      <c r="L799" s="46"/>
      <c r="M799" s="231"/>
      <c r="N799" s="232"/>
      <c r="O799" s="86"/>
      <c r="P799" s="86"/>
      <c r="Q799" s="86"/>
      <c r="R799" s="86"/>
      <c r="S799" s="86"/>
      <c r="T799" s="87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189</v>
      </c>
      <c r="AU799" s="19" t="s">
        <v>82</v>
      </c>
    </row>
    <row r="800" s="2" customFormat="1">
      <c r="A800" s="40"/>
      <c r="B800" s="41"/>
      <c r="C800" s="42"/>
      <c r="D800" s="233" t="s">
        <v>191</v>
      </c>
      <c r="E800" s="42"/>
      <c r="F800" s="234" t="s">
        <v>1270</v>
      </c>
      <c r="G800" s="42"/>
      <c r="H800" s="42"/>
      <c r="I800" s="230"/>
      <c r="J800" s="42"/>
      <c r="K800" s="42"/>
      <c r="L800" s="46"/>
      <c r="M800" s="231"/>
      <c r="N800" s="232"/>
      <c r="O800" s="86"/>
      <c r="P800" s="86"/>
      <c r="Q800" s="86"/>
      <c r="R800" s="86"/>
      <c r="S800" s="86"/>
      <c r="T800" s="87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T800" s="19" t="s">
        <v>191</v>
      </c>
      <c r="AU800" s="19" t="s">
        <v>82</v>
      </c>
    </row>
    <row r="801" s="14" customFormat="1">
      <c r="A801" s="14"/>
      <c r="B801" s="246"/>
      <c r="C801" s="247"/>
      <c r="D801" s="228" t="s">
        <v>193</v>
      </c>
      <c r="E801" s="248" t="s">
        <v>19</v>
      </c>
      <c r="F801" s="249" t="s">
        <v>1271</v>
      </c>
      <c r="G801" s="247"/>
      <c r="H801" s="248" t="s">
        <v>19</v>
      </c>
      <c r="I801" s="250"/>
      <c r="J801" s="247"/>
      <c r="K801" s="247"/>
      <c r="L801" s="251"/>
      <c r="M801" s="252"/>
      <c r="N801" s="253"/>
      <c r="O801" s="253"/>
      <c r="P801" s="253"/>
      <c r="Q801" s="253"/>
      <c r="R801" s="253"/>
      <c r="S801" s="253"/>
      <c r="T801" s="25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5" t="s">
        <v>193</v>
      </c>
      <c r="AU801" s="255" t="s">
        <v>82</v>
      </c>
      <c r="AV801" s="14" t="s">
        <v>80</v>
      </c>
      <c r="AW801" s="14" t="s">
        <v>33</v>
      </c>
      <c r="AX801" s="14" t="s">
        <v>72</v>
      </c>
      <c r="AY801" s="255" t="s">
        <v>180</v>
      </c>
    </row>
    <row r="802" s="13" customFormat="1">
      <c r="A802" s="13"/>
      <c r="B802" s="235"/>
      <c r="C802" s="236"/>
      <c r="D802" s="228" t="s">
        <v>193</v>
      </c>
      <c r="E802" s="237" t="s">
        <v>19</v>
      </c>
      <c r="F802" s="238" t="s">
        <v>1272</v>
      </c>
      <c r="G802" s="236"/>
      <c r="H802" s="239">
        <v>0.80000000000000004</v>
      </c>
      <c r="I802" s="240"/>
      <c r="J802" s="236"/>
      <c r="K802" s="236"/>
      <c r="L802" s="241"/>
      <c r="M802" s="242"/>
      <c r="N802" s="243"/>
      <c r="O802" s="243"/>
      <c r="P802" s="243"/>
      <c r="Q802" s="243"/>
      <c r="R802" s="243"/>
      <c r="S802" s="243"/>
      <c r="T802" s="244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5" t="s">
        <v>193</v>
      </c>
      <c r="AU802" s="245" t="s">
        <v>82</v>
      </c>
      <c r="AV802" s="13" t="s">
        <v>82</v>
      </c>
      <c r="AW802" s="13" t="s">
        <v>33</v>
      </c>
      <c r="AX802" s="13" t="s">
        <v>72</v>
      </c>
      <c r="AY802" s="245" t="s">
        <v>180</v>
      </c>
    </row>
    <row r="803" s="14" customFormat="1">
      <c r="A803" s="14"/>
      <c r="B803" s="246"/>
      <c r="C803" s="247"/>
      <c r="D803" s="228" t="s">
        <v>193</v>
      </c>
      <c r="E803" s="248" t="s">
        <v>19</v>
      </c>
      <c r="F803" s="249" t="s">
        <v>1273</v>
      </c>
      <c r="G803" s="247"/>
      <c r="H803" s="248" t="s">
        <v>19</v>
      </c>
      <c r="I803" s="250"/>
      <c r="J803" s="247"/>
      <c r="K803" s="247"/>
      <c r="L803" s="251"/>
      <c r="M803" s="252"/>
      <c r="N803" s="253"/>
      <c r="O803" s="253"/>
      <c r="P803" s="253"/>
      <c r="Q803" s="253"/>
      <c r="R803" s="253"/>
      <c r="S803" s="253"/>
      <c r="T803" s="25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5" t="s">
        <v>193</v>
      </c>
      <c r="AU803" s="255" t="s">
        <v>82</v>
      </c>
      <c r="AV803" s="14" t="s">
        <v>80</v>
      </c>
      <c r="AW803" s="14" t="s">
        <v>33</v>
      </c>
      <c r="AX803" s="14" t="s">
        <v>72</v>
      </c>
      <c r="AY803" s="255" t="s">
        <v>180</v>
      </c>
    </row>
    <row r="804" s="13" customFormat="1">
      <c r="A804" s="13"/>
      <c r="B804" s="235"/>
      <c r="C804" s="236"/>
      <c r="D804" s="228" t="s">
        <v>193</v>
      </c>
      <c r="E804" s="237" t="s">
        <v>19</v>
      </c>
      <c r="F804" s="238" t="s">
        <v>1274</v>
      </c>
      <c r="G804" s="236"/>
      <c r="H804" s="239">
        <v>1</v>
      </c>
      <c r="I804" s="240"/>
      <c r="J804" s="236"/>
      <c r="K804" s="236"/>
      <c r="L804" s="241"/>
      <c r="M804" s="242"/>
      <c r="N804" s="243"/>
      <c r="O804" s="243"/>
      <c r="P804" s="243"/>
      <c r="Q804" s="243"/>
      <c r="R804" s="243"/>
      <c r="S804" s="243"/>
      <c r="T804" s="244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5" t="s">
        <v>193</v>
      </c>
      <c r="AU804" s="245" t="s">
        <v>82</v>
      </c>
      <c r="AV804" s="13" t="s">
        <v>82</v>
      </c>
      <c r="AW804" s="13" t="s">
        <v>33</v>
      </c>
      <c r="AX804" s="13" t="s">
        <v>72</v>
      </c>
      <c r="AY804" s="245" t="s">
        <v>180</v>
      </c>
    </row>
    <row r="805" s="15" customFormat="1">
      <c r="A805" s="15"/>
      <c r="B805" s="256"/>
      <c r="C805" s="257"/>
      <c r="D805" s="228" t="s">
        <v>193</v>
      </c>
      <c r="E805" s="258" t="s">
        <v>19</v>
      </c>
      <c r="F805" s="259" t="s">
        <v>353</v>
      </c>
      <c r="G805" s="257"/>
      <c r="H805" s="260">
        <v>1.8</v>
      </c>
      <c r="I805" s="261"/>
      <c r="J805" s="257"/>
      <c r="K805" s="257"/>
      <c r="L805" s="262"/>
      <c r="M805" s="263"/>
      <c r="N805" s="264"/>
      <c r="O805" s="264"/>
      <c r="P805" s="264"/>
      <c r="Q805" s="264"/>
      <c r="R805" s="264"/>
      <c r="S805" s="264"/>
      <c r="T805" s="26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6" t="s">
        <v>193</v>
      </c>
      <c r="AU805" s="266" t="s">
        <v>82</v>
      </c>
      <c r="AV805" s="15" t="s">
        <v>187</v>
      </c>
      <c r="AW805" s="15" t="s">
        <v>33</v>
      </c>
      <c r="AX805" s="15" t="s">
        <v>80</v>
      </c>
      <c r="AY805" s="266" t="s">
        <v>180</v>
      </c>
    </row>
    <row r="806" s="2" customFormat="1" ht="16.5" customHeight="1">
      <c r="A806" s="40"/>
      <c r="B806" s="41"/>
      <c r="C806" s="282" t="s">
        <v>1275</v>
      </c>
      <c r="D806" s="282" t="s">
        <v>754</v>
      </c>
      <c r="E806" s="283" t="s">
        <v>1276</v>
      </c>
      <c r="F806" s="284" t="s">
        <v>1277</v>
      </c>
      <c r="G806" s="285" t="s">
        <v>235</v>
      </c>
      <c r="H806" s="286">
        <v>1.8180000000000001</v>
      </c>
      <c r="I806" s="287"/>
      <c r="J806" s="288">
        <f>ROUND(I806*H806,2)</f>
        <v>0</v>
      </c>
      <c r="K806" s="284" t="s">
        <v>186</v>
      </c>
      <c r="L806" s="289"/>
      <c r="M806" s="290" t="s">
        <v>19</v>
      </c>
      <c r="N806" s="291" t="s">
        <v>43</v>
      </c>
      <c r="O806" s="86"/>
      <c r="P806" s="224">
        <f>O806*H806</f>
        <v>0</v>
      </c>
      <c r="Q806" s="224">
        <v>0.01857</v>
      </c>
      <c r="R806" s="224">
        <f>Q806*H806</f>
        <v>0.03376026</v>
      </c>
      <c r="S806" s="224">
        <v>0</v>
      </c>
      <c r="T806" s="225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26" t="s">
        <v>232</v>
      </c>
      <c r="AT806" s="226" t="s">
        <v>754</v>
      </c>
      <c r="AU806" s="226" t="s">
        <v>82</v>
      </c>
      <c r="AY806" s="19" t="s">
        <v>180</v>
      </c>
      <c r="BE806" s="227">
        <f>IF(N806="základní",J806,0)</f>
        <v>0</v>
      </c>
      <c r="BF806" s="227">
        <f>IF(N806="snížená",J806,0)</f>
        <v>0</v>
      </c>
      <c r="BG806" s="227">
        <f>IF(N806="zákl. přenesená",J806,0)</f>
        <v>0</v>
      </c>
      <c r="BH806" s="227">
        <f>IF(N806="sníž. přenesená",J806,0)</f>
        <v>0</v>
      </c>
      <c r="BI806" s="227">
        <f>IF(N806="nulová",J806,0)</f>
        <v>0</v>
      </c>
      <c r="BJ806" s="19" t="s">
        <v>80</v>
      </c>
      <c r="BK806" s="227">
        <f>ROUND(I806*H806,2)</f>
        <v>0</v>
      </c>
      <c r="BL806" s="19" t="s">
        <v>187</v>
      </c>
      <c r="BM806" s="226" t="s">
        <v>1278</v>
      </c>
    </row>
    <row r="807" s="2" customFormat="1">
      <c r="A807" s="40"/>
      <c r="B807" s="41"/>
      <c r="C807" s="42"/>
      <c r="D807" s="228" t="s">
        <v>189</v>
      </c>
      <c r="E807" s="42"/>
      <c r="F807" s="229" t="s">
        <v>1277</v>
      </c>
      <c r="G807" s="42"/>
      <c r="H807" s="42"/>
      <c r="I807" s="230"/>
      <c r="J807" s="42"/>
      <c r="K807" s="42"/>
      <c r="L807" s="46"/>
      <c r="M807" s="231"/>
      <c r="N807" s="232"/>
      <c r="O807" s="86"/>
      <c r="P807" s="86"/>
      <c r="Q807" s="86"/>
      <c r="R807" s="86"/>
      <c r="S807" s="86"/>
      <c r="T807" s="87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T807" s="19" t="s">
        <v>189</v>
      </c>
      <c r="AU807" s="19" t="s">
        <v>82</v>
      </c>
    </row>
    <row r="808" s="13" customFormat="1">
      <c r="A808" s="13"/>
      <c r="B808" s="235"/>
      <c r="C808" s="236"/>
      <c r="D808" s="228" t="s">
        <v>193</v>
      </c>
      <c r="E808" s="236"/>
      <c r="F808" s="238" t="s">
        <v>1279</v>
      </c>
      <c r="G808" s="236"/>
      <c r="H808" s="239">
        <v>1.8180000000000001</v>
      </c>
      <c r="I808" s="240"/>
      <c r="J808" s="236"/>
      <c r="K808" s="236"/>
      <c r="L808" s="241"/>
      <c r="M808" s="242"/>
      <c r="N808" s="243"/>
      <c r="O808" s="243"/>
      <c r="P808" s="243"/>
      <c r="Q808" s="243"/>
      <c r="R808" s="243"/>
      <c r="S808" s="243"/>
      <c r="T808" s="244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5" t="s">
        <v>193</v>
      </c>
      <c r="AU808" s="245" t="s">
        <v>82</v>
      </c>
      <c r="AV808" s="13" t="s">
        <v>82</v>
      </c>
      <c r="AW808" s="13" t="s">
        <v>4</v>
      </c>
      <c r="AX808" s="13" t="s">
        <v>80</v>
      </c>
      <c r="AY808" s="245" t="s">
        <v>180</v>
      </c>
    </row>
    <row r="809" s="2" customFormat="1" ht="21.75" customHeight="1">
      <c r="A809" s="40"/>
      <c r="B809" s="41"/>
      <c r="C809" s="215" t="s">
        <v>1280</v>
      </c>
      <c r="D809" s="215" t="s">
        <v>182</v>
      </c>
      <c r="E809" s="216" t="s">
        <v>1281</v>
      </c>
      <c r="F809" s="217" t="s">
        <v>1282</v>
      </c>
      <c r="G809" s="218" t="s">
        <v>185</v>
      </c>
      <c r="H809" s="219">
        <v>66.244</v>
      </c>
      <c r="I809" s="220"/>
      <c r="J809" s="221">
        <f>ROUND(I809*H809,2)</f>
        <v>0</v>
      </c>
      <c r="K809" s="217" t="s">
        <v>186</v>
      </c>
      <c r="L809" s="46"/>
      <c r="M809" s="222" t="s">
        <v>19</v>
      </c>
      <c r="N809" s="223" t="s">
        <v>43</v>
      </c>
      <c r="O809" s="86"/>
      <c r="P809" s="224">
        <f>O809*H809</f>
        <v>0</v>
      </c>
      <c r="Q809" s="224">
        <v>0.54959999999999998</v>
      </c>
      <c r="R809" s="224">
        <f>Q809*H809</f>
        <v>36.407702399999998</v>
      </c>
      <c r="S809" s="224">
        <v>0</v>
      </c>
      <c r="T809" s="225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6" t="s">
        <v>187</v>
      </c>
      <c r="AT809" s="226" t="s">
        <v>182</v>
      </c>
      <c r="AU809" s="226" t="s">
        <v>82</v>
      </c>
      <c r="AY809" s="19" t="s">
        <v>180</v>
      </c>
      <c r="BE809" s="227">
        <f>IF(N809="základní",J809,0)</f>
        <v>0</v>
      </c>
      <c r="BF809" s="227">
        <f>IF(N809="snížená",J809,0)</f>
        <v>0</v>
      </c>
      <c r="BG809" s="227">
        <f>IF(N809="zákl. přenesená",J809,0)</f>
        <v>0</v>
      </c>
      <c r="BH809" s="227">
        <f>IF(N809="sníž. přenesená",J809,0)</f>
        <v>0</v>
      </c>
      <c r="BI809" s="227">
        <f>IF(N809="nulová",J809,0)</f>
        <v>0</v>
      </c>
      <c r="BJ809" s="19" t="s">
        <v>80</v>
      </c>
      <c r="BK809" s="227">
        <f>ROUND(I809*H809,2)</f>
        <v>0</v>
      </c>
      <c r="BL809" s="19" t="s">
        <v>187</v>
      </c>
      <c r="BM809" s="226" t="s">
        <v>1283</v>
      </c>
    </row>
    <row r="810" s="2" customFormat="1">
      <c r="A810" s="40"/>
      <c r="B810" s="41"/>
      <c r="C810" s="42"/>
      <c r="D810" s="228" t="s">
        <v>189</v>
      </c>
      <c r="E810" s="42"/>
      <c r="F810" s="229" t="s">
        <v>1284</v>
      </c>
      <c r="G810" s="42"/>
      <c r="H810" s="42"/>
      <c r="I810" s="230"/>
      <c r="J810" s="42"/>
      <c r="K810" s="42"/>
      <c r="L810" s="46"/>
      <c r="M810" s="231"/>
      <c r="N810" s="232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189</v>
      </c>
      <c r="AU810" s="19" t="s">
        <v>82</v>
      </c>
    </row>
    <row r="811" s="2" customFormat="1">
      <c r="A811" s="40"/>
      <c r="B811" s="41"/>
      <c r="C811" s="42"/>
      <c r="D811" s="233" t="s">
        <v>191</v>
      </c>
      <c r="E811" s="42"/>
      <c r="F811" s="234" t="s">
        <v>1285</v>
      </c>
      <c r="G811" s="42"/>
      <c r="H811" s="42"/>
      <c r="I811" s="230"/>
      <c r="J811" s="42"/>
      <c r="K811" s="42"/>
      <c r="L811" s="46"/>
      <c r="M811" s="231"/>
      <c r="N811" s="232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191</v>
      </c>
      <c r="AU811" s="19" t="s">
        <v>82</v>
      </c>
    </row>
    <row r="812" s="14" customFormat="1">
      <c r="A812" s="14"/>
      <c r="B812" s="246"/>
      <c r="C812" s="247"/>
      <c r="D812" s="228" t="s">
        <v>193</v>
      </c>
      <c r="E812" s="248" t="s">
        <v>19</v>
      </c>
      <c r="F812" s="249" t="s">
        <v>1286</v>
      </c>
      <c r="G812" s="247"/>
      <c r="H812" s="248" t="s">
        <v>19</v>
      </c>
      <c r="I812" s="250"/>
      <c r="J812" s="247"/>
      <c r="K812" s="247"/>
      <c r="L812" s="251"/>
      <c r="M812" s="252"/>
      <c r="N812" s="253"/>
      <c r="O812" s="253"/>
      <c r="P812" s="253"/>
      <c r="Q812" s="253"/>
      <c r="R812" s="253"/>
      <c r="S812" s="253"/>
      <c r="T812" s="25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5" t="s">
        <v>193</v>
      </c>
      <c r="AU812" s="255" t="s">
        <v>82</v>
      </c>
      <c r="AV812" s="14" t="s">
        <v>80</v>
      </c>
      <c r="AW812" s="14" t="s">
        <v>33</v>
      </c>
      <c r="AX812" s="14" t="s">
        <v>72</v>
      </c>
      <c r="AY812" s="255" t="s">
        <v>180</v>
      </c>
    </row>
    <row r="813" s="13" customFormat="1">
      <c r="A813" s="13"/>
      <c r="B813" s="235"/>
      <c r="C813" s="236"/>
      <c r="D813" s="228" t="s">
        <v>193</v>
      </c>
      <c r="E813" s="237" t="s">
        <v>19</v>
      </c>
      <c r="F813" s="238" t="s">
        <v>1287</v>
      </c>
      <c r="G813" s="236"/>
      <c r="H813" s="239">
        <v>29.663</v>
      </c>
      <c r="I813" s="240"/>
      <c r="J813" s="236"/>
      <c r="K813" s="236"/>
      <c r="L813" s="241"/>
      <c r="M813" s="242"/>
      <c r="N813" s="243"/>
      <c r="O813" s="243"/>
      <c r="P813" s="243"/>
      <c r="Q813" s="243"/>
      <c r="R813" s="243"/>
      <c r="S813" s="243"/>
      <c r="T813" s="24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5" t="s">
        <v>193</v>
      </c>
      <c r="AU813" s="245" t="s">
        <v>82</v>
      </c>
      <c r="AV813" s="13" t="s">
        <v>82</v>
      </c>
      <c r="AW813" s="13" t="s">
        <v>33</v>
      </c>
      <c r="AX813" s="13" t="s">
        <v>72</v>
      </c>
      <c r="AY813" s="245" t="s">
        <v>180</v>
      </c>
    </row>
    <row r="814" s="13" customFormat="1">
      <c r="A814" s="13"/>
      <c r="B814" s="235"/>
      <c r="C814" s="236"/>
      <c r="D814" s="228" t="s">
        <v>193</v>
      </c>
      <c r="E814" s="237" t="s">
        <v>19</v>
      </c>
      <c r="F814" s="238" t="s">
        <v>1288</v>
      </c>
      <c r="G814" s="236"/>
      <c r="H814" s="239">
        <v>15.593</v>
      </c>
      <c r="I814" s="240"/>
      <c r="J814" s="236"/>
      <c r="K814" s="236"/>
      <c r="L814" s="241"/>
      <c r="M814" s="242"/>
      <c r="N814" s="243"/>
      <c r="O814" s="243"/>
      <c r="P814" s="243"/>
      <c r="Q814" s="243"/>
      <c r="R814" s="243"/>
      <c r="S814" s="243"/>
      <c r="T814" s="244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5" t="s">
        <v>193</v>
      </c>
      <c r="AU814" s="245" t="s">
        <v>82</v>
      </c>
      <c r="AV814" s="13" t="s">
        <v>82</v>
      </c>
      <c r="AW814" s="13" t="s">
        <v>33</v>
      </c>
      <c r="AX814" s="13" t="s">
        <v>72</v>
      </c>
      <c r="AY814" s="245" t="s">
        <v>180</v>
      </c>
    </row>
    <row r="815" s="13" customFormat="1">
      <c r="A815" s="13"/>
      <c r="B815" s="235"/>
      <c r="C815" s="236"/>
      <c r="D815" s="228" t="s">
        <v>193</v>
      </c>
      <c r="E815" s="237" t="s">
        <v>19</v>
      </c>
      <c r="F815" s="238" t="s">
        <v>1289</v>
      </c>
      <c r="G815" s="236"/>
      <c r="H815" s="239">
        <v>20.988</v>
      </c>
      <c r="I815" s="240"/>
      <c r="J815" s="236"/>
      <c r="K815" s="236"/>
      <c r="L815" s="241"/>
      <c r="M815" s="242"/>
      <c r="N815" s="243"/>
      <c r="O815" s="243"/>
      <c r="P815" s="243"/>
      <c r="Q815" s="243"/>
      <c r="R815" s="243"/>
      <c r="S815" s="243"/>
      <c r="T815" s="24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5" t="s">
        <v>193</v>
      </c>
      <c r="AU815" s="245" t="s">
        <v>82</v>
      </c>
      <c r="AV815" s="13" t="s">
        <v>82</v>
      </c>
      <c r="AW815" s="13" t="s">
        <v>33</v>
      </c>
      <c r="AX815" s="13" t="s">
        <v>72</v>
      </c>
      <c r="AY815" s="245" t="s">
        <v>180</v>
      </c>
    </row>
    <row r="816" s="15" customFormat="1">
      <c r="A816" s="15"/>
      <c r="B816" s="256"/>
      <c r="C816" s="257"/>
      <c r="D816" s="228" t="s">
        <v>193</v>
      </c>
      <c r="E816" s="258" t="s">
        <v>19</v>
      </c>
      <c r="F816" s="259" t="s">
        <v>353</v>
      </c>
      <c r="G816" s="257"/>
      <c r="H816" s="260">
        <v>66.244</v>
      </c>
      <c r="I816" s="261"/>
      <c r="J816" s="257"/>
      <c r="K816" s="257"/>
      <c r="L816" s="262"/>
      <c r="M816" s="263"/>
      <c r="N816" s="264"/>
      <c r="O816" s="264"/>
      <c r="P816" s="264"/>
      <c r="Q816" s="264"/>
      <c r="R816" s="264"/>
      <c r="S816" s="264"/>
      <c r="T816" s="26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6" t="s">
        <v>193</v>
      </c>
      <c r="AU816" s="266" t="s">
        <v>82</v>
      </c>
      <c r="AV816" s="15" t="s">
        <v>187</v>
      </c>
      <c r="AW816" s="15" t="s">
        <v>33</v>
      </c>
      <c r="AX816" s="15" t="s">
        <v>80</v>
      </c>
      <c r="AY816" s="266" t="s">
        <v>180</v>
      </c>
    </row>
    <row r="817" s="2" customFormat="1" ht="21.75" customHeight="1">
      <c r="A817" s="40"/>
      <c r="B817" s="41"/>
      <c r="C817" s="215" t="s">
        <v>1290</v>
      </c>
      <c r="D817" s="215" t="s">
        <v>182</v>
      </c>
      <c r="E817" s="216" t="s">
        <v>1291</v>
      </c>
      <c r="F817" s="217" t="s">
        <v>1292</v>
      </c>
      <c r="G817" s="218" t="s">
        <v>185</v>
      </c>
      <c r="H817" s="219">
        <v>177.74100000000001</v>
      </c>
      <c r="I817" s="220"/>
      <c r="J817" s="221">
        <f>ROUND(I817*H817,2)</f>
        <v>0</v>
      </c>
      <c r="K817" s="217" t="s">
        <v>186</v>
      </c>
      <c r="L817" s="46"/>
      <c r="M817" s="222" t="s">
        <v>19</v>
      </c>
      <c r="N817" s="223" t="s">
        <v>43</v>
      </c>
      <c r="O817" s="86"/>
      <c r="P817" s="224">
        <f>O817*H817</f>
        <v>0</v>
      </c>
      <c r="Q817" s="224">
        <v>0.73404000000000003</v>
      </c>
      <c r="R817" s="224">
        <f>Q817*H817</f>
        <v>130.46900364000001</v>
      </c>
      <c r="S817" s="224">
        <v>0</v>
      </c>
      <c r="T817" s="225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26" t="s">
        <v>187</v>
      </c>
      <c r="AT817" s="226" t="s">
        <v>182</v>
      </c>
      <c r="AU817" s="226" t="s">
        <v>82</v>
      </c>
      <c r="AY817" s="19" t="s">
        <v>180</v>
      </c>
      <c r="BE817" s="227">
        <f>IF(N817="základní",J817,0)</f>
        <v>0</v>
      </c>
      <c r="BF817" s="227">
        <f>IF(N817="snížená",J817,0)</f>
        <v>0</v>
      </c>
      <c r="BG817" s="227">
        <f>IF(N817="zákl. přenesená",J817,0)</f>
        <v>0</v>
      </c>
      <c r="BH817" s="227">
        <f>IF(N817="sníž. přenesená",J817,0)</f>
        <v>0</v>
      </c>
      <c r="BI817" s="227">
        <f>IF(N817="nulová",J817,0)</f>
        <v>0</v>
      </c>
      <c r="BJ817" s="19" t="s">
        <v>80</v>
      </c>
      <c r="BK817" s="227">
        <f>ROUND(I817*H817,2)</f>
        <v>0</v>
      </c>
      <c r="BL817" s="19" t="s">
        <v>187</v>
      </c>
      <c r="BM817" s="226" t="s">
        <v>1293</v>
      </c>
    </row>
    <row r="818" s="2" customFormat="1">
      <c r="A818" s="40"/>
      <c r="B818" s="41"/>
      <c r="C818" s="42"/>
      <c r="D818" s="228" t="s">
        <v>189</v>
      </c>
      <c r="E818" s="42"/>
      <c r="F818" s="229" t="s">
        <v>1294</v>
      </c>
      <c r="G818" s="42"/>
      <c r="H818" s="42"/>
      <c r="I818" s="230"/>
      <c r="J818" s="42"/>
      <c r="K818" s="42"/>
      <c r="L818" s="46"/>
      <c r="M818" s="231"/>
      <c r="N818" s="232"/>
      <c r="O818" s="86"/>
      <c r="P818" s="86"/>
      <c r="Q818" s="86"/>
      <c r="R818" s="86"/>
      <c r="S818" s="86"/>
      <c r="T818" s="87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T818" s="19" t="s">
        <v>189</v>
      </c>
      <c r="AU818" s="19" t="s">
        <v>82</v>
      </c>
    </row>
    <row r="819" s="2" customFormat="1">
      <c r="A819" s="40"/>
      <c r="B819" s="41"/>
      <c r="C819" s="42"/>
      <c r="D819" s="233" t="s">
        <v>191</v>
      </c>
      <c r="E819" s="42"/>
      <c r="F819" s="234" t="s">
        <v>1295</v>
      </c>
      <c r="G819" s="42"/>
      <c r="H819" s="42"/>
      <c r="I819" s="230"/>
      <c r="J819" s="42"/>
      <c r="K819" s="42"/>
      <c r="L819" s="46"/>
      <c r="M819" s="231"/>
      <c r="N819" s="232"/>
      <c r="O819" s="86"/>
      <c r="P819" s="86"/>
      <c r="Q819" s="86"/>
      <c r="R819" s="86"/>
      <c r="S819" s="86"/>
      <c r="T819" s="87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T819" s="19" t="s">
        <v>191</v>
      </c>
      <c r="AU819" s="19" t="s">
        <v>82</v>
      </c>
    </row>
    <row r="820" s="14" customFormat="1">
      <c r="A820" s="14"/>
      <c r="B820" s="246"/>
      <c r="C820" s="247"/>
      <c r="D820" s="228" t="s">
        <v>193</v>
      </c>
      <c r="E820" s="248" t="s">
        <v>19</v>
      </c>
      <c r="F820" s="249" t="s">
        <v>1296</v>
      </c>
      <c r="G820" s="247"/>
      <c r="H820" s="248" t="s">
        <v>19</v>
      </c>
      <c r="I820" s="250"/>
      <c r="J820" s="247"/>
      <c r="K820" s="247"/>
      <c r="L820" s="251"/>
      <c r="M820" s="252"/>
      <c r="N820" s="253"/>
      <c r="O820" s="253"/>
      <c r="P820" s="253"/>
      <c r="Q820" s="253"/>
      <c r="R820" s="253"/>
      <c r="S820" s="253"/>
      <c r="T820" s="25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5" t="s">
        <v>193</v>
      </c>
      <c r="AU820" s="255" t="s">
        <v>82</v>
      </c>
      <c r="AV820" s="14" t="s">
        <v>80</v>
      </c>
      <c r="AW820" s="14" t="s">
        <v>33</v>
      </c>
      <c r="AX820" s="14" t="s">
        <v>72</v>
      </c>
      <c r="AY820" s="255" t="s">
        <v>180</v>
      </c>
    </row>
    <row r="821" s="13" customFormat="1">
      <c r="A821" s="13"/>
      <c r="B821" s="235"/>
      <c r="C821" s="236"/>
      <c r="D821" s="228" t="s">
        <v>193</v>
      </c>
      <c r="E821" s="237" t="s">
        <v>19</v>
      </c>
      <c r="F821" s="238" t="s">
        <v>1297</v>
      </c>
      <c r="G821" s="236"/>
      <c r="H821" s="239">
        <v>65.319999999999993</v>
      </c>
      <c r="I821" s="240"/>
      <c r="J821" s="236"/>
      <c r="K821" s="236"/>
      <c r="L821" s="241"/>
      <c r="M821" s="242"/>
      <c r="N821" s="243"/>
      <c r="O821" s="243"/>
      <c r="P821" s="243"/>
      <c r="Q821" s="243"/>
      <c r="R821" s="243"/>
      <c r="S821" s="243"/>
      <c r="T821" s="24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5" t="s">
        <v>193</v>
      </c>
      <c r="AU821" s="245" t="s">
        <v>82</v>
      </c>
      <c r="AV821" s="13" t="s">
        <v>82</v>
      </c>
      <c r="AW821" s="13" t="s">
        <v>33</v>
      </c>
      <c r="AX821" s="13" t="s">
        <v>72</v>
      </c>
      <c r="AY821" s="245" t="s">
        <v>180</v>
      </c>
    </row>
    <row r="822" s="13" customFormat="1">
      <c r="A822" s="13"/>
      <c r="B822" s="235"/>
      <c r="C822" s="236"/>
      <c r="D822" s="228" t="s">
        <v>193</v>
      </c>
      <c r="E822" s="237" t="s">
        <v>19</v>
      </c>
      <c r="F822" s="238" t="s">
        <v>1298</v>
      </c>
      <c r="G822" s="236"/>
      <c r="H822" s="239">
        <v>27</v>
      </c>
      <c r="I822" s="240"/>
      <c r="J822" s="236"/>
      <c r="K822" s="236"/>
      <c r="L822" s="241"/>
      <c r="M822" s="242"/>
      <c r="N822" s="243"/>
      <c r="O822" s="243"/>
      <c r="P822" s="243"/>
      <c r="Q822" s="243"/>
      <c r="R822" s="243"/>
      <c r="S822" s="243"/>
      <c r="T822" s="24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5" t="s">
        <v>193</v>
      </c>
      <c r="AU822" s="245" t="s">
        <v>82</v>
      </c>
      <c r="AV822" s="13" t="s">
        <v>82</v>
      </c>
      <c r="AW822" s="13" t="s">
        <v>33</v>
      </c>
      <c r="AX822" s="13" t="s">
        <v>72</v>
      </c>
      <c r="AY822" s="245" t="s">
        <v>180</v>
      </c>
    </row>
    <row r="823" s="13" customFormat="1">
      <c r="A823" s="13"/>
      <c r="B823" s="235"/>
      <c r="C823" s="236"/>
      <c r="D823" s="228" t="s">
        <v>193</v>
      </c>
      <c r="E823" s="237" t="s">
        <v>19</v>
      </c>
      <c r="F823" s="238" t="s">
        <v>1299</v>
      </c>
      <c r="G823" s="236"/>
      <c r="H823" s="239">
        <v>45.207000000000001</v>
      </c>
      <c r="I823" s="240"/>
      <c r="J823" s="236"/>
      <c r="K823" s="236"/>
      <c r="L823" s="241"/>
      <c r="M823" s="242"/>
      <c r="N823" s="243"/>
      <c r="O823" s="243"/>
      <c r="P823" s="243"/>
      <c r="Q823" s="243"/>
      <c r="R823" s="243"/>
      <c r="S823" s="243"/>
      <c r="T823" s="24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5" t="s">
        <v>193</v>
      </c>
      <c r="AU823" s="245" t="s">
        <v>82</v>
      </c>
      <c r="AV823" s="13" t="s">
        <v>82</v>
      </c>
      <c r="AW823" s="13" t="s">
        <v>33</v>
      </c>
      <c r="AX823" s="13" t="s">
        <v>72</v>
      </c>
      <c r="AY823" s="245" t="s">
        <v>180</v>
      </c>
    </row>
    <row r="824" s="13" customFormat="1">
      <c r="A824" s="13"/>
      <c r="B824" s="235"/>
      <c r="C824" s="236"/>
      <c r="D824" s="228" t="s">
        <v>193</v>
      </c>
      <c r="E824" s="237" t="s">
        <v>19</v>
      </c>
      <c r="F824" s="238" t="s">
        <v>1300</v>
      </c>
      <c r="G824" s="236"/>
      <c r="H824" s="239">
        <v>13.759</v>
      </c>
      <c r="I824" s="240"/>
      <c r="J824" s="236"/>
      <c r="K824" s="236"/>
      <c r="L824" s="241"/>
      <c r="M824" s="242"/>
      <c r="N824" s="243"/>
      <c r="O824" s="243"/>
      <c r="P824" s="243"/>
      <c r="Q824" s="243"/>
      <c r="R824" s="243"/>
      <c r="S824" s="243"/>
      <c r="T824" s="244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45" t="s">
        <v>193</v>
      </c>
      <c r="AU824" s="245" t="s">
        <v>82</v>
      </c>
      <c r="AV824" s="13" t="s">
        <v>82</v>
      </c>
      <c r="AW824" s="13" t="s">
        <v>33</v>
      </c>
      <c r="AX824" s="13" t="s">
        <v>72</v>
      </c>
      <c r="AY824" s="245" t="s">
        <v>180</v>
      </c>
    </row>
    <row r="825" s="14" customFormat="1">
      <c r="A825" s="14"/>
      <c r="B825" s="246"/>
      <c r="C825" s="247"/>
      <c r="D825" s="228" t="s">
        <v>193</v>
      </c>
      <c r="E825" s="248" t="s">
        <v>19</v>
      </c>
      <c r="F825" s="249" t="s">
        <v>1301</v>
      </c>
      <c r="G825" s="247"/>
      <c r="H825" s="248" t="s">
        <v>19</v>
      </c>
      <c r="I825" s="250"/>
      <c r="J825" s="247"/>
      <c r="K825" s="247"/>
      <c r="L825" s="251"/>
      <c r="M825" s="252"/>
      <c r="N825" s="253"/>
      <c r="O825" s="253"/>
      <c r="P825" s="253"/>
      <c r="Q825" s="253"/>
      <c r="R825" s="253"/>
      <c r="S825" s="253"/>
      <c r="T825" s="25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5" t="s">
        <v>193</v>
      </c>
      <c r="AU825" s="255" t="s">
        <v>82</v>
      </c>
      <c r="AV825" s="14" t="s">
        <v>80</v>
      </c>
      <c r="AW825" s="14" t="s">
        <v>33</v>
      </c>
      <c r="AX825" s="14" t="s">
        <v>72</v>
      </c>
      <c r="AY825" s="255" t="s">
        <v>180</v>
      </c>
    </row>
    <row r="826" s="13" customFormat="1">
      <c r="A826" s="13"/>
      <c r="B826" s="235"/>
      <c r="C826" s="236"/>
      <c r="D826" s="228" t="s">
        <v>193</v>
      </c>
      <c r="E826" s="237" t="s">
        <v>19</v>
      </c>
      <c r="F826" s="238" t="s">
        <v>1302</v>
      </c>
      <c r="G826" s="236"/>
      <c r="H826" s="239">
        <v>28.329999999999998</v>
      </c>
      <c r="I826" s="240"/>
      <c r="J826" s="236"/>
      <c r="K826" s="236"/>
      <c r="L826" s="241"/>
      <c r="M826" s="242"/>
      <c r="N826" s="243"/>
      <c r="O826" s="243"/>
      <c r="P826" s="243"/>
      <c r="Q826" s="243"/>
      <c r="R826" s="243"/>
      <c r="S826" s="243"/>
      <c r="T826" s="24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5" t="s">
        <v>193</v>
      </c>
      <c r="AU826" s="245" t="s">
        <v>82</v>
      </c>
      <c r="AV826" s="13" t="s">
        <v>82</v>
      </c>
      <c r="AW826" s="13" t="s">
        <v>33</v>
      </c>
      <c r="AX826" s="13" t="s">
        <v>72</v>
      </c>
      <c r="AY826" s="245" t="s">
        <v>180</v>
      </c>
    </row>
    <row r="827" s="13" customFormat="1">
      <c r="A827" s="13"/>
      <c r="B827" s="235"/>
      <c r="C827" s="236"/>
      <c r="D827" s="228" t="s">
        <v>193</v>
      </c>
      <c r="E827" s="237" t="s">
        <v>19</v>
      </c>
      <c r="F827" s="238" t="s">
        <v>1303</v>
      </c>
      <c r="G827" s="236"/>
      <c r="H827" s="239">
        <v>-1.875</v>
      </c>
      <c r="I827" s="240"/>
      <c r="J827" s="236"/>
      <c r="K827" s="236"/>
      <c r="L827" s="241"/>
      <c r="M827" s="242"/>
      <c r="N827" s="243"/>
      <c r="O827" s="243"/>
      <c r="P827" s="243"/>
      <c r="Q827" s="243"/>
      <c r="R827" s="243"/>
      <c r="S827" s="243"/>
      <c r="T827" s="244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5" t="s">
        <v>193</v>
      </c>
      <c r="AU827" s="245" t="s">
        <v>82</v>
      </c>
      <c r="AV827" s="13" t="s">
        <v>82</v>
      </c>
      <c r="AW827" s="13" t="s">
        <v>33</v>
      </c>
      <c r="AX827" s="13" t="s">
        <v>72</v>
      </c>
      <c r="AY827" s="245" t="s">
        <v>180</v>
      </c>
    </row>
    <row r="828" s="15" customFormat="1">
      <c r="A828" s="15"/>
      <c r="B828" s="256"/>
      <c r="C828" s="257"/>
      <c r="D828" s="228" t="s">
        <v>193</v>
      </c>
      <c r="E828" s="258" t="s">
        <v>19</v>
      </c>
      <c r="F828" s="259" t="s">
        <v>353</v>
      </c>
      <c r="G828" s="257"/>
      <c r="H828" s="260">
        <v>177.74100000000001</v>
      </c>
      <c r="I828" s="261"/>
      <c r="J828" s="257"/>
      <c r="K828" s="257"/>
      <c r="L828" s="262"/>
      <c r="M828" s="263"/>
      <c r="N828" s="264"/>
      <c r="O828" s="264"/>
      <c r="P828" s="264"/>
      <c r="Q828" s="264"/>
      <c r="R828" s="264"/>
      <c r="S828" s="264"/>
      <c r="T828" s="26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66" t="s">
        <v>193</v>
      </c>
      <c r="AU828" s="266" t="s">
        <v>82</v>
      </c>
      <c r="AV828" s="15" t="s">
        <v>187</v>
      </c>
      <c r="AW828" s="15" t="s">
        <v>33</v>
      </c>
      <c r="AX828" s="15" t="s">
        <v>80</v>
      </c>
      <c r="AY828" s="266" t="s">
        <v>180</v>
      </c>
    </row>
    <row r="829" s="2" customFormat="1" ht="16.5" customHeight="1">
      <c r="A829" s="40"/>
      <c r="B829" s="41"/>
      <c r="C829" s="215" t="s">
        <v>1304</v>
      </c>
      <c r="D829" s="215" t="s">
        <v>182</v>
      </c>
      <c r="E829" s="216" t="s">
        <v>1305</v>
      </c>
      <c r="F829" s="217" t="s">
        <v>1306</v>
      </c>
      <c r="G829" s="218" t="s">
        <v>185</v>
      </c>
      <c r="H829" s="219">
        <v>689.82399999999996</v>
      </c>
      <c r="I829" s="220"/>
      <c r="J829" s="221">
        <f>ROUND(I829*H829,2)</f>
        <v>0</v>
      </c>
      <c r="K829" s="217" t="s">
        <v>186</v>
      </c>
      <c r="L829" s="46"/>
      <c r="M829" s="222" t="s">
        <v>19</v>
      </c>
      <c r="N829" s="223" t="s">
        <v>43</v>
      </c>
      <c r="O829" s="86"/>
      <c r="P829" s="224">
        <f>O829*H829</f>
        <v>0</v>
      </c>
      <c r="Q829" s="224">
        <v>0.22897999999999999</v>
      </c>
      <c r="R829" s="224">
        <f>Q829*H829</f>
        <v>157.95589951999997</v>
      </c>
      <c r="S829" s="224">
        <v>0</v>
      </c>
      <c r="T829" s="225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26" t="s">
        <v>187</v>
      </c>
      <c r="AT829" s="226" t="s">
        <v>182</v>
      </c>
      <c r="AU829" s="226" t="s">
        <v>82</v>
      </c>
      <c r="AY829" s="19" t="s">
        <v>180</v>
      </c>
      <c r="BE829" s="227">
        <f>IF(N829="základní",J829,0)</f>
        <v>0</v>
      </c>
      <c r="BF829" s="227">
        <f>IF(N829="snížená",J829,0)</f>
        <v>0</v>
      </c>
      <c r="BG829" s="227">
        <f>IF(N829="zákl. přenesená",J829,0)</f>
        <v>0</v>
      </c>
      <c r="BH829" s="227">
        <f>IF(N829="sníž. přenesená",J829,0)</f>
        <v>0</v>
      </c>
      <c r="BI829" s="227">
        <f>IF(N829="nulová",J829,0)</f>
        <v>0</v>
      </c>
      <c r="BJ829" s="19" t="s">
        <v>80</v>
      </c>
      <c r="BK829" s="227">
        <f>ROUND(I829*H829,2)</f>
        <v>0</v>
      </c>
      <c r="BL829" s="19" t="s">
        <v>187</v>
      </c>
      <c r="BM829" s="226" t="s">
        <v>1307</v>
      </c>
    </row>
    <row r="830" s="2" customFormat="1">
      <c r="A830" s="40"/>
      <c r="B830" s="41"/>
      <c r="C830" s="42"/>
      <c r="D830" s="228" t="s">
        <v>189</v>
      </c>
      <c r="E830" s="42"/>
      <c r="F830" s="229" t="s">
        <v>1308</v>
      </c>
      <c r="G830" s="42"/>
      <c r="H830" s="42"/>
      <c r="I830" s="230"/>
      <c r="J830" s="42"/>
      <c r="K830" s="42"/>
      <c r="L830" s="46"/>
      <c r="M830" s="231"/>
      <c r="N830" s="232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189</v>
      </c>
      <c r="AU830" s="19" t="s">
        <v>82</v>
      </c>
    </row>
    <row r="831" s="2" customFormat="1">
      <c r="A831" s="40"/>
      <c r="B831" s="41"/>
      <c r="C831" s="42"/>
      <c r="D831" s="233" t="s">
        <v>191</v>
      </c>
      <c r="E831" s="42"/>
      <c r="F831" s="234" t="s">
        <v>1309</v>
      </c>
      <c r="G831" s="42"/>
      <c r="H831" s="42"/>
      <c r="I831" s="230"/>
      <c r="J831" s="42"/>
      <c r="K831" s="42"/>
      <c r="L831" s="46"/>
      <c r="M831" s="231"/>
      <c r="N831" s="232"/>
      <c r="O831" s="86"/>
      <c r="P831" s="86"/>
      <c r="Q831" s="86"/>
      <c r="R831" s="86"/>
      <c r="S831" s="86"/>
      <c r="T831" s="87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T831" s="19" t="s">
        <v>191</v>
      </c>
      <c r="AU831" s="19" t="s">
        <v>82</v>
      </c>
    </row>
    <row r="832" s="14" customFormat="1">
      <c r="A832" s="14"/>
      <c r="B832" s="246"/>
      <c r="C832" s="247"/>
      <c r="D832" s="228" t="s">
        <v>193</v>
      </c>
      <c r="E832" s="248" t="s">
        <v>19</v>
      </c>
      <c r="F832" s="249" t="s">
        <v>1218</v>
      </c>
      <c r="G832" s="247"/>
      <c r="H832" s="248" t="s">
        <v>19</v>
      </c>
      <c r="I832" s="250"/>
      <c r="J832" s="247"/>
      <c r="K832" s="247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193</v>
      </c>
      <c r="AU832" s="255" t="s">
        <v>82</v>
      </c>
      <c r="AV832" s="14" t="s">
        <v>80</v>
      </c>
      <c r="AW832" s="14" t="s">
        <v>33</v>
      </c>
      <c r="AX832" s="14" t="s">
        <v>72</v>
      </c>
      <c r="AY832" s="255" t="s">
        <v>180</v>
      </c>
    </row>
    <row r="833" s="14" customFormat="1">
      <c r="A833" s="14"/>
      <c r="B833" s="246"/>
      <c r="C833" s="247"/>
      <c r="D833" s="228" t="s">
        <v>193</v>
      </c>
      <c r="E833" s="248" t="s">
        <v>19</v>
      </c>
      <c r="F833" s="249" t="s">
        <v>1310</v>
      </c>
      <c r="G833" s="247"/>
      <c r="H833" s="248" t="s">
        <v>19</v>
      </c>
      <c r="I833" s="250"/>
      <c r="J833" s="247"/>
      <c r="K833" s="247"/>
      <c r="L833" s="251"/>
      <c r="M833" s="252"/>
      <c r="N833" s="253"/>
      <c r="O833" s="253"/>
      <c r="P833" s="253"/>
      <c r="Q833" s="253"/>
      <c r="R833" s="253"/>
      <c r="S833" s="253"/>
      <c r="T833" s="25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5" t="s">
        <v>193</v>
      </c>
      <c r="AU833" s="255" t="s">
        <v>82</v>
      </c>
      <c r="AV833" s="14" t="s">
        <v>80</v>
      </c>
      <c r="AW833" s="14" t="s">
        <v>33</v>
      </c>
      <c r="AX833" s="14" t="s">
        <v>72</v>
      </c>
      <c r="AY833" s="255" t="s">
        <v>180</v>
      </c>
    </row>
    <row r="834" s="13" customFormat="1">
      <c r="A834" s="13"/>
      <c r="B834" s="235"/>
      <c r="C834" s="236"/>
      <c r="D834" s="228" t="s">
        <v>193</v>
      </c>
      <c r="E834" s="237" t="s">
        <v>19</v>
      </c>
      <c r="F834" s="238" t="s">
        <v>1311</v>
      </c>
      <c r="G834" s="236"/>
      <c r="H834" s="239">
        <v>126.831</v>
      </c>
      <c r="I834" s="240"/>
      <c r="J834" s="236"/>
      <c r="K834" s="236"/>
      <c r="L834" s="241"/>
      <c r="M834" s="242"/>
      <c r="N834" s="243"/>
      <c r="O834" s="243"/>
      <c r="P834" s="243"/>
      <c r="Q834" s="243"/>
      <c r="R834" s="243"/>
      <c r="S834" s="243"/>
      <c r="T834" s="24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5" t="s">
        <v>193</v>
      </c>
      <c r="AU834" s="245" t="s">
        <v>82</v>
      </c>
      <c r="AV834" s="13" t="s">
        <v>82</v>
      </c>
      <c r="AW834" s="13" t="s">
        <v>33</v>
      </c>
      <c r="AX834" s="13" t="s">
        <v>72</v>
      </c>
      <c r="AY834" s="245" t="s">
        <v>180</v>
      </c>
    </row>
    <row r="835" s="14" customFormat="1">
      <c r="A835" s="14"/>
      <c r="B835" s="246"/>
      <c r="C835" s="247"/>
      <c r="D835" s="228" t="s">
        <v>193</v>
      </c>
      <c r="E835" s="248" t="s">
        <v>19</v>
      </c>
      <c r="F835" s="249" t="s">
        <v>1312</v>
      </c>
      <c r="G835" s="247"/>
      <c r="H835" s="248" t="s">
        <v>19</v>
      </c>
      <c r="I835" s="250"/>
      <c r="J835" s="247"/>
      <c r="K835" s="247"/>
      <c r="L835" s="251"/>
      <c r="M835" s="252"/>
      <c r="N835" s="253"/>
      <c r="O835" s="253"/>
      <c r="P835" s="253"/>
      <c r="Q835" s="253"/>
      <c r="R835" s="253"/>
      <c r="S835" s="253"/>
      <c r="T835" s="25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5" t="s">
        <v>193</v>
      </c>
      <c r="AU835" s="255" t="s">
        <v>82</v>
      </c>
      <c r="AV835" s="14" t="s">
        <v>80</v>
      </c>
      <c r="AW835" s="14" t="s">
        <v>33</v>
      </c>
      <c r="AX835" s="14" t="s">
        <v>72</v>
      </c>
      <c r="AY835" s="255" t="s">
        <v>180</v>
      </c>
    </row>
    <row r="836" s="13" customFormat="1">
      <c r="A836" s="13"/>
      <c r="B836" s="235"/>
      <c r="C836" s="236"/>
      <c r="D836" s="228" t="s">
        <v>193</v>
      </c>
      <c r="E836" s="237" t="s">
        <v>19</v>
      </c>
      <c r="F836" s="238" t="s">
        <v>1313</v>
      </c>
      <c r="G836" s="236"/>
      <c r="H836" s="239">
        <v>5.8440000000000003</v>
      </c>
      <c r="I836" s="240"/>
      <c r="J836" s="236"/>
      <c r="K836" s="236"/>
      <c r="L836" s="241"/>
      <c r="M836" s="242"/>
      <c r="N836" s="243"/>
      <c r="O836" s="243"/>
      <c r="P836" s="243"/>
      <c r="Q836" s="243"/>
      <c r="R836" s="243"/>
      <c r="S836" s="243"/>
      <c r="T836" s="24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5" t="s">
        <v>193</v>
      </c>
      <c r="AU836" s="245" t="s">
        <v>82</v>
      </c>
      <c r="AV836" s="13" t="s">
        <v>82</v>
      </c>
      <c r="AW836" s="13" t="s">
        <v>33</v>
      </c>
      <c r="AX836" s="13" t="s">
        <v>72</v>
      </c>
      <c r="AY836" s="245" t="s">
        <v>180</v>
      </c>
    </row>
    <row r="837" s="13" customFormat="1">
      <c r="A837" s="13"/>
      <c r="B837" s="235"/>
      <c r="C837" s="236"/>
      <c r="D837" s="228" t="s">
        <v>193</v>
      </c>
      <c r="E837" s="237" t="s">
        <v>19</v>
      </c>
      <c r="F837" s="238" t="s">
        <v>1314</v>
      </c>
      <c r="G837" s="236"/>
      <c r="H837" s="239">
        <v>-3.5</v>
      </c>
      <c r="I837" s="240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5" t="s">
        <v>193</v>
      </c>
      <c r="AU837" s="245" t="s">
        <v>82</v>
      </c>
      <c r="AV837" s="13" t="s">
        <v>82</v>
      </c>
      <c r="AW837" s="13" t="s">
        <v>33</v>
      </c>
      <c r="AX837" s="13" t="s">
        <v>72</v>
      </c>
      <c r="AY837" s="245" t="s">
        <v>180</v>
      </c>
    </row>
    <row r="838" s="13" customFormat="1">
      <c r="A838" s="13"/>
      <c r="B838" s="235"/>
      <c r="C838" s="236"/>
      <c r="D838" s="228" t="s">
        <v>193</v>
      </c>
      <c r="E838" s="237" t="s">
        <v>19</v>
      </c>
      <c r="F838" s="238" t="s">
        <v>1315</v>
      </c>
      <c r="G838" s="236"/>
      <c r="H838" s="239">
        <v>-3.5</v>
      </c>
      <c r="I838" s="240"/>
      <c r="J838" s="236"/>
      <c r="K838" s="236"/>
      <c r="L838" s="241"/>
      <c r="M838" s="242"/>
      <c r="N838" s="243"/>
      <c r="O838" s="243"/>
      <c r="P838" s="243"/>
      <c r="Q838" s="243"/>
      <c r="R838" s="243"/>
      <c r="S838" s="243"/>
      <c r="T838" s="24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5" t="s">
        <v>193</v>
      </c>
      <c r="AU838" s="245" t="s">
        <v>82</v>
      </c>
      <c r="AV838" s="13" t="s">
        <v>82</v>
      </c>
      <c r="AW838" s="13" t="s">
        <v>33</v>
      </c>
      <c r="AX838" s="13" t="s">
        <v>72</v>
      </c>
      <c r="AY838" s="245" t="s">
        <v>180</v>
      </c>
    </row>
    <row r="839" s="13" customFormat="1">
      <c r="A839" s="13"/>
      <c r="B839" s="235"/>
      <c r="C839" s="236"/>
      <c r="D839" s="228" t="s">
        <v>193</v>
      </c>
      <c r="E839" s="237" t="s">
        <v>19</v>
      </c>
      <c r="F839" s="238" t="s">
        <v>1316</v>
      </c>
      <c r="G839" s="236"/>
      <c r="H839" s="239">
        <v>-5.25</v>
      </c>
      <c r="I839" s="240"/>
      <c r="J839" s="236"/>
      <c r="K839" s="236"/>
      <c r="L839" s="241"/>
      <c r="M839" s="242"/>
      <c r="N839" s="243"/>
      <c r="O839" s="243"/>
      <c r="P839" s="243"/>
      <c r="Q839" s="243"/>
      <c r="R839" s="243"/>
      <c r="S839" s="243"/>
      <c r="T839" s="24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5" t="s">
        <v>193</v>
      </c>
      <c r="AU839" s="245" t="s">
        <v>82</v>
      </c>
      <c r="AV839" s="13" t="s">
        <v>82</v>
      </c>
      <c r="AW839" s="13" t="s">
        <v>33</v>
      </c>
      <c r="AX839" s="13" t="s">
        <v>72</v>
      </c>
      <c r="AY839" s="245" t="s">
        <v>180</v>
      </c>
    </row>
    <row r="840" s="13" customFormat="1">
      <c r="A840" s="13"/>
      <c r="B840" s="235"/>
      <c r="C840" s="236"/>
      <c r="D840" s="228" t="s">
        <v>193</v>
      </c>
      <c r="E840" s="237" t="s">
        <v>19</v>
      </c>
      <c r="F840" s="238" t="s">
        <v>1317</v>
      </c>
      <c r="G840" s="236"/>
      <c r="H840" s="239">
        <v>-3.2759999999999998</v>
      </c>
      <c r="I840" s="240"/>
      <c r="J840" s="236"/>
      <c r="K840" s="236"/>
      <c r="L840" s="241"/>
      <c r="M840" s="242"/>
      <c r="N840" s="243"/>
      <c r="O840" s="243"/>
      <c r="P840" s="243"/>
      <c r="Q840" s="243"/>
      <c r="R840" s="243"/>
      <c r="S840" s="243"/>
      <c r="T840" s="244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5" t="s">
        <v>193</v>
      </c>
      <c r="AU840" s="245" t="s">
        <v>82</v>
      </c>
      <c r="AV840" s="13" t="s">
        <v>82</v>
      </c>
      <c r="AW840" s="13" t="s">
        <v>33</v>
      </c>
      <c r="AX840" s="13" t="s">
        <v>72</v>
      </c>
      <c r="AY840" s="245" t="s">
        <v>180</v>
      </c>
    </row>
    <row r="841" s="13" customFormat="1">
      <c r="A841" s="13"/>
      <c r="B841" s="235"/>
      <c r="C841" s="236"/>
      <c r="D841" s="228" t="s">
        <v>193</v>
      </c>
      <c r="E841" s="237" t="s">
        <v>19</v>
      </c>
      <c r="F841" s="238" t="s">
        <v>1318</v>
      </c>
      <c r="G841" s="236"/>
      <c r="H841" s="239">
        <v>-6.125</v>
      </c>
      <c r="I841" s="240"/>
      <c r="J841" s="236"/>
      <c r="K841" s="236"/>
      <c r="L841" s="241"/>
      <c r="M841" s="242"/>
      <c r="N841" s="243"/>
      <c r="O841" s="243"/>
      <c r="P841" s="243"/>
      <c r="Q841" s="243"/>
      <c r="R841" s="243"/>
      <c r="S841" s="243"/>
      <c r="T841" s="244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5" t="s">
        <v>193</v>
      </c>
      <c r="AU841" s="245" t="s">
        <v>82</v>
      </c>
      <c r="AV841" s="13" t="s">
        <v>82</v>
      </c>
      <c r="AW841" s="13" t="s">
        <v>33</v>
      </c>
      <c r="AX841" s="13" t="s">
        <v>72</v>
      </c>
      <c r="AY841" s="245" t="s">
        <v>180</v>
      </c>
    </row>
    <row r="842" s="13" customFormat="1">
      <c r="A842" s="13"/>
      <c r="B842" s="235"/>
      <c r="C842" s="236"/>
      <c r="D842" s="228" t="s">
        <v>193</v>
      </c>
      <c r="E842" s="237" t="s">
        <v>19</v>
      </c>
      <c r="F842" s="238" t="s">
        <v>1319</v>
      </c>
      <c r="G842" s="236"/>
      <c r="H842" s="239">
        <v>-3.1920000000000002</v>
      </c>
      <c r="I842" s="240"/>
      <c r="J842" s="236"/>
      <c r="K842" s="236"/>
      <c r="L842" s="241"/>
      <c r="M842" s="242"/>
      <c r="N842" s="243"/>
      <c r="O842" s="243"/>
      <c r="P842" s="243"/>
      <c r="Q842" s="243"/>
      <c r="R842" s="243"/>
      <c r="S842" s="243"/>
      <c r="T842" s="24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5" t="s">
        <v>193</v>
      </c>
      <c r="AU842" s="245" t="s">
        <v>82</v>
      </c>
      <c r="AV842" s="13" t="s">
        <v>82</v>
      </c>
      <c r="AW842" s="13" t="s">
        <v>33</v>
      </c>
      <c r="AX842" s="13" t="s">
        <v>72</v>
      </c>
      <c r="AY842" s="245" t="s">
        <v>180</v>
      </c>
    </row>
    <row r="843" s="13" customFormat="1">
      <c r="A843" s="13"/>
      <c r="B843" s="235"/>
      <c r="C843" s="236"/>
      <c r="D843" s="228" t="s">
        <v>193</v>
      </c>
      <c r="E843" s="237" t="s">
        <v>19</v>
      </c>
      <c r="F843" s="238" t="s">
        <v>1320</v>
      </c>
      <c r="G843" s="236"/>
      <c r="H843" s="239">
        <v>-3.0230000000000001</v>
      </c>
      <c r="I843" s="240"/>
      <c r="J843" s="236"/>
      <c r="K843" s="236"/>
      <c r="L843" s="241"/>
      <c r="M843" s="242"/>
      <c r="N843" s="243"/>
      <c r="O843" s="243"/>
      <c r="P843" s="243"/>
      <c r="Q843" s="243"/>
      <c r="R843" s="243"/>
      <c r="S843" s="243"/>
      <c r="T843" s="24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5" t="s">
        <v>193</v>
      </c>
      <c r="AU843" s="245" t="s">
        <v>82</v>
      </c>
      <c r="AV843" s="13" t="s">
        <v>82</v>
      </c>
      <c r="AW843" s="13" t="s">
        <v>33</v>
      </c>
      <c r="AX843" s="13" t="s">
        <v>72</v>
      </c>
      <c r="AY843" s="245" t="s">
        <v>180</v>
      </c>
    </row>
    <row r="844" s="14" customFormat="1">
      <c r="A844" s="14"/>
      <c r="B844" s="246"/>
      <c r="C844" s="247"/>
      <c r="D844" s="228" t="s">
        <v>193</v>
      </c>
      <c r="E844" s="248" t="s">
        <v>19</v>
      </c>
      <c r="F844" s="249" t="s">
        <v>1321</v>
      </c>
      <c r="G844" s="247"/>
      <c r="H844" s="248" t="s">
        <v>19</v>
      </c>
      <c r="I844" s="250"/>
      <c r="J844" s="247"/>
      <c r="K844" s="247"/>
      <c r="L844" s="251"/>
      <c r="M844" s="252"/>
      <c r="N844" s="253"/>
      <c r="O844" s="253"/>
      <c r="P844" s="253"/>
      <c r="Q844" s="253"/>
      <c r="R844" s="253"/>
      <c r="S844" s="253"/>
      <c r="T844" s="25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5" t="s">
        <v>193</v>
      </c>
      <c r="AU844" s="255" t="s">
        <v>82</v>
      </c>
      <c r="AV844" s="14" t="s">
        <v>80</v>
      </c>
      <c r="AW844" s="14" t="s">
        <v>33</v>
      </c>
      <c r="AX844" s="14" t="s">
        <v>72</v>
      </c>
      <c r="AY844" s="255" t="s">
        <v>180</v>
      </c>
    </row>
    <row r="845" s="13" customFormat="1">
      <c r="A845" s="13"/>
      <c r="B845" s="235"/>
      <c r="C845" s="236"/>
      <c r="D845" s="228" t="s">
        <v>193</v>
      </c>
      <c r="E845" s="237" t="s">
        <v>19</v>
      </c>
      <c r="F845" s="238" t="s">
        <v>1322</v>
      </c>
      <c r="G845" s="236"/>
      <c r="H845" s="239">
        <v>10.074999999999999</v>
      </c>
      <c r="I845" s="240"/>
      <c r="J845" s="236"/>
      <c r="K845" s="236"/>
      <c r="L845" s="241"/>
      <c r="M845" s="242"/>
      <c r="N845" s="243"/>
      <c r="O845" s="243"/>
      <c r="P845" s="243"/>
      <c r="Q845" s="243"/>
      <c r="R845" s="243"/>
      <c r="S845" s="243"/>
      <c r="T845" s="24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5" t="s">
        <v>193</v>
      </c>
      <c r="AU845" s="245" t="s">
        <v>82</v>
      </c>
      <c r="AV845" s="13" t="s">
        <v>82</v>
      </c>
      <c r="AW845" s="13" t="s">
        <v>33</v>
      </c>
      <c r="AX845" s="13" t="s">
        <v>72</v>
      </c>
      <c r="AY845" s="245" t="s">
        <v>180</v>
      </c>
    </row>
    <row r="846" s="14" customFormat="1">
      <c r="A846" s="14"/>
      <c r="B846" s="246"/>
      <c r="C846" s="247"/>
      <c r="D846" s="228" t="s">
        <v>193</v>
      </c>
      <c r="E846" s="248" t="s">
        <v>19</v>
      </c>
      <c r="F846" s="249" t="s">
        <v>1222</v>
      </c>
      <c r="G846" s="247"/>
      <c r="H846" s="248" t="s">
        <v>19</v>
      </c>
      <c r="I846" s="250"/>
      <c r="J846" s="247"/>
      <c r="K846" s="247"/>
      <c r="L846" s="251"/>
      <c r="M846" s="252"/>
      <c r="N846" s="253"/>
      <c r="O846" s="253"/>
      <c r="P846" s="253"/>
      <c r="Q846" s="253"/>
      <c r="R846" s="253"/>
      <c r="S846" s="253"/>
      <c r="T846" s="25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5" t="s">
        <v>193</v>
      </c>
      <c r="AU846" s="255" t="s">
        <v>82</v>
      </c>
      <c r="AV846" s="14" t="s">
        <v>80</v>
      </c>
      <c r="AW846" s="14" t="s">
        <v>33</v>
      </c>
      <c r="AX846" s="14" t="s">
        <v>72</v>
      </c>
      <c r="AY846" s="255" t="s">
        <v>180</v>
      </c>
    </row>
    <row r="847" s="13" customFormat="1">
      <c r="A847" s="13"/>
      <c r="B847" s="235"/>
      <c r="C847" s="236"/>
      <c r="D847" s="228" t="s">
        <v>193</v>
      </c>
      <c r="E847" s="237" t="s">
        <v>19</v>
      </c>
      <c r="F847" s="238" t="s">
        <v>1323</v>
      </c>
      <c r="G847" s="236"/>
      <c r="H847" s="239">
        <v>169.471</v>
      </c>
      <c r="I847" s="240"/>
      <c r="J847" s="236"/>
      <c r="K847" s="236"/>
      <c r="L847" s="241"/>
      <c r="M847" s="242"/>
      <c r="N847" s="243"/>
      <c r="O847" s="243"/>
      <c r="P847" s="243"/>
      <c r="Q847" s="243"/>
      <c r="R847" s="243"/>
      <c r="S847" s="243"/>
      <c r="T847" s="244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5" t="s">
        <v>193</v>
      </c>
      <c r="AU847" s="245" t="s">
        <v>82</v>
      </c>
      <c r="AV847" s="13" t="s">
        <v>82</v>
      </c>
      <c r="AW847" s="13" t="s">
        <v>33</v>
      </c>
      <c r="AX847" s="13" t="s">
        <v>72</v>
      </c>
      <c r="AY847" s="245" t="s">
        <v>180</v>
      </c>
    </row>
    <row r="848" s="13" customFormat="1">
      <c r="A848" s="13"/>
      <c r="B848" s="235"/>
      <c r="C848" s="236"/>
      <c r="D848" s="228" t="s">
        <v>193</v>
      </c>
      <c r="E848" s="237" t="s">
        <v>19</v>
      </c>
      <c r="F848" s="238" t="s">
        <v>1324</v>
      </c>
      <c r="G848" s="236"/>
      <c r="H848" s="239">
        <v>-7.5</v>
      </c>
      <c r="I848" s="240"/>
      <c r="J848" s="236"/>
      <c r="K848" s="236"/>
      <c r="L848" s="241"/>
      <c r="M848" s="242"/>
      <c r="N848" s="243"/>
      <c r="O848" s="243"/>
      <c r="P848" s="243"/>
      <c r="Q848" s="243"/>
      <c r="R848" s="243"/>
      <c r="S848" s="243"/>
      <c r="T848" s="24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5" t="s">
        <v>193</v>
      </c>
      <c r="AU848" s="245" t="s">
        <v>82</v>
      </c>
      <c r="AV848" s="13" t="s">
        <v>82</v>
      </c>
      <c r="AW848" s="13" t="s">
        <v>33</v>
      </c>
      <c r="AX848" s="13" t="s">
        <v>72</v>
      </c>
      <c r="AY848" s="245" t="s">
        <v>180</v>
      </c>
    </row>
    <row r="849" s="13" customFormat="1">
      <c r="A849" s="13"/>
      <c r="B849" s="235"/>
      <c r="C849" s="236"/>
      <c r="D849" s="228" t="s">
        <v>193</v>
      </c>
      <c r="E849" s="237" t="s">
        <v>19</v>
      </c>
      <c r="F849" s="238" t="s">
        <v>1325</v>
      </c>
      <c r="G849" s="236"/>
      <c r="H849" s="239">
        <v>-14.063000000000001</v>
      </c>
      <c r="I849" s="240"/>
      <c r="J849" s="236"/>
      <c r="K849" s="236"/>
      <c r="L849" s="241"/>
      <c r="M849" s="242"/>
      <c r="N849" s="243"/>
      <c r="O849" s="243"/>
      <c r="P849" s="243"/>
      <c r="Q849" s="243"/>
      <c r="R849" s="243"/>
      <c r="S849" s="243"/>
      <c r="T849" s="244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5" t="s">
        <v>193</v>
      </c>
      <c r="AU849" s="245" t="s">
        <v>82</v>
      </c>
      <c r="AV849" s="13" t="s">
        <v>82</v>
      </c>
      <c r="AW849" s="13" t="s">
        <v>33</v>
      </c>
      <c r="AX849" s="13" t="s">
        <v>72</v>
      </c>
      <c r="AY849" s="245" t="s">
        <v>180</v>
      </c>
    </row>
    <row r="850" s="13" customFormat="1">
      <c r="A850" s="13"/>
      <c r="B850" s="235"/>
      <c r="C850" s="236"/>
      <c r="D850" s="228" t="s">
        <v>193</v>
      </c>
      <c r="E850" s="237" t="s">
        <v>19</v>
      </c>
      <c r="F850" s="238" t="s">
        <v>1326</v>
      </c>
      <c r="G850" s="236"/>
      <c r="H850" s="239">
        <v>-6.5629999999999997</v>
      </c>
      <c r="I850" s="240"/>
      <c r="J850" s="236"/>
      <c r="K850" s="236"/>
      <c r="L850" s="241"/>
      <c r="M850" s="242"/>
      <c r="N850" s="243"/>
      <c r="O850" s="243"/>
      <c r="P850" s="243"/>
      <c r="Q850" s="243"/>
      <c r="R850" s="243"/>
      <c r="S850" s="243"/>
      <c r="T850" s="24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5" t="s">
        <v>193</v>
      </c>
      <c r="AU850" s="245" t="s">
        <v>82</v>
      </c>
      <c r="AV850" s="13" t="s">
        <v>82</v>
      </c>
      <c r="AW850" s="13" t="s">
        <v>33</v>
      </c>
      <c r="AX850" s="13" t="s">
        <v>72</v>
      </c>
      <c r="AY850" s="245" t="s">
        <v>180</v>
      </c>
    </row>
    <row r="851" s="13" customFormat="1">
      <c r="A851" s="13"/>
      <c r="B851" s="235"/>
      <c r="C851" s="236"/>
      <c r="D851" s="228" t="s">
        <v>193</v>
      </c>
      <c r="E851" s="237" t="s">
        <v>19</v>
      </c>
      <c r="F851" s="238" t="s">
        <v>1327</v>
      </c>
      <c r="G851" s="236"/>
      <c r="H851" s="239">
        <v>-3.3519999999999999</v>
      </c>
      <c r="I851" s="240"/>
      <c r="J851" s="236"/>
      <c r="K851" s="236"/>
      <c r="L851" s="241"/>
      <c r="M851" s="242"/>
      <c r="N851" s="243"/>
      <c r="O851" s="243"/>
      <c r="P851" s="243"/>
      <c r="Q851" s="243"/>
      <c r="R851" s="243"/>
      <c r="S851" s="243"/>
      <c r="T851" s="24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5" t="s">
        <v>193</v>
      </c>
      <c r="AU851" s="245" t="s">
        <v>82</v>
      </c>
      <c r="AV851" s="13" t="s">
        <v>82</v>
      </c>
      <c r="AW851" s="13" t="s">
        <v>33</v>
      </c>
      <c r="AX851" s="13" t="s">
        <v>72</v>
      </c>
      <c r="AY851" s="245" t="s">
        <v>180</v>
      </c>
    </row>
    <row r="852" s="14" customFormat="1">
      <c r="A852" s="14"/>
      <c r="B852" s="246"/>
      <c r="C852" s="247"/>
      <c r="D852" s="228" t="s">
        <v>193</v>
      </c>
      <c r="E852" s="248" t="s">
        <v>19</v>
      </c>
      <c r="F852" s="249" t="s">
        <v>1328</v>
      </c>
      <c r="G852" s="247"/>
      <c r="H852" s="248" t="s">
        <v>19</v>
      </c>
      <c r="I852" s="250"/>
      <c r="J852" s="247"/>
      <c r="K852" s="247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193</v>
      </c>
      <c r="AU852" s="255" t="s">
        <v>82</v>
      </c>
      <c r="AV852" s="14" t="s">
        <v>80</v>
      </c>
      <c r="AW852" s="14" t="s">
        <v>33</v>
      </c>
      <c r="AX852" s="14" t="s">
        <v>72</v>
      </c>
      <c r="AY852" s="255" t="s">
        <v>180</v>
      </c>
    </row>
    <row r="853" s="13" customFormat="1">
      <c r="A853" s="13"/>
      <c r="B853" s="235"/>
      <c r="C853" s="236"/>
      <c r="D853" s="228" t="s">
        <v>193</v>
      </c>
      <c r="E853" s="237" t="s">
        <v>19</v>
      </c>
      <c r="F853" s="238" t="s">
        <v>1329</v>
      </c>
      <c r="G853" s="236"/>
      <c r="H853" s="239">
        <v>55.603000000000002</v>
      </c>
      <c r="I853" s="240"/>
      <c r="J853" s="236"/>
      <c r="K853" s="236"/>
      <c r="L853" s="241"/>
      <c r="M853" s="242"/>
      <c r="N853" s="243"/>
      <c r="O853" s="243"/>
      <c r="P853" s="243"/>
      <c r="Q853" s="243"/>
      <c r="R853" s="243"/>
      <c r="S853" s="243"/>
      <c r="T853" s="244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45" t="s">
        <v>193</v>
      </c>
      <c r="AU853" s="245" t="s">
        <v>82</v>
      </c>
      <c r="AV853" s="13" t="s">
        <v>82</v>
      </c>
      <c r="AW853" s="13" t="s">
        <v>33</v>
      </c>
      <c r="AX853" s="13" t="s">
        <v>72</v>
      </c>
      <c r="AY853" s="245" t="s">
        <v>180</v>
      </c>
    </row>
    <row r="854" s="13" customFormat="1">
      <c r="A854" s="13"/>
      <c r="B854" s="235"/>
      <c r="C854" s="236"/>
      <c r="D854" s="228" t="s">
        <v>193</v>
      </c>
      <c r="E854" s="237" t="s">
        <v>19</v>
      </c>
      <c r="F854" s="238" t="s">
        <v>1330</v>
      </c>
      <c r="G854" s="236"/>
      <c r="H854" s="239">
        <v>2.3410000000000002</v>
      </c>
      <c r="I854" s="240"/>
      <c r="J854" s="236"/>
      <c r="K854" s="236"/>
      <c r="L854" s="241"/>
      <c r="M854" s="242"/>
      <c r="N854" s="243"/>
      <c r="O854" s="243"/>
      <c r="P854" s="243"/>
      <c r="Q854" s="243"/>
      <c r="R854" s="243"/>
      <c r="S854" s="243"/>
      <c r="T854" s="24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5" t="s">
        <v>193</v>
      </c>
      <c r="AU854" s="245" t="s">
        <v>82</v>
      </c>
      <c r="AV854" s="13" t="s">
        <v>82</v>
      </c>
      <c r="AW854" s="13" t="s">
        <v>33</v>
      </c>
      <c r="AX854" s="13" t="s">
        <v>72</v>
      </c>
      <c r="AY854" s="245" t="s">
        <v>180</v>
      </c>
    </row>
    <row r="855" s="16" customFormat="1">
      <c r="A855" s="16"/>
      <c r="B855" s="267"/>
      <c r="C855" s="268"/>
      <c r="D855" s="228" t="s">
        <v>193</v>
      </c>
      <c r="E855" s="269" t="s">
        <v>19</v>
      </c>
      <c r="F855" s="270" t="s">
        <v>473</v>
      </c>
      <c r="G855" s="268"/>
      <c r="H855" s="271">
        <v>310.82100000000003</v>
      </c>
      <c r="I855" s="272"/>
      <c r="J855" s="268"/>
      <c r="K855" s="268"/>
      <c r="L855" s="273"/>
      <c r="M855" s="274"/>
      <c r="N855" s="275"/>
      <c r="O855" s="275"/>
      <c r="P855" s="275"/>
      <c r="Q855" s="275"/>
      <c r="R855" s="275"/>
      <c r="S855" s="275"/>
      <c r="T855" s="276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T855" s="277" t="s">
        <v>193</v>
      </c>
      <c r="AU855" s="277" t="s">
        <v>82</v>
      </c>
      <c r="AV855" s="16" t="s">
        <v>100</v>
      </c>
      <c r="AW855" s="16" t="s">
        <v>33</v>
      </c>
      <c r="AX855" s="16" t="s">
        <v>72</v>
      </c>
      <c r="AY855" s="277" t="s">
        <v>180</v>
      </c>
    </row>
    <row r="856" s="14" customFormat="1">
      <c r="A856" s="14"/>
      <c r="B856" s="246"/>
      <c r="C856" s="247"/>
      <c r="D856" s="228" t="s">
        <v>193</v>
      </c>
      <c r="E856" s="248" t="s">
        <v>19</v>
      </c>
      <c r="F856" s="249" t="s">
        <v>856</v>
      </c>
      <c r="G856" s="247"/>
      <c r="H856" s="248" t="s">
        <v>19</v>
      </c>
      <c r="I856" s="250"/>
      <c r="J856" s="247"/>
      <c r="K856" s="247"/>
      <c r="L856" s="251"/>
      <c r="M856" s="252"/>
      <c r="N856" s="253"/>
      <c r="O856" s="253"/>
      <c r="P856" s="253"/>
      <c r="Q856" s="253"/>
      <c r="R856" s="253"/>
      <c r="S856" s="253"/>
      <c r="T856" s="25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5" t="s">
        <v>193</v>
      </c>
      <c r="AU856" s="255" t="s">
        <v>82</v>
      </c>
      <c r="AV856" s="14" t="s">
        <v>80</v>
      </c>
      <c r="AW856" s="14" t="s">
        <v>33</v>
      </c>
      <c r="AX856" s="14" t="s">
        <v>72</v>
      </c>
      <c r="AY856" s="255" t="s">
        <v>180</v>
      </c>
    </row>
    <row r="857" s="14" customFormat="1">
      <c r="A857" s="14"/>
      <c r="B857" s="246"/>
      <c r="C857" s="247"/>
      <c r="D857" s="228" t="s">
        <v>193</v>
      </c>
      <c r="E857" s="248" t="s">
        <v>19</v>
      </c>
      <c r="F857" s="249" t="s">
        <v>1331</v>
      </c>
      <c r="G857" s="247"/>
      <c r="H857" s="248" t="s">
        <v>19</v>
      </c>
      <c r="I857" s="250"/>
      <c r="J857" s="247"/>
      <c r="K857" s="247"/>
      <c r="L857" s="251"/>
      <c r="M857" s="252"/>
      <c r="N857" s="253"/>
      <c r="O857" s="253"/>
      <c r="P857" s="253"/>
      <c r="Q857" s="253"/>
      <c r="R857" s="253"/>
      <c r="S857" s="253"/>
      <c r="T857" s="25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5" t="s">
        <v>193</v>
      </c>
      <c r="AU857" s="255" t="s">
        <v>82</v>
      </c>
      <c r="AV857" s="14" t="s">
        <v>80</v>
      </c>
      <c r="AW857" s="14" t="s">
        <v>33</v>
      </c>
      <c r="AX857" s="14" t="s">
        <v>72</v>
      </c>
      <c r="AY857" s="255" t="s">
        <v>180</v>
      </c>
    </row>
    <row r="858" s="13" customFormat="1">
      <c r="A858" s="13"/>
      <c r="B858" s="235"/>
      <c r="C858" s="236"/>
      <c r="D858" s="228" t="s">
        <v>193</v>
      </c>
      <c r="E858" s="237" t="s">
        <v>19</v>
      </c>
      <c r="F858" s="238" t="s">
        <v>1332</v>
      </c>
      <c r="G858" s="236"/>
      <c r="H858" s="239">
        <v>13.324999999999999</v>
      </c>
      <c r="I858" s="240"/>
      <c r="J858" s="236"/>
      <c r="K858" s="236"/>
      <c r="L858" s="241"/>
      <c r="M858" s="242"/>
      <c r="N858" s="243"/>
      <c r="O858" s="243"/>
      <c r="P858" s="243"/>
      <c r="Q858" s="243"/>
      <c r="R858" s="243"/>
      <c r="S858" s="243"/>
      <c r="T858" s="244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5" t="s">
        <v>193</v>
      </c>
      <c r="AU858" s="245" t="s">
        <v>82</v>
      </c>
      <c r="AV858" s="13" t="s">
        <v>82</v>
      </c>
      <c r="AW858" s="13" t="s">
        <v>33</v>
      </c>
      <c r="AX858" s="13" t="s">
        <v>72</v>
      </c>
      <c r="AY858" s="245" t="s">
        <v>180</v>
      </c>
    </row>
    <row r="859" s="14" customFormat="1">
      <c r="A859" s="14"/>
      <c r="B859" s="246"/>
      <c r="C859" s="247"/>
      <c r="D859" s="228" t="s">
        <v>193</v>
      </c>
      <c r="E859" s="248" t="s">
        <v>19</v>
      </c>
      <c r="F859" s="249" t="s">
        <v>1229</v>
      </c>
      <c r="G859" s="247"/>
      <c r="H859" s="248" t="s">
        <v>19</v>
      </c>
      <c r="I859" s="250"/>
      <c r="J859" s="247"/>
      <c r="K859" s="247"/>
      <c r="L859" s="251"/>
      <c r="M859" s="252"/>
      <c r="N859" s="253"/>
      <c r="O859" s="253"/>
      <c r="P859" s="253"/>
      <c r="Q859" s="253"/>
      <c r="R859" s="253"/>
      <c r="S859" s="253"/>
      <c r="T859" s="25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5" t="s">
        <v>193</v>
      </c>
      <c r="AU859" s="255" t="s">
        <v>82</v>
      </c>
      <c r="AV859" s="14" t="s">
        <v>80</v>
      </c>
      <c r="AW859" s="14" t="s">
        <v>33</v>
      </c>
      <c r="AX859" s="14" t="s">
        <v>72</v>
      </c>
      <c r="AY859" s="255" t="s">
        <v>180</v>
      </c>
    </row>
    <row r="860" s="13" customFormat="1">
      <c r="A860" s="13"/>
      <c r="B860" s="235"/>
      <c r="C860" s="236"/>
      <c r="D860" s="228" t="s">
        <v>193</v>
      </c>
      <c r="E860" s="237" t="s">
        <v>19</v>
      </c>
      <c r="F860" s="238" t="s">
        <v>1333</v>
      </c>
      <c r="G860" s="236"/>
      <c r="H860" s="239">
        <v>18.478000000000002</v>
      </c>
      <c r="I860" s="240"/>
      <c r="J860" s="236"/>
      <c r="K860" s="236"/>
      <c r="L860" s="241"/>
      <c r="M860" s="242"/>
      <c r="N860" s="243"/>
      <c r="O860" s="243"/>
      <c r="P860" s="243"/>
      <c r="Q860" s="243"/>
      <c r="R860" s="243"/>
      <c r="S860" s="243"/>
      <c r="T860" s="244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5" t="s">
        <v>193</v>
      </c>
      <c r="AU860" s="245" t="s">
        <v>82</v>
      </c>
      <c r="AV860" s="13" t="s">
        <v>82</v>
      </c>
      <c r="AW860" s="13" t="s">
        <v>33</v>
      </c>
      <c r="AX860" s="13" t="s">
        <v>72</v>
      </c>
      <c r="AY860" s="245" t="s">
        <v>180</v>
      </c>
    </row>
    <row r="861" s="14" customFormat="1">
      <c r="A861" s="14"/>
      <c r="B861" s="246"/>
      <c r="C861" s="247"/>
      <c r="D861" s="228" t="s">
        <v>193</v>
      </c>
      <c r="E861" s="248" t="s">
        <v>19</v>
      </c>
      <c r="F861" s="249" t="s">
        <v>1334</v>
      </c>
      <c r="G861" s="247"/>
      <c r="H861" s="248" t="s">
        <v>19</v>
      </c>
      <c r="I861" s="250"/>
      <c r="J861" s="247"/>
      <c r="K861" s="247"/>
      <c r="L861" s="251"/>
      <c r="M861" s="252"/>
      <c r="N861" s="253"/>
      <c r="O861" s="253"/>
      <c r="P861" s="253"/>
      <c r="Q861" s="253"/>
      <c r="R861" s="253"/>
      <c r="S861" s="253"/>
      <c r="T861" s="25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5" t="s">
        <v>193</v>
      </c>
      <c r="AU861" s="255" t="s">
        <v>82</v>
      </c>
      <c r="AV861" s="14" t="s">
        <v>80</v>
      </c>
      <c r="AW861" s="14" t="s">
        <v>33</v>
      </c>
      <c r="AX861" s="14" t="s">
        <v>72</v>
      </c>
      <c r="AY861" s="255" t="s">
        <v>180</v>
      </c>
    </row>
    <row r="862" s="13" customFormat="1">
      <c r="A862" s="13"/>
      <c r="B862" s="235"/>
      <c r="C862" s="236"/>
      <c r="D862" s="228" t="s">
        <v>193</v>
      </c>
      <c r="E862" s="237" t="s">
        <v>19</v>
      </c>
      <c r="F862" s="238" t="s">
        <v>1335</v>
      </c>
      <c r="G862" s="236"/>
      <c r="H862" s="239">
        <v>12.045</v>
      </c>
      <c r="I862" s="240"/>
      <c r="J862" s="236"/>
      <c r="K862" s="236"/>
      <c r="L862" s="241"/>
      <c r="M862" s="242"/>
      <c r="N862" s="243"/>
      <c r="O862" s="243"/>
      <c r="P862" s="243"/>
      <c r="Q862" s="243"/>
      <c r="R862" s="243"/>
      <c r="S862" s="243"/>
      <c r="T862" s="24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5" t="s">
        <v>193</v>
      </c>
      <c r="AU862" s="245" t="s">
        <v>82</v>
      </c>
      <c r="AV862" s="13" t="s">
        <v>82</v>
      </c>
      <c r="AW862" s="13" t="s">
        <v>33</v>
      </c>
      <c r="AX862" s="13" t="s">
        <v>72</v>
      </c>
      <c r="AY862" s="245" t="s">
        <v>180</v>
      </c>
    </row>
    <row r="863" s="13" customFormat="1">
      <c r="A863" s="13"/>
      <c r="B863" s="235"/>
      <c r="C863" s="236"/>
      <c r="D863" s="228" t="s">
        <v>193</v>
      </c>
      <c r="E863" s="237" t="s">
        <v>19</v>
      </c>
      <c r="F863" s="238" t="s">
        <v>1336</v>
      </c>
      <c r="G863" s="236"/>
      <c r="H863" s="239">
        <v>53.465000000000003</v>
      </c>
      <c r="I863" s="240"/>
      <c r="J863" s="236"/>
      <c r="K863" s="236"/>
      <c r="L863" s="241"/>
      <c r="M863" s="242"/>
      <c r="N863" s="243"/>
      <c r="O863" s="243"/>
      <c r="P863" s="243"/>
      <c r="Q863" s="243"/>
      <c r="R863" s="243"/>
      <c r="S863" s="243"/>
      <c r="T863" s="24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5" t="s">
        <v>193</v>
      </c>
      <c r="AU863" s="245" t="s">
        <v>82</v>
      </c>
      <c r="AV863" s="13" t="s">
        <v>82</v>
      </c>
      <c r="AW863" s="13" t="s">
        <v>33</v>
      </c>
      <c r="AX863" s="13" t="s">
        <v>72</v>
      </c>
      <c r="AY863" s="245" t="s">
        <v>180</v>
      </c>
    </row>
    <row r="864" s="13" customFormat="1">
      <c r="A864" s="13"/>
      <c r="B864" s="235"/>
      <c r="C864" s="236"/>
      <c r="D864" s="228" t="s">
        <v>193</v>
      </c>
      <c r="E864" s="237" t="s">
        <v>19</v>
      </c>
      <c r="F864" s="238" t="s">
        <v>1337</v>
      </c>
      <c r="G864" s="236"/>
      <c r="H864" s="239">
        <v>-1.75</v>
      </c>
      <c r="I864" s="240"/>
      <c r="J864" s="236"/>
      <c r="K864" s="236"/>
      <c r="L864" s="241"/>
      <c r="M864" s="242"/>
      <c r="N864" s="243"/>
      <c r="O864" s="243"/>
      <c r="P864" s="243"/>
      <c r="Q864" s="243"/>
      <c r="R864" s="243"/>
      <c r="S864" s="243"/>
      <c r="T864" s="24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5" t="s">
        <v>193</v>
      </c>
      <c r="AU864" s="245" t="s">
        <v>82</v>
      </c>
      <c r="AV864" s="13" t="s">
        <v>82</v>
      </c>
      <c r="AW864" s="13" t="s">
        <v>33</v>
      </c>
      <c r="AX864" s="13" t="s">
        <v>72</v>
      </c>
      <c r="AY864" s="245" t="s">
        <v>180</v>
      </c>
    </row>
    <row r="865" s="13" customFormat="1">
      <c r="A865" s="13"/>
      <c r="B865" s="235"/>
      <c r="C865" s="236"/>
      <c r="D865" s="228" t="s">
        <v>193</v>
      </c>
      <c r="E865" s="237" t="s">
        <v>19</v>
      </c>
      <c r="F865" s="238" t="s">
        <v>1338</v>
      </c>
      <c r="G865" s="236"/>
      <c r="H865" s="239">
        <v>-2.3500000000000001</v>
      </c>
      <c r="I865" s="240"/>
      <c r="J865" s="236"/>
      <c r="K865" s="236"/>
      <c r="L865" s="241"/>
      <c r="M865" s="242"/>
      <c r="N865" s="243"/>
      <c r="O865" s="243"/>
      <c r="P865" s="243"/>
      <c r="Q865" s="243"/>
      <c r="R865" s="243"/>
      <c r="S865" s="243"/>
      <c r="T865" s="244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5" t="s">
        <v>193</v>
      </c>
      <c r="AU865" s="245" t="s">
        <v>82</v>
      </c>
      <c r="AV865" s="13" t="s">
        <v>82</v>
      </c>
      <c r="AW865" s="13" t="s">
        <v>33</v>
      </c>
      <c r="AX865" s="13" t="s">
        <v>72</v>
      </c>
      <c r="AY865" s="245" t="s">
        <v>180</v>
      </c>
    </row>
    <row r="866" s="13" customFormat="1">
      <c r="A866" s="13"/>
      <c r="B866" s="235"/>
      <c r="C866" s="236"/>
      <c r="D866" s="228" t="s">
        <v>193</v>
      </c>
      <c r="E866" s="237" t="s">
        <v>19</v>
      </c>
      <c r="F866" s="238" t="s">
        <v>1339</v>
      </c>
      <c r="G866" s="236"/>
      <c r="H866" s="239">
        <v>-1.25</v>
      </c>
      <c r="I866" s="240"/>
      <c r="J866" s="236"/>
      <c r="K866" s="236"/>
      <c r="L866" s="241"/>
      <c r="M866" s="242"/>
      <c r="N866" s="243"/>
      <c r="O866" s="243"/>
      <c r="P866" s="243"/>
      <c r="Q866" s="243"/>
      <c r="R866" s="243"/>
      <c r="S866" s="243"/>
      <c r="T866" s="244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5" t="s">
        <v>193</v>
      </c>
      <c r="AU866" s="245" t="s">
        <v>82</v>
      </c>
      <c r="AV866" s="13" t="s">
        <v>82</v>
      </c>
      <c r="AW866" s="13" t="s">
        <v>33</v>
      </c>
      <c r="AX866" s="13" t="s">
        <v>72</v>
      </c>
      <c r="AY866" s="245" t="s">
        <v>180</v>
      </c>
    </row>
    <row r="867" s="13" customFormat="1">
      <c r="A867" s="13"/>
      <c r="B867" s="235"/>
      <c r="C867" s="236"/>
      <c r="D867" s="228" t="s">
        <v>193</v>
      </c>
      <c r="E867" s="237" t="s">
        <v>19</v>
      </c>
      <c r="F867" s="238" t="s">
        <v>1340</v>
      </c>
      <c r="G867" s="236"/>
      <c r="H867" s="239">
        <v>-2.2000000000000002</v>
      </c>
      <c r="I867" s="240"/>
      <c r="J867" s="236"/>
      <c r="K867" s="236"/>
      <c r="L867" s="241"/>
      <c r="M867" s="242"/>
      <c r="N867" s="243"/>
      <c r="O867" s="243"/>
      <c r="P867" s="243"/>
      <c r="Q867" s="243"/>
      <c r="R867" s="243"/>
      <c r="S867" s="243"/>
      <c r="T867" s="244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5" t="s">
        <v>193</v>
      </c>
      <c r="AU867" s="245" t="s">
        <v>82</v>
      </c>
      <c r="AV867" s="13" t="s">
        <v>82</v>
      </c>
      <c r="AW867" s="13" t="s">
        <v>33</v>
      </c>
      <c r="AX867" s="13" t="s">
        <v>72</v>
      </c>
      <c r="AY867" s="245" t="s">
        <v>180</v>
      </c>
    </row>
    <row r="868" s="13" customFormat="1">
      <c r="A868" s="13"/>
      <c r="B868" s="235"/>
      <c r="C868" s="236"/>
      <c r="D868" s="228" t="s">
        <v>193</v>
      </c>
      <c r="E868" s="237" t="s">
        <v>19</v>
      </c>
      <c r="F868" s="238" t="s">
        <v>1341</v>
      </c>
      <c r="G868" s="236"/>
      <c r="H868" s="239">
        <v>38.253</v>
      </c>
      <c r="I868" s="240"/>
      <c r="J868" s="236"/>
      <c r="K868" s="236"/>
      <c r="L868" s="241"/>
      <c r="M868" s="242"/>
      <c r="N868" s="243"/>
      <c r="O868" s="243"/>
      <c r="P868" s="243"/>
      <c r="Q868" s="243"/>
      <c r="R868" s="243"/>
      <c r="S868" s="243"/>
      <c r="T868" s="244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5" t="s">
        <v>193</v>
      </c>
      <c r="AU868" s="245" t="s">
        <v>82</v>
      </c>
      <c r="AV868" s="13" t="s">
        <v>82</v>
      </c>
      <c r="AW868" s="13" t="s">
        <v>33</v>
      </c>
      <c r="AX868" s="13" t="s">
        <v>72</v>
      </c>
      <c r="AY868" s="245" t="s">
        <v>180</v>
      </c>
    </row>
    <row r="869" s="13" customFormat="1">
      <c r="A869" s="13"/>
      <c r="B869" s="235"/>
      <c r="C869" s="236"/>
      <c r="D869" s="228" t="s">
        <v>193</v>
      </c>
      <c r="E869" s="237" t="s">
        <v>19</v>
      </c>
      <c r="F869" s="238" t="s">
        <v>1339</v>
      </c>
      <c r="G869" s="236"/>
      <c r="H869" s="239">
        <v>-1.25</v>
      </c>
      <c r="I869" s="240"/>
      <c r="J869" s="236"/>
      <c r="K869" s="236"/>
      <c r="L869" s="241"/>
      <c r="M869" s="242"/>
      <c r="N869" s="243"/>
      <c r="O869" s="243"/>
      <c r="P869" s="243"/>
      <c r="Q869" s="243"/>
      <c r="R869" s="243"/>
      <c r="S869" s="243"/>
      <c r="T869" s="24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5" t="s">
        <v>193</v>
      </c>
      <c r="AU869" s="245" t="s">
        <v>82</v>
      </c>
      <c r="AV869" s="13" t="s">
        <v>82</v>
      </c>
      <c r="AW869" s="13" t="s">
        <v>33</v>
      </c>
      <c r="AX869" s="13" t="s">
        <v>72</v>
      </c>
      <c r="AY869" s="245" t="s">
        <v>180</v>
      </c>
    </row>
    <row r="870" s="13" customFormat="1">
      <c r="A870" s="13"/>
      <c r="B870" s="235"/>
      <c r="C870" s="236"/>
      <c r="D870" s="228" t="s">
        <v>193</v>
      </c>
      <c r="E870" s="237" t="s">
        <v>19</v>
      </c>
      <c r="F870" s="238" t="s">
        <v>1342</v>
      </c>
      <c r="G870" s="236"/>
      <c r="H870" s="239">
        <v>-0.875</v>
      </c>
      <c r="I870" s="240"/>
      <c r="J870" s="236"/>
      <c r="K870" s="236"/>
      <c r="L870" s="241"/>
      <c r="M870" s="242"/>
      <c r="N870" s="243"/>
      <c r="O870" s="243"/>
      <c r="P870" s="243"/>
      <c r="Q870" s="243"/>
      <c r="R870" s="243"/>
      <c r="S870" s="243"/>
      <c r="T870" s="24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5" t="s">
        <v>193</v>
      </c>
      <c r="AU870" s="245" t="s">
        <v>82</v>
      </c>
      <c r="AV870" s="13" t="s">
        <v>82</v>
      </c>
      <c r="AW870" s="13" t="s">
        <v>33</v>
      </c>
      <c r="AX870" s="13" t="s">
        <v>72</v>
      </c>
      <c r="AY870" s="245" t="s">
        <v>180</v>
      </c>
    </row>
    <row r="871" s="13" customFormat="1">
      <c r="A871" s="13"/>
      <c r="B871" s="235"/>
      <c r="C871" s="236"/>
      <c r="D871" s="228" t="s">
        <v>193</v>
      </c>
      <c r="E871" s="237" t="s">
        <v>19</v>
      </c>
      <c r="F871" s="238" t="s">
        <v>1340</v>
      </c>
      <c r="G871" s="236"/>
      <c r="H871" s="239">
        <v>-2.2000000000000002</v>
      </c>
      <c r="I871" s="240"/>
      <c r="J871" s="236"/>
      <c r="K871" s="236"/>
      <c r="L871" s="241"/>
      <c r="M871" s="242"/>
      <c r="N871" s="243"/>
      <c r="O871" s="243"/>
      <c r="P871" s="243"/>
      <c r="Q871" s="243"/>
      <c r="R871" s="243"/>
      <c r="S871" s="243"/>
      <c r="T871" s="24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5" t="s">
        <v>193</v>
      </c>
      <c r="AU871" s="245" t="s">
        <v>82</v>
      </c>
      <c r="AV871" s="13" t="s">
        <v>82</v>
      </c>
      <c r="AW871" s="13" t="s">
        <v>33</v>
      </c>
      <c r="AX871" s="13" t="s">
        <v>72</v>
      </c>
      <c r="AY871" s="245" t="s">
        <v>180</v>
      </c>
    </row>
    <row r="872" s="14" customFormat="1">
      <c r="A872" s="14"/>
      <c r="B872" s="246"/>
      <c r="C872" s="247"/>
      <c r="D872" s="228" t="s">
        <v>193</v>
      </c>
      <c r="E872" s="248" t="s">
        <v>19</v>
      </c>
      <c r="F872" s="249" t="s">
        <v>1231</v>
      </c>
      <c r="G872" s="247"/>
      <c r="H872" s="248" t="s">
        <v>19</v>
      </c>
      <c r="I872" s="250"/>
      <c r="J872" s="247"/>
      <c r="K872" s="247"/>
      <c r="L872" s="251"/>
      <c r="M872" s="252"/>
      <c r="N872" s="253"/>
      <c r="O872" s="253"/>
      <c r="P872" s="253"/>
      <c r="Q872" s="253"/>
      <c r="R872" s="253"/>
      <c r="S872" s="253"/>
      <c r="T872" s="25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5" t="s">
        <v>193</v>
      </c>
      <c r="AU872" s="255" t="s">
        <v>82</v>
      </c>
      <c r="AV872" s="14" t="s">
        <v>80</v>
      </c>
      <c r="AW872" s="14" t="s">
        <v>33</v>
      </c>
      <c r="AX872" s="14" t="s">
        <v>72</v>
      </c>
      <c r="AY872" s="255" t="s">
        <v>180</v>
      </c>
    </row>
    <row r="873" s="14" customFormat="1">
      <c r="A873" s="14"/>
      <c r="B873" s="246"/>
      <c r="C873" s="247"/>
      <c r="D873" s="228" t="s">
        <v>193</v>
      </c>
      <c r="E873" s="248" t="s">
        <v>19</v>
      </c>
      <c r="F873" s="249" t="s">
        <v>1343</v>
      </c>
      <c r="G873" s="247"/>
      <c r="H873" s="248" t="s">
        <v>19</v>
      </c>
      <c r="I873" s="250"/>
      <c r="J873" s="247"/>
      <c r="K873" s="247"/>
      <c r="L873" s="251"/>
      <c r="M873" s="252"/>
      <c r="N873" s="253"/>
      <c r="O873" s="253"/>
      <c r="P873" s="253"/>
      <c r="Q873" s="253"/>
      <c r="R873" s="253"/>
      <c r="S873" s="253"/>
      <c r="T873" s="25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5" t="s">
        <v>193</v>
      </c>
      <c r="AU873" s="255" t="s">
        <v>82</v>
      </c>
      <c r="AV873" s="14" t="s">
        <v>80</v>
      </c>
      <c r="AW873" s="14" t="s">
        <v>33</v>
      </c>
      <c r="AX873" s="14" t="s">
        <v>72</v>
      </c>
      <c r="AY873" s="255" t="s">
        <v>180</v>
      </c>
    </row>
    <row r="874" s="13" customFormat="1">
      <c r="A874" s="13"/>
      <c r="B874" s="235"/>
      <c r="C874" s="236"/>
      <c r="D874" s="228" t="s">
        <v>193</v>
      </c>
      <c r="E874" s="237" t="s">
        <v>19</v>
      </c>
      <c r="F874" s="238" t="s">
        <v>1344</v>
      </c>
      <c r="G874" s="236"/>
      <c r="H874" s="239">
        <v>20.5</v>
      </c>
      <c r="I874" s="240"/>
      <c r="J874" s="236"/>
      <c r="K874" s="236"/>
      <c r="L874" s="241"/>
      <c r="M874" s="242"/>
      <c r="N874" s="243"/>
      <c r="O874" s="243"/>
      <c r="P874" s="243"/>
      <c r="Q874" s="243"/>
      <c r="R874" s="243"/>
      <c r="S874" s="243"/>
      <c r="T874" s="244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5" t="s">
        <v>193</v>
      </c>
      <c r="AU874" s="245" t="s">
        <v>82</v>
      </c>
      <c r="AV874" s="13" t="s">
        <v>82</v>
      </c>
      <c r="AW874" s="13" t="s">
        <v>33</v>
      </c>
      <c r="AX874" s="13" t="s">
        <v>72</v>
      </c>
      <c r="AY874" s="245" t="s">
        <v>180</v>
      </c>
    </row>
    <row r="875" s="13" customFormat="1">
      <c r="A875" s="13"/>
      <c r="B875" s="235"/>
      <c r="C875" s="236"/>
      <c r="D875" s="228" t="s">
        <v>193</v>
      </c>
      <c r="E875" s="237" t="s">
        <v>19</v>
      </c>
      <c r="F875" s="238" t="s">
        <v>1345</v>
      </c>
      <c r="G875" s="236"/>
      <c r="H875" s="239">
        <v>3.5</v>
      </c>
      <c r="I875" s="240"/>
      <c r="J875" s="236"/>
      <c r="K875" s="236"/>
      <c r="L875" s="241"/>
      <c r="M875" s="242"/>
      <c r="N875" s="243"/>
      <c r="O875" s="243"/>
      <c r="P875" s="243"/>
      <c r="Q875" s="243"/>
      <c r="R875" s="243"/>
      <c r="S875" s="243"/>
      <c r="T875" s="24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5" t="s">
        <v>193</v>
      </c>
      <c r="AU875" s="245" t="s">
        <v>82</v>
      </c>
      <c r="AV875" s="13" t="s">
        <v>82</v>
      </c>
      <c r="AW875" s="13" t="s">
        <v>33</v>
      </c>
      <c r="AX875" s="13" t="s">
        <v>72</v>
      </c>
      <c r="AY875" s="245" t="s">
        <v>180</v>
      </c>
    </row>
    <row r="876" s="14" customFormat="1">
      <c r="A876" s="14"/>
      <c r="B876" s="246"/>
      <c r="C876" s="247"/>
      <c r="D876" s="228" t="s">
        <v>193</v>
      </c>
      <c r="E876" s="248" t="s">
        <v>19</v>
      </c>
      <c r="F876" s="249" t="s">
        <v>1229</v>
      </c>
      <c r="G876" s="247"/>
      <c r="H876" s="248" t="s">
        <v>19</v>
      </c>
      <c r="I876" s="250"/>
      <c r="J876" s="247"/>
      <c r="K876" s="247"/>
      <c r="L876" s="251"/>
      <c r="M876" s="252"/>
      <c r="N876" s="253"/>
      <c r="O876" s="253"/>
      <c r="P876" s="253"/>
      <c r="Q876" s="253"/>
      <c r="R876" s="253"/>
      <c r="S876" s="253"/>
      <c r="T876" s="25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5" t="s">
        <v>193</v>
      </c>
      <c r="AU876" s="255" t="s">
        <v>82</v>
      </c>
      <c r="AV876" s="14" t="s">
        <v>80</v>
      </c>
      <c r="AW876" s="14" t="s">
        <v>33</v>
      </c>
      <c r="AX876" s="14" t="s">
        <v>72</v>
      </c>
      <c r="AY876" s="255" t="s">
        <v>180</v>
      </c>
    </row>
    <row r="877" s="13" customFormat="1">
      <c r="A877" s="13"/>
      <c r="B877" s="235"/>
      <c r="C877" s="236"/>
      <c r="D877" s="228" t="s">
        <v>193</v>
      </c>
      <c r="E877" s="237" t="s">
        <v>19</v>
      </c>
      <c r="F877" s="238" t="s">
        <v>1346</v>
      </c>
      <c r="G877" s="236"/>
      <c r="H877" s="239">
        <v>26.844000000000001</v>
      </c>
      <c r="I877" s="240"/>
      <c r="J877" s="236"/>
      <c r="K877" s="236"/>
      <c r="L877" s="241"/>
      <c r="M877" s="242"/>
      <c r="N877" s="243"/>
      <c r="O877" s="243"/>
      <c r="P877" s="243"/>
      <c r="Q877" s="243"/>
      <c r="R877" s="243"/>
      <c r="S877" s="243"/>
      <c r="T877" s="24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5" t="s">
        <v>193</v>
      </c>
      <c r="AU877" s="245" t="s">
        <v>82</v>
      </c>
      <c r="AV877" s="13" t="s">
        <v>82</v>
      </c>
      <c r="AW877" s="13" t="s">
        <v>33</v>
      </c>
      <c r="AX877" s="13" t="s">
        <v>72</v>
      </c>
      <c r="AY877" s="245" t="s">
        <v>180</v>
      </c>
    </row>
    <row r="878" s="14" customFormat="1">
      <c r="A878" s="14"/>
      <c r="B878" s="246"/>
      <c r="C878" s="247"/>
      <c r="D878" s="228" t="s">
        <v>193</v>
      </c>
      <c r="E878" s="248" t="s">
        <v>19</v>
      </c>
      <c r="F878" s="249" t="s">
        <v>1347</v>
      </c>
      <c r="G878" s="247"/>
      <c r="H878" s="248" t="s">
        <v>19</v>
      </c>
      <c r="I878" s="250"/>
      <c r="J878" s="247"/>
      <c r="K878" s="247"/>
      <c r="L878" s="251"/>
      <c r="M878" s="252"/>
      <c r="N878" s="253"/>
      <c r="O878" s="253"/>
      <c r="P878" s="253"/>
      <c r="Q878" s="253"/>
      <c r="R878" s="253"/>
      <c r="S878" s="253"/>
      <c r="T878" s="25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5" t="s">
        <v>193</v>
      </c>
      <c r="AU878" s="255" t="s">
        <v>82</v>
      </c>
      <c r="AV878" s="14" t="s">
        <v>80</v>
      </c>
      <c r="AW878" s="14" t="s">
        <v>33</v>
      </c>
      <c r="AX878" s="14" t="s">
        <v>72</v>
      </c>
      <c r="AY878" s="255" t="s">
        <v>180</v>
      </c>
    </row>
    <row r="879" s="13" customFormat="1">
      <c r="A879" s="13"/>
      <c r="B879" s="235"/>
      <c r="C879" s="236"/>
      <c r="D879" s="228" t="s">
        <v>193</v>
      </c>
      <c r="E879" s="237" t="s">
        <v>19</v>
      </c>
      <c r="F879" s="238" t="s">
        <v>1348</v>
      </c>
      <c r="G879" s="236"/>
      <c r="H879" s="239">
        <v>74.793999999999997</v>
      </c>
      <c r="I879" s="240"/>
      <c r="J879" s="236"/>
      <c r="K879" s="236"/>
      <c r="L879" s="241"/>
      <c r="M879" s="242"/>
      <c r="N879" s="243"/>
      <c r="O879" s="243"/>
      <c r="P879" s="243"/>
      <c r="Q879" s="243"/>
      <c r="R879" s="243"/>
      <c r="S879" s="243"/>
      <c r="T879" s="24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5" t="s">
        <v>193</v>
      </c>
      <c r="AU879" s="245" t="s">
        <v>82</v>
      </c>
      <c r="AV879" s="13" t="s">
        <v>82</v>
      </c>
      <c r="AW879" s="13" t="s">
        <v>33</v>
      </c>
      <c r="AX879" s="13" t="s">
        <v>72</v>
      </c>
      <c r="AY879" s="245" t="s">
        <v>180</v>
      </c>
    </row>
    <row r="880" s="13" customFormat="1">
      <c r="A880" s="13"/>
      <c r="B880" s="235"/>
      <c r="C880" s="236"/>
      <c r="D880" s="228" t="s">
        <v>193</v>
      </c>
      <c r="E880" s="237" t="s">
        <v>19</v>
      </c>
      <c r="F880" s="238" t="s">
        <v>1349</v>
      </c>
      <c r="G880" s="236"/>
      <c r="H880" s="239">
        <v>-2.8530000000000002</v>
      </c>
      <c r="I880" s="240"/>
      <c r="J880" s="236"/>
      <c r="K880" s="236"/>
      <c r="L880" s="241"/>
      <c r="M880" s="242"/>
      <c r="N880" s="243"/>
      <c r="O880" s="243"/>
      <c r="P880" s="243"/>
      <c r="Q880" s="243"/>
      <c r="R880" s="243"/>
      <c r="S880" s="243"/>
      <c r="T880" s="24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5" t="s">
        <v>193</v>
      </c>
      <c r="AU880" s="245" t="s">
        <v>82</v>
      </c>
      <c r="AV880" s="13" t="s">
        <v>82</v>
      </c>
      <c r="AW880" s="13" t="s">
        <v>33</v>
      </c>
      <c r="AX880" s="13" t="s">
        <v>72</v>
      </c>
      <c r="AY880" s="245" t="s">
        <v>180</v>
      </c>
    </row>
    <row r="881" s="14" customFormat="1">
      <c r="A881" s="14"/>
      <c r="B881" s="246"/>
      <c r="C881" s="247"/>
      <c r="D881" s="228" t="s">
        <v>193</v>
      </c>
      <c r="E881" s="248" t="s">
        <v>19</v>
      </c>
      <c r="F881" s="249" t="s">
        <v>1350</v>
      </c>
      <c r="G881" s="247"/>
      <c r="H881" s="248" t="s">
        <v>19</v>
      </c>
      <c r="I881" s="250"/>
      <c r="J881" s="247"/>
      <c r="K881" s="247"/>
      <c r="L881" s="251"/>
      <c r="M881" s="252"/>
      <c r="N881" s="253"/>
      <c r="O881" s="253"/>
      <c r="P881" s="253"/>
      <c r="Q881" s="253"/>
      <c r="R881" s="253"/>
      <c r="S881" s="253"/>
      <c r="T881" s="25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5" t="s">
        <v>193</v>
      </c>
      <c r="AU881" s="255" t="s">
        <v>82</v>
      </c>
      <c r="AV881" s="14" t="s">
        <v>80</v>
      </c>
      <c r="AW881" s="14" t="s">
        <v>33</v>
      </c>
      <c r="AX881" s="14" t="s">
        <v>72</v>
      </c>
      <c r="AY881" s="255" t="s">
        <v>180</v>
      </c>
    </row>
    <row r="882" s="13" customFormat="1">
      <c r="A882" s="13"/>
      <c r="B882" s="235"/>
      <c r="C882" s="236"/>
      <c r="D882" s="228" t="s">
        <v>193</v>
      </c>
      <c r="E882" s="237" t="s">
        <v>19</v>
      </c>
      <c r="F882" s="238" t="s">
        <v>1351</v>
      </c>
      <c r="G882" s="236"/>
      <c r="H882" s="239">
        <v>69.894999999999996</v>
      </c>
      <c r="I882" s="240"/>
      <c r="J882" s="236"/>
      <c r="K882" s="236"/>
      <c r="L882" s="241"/>
      <c r="M882" s="242"/>
      <c r="N882" s="243"/>
      <c r="O882" s="243"/>
      <c r="P882" s="243"/>
      <c r="Q882" s="243"/>
      <c r="R882" s="243"/>
      <c r="S882" s="243"/>
      <c r="T882" s="24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5" t="s">
        <v>193</v>
      </c>
      <c r="AU882" s="245" t="s">
        <v>82</v>
      </c>
      <c r="AV882" s="13" t="s">
        <v>82</v>
      </c>
      <c r="AW882" s="13" t="s">
        <v>33</v>
      </c>
      <c r="AX882" s="13" t="s">
        <v>72</v>
      </c>
      <c r="AY882" s="245" t="s">
        <v>180</v>
      </c>
    </row>
    <row r="883" s="13" customFormat="1">
      <c r="A883" s="13"/>
      <c r="B883" s="235"/>
      <c r="C883" s="236"/>
      <c r="D883" s="228" t="s">
        <v>193</v>
      </c>
      <c r="E883" s="237" t="s">
        <v>19</v>
      </c>
      <c r="F883" s="238" t="s">
        <v>1352</v>
      </c>
      <c r="G883" s="236"/>
      <c r="H883" s="239">
        <v>-5.875</v>
      </c>
      <c r="I883" s="240"/>
      <c r="J883" s="236"/>
      <c r="K883" s="236"/>
      <c r="L883" s="241"/>
      <c r="M883" s="242"/>
      <c r="N883" s="243"/>
      <c r="O883" s="243"/>
      <c r="P883" s="243"/>
      <c r="Q883" s="243"/>
      <c r="R883" s="243"/>
      <c r="S883" s="243"/>
      <c r="T883" s="24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5" t="s">
        <v>193</v>
      </c>
      <c r="AU883" s="245" t="s">
        <v>82</v>
      </c>
      <c r="AV883" s="13" t="s">
        <v>82</v>
      </c>
      <c r="AW883" s="13" t="s">
        <v>33</v>
      </c>
      <c r="AX883" s="13" t="s">
        <v>72</v>
      </c>
      <c r="AY883" s="245" t="s">
        <v>180</v>
      </c>
    </row>
    <row r="884" s="14" customFormat="1">
      <c r="A884" s="14"/>
      <c r="B884" s="246"/>
      <c r="C884" s="247"/>
      <c r="D884" s="228" t="s">
        <v>193</v>
      </c>
      <c r="E884" s="248" t="s">
        <v>19</v>
      </c>
      <c r="F884" s="249" t="s">
        <v>1353</v>
      </c>
      <c r="G884" s="247"/>
      <c r="H884" s="248" t="s">
        <v>19</v>
      </c>
      <c r="I884" s="250"/>
      <c r="J884" s="247"/>
      <c r="K884" s="247"/>
      <c r="L884" s="251"/>
      <c r="M884" s="252"/>
      <c r="N884" s="253"/>
      <c r="O884" s="253"/>
      <c r="P884" s="253"/>
      <c r="Q884" s="253"/>
      <c r="R884" s="253"/>
      <c r="S884" s="253"/>
      <c r="T884" s="25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5" t="s">
        <v>193</v>
      </c>
      <c r="AU884" s="255" t="s">
        <v>82</v>
      </c>
      <c r="AV884" s="14" t="s">
        <v>80</v>
      </c>
      <c r="AW884" s="14" t="s">
        <v>33</v>
      </c>
      <c r="AX884" s="14" t="s">
        <v>72</v>
      </c>
      <c r="AY884" s="255" t="s">
        <v>180</v>
      </c>
    </row>
    <row r="885" s="13" customFormat="1">
      <c r="A885" s="13"/>
      <c r="B885" s="235"/>
      <c r="C885" s="236"/>
      <c r="D885" s="228" t="s">
        <v>193</v>
      </c>
      <c r="E885" s="237" t="s">
        <v>19</v>
      </c>
      <c r="F885" s="238" t="s">
        <v>1354</v>
      </c>
      <c r="G885" s="236"/>
      <c r="H885" s="239">
        <v>61.271000000000001</v>
      </c>
      <c r="I885" s="240"/>
      <c r="J885" s="236"/>
      <c r="K885" s="236"/>
      <c r="L885" s="241"/>
      <c r="M885" s="242"/>
      <c r="N885" s="243"/>
      <c r="O885" s="243"/>
      <c r="P885" s="243"/>
      <c r="Q885" s="243"/>
      <c r="R885" s="243"/>
      <c r="S885" s="243"/>
      <c r="T885" s="24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5" t="s">
        <v>193</v>
      </c>
      <c r="AU885" s="245" t="s">
        <v>82</v>
      </c>
      <c r="AV885" s="13" t="s">
        <v>82</v>
      </c>
      <c r="AW885" s="13" t="s">
        <v>33</v>
      </c>
      <c r="AX885" s="13" t="s">
        <v>72</v>
      </c>
      <c r="AY885" s="245" t="s">
        <v>180</v>
      </c>
    </row>
    <row r="886" s="13" customFormat="1">
      <c r="A886" s="13"/>
      <c r="B886" s="235"/>
      <c r="C886" s="236"/>
      <c r="D886" s="228" t="s">
        <v>193</v>
      </c>
      <c r="E886" s="237" t="s">
        <v>19</v>
      </c>
      <c r="F886" s="238" t="s">
        <v>1355</v>
      </c>
      <c r="G886" s="236"/>
      <c r="H886" s="239">
        <v>7.2359999999999998</v>
      </c>
      <c r="I886" s="240"/>
      <c r="J886" s="236"/>
      <c r="K886" s="236"/>
      <c r="L886" s="241"/>
      <c r="M886" s="242"/>
      <c r="N886" s="243"/>
      <c r="O886" s="243"/>
      <c r="P886" s="243"/>
      <c r="Q886" s="243"/>
      <c r="R886" s="243"/>
      <c r="S886" s="243"/>
      <c r="T886" s="244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5" t="s">
        <v>193</v>
      </c>
      <c r="AU886" s="245" t="s">
        <v>82</v>
      </c>
      <c r="AV886" s="13" t="s">
        <v>82</v>
      </c>
      <c r="AW886" s="13" t="s">
        <v>33</v>
      </c>
      <c r="AX886" s="13" t="s">
        <v>72</v>
      </c>
      <c r="AY886" s="245" t="s">
        <v>180</v>
      </c>
    </row>
    <row r="887" s="16" customFormat="1">
      <c r="A887" s="16"/>
      <c r="B887" s="267"/>
      <c r="C887" s="268"/>
      <c r="D887" s="228" t="s">
        <v>193</v>
      </c>
      <c r="E887" s="269" t="s">
        <v>19</v>
      </c>
      <c r="F887" s="270" t="s">
        <v>473</v>
      </c>
      <c r="G887" s="268"/>
      <c r="H887" s="271">
        <v>379.00299999999999</v>
      </c>
      <c r="I887" s="272"/>
      <c r="J887" s="268"/>
      <c r="K887" s="268"/>
      <c r="L887" s="273"/>
      <c r="M887" s="274"/>
      <c r="N887" s="275"/>
      <c r="O887" s="275"/>
      <c r="P887" s="275"/>
      <c r="Q887" s="275"/>
      <c r="R887" s="275"/>
      <c r="S887" s="275"/>
      <c r="T887" s="276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T887" s="277" t="s">
        <v>193</v>
      </c>
      <c r="AU887" s="277" t="s">
        <v>82</v>
      </c>
      <c r="AV887" s="16" t="s">
        <v>100</v>
      </c>
      <c r="AW887" s="16" t="s">
        <v>33</v>
      </c>
      <c r="AX887" s="16" t="s">
        <v>72</v>
      </c>
      <c r="AY887" s="277" t="s">
        <v>180</v>
      </c>
    </row>
    <row r="888" s="15" customFormat="1">
      <c r="A888" s="15"/>
      <c r="B888" s="256"/>
      <c r="C888" s="257"/>
      <c r="D888" s="228" t="s">
        <v>193</v>
      </c>
      <c r="E888" s="258" t="s">
        <v>19</v>
      </c>
      <c r="F888" s="259" t="s">
        <v>353</v>
      </c>
      <c r="G888" s="257"/>
      <c r="H888" s="260">
        <v>689.82399999999996</v>
      </c>
      <c r="I888" s="261"/>
      <c r="J888" s="257"/>
      <c r="K888" s="257"/>
      <c r="L888" s="262"/>
      <c r="M888" s="263"/>
      <c r="N888" s="264"/>
      <c r="O888" s="264"/>
      <c r="P888" s="264"/>
      <c r="Q888" s="264"/>
      <c r="R888" s="264"/>
      <c r="S888" s="264"/>
      <c r="T888" s="26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66" t="s">
        <v>193</v>
      </c>
      <c r="AU888" s="266" t="s">
        <v>82</v>
      </c>
      <c r="AV888" s="15" t="s">
        <v>187</v>
      </c>
      <c r="AW888" s="15" t="s">
        <v>33</v>
      </c>
      <c r="AX888" s="15" t="s">
        <v>80</v>
      </c>
      <c r="AY888" s="266" t="s">
        <v>180</v>
      </c>
    </row>
    <row r="889" s="2" customFormat="1" ht="16.5" customHeight="1">
      <c r="A889" s="40"/>
      <c r="B889" s="41"/>
      <c r="C889" s="215" t="s">
        <v>1356</v>
      </c>
      <c r="D889" s="215" t="s">
        <v>182</v>
      </c>
      <c r="E889" s="216" t="s">
        <v>1357</v>
      </c>
      <c r="F889" s="217" t="s">
        <v>1358</v>
      </c>
      <c r="G889" s="218" t="s">
        <v>185</v>
      </c>
      <c r="H889" s="219">
        <v>17.448</v>
      </c>
      <c r="I889" s="220"/>
      <c r="J889" s="221">
        <f>ROUND(I889*H889,2)</f>
        <v>0</v>
      </c>
      <c r="K889" s="217" t="s">
        <v>186</v>
      </c>
      <c r="L889" s="46"/>
      <c r="M889" s="222" t="s">
        <v>19</v>
      </c>
      <c r="N889" s="223" t="s">
        <v>43</v>
      </c>
      <c r="O889" s="86"/>
      <c r="P889" s="224">
        <f>O889*H889</f>
        <v>0</v>
      </c>
      <c r="Q889" s="224">
        <v>0.26905000000000001</v>
      </c>
      <c r="R889" s="224">
        <f>Q889*H889</f>
        <v>4.6943844000000006</v>
      </c>
      <c r="S889" s="224">
        <v>0</v>
      </c>
      <c r="T889" s="225">
        <f>S889*H889</f>
        <v>0</v>
      </c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R889" s="226" t="s">
        <v>187</v>
      </c>
      <c r="AT889" s="226" t="s">
        <v>182</v>
      </c>
      <c r="AU889" s="226" t="s">
        <v>82</v>
      </c>
      <c r="AY889" s="19" t="s">
        <v>180</v>
      </c>
      <c r="BE889" s="227">
        <f>IF(N889="základní",J889,0)</f>
        <v>0</v>
      </c>
      <c r="BF889" s="227">
        <f>IF(N889="snížená",J889,0)</f>
        <v>0</v>
      </c>
      <c r="BG889" s="227">
        <f>IF(N889="zákl. přenesená",J889,0)</f>
        <v>0</v>
      </c>
      <c r="BH889" s="227">
        <f>IF(N889="sníž. přenesená",J889,0)</f>
        <v>0</v>
      </c>
      <c r="BI889" s="227">
        <f>IF(N889="nulová",J889,0)</f>
        <v>0</v>
      </c>
      <c r="BJ889" s="19" t="s">
        <v>80</v>
      </c>
      <c r="BK889" s="227">
        <f>ROUND(I889*H889,2)</f>
        <v>0</v>
      </c>
      <c r="BL889" s="19" t="s">
        <v>187</v>
      </c>
      <c r="BM889" s="226" t="s">
        <v>1359</v>
      </c>
    </row>
    <row r="890" s="2" customFormat="1">
      <c r="A890" s="40"/>
      <c r="B890" s="41"/>
      <c r="C890" s="42"/>
      <c r="D890" s="228" t="s">
        <v>189</v>
      </c>
      <c r="E890" s="42"/>
      <c r="F890" s="229" t="s">
        <v>1360</v>
      </c>
      <c r="G890" s="42"/>
      <c r="H890" s="42"/>
      <c r="I890" s="230"/>
      <c r="J890" s="42"/>
      <c r="K890" s="42"/>
      <c r="L890" s="46"/>
      <c r="M890" s="231"/>
      <c r="N890" s="232"/>
      <c r="O890" s="86"/>
      <c r="P890" s="86"/>
      <c r="Q890" s="86"/>
      <c r="R890" s="86"/>
      <c r="S890" s="86"/>
      <c r="T890" s="87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T890" s="19" t="s">
        <v>189</v>
      </c>
      <c r="AU890" s="19" t="s">
        <v>82</v>
      </c>
    </row>
    <row r="891" s="2" customFormat="1">
      <c r="A891" s="40"/>
      <c r="B891" s="41"/>
      <c r="C891" s="42"/>
      <c r="D891" s="233" t="s">
        <v>191</v>
      </c>
      <c r="E891" s="42"/>
      <c r="F891" s="234" t="s">
        <v>1361</v>
      </c>
      <c r="G891" s="42"/>
      <c r="H891" s="42"/>
      <c r="I891" s="230"/>
      <c r="J891" s="42"/>
      <c r="K891" s="42"/>
      <c r="L891" s="46"/>
      <c r="M891" s="231"/>
      <c r="N891" s="232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191</v>
      </c>
      <c r="AU891" s="19" t="s">
        <v>82</v>
      </c>
    </row>
    <row r="892" s="14" customFormat="1">
      <c r="A892" s="14"/>
      <c r="B892" s="246"/>
      <c r="C892" s="247"/>
      <c r="D892" s="228" t="s">
        <v>193</v>
      </c>
      <c r="E892" s="248" t="s">
        <v>19</v>
      </c>
      <c r="F892" s="249" t="s">
        <v>1362</v>
      </c>
      <c r="G892" s="247"/>
      <c r="H892" s="248" t="s">
        <v>19</v>
      </c>
      <c r="I892" s="250"/>
      <c r="J892" s="247"/>
      <c r="K892" s="247"/>
      <c r="L892" s="251"/>
      <c r="M892" s="252"/>
      <c r="N892" s="253"/>
      <c r="O892" s="253"/>
      <c r="P892" s="253"/>
      <c r="Q892" s="253"/>
      <c r="R892" s="253"/>
      <c r="S892" s="253"/>
      <c r="T892" s="25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255" t="s">
        <v>193</v>
      </c>
      <c r="AU892" s="255" t="s">
        <v>82</v>
      </c>
      <c r="AV892" s="14" t="s">
        <v>80</v>
      </c>
      <c r="AW892" s="14" t="s">
        <v>33</v>
      </c>
      <c r="AX892" s="14" t="s">
        <v>72</v>
      </c>
      <c r="AY892" s="255" t="s">
        <v>180</v>
      </c>
    </row>
    <row r="893" s="13" customFormat="1">
      <c r="A893" s="13"/>
      <c r="B893" s="235"/>
      <c r="C893" s="236"/>
      <c r="D893" s="228" t="s">
        <v>193</v>
      </c>
      <c r="E893" s="237" t="s">
        <v>19</v>
      </c>
      <c r="F893" s="238" t="s">
        <v>1363</v>
      </c>
      <c r="G893" s="236"/>
      <c r="H893" s="239">
        <v>17.448</v>
      </c>
      <c r="I893" s="240"/>
      <c r="J893" s="236"/>
      <c r="K893" s="236"/>
      <c r="L893" s="241"/>
      <c r="M893" s="242"/>
      <c r="N893" s="243"/>
      <c r="O893" s="243"/>
      <c r="P893" s="243"/>
      <c r="Q893" s="243"/>
      <c r="R893" s="243"/>
      <c r="S893" s="243"/>
      <c r="T893" s="244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5" t="s">
        <v>193</v>
      </c>
      <c r="AU893" s="245" t="s">
        <v>82</v>
      </c>
      <c r="AV893" s="13" t="s">
        <v>82</v>
      </c>
      <c r="AW893" s="13" t="s">
        <v>33</v>
      </c>
      <c r="AX893" s="13" t="s">
        <v>80</v>
      </c>
      <c r="AY893" s="245" t="s">
        <v>180</v>
      </c>
    </row>
    <row r="894" s="2" customFormat="1" ht="21.75" customHeight="1">
      <c r="A894" s="40"/>
      <c r="B894" s="41"/>
      <c r="C894" s="215" t="s">
        <v>1364</v>
      </c>
      <c r="D894" s="215" t="s">
        <v>182</v>
      </c>
      <c r="E894" s="216" t="s">
        <v>1365</v>
      </c>
      <c r="F894" s="217" t="s">
        <v>1366</v>
      </c>
      <c r="G894" s="218" t="s">
        <v>185</v>
      </c>
      <c r="H894" s="219">
        <v>478.65600000000001</v>
      </c>
      <c r="I894" s="220"/>
      <c r="J894" s="221">
        <f>ROUND(I894*H894,2)</f>
        <v>0</v>
      </c>
      <c r="K894" s="217" t="s">
        <v>186</v>
      </c>
      <c r="L894" s="46"/>
      <c r="M894" s="222" t="s">
        <v>19</v>
      </c>
      <c r="N894" s="223" t="s">
        <v>43</v>
      </c>
      <c r="O894" s="86"/>
      <c r="P894" s="224">
        <f>O894*H894</f>
        <v>0</v>
      </c>
      <c r="Q894" s="224">
        <v>0.25862000000000002</v>
      </c>
      <c r="R894" s="224">
        <f>Q894*H894</f>
        <v>123.79001472000002</v>
      </c>
      <c r="S894" s="224">
        <v>0</v>
      </c>
      <c r="T894" s="225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26" t="s">
        <v>187</v>
      </c>
      <c r="AT894" s="226" t="s">
        <v>182</v>
      </c>
      <c r="AU894" s="226" t="s">
        <v>82</v>
      </c>
      <c r="AY894" s="19" t="s">
        <v>180</v>
      </c>
      <c r="BE894" s="227">
        <f>IF(N894="základní",J894,0)</f>
        <v>0</v>
      </c>
      <c r="BF894" s="227">
        <f>IF(N894="snížená",J894,0)</f>
        <v>0</v>
      </c>
      <c r="BG894" s="227">
        <f>IF(N894="zákl. přenesená",J894,0)</f>
        <v>0</v>
      </c>
      <c r="BH894" s="227">
        <f>IF(N894="sníž. přenesená",J894,0)</f>
        <v>0</v>
      </c>
      <c r="BI894" s="227">
        <f>IF(N894="nulová",J894,0)</f>
        <v>0</v>
      </c>
      <c r="BJ894" s="19" t="s">
        <v>80</v>
      </c>
      <c r="BK894" s="227">
        <f>ROUND(I894*H894,2)</f>
        <v>0</v>
      </c>
      <c r="BL894" s="19" t="s">
        <v>187</v>
      </c>
      <c r="BM894" s="226" t="s">
        <v>1367</v>
      </c>
    </row>
    <row r="895" s="2" customFormat="1">
      <c r="A895" s="40"/>
      <c r="B895" s="41"/>
      <c r="C895" s="42"/>
      <c r="D895" s="228" t="s">
        <v>189</v>
      </c>
      <c r="E895" s="42"/>
      <c r="F895" s="229" t="s">
        <v>1368</v>
      </c>
      <c r="G895" s="42"/>
      <c r="H895" s="42"/>
      <c r="I895" s="230"/>
      <c r="J895" s="42"/>
      <c r="K895" s="42"/>
      <c r="L895" s="46"/>
      <c r="M895" s="231"/>
      <c r="N895" s="232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189</v>
      </c>
      <c r="AU895" s="19" t="s">
        <v>82</v>
      </c>
    </row>
    <row r="896" s="2" customFormat="1">
      <c r="A896" s="40"/>
      <c r="B896" s="41"/>
      <c r="C896" s="42"/>
      <c r="D896" s="233" t="s">
        <v>191</v>
      </c>
      <c r="E896" s="42"/>
      <c r="F896" s="234" t="s">
        <v>1369</v>
      </c>
      <c r="G896" s="42"/>
      <c r="H896" s="42"/>
      <c r="I896" s="230"/>
      <c r="J896" s="42"/>
      <c r="K896" s="42"/>
      <c r="L896" s="46"/>
      <c r="M896" s="231"/>
      <c r="N896" s="232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191</v>
      </c>
      <c r="AU896" s="19" t="s">
        <v>82</v>
      </c>
    </row>
    <row r="897" s="14" customFormat="1">
      <c r="A897" s="14"/>
      <c r="B897" s="246"/>
      <c r="C897" s="247"/>
      <c r="D897" s="228" t="s">
        <v>193</v>
      </c>
      <c r="E897" s="248" t="s">
        <v>19</v>
      </c>
      <c r="F897" s="249" t="s">
        <v>1218</v>
      </c>
      <c r="G897" s="247"/>
      <c r="H897" s="248" t="s">
        <v>19</v>
      </c>
      <c r="I897" s="250"/>
      <c r="J897" s="247"/>
      <c r="K897" s="247"/>
      <c r="L897" s="251"/>
      <c r="M897" s="252"/>
      <c r="N897" s="253"/>
      <c r="O897" s="253"/>
      <c r="P897" s="253"/>
      <c r="Q897" s="253"/>
      <c r="R897" s="253"/>
      <c r="S897" s="253"/>
      <c r="T897" s="25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5" t="s">
        <v>193</v>
      </c>
      <c r="AU897" s="255" t="s">
        <v>82</v>
      </c>
      <c r="AV897" s="14" t="s">
        <v>80</v>
      </c>
      <c r="AW897" s="14" t="s">
        <v>33</v>
      </c>
      <c r="AX897" s="14" t="s">
        <v>72</v>
      </c>
      <c r="AY897" s="255" t="s">
        <v>180</v>
      </c>
    </row>
    <row r="898" s="14" customFormat="1">
      <c r="A898" s="14"/>
      <c r="B898" s="246"/>
      <c r="C898" s="247"/>
      <c r="D898" s="228" t="s">
        <v>193</v>
      </c>
      <c r="E898" s="248" t="s">
        <v>19</v>
      </c>
      <c r="F898" s="249" t="s">
        <v>1370</v>
      </c>
      <c r="G898" s="247"/>
      <c r="H898" s="248" t="s">
        <v>19</v>
      </c>
      <c r="I898" s="250"/>
      <c r="J898" s="247"/>
      <c r="K898" s="247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193</v>
      </c>
      <c r="AU898" s="255" t="s">
        <v>82</v>
      </c>
      <c r="AV898" s="14" t="s">
        <v>80</v>
      </c>
      <c r="AW898" s="14" t="s">
        <v>33</v>
      </c>
      <c r="AX898" s="14" t="s">
        <v>72</v>
      </c>
      <c r="AY898" s="255" t="s">
        <v>180</v>
      </c>
    </row>
    <row r="899" s="13" customFormat="1">
      <c r="A899" s="13"/>
      <c r="B899" s="235"/>
      <c r="C899" s="236"/>
      <c r="D899" s="228" t="s">
        <v>193</v>
      </c>
      <c r="E899" s="237" t="s">
        <v>19</v>
      </c>
      <c r="F899" s="238" t="s">
        <v>1371</v>
      </c>
      <c r="G899" s="236"/>
      <c r="H899" s="239">
        <v>26.975000000000001</v>
      </c>
      <c r="I899" s="240"/>
      <c r="J899" s="236"/>
      <c r="K899" s="236"/>
      <c r="L899" s="241"/>
      <c r="M899" s="242"/>
      <c r="N899" s="243"/>
      <c r="O899" s="243"/>
      <c r="P899" s="243"/>
      <c r="Q899" s="243"/>
      <c r="R899" s="243"/>
      <c r="S899" s="243"/>
      <c r="T899" s="24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5" t="s">
        <v>193</v>
      </c>
      <c r="AU899" s="245" t="s">
        <v>82</v>
      </c>
      <c r="AV899" s="13" t="s">
        <v>82</v>
      </c>
      <c r="AW899" s="13" t="s">
        <v>33</v>
      </c>
      <c r="AX899" s="13" t="s">
        <v>72</v>
      </c>
      <c r="AY899" s="245" t="s">
        <v>180</v>
      </c>
    </row>
    <row r="900" s="14" customFormat="1">
      <c r="A900" s="14"/>
      <c r="B900" s="246"/>
      <c r="C900" s="247"/>
      <c r="D900" s="228" t="s">
        <v>193</v>
      </c>
      <c r="E900" s="248" t="s">
        <v>19</v>
      </c>
      <c r="F900" s="249" t="s">
        <v>1372</v>
      </c>
      <c r="G900" s="247"/>
      <c r="H900" s="248" t="s">
        <v>19</v>
      </c>
      <c r="I900" s="250"/>
      <c r="J900" s="247"/>
      <c r="K900" s="247"/>
      <c r="L900" s="251"/>
      <c r="M900" s="252"/>
      <c r="N900" s="253"/>
      <c r="O900" s="253"/>
      <c r="P900" s="253"/>
      <c r="Q900" s="253"/>
      <c r="R900" s="253"/>
      <c r="S900" s="253"/>
      <c r="T900" s="25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5" t="s">
        <v>193</v>
      </c>
      <c r="AU900" s="255" t="s">
        <v>82</v>
      </c>
      <c r="AV900" s="14" t="s">
        <v>80</v>
      </c>
      <c r="AW900" s="14" t="s">
        <v>33</v>
      </c>
      <c r="AX900" s="14" t="s">
        <v>72</v>
      </c>
      <c r="AY900" s="255" t="s">
        <v>180</v>
      </c>
    </row>
    <row r="901" s="13" customFormat="1">
      <c r="A901" s="13"/>
      <c r="B901" s="235"/>
      <c r="C901" s="236"/>
      <c r="D901" s="228" t="s">
        <v>193</v>
      </c>
      <c r="E901" s="237" t="s">
        <v>19</v>
      </c>
      <c r="F901" s="238" t="s">
        <v>1373</v>
      </c>
      <c r="G901" s="236"/>
      <c r="H901" s="239">
        <v>51.201000000000001</v>
      </c>
      <c r="I901" s="240"/>
      <c r="J901" s="236"/>
      <c r="K901" s="236"/>
      <c r="L901" s="241"/>
      <c r="M901" s="242"/>
      <c r="N901" s="243"/>
      <c r="O901" s="243"/>
      <c r="P901" s="243"/>
      <c r="Q901" s="243"/>
      <c r="R901" s="243"/>
      <c r="S901" s="243"/>
      <c r="T901" s="24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5" t="s">
        <v>193</v>
      </c>
      <c r="AU901" s="245" t="s">
        <v>82</v>
      </c>
      <c r="AV901" s="13" t="s">
        <v>82</v>
      </c>
      <c r="AW901" s="13" t="s">
        <v>33</v>
      </c>
      <c r="AX901" s="13" t="s">
        <v>72</v>
      </c>
      <c r="AY901" s="245" t="s">
        <v>180</v>
      </c>
    </row>
    <row r="902" s="14" customFormat="1">
      <c r="A902" s="14"/>
      <c r="B902" s="246"/>
      <c r="C902" s="247"/>
      <c r="D902" s="228" t="s">
        <v>193</v>
      </c>
      <c r="E902" s="248" t="s">
        <v>19</v>
      </c>
      <c r="F902" s="249" t="s">
        <v>1374</v>
      </c>
      <c r="G902" s="247"/>
      <c r="H902" s="248" t="s">
        <v>19</v>
      </c>
      <c r="I902" s="250"/>
      <c r="J902" s="247"/>
      <c r="K902" s="247"/>
      <c r="L902" s="251"/>
      <c r="M902" s="252"/>
      <c r="N902" s="253"/>
      <c r="O902" s="253"/>
      <c r="P902" s="253"/>
      <c r="Q902" s="253"/>
      <c r="R902" s="253"/>
      <c r="S902" s="253"/>
      <c r="T902" s="25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5" t="s">
        <v>193</v>
      </c>
      <c r="AU902" s="255" t="s">
        <v>82</v>
      </c>
      <c r="AV902" s="14" t="s">
        <v>80</v>
      </c>
      <c r="AW902" s="14" t="s">
        <v>33</v>
      </c>
      <c r="AX902" s="14" t="s">
        <v>72</v>
      </c>
      <c r="AY902" s="255" t="s">
        <v>180</v>
      </c>
    </row>
    <row r="903" s="13" customFormat="1">
      <c r="A903" s="13"/>
      <c r="B903" s="235"/>
      <c r="C903" s="236"/>
      <c r="D903" s="228" t="s">
        <v>193</v>
      </c>
      <c r="E903" s="237" t="s">
        <v>19</v>
      </c>
      <c r="F903" s="238" t="s">
        <v>1375</v>
      </c>
      <c r="G903" s="236"/>
      <c r="H903" s="239">
        <v>12.375</v>
      </c>
      <c r="I903" s="240"/>
      <c r="J903" s="236"/>
      <c r="K903" s="236"/>
      <c r="L903" s="241"/>
      <c r="M903" s="242"/>
      <c r="N903" s="243"/>
      <c r="O903" s="243"/>
      <c r="P903" s="243"/>
      <c r="Q903" s="243"/>
      <c r="R903" s="243"/>
      <c r="S903" s="243"/>
      <c r="T903" s="244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45" t="s">
        <v>193</v>
      </c>
      <c r="AU903" s="245" t="s">
        <v>82</v>
      </c>
      <c r="AV903" s="13" t="s">
        <v>82</v>
      </c>
      <c r="AW903" s="13" t="s">
        <v>33</v>
      </c>
      <c r="AX903" s="13" t="s">
        <v>72</v>
      </c>
      <c r="AY903" s="245" t="s">
        <v>180</v>
      </c>
    </row>
    <row r="904" s="14" customFormat="1">
      <c r="A904" s="14"/>
      <c r="B904" s="246"/>
      <c r="C904" s="247"/>
      <c r="D904" s="228" t="s">
        <v>193</v>
      </c>
      <c r="E904" s="248" t="s">
        <v>19</v>
      </c>
      <c r="F904" s="249" t="s">
        <v>1376</v>
      </c>
      <c r="G904" s="247"/>
      <c r="H904" s="248" t="s">
        <v>19</v>
      </c>
      <c r="I904" s="250"/>
      <c r="J904" s="247"/>
      <c r="K904" s="247"/>
      <c r="L904" s="251"/>
      <c r="M904" s="252"/>
      <c r="N904" s="253"/>
      <c r="O904" s="253"/>
      <c r="P904" s="253"/>
      <c r="Q904" s="253"/>
      <c r="R904" s="253"/>
      <c r="S904" s="253"/>
      <c r="T904" s="25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5" t="s">
        <v>193</v>
      </c>
      <c r="AU904" s="255" t="s">
        <v>82</v>
      </c>
      <c r="AV904" s="14" t="s">
        <v>80</v>
      </c>
      <c r="AW904" s="14" t="s">
        <v>33</v>
      </c>
      <c r="AX904" s="14" t="s">
        <v>72</v>
      </c>
      <c r="AY904" s="255" t="s">
        <v>180</v>
      </c>
    </row>
    <row r="905" s="13" customFormat="1">
      <c r="A905" s="13"/>
      <c r="B905" s="235"/>
      <c r="C905" s="236"/>
      <c r="D905" s="228" t="s">
        <v>193</v>
      </c>
      <c r="E905" s="237" t="s">
        <v>19</v>
      </c>
      <c r="F905" s="238" t="s">
        <v>1377</v>
      </c>
      <c r="G905" s="236"/>
      <c r="H905" s="239">
        <v>27.600999999999999</v>
      </c>
      <c r="I905" s="240"/>
      <c r="J905" s="236"/>
      <c r="K905" s="236"/>
      <c r="L905" s="241"/>
      <c r="M905" s="242"/>
      <c r="N905" s="243"/>
      <c r="O905" s="243"/>
      <c r="P905" s="243"/>
      <c r="Q905" s="243"/>
      <c r="R905" s="243"/>
      <c r="S905" s="243"/>
      <c r="T905" s="244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5" t="s">
        <v>193</v>
      </c>
      <c r="AU905" s="245" t="s">
        <v>82</v>
      </c>
      <c r="AV905" s="13" t="s">
        <v>82</v>
      </c>
      <c r="AW905" s="13" t="s">
        <v>33</v>
      </c>
      <c r="AX905" s="13" t="s">
        <v>72</v>
      </c>
      <c r="AY905" s="245" t="s">
        <v>180</v>
      </c>
    </row>
    <row r="906" s="13" customFormat="1">
      <c r="A906" s="13"/>
      <c r="B906" s="235"/>
      <c r="C906" s="236"/>
      <c r="D906" s="228" t="s">
        <v>193</v>
      </c>
      <c r="E906" s="237" t="s">
        <v>19</v>
      </c>
      <c r="F906" s="238" t="s">
        <v>1378</v>
      </c>
      <c r="G906" s="236"/>
      <c r="H906" s="239">
        <v>4.0460000000000003</v>
      </c>
      <c r="I906" s="240"/>
      <c r="J906" s="236"/>
      <c r="K906" s="236"/>
      <c r="L906" s="241"/>
      <c r="M906" s="242"/>
      <c r="N906" s="243"/>
      <c r="O906" s="243"/>
      <c r="P906" s="243"/>
      <c r="Q906" s="243"/>
      <c r="R906" s="243"/>
      <c r="S906" s="243"/>
      <c r="T906" s="244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5" t="s">
        <v>193</v>
      </c>
      <c r="AU906" s="245" t="s">
        <v>82</v>
      </c>
      <c r="AV906" s="13" t="s">
        <v>82</v>
      </c>
      <c r="AW906" s="13" t="s">
        <v>33</v>
      </c>
      <c r="AX906" s="13" t="s">
        <v>72</v>
      </c>
      <c r="AY906" s="245" t="s">
        <v>180</v>
      </c>
    </row>
    <row r="907" s="14" customFormat="1">
      <c r="A907" s="14"/>
      <c r="B907" s="246"/>
      <c r="C907" s="247"/>
      <c r="D907" s="228" t="s">
        <v>193</v>
      </c>
      <c r="E907" s="248" t="s">
        <v>19</v>
      </c>
      <c r="F907" s="249" t="s">
        <v>1379</v>
      </c>
      <c r="G907" s="247"/>
      <c r="H907" s="248" t="s">
        <v>19</v>
      </c>
      <c r="I907" s="250"/>
      <c r="J907" s="247"/>
      <c r="K907" s="247"/>
      <c r="L907" s="251"/>
      <c r="M907" s="252"/>
      <c r="N907" s="253"/>
      <c r="O907" s="253"/>
      <c r="P907" s="253"/>
      <c r="Q907" s="253"/>
      <c r="R907" s="253"/>
      <c r="S907" s="253"/>
      <c r="T907" s="25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5" t="s">
        <v>193</v>
      </c>
      <c r="AU907" s="255" t="s">
        <v>82</v>
      </c>
      <c r="AV907" s="14" t="s">
        <v>80</v>
      </c>
      <c r="AW907" s="14" t="s">
        <v>33</v>
      </c>
      <c r="AX907" s="14" t="s">
        <v>72</v>
      </c>
      <c r="AY907" s="255" t="s">
        <v>180</v>
      </c>
    </row>
    <row r="908" s="14" customFormat="1">
      <c r="A908" s="14"/>
      <c r="B908" s="246"/>
      <c r="C908" s="247"/>
      <c r="D908" s="228" t="s">
        <v>193</v>
      </c>
      <c r="E908" s="248" t="s">
        <v>19</v>
      </c>
      <c r="F908" s="249" t="s">
        <v>1370</v>
      </c>
      <c r="G908" s="247"/>
      <c r="H908" s="248" t="s">
        <v>19</v>
      </c>
      <c r="I908" s="250"/>
      <c r="J908" s="247"/>
      <c r="K908" s="247"/>
      <c r="L908" s="251"/>
      <c r="M908" s="252"/>
      <c r="N908" s="253"/>
      <c r="O908" s="253"/>
      <c r="P908" s="253"/>
      <c r="Q908" s="253"/>
      <c r="R908" s="253"/>
      <c r="S908" s="253"/>
      <c r="T908" s="25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5" t="s">
        <v>193</v>
      </c>
      <c r="AU908" s="255" t="s">
        <v>82</v>
      </c>
      <c r="AV908" s="14" t="s">
        <v>80</v>
      </c>
      <c r="AW908" s="14" t="s">
        <v>33</v>
      </c>
      <c r="AX908" s="14" t="s">
        <v>72</v>
      </c>
      <c r="AY908" s="255" t="s">
        <v>180</v>
      </c>
    </row>
    <row r="909" s="13" customFormat="1">
      <c r="A909" s="13"/>
      <c r="B909" s="235"/>
      <c r="C909" s="236"/>
      <c r="D909" s="228" t="s">
        <v>193</v>
      </c>
      <c r="E909" s="237" t="s">
        <v>19</v>
      </c>
      <c r="F909" s="238" t="s">
        <v>1371</v>
      </c>
      <c r="G909" s="236"/>
      <c r="H909" s="239">
        <v>26.975000000000001</v>
      </c>
      <c r="I909" s="240"/>
      <c r="J909" s="236"/>
      <c r="K909" s="236"/>
      <c r="L909" s="241"/>
      <c r="M909" s="242"/>
      <c r="N909" s="243"/>
      <c r="O909" s="243"/>
      <c r="P909" s="243"/>
      <c r="Q909" s="243"/>
      <c r="R909" s="243"/>
      <c r="S909" s="243"/>
      <c r="T909" s="24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5" t="s">
        <v>193</v>
      </c>
      <c r="AU909" s="245" t="s">
        <v>82</v>
      </c>
      <c r="AV909" s="13" t="s">
        <v>82</v>
      </c>
      <c r="AW909" s="13" t="s">
        <v>33</v>
      </c>
      <c r="AX909" s="13" t="s">
        <v>72</v>
      </c>
      <c r="AY909" s="245" t="s">
        <v>180</v>
      </c>
    </row>
    <row r="910" s="14" customFormat="1">
      <c r="A910" s="14"/>
      <c r="B910" s="246"/>
      <c r="C910" s="247"/>
      <c r="D910" s="228" t="s">
        <v>193</v>
      </c>
      <c r="E910" s="248" t="s">
        <v>19</v>
      </c>
      <c r="F910" s="249" t="s">
        <v>1380</v>
      </c>
      <c r="G910" s="247"/>
      <c r="H910" s="248" t="s">
        <v>19</v>
      </c>
      <c r="I910" s="250"/>
      <c r="J910" s="247"/>
      <c r="K910" s="247"/>
      <c r="L910" s="251"/>
      <c r="M910" s="252"/>
      <c r="N910" s="253"/>
      <c r="O910" s="253"/>
      <c r="P910" s="253"/>
      <c r="Q910" s="253"/>
      <c r="R910" s="253"/>
      <c r="S910" s="253"/>
      <c r="T910" s="25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5" t="s">
        <v>193</v>
      </c>
      <c r="AU910" s="255" t="s">
        <v>82</v>
      </c>
      <c r="AV910" s="14" t="s">
        <v>80</v>
      </c>
      <c r="AW910" s="14" t="s">
        <v>33</v>
      </c>
      <c r="AX910" s="14" t="s">
        <v>72</v>
      </c>
      <c r="AY910" s="255" t="s">
        <v>180</v>
      </c>
    </row>
    <row r="911" s="13" customFormat="1">
      <c r="A911" s="13"/>
      <c r="B911" s="235"/>
      <c r="C911" s="236"/>
      <c r="D911" s="228" t="s">
        <v>193</v>
      </c>
      <c r="E911" s="237" t="s">
        <v>19</v>
      </c>
      <c r="F911" s="238" t="s">
        <v>1381</v>
      </c>
      <c r="G911" s="236"/>
      <c r="H911" s="239">
        <v>96.411000000000001</v>
      </c>
      <c r="I911" s="240"/>
      <c r="J911" s="236"/>
      <c r="K911" s="236"/>
      <c r="L911" s="241"/>
      <c r="M911" s="242"/>
      <c r="N911" s="243"/>
      <c r="O911" s="243"/>
      <c r="P911" s="243"/>
      <c r="Q911" s="243"/>
      <c r="R911" s="243"/>
      <c r="S911" s="243"/>
      <c r="T911" s="24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5" t="s">
        <v>193</v>
      </c>
      <c r="AU911" s="245" t="s">
        <v>82</v>
      </c>
      <c r="AV911" s="13" t="s">
        <v>82</v>
      </c>
      <c r="AW911" s="13" t="s">
        <v>33</v>
      </c>
      <c r="AX911" s="13" t="s">
        <v>72</v>
      </c>
      <c r="AY911" s="245" t="s">
        <v>180</v>
      </c>
    </row>
    <row r="912" s="13" customFormat="1">
      <c r="A912" s="13"/>
      <c r="B912" s="235"/>
      <c r="C912" s="236"/>
      <c r="D912" s="228" t="s">
        <v>193</v>
      </c>
      <c r="E912" s="237" t="s">
        <v>19</v>
      </c>
      <c r="F912" s="238" t="s">
        <v>1382</v>
      </c>
      <c r="G912" s="236"/>
      <c r="H912" s="239">
        <v>-4.5</v>
      </c>
      <c r="I912" s="240"/>
      <c r="J912" s="236"/>
      <c r="K912" s="236"/>
      <c r="L912" s="241"/>
      <c r="M912" s="242"/>
      <c r="N912" s="243"/>
      <c r="O912" s="243"/>
      <c r="P912" s="243"/>
      <c r="Q912" s="243"/>
      <c r="R912" s="243"/>
      <c r="S912" s="243"/>
      <c r="T912" s="244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5" t="s">
        <v>193</v>
      </c>
      <c r="AU912" s="245" t="s">
        <v>82</v>
      </c>
      <c r="AV912" s="13" t="s">
        <v>82</v>
      </c>
      <c r="AW912" s="13" t="s">
        <v>33</v>
      </c>
      <c r="AX912" s="13" t="s">
        <v>72</v>
      </c>
      <c r="AY912" s="245" t="s">
        <v>180</v>
      </c>
    </row>
    <row r="913" s="13" customFormat="1">
      <c r="A913" s="13"/>
      <c r="B913" s="235"/>
      <c r="C913" s="236"/>
      <c r="D913" s="228" t="s">
        <v>193</v>
      </c>
      <c r="E913" s="237" t="s">
        <v>19</v>
      </c>
      <c r="F913" s="238" t="s">
        <v>1383</v>
      </c>
      <c r="G913" s="236"/>
      <c r="H913" s="239">
        <v>-1.8899999999999999</v>
      </c>
      <c r="I913" s="240"/>
      <c r="J913" s="236"/>
      <c r="K913" s="236"/>
      <c r="L913" s="241"/>
      <c r="M913" s="242"/>
      <c r="N913" s="243"/>
      <c r="O913" s="243"/>
      <c r="P913" s="243"/>
      <c r="Q913" s="243"/>
      <c r="R913" s="243"/>
      <c r="S913" s="243"/>
      <c r="T913" s="244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5" t="s">
        <v>193</v>
      </c>
      <c r="AU913" s="245" t="s">
        <v>82</v>
      </c>
      <c r="AV913" s="13" t="s">
        <v>82</v>
      </c>
      <c r="AW913" s="13" t="s">
        <v>33</v>
      </c>
      <c r="AX913" s="13" t="s">
        <v>72</v>
      </c>
      <c r="AY913" s="245" t="s">
        <v>180</v>
      </c>
    </row>
    <row r="914" s="13" customFormat="1">
      <c r="A914" s="13"/>
      <c r="B914" s="235"/>
      <c r="C914" s="236"/>
      <c r="D914" s="228" t="s">
        <v>193</v>
      </c>
      <c r="E914" s="237" t="s">
        <v>19</v>
      </c>
      <c r="F914" s="238" t="s">
        <v>1384</v>
      </c>
      <c r="G914" s="236"/>
      <c r="H914" s="239">
        <v>-1.6799999999999999</v>
      </c>
      <c r="I914" s="240"/>
      <c r="J914" s="236"/>
      <c r="K914" s="236"/>
      <c r="L914" s="241"/>
      <c r="M914" s="242"/>
      <c r="N914" s="243"/>
      <c r="O914" s="243"/>
      <c r="P914" s="243"/>
      <c r="Q914" s="243"/>
      <c r="R914" s="243"/>
      <c r="S914" s="243"/>
      <c r="T914" s="244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5" t="s">
        <v>193</v>
      </c>
      <c r="AU914" s="245" t="s">
        <v>82</v>
      </c>
      <c r="AV914" s="13" t="s">
        <v>82</v>
      </c>
      <c r="AW914" s="13" t="s">
        <v>33</v>
      </c>
      <c r="AX914" s="13" t="s">
        <v>72</v>
      </c>
      <c r="AY914" s="245" t="s">
        <v>180</v>
      </c>
    </row>
    <row r="915" s="13" customFormat="1">
      <c r="A915" s="13"/>
      <c r="B915" s="235"/>
      <c r="C915" s="236"/>
      <c r="D915" s="228" t="s">
        <v>193</v>
      </c>
      <c r="E915" s="237" t="s">
        <v>19</v>
      </c>
      <c r="F915" s="238" t="s">
        <v>1385</v>
      </c>
      <c r="G915" s="236"/>
      <c r="H915" s="239">
        <v>-1.47</v>
      </c>
      <c r="I915" s="240"/>
      <c r="J915" s="236"/>
      <c r="K915" s="236"/>
      <c r="L915" s="241"/>
      <c r="M915" s="242"/>
      <c r="N915" s="243"/>
      <c r="O915" s="243"/>
      <c r="P915" s="243"/>
      <c r="Q915" s="243"/>
      <c r="R915" s="243"/>
      <c r="S915" s="243"/>
      <c r="T915" s="244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5" t="s">
        <v>193</v>
      </c>
      <c r="AU915" s="245" t="s">
        <v>82</v>
      </c>
      <c r="AV915" s="13" t="s">
        <v>82</v>
      </c>
      <c r="AW915" s="13" t="s">
        <v>33</v>
      </c>
      <c r="AX915" s="13" t="s">
        <v>72</v>
      </c>
      <c r="AY915" s="245" t="s">
        <v>180</v>
      </c>
    </row>
    <row r="916" s="13" customFormat="1">
      <c r="A916" s="13"/>
      <c r="B916" s="235"/>
      <c r="C916" s="236"/>
      <c r="D916" s="228" t="s">
        <v>193</v>
      </c>
      <c r="E916" s="237" t="s">
        <v>19</v>
      </c>
      <c r="F916" s="238" t="s">
        <v>1386</v>
      </c>
      <c r="G916" s="236"/>
      <c r="H916" s="239">
        <v>-7.7999999999999998</v>
      </c>
      <c r="I916" s="240"/>
      <c r="J916" s="236"/>
      <c r="K916" s="236"/>
      <c r="L916" s="241"/>
      <c r="M916" s="242"/>
      <c r="N916" s="243"/>
      <c r="O916" s="243"/>
      <c r="P916" s="243"/>
      <c r="Q916" s="243"/>
      <c r="R916" s="243"/>
      <c r="S916" s="243"/>
      <c r="T916" s="24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5" t="s">
        <v>193</v>
      </c>
      <c r="AU916" s="245" t="s">
        <v>82</v>
      </c>
      <c r="AV916" s="13" t="s">
        <v>82</v>
      </c>
      <c r="AW916" s="13" t="s">
        <v>33</v>
      </c>
      <c r="AX916" s="13" t="s">
        <v>72</v>
      </c>
      <c r="AY916" s="245" t="s">
        <v>180</v>
      </c>
    </row>
    <row r="917" s="16" customFormat="1">
      <c r="A917" s="16"/>
      <c r="B917" s="267"/>
      <c r="C917" s="268"/>
      <c r="D917" s="228" t="s">
        <v>193</v>
      </c>
      <c r="E917" s="269" t="s">
        <v>19</v>
      </c>
      <c r="F917" s="270" t="s">
        <v>473</v>
      </c>
      <c r="G917" s="268"/>
      <c r="H917" s="271">
        <v>228.244</v>
      </c>
      <c r="I917" s="272"/>
      <c r="J917" s="268"/>
      <c r="K917" s="268"/>
      <c r="L917" s="273"/>
      <c r="M917" s="274"/>
      <c r="N917" s="275"/>
      <c r="O917" s="275"/>
      <c r="P917" s="275"/>
      <c r="Q917" s="275"/>
      <c r="R917" s="275"/>
      <c r="S917" s="275"/>
      <c r="T917" s="27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T917" s="277" t="s">
        <v>193</v>
      </c>
      <c r="AU917" s="277" t="s">
        <v>82</v>
      </c>
      <c r="AV917" s="16" t="s">
        <v>100</v>
      </c>
      <c r="AW917" s="16" t="s">
        <v>33</v>
      </c>
      <c r="AX917" s="16" t="s">
        <v>72</v>
      </c>
      <c r="AY917" s="277" t="s">
        <v>180</v>
      </c>
    </row>
    <row r="918" s="14" customFormat="1">
      <c r="A918" s="14"/>
      <c r="B918" s="246"/>
      <c r="C918" s="247"/>
      <c r="D918" s="228" t="s">
        <v>193</v>
      </c>
      <c r="E918" s="248" t="s">
        <v>19</v>
      </c>
      <c r="F918" s="249" t="s">
        <v>1387</v>
      </c>
      <c r="G918" s="247"/>
      <c r="H918" s="248" t="s">
        <v>19</v>
      </c>
      <c r="I918" s="250"/>
      <c r="J918" s="247"/>
      <c r="K918" s="247"/>
      <c r="L918" s="251"/>
      <c r="M918" s="252"/>
      <c r="N918" s="253"/>
      <c r="O918" s="253"/>
      <c r="P918" s="253"/>
      <c r="Q918" s="253"/>
      <c r="R918" s="253"/>
      <c r="S918" s="253"/>
      <c r="T918" s="25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5" t="s">
        <v>193</v>
      </c>
      <c r="AU918" s="255" t="s">
        <v>82</v>
      </c>
      <c r="AV918" s="14" t="s">
        <v>80</v>
      </c>
      <c r="AW918" s="14" t="s">
        <v>33</v>
      </c>
      <c r="AX918" s="14" t="s">
        <v>72</v>
      </c>
      <c r="AY918" s="255" t="s">
        <v>180</v>
      </c>
    </row>
    <row r="919" s="13" customFormat="1">
      <c r="A919" s="13"/>
      <c r="B919" s="235"/>
      <c r="C919" s="236"/>
      <c r="D919" s="228" t="s">
        <v>193</v>
      </c>
      <c r="E919" s="237" t="s">
        <v>19</v>
      </c>
      <c r="F919" s="238" t="s">
        <v>1388</v>
      </c>
      <c r="G919" s="236"/>
      <c r="H919" s="239">
        <v>4.3550000000000004</v>
      </c>
      <c r="I919" s="240"/>
      <c r="J919" s="236"/>
      <c r="K919" s="236"/>
      <c r="L919" s="241"/>
      <c r="M919" s="242"/>
      <c r="N919" s="243"/>
      <c r="O919" s="243"/>
      <c r="P919" s="243"/>
      <c r="Q919" s="243"/>
      <c r="R919" s="243"/>
      <c r="S919" s="243"/>
      <c r="T919" s="244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45" t="s">
        <v>193</v>
      </c>
      <c r="AU919" s="245" t="s">
        <v>82</v>
      </c>
      <c r="AV919" s="13" t="s">
        <v>82</v>
      </c>
      <c r="AW919" s="13" t="s">
        <v>33</v>
      </c>
      <c r="AX919" s="13" t="s">
        <v>72</v>
      </c>
      <c r="AY919" s="245" t="s">
        <v>180</v>
      </c>
    </row>
    <row r="920" s="14" customFormat="1">
      <c r="A920" s="14"/>
      <c r="B920" s="246"/>
      <c r="C920" s="247"/>
      <c r="D920" s="228" t="s">
        <v>193</v>
      </c>
      <c r="E920" s="248" t="s">
        <v>19</v>
      </c>
      <c r="F920" s="249" t="s">
        <v>1389</v>
      </c>
      <c r="G920" s="247"/>
      <c r="H920" s="248" t="s">
        <v>19</v>
      </c>
      <c r="I920" s="250"/>
      <c r="J920" s="247"/>
      <c r="K920" s="247"/>
      <c r="L920" s="251"/>
      <c r="M920" s="252"/>
      <c r="N920" s="253"/>
      <c r="O920" s="253"/>
      <c r="P920" s="253"/>
      <c r="Q920" s="253"/>
      <c r="R920" s="253"/>
      <c r="S920" s="253"/>
      <c r="T920" s="25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5" t="s">
        <v>193</v>
      </c>
      <c r="AU920" s="255" t="s">
        <v>82</v>
      </c>
      <c r="AV920" s="14" t="s">
        <v>80</v>
      </c>
      <c r="AW920" s="14" t="s">
        <v>33</v>
      </c>
      <c r="AX920" s="14" t="s">
        <v>72</v>
      </c>
      <c r="AY920" s="255" t="s">
        <v>180</v>
      </c>
    </row>
    <row r="921" s="14" customFormat="1">
      <c r="A921" s="14"/>
      <c r="B921" s="246"/>
      <c r="C921" s="247"/>
      <c r="D921" s="228" t="s">
        <v>193</v>
      </c>
      <c r="E921" s="248" t="s">
        <v>19</v>
      </c>
      <c r="F921" s="249" t="s">
        <v>1390</v>
      </c>
      <c r="G921" s="247"/>
      <c r="H921" s="248" t="s">
        <v>19</v>
      </c>
      <c r="I921" s="250"/>
      <c r="J921" s="247"/>
      <c r="K921" s="247"/>
      <c r="L921" s="251"/>
      <c r="M921" s="252"/>
      <c r="N921" s="253"/>
      <c r="O921" s="253"/>
      <c r="P921" s="253"/>
      <c r="Q921" s="253"/>
      <c r="R921" s="253"/>
      <c r="S921" s="253"/>
      <c r="T921" s="25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5" t="s">
        <v>193</v>
      </c>
      <c r="AU921" s="255" t="s">
        <v>82</v>
      </c>
      <c r="AV921" s="14" t="s">
        <v>80</v>
      </c>
      <c r="AW921" s="14" t="s">
        <v>33</v>
      </c>
      <c r="AX921" s="14" t="s">
        <v>72</v>
      </c>
      <c r="AY921" s="255" t="s">
        <v>180</v>
      </c>
    </row>
    <row r="922" s="13" customFormat="1">
      <c r="A922" s="13"/>
      <c r="B922" s="235"/>
      <c r="C922" s="236"/>
      <c r="D922" s="228" t="s">
        <v>193</v>
      </c>
      <c r="E922" s="237" t="s">
        <v>19</v>
      </c>
      <c r="F922" s="238" t="s">
        <v>1391</v>
      </c>
      <c r="G922" s="236"/>
      <c r="H922" s="239">
        <v>34.030000000000001</v>
      </c>
      <c r="I922" s="240"/>
      <c r="J922" s="236"/>
      <c r="K922" s="236"/>
      <c r="L922" s="241"/>
      <c r="M922" s="242"/>
      <c r="N922" s="243"/>
      <c r="O922" s="243"/>
      <c r="P922" s="243"/>
      <c r="Q922" s="243"/>
      <c r="R922" s="243"/>
      <c r="S922" s="243"/>
      <c r="T922" s="244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5" t="s">
        <v>193</v>
      </c>
      <c r="AU922" s="245" t="s">
        <v>82</v>
      </c>
      <c r="AV922" s="13" t="s">
        <v>82</v>
      </c>
      <c r="AW922" s="13" t="s">
        <v>33</v>
      </c>
      <c r="AX922" s="13" t="s">
        <v>72</v>
      </c>
      <c r="AY922" s="245" t="s">
        <v>180</v>
      </c>
    </row>
    <row r="923" s="14" customFormat="1">
      <c r="A923" s="14"/>
      <c r="B923" s="246"/>
      <c r="C923" s="247"/>
      <c r="D923" s="228" t="s">
        <v>193</v>
      </c>
      <c r="E923" s="248" t="s">
        <v>19</v>
      </c>
      <c r="F923" s="249" t="s">
        <v>1392</v>
      </c>
      <c r="G923" s="247"/>
      <c r="H923" s="248" t="s">
        <v>19</v>
      </c>
      <c r="I923" s="250"/>
      <c r="J923" s="247"/>
      <c r="K923" s="247"/>
      <c r="L923" s="251"/>
      <c r="M923" s="252"/>
      <c r="N923" s="253"/>
      <c r="O923" s="253"/>
      <c r="P923" s="253"/>
      <c r="Q923" s="253"/>
      <c r="R923" s="253"/>
      <c r="S923" s="253"/>
      <c r="T923" s="25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5" t="s">
        <v>193</v>
      </c>
      <c r="AU923" s="255" t="s">
        <v>82</v>
      </c>
      <c r="AV923" s="14" t="s">
        <v>80</v>
      </c>
      <c r="AW923" s="14" t="s">
        <v>33</v>
      </c>
      <c r="AX923" s="14" t="s">
        <v>72</v>
      </c>
      <c r="AY923" s="255" t="s">
        <v>180</v>
      </c>
    </row>
    <row r="924" s="13" customFormat="1">
      <c r="A924" s="13"/>
      <c r="B924" s="235"/>
      <c r="C924" s="236"/>
      <c r="D924" s="228" t="s">
        <v>193</v>
      </c>
      <c r="E924" s="237" t="s">
        <v>19</v>
      </c>
      <c r="F924" s="238" t="s">
        <v>1393</v>
      </c>
      <c r="G924" s="236"/>
      <c r="H924" s="239">
        <v>26.474</v>
      </c>
      <c r="I924" s="240"/>
      <c r="J924" s="236"/>
      <c r="K924" s="236"/>
      <c r="L924" s="241"/>
      <c r="M924" s="242"/>
      <c r="N924" s="243"/>
      <c r="O924" s="243"/>
      <c r="P924" s="243"/>
      <c r="Q924" s="243"/>
      <c r="R924" s="243"/>
      <c r="S924" s="243"/>
      <c r="T924" s="244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5" t="s">
        <v>193</v>
      </c>
      <c r="AU924" s="245" t="s">
        <v>82</v>
      </c>
      <c r="AV924" s="13" t="s">
        <v>82</v>
      </c>
      <c r="AW924" s="13" t="s">
        <v>33</v>
      </c>
      <c r="AX924" s="13" t="s">
        <v>72</v>
      </c>
      <c r="AY924" s="245" t="s">
        <v>180</v>
      </c>
    </row>
    <row r="925" s="14" customFormat="1">
      <c r="A925" s="14"/>
      <c r="B925" s="246"/>
      <c r="C925" s="247"/>
      <c r="D925" s="228" t="s">
        <v>193</v>
      </c>
      <c r="E925" s="248" t="s">
        <v>19</v>
      </c>
      <c r="F925" s="249" t="s">
        <v>1394</v>
      </c>
      <c r="G925" s="247"/>
      <c r="H925" s="248" t="s">
        <v>19</v>
      </c>
      <c r="I925" s="250"/>
      <c r="J925" s="247"/>
      <c r="K925" s="247"/>
      <c r="L925" s="251"/>
      <c r="M925" s="252"/>
      <c r="N925" s="253"/>
      <c r="O925" s="253"/>
      <c r="P925" s="253"/>
      <c r="Q925" s="253"/>
      <c r="R925" s="253"/>
      <c r="S925" s="253"/>
      <c r="T925" s="25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5" t="s">
        <v>193</v>
      </c>
      <c r="AU925" s="255" t="s">
        <v>82</v>
      </c>
      <c r="AV925" s="14" t="s">
        <v>80</v>
      </c>
      <c r="AW925" s="14" t="s">
        <v>33</v>
      </c>
      <c r="AX925" s="14" t="s">
        <v>72</v>
      </c>
      <c r="AY925" s="255" t="s">
        <v>180</v>
      </c>
    </row>
    <row r="926" s="13" customFormat="1">
      <c r="A926" s="13"/>
      <c r="B926" s="235"/>
      <c r="C926" s="236"/>
      <c r="D926" s="228" t="s">
        <v>193</v>
      </c>
      <c r="E926" s="237" t="s">
        <v>19</v>
      </c>
      <c r="F926" s="238" t="s">
        <v>1395</v>
      </c>
      <c r="G926" s="236"/>
      <c r="H926" s="239">
        <v>24.846</v>
      </c>
      <c r="I926" s="240"/>
      <c r="J926" s="236"/>
      <c r="K926" s="236"/>
      <c r="L926" s="241"/>
      <c r="M926" s="242"/>
      <c r="N926" s="243"/>
      <c r="O926" s="243"/>
      <c r="P926" s="243"/>
      <c r="Q926" s="243"/>
      <c r="R926" s="243"/>
      <c r="S926" s="243"/>
      <c r="T926" s="24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5" t="s">
        <v>193</v>
      </c>
      <c r="AU926" s="245" t="s">
        <v>82</v>
      </c>
      <c r="AV926" s="13" t="s">
        <v>82</v>
      </c>
      <c r="AW926" s="13" t="s">
        <v>33</v>
      </c>
      <c r="AX926" s="13" t="s">
        <v>72</v>
      </c>
      <c r="AY926" s="245" t="s">
        <v>180</v>
      </c>
    </row>
    <row r="927" s="14" customFormat="1">
      <c r="A927" s="14"/>
      <c r="B927" s="246"/>
      <c r="C927" s="247"/>
      <c r="D927" s="228" t="s">
        <v>193</v>
      </c>
      <c r="E927" s="248" t="s">
        <v>19</v>
      </c>
      <c r="F927" s="249" t="s">
        <v>1396</v>
      </c>
      <c r="G927" s="247"/>
      <c r="H927" s="248" t="s">
        <v>19</v>
      </c>
      <c r="I927" s="250"/>
      <c r="J927" s="247"/>
      <c r="K927" s="247"/>
      <c r="L927" s="251"/>
      <c r="M927" s="252"/>
      <c r="N927" s="253"/>
      <c r="O927" s="253"/>
      <c r="P927" s="253"/>
      <c r="Q927" s="253"/>
      <c r="R927" s="253"/>
      <c r="S927" s="253"/>
      <c r="T927" s="25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5" t="s">
        <v>193</v>
      </c>
      <c r="AU927" s="255" t="s">
        <v>82</v>
      </c>
      <c r="AV927" s="14" t="s">
        <v>80</v>
      </c>
      <c r="AW927" s="14" t="s">
        <v>33</v>
      </c>
      <c r="AX927" s="14" t="s">
        <v>72</v>
      </c>
      <c r="AY927" s="255" t="s">
        <v>180</v>
      </c>
    </row>
    <row r="928" s="13" customFormat="1">
      <c r="A928" s="13"/>
      <c r="B928" s="235"/>
      <c r="C928" s="236"/>
      <c r="D928" s="228" t="s">
        <v>193</v>
      </c>
      <c r="E928" s="237" t="s">
        <v>19</v>
      </c>
      <c r="F928" s="238" t="s">
        <v>1397</v>
      </c>
      <c r="G928" s="236"/>
      <c r="H928" s="239">
        <v>12.737</v>
      </c>
      <c r="I928" s="240"/>
      <c r="J928" s="236"/>
      <c r="K928" s="236"/>
      <c r="L928" s="241"/>
      <c r="M928" s="242"/>
      <c r="N928" s="243"/>
      <c r="O928" s="243"/>
      <c r="P928" s="243"/>
      <c r="Q928" s="243"/>
      <c r="R928" s="243"/>
      <c r="S928" s="243"/>
      <c r="T928" s="244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5" t="s">
        <v>193</v>
      </c>
      <c r="AU928" s="245" t="s">
        <v>82</v>
      </c>
      <c r="AV928" s="13" t="s">
        <v>82</v>
      </c>
      <c r="AW928" s="13" t="s">
        <v>33</v>
      </c>
      <c r="AX928" s="13" t="s">
        <v>72</v>
      </c>
      <c r="AY928" s="245" t="s">
        <v>180</v>
      </c>
    </row>
    <row r="929" s="14" customFormat="1">
      <c r="A929" s="14"/>
      <c r="B929" s="246"/>
      <c r="C929" s="247"/>
      <c r="D929" s="228" t="s">
        <v>193</v>
      </c>
      <c r="E929" s="248" t="s">
        <v>19</v>
      </c>
      <c r="F929" s="249" t="s">
        <v>1231</v>
      </c>
      <c r="G929" s="247"/>
      <c r="H929" s="248" t="s">
        <v>19</v>
      </c>
      <c r="I929" s="250"/>
      <c r="J929" s="247"/>
      <c r="K929" s="247"/>
      <c r="L929" s="251"/>
      <c r="M929" s="252"/>
      <c r="N929" s="253"/>
      <c r="O929" s="253"/>
      <c r="P929" s="253"/>
      <c r="Q929" s="253"/>
      <c r="R929" s="253"/>
      <c r="S929" s="253"/>
      <c r="T929" s="25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5" t="s">
        <v>193</v>
      </c>
      <c r="AU929" s="255" t="s">
        <v>82</v>
      </c>
      <c r="AV929" s="14" t="s">
        <v>80</v>
      </c>
      <c r="AW929" s="14" t="s">
        <v>33</v>
      </c>
      <c r="AX929" s="14" t="s">
        <v>72</v>
      </c>
      <c r="AY929" s="255" t="s">
        <v>180</v>
      </c>
    </row>
    <row r="930" s="14" customFormat="1">
      <c r="A930" s="14"/>
      <c r="B930" s="246"/>
      <c r="C930" s="247"/>
      <c r="D930" s="228" t="s">
        <v>193</v>
      </c>
      <c r="E930" s="248" t="s">
        <v>19</v>
      </c>
      <c r="F930" s="249" t="s">
        <v>1390</v>
      </c>
      <c r="G930" s="247"/>
      <c r="H930" s="248" t="s">
        <v>19</v>
      </c>
      <c r="I930" s="250"/>
      <c r="J930" s="247"/>
      <c r="K930" s="247"/>
      <c r="L930" s="251"/>
      <c r="M930" s="252"/>
      <c r="N930" s="253"/>
      <c r="O930" s="253"/>
      <c r="P930" s="253"/>
      <c r="Q930" s="253"/>
      <c r="R930" s="253"/>
      <c r="S930" s="253"/>
      <c r="T930" s="25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5" t="s">
        <v>193</v>
      </c>
      <c r="AU930" s="255" t="s">
        <v>82</v>
      </c>
      <c r="AV930" s="14" t="s">
        <v>80</v>
      </c>
      <c r="AW930" s="14" t="s">
        <v>33</v>
      </c>
      <c r="AX930" s="14" t="s">
        <v>72</v>
      </c>
      <c r="AY930" s="255" t="s">
        <v>180</v>
      </c>
    </row>
    <row r="931" s="13" customFormat="1">
      <c r="A931" s="13"/>
      <c r="B931" s="235"/>
      <c r="C931" s="236"/>
      <c r="D931" s="228" t="s">
        <v>193</v>
      </c>
      <c r="E931" s="237" t="s">
        <v>19</v>
      </c>
      <c r="F931" s="238" t="s">
        <v>1398</v>
      </c>
      <c r="G931" s="236"/>
      <c r="H931" s="239">
        <v>29.050000000000001</v>
      </c>
      <c r="I931" s="240"/>
      <c r="J931" s="236"/>
      <c r="K931" s="236"/>
      <c r="L931" s="241"/>
      <c r="M931" s="242"/>
      <c r="N931" s="243"/>
      <c r="O931" s="243"/>
      <c r="P931" s="243"/>
      <c r="Q931" s="243"/>
      <c r="R931" s="243"/>
      <c r="S931" s="243"/>
      <c r="T931" s="24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5" t="s">
        <v>193</v>
      </c>
      <c r="AU931" s="245" t="s">
        <v>82</v>
      </c>
      <c r="AV931" s="13" t="s">
        <v>82</v>
      </c>
      <c r="AW931" s="13" t="s">
        <v>33</v>
      </c>
      <c r="AX931" s="13" t="s">
        <v>72</v>
      </c>
      <c r="AY931" s="245" t="s">
        <v>180</v>
      </c>
    </row>
    <row r="932" s="14" customFormat="1">
      <c r="A932" s="14"/>
      <c r="B932" s="246"/>
      <c r="C932" s="247"/>
      <c r="D932" s="228" t="s">
        <v>193</v>
      </c>
      <c r="E932" s="248" t="s">
        <v>19</v>
      </c>
      <c r="F932" s="249" t="s">
        <v>1399</v>
      </c>
      <c r="G932" s="247"/>
      <c r="H932" s="248" t="s">
        <v>19</v>
      </c>
      <c r="I932" s="250"/>
      <c r="J932" s="247"/>
      <c r="K932" s="247"/>
      <c r="L932" s="251"/>
      <c r="M932" s="252"/>
      <c r="N932" s="253"/>
      <c r="O932" s="253"/>
      <c r="P932" s="253"/>
      <c r="Q932" s="253"/>
      <c r="R932" s="253"/>
      <c r="S932" s="253"/>
      <c r="T932" s="25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5" t="s">
        <v>193</v>
      </c>
      <c r="AU932" s="255" t="s">
        <v>82</v>
      </c>
      <c r="AV932" s="14" t="s">
        <v>80</v>
      </c>
      <c r="AW932" s="14" t="s">
        <v>33</v>
      </c>
      <c r="AX932" s="14" t="s">
        <v>72</v>
      </c>
      <c r="AY932" s="255" t="s">
        <v>180</v>
      </c>
    </row>
    <row r="933" s="13" customFormat="1">
      <c r="A933" s="13"/>
      <c r="B933" s="235"/>
      <c r="C933" s="236"/>
      <c r="D933" s="228" t="s">
        <v>193</v>
      </c>
      <c r="E933" s="237" t="s">
        <v>19</v>
      </c>
      <c r="F933" s="238" t="s">
        <v>1400</v>
      </c>
      <c r="G933" s="236"/>
      <c r="H933" s="239">
        <v>126</v>
      </c>
      <c r="I933" s="240"/>
      <c r="J933" s="236"/>
      <c r="K933" s="236"/>
      <c r="L933" s="241"/>
      <c r="M933" s="242"/>
      <c r="N933" s="243"/>
      <c r="O933" s="243"/>
      <c r="P933" s="243"/>
      <c r="Q933" s="243"/>
      <c r="R933" s="243"/>
      <c r="S933" s="243"/>
      <c r="T933" s="244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5" t="s">
        <v>193</v>
      </c>
      <c r="AU933" s="245" t="s">
        <v>82</v>
      </c>
      <c r="AV933" s="13" t="s">
        <v>82</v>
      </c>
      <c r="AW933" s="13" t="s">
        <v>33</v>
      </c>
      <c r="AX933" s="13" t="s">
        <v>72</v>
      </c>
      <c r="AY933" s="245" t="s">
        <v>180</v>
      </c>
    </row>
    <row r="934" s="13" customFormat="1">
      <c r="A934" s="13"/>
      <c r="B934" s="235"/>
      <c r="C934" s="236"/>
      <c r="D934" s="228" t="s">
        <v>193</v>
      </c>
      <c r="E934" s="237" t="s">
        <v>19</v>
      </c>
      <c r="F934" s="238" t="s">
        <v>1401</v>
      </c>
      <c r="G934" s="236"/>
      <c r="H934" s="239">
        <v>-2.25</v>
      </c>
      <c r="I934" s="240"/>
      <c r="J934" s="236"/>
      <c r="K934" s="236"/>
      <c r="L934" s="241"/>
      <c r="M934" s="242"/>
      <c r="N934" s="243"/>
      <c r="O934" s="243"/>
      <c r="P934" s="243"/>
      <c r="Q934" s="243"/>
      <c r="R934" s="243"/>
      <c r="S934" s="243"/>
      <c r="T934" s="244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5" t="s">
        <v>193</v>
      </c>
      <c r="AU934" s="245" t="s">
        <v>82</v>
      </c>
      <c r="AV934" s="13" t="s">
        <v>82</v>
      </c>
      <c r="AW934" s="13" t="s">
        <v>33</v>
      </c>
      <c r="AX934" s="13" t="s">
        <v>72</v>
      </c>
      <c r="AY934" s="245" t="s">
        <v>180</v>
      </c>
    </row>
    <row r="935" s="13" customFormat="1">
      <c r="A935" s="13"/>
      <c r="B935" s="235"/>
      <c r="C935" s="236"/>
      <c r="D935" s="228" t="s">
        <v>193</v>
      </c>
      <c r="E935" s="237" t="s">
        <v>19</v>
      </c>
      <c r="F935" s="238" t="s">
        <v>1402</v>
      </c>
      <c r="G935" s="236"/>
      <c r="H935" s="239">
        <v>-3.3599999999999999</v>
      </c>
      <c r="I935" s="240"/>
      <c r="J935" s="236"/>
      <c r="K935" s="236"/>
      <c r="L935" s="241"/>
      <c r="M935" s="242"/>
      <c r="N935" s="243"/>
      <c r="O935" s="243"/>
      <c r="P935" s="243"/>
      <c r="Q935" s="243"/>
      <c r="R935" s="243"/>
      <c r="S935" s="243"/>
      <c r="T935" s="244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5" t="s">
        <v>193</v>
      </c>
      <c r="AU935" s="245" t="s">
        <v>82</v>
      </c>
      <c r="AV935" s="13" t="s">
        <v>82</v>
      </c>
      <c r="AW935" s="13" t="s">
        <v>33</v>
      </c>
      <c r="AX935" s="13" t="s">
        <v>72</v>
      </c>
      <c r="AY935" s="245" t="s">
        <v>180</v>
      </c>
    </row>
    <row r="936" s="13" customFormat="1">
      <c r="A936" s="13"/>
      <c r="B936" s="235"/>
      <c r="C936" s="236"/>
      <c r="D936" s="228" t="s">
        <v>193</v>
      </c>
      <c r="E936" s="237" t="s">
        <v>19</v>
      </c>
      <c r="F936" s="238" t="s">
        <v>1385</v>
      </c>
      <c r="G936" s="236"/>
      <c r="H936" s="239">
        <v>-1.47</v>
      </c>
      <c r="I936" s="240"/>
      <c r="J936" s="236"/>
      <c r="K936" s="236"/>
      <c r="L936" s="241"/>
      <c r="M936" s="242"/>
      <c r="N936" s="243"/>
      <c r="O936" s="243"/>
      <c r="P936" s="243"/>
      <c r="Q936" s="243"/>
      <c r="R936" s="243"/>
      <c r="S936" s="243"/>
      <c r="T936" s="244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5" t="s">
        <v>193</v>
      </c>
      <c r="AU936" s="245" t="s">
        <v>82</v>
      </c>
      <c r="AV936" s="13" t="s">
        <v>82</v>
      </c>
      <c r="AW936" s="13" t="s">
        <v>33</v>
      </c>
      <c r="AX936" s="13" t="s">
        <v>72</v>
      </c>
      <c r="AY936" s="245" t="s">
        <v>180</v>
      </c>
    </row>
    <row r="937" s="16" customFormat="1">
      <c r="A937" s="16"/>
      <c r="B937" s="267"/>
      <c r="C937" s="268"/>
      <c r="D937" s="228" t="s">
        <v>193</v>
      </c>
      <c r="E937" s="269" t="s">
        <v>19</v>
      </c>
      <c r="F937" s="270" t="s">
        <v>473</v>
      </c>
      <c r="G937" s="268"/>
      <c r="H937" s="271">
        <v>250.41200000000001</v>
      </c>
      <c r="I937" s="272"/>
      <c r="J937" s="268"/>
      <c r="K937" s="268"/>
      <c r="L937" s="273"/>
      <c r="M937" s="274"/>
      <c r="N937" s="275"/>
      <c r="O937" s="275"/>
      <c r="P937" s="275"/>
      <c r="Q937" s="275"/>
      <c r="R937" s="275"/>
      <c r="S937" s="275"/>
      <c r="T937" s="276"/>
      <c r="U937" s="16"/>
      <c r="V937" s="16"/>
      <c r="W937" s="16"/>
      <c r="X937" s="16"/>
      <c r="Y937" s="16"/>
      <c r="Z937" s="16"/>
      <c r="AA937" s="16"/>
      <c r="AB937" s="16"/>
      <c r="AC937" s="16"/>
      <c r="AD937" s="16"/>
      <c r="AE937" s="16"/>
      <c r="AT937" s="277" t="s">
        <v>193</v>
      </c>
      <c r="AU937" s="277" t="s">
        <v>82</v>
      </c>
      <c r="AV937" s="16" t="s">
        <v>100</v>
      </c>
      <c r="AW937" s="16" t="s">
        <v>33</v>
      </c>
      <c r="AX937" s="16" t="s">
        <v>72</v>
      </c>
      <c r="AY937" s="277" t="s">
        <v>180</v>
      </c>
    </row>
    <row r="938" s="15" customFormat="1">
      <c r="A938" s="15"/>
      <c r="B938" s="256"/>
      <c r="C938" s="257"/>
      <c r="D938" s="228" t="s">
        <v>193</v>
      </c>
      <c r="E938" s="258" t="s">
        <v>19</v>
      </c>
      <c r="F938" s="259" t="s">
        <v>353</v>
      </c>
      <c r="G938" s="257"/>
      <c r="H938" s="260">
        <v>478.65600000000001</v>
      </c>
      <c r="I938" s="261"/>
      <c r="J938" s="257"/>
      <c r="K938" s="257"/>
      <c r="L938" s="262"/>
      <c r="M938" s="263"/>
      <c r="N938" s="264"/>
      <c r="O938" s="264"/>
      <c r="P938" s="264"/>
      <c r="Q938" s="264"/>
      <c r="R938" s="264"/>
      <c r="S938" s="264"/>
      <c r="T938" s="26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6" t="s">
        <v>193</v>
      </c>
      <c r="AU938" s="266" t="s">
        <v>82</v>
      </c>
      <c r="AV938" s="15" t="s">
        <v>187</v>
      </c>
      <c r="AW938" s="15" t="s">
        <v>33</v>
      </c>
      <c r="AX938" s="15" t="s">
        <v>80</v>
      </c>
      <c r="AY938" s="266" t="s">
        <v>180</v>
      </c>
    </row>
    <row r="939" s="2" customFormat="1" ht="16.5" customHeight="1">
      <c r="A939" s="40"/>
      <c r="B939" s="41"/>
      <c r="C939" s="215" t="s">
        <v>1403</v>
      </c>
      <c r="D939" s="215" t="s">
        <v>182</v>
      </c>
      <c r="E939" s="216" t="s">
        <v>1404</v>
      </c>
      <c r="F939" s="217" t="s">
        <v>1405</v>
      </c>
      <c r="G939" s="218" t="s">
        <v>235</v>
      </c>
      <c r="H939" s="219">
        <v>556.84799999999996</v>
      </c>
      <c r="I939" s="220"/>
      <c r="J939" s="221">
        <f>ROUND(I939*H939,2)</f>
        <v>0</v>
      </c>
      <c r="K939" s="217" t="s">
        <v>186</v>
      </c>
      <c r="L939" s="46"/>
      <c r="M939" s="222" t="s">
        <v>19</v>
      </c>
      <c r="N939" s="223" t="s">
        <v>43</v>
      </c>
      <c r="O939" s="86"/>
      <c r="P939" s="224">
        <f>O939*H939</f>
        <v>0</v>
      </c>
      <c r="Q939" s="224">
        <v>0.015520000000000001</v>
      </c>
      <c r="R939" s="224">
        <f>Q939*H939</f>
        <v>8.642280959999999</v>
      </c>
      <c r="S939" s="224">
        <v>0</v>
      </c>
      <c r="T939" s="225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26" t="s">
        <v>187</v>
      </c>
      <c r="AT939" s="226" t="s">
        <v>182</v>
      </c>
      <c r="AU939" s="226" t="s">
        <v>82</v>
      </c>
      <c r="AY939" s="19" t="s">
        <v>180</v>
      </c>
      <c r="BE939" s="227">
        <f>IF(N939="základní",J939,0)</f>
        <v>0</v>
      </c>
      <c r="BF939" s="227">
        <f>IF(N939="snížená",J939,0)</f>
        <v>0</v>
      </c>
      <c r="BG939" s="227">
        <f>IF(N939="zákl. přenesená",J939,0)</f>
        <v>0</v>
      </c>
      <c r="BH939" s="227">
        <f>IF(N939="sníž. přenesená",J939,0)</f>
        <v>0</v>
      </c>
      <c r="BI939" s="227">
        <f>IF(N939="nulová",J939,0)</f>
        <v>0</v>
      </c>
      <c r="BJ939" s="19" t="s">
        <v>80</v>
      </c>
      <c r="BK939" s="227">
        <f>ROUND(I939*H939,2)</f>
        <v>0</v>
      </c>
      <c r="BL939" s="19" t="s">
        <v>187</v>
      </c>
      <c r="BM939" s="226" t="s">
        <v>1406</v>
      </c>
    </row>
    <row r="940" s="2" customFormat="1">
      <c r="A940" s="40"/>
      <c r="B940" s="41"/>
      <c r="C940" s="42"/>
      <c r="D940" s="228" t="s">
        <v>189</v>
      </c>
      <c r="E940" s="42"/>
      <c r="F940" s="229" t="s">
        <v>1407</v>
      </c>
      <c r="G940" s="42"/>
      <c r="H940" s="42"/>
      <c r="I940" s="230"/>
      <c r="J940" s="42"/>
      <c r="K940" s="42"/>
      <c r="L940" s="46"/>
      <c r="M940" s="231"/>
      <c r="N940" s="232"/>
      <c r="O940" s="86"/>
      <c r="P940" s="86"/>
      <c r="Q940" s="86"/>
      <c r="R940" s="86"/>
      <c r="S940" s="86"/>
      <c r="T940" s="87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T940" s="19" t="s">
        <v>189</v>
      </c>
      <c r="AU940" s="19" t="s">
        <v>82</v>
      </c>
    </row>
    <row r="941" s="2" customFormat="1">
      <c r="A941" s="40"/>
      <c r="B941" s="41"/>
      <c r="C941" s="42"/>
      <c r="D941" s="233" t="s">
        <v>191</v>
      </c>
      <c r="E941" s="42"/>
      <c r="F941" s="234" t="s">
        <v>1408</v>
      </c>
      <c r="G941" s="42"/>
      <c r="H941" s="42"/>
      <c r="I941" s="230"/>
      <c r="J941" s="42"/>
      <c r="K941" s="42"/>
      <c r="L941" s="46"/>
      <c r="M941" s="231"/>
      <c r="N941" s="232"/>
      <c r="O941" s="86"/>
      <c r="P941" s="86"/>
      <c r="Q941" s="86"/>
      <c r="R941" s="86"/>
      <c r="S941" s="86"/>
      <c r="T941" s="87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T941" s="19" t="s">
        <v>191</v>
      </c>
      <c r="AU941" s="19" t="s">
        <v>82</v>
      </c>
    </row>
    <row r="942" s="14" customFormat="1">
      <c r="A942" s="14"/>
      <c r="B942" s="246"/>
      <c r="C942" s="247"/>
      <c r="D942" s="228" t="s">
        <v>193</v>
      </c>
      <c r="E942" s="248" t="s">
        <v>19</v>
      </c>
      <c r="F942" s="249" t="s">
        <v>1218</v>
      </c>
      <c r="G942" s="247"/>
      <c r="H942" s="248" t="s">
        <v>19</v>
      </c>
      <c r="I942" s="250"/>
      <c r="J942" s="247"/>
      <c r="K942" s="247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193</v>
      </c>
      <c r="AU942" s="255" t="s">
        <v>82</v>
      </c>
      <c r="AV942" s="14" t="s">
        <v>80</v>
      </c>
      <c r="AW942" s="14" t="s">
        <v>33</v>
      </c>
      <c r="AX942" s="14" t="s">
        <v>72</v>
      </c>
      <c r="AY942" s="255" t="s">
        <v>180</v>
      </c>
    </row>
    <row r="943" s="14" customFormat="1">
      <c r="A943" s="14"/>
      <c r="B943" s="246"/>
      <c r="C943" s="247"/>
      <c r="D943" s="228" t="s">
        <v>193</v>
      </c>
      <c r="E943" s="248" t="s">
        <v>19</v>
      </c>
      <c r="F943" s="249" t="s">
        <v>1310</v>
      </c>
      <c r="G943" s="247"/>
      <c r="H943" s="248" t="s">
        <v>19</v>
      </c>
      <c r="I943" s="250"/>
      <c r="J943" s="247"/>
      <c r="K943" s="247"/>
      <c r="L943" s="251"/>
      <c r="M943" s="252"/>
      <c r="N943" s="253"/>
      <c r="O943" s="253"/>
      <c r="P943" s="253"/>
      <c r="Q943" s="253"/>
      <c r="R943" s="253"/>
      <c r="S943" s="253"/>
      <c r="T943" s="25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5" t="s">
        <v>193</v>
      </c>
      <c r="AU943" s="255" t="s">
        <v>82</v>
      </c>
      <c r="AV943" s="14" t="s">
        <v>80</v>
      </c>
      <c r="AW943" s="14" t="s">
        <v>33</v>
      </c>
      <c r="AX943" s="14" t="s">
        <v>72</v>
      </c>
      <c r="AY943" s="255" t="s">
        <v>180</v>
      </c>
    </row>
    <row r="944" s="13" customFormat="1">
      <c r="A944" s="13"/>
      <c r="B944" s="235"/>
      <c r="C944" s="236"/>
      <c r="D944" s="228" t="s">
        <v>193</v>
      </c>
      <c r="E944" s="237" t="s">
        <v>19</v>
      </c>
      <c r="F944" s="238" t="s">
        <v>1409</v>
      </c>
      <c r="G944" s="236"/>
      <c r="H944" s="239">
        <v>39.024999999999999</v>
      </c>
      <c r="I944" s="240"/>
      <c r="J944" s="236"/>
      <c r="K944" s="236"/>
      <c r="L944" s="241"/>
      <c r="M944" s="242"/>
      <c r="N944" s="243"/>
      <c r="O944" s="243"/>
      <c r="P944" s="243"/>
      <c r="Q944" s="243"/>
      <c r="R944" s="243"/>
      <c r="S944" s="243"/>
      <c r="T944" s="24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45" t="s">
        <v>193</v>
      </c>
      <c r="AU944" s="245" t="s">
        <v>82</v>
      </c>
      <c r="AV944" s="13" t="s">
        <v>82</v>
      </c>
      <c r="AW944" s="13" t="s">
        <v>33</v>
      </c>
      <c r="AX944" s="13" t="s">
        <v>72</v>
      </c>
      <c r="AY944" s="245" t="s">
        <v>180</v>
      </c>
    </row>
    <row r="945" s="14" customFormat="1">
      <c r="A945" s="14"/>
      <c r="B945" s="246"/>
      <c r="C945" s="247"/>
      <c r="D945" s="228" t="s">
        <v>193</v>
      </c>
      <c r="E945" s="248" t="s">
        <v>19</v>
      </c>
      <c r="F945" s="249" t="s">
        <v>1321</v>
      </c>
      <c r="G945" s="247"/>
      <c r="H945" s="248" t="s">
        <v>19</v>
      </c>
      <c r="I945" s="250"/>
      <c r="J945" s="247"/>
      <c r="K945" s="247"/>
      <c r="L945" s="251"/>
      <c r="M945" s="252"/>
      <c r="N945" s="253"/>
      <c r="O945" s="253"/>
      <c r="P945" s="253"/>
      <c r="Q945" s="253"/>
      <c r="R945" s="253"/>
      <c r="S945" s="253"/>
      <c r="T945" s="25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5" t="s">
        <v>193</v>
      </c>
      <c r="AU945" s="255" t="s">
        <v>82</v>
      </c>
      <c r="AV945" s="14" t="s">
        <v>80</v>
      </c>
      <c r="AW945" s="14" t="s">
        <v>33</v>
      </c>
      <c r="AX945" s="14" t="s">
        <v>72</v>
      </c>
      <c r="AY945" s="255" t="s">
        <v>180</v>
      </c>
    </row>
    <row r="946" s="13" customFormat="1">
      <c r="A946" s="13"/>
      <c r="B946" s="235"/>
      <c r="C946" s="236"/>
      <c r="D946" s="228" t="s">
        <v>193</v>
      </c>
      <c r="E946" s="237" t="s">
        <v>19</v>
      </c>
      <c r="F946" s="238" t="s">
        <v>1410</v>
      </c>
      <c r="G946" s="236"/>
      <c r="H946" s="239">
        <v>3.1000000000000001</v>
      </c>
      <c r="I946" s="240"/>
      <c r="J946" s="236"/>
      <c r="K946" s="236"/>
      <c r="L946" s="241"/>
      <c r="M946" s="242"/>
      <c r="N946" s="243"/>
      <c r="O946" s="243"/>
      <c r="P946" s="243"/>
      <c r="Q946" s="243"/>
      <c r="R946" s="243"/>
      <c r="S946" s="243"/>
      <c r="T946" s="244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45" t="s">
        <v>193</v>
      </c>
      <c r="AU946" s="245" t="s">
        <v>82</v>
      </c>
      <c r="AV946" s="13" t="s">
        <v>82</v>
      </c>
      <c r="AW946" s="13" t="s">
        <v>33</v>
      </c>
      <c r="AX946" s="13" t="s">
        <v>72</v>
      </c>
      <c r="AY946" s="245" t="s">
        <v>180</v>
      </c>
    </row>
    <row r="947" s="14" customFormat="1">
      <c r="A947" s="14"/>
      <c r="B947" s="246"/>
      <c r="C947" s="247"/>
      <c r="D947" s="228" t="s">
        <v>193</v>
      </c>
      <c r="E947" s="248" t="s">
        <v>19</v>
      </c>
      <c r="F947" s="249" t="s">
        <v>1222</v>
      </c>
      <c r="G947" s="247"/>
      <c r="H947" s="248" t="s">
        <v>19</v>
      </c>
      <c r="I947" s="250"/>
      <c r="J947" s="247"/>
      <c r="K947" s="247"/>
      <c r="L947" s="251"/>
      <c r="M947" s="252"/>
      <c r="N947" s="253"/>
      <c r="O947" s="253"/>
      <c r="P947" s="253"/>
      <c r="Q947" s="253"/>
      <c r="R947" s="253"/>
      <c r="S947" s="253"/>
      <c r="T947" s="25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5" t="s">
        <v>193</v>
      </c>
      <c r="AU947" s="255" t="s">
        <v>82</v>
      </c>
      <c r="AV947" s="14" t="s">
        <v>80</v>
      </c>
      <c r="AW947" s="14" t="s">
        <v>33</v>
      </c>
      <c r="AX947" s="14" t="s">
        <v>72</v>
      </c>
      <c r="AY947" s="255" t="s">
        <v>180</v>
      </c>
    </row>
    <row r="948" s="13" customFormat="1">
      <c r="A948" s="13"/>
      <c r="B948" s="235"/>
      <c r="C948" s="236"/>
      <c r="D948" s="228" t="s">
        <v>193</v>
      </c>
      <c r="E948" s="237" t="s">
        <v>19</v>
      </c>
      <c r="F948" s="238" t="s">
        <v>1411</v>
      </c>
      <c r="G948" s="236"/>
      <c r="H948" s="239">
        <v>52.145000000000003</v>
      </c>
      <c r="I948" s="240"/>
      <c r="J948" s="236"/>
      <c r="K948" s="236"/>
      <c r="L948" s="241"/>
      <c r="M948" s="242"/>
      <c r="N948" s="243"/>
      <c r="O948" s="243"/>
      <c r="P948" s="243"/>
      <c r="Q948" s="243"/>
      <c r="R948" s="243"/>
      <c r="S948" s="243"/>
      <c r="T948" s="244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5" t="s">
        <v>193</v>
      </c>
      <c r="AU948" s="245" t="s">
        <v>82</v>
      </c>
      <c r="AV948" s="13" t="s">
        <v>82</v>
      </c>
      <c r="AW948" s="13" t="s">
        <v>33</v>
      </c>
      <c r="AX948" s="13" t="s">
        <v>72</v>
      </c>
      <c r="AY948" s="245" t="s">
        <v>180</v>
      </c>
    </row>
    <row r="949" s="14" customFormat="1">
      <c r="A949" s="14"/>
      <c r="B949" s="246"/>
      <c r="C949" s="247"/>
      <c r="D949" s="228" t="s">
        <v>193</v>
      </c>
      <c r="E949" s="248" t="s">
        <v>19</v>
      </c>
      <c r="F949" s="249" t="s">
        <v>1225</v>
      </c>
      <c r="G949" s="247"/>
      <c r="H949" s="248" t="s">
        <v>19</v>
      </c>
      <c r="I949" s="250"/>
      <c r="J949" s="247"/>
      <c r="K949" s="247"/>
      <c r="L949" s="251"/>
      <c r="M949" s="252"/>
      <c r="N949" s="253"/>
      <c r="O949" s="253"/>
      <c r="P949" s="253"/>
      <c r="Q949" s="253"/>
      <c r="R949" s="253"/>
      <c r="S949" s="253"/>
      <c r="T949" s="25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5" t="s">
        <v>193</v>
      </c>
      <c r="AU949" s="255" t="s">
        <v>82</v>
      </c>
      <c r="AV949" s="14" t="s">
        <v>80</v>
      </c>
      <c r="AW949" s="14" t="s">
        <v>33</v>
      </c>
      <c r="AX949" s="14" t="s">
        <v>72</v>
      </c>
      <c r="AY949" s="255" t="s">
        <v>180</v>
      </c>
    </row>
    <row r="950" s="13" customFormat="1">
      <c r="A950" s="13"/>
      <c r="B950" s="235"/>
      <c r="C950" s="236"/>
      <c r="D950" s="228" t="s">
        <v>193</v>
      </c>
      <c r="E950" s="237" t="s">
        <v>19</v>
      </c>
      <c r="F950" s="238" t="s">
        <v>1412</v>
      </c>
      <c r="G950" s="236"/>
      <c r="H950" s="239">
        <v>57.920000000000002</v>
      </c>
      <c r="I950" s="240"/>
      <c r="J950" s="236"/>
      <c r="K950" s="236"/>
      <c r="L950" s="241"/>
      <c r="M950" s="242"/>
      <c r="N950" s="243"/>
      <c r="O950" s="243"/>
      <c r="P950" s="243"/>
      <c r="Q950" s="243"/>
      <c r="R950" s="243"/>
      <c r="S950" s="243"/>
      <c r="T950" s="24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5" t="s">
        <v>193</v>
      </c>
      <c r="AU950" s="245" t="s">
        <v>82</v>
      </c>
      <c r="AV950" s="13" t="s">
        <v>82</v>
      </c>
      <c r="AW950" s="13" t="s">
        <v>33</v>
      </c>
      <c r="AX950" s="13" t="s">
        <v>72</v>
      </c>
      <c r="AY950" s="245" t="s">
        <v>180</v>
      </c>
    </row>
    <row r="951" s="13" customFormat="1">
      <c r="A951" s="13"/>
      <c r="B951" s="235"/>
      <c r="C951" s="236"/>
      <c r="D951" s="228" t="s">
        <v>193</v>
      </c>
      <c r="E951" s="237" t="s">
        <v>19</v>
      </c>
      <c r="F951" s="238" t="s">
        <v>1413</v>
      </c>
      <c r="G951" s="236"/>
      <c r="H951" s="239">
        <v>9.3650000000000002</v>
      </c>
      <c r="I951" s="240"/>
      <c r="J951" s="236"/>
      <c r="K951" s="236"/>
      <c r="L951" s="241"/>
      <c r="M951" s="242"/>
      <c r="N951" s="243"/>
      <c r="O951" s="243"/>
      <c r="P951" s="243"/>
      <c r="Q951" s="243"/>
      <c r="R951" s="243"/>
      <c r="S951" s="243"/>
      <c r="T951" s="24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5" t="s">
        <v>193</v>
      </c>
      <c r="AU951" s="245" t="s">
        <v>82</v>
      </c>
      <c r="AV951" s="13" t="s">
        <v>82</v>
      </c>
      <c r="AW951" s="13" t="s">
        <v>33</v>
      </c>
      <c r="AX951" s="13" t="s">
        <v>72</v>
      </c>
      <c r="AY951" s="245" t="s">
        <v>180</v>
      </c>
    </row>
    <row r="952" s="16" customFormat="1">
      <c r="A952" s="16"/>
      <c r="B952" s="267"/>
      <c r="C952" s="268"/>
      <c r="D952" s="228" t="s">
        <v>193</v>
      </c>
      <c r="E952" s="269" t="s">
        <v>19</v>
      </c>
      <c r="F952" s="270" t="s">
        <v>473</v>
      </c>
      <c r="G952" s="268"/>
      <c r="H952" s="271">
        <v>161.55500000000001</v>
      </c>
      <c r="I952" s="272"/>
      <c r="J952" s="268"/>
      <c r="K952" s="268"/>
      <c r="L952" s="273"/>
      <c r="M952" s="274"/>
      <c r="N952" s="275"/>
      <c r="O952" s="275"/>
      <c r="P952" s="275"/>
      <c r="Q952" s="275"/>
      <c r="R952" s="275"/>
      <c r="S952" s="275"/>
      <c r="T952" s="27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T952" s="277" t="s">
        <v>193</v>
      </c>
      <c r="AU952" s="277" t="s">
        <v>82</v>
      </c>
      <c r="AV952" s="16" t="s">
        <v>100</v>
      </c>
      <c r="AW952" s="16" t="s">
        <v>33</v>
      </c>
      <c r="AX952" s="16" t="s">
        <v>72</v>
      </c>
      <c r="AY952" s="277" t="s">
        <v>180</v>
      </c>
    </row>
    <row r="953" s="14" customFormat="1">
      <c r="A953" s="14"/>
      <c r="B953" s="246"/>
      <c r="C953" s="247"/>
      <c r="D953" s="228" t="s">
        <v>193</v>
      </c>
      <c r="E953" s="248" t="s">
        <v>19</v>
      </c>
      <c r="F953" s="249" t="s">
        <v>856</v>
      </c>
      <c r="G953" s="247"/>
      <c r="H953" s="248" t="s">
        <v>19</v>
      </c>
      <c r="I953" s="250"/>
      <c r="J953" s="247"/>
      <c r="K953" s="247"/>
      <c r="L953" s="251"/>
      <c r="M953" s="252"/>
      <c r="N953" s="253"/>
      <c r="O953" s="253"/>
      <c r="P953" s="253"/>
      <c r="Q953" s="253"/>
      <c r="R953" s="253"/>
      <c r="S953" s="253"/>
      <c r="T953" s="25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5" t="s">
        <v>193</v>
      </c>
      <c r="AU953" s="255" t="s">
        <v>82</v>
      </c>
      <c r="AV953" s="14" t="s">
        <v>80</v>
      </c>
      <c r="AW953" s="14" t="s">
        <v>33</v>
      </c>
      <c r="AX953" s="14" t="s">
        <v>72</v>
      </c>
      <c r="AY953" s="255" t="s">
        <v>180</v>
      </c>
    </row>
    <row r="954" s="14" customFormat="1">
      <c r="A954" s="14"/>
      <c r="B954" s="246"/>
      <c r="C954" s="247"/>
      <c r="D954" s="228" t="s">
        <v>193</v>
      </c>
      <c r="E954" s="248" t="s">
        <v>19</v>
      </c>
      <c r="F954" s="249" t="s">
        <v>1331</v>
      </c>
      <c r="G954" s="247"/>
      <c r="H954" s="248" t="s">
        <v>19</v>
      </c>
      <c r="I954" s="250"/>
      <c r="J954" s="247"/>
      <c r="K954" s="247"/>
      <c r="L954" s="251"/>
      <c r="M954" s="252"/>
      <c r="N954" s="253"/>
      <c r="O954" s="253"/>
      <c r="P954" s="253"/>
      <c r="Q954" s="253"/>
      <c r="R954" s="253"/>
      <c r="S954" s="253"/>
      <c r="T954" s="25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5" t="s">
        <v>193</v>
      </c>
      <c r="AU954" s="255" t="s">
        <v>82</v>
      </c>
      <c r="AV954" s="14" t="s">
        <v>80</v>
      </c>
      <c r="AW954" s="14" t="s">
        <v>33</v>
      </c>
      <c r="AX954" s="14" t="s">
        <v>72</v>
      </c>
      <c r="AY954" s="255" t="s">
        <v>180</v>
      </c>
    </row>
    <row r="955" s="13" customFormat="1">
      <c r="A955" s="13"/>
      <c r="B955" s="235"/>
      <c r="C955" s="236"/>
      <c r="D955" s="228" t="s">
        <v>193</v>
      </c>
      <c r="E955" s="237" t="s">
        <v>19</v>
      </c>
      <c r="F955" s="238" t="s">
        <v>1414</v>
      </c>
      <c r="G955" s="236"/>
      <c r="H955" s="239">
        <v>20.5</v>
      </c>
      <c r="I955" s="240"/>
      <c r="J955" s="236"/>
      <c r="K955" s="236"/>
      <c r="L955" s="241"/>
      <c r="M955" s="242"/>
      <c r="N955" s="243"/>
      <c r="O955" s="243"/>
      <c r="P955" s="243"/>
      <c r="Q955" s="243"/>
      <c r="R955" s="243"/>
      <c r="S955" s="243"/>
      <c r="T955" s="244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5" t="s">
        <v>193</v>
      </c>
      <c r="AU955" s="245" t="s">
        <v>82</v>
      </c>
      <c r="AV955" s="13" t="s">
        <v>82</v>
      </c>
      <c r="AW955" s="13" t="s">
        <v>33</v>
      </c>
      <c r="AX955" s="13" t="s">
        <v>72</v>
      </c>
      <c r="AY955" s="245" t="s">
        <v>180</v>
      </c>
    </row>
    <row r="956" s="14" customFormat="1">
      <c r="A956" s="14"/>
      <c r="B956" s="246"/>
      <c r="C956" s="247"/>
      <c r="D956" s="228" t="s">
        <v>193</v>
      </c>
      <c r="E956" s="248" t="s">
        <v>19</v>
      </c>
      <c r="F956" s="249" t="s">
        <v>1229</v>
      </c>
      <c r="G956" s="247"/>
      <c r="H956" s="248" t="s">
        <v>19</v>
      </c>
      <c r="I956" s="250"/>
      <c r="J956" s="247"/>
      <c r="K956" s="247"/>
      <c r="L956" s="251"/>
      <c r="M956" s="252"/>
      <c r="N956" s="253"/>
      <c r="O956" s="253"/>
      <c r="P956" s="253"/>
      <c r="Q956" s="253"/>
      <c r="R956" s="253"/>
      <c r="S956" s="253"/>
      <c r="T956" s="25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5" t="s">
        <v>193</v>
      </c>
      <c r="AU956" s="255" t="s">
        <v>82</v>
      </c>
      <c r="AV956" s="14" t="s">
        <v>80</v>
      </c>
      <c r="AW956" s="14" t="s">
        <v>33</v>
      </c>
      <c r="AX956" s="14" t="s">
        <v>72</v>
      </c>
      <c r="AY956" s="255" t="s">
        <v>180</v>
      </c>
    </row>
    <row r="957" s="13" customFormat="1">
      <c r="A957" s="13"/>
      <c r="B957" s="235"/>
      <c r="C957" s="236"/>
      <c r="D957" s="228" t="s">
        <v>193</v>
      </c>
      <c r="E957" s="237" t="s">
        <v>19</v>
      </c>
      <c r="F957" s="238" t="s">
        <v>1415</v>
      </c>
      <c r="G957" s="236"/>
      <c r="H957" s="239">
        <v>9.4000000000000004</v>
      </c>
      <c r="I957" s="240"/>
      <c r="J957" s="236"/>
      <c r="K957" s="236"/>
      <c r="L957" s="241"/>
      <c r="M957" s="242"/>
      <c r="N957" s="243"/>
      <c r="O957" s="243"/>
      <c r="P957" s="243"/>
      <c r="Q957" s="243"/>
      <c r="R957" s="243"/>
      <c r="S957" s="243"/>
      <c r="T957" s="244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5" t="s">
        <v>193</v>
      </c>
      <c r="AU957" s="245" t="s">
        <v>82</v>
      </c>
      <c r="AV957" s="13" t="s">
        <v>82</v>
      </c>
      <c r="AW957" s="13" t="s">
        <v>33</v>
      </c>
      <c r="AX957" s="13" t="s">
        <v>72</v>
      </c>
      <c r="AY957" s="245" t="s">
        <v>180</v>
      </c>
    </row>
    <row r="958" s="14" customFormat="1">
      <c r="A958" s="14"/>
      <c r="B958" s="246"/>
      <c r="C958" s="247"/>
      <c r="D958" s="228" t="s">
        <v>193</v>
      </c>
      <c r="E958" s="248" t="s">
        <v>19</v>
      </c>
      <c r="F958" s="249" t="s">
        <v>1334</v>
      </c>
      <c r="G958" s="247"/>
      <c r="H958" s="248" t="s">
        <v>19</v>
      </c>
      <c r="I958" s="250"/>
      <c r="J958" s="247"/>
      <c r="K958" s="247"/>
      <c r="L958" s="251"/>
      <c r="M958" s="252"/>
      <c r="N958" s="253"/>
      <c r="O958" s="253"/>
      <c r="P958" s="253"/>
      <c r="Q958" s="253"/>
      <c r="R958" s="253"/>
      <c r="S958" s="253"/>
      <c r="T958" s="25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5" t="s">
        <v>193</v>
      </c>
      <c r="AU958" s="255" t="s">
        <v>82</v>
      </c>
      <c r="AV958" s="14" t="s">
        <v>80</v>
      </c>
      <c r="AW958" s="14" t="s">
        <v>33</v>
      </c>
      <c r="AX958" s="14" t="s">
        <v>72</v>
      </c>
      <c r="AY958" s="255" t="s">
        <v>180</v>
      </c>
    </row>
    <row r="959" s="13" customFormat="1">
      <c r="A959" s="13"/>
      <c r="B959" s="235"/>
      <c r="C959" s="236"/>
      <c r="D959" s="228" t="s">
        <v>193</v>
      </c>
      <c r="E959" s="237" t="s">
        <v>19</v>
      </c>
      <c r="F959" s="238" t="s">
        <v>1416</v>
      </c>
      <c r="G959" s="236"/>
      <c r="H959" s="239">
        <v>4.6150000000000002</v>
      </c>
      <c r="I959" s="240"/>
      <c r="J959" s="236"/>
      <c r="K959" s="236"/>
      <c r="L959" s="241"/>
      <c r="M959" s="242"/>
      <c r="N959" s="243"/>
      <c r="O959" s="243"/>
      <c r="P959" s="243"/>
      <c r="Q959" s="243"/>
      <c r="R959" s="243"/>
      <c r="S959" s="243"/>
      <c r="T959" s="244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5" t="s">
        <v>193</v>
      </c>
      <c r="AU959" s="245" t="s">
        <v>82</v>
      </c>
      <c r="AV959" s="13" t="s">
        <v>82</v>
      </c>
      <c r="AW959" s="13" t="s">
        <v>33</v>
      </c>
      <c r="AX959" s="13" t="s">
        <v>72</v>
      </c>
      <c r="AY959" s="245" t="s">
        <v>180</v>
      </c>
    </row>
    <row r="960" s="13" customFormat="1">
      <c r="A960" s="13"/>
      <c r="B960" s="235"/>
      <c r="C960" s="236"/>
      <c r="D960" s="228" t="s">
        <v>193</v>
      </c>
      <c r="E960" s="237" t="s">
        <v>19</v>
      </c>
      <c r="F960" s="238" t="s">
        <v>1417</v>
      </c>
      <c r="G960" s="236"/>
      <c r="H960" s="239">
        <v>14.449999999999999</v>
      </c>
      <c r="I960" s="240"/>
      <c r="J960" s="236"/>
      <c r="K960" s="236"/>
      <c r="L960" s="241"/>
      <c r="M960" s="242"/>
      <c r="N960" s="243"/>
      <c r="O960" s="243"/>
      <c r="P960" s="243"/>
      <c r="Q960" s="243"/>
      <c r="R960" s="243"/>
      <c r="S960" s="243"/>
      <c r="T960" s="244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5" t="s">
        <v>193</v>
      </c>
      <c r="AU960" s="245" t="s">
        <v>82</v>
      </c>
      <c r="AV960" s="13" t="s">
        <v>82</v>
      </c>
      <c r="AW960" s="13" t="s">
        <v>33</v>
      </c>
      <c r="AX960" s="13" t="s">
        <v>72</v>
      </c>
      <c r="AY960" s="245" t="s">
        <v>180</v>
      </c>
    </row>
    <row r="961" s="13" customFormat="1">
      <c r="A961" s="13"/>
      <c r="B961" s="235"/>
      <c r="C961" s="236"/>
      <c r="D961" s="228" t="s">
        <v>193</v>
      </c>
      <c r="E961" s="237" t="s">
        <v>19</v>
      </c>
      <c r="F961" s="238" t="s">
        <v>1418</v>
      </c>
      <c r="G961" s="236"/>
      <c r="H961" s="239">
        <v>9.3300000000000001</v>
      </c>
      <c r="I961" s="240"/>
      <c r="J961" s="236"/>
      <c r="K961" s="236"/>
      <c r="L961" s="241"/>
      <c r="M961" s="242"/>
      <c r="N961" s="243"/>
      <c r="O961" s="243"/>
      <c r="P961" s="243"/>
      <c r="Q961" s="243"/>
      <c r="R961" s="243"/>
      <c r="S961" s="243"/>
      <c r="T961" s="24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5" t="s">
        <v>193</v>
      </c>
      <c r="AU961" s="245" t="s">
        <v>82</v>
      </c>
      <c r="AV961" s="13" t="s">
        <v>82</v>
      </c>
      <c r="AW961" s="13" t="s">
        <v>33</v>
      </c>
      <c r="AX961" s="13" t="s">
        <v>72</v>
      </c>
      <c r="AY961" s="245" t="s">
        <v>180</v>
      </c>
    </row>
    <row r="962" s="14" customFormat="1">
      <c r="A962" s="14"/>
      <c r="B962" s="246"/>
      <c r="C962" s="247"/>
      <c r="D962" s="228" t="s">
        <v>193</v>
      </c>
      <c r="E962" s="248" t="s">
        <v>19</v>
      </c>
      <c r="F962" s="249" t="s">
        <v>1231</v>
      </c>
      <c r="G962" s="247"/>
      <c r="H962" s="248" t="s">
        <v>19</v>
      </c>
      <c r="I962" s="250"/>
      <c r="J962" s="247"/>
      <c r="K962" s="247"/>
      <c r="L962" s="251"/>
      <c r="M962" s="252"/>
      <c r="N962" s="253"/>
      <c r="O962" s="253"/>
      <c r="P962" s="253"/>
      <c r="Q962" s="253"/>
      <c r="R962" s="253"/>
      <c r="S962" s="253"/>
      <c r="T962" s="25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5" t="s">
        <v>193</v>
      </c>
      <c r="AU962" s="255" t="s">
        <v>82</v>
      </c>
      <c r="AV962" s="14" t="s">
        <v>80</v>
      </c>
      <c r="AW962" s="14" t="s">
        <v>33</v>
      </c>
      <c r="AX962" s="14" t="s">
        <v>72</v>
      </c>
      <c r="AY962" s="255" t="s">
        <v>180</v>
      </c>
    </row>
    <row r="963" s="14" customFormat="1">
      <c r="A963" s="14"/>
      <c r="B963" s="246"/>
      <c r="C963" s="247"/>
      <c r="D963" s="228" t="s">
        <v>193</v>
      </c>
      <c r="E963" s="248" t="s">
        <v>19</v>
      </c>
      <c r="F963" s="249" t="s">
        <v>1343</v>
      </c>
      <c r="G963" s="247"/>
      <c r="H963" s="248" t="s">
        <v>19</v>
      </c>
      <c r="I963" s="250"/>
      <c r="J963" s="247"/>
      <c r="K963" s="247"/>
      <c r="L963" s="251"/>
      <c r="M963" s="252"/>
      <c r="N963" s="253"/>
      <c r="O963" s="253"/>
      <c r="P963" s="253"/>
      <c r="Q963" s="253"/>
      <c r="R963" s="253"/>
      <c r="S963" s="253"/>
      <c r="T963" s="25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5" t="s">
        <v>193</v>
      </c>
      <c r="AU963" s="255" t="s">
        <v>82</v>
      </c>
      <c r="AV963" s="14" t="s">
        <v>80</v>
      </c>
      <c r="AW963" s="14" t="s">
        <v>33</v>
      </c>
      <c r="AX963" s="14" t="s">
        <v>72</v>
      </c>
      <c r="AY963" s="255" t="s">
        <v>180</v>
      </c>
    </row>
    <row r="964" s="13" customFormat="1">
      <c r="A964" s="13"/>
      <c r="B964" s="235"/>
      <c r="C964" s="236"/>
      <c r="D964" s="228" t="s">
        <v>193</v>
      </c>
      <c r="E964" s="237" t="s">
        <v>19</v>
      </c>
      <c r="F964" s="238" t="s">
        <v>1419</v>
      </c>
      <c r="G964" s="236"/>
      <c r="H964" s="239">
        <v>21.5</v>
      </c>
      <c r="I964" s="240"/>
      <c r="J964" s="236"/>
      <c r="K964" s="236"/>
      <c r="L964" s="241"/>
      <c r="M964" s="242"/>
      <c r="N964" s="243"/>
      <c r="O964" s="243"/>
      <c r="P964" s="243"/>
      <c r="Q964" s="243"/>
      <c r="R964" s="243"/>
      <c r="S964" s="243"/>
      <c r="T964" s="244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45" t="s">
        <v>193</v>
      </c>
      <c r="AU964" s="245" t="s">
        <v>82</v>
      </c>
      <c r="AV964" s="13" t="s">
        <v>82</v>
      </c>
      <c r="AW964" s="13" t="s">
        <v>33</v>
      </c>
      <c r="AX964" s="13" t="s">
        <v>72</v>
      </c>
      <c r="AY964" s="245" t="s">
        <v>180</v>
      </c>
    </row>
    <row r="965" s="14" customFormat="1">
      <c r="A965" s="14"/>
      <c r="B965" s="246"/>
      <c r="C965" s="247"/>
      <c r="D965" s="228" t="s">
        <v>193</v>
      </c>
      <c r="E965" s="248" t="s">
        <v>19</v>
      </c>
      <c r="F965" s="249" t="s">
        <v>1229</v>
      </c>
      <c r="G965" s="247"/>
      <c r="H965" s="248" t="s">
        <v>19</v>
      </c>
      <c r="I965" s="250"/>
      <c r="J965" s="247"/>
      <c r="K965" s="247"/>
      <c r="L965" s="251"/>
      <c r="M965" s="252"/>
      <c r="N965" s="253"/>
      <c r="O965" s="253"/>
      <c r="P965" s="253"/>
      <c r="Q965" s="253"/>
      <c r="R965" s="253"/>
      <c r="S965" s="253"/>
      <c r="T965" s="25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5" t="s">
        <v>193</v>
      </c>
      <c r="AU965" s="255" t="s">
        <v>82</v>
      </c>
      <c r="AV965" s="14" t="s">
        <v>80</v>
      </c>
      <c r="AW965" s="14" t="s">
        <v>33</v>
      </c>
      <c r="AX965" s="14" t="s">
        <v>72</v>
      </c>
      <c r="AY965" s="255" t="s">
        <v>180</v>
      </c>
    </row>
    <row r="966" s="13" customFormat="1">
      <c r="A966" s="13"/>
      <c r="B966" s="235"/>
      <c r="C966" s="236"/>
      <c r="D966" s="228" t="s">
        <v>193</v>
      </c>
      <c r="E966" s="237" t="s">
        <v>19</v>
      </c>
      <c r="F966" s="238" t="s">
        <v>1415</v>
      </c>
      <c r="G966" s="236"/>
      <c r="H966" s="239">
        <v>9.4000000000000004</v>
      </c>
      <c r="I966" s="240"/>
      <c r="J966" s="236"/>
      <c r="K966" s="236"/>
      <c r="L966" s="241"/>
      <c r="M966" s="242"/>
      <c r="N966" s="243"/>
      <c r="O966" s="243"/>
      <c r="P966" s="243"/>
      <c r="Q966" s="243"/>
      <c r="R966" s="243"/>
      <c r="S966" s="243"/>
      <c r="T966" s="244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5" t="s">
        <v>193</v>
      </c>
      <c r="AU966" s="245" t="s">
        <v>82</v>
      </c>
      <c r="AV966" s="13" t="s">
        <v>82</v>
      </c>
      <c r="AW966" s="13" t="s">
        <v>33</v>
      </c>
      <c r="AX966" s="13" t="s">
        <v>72</v>
      </c>
      <c r="AY966" s="245" t="s">
        <v>180</v>
      </c>
    </row>
    <row r="967" s="14" customFormat="1">
      <c r="A967" s="14"/>
      <c r="B967" s="246"/>
      <c r="C967" s="247"/>
      <c r="D967" s="228" t="s">
        <v>193</v>
      </c>
      <c r="E967" s="248" t="s">
        <v>19</v>
      </c>
      <c r="F967" s="249" t="s">
        <v>1347</v>
      </c>
      <c r="G967" s="247"/>
      <c r="H967" s="248" t="s">
        <v>19</v>
      </c>
      <c r="I967" s="250"/>
      <c r="J967" s="247"/>
      <c r="K967" s="247"/>
      <c r="L967" s="251"/>
      <c r="M967" s="252"/>
      <c r="N967" s="253"/>
      <c r="O967" s="253"/>
      <c r="P967" s="253"/>
      <c r="Q967" s="253"/>
      <c r="R967" s="253"/>
      <c r="S967" s="253"/>
      <c r="T967" s="25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5" t="s">
        <v>193</v>
      </c>
      <c r="AU967" s="255" t="s">
        <v>82</v>
      </c>
      <c r="AV967" s="14" t="s">
        <v>80</v>
      </c>
      <c r="AW967" s="14" t="s">
        <v>33</v>
      </c>
      <c r="AX967" s="14" t="s">
        <v>72</v>
      </c>
      <c r="AY967" s="255" t="s">
        <v>180</v>
      </c>
    </row>
    <row r="968" s="13" customFormat="1">
      <c r="A968" s="13"/>
      <c r="B968" s="235"/>
      <c r="C968" s="236"/>
      <c r="D968" s="228" t="s">
        <v>193</v>
      </c>
      <c r="E968" s="237" t="s">
        <v>19</v>
      </c>
      <c r="F968" s="238" t="s">
        <v>1420</v>
      </c>
      <c r="G968" s="236"/>
      <c r="H968" s="239">
        <v>23.52</v>
      </c>
      <c r="I968" s="240"/>
      <c r="J968" s="236"/>
      <c r="K968" s="236"/>
      <c r="L968" s="241"/>
      <c r="M968" s="242"/>
      <c r="N968" s="243"/>
      <c r="O968" s="243"/>
      <c r="P968" s="243"/>
      <c r="Q968" s="243"/>
      <c r="R968" s="243"/>
      <c r="S968" s="243"/>
      <c r="T968" s="24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5" t="s">
        <v>193</v>
      </c>
      <c r="AU968" s="245" t="s">
        <v>82</v>
      </c>
      <c r="AV968" s="13" t="s">
        <v>82</v>
      </c>
      <c r="AW968" s="13" t="s">
        <v>33</v>
      </c>
      <c r="AX968" s="13" t="s">
        <v>72</v>
      </c>
      <c r="AY968" s="245" t="s">
        <v>180</v>
      </c>
    </row>
    <row r="969" s="14" customFormat="1">
      <c r="A969" s="14"/>
      <c r="B969" s="246"/>
      <c r="C969" s="247"/>
      <c r="D969" s="228" t="s">
        <v>193</v>
      </c>
      <c r="E969" s="248" t="s">
        <v>19</v>
      </c>
      <c r="F969" s="249" t="s">
        <v>1350</v>
      </c>
      <c r="G969" s="247"/>
      <c r="H969" s="248" t="s">
        <v>19</v>
      </c>
      <c r="I969" s="250"/>
      <c r="J969" s="247"/>
      <c r="K969" s="247"/>
      <c r="L969" s="251"/>
      <c r="M969" s="252"/>
      <c r="N969" s="253"/>
      <c r="O969" s="253"/>
      <c r="P969" s="253"/>
      <c r="Q969" s="253"/>
      <c r="R969" s="253"/>
      <c r="S969" s="253"/>
      <c r="T969" s="25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5" t="s">
        <v>193</v>
      </c>
      <c r="AU969" s="255" t="s">
        <v>82</v>
      </c>
      <c r="AV969" s="14" t="s">
        <v>80</v>
      </c>
      <c r="AW969" s="14" t="s">
        <v>33</v>
      </c>
      <c r="AX969" s="14" t="s">
        <v>72</v>
      </c>
      <c r="AY969" s="255" t="s">
        <v>180</v>
      </c>
    </row>
    <row r="970" s="13" customFormat="1">
      <c r="A970" s="13"/>
      <c r="B970" s="235"/>
      <c r="C970" s="236"/>
      <c r="D970" s="228" t="s">
        <v>193</v>
      </c>
      <c r="E970" s="237" t="s">
        <v>19</v>
      </c>
      <c r="F970" s="238" t="s">
        <v>1421</v>
      </c>
      <c r="G970" s="236"/>
      <c r="H970" s="239">
        <v>19.969999999999999</v>
      </c>
      <c r="I970" s="240"/>
      <c r="J970" s="236"/>
      <c r="K970" s="236"/>
      <c r="L970" s="241"/>
      <c r="M970" s="242"/>
      <c r="N970" s="243"/>
      <c r="O970" s="243"/>
      <c r="P970" s="243"/>
      <c r="Q970" s="243"/>
      <c r="R970" s="243"/>
      <c r="S970" s="243"/>
      <c r="T970" s="244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5" t="s">
        <v>193</v>
      </c>
      <c r="AU970" s="245" t="s">
        <v>82</v>
      </c>
      <c r="AV970" s="13" t="s">
        <v>82</v>
      </c>
      <c r="AW970" s="13" t="s">
        <v>33</v>
      </c>
      <c r="AX970" s="13" t="s">
        <v>72</v>
      </c>
      <c r="AY970" s="245" t="s">
        <v>180</v>
      </c>
    </row>
    <row r="971" s="14" customFormat="1">
      <c r="A971" s="14"/>
      <c r="B971" s="246"/>
      <c r="C971" s="247"/>
      <c r="D971" s="228" t="s">
        <v>193</v>
      </c>
      <c r="E971" s="248" t="s">
        <v>19</v>
      </c>
      <c r="F971" s="249" t="s">
        <v>1353</v>
      </c>
      <c r="G971" s="247"/>
      <c r="H971" s="248" t="s">
        <v>19</v>
      </c>
      <c r="I971" s="250"/>
      <c r="J971" s="247"/>
      <c r="K971" s="247"/>
      <c r="L971" s="251"/>
      <c r="M971" s="252"/>
      <c r="N971" s="253"/>
      <c r="O971" s="253"/>
      <c r="P971" s="253"/>
      <c r="Q971" s="253"/>
      <c r="R971" s="253"/>
      <c r="S971" s="253"/>
      <c r="T971" s="25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5" t="s">
        <v>193</v>
      </c>
      <c r="AU971" s="255" t="s">
        <v>82</v>
      </c>
      <c r="AV971" s="14" t="s">
        <v>80</v>
      </c>
      <c r="AW971" s="14" t="s">
        <v>33</v>
      </c>
      <c r="AX971" s="14" t="s">
        <v>72</v>
      </c>
      <c r="AY971" s="255" t="s">
        <v>180</v>
      </c>
    </row>
    <row r="972" s="13" customFormat="1">
      <c r="A972" s="13"/>
      <c r="B972" s="235"/>
      <c r="C972" s="236"/>
      <c r="D972" s="228" t="s">
        <v>193</v>
      </c>
      <c r="E972" s="237" t="s">
        <v>19</v>
      </c>
      <c r="F972" s="238" t="s">
        <v>1422</v>
      </c>
      <c r="G972" s="236"/>
      <c r="H972" s="239">
        <v>81.694999999999993</v>
      </c>
      <c r="I972" s="240"/>
      <c r="J972" s="236"/>
      <c r="K972" s="236"/>
      <c r="L972" s="241"/>
      <c r="M972" s="242"/>
      <c r="N972" s="243"/>
      <c r="O972" s="243"/>
      <c r="P972" s="243"/>
      <c r="Q972" s="243"/>
      <c r="R972" s="243"/>
      <c r="S972" s="243"/>
      <c r="T972" s="244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5" t="s">
        <v>193</v>
      </c>
      <c r="AU972" s="245" t="s">
        <v>82</v>
      </c>
      <c r="AV972" s="13" t="s">
        <v>82</v>
      </c>
      <c r="AW972" s="13" t="s">
        <v>33</v>
      </c>
      <c r="AX972" s="13" t="s">
        <v>72</v>
      </c>
      <c r="AY972" s="245" t="s">
        <v>180</v>
      </c>
    </row>
    <row r="973" s="13" customFormat="1">
      <c r="A973" s="13"/>
      <c r="B973" s="235"/>
      <c r="C973" s="236"/>
      <c r="D973" s="228" t="s">
        <v>193</v>
      </c>
      <c r="E973" s="237" t="s">
        <v>19</v>
      </c>
      <c r="F973" s="238" t="s">
        <v>1423</v>
      </c>
      <c r="G973" s="236"/>
      <c r="H973" s="239">
        <v>28.945</v>
      </c>
      <c r="I973" s="240"/>
      <c r="J973" s="236"/>
      <c r="K973" s="236"/>
      <c r="L973" s="241"/>
      <c r="M973" s="242"/>
      <c r="N973" s="243"/>
      <c r="O973" s="243"/>
      <c r="P973" s="243"/>
      <c r="Q973" s="243"/>
      <c r="R973" s="243"/>
      <c r="S973" s="243"/>
      <c r="T973" s="244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5" t="s">
        <v>193</v>
      </c>
      <c r="AU973" s="245" t="s">
        <v>82</v>
      </c>
      <c r="AV973" s="13" t="s">
        <v>82</v>
      </c>
      <c r="AW973" s="13" t="s">
        <v>33</v>
      </c>
      <c r="AX973" s="13" t="s">
        <v>72</v>
      </c>
      <c r="AY973" s="245" t="s">
        <v>180</v>
      </c>
    </row>
    <row r="974" s="16" customFormat="1">
      <c r="A974" s="16"/>
      <c r="B974" s="267"/>
      <c r="C974" s="268"/>
      <c r="D974" s="228" t="s">
        <v>193</v>
      </c>
      <c r="E974" s="269" t="s">
        <v>19</v>
      </c>
      <c r="F974" s="270" t="s">
        <v>473</v>
      </c>
      <c r="G974" s="268"/>
      <c r="H974" s="271">
        <v>243.32499999999999</v>
      </c>
      <c r="I974" s="272"/>
      <c r="J974" s="268"/>
      <c r="K974" s="268"/>
      <c r="L974" s="273"/>
      <c r="M974" s="274"/>
      <c r="N974" s="275"/>
      <c r="O974" s="275"/>
      <c r="P974" s="275"/>
      <c r="Q974" s="275"/>
      <c r="R974" s="275"/>
      <c r="S974" s="275"/>
      <c r="T974" s="276"/>
      <c r="U974" s="16"/>
      <c r="V974" s="16"/>
      <c r="W974" s="16"/>
      <c r="X974" s="16"/>
      <c r="Y974" s="16"/>
      <c r="Z974" s="16"/>
      <c r="AA974" s="16"/>
      <c r="AB974" s="16"/>
      <c r="AC974" s="16"/>
      <c r="AD974" s="16"/>
      <c r="AE974" s="16"/>
      <c r="AT974" s="277" t="s">
        <v>193</v>
      </c>
      <c r="AU974" s="277" t="s">
        <v>82</v>
      </c>
      <c r="AV974" s="16" t="s">
        <v>100</v>
      </c>
      <c r="AW974" s="16" t="s">
        <v>33</v>
      </c>
      <c r="AX974" s="16" t="s">
        <v>72</v>
      </c>
      <c r="AY974" s="277" t="s">
        <v>180</v>
      </c>
    </row>
    <row r="975" s="14" customFormat="1">
      <c r="A975" s="14"/>
      <c r="B975" s="246"/>
      <c r="C975" s="247"/>
      <c r="D975" s="228" t="s">
        <v>193</v>
      </c>
      <c r="E975" s="248" t="s">
        <v>19</v>
      </c>
      <c r="F975" s="249" t="s">
        <v>1424</v>
      </c>
      <c r="G975" s="247"/>
      <c r="H975" s="248" t="s">
        <v>19</v>
      </c>
      <c r="I975" s="250"/>
      <c r="J975" s="247"/>
      <c r="K975" s="247"/>
      <c r="L975" s="251"/>
      <c r="M975" s="252"/>
      <c r="N975" s="253"/>
      <c r="O975" s="253"/>
      <c r="P975" s="253"/>
      <c r="Q975" s="253"/>
      <c r="R975" s="253"/>
      <c r="S975" s="253"/>
      <c r="T975" s="25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5" t="s">
        <v>193</v>
      </c>
      <c r="AU975" s="255" t="s">
        <v>82</v>
      </c>
      <c r="AV975" s="14" t="s">
        <v>80</v>
      </c>
      <c r="AW975" s="14" t="s">
        <v>33</v>
      </c>
      <c r="AX975" s="14" t="s">
        <v>72</v>
      </c>
      <c r="AY975" s="255" t="s">
        <v>180</v>
      </c>
    </row>
    <row r="976" s="14" customFormat="1">
      <c r="A976" s="14"/>
      <c r="B976" s="246"/>
      <c r="C976" s="247"/>
      <c r="D976" s="228" t="s">
        <v>193</v>
      </c>
      <c r="E976" s="248" t="s">
        <v>19</v>
      </c>
      <c r="F976" s="249" t="s">
        <v>1370</v>
      </c>
      <c r="G976" s="247"/>
      <c r="H976" s="248" t="s">
        <v>19</v>
      </c>
      <c r="I976" s="250"/>
      <c r="J976" s="247"/>
      <c r="K976" s="247"/>
      <c r="L976" s="251"/>
      <c r="M976" s="252"/>
      <c r="N976" s="253"/>
      <c r="O976" s="253"/>
      <c r="P976" s="253"/>
      <c r="Q976" s="253"/>
      <c r="R976" s="253"/>
      <c r="S976" s="253"/>
      <c r="T976" s="25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5" t="s">
        <v>193</v>
      </c>
      <c r="AU976" s="255" t="s">
        <v>82</v>
      </c>
      <c r="AV976" s="14" t="s">
        <v>80</v>
      </c>
      <c r="AW976" s="14" t="s">
        <v>33</v>
      </c>
      <c r="AX976" s="14" t="s">
        <v>72</v>
      </c>
      <c r="AY976" s="255" t="s">
        <v>180</v>
      </c>
    </row>
    <row r="977" s="13" customFormat="1">
      <c r="A977" s="13"/>
      <c r="B977" s="235"/>
      <c r="C977" s="236"/>
      <c r="D977" s="228" t="s">
        <v>193</v>
      </c>
      <c r="E977" s="237" t="s">
        <v>19</v>
      </c>
      <c r="F977" s="238" t="s">
        <v>1425</v>
      </c>
      <c r="G977" s="236"/>
      <c r="H977" s="239">
        <v>8.3000000000000007</v>
      </c>
      <c r="I977" s="240"/>
      <c r="J977" s="236"/>
      <c r="K977" s="236"/>
      <c r="L977" s="241"/>
      <c r="M977" s="242"/>
      <c r="N977" s="243"/>
      <c r="O977" s="243"/>
      <c r="P977" s="243"/>
      <c r="Q977" s="243"/>
      <c r="R977" s="243"/>
      <c r="S977" s="243"/>
      <c r="T977" s="24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5" t="s">
        <v>193</v>
      </c>
      <c r="AU977" s="245" t="s">
        <v>82</v>
      </c>
      <c r="AV977" s="13" t="s">
        <v>82</v>
      </c>
      <c r="AW977" s="13" t="s">
        <v>33</v>
      </c>
      <c r="AX977" s="13" t="s">
        <v>72</v>
      </c>
      <c r="AY977" s="245" t="s">
        <v>180</v>
      </c>
    </row>
    <row r="978" s="14" customFormat="1">
      <c r="A978" s="14"/>
      <c r="B978" s="246"/>
      <c r="C978" s="247"/>
      <c r="D978" s="228" t="s">
        <v>193</v>
      </c>
      <c r="E978" s="248" t="s">
        <v>19</v>
      </c>
      <c r="F978" s="249" t="s">
        <v>1372</v>
      </c>
      <c r="G978" s="247"/>
      <c r="H978" s="248" t="s">
        <v>19</v>
      </c>
      <c r="I978" s="250"/>
      <c r="J978" s="247"/>
      <c r="K978" s="247"/>
      <c r="L978" s="251"/>
      <c r="M978" s="252"/>
      <c r="N978" s="253"/>
      <c r="O978" s="253"/>
      <c r="P978" s="253"/>
      <c r="Q978" s="253"/>
      <c r="R978" s="253"/>
      <c r="S978" s="253"/>
      <c r="T978" s="25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5" t="s">
        <v>193</v>
      </c>
      <c r="AU978" s="255" t="s">
        <v>82</v>
      </c>
      <c r="AV978" s="14" t="s">
        <v>80</v>
      </c>
      <c r="AW978" s="14" t="s">
        <v>33</v>
      </c>
      <c r="AX978" s="14" t="s">
        <v>72</v>
      </c>
      <c r="AY978" s="255" t="s">
        <v>180</v>
      </c>
    </row>
    <row r="979" s="13" customFormat="1">
      <c r="A979" s="13"/>
      <c r="B979" s="235"/>
      <c r="C979" s="236"/>
      <c r="D979" s="228" t="s">
        <v>193</v>
      </c>
      <c r="E979" s="237" t="s">
        <v>19</v>
      </c>
      <c r="F979" s="238" t="s">
        <v>1426</v>
      </c>
      <c r="G979" s="236"/>
      <c r="H979" s="239">
        <v>16.899999999999999</v>
      </c>
      <c r="I979" s="240"/>
      <c r="J979" s="236"/>
      <c r="K979" s="236"/>
      <c r="L979" s="241"/>
      <c r="M979" s="242"/>
      <c r="N979" s="243"/>
      <c r="O979" s="243"/>
      <c r="P979" s="243"/>
      <c r="Q979" s="243"/>
      <c r="R979" s="243"/>
      <c r="S979" s="243"/>
      <c r="T979" s="244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5" t="s">
        <v>193</v>
      </c>
      <c r="AU979" s="245" t="s">
        <v>82</v>
      </c>
      <c r="AV979" s="13" t="s">
        <v>82</v>
      </c>
      <c r="AW979" s="13" t="s">
        <v>33</v>
      </c>
      <c r="AX979" s="13" t="s">
        <v>72</v>
      </c>
      <c r="AY979" s="245" t="s">
        <v>180</v>
      </c>
    </row>
    <row r="980" s="14" customFormat="1">
      <c r="A980" s="14"/>
      <c r="B980" s="246"/>
      <c r="C980" s="247"/>
      <c r="D980" s="228" t="s">
        <v>193</v>
      </c>
      <c r="E980" s="248" t="s">
        <v>19</v>
      </c>
      <c r="F980" s="249" t="s">
        <v>1374</v>
      </c>
      <c r="G980" s="247"/>
      <c r="H980" s="248" t="s">
        <v>19</v>
      </c>
      <c r="I980" s="250"/>
      <c r="J980" s="247"/>
      <c r="K980" s="247"/>
      <c r="L980" s="251"/>
      <c r="M980" s="252"/>
      <c r="N980" s="253"/>
      <c r="O980" s="253"/>
      <c r="P980" s="253"/>
      <c r="Q980" s="253"/>
      <c r="R980" s="253"/>
      <c r="S980" s="253"/>
      <c r="T980" s="25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5" t="s">
        <v>193</v>
      </c>
      <c r="AU980" s="255" t="s">
        <v>82</v>
      </c>
      <c r="AV980" s="14" t="s">
        <v>80</v>
      </c>
      <c r="AW980" s="14" t="s">
        <v>33</v>
      </c>
      <c r="AX980" s="14" t="s">
        <v>72</v>
      </c>
      <c r="AY980" s="255" t="s">
        <v>180</v>
      </c>
    </row>
    <row r="981" s="13" customFormat="1">
      <c r="A981" s="13"/>
      <c r="B981" s="235"/>
      <c r="C981" s="236"/>
      <c r="D981" s="228" t="s">
        <v>193</v>
      </c>
      <c r="E981" s="237" t="s">
        <v>19</v>
      </c>
      <c r="F981" s="238" t="s">
        <v>1427</v>
      </c>
      <c r="G981" s="236"/>
      <c r="H981" s="239">
        <v>4.5</v>
      </c>
      <c r="I981" s="240"/>
      <c r="J981" s="236"/>
      <c r="K981" s="236"/>
      <c r="L981" s="241"/>
      <c r="M981" s="242"/>
      <c r="N981" s="243"/>
      <c r="O981" s="243"/>
      <c r="P981" s="243"/>
      <c r="Q981" s="243"/>
      <c r="R981" s="243"/>
      <c r="S981" s="243"/>
      <c r="T981" s="24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5" t="s">
        <v>193</v>
      </c>
      <c r="AU981" s="245" t="s">
        <v>82</v>
      </c>
      <c r="AV981" s="13" t="s">
        <v>82</v>
      </c>
      <c r="AW981" s="13" t="s">
        <v>33</v>
      </c>
      <c r="AX981" s="13" t="s">
        <v>72</v>
      </c>
      <c r="AY981" s="245" t="s">
        <v>180</v>
      </c>
    </row>
    <row r="982" s="14" customFormat="1">
      <c r="A982" s="14"/>
      <c r="B982" s="246"/>
      <c r="C982" s="247"/>
      <c r="D982" s="228" t="s">
        <v>193</v>
      </c>
      <c r="E982" s="248" t="s">
        <v>19</v>
      </c>
      <c r="F982" s="249" t="s">
        <v>1376</v>
      </c>
      <c r="G982" s="247"/>
      <c r="H982" s="248" t="s">
        <v>19</v>
      </c>
      <c r="I982" s="250"/>
      <c r="J982" s="247"/>
      <c r="K982" s="247"/>
      <c r="L982" s="251"/>
      <c r="M982" s="252"/>
      <c r="N982" s="253"/>
      <c r="O982" s="253"/>
      <c r="P982" s="253"/>
      <c r="Q982" s="253"/>
      <c r="R982" s="253"/>
      <c r="S982" s="253"/>
      <c r="T982" s="25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5" t="s">
        <v>193</v>
      </c>
      <c r="AU982" s="255" t="s">
        <v>82</v>
      </c>
      <c r="AV982" s="14" t="s">
        <v>80</v>
      </c>
      <c r="AW982" s="14" t="s">
        <v>33</v>
      </c>
      <c r="AX982" s="14" t="s">
        <v>72</v>
      </c>
      <c r="AY982" s="255" t="s">
        <v>180</v>
      </c>
    </row>
    <row r="983" s="13" customFormat="1">
      <c r="A983" s="13"/>
      <c r="B983" s="235"/>
      <c r="C983" s="236"/>
      <c r="D983" s="228" t="s">
        <v>193</v>
      </c>
      <c r="E983" s="237" t="s">
        <v>19</v>
      </c>
      <c r="F983" s="238" t="s">
        <v>1428</v>
      </c>
      <c r="G983" s="236"/>
      <c r="H983" s="239">
        <v>6.8150000000000004</v>
      </c>
      <c r="I983" s="240"/>
      <c r="J983" s="236"/>
      <c r="K983" s="236"/>
      <c r="L983" s="241"/>
      <c r="M983" s="242"/>
      <c r="N983" s="243"/>
      <c r="O983" s="243"/>
      <c r="P983" s="243"/>
      <c r="Q983" s="243"/>
      <c r="R983" s="243"/>
      <c r="S983" s="243"/>
      <c r="T983" s="244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5" t="s">
        <v>193</v>
      </c>
      <c r="AU983" s="245" t="s">
        <v>82</v>
      </c>
      <c r="AV983" s="13" t="s">
        <v>82</v>
      </c>
      <c r="AW983" s="13" t="s">
        <v>33</v>
      </c>
      <c r="AX983" s="13" t="s">
        <v>72</v>
      </c>
      <c r="AY983" s="245" t="s">
        <v>180</v>
      </c>
    </row>
    <row r="984" s="13" customFormat="1">
      <c r="A984" s="13"/>
      <c r="B984" s="235"/>
      <c r="C984" s="236"/>
      <c r="D984" s="228" t="s">
        <v>193</v>
      </c>
      <c r="E984" s="237" t="s">
        <v>19</v>
      </c>
      <c r="F984" s="238" t="s">
        <v>1429</v>
      </c>
      <c r="G984" s="236"/>
      <c r="H984" s="239">
        <v>1.2450000000000001</v>
      </c>
      <c r="I984" s="240"/>
      <c r="J984" s="236"/>
      <c r="K984" s="236"/>
      <c r="L984" s="241"/>
      <c r="M984" s="242"/>
      <c r="N984" s="243"/>
      <c r="O984" s="243"/>
      <c r="P984" s="243"/>
      <c r="Q984" s="243"/>
      <c r="R984" s="243"/>
      <c r="S984" s="243"/>
      <c r="T984" s="244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5" t="s">
        <v>193</v>
      </c>
      <c r="AU984" s="245" t="s">
        <v>82</v>
      </c>
      <c r="AV984" s="13" t="s">
        <v>82</v>
      </c>
      <c r="AW984" s="13" t="s">
        <v>33</v>
      </c>
      <c r="AX984" s="13" t="s">
        <v>72</v>
      </c>
      <c r="AY984" s="245" t="s">
        <v>180</v>
      </c>
    </row>
    <row r="985" s="14" customFormat="1">
      <c r="A985" s="14"/>
      <c r="B985" s="246"/>
      <c r="C985" s="247"/>
      <c r="D985" s="228" t="s">
        <v>193</v>
      </c>
      <c r="E985" s="248" t="s">
        <v>19</v>
      </c>
      <c r="F985" s="249" t="s">
        <v>1379</v>
      </c>
      <c r="G985" s="247"/>
      <c r="H985" s="248" t="s">
        <v>19</v>
      </c>
      <c r="I985" s="250"/>
      <c r="J985" s="247"/>
      <c r="K985" s="247"/>
      <c r="L985" s="251"/>
      <c r="M985" s="252"/>
      <c r="N985" s="253"/>
      <c r="O985" s="253"/>
      <c r="P985" s="253"/>
      <c r="Q985" s="253"/>
      <c r="R985" s="253"/>
      <c r="S985" s="253"/>
      <c r="T985" s="25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5" t="s">
        <v>193</v>
      </c>
      <c r="AU985" s="255" t="s">
        <v>82</v>
      </c>
      <c r="AV985" s="14" t="s">
        <v>80</v>
      </c>
      <c r="AW985" s="14" t="s">
        <v>33</v>
      </c>
      <c r="AX985" s="14" t="s">
        <v>72</v>
      </c>
      <c r="AY985" s="255" t="s">
        <v>180</v>
      </c>
    </row>
    <row r="986" s="14" customFormat="1">
      <c r="A986" s="14"/>
      <c r="B986" s="246"/>
      <c r="C986" s="247"/>
      <c r="D986" s="228" t="s">
        <v>193</v>
      </c>
      <c r="E986" s="248" t="s">
        <v>19</v>
      </c>
      <c r="F986" s="249" t="s">
        <v>1370</v>
      </c>
      <c r="G986" s="247"/>
      <c r="H986" s="248" t="s">
        <v>19</v>
      </c>
      <c r="I986" s="250"/>
      <c r="J986" s="247"/>
      <c r="K986" s="247"/>
      <c r="L986" s="251"/>
      <c r="M986" s="252"/>
      <c r="N986" s="253"/>
      <c r="O986" s="253"/>
      <c r="P986" s="253"/>
      <c r="Q986" s="253"/>
      <c r="R986" s="253"/>
      <c r="S986" s="253"/>
      <c r="T986" s="25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5" t="s">
        <v>193</v>
      </c>
      <c r="AU986" s="255" t="s">
        <v>82</v>
      </c>
      <c r="AV986" s="14" t="s">
        <v>80</v>
      </c>
      <c r="AW986" s="14" t="s">
        <v>33</v>
      </c>
      <c r="AX986" s="14" t="s">
        <v>72</v>
      </c>
      <c r="AY986" s="255" t="s">
        <v>180</v>
      </c>
    </row>
    <row r="987" s="13" customFormat="1">
      <c r="A987" s="13"/>
      <c r="B987" s="235"/>
      <c r="C987" s="236"/>
      <c r="D987" s="228" t="s">
        <v>193</v>
      </c>
      <c r="E987" s="237" t="s">
        <v>19</v>
      </c>
      <c r="F987" s="238" t="s">
        <v>1425</v>
      </c>
      <c r="G987" s="236"/>
      <c r="H987" s="239">
        <v>8.3000000000000007</v>
      </c>
      <c r="I987" s="240"/>
      <c r="J987" s="236"/>
      <c r="K987" s="236"/>
      <c r="L987" s="241"/>
      <c r="M987" s="242"/>
      <c r="N987" s="243"/>
      <c r="O987" s="243"/>
      <c r="P987" s="243"/>
      <c r="Q987" s="243"/>
      <c r="R987" s="243"/>
      <c r="S987" s="243"/>
      <c r="T987" s="24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5" t="s">
        <v>193</v>
      </c>
      <c r="AU987" s="245" t="s">
        <v>82</v>
      </c>
      <c r="AV987" s="13" t="s">
        <v>82</v>
      </c>
      <c r="AW987" s="13" t="s">
        <v>33</v>
      </c>
      <c r="AX987" s="13" t="s">
        <v>72</v>
      </c>
      <c r="AY987" s="245" t="s">
        <v>180</v>
      </c>
    </row>
    <row r="988" s="14" customFormat="1">
      <c r="A988" s="14"/>
      <c r="B988" s="246"/>
      <c r="C988" s="247"/>
      <c r="D988" s="228" t="s">
        <v>193</v>
      </c>
      <c r="E988" s="248" t="s">
        <v>19</v>
      </c>
      <c r="F988" s="249" t="s">
        <v>1380</v>
      </c>
      <c r="G988" s="247"/>
      <c r="H988" s="248" t="s">
        <v>19</v>
      </c>
      <c r="I988" s="250"/>
      <c r="J988" s="247"/>
      <c r="K988" s="247"/>
      <c r="L988" s="251"/>
      <c r="M988" s="252"/>
      <c r="N988" s="253"/>
      <c r="O988" s="253"/>
      <c r="P988" s="253"/>
      <c r="Q988" s="253"/>
      <c r="R988" s="253"/>
      <c r="S988" s="253"/>
      <c r="T988" s="25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5" t="s">
        <v>193</v>
      </c>
      <c r="AU988" s="255" t="s">
        <v>82</v>
      </c>
      <c r="AV988" s="14" t="s">
        <v>80</v>
      </c>
      <c r="AW988" s="14" t="s">
        <v>33</v>
      </c>
      <c r="AX988" s="14" t="s">
        <v>72</v>
      </c>
      <c r="AY988" s="255" t="s">
        <v>180</v>
      </c>
    </row>
    <row r="989" s="13" customFormat="1">
      <c r="A989" s="13"/>
      <c r="B989" s="235"/>
      <c r="C989" s="236"/>
      <c r="D989" s="228" t="s">
        <v>193</v>
      </c>
      <c r="E989" s="237" t="s">
        <v>19</v>
      </c>
      <c r="F989" s="238" t="s">
        <v>1430</v>
      </c>
      <c r="G989" s="236"/>
      <c r="H989" s="239">
        <v>29.664999999999999</v>
      </c>
      <c r="I989" s="240"/>
      <c r="J989" s="236"/>
      <c r="K989" s="236"/>
      <c r="L989" s="241"/>
      <c r="M989" s="242"/>
      <c r="N989" s="243"/>
      <c r="O989" s="243"/>
      <c r="P989" s="243"/>
      <c r="Q989" s="243"/>
      <c r="R989" s="243"/>
      <c r="S989" s="243"/>
      <c r="T989" s="244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5" t="s">
        <v>193</v>
      </c>
      <c r="AU989" s="245" t="s">
        <v>82</v>
      </c>
      <c r="AV989" s="13" t="s">
        <v>82</v>
      </c>
      <c r="AW989" s="13" t="s">
        <v>33</v>
      </c>
      <c r="AX989" s="13" t="s">
        <v>72</v>
      </c>
      <c r="AY989" s="245" t="s">
        <v>180</v>
      </c>
    </row>
    <row r="990" s="16" customFormat="1">
      <c r="A990" s="16"/>
      <c r="B990" s="267"/>
      <c r="C990" s="268"/>
      <c r="D990" s="228" t="s">
        <v>193</v>
      </c>
      <c r="E990" s="269" t="s">
        <v>19</v>
      </c>
      <c r="F990" s="270" t="s">
        <v>473</v>
      </c>
      <c r="G990" s="268"/>
      <c r="H990" s="271">
        <v>75.724999999999994</v>
      </c>
      <c r="I990" s="272"/>
      <c r="J990" s="268"/>
      <c r="K990" s="268"/>
      <c r="L990" s="273"/>
      <c r="M990" s="274"/>
      <c r="N990" s="275"/>
      <c r="O990" s="275"/>
      <c r="P990" s="275"/>
      <c r="Q990" s="275"/>
      <c r="R990" s="275"/>
      <c r="S990" s="275"/>
      <c r="T990" s="276"/>
      <c r="U990" s="16"/>
      <c r="V990" s="16"/>
      <c r="W990" s="16"/>
      <c r="X990" s="16"/>
      <c r="Y990" s="16"/>
      <c r="Z990" s="16"/>
      <c r="AA990" s="16"/>
      <c r="AB990" s="16"/>
      <c r="AC990" s="16"/>
      <c r="AD990" s="16"/>
      <c r="AE990" s="16"/>
      <c r="AT990" s="277" t="s">
        <v>193</v>
      </c>
      <c r="AU990" s="277" t="s">
        <v>82</v>
      </c>
      <c r="AV990" s="16" t="s">
        <v>100</v>
      </c>
      <c r="AW990" s="16" t="s">
        <v>33</v>
      </c>
      <c r="AX990" s="16" t="s">
        <v>72</v>
      </c>
      <c r="AY990" s="277" t="s">
        <v>180</v>
      </c>
    </row>
    <row r="991" s="14" customFormat="1">
      <c r="A991" s="14"/>
      <c r="B991" s="246"/>
      <c r="C991" s="247"/>
      <c r="D991" s="228" t="s">
        <v>193</v>
      </c>
      <c r="E991" s="248" t="s">
        <v>19</v>
      </c>
      <c r="F991" s="249" t="s">
        <v>1431</v>
      </c>
      <c r="G991" s="247"/>
      <c r="H991" s="248" t="s">
        <v>19</v>
      </c>
      <c r="I991" s="250"/>
      <c r="J991" s="247"/>
      <c r="K991" s="247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193</v>
      </c>
      <c r="AU991" s="255" t="s">
        <v>82</v>
      </c>
      <c r="AV991" s="14" t="s">
        <v>80</v>
      </c>
      <c r="AW991" s="14" t="s">
        <v>33</v>
      </c>
      <c r="AX991" s="14" t="s">
        <v>72</v>
      </c>
      <c r="AY991" s="255" t="s">
        <v>180</v>
      </c>
    </row>
    <row r="992" s="13" customFormat="1">
      <c r="A992" s="13"/>
      <c r="B992" s="235"/>
      <c r="C992" s="236"/>
      <c r="D992" s="228" t="s">
        <v>193</v>
      </c>
      <c r="E992" s="237" t="s">
        <v>19</v>
      </c>
      <c r="F992" s="238" t="s">
        <v>1432</v>
      </c>
      <c r="G992" s="236"/>
      <c r="H992" s="239">
        <v>4.8929999999999998</v>
      </c>
      <c r="I992" s="240"/>
      <c r="J992" s="236"/>
      <c r="K992" s="236"/>
      <c r="L992" s="241"/>
      <c r="M992" s="242"/>
      <c r="N992" s="243"/>
      <c r="O992" s="243"/>
      <c r="P992" s="243"/>
      <c r="Q992" s="243"/>
      <c r="R992" s="243"/>
      <c r="S992" s="243"/>
      <c r="T992" s="244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5" t="s">
        <v>193</v>
      </c>
      <c r="AU992" s="245" t="s">
        <v>82</v>
      </c>
      <c r="AV992" s="13" t="s">
        <v>82</v>
      </c>
      <c r="AW992" s="13" t="s">
        <v>33</v>
      </c>
      <c r="AX992" s="13" t="s">
        <v>72</v>
      </c>
      <c r="AY992" s="245" t="s">
        <v>180</v>
      </c>
    </row>
    <row r="993" s="14" customFormat="1">
      <c r="A993" s="14"/>
      <c r="B993" s="246"/>
      <c r="C993" s="247"/>
      <c r="D993" s="228" t="s">
        <v>193</v>
      </c>
      <c r="E993" s="248" t="s">
        <v>19</v>
      </c>
      <c r="F993" s="249" t="s">
        <v>1389</v>
      </c>
      <c r="G993" s="247"/>
      <c r="H993" s="248" t="s">
        <v>19</v>
      </c>
      <c r="I993" s="250"/>
      <c r="J993" s="247"/>
      <c r="K993" s="247"/>
      <c r="L993" s="251"/>
      <c r="M993" s="252"/>
      <c r="N993" s="253"/>
      <c r="O993" s="253"/>
      <c r="P993" s="253"/>
      <c r="Q993" s="253"/>
      <c r="R993" s="253"/>
      <c r="S993" s="253"/>
      <c r="T993" s="25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5" t="s">
        <v>193</v>
      </c>
      <c r="AU993" s="255" t="s">
        <v>82</v>
      </c>
      <c r="AV993" s="14" t="s">
        <v>80</v>
      </c>
      <c r="AW993" s="14" t="s">
        <v>33</v>
      </c>
      <c r="AX993" s="14" t="s">
        <v>72</v>
      </c>
      <c r="AY993" s="255" t="s">
        <v>180</v>
      </c>
    </row>
    <row r="994" s="14" customFormat="1">
      <c r="A994" s="14"/>
      <c r="B994" s="246"/>
      <c r="C994" s="247"/>
      <c r="D994" s="228" t="s">
        <v>193</v>
      </c>
      <c r="E994" s="248" t="s">
        <v>19</v>
      </c>
      <c r="F994" s="249" t="s">
        <v>1390</v>
      </c>
      <c r="G994" s="247"/>
      <c r="H994" s="248" t="s">
        <v>19</v>
      </c>
      <c r="I994" s="250"/>
      <c r="J994" s="247"/>
      <c r="K994" s="247"/>
      <c r="L994" s="251"/>
      <c r="M994" s="252"/>
      <c r="N994" s="253"/>
      <c r="O994" s="253"/>
      <c r="P994" s="253"/>
      <c r="Q994" s="253"/>
      <c r="R994" s="253"/>
      <c r="S994" s="253"/>
      <c r="T994" s="25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5" t="s">
        <v>193</v>
      </c>
      <c r="AU994" s="255" t="s">
        <v>82</v>
      </c>
      <c r="AV994" s="14" t="s">
        <v>80</v>
      </c>
      <c r="AW994" s="14" t="s">
        <v>33</v>
      </c>
      <c r="AX994" s="14" t="s">
        <v>72</v>
      </c>
      <c r="AY994" s="255" t="s">
        <v>180</v>
      </c>
    </row>
    <row r="995" s="13" customFormat="1">
      <c r="A995" s="13"/>
      <c r="B995" s="235"/>
      <c r="C995" s="236"/>
      <c r="D995" s="228" t="s">
        <v>193</v>
      </c>
      <c r="E995" s="237" t="s">
        <v>19</v>
      </c>
      <c r="F995" s="238" t="s">
        <v>1425</v>
      </c>
      <c r="G995" s="236"/>
      <c r="H995" s="239">
        <v>8.3000000000000007</v>
      </c>
      <c r="I995" s="240"/>
      <c r="J995" s="236"/>
      <c r="K995" s="236"/>
      <c r="L995" s="241"/>
      <c r="M995" s="242"/>
      <c r="N995" s="243"/>
      <c r="O995" s="243"/>
      <c r="P995" s="243"/>
      <c r="Q995" s="243"/>
      <c r="R995" s="243"/>
      <c r="S995" s="243"/>
      <c r="T995" s="24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5" t="s">
        <v>193</v>
      </c>
      <c r="AU995" s="245" t="s">
        <v>82</v>
      </c>
      <c r="AV995" s="13" t="s">
        <v>82</v>
      </c>
      <c r="AW995" s="13" t="s">
        <v>33</v>
      </c>
      <c r="AX995" s="13" t="s">
        <v>72</v>
      </c>
      <c r="AY995" s="245" t="s">
        <v>180</v>
      </c>
    </row>
    <row r="996" s="14" customFormat="1">
      <c r="A996" s="14"/>
      <c r="B996" s="246"/>
      <c r="C996" s="247"/>
      <c r="D996" s="228" t="s">
        <v>193</v>
      </c>
      <c r="E996" s="248" t="s">
        <v>19</v>
      </c>
      <c r="F996" s="249" t="s">
        <v>1392</v>
      </c>
      <c r="G996" s="247"/>
      <c r="H996" s="248" t="s">
        <v>19</v>
      </c>
      <c r="I996" s="250"/>
      <c r="J996" s="247"/>
      <c r="K996" s="247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193</v>
      </c>
      <c r="AU996" s="255" t="s">
        <v>82</v>
      </c>
      <c r="AV996" s="14" t="s">
        <v>80</v>
      </c>
      <c r="AW996" s="14" t="s">
        <v>33</v>
      </c>
      <c r="AX996" s="14" t="s">
        <v>72</v>
      </c>
      <c r="AY996" s="255" t="s">
        <v>180</v>
      </c>
    </row>
    <row r="997" s="13" customFormat="1">
      <c r="A997" s="13"/>
      <c r="B997" s="235"/>
      <c r="C997" s="236"/>
      <c r="D997" s="228" t="s">
        <v>193</v>
      </c>
      <c r="E997" s="237" t="s">
        <v>19</v>
      </c>
      <c r="F997" s="238" t="s">
        <v>1433</v>
      </c>
      <c r="G997" s="236"/>
      <c r="H997" s="239">
        <v>7.1550000000000002</v>
      </c>
      <c r="I997" s="240"/>
      <c r="J997" s="236"/>
      <c r="K997" s="236"/>
      <c r="L997" s="241"/>
      <c r="M997" s="242"/>
      <c r="N997" s="243"/>
      <c r="O997" s="243"/>
      <c r="P997" s="243"/>
      <c r="Q997" s="243"/>
      <c r="R997" s="243"/>
      <c r="S997" s="243"/>
      <c r="T997" s="24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45" t="s">
        <v>193</v>
      </c>
      <c r="AU997" s="245" t="s">
        <v>82</v>
      </c>
      <c r="AV997" s="13" t="s">
        <v>82</v>
      </c>
      <c r="AW997" s="13" t="s">
        <v>33</v>
      </c>
      <c r="AX997" s="13" t="s">
        <v>72</v>
      </c>
      <c r="AY997" s="245" t="s">
        <v>180</v>
      </c>
    </row>
    <row r="998" s="14" customFormat="1">
      <c r="A998" s="14"/>
      <c r="B998" s="246"/>
      <c r="C998" s="247"/>
      <c r="D998" s="228" t="s">
        <v>193</v>
      </c>
      <c r="E998" s="248" t="s">
        <v>19</v>
      </c>
      <c r="F998" s="249" t="s">
        <v>1394</v>
      </c>
      <c r="G998" s="247"/>
      <c r="H998" s="248" t="s">
        <v>19</v>
      </c>
      <c r="I998" s="250"/>
      <c r="J998" s="247"/>
      <c r="K998" s="247"/>
      <c r="L998" s="251"/>
      <c r="M998" s="252"/>
      <c r="N998" s="253"/>
      <c r="O998" s="253"/>
      <c r="P998" s="253"/>
      <c r="Q998" s="253"/>
      <c r="R998" s="253"/>
      <c r="S998" s="253"/>
      <c r="T998" s="25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5" t="s">
        <v>193</v>
      </c>
      <c r="AU998" s="255" t="s">
        <v>82</v>
      </c>
      <c r="AV998" s="14" t="s">
        <v>80</v>
      </c>
      <c r="AW998" s="14" t="s">
        <v>33</v>
      </c>
      <c r="AX998" s="14" t="s">
        <v>72</v>
      </c>
      <c r="AY998" s="255" t="s">
        <v>180</v>
      </c>
    </row>
    <row r="999" s="13" customFormat="1">
      <c r="A999" s="13"/>
      <c r="B999" s="235"/>
      <c r="C999" s="236"/>
      <c r="D999" s="228" t="s">
        <v>193</v>
      </c>
      <c r="E999" s="237" t="s">
        <v>19</v>
      </c>
      <c r="F999" s="238" t="s">
        <v>1434</v>
      </c>
      <c r="G999" s="236"/>
      <c r="H999" s="239">
        <v>6.7149999999999999</v>
      </c>
      <c r="I999" s="240"/>
      <c r="J999" s="236"/>
      <c r="K999" s="236"/>
      <c r="L999" s="241"/>
      <c r="M999" s="242"/>
      <c r="N999" s="243"/>
      <c r="O999" s="243"/>
      <c r="P999" s="243"/>
      <c r="Q999" s="243"/>
      <c r="R999" s="243"/>
      <c r="S999" s="243"/>
      <c r="T999" s="244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45" t="s">
        <v>193</v>
      </c>
      <c r="AU999" s="245" t="s">
        <v>82</v>
      </c>
      <c r="AV999" s="13" t="s">
        <v>82</v>
      </c>
      <c r="AW999" s="13" t="s">
        <v>33</v>
      </c>
      <c r="AX999" s="13" t="s">
        <v>72</v>
      </c>
      <c r="AY999" s="245" t="s">
        <v>180</v>
      </c>
    </row>
    <row r="1000" s="14" customFormat="1">
      <c r="A1000" s="14"/>
      <c r="B1000" s="246"/>
      <c r="C1000" s="247"/>
      <c r="D1000" s="228" t="s">
        <v>193</v>
      </c>
      <c r="E1000" s="248" t="s">
        <v>19</v>
      </c>
      <c r="F1000" s="249" t="s">
        <v>1396</v>
      </c>
      <c r="G1000" s="247"/>
      <c r="H1000" s="248" t="s">
        <v>19</v>
      </c>
      <c r="I1000" s="250"/>
      <c r="J1000" s="247"/>
      <c r="K1000" s="247"/>
      <c r="L1000" s="251"/>
      <c r="M1000" s="252"/>
      <c r="N1000" s="253"/>
      <c r="O1000" s="253"/>
      <c r="P1000" s="253"/>
      <c r="Q1000" s="253"/>
      <c r="R1000" s="253"/>
      <c r="S1000" s="253"/>
      <c r="T1000" s="25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5" t="s">
        <v>193</v>
      </c>
      <c r="AU1000" s="255" t="s">
        <v>82</v>
      </c>
      <c r="AV1000" s="14" t="s">
        <v>80</v>
      </c>
      <c r="AW1000" s="14" t="s">
        <v>33</v>
      </c>
      <c r="AX1000" s="14" t="s">
        <v>72</v>
      </c>
      <c r="AY1000" s="255" t="s">
        <v>180</v>
      </c>
    </row>
    <row r="1001" s="13" customFormat="1">
      <c r="A1001" s="13"/>
      <c r="B1001" s="235"/>
      <c r="C1001" s="236"/>
      <c r="D1001" s="228" t="s">
        <v>193</v>
      </c>
      <c r="E1001" s="237" t="s">
        <v>19</v>
      </c>
      <c r="F1001" s="238" t="s">
        <v>1435</v>
      </c>
      <c r="G1001" s="236"/>
      <c r="H1001" s="239">
        <v>4.8799999999999999</v>
      </c>
      <c r="I1001" s="240"/>
      <c r="J1001" s="236"/>
      <c r="K1001" s="236"/>
      <c r="L1001" s="241"/>
      <c r="M1001" s="242"/>
      <c r="N1001" s="243"/>
      <c r="O1001" s="243"/>
      <c r="P1001" s="243"/>
      <c r="Q1001" s="243"/>
      <c r="R1001" s="243"/>
      <c r="S1001" s="243"/>
      <c r="T1001" s="24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5" t="s">
        <v>193</v>
      </c>
      <c r="AU1001" s="245" t="s">
        <v>82</v>
      </c>
      <c r="AV1001" s="13" t="s">
        <v>82</v>
      </c>
      <c r="AW1001" s="13" t="s">
        <v>33</v>
      </c>
      <c r="AX1001" s="13" t="s">
        <v>72</v>
      </c>
      <c r="AY1001" s="245" t="s">
        <v>180</v>
      </c>
    </row>
    <row r="1002" s="14" customFormat="1">
      <c r="A1002" s="14"/>
      <c r="B1002" s="246"/>
      <c r="C1002" s="247"/>
      <c r="D1002" s="228" t="s">
        <v>193</v>
      </c>
      <c r="E1002" s="248" t="s">
        <v>19</v>
      </c>
      <c r="F1002" s="249" t="s">
        <v>1231</v>
      </c>
      <c r="G1002" s="247"/>
      <c r="H1002" s="248" t="s">
        <v>19</v>
      </c>
      <c r="I1002" s="250"/>
      <c r="J1002" s="247"/>
      <c r="K1002" s="247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5" t="s">
        <v>193</v>
      </c>
      <c r="AU1002" s="255" t="s">
        <v>82</v>
      </c>
      <c r="AV1002" s="14" t="s">
        <v>80</v>
      </c>
      <c r="AW1002" s="14" t="s">
        <v>33</v>
      </c>
      <c r="AX1002" s="14" t="s">
        <v>72</v>
      </c>
      <c r="AY1002" s="255" t="s">
        <v>180</v>
      </c>
    </row>
    <row r="1003" s="14" customFormat="1">
      <c r="A1003" s="14"/>
      <c r="B1003" s="246"/>
      <c r="C1003" s="247"/>
      <c r="D1003" s="228" t="s">
        <v>193</v>
      </c>
      <c r="E1003" s="248" t="s">
        <v>19</v>
      </c>
      <c r="F1003" s="249" t="s">
        <v>1390</v>
      </c>
      <c r="G1003" s="247"/>
      <c r="H1003" s="248" t="s">
        <v>19</v>
      </c>
      <c r="I1003" s="250"/>
      <c r="J1003" s="247"/>
      <c r="K1003" s="247"/>
      <c r="L1003" s="251"/>
      <c r="M1003" s="252"/>
      <c r="N1003" s="253"/>
      <c r="O1003" s="253"/>
      <c r="P1003" s="253"/>
      <c r="Q1003" s="253"/>
      <c r="R1003" s="253"/>
      <c r="S1003" s="253"/>
      <c r="T1003" s="25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5" t="s">
        <v>193</v>
      </c>
      <c r="AU1003" s="255" t="s">
        <v>82</v>
      </c>
      <c r="AV1003" s="14" t="s">
        <v>80</v>
      </c>
      <c r="AW1003" s="14" t="s">
        <v>33</v>
      </c>
      <c r="AX1003" s="14" t="s">
        <v>72</v>
      </c>
      <c r="AY1003" s="255" t="s">
        <v>180</v>
      </c>
    </row>
    <row r="1004" s="13" customFormat="1">
      <c r="A1004" s="13"/>
      <c r="B1004" s="235"/>
      <c r="C1004" s="236"/>
      <c r="D1004" s="228" t="s">
        <v>193</v>
      </c>
      <c r="E1004" s="237" t="s">
        <v>19</v>
      </c>
      <c r="F1004" s="238" t="s">
        <v>1425</v>
      </c>
      <c r="G1004" s="236"/>
      <c r="H1004" s="239">
        <v>8.3000000000000007</v>
      </c>
      <c r="I1004" s="240"/>
      <c r="J1004" s="236"/>
      <c r="K1004" s="236"/>
      <c r="L1004" s="241"/>
      <c r="M1004" s="242"/>
      <c r="N1004" s="243"/>
      <c r="O1004" s="243"/>
      <c r="P1004" s="243"/>
      <c r="Q1004" s="243"/>
      <c r="R1004" s="243"/>
      <c r="S1004" s="243"/>
      <c r="T1004" s="24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5" t="s">
        <v>193</v>
      </c>
      <c r="AU1004" s="245" t="s">
        <v>82</v>
      </c>
      <c r="AV1004" s="13" t="s">
        <v>82</v>
      </c>
      <c r="AW1004" s="13" t="s">
        <v>33</v>
      </c>
      <c r="AX1004" s="13" t="s">
        <v>72</v>
      </c>
      <c r="AY1004" s="245" t="s">
        <v>180</v>
      </c>
    </row>
    <row r="1005" s="14" customFormat="1">
      <c r="A1005" s="14"/>
      <c r="B1005" s="246"/>
      <c r="C1005" s="247"/>
      <c r="D1005" s="228" t="s">
        <v>193</v>
      </c>
      <c r="E1005" s="248" t="s">
        <v>19</v>
      </c>
      <c r="F1005" s="249" t="s">
        <v>1399</v>
      </c>
      <c r="G1005" s="247"/>
      <c r="H1005" s="248" t="s">
        <v>19</v>
      </c>
      <c r="I1005" s="250"/>
      <c r="J1005" s="247"/>
      <c r="K1005" s="247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193</v>
      </c>
      <c r="AU1005" s="255" t="s">
        <v>82</v>
      </c>
      <c r="AV1005" s="14" t="s">
        <v>80</v>
      </c>
      <c r="AW1005" s="14" t="s">
        <v>33</v>
      </c>
      <c r="AX1005" s="14" t="s">
        <v>72</v>
      </c>
      <c r="AY1005" s="255" t="s">
        <v>180</v>
      </c>
    </row>
    <row r="1006" s="13" customFormat="1">
      <c r="A1006" s="13"/>
      <c r="B1006" s="235"/>
      <c r="C1006" s="236"/>
      <c r="D1006" s="228" t="s">
        <v>193</v>
      </c>
      <c r="E1006" s="237" t="s">
        <v>19</v>
      </c>
      <c r="F1006" s="238" t="s">
        <v>1436</v>
      </c>
      <c r="G1006" s="236"/>
      <c r="H1006" s="239">
        <v>36</v>
      </c>
      <c r="I1006" s="240"/>
      <c r="J1006" s="236"/>
      <c r="K1006" s="236"/>
      <c r="L1006" s="241"/>
      <c r="M1006" s="242"/>
      <c r="N1006" s="243"/>
      <c r="O1006" s="243"/>
      <c r="P1006" s="243"/>
      <c r="Q1006" s="243"/>
      <c r="R1006" s="243"/>
      <c r="S1006" s="243"/>
      <c r="T1006" s="244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45" t="s">
        <v>193</v>
      </c>
      <c r="AU1006" s="245" t="s">
        <v>82</v>
      </c>
      <c r="AV1006" s="13" t="s">
        <v>82</v>
      </c>
      <c r="AW1006" s="13" t="s">
        <v>33</v>
      </c>
      <c r="AX1006" s="13" t="s">
        <v>72</v>
      </c>
      <c r="AY1006" s="245" t="s">
        <v>180</v>
      </c>
    </row>
    <row r="1007" s="16" customFormat="1">
      <c r="A1007" s="16"/>
      <c r="B1007" s="267"/>
      <c r="C1007" s="268"/>
      <c r="D1007" s="228" t="s">
        <v>193</v>
      </c>
      <c r="E1007" s="269" t="s">
        <v>19</v>
      </c>
      <c r="F1007" s="270" t="s">
        <v>473</v>
      </c>
      <c r="G1007" s="268"/>
      <c r="H1007" s="271">
        <v>76.242999999999995</v>
      </c>
      <c r="I1007" s="272"/>
      <c r="J1007" s="268"/>
      <c r="K1007" s="268"/>
      <c r="L1007" s="273"/>
      <c r="M1007" s="274"/>
      <c r="N1007" s="275"/>
      <c r="O1007" s="275"/>
      <c r="P1007" s="275"/>
      <c r="Q1007" s="275"/>
      <c r="R1007" s="275"/>
      <c r="S1007" s="275"/>
      <c r="T1007" s="276"/>
      <c r="U1007" s="16"/>
      <c r="V1007" s="16"/>
      <c r="W1007" s="16"/>
      <c r="X1007" s="16"/>
      <c r="Y1007" s="16"/>
      <c r="Z1007" s="16"/>
      <c r="AA1007" s="16"/>
      <c r="AB1007" s="16"/>
      <c r="AC1007" s="16"/>
      <c r="AD1007" s="16"/>
      <c r="AE1007" s="16"/>
      <c r="AT1007" s="277" t="s">
        <v>193</v>
      </c>
      <c r="AU1007" s="277" t="s">
        <v>82</v>
      </c>
      <c r="AV1007" s="16" t="s">
        <v>100</v>
      </c>
      <c r="AW1007" s="16" t="s">
        <v>33</v>
      </c>
      <c r="AX1007" s="16" t="s">
        <v>72</v>
      </c>
      <c r="AY1007" s="277" t="s">
        <v>180</v>
      </c>
    </row>
    <row r="1008" s="15" customFormat="1">
      <c r="A1008" s="15"/>
      <c r="B1008" s="256"/>
      <c r="C1008" s="257"/>
      <c r="D1008" s="228" t="s">
        <v>193</v>
      </c>
      <c r="E1008" s="258" t="s">
        <v>19</v>
      </c>
      <c r="F1008" s="259" t="s">
        <v>353</v>
      </c>
      <c r="G1008" s="257"/>
      <c r="H1008" s="260">
        <v>556.84799999999996</v>
      </c>
      <c r="I1008" s="261"/>
      <c r="J1008" s="257"/>
      <c r="K1008" s="257"/>
      <c r="L1008" s="262"/>
      <c r="M1008" s="263"/>
      <c r="N1008" s="264"/>
      <c r="O1008" s="264"/>
      <c r="P1008" s="264"/>
      <c r="Q1008" s="264"/>
      <c r="R1008" s="264"/>
      <c r="S1008" s="264"/>
      <c r="T1008" s="26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66" t="s">
        <v>193</v>
      </c>
      <c r="AU1008" s="266" t="s">
        <v>82</v>
      </c>
      <c r="AV1008" s="15" t="s">
        <v>187</v>
      </c>
      <c r="AW1008" s="15" t="s">
        <v>33</v>
      </c>
      <c r="AX1008" s="15" t="s">
        <v>80</v>
      </c>
      <c r="AY1008" s="266" t="s">
        <v>180</v>
      </c>
    </row>
    <row r="1009" s="2" customFormat="1" ht="16.5" customHeight="1">
      <c r="A1009" s="40"/>
      <c r="B1009" s="41"/>
      <c r="C1009" s="215" t="s">
        <v>1437</v>
      </c>
      <c r="D1009" s="215" t="s">
        <v>182</v>
      </c>
      <c r="E1009" s="216" t="s">
        <v>1438</v>
      </c>
      <c r="F1009" s="217" t="s">
        <v>1439</v>
      </c>
      <c r="G1009" s="218" t="s">
        <v>235</v>
      </c>
      <c r="H1009" s="219">
        <v>4.9850000000000003</v>
      </c>
      <c r="I1009" s="220"/>
      <c r="J1009" s="221">
        <f>ROUND(I1009*H1009,2)</f>
        <v>0</v>
      </c>
      <c r="K1009" s="217" t="s">
        <v>186</v>
      </c>
      <c r="L1009" s="46"/>
      <c r="M1009" s="222" t="s">
        <v>19</v>
      </c>
      <c r="N1009" s="223" t="s">
        <v>43</v>
      </c>
      <c r="O1009" s="86"/>
      <c r="P1009" s="224">
        <f>O1009*H1009</f>
        <v>0</v>
      </c>
      <c r="Q1009" s="224">
        <v>0.01856</v>
      </c>
      <c r="R1009" s="224">
        <f>Q1009*H1009</f>
        <v>0.092521600000000009</v>
      </c>
      <c r="S1009" s="224">
        <v>0</v>
      </c>
      <c r="T1009" s="225">
        <f>S1009*H1009</f>
        <v>0</v>
      </c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R1009" s="226" t="s">
        <v>187</v>
      </c>
      <c r="AT1009" s="226" t="s">
        <v>182</v>
      </c>
      <c r="AU1009" s="226" t="s">
        <v>82</v>
      </c>
      <c r="AY1009" s="19" t="s">
        <v>180</v>
      </c>
      <c r="BE1009" s="227">
        <f>IF(N1009="základní",J1009,0)</f>
        <v>0</v>
      </c>
      <c r="BF1009" s="227">
        <f>IF(N1009="snížená",J1009,0)</f>
        <v>0</v>
      </c>
      <c r="BG1009" s="227">
        <f>IF(N1009="zákl. přenesená",J1009,0)</f>
        <v>0</v>
      </c>
      <c r="BH1009" s="227">
        <f>IF(N1009="sníž. přenesená",J1009,0)</f>
        <v>0</v>
      </c>
      <c r="BI1009" s="227">
        <f>IF(N1009="nulová",J1009,0)</f>
        <v>0</v>
      </c>
      <c r="BJ1009" s="19" t="s">
        <v>80</v>
      </c>
      <c r="BK1009" s="227">
        <f>ROUND(I1009*H1009,2)</f>
        <v>0</v>
      </c>
      <c r="BL1009" s="19" t="s">
        <v>187</v>
      </c>
      <c r="BM1009" s="226" t="s">
        <v>1440</v>
      </c>
    </row>
    <row r="1010" s="2" customFormat="1">
      <c r="A1010" s="40"/>
      <c r="B1010" s="41"/>
      <c r="C1010" s="42"/>
      <c r="D1010" s="228" t="s">
        <v>189</v>
      </c>
      <c r="E1010" s="42"/>
      <c r="F1010" s="229" t="s">
        <v>1441</v>
      </c>
      <c r="G1010" s="42"/>
      <c r="H1010" s="42"/>
      <c r="I1010" s="230"/>
      <c r="J1010" s="42"/>
      <c r="K1010" s="42"/>
      <c r="L1010" s="46"/>
      <c r="M1010" s="231"/>
      <c r="N1010" s="232"/>
      <c r="O1010" s="86"/>
      <c r="P1010" s="86"/>
      <c r="Q1010" s="86"/>
      <c r="R1010" s="86"/>
      <c r="S1010" s="86"/>
      <c r="T1010" s="87"/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T1010" s="19" t="s">
        <v>189</v>
      </c>
      <c r="AU1010" s="19" t="s">
        <v>82</v>
      </c>
    </row>
    <row r="1011" s="2" customFormat="1">
      <c r="A1011" s="40"/>
      <c r="B1011" s="41"/>
      <c r="C1011" s="42"/>
      <c r="D1011" s="233" t="s">
        <v>191</v>
      </c>
      <c r="E1011" s="42"/>
      <c r="F1011" s="234" t="s">
        <v>1442</v>
      </c>
      <c r="G1011" s="42"/>
      <c r="H1011" s="42"/>
      <c r="I1011" s="230"/>
      <c r="J1011" s="42"/>
      <c r="K1011" s="42"/>
      <c r="L1011" s="46"/>
      <c r="M1011" s="231"/>
      <c r="N1011" s="232"/>
      <c r="O1011" s="86"/>
      <c r="P1011" s="86"/>
      <c r="Q1011" s="86"/>
      <c r="R1011" s="86"/>
      <c r="S1011" s="86"/>
      <c r="T1011" s="87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191</v>
      </c>
      <c r="AU1011" s="19" t="s">
        <v>82</v>
      </c>
    </row>
    <row r="1012" s="14" customFormat="1">
      <c r="A1012" s="14"/>
      <c r="B1012" s="246"/>
      <c r="C1012" s="247"/>
      <c r="D1012" s="228" t="s">
        <v>193</v>
      </c>
      <c r="E1012" s="248" t="s">
        <v>19</v>
      </c>
      <c r="F1012" s="249" t="s">
        <v>1362</v>
      </c>
      <c r="G1012" s="247"/>
      <c r="H1012" s="248" t="s">
        <v>19</v>
      </c>
      <c r="I1012" s="250"/>
      <c r="J1012" s="247"/>
      <c r="K1012" s="247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5" t="s">
        <v>193</v>
      </c>
      <c r="AU1012" s="255" t="s">
        <v>82</v>
      </c>
      <c r="AV1012" s="14" t="s">
        <v>80</v>
      </c>
      <c r="AW1012" s="14" t="s">
        <v>33</v>
      </c>
      <c r="AX1012" s="14" t="s">
        <v>72</v>
      </c>
      <c r="AY1012" s="255" t="s">
        <v>180</v>
      </c>
    </row>
    <row r="1013" s="13" customFormat="1">
      <c r="A1013" s="13"/>
      <c r="B1013" s="235"/>
      <c r="C1013" s="236"/>
      <c r="D1013" s="228" t="s">
        <v>193</v>
      </c>
      <c r="E1013" s="237" t="s">
        <v>19</v>
      </c>
      <c r="F1013" s="238" t="s">
        <v>1443</v>
      </c>
      <c r="G1013" s="236"/>
      <c r="H1013" s="239">
        <v>4.9850000000000003</v>
      </c>
      <c r="I1013" s="240"/>
      <c r="J1013" s="236"/>
      <c r="K1013" s="236"/>
      <c r="L1013" s="241"/>
      <c r="M1013" s="242"/>
      <c r="N1013" s="243"/>
      <c r="O1013" s="243"/>
      <c r="P1013" s="243"/>
      <c r="Q1013" s="243"/>
      <c r="R1013" s="243"/>
      <c r="S1013" s="243"/>
      <c r="T1013" s="244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5" t="s">
        <v>193</v>
      </c>
      <c r="AU1013" s="245" t="s">
        <v>82</v>
      </c>
      <c r="AV1013" s="13" t="s">
        <v>82</v>
      </c>
      <c r="AW1013" s="13" t="s">
        <v>33</v>
      </c>
      <c r="AX1013" s="13" t="s">
        <v>80</v>
      </c>
      <c r="AY1013" s="245" t="s">
        <v>180</v>
      </c>
    </row>
    <row r="1014" s="2" customFormat="1" ht="24.15" customHeight="1">
      <c r="A1014" s="40"/>
      <c r="B1014" s="41"/>
      <c r="C1014" s="215" t="s">
        <v>1444</v>
      </c>
      <c r="D1014" s="215" t="s">
        <v>182</v>
      </c>
      <c r="E1014" s="216" t="s">
        <v>1445</v>
      </c>
      <c r="F1014" s="217" t="s">
        <v>1446</v>
      </c>
      <c r="G1014" s="218" t="s">
        <v>185</v>
      </c>
      <c r="H1014" s="219">
        <v>0.90000000000000002</v>
      </c>
      <c r="I1014" s="220"/>
      <c r="J1014" s="221">
        <f>ROUND(I1014*H1014,2)</f>
        <v>0</v>
      </c>
      <c r="K1014" s="217" t="s">
        <v>186</v>
      </c>
      <c r="L1014" s="46"/>
      <c r="M1014" s="222" t="s">
        <v>19</v>
      </c>
      <c r="N1014" s="223" t="s">
        <v>43</v>
      </c>
      <c r="O1014" s="86"/>
      <c r="P1014" s="224">
        <f>O1014*H1014</f>
        <v>0</v>
      </c>
      <c r="Q1014" s="224">
        <v>0.15273999999999999</v>
      </c>
      <c r="R1014" s="224">
        <f>Q1014*H1014</f>
        <v>0.13746600000000001</v>
      </c>
      <c r="S1014" s="224">
        <v>0</v>
      </c>
      <c r="T1014" s="225">
        <f>S1014*H1014</f>
        <v>0</v>
      </c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R1014" s="226" t="s">
        <v>187</v>
      </c>
      <c r="AT1014" s="226" t="s">
        <v>182</v>
      </c>
      <c r="AU1014" s="226" t="s">
        <v>82</v>
      </c>
      <c r="AY1014" s="19" t="s">
        <v>180</v>
      </c>
      <c r="BE1014" s="227">
        <f>IF(N1014="základní",J1014,0)</f>
        <v>0</v>
      </c>
      <c r="BF1014" s="227">
        <f>IF(N1014="snížená",J1014,0)</f>
        <v>0</v>
      </c>
      <c r="BG1014" s="227">
        <f>IF(N1014="zákl. přenesená",J1014,0)</f>
        <v>0</v>
      </c>
      <c r="BH1014" s="227">
        <f>IF(N1014="sníž. přenesená",J1014,0)</f>
        <v>0</v>
      </c>
      <c r="BI1014" s="227">
        <f>IF(N1014="nulová",J1014,0)</f>
        <v>0</v>
      </c>
      <c r="BJ1014" s="19" t="s">
        <v>80</v>
      </c>
      <c r="BK1014" s="227">
        <f>ROUND(I1014*H1014,2)</f>
        <v>0</v>
      </c>
      <c r="BL1014" s="19" t="s">
        <v>187</v>
      </c>
      <c r="BM1014" s="226" t="s">
        <v>1447</v>
      </c>
    </row>
    <row r="1015" s="2" customFormat="1">
      <c r="A1015" s="40"/>
      <c r="B1015" s="41"/>
      <c r="C1015" s="42"/>
      <c r="D1015" s="228" t="s">
        <v>189</v>
      </c>
      <c r="E1015" s="42"/>
      <c r="F1015" s="229" t="s">
        <v>1448</v>
      </c>
      <c r="G1015" s="42"/>
      <c r="H1015" s="42"/>
      <c r="I1015" s="230"/>
      <c r="J1015" s="42"/>
      <c r="K1015" s="42"/>
      <c r="L1015" s="46"/>
      <c r="M1015" s="231"/>
      <c r="N1015" s="232"/>
      <c r="O1015" s="86"/>
      <c r="P1015" s="86"/>
      <c r="Q1015" s="86"/>
      <c r="R1015" s="86"/>
      <c r="S1015" s="86"/>
      <c r="T1015" s="87"/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T1015" s="19" t="s">
        <v>189</v>
      </c>
      <c r="AU1015" s="19" t="s">
        <v>82</v>
      </c>
    </row>
    <row r="1016" s="2" customFormat="1">
      <c r="A1016" s="40"/>
      <c r="B1016" s="41"/>
      <c r="C1016" s="42"/>
      <c r="D1016" s="233" t="s">
        <v>191</v>
      </c>
      <c r="E1016" s="42"/>
      <c r="F1016" s="234" t="s">
        <v>1449</v>
      </c>
      <c r="G1016" s="42"/>
      <c r="H1016" s="42"/>
      <c r="I1016" s="230"/>
      <c r="J1016" s="42"/>
      <c r="K1016" s="42"/>
      <c r="L1016" s="46"/>
      <c r="M1016" s="231"/>
      <c r="N1016" s="232"/>
      <c r="O1016" s="86"/>
      <c r="P1016" s="86"/>
      <c r="Q1016" s="86"/>
      <c r="R1016" s="86"/>
      <c r="S1016" s="86"/>
      <c r="T1016" s="87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191</v>
      </c>
      <c r="AU1016" s="19" t="s">
        <v>82</v>
      </c>
    </row>
    <row r="1017" s="14" customFormat="1">
      <c r="A1017" s="14"/>
      <c r="B1017" s="246"/>
      <c r="C1017" s="247"/>
      <c r="D1017" s="228" t="s">
        <v>193</v>
      </c>
      <c r="E1017" s="248" t="s">
        <v>19</v>
      </c>
      <c r="F1017" s="249" t="s">
        <v>1450</v>
      </c>
      <c r="G1017" s="247"/>
      <c r="H1017" s="248" t="s">
        <v>19</v>
      </c>
      <c r="I1017" s="250"/>
      <c r="J1017" s="247"/>
      <c r="K1017" s="247"/>
      <c r="L1017" s="251"/>
      <c r="M1017" s="252"/>
      <c r="N1017" s="253"/>
      <c r="O1017" s="253"/>
      <c r="P1017" s="253"/>
      <c r="Q1017" s="253"/>
      <c r="R1017" s="253"/>
      <c r="S1017" s="253"/>
      <c r="T1017" s="25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5" t="s">
        <v>193</v>
      </c>
      <c r="AU1017" s="255" t="s">
        <v>82</v>
      </c>
      <c r="AV1017" s="14" t="s">
        <v>80</v>
      </c>
      <c r="AW1017" s="14" t="s">
        <v>33</v>
      </c>
      <c r="AX1017" s="14" t="s">
        <v>72</v>
      </c>
      <c r="AY1017" s="255" t="s">
        <v>180</v>
      </c>
    </row>
    <row r="1018" s="13" customFormat="1">
      <c r="A1018" s="13"/>
      <c r="B1018" s="235"/>
      <c r="C1018" s="236"/>
      <c r="D1018" s="228" t="s">
        <v>193</v>
      </c>
      <c r="E1018" s="237" t="s">
        <v>19</v>
      </c>
      <c r="F1018" s="238" t="s">
        <v>1451</v>
      </c>
      <c r="G1018" s="236"/>
      <c r="H1018" s="239">
        <v>0.90000000000000002</v>
      </c>
      <c r="I1018" s="240"/>
      <c r="J1018" s="236"/>
      <c r="K1018" s="236"/>
      <c r="L1018" s="241"/>
      <c r="M1018" s="242"/>
      <c r="N1018" s="243"/>
      <c r="O1018" s="243"/>
      <c r="P1018" s="243"/>
      <c r="Q1018" s="243"/>
      <c r="R1018" s="243"/>
      <c r="S1018" s="243"/>
      <c r="T1018" s="24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5" t="s">
        <v>193</v>
      </c>
      <c r="AU1018" s="245" t="s">
        <v>82</v>
      </c>
      <c r="AV1018" s="13" t="s">
        <v>82</v>
      </c>
      <c r="AW1018" s="13" t="s">
        <v>33</v>
      </c>
      <c r="AX1018" s="13" t="s">
        <v>80</v>
      </c>
      <c r="AY1018" s="245" t="s">
        <v>180</v>
      </c>
    </row>
    <row r="1019" s="2" customFormat="1" ht="16.5" customHeight="1">
      <c r="A1019" s="40"/>
      <c r="B1019" s="41"/>
      <c r="C1019" s="215" t="s">
        <v>1452</v>
      </c>
      <c r="D1019" s="215" t="s">
        <v>182</v>
      </c>
      <c r="E1019" s="216" t="s">
        <v>1453</v>
      </c>
      <c r="F1019" s="217" t="s">
        <v>1454</v>
      </c>
      <c r="G1019" s="218" t="s">
        <v>250</v>
      </c>
      <c r="H1019" s="219">
        <v>11.597</v>
      </c>
      <c r="I1019" s="220"/>
      <c r="J1019" s="221">
        <f>ROUND(I1019*H1019,2)</f>
        <v>0</v>
      </c>
      <c r="K1019" s="217" t="s">
        <v>186</v>
      </c>
      <c r="L1019" s="46"/>
      <c r="M1019" s="222" t="s">
        <v>19</v>
      </c>
      <c r="N1019" s="223" t="s">
        <v>43</v>
      </c>
      <c r="O1019" s="86"/>
      <c r="P1019" s="224">
        <f>O1019*H1019</f>
        <v>0</v>
      </c>
      <c r="Q1019" s="224">
        <v>2.5018699999999998</v>
      </c>
      <c r="R1019" s="224">
        <f>Q1019*H1019</f>
        <v>29.014186389999995</v>
      </c>
      <c r="S1019" s="224">
        <v>0</v>
      </c>
      <c r="T1019" s="225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26" t="s">
        <v>187</v>
      </c>
      <c r="AT1019" s="226" t="s">
        <v>182</v>
      </c>
      <c r="AU1019" s="226" t="s">
        <v>82</v>
      </c>
      <c r="AY1019" s="19" t="s">
        <v>180</v>
      </c>
      <c r="BE1019" s="227">
        <f>IF(N1019="základní",J1019,0)</f>
        <v>0</v>
      </c>
      <c r="BF1019" s="227">
        <f>IF(N1019="snížená",J1019,0)</f>
        <v>0</v>
      </c>
      <c r="BG1019" s="227">
        <f>IF(N1019="zákl. přenesená",J1019,0)</f>
        <v>0</v>
      </c>
      <c r="BH1019" s="227">
        <f>IF(N1019="sníž. přenesená",J1019,0)</f>
        <v>0</v>
      </c>
      <c r="BI1019" s="227">
        <f>IF(N1019="nulová",J1019,0)</f>
        <v>0</v>
      </c>
      <c r="BJ1019" s="19" t="s">
        <v>80</v>
      </c>
      <c r="BK1019" s="227">
        <f>ROUND(I1019*H1019,2)</f>
        <v>0</v>
      </c>
      <c r="BL1019" s="19" t="s">
        <v>187</v>
      </c>
      <c r="BM1019" s="226" t="s">
        <v>1455</v>
      </c>
    </row>
    <row r="1020" s="2" customFormat="1">
      <c r="A1020" s="40"/>
      <c r="B1020" s="41"/>
      <c r="C1020" s="42"/>
      <c r="D1020" s="228" t="s">
        <v>189</v>
      </c>
      <c r="E1020" s="42"/>
      <c r="F1020" s="229" t="s">
        <v>1456</v>
      </c>
      <c r="G1020" s="42"/>
      <c r="H1020" s="42"/>
      <c r="I1020" s="230"/>
      <c r="J1020" s="42"/>
      <c r="K1020" s="42"/>
      <c r="L1020" s="46"/>
      <c r="M1020" s="231"/>
      <c r="N1020" s="232"/>
      <c r="O1020" s="86"/>
      <c r="P1020" s="86"/>
      <c r="Q1020" s="86"/>
      <c r="R1020" s="86"/>
      <c r="S1020" s="86"/>
      <c r="T1020" s="87"/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T1020" s="19" t="s">
        <v>189</v>
      </c>
      <c r="AU1020" s="19" t="s">
        <v>82</v>
      </c>
    </row>
    <row r="1021" s="2" customFormat="1">
      <c r="A1021" s="40"/>
      <c r="B1021" s="41"/>
      <c r="C1021" s="42"/>
      <c r="D1021" s="233" t="s">
        <v>191</v>
      </c>
      <c r="E1021" s="42"/>
      <c r="F1021" s="234" t="s">
        <v>1457</v>
      </c>
      <c r="G1021" s="42"/>
      <c r="H1021" s="42"/>
      <c r="I1021" s="230"/>
      <c r="J1021" s="42"/>
      <c r="K1021" s="42"/>
      <c r="L1021" s="46"/>
      <c r="M1021" s="231"/>
      <c r="N1021" s="232"/>
      <c r="O1021" s="86"/>
      <c r="P1021" s="86"/>
      <c r="Q1021" s="86"/>
      <c r="R1021" s="86"/>
      <c r="S1021" s="86"/>
      <c r="T1021" s="87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T1021" s="19" t="s">
        <v>191</v>
      </c>
      <c r="AU1021" s="19" t="s">
        <v>82</v>
      </c>
    </row>
    <row r="1022" s="14" customFormat="1">
      <c r="A1022" s="14"/>
      <c r="B1022" s="246"/>
      <c r="C1022" s="247"/>
      <c r="D1022" s="228" t="s">
        <v>193</v>
      </c>
      <c r="E1022" s="248" t="s">
        <v>19</v>
      </c>
      <c r="F1022" s="249" t="s">
        <v>1458</v>
      </c>
      <c r="G1022" s="247"/>
      <c r="H1022" s="248" t="s">
        <v>19</v>
      </c>
      <c r="I1022" s="250"/>
      <c r="J1022" s="247"/>
      <c r="K1022" s="247"/>
      <c r="L1022" s="251"/>
      <c r="M1022" s="252"/>
      <c r="N1022" s="253"/>
      <c r="O1022" s="253"/>
      <c r="P1022" s="253"/>
      <c r="Q1022" s="253"/>
      <c r="R1022" s="253"/>
      <c r="S1022" s="253"/>
      <c r="T1022" s="25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5" t="s">
        <v>193</v>
      </c>
      <c r="AU1022" s="255" t="s">
        <v>82</v>
      </c>
      <c r="AV1022" s="14" t="s">
        <v>80</v>
      </c>
      <c r="AW1022" s="14" t="s">
        <v>33</v>
      </c>
      <c r="AX1022" s="14" t="s">
        <v>72</v>
      </c>
      <c r="AY1022" s="255" t="s">
        <v>180</v>
      </c>
    </row>
    <row r="1023" s="13" customFormat="1">
      <c r="A1023" s="13"/>
      <c r="B1023" s="235"/>
      <c r="C1023" s="236"/>
      <c r="D1023" s="228" t="s">
        <v>193</v>
      </c>
      <c r="E1023" s="237" t="s">
        <v>19</v>
      </c>
      <c r="F1023" s="238" t="s">
        <v>1459</v>
      </c>
      <c r="G1023" s="236"/>
      <c r="H1023" s="239">
        <v>0.74399999999999999</v>
      </c>
      <c r="I1023" s="240"/>
      <c r="J1023" s="236"/>
      <c r="K1023" s="236"/>
      <c r="L1023" s="241"/>
      <c r="M1023" s="242"/>
      <c r="N1023" s="243"/>
      <c r="O1023" s="243"/>
      <c r="P1023" s="243"/>
      <c r="Q1023" s="243"/>
      <c r="R1023" s="243"/>
      <c r="S1023" s="243"/>
      <c r="T1023" s="244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5" t="s">
        <v>193</v>
      </c>
      <c r="AU1023" s="245" t="s">
        <v>82</v>
      </c>
      <c r="AV1023" s="13" t="s">
        <v>82</v>
      </c>
      <c r="AW1023" s="13" t="s">
        <v>33</v>
      </c>
      <c r="AX1023" s="13" t="s">
        <v>72</v>
      </c>
      <c r="AY1023" s="245" t="s">
        <v>180</v>
      </c>
    </row>
    <row r="1024" s="14" customFormat="1">
      <c r="A1024" s="14"/>
      <c r="B1024" s="246"/>
      <c r="C1024" s="247"/>
      <c r="D1024" s="228" t="s">
        <v>193</v>
      </c>
      <c r="E1024" s="248" t="s">
        <v>19</v>
      </c>
      <c r="F1024" s="249" t="s">
        <v>1460</v>
      </c>
      <c r="G1024" s="247"/>
      <c r="H1024" s="248" t="s">
        <v>19</v>
      </c>
      <c r="I1024" s="250"/>
      <c r="J1024" s="247"/>
      <c r="K1024" s="247"/>
      <c r="L1024" s="251"/>
      <c r="M1024" s="252"/>
      <c r="N1024" s="253"/>
      <c r="O1024" s="253"/>
      <c r="P1024" s="253"/>
      <c r="Q1024" s="253"/>
      <c r="R1024" s="253"/>
      <c r="S1024" s="253"/>
      <c r="T1024" s="25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5" t="s">
        <v>193</v>
      </c>
      <c r="AU1024" s="255" t="s">
        <v>82</v>
      </c>
      <c r="AV1024" s="14" t="s">
        <v>80</v>
      </c>
      <c r="AW1024" s="14" t="s">
        <v>33</v>
      </c>
      <c r="AX1024" s="14" t="s">
        <v>72</v>
      </c>
      <c r="AY1024" s="255" t="s">
        <v>180</v>
      </c>
    </row>
    <row r="1025" s="13" customFormat="1">
      <c r="A1025" s="13"/>
      <c r="B1025" s="235"/>
      <c r="C1025" s="236"/>
      <c r="D1025" s="228" t="s">
        <v>193</v>
      </c>
      <c r="E1025" s="237" t="s">
        <v>19</v>
      </c>
      <c r="F1025" s="238" t="s">
        <v>1461</v>
      </c>
      <c r="G1025" s="236"/>
      <c r="H1025" s="239">
        <v>6.5190000000000001</v>
      </c>
      <c r="I1025" s="240"/>
      <c r="J1025" s="236"/>
      <c r="K1025" s="236"/>
      <c r="L1025" s="241"/>
      <c r="M1025" s="242"/>
      <c r="N1025" s="243"/>
      <c r="O1025" s="243"/>
      <c r="P1025" s="243"/>
      <c r="Q1025" s="243"/>
      <c r="R1025" s="243"/>
      <c r="S1025" s="243"/>
      <c r="T1025" s="244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5" t="s">
        <v>193</v>
      </c>
      <c r="AU1025" s="245" t="s">
        <v>82</v>
      </c>
      <c r="AV1025" s="13" t="s">
        <v>82</v>
      </c>
      <c r="AW1025" s="13" t="s">
        <v>33</v>
      </c>
      <c r="AX1025" s="13" t="s">
        <v>72</v>
      </c>
      <c r="AY1025" s="245" t="s">
        <v>180</v>
      </c>
    </row>
    <row r="1026" s="16" customFormat="1">
      <c r="A1026" s="16"/>
      <c r="B1026" s="267"/>
      <c r="C1026" s="268"/>
      <c r="D1026" s="228" t="s">
        <v>193</v>
      </c>
      <c r="E1026" s="269" t="s">
        <v>19</v>
      </c>
      <c r="F1026" s="270" t="s">
        <v>473</v>
      </c>
      <c r="G1026" s="268"/>
      <c r="H1026" s="271">
        <v>7.2629999999999999</v>
      </c>
      <c r="I1026" s="272"/>
      <c r="J1026" s="268"/>
      <c r="K1026" s="268"/>
      <c r="L1026" s="273"/>
      <c r="M1026" s="274"/>
      <c r="N1026" s="275"/>
      <c r="O1026" s="275"/>
      <c r="P1026" s="275"/>
      <c r="Q1026" s="275"/>
      <c r="R1026" s="275"/>
      <c r="S1026" s="275"/>
      <c r="T1026" s="276"/>
      <c r="U1026" s="16"/>
      <c r="V1026" s="16"/>
      <c r="W1026" s="16"/>
      <c r="X1026" s="16"/>
      <c r="Y1026" s="16"/>
      <c r="Z1026" s="16"/>
      <c r="AA1026" s="16"/>
      <c r="AB1026" s="16"/>
      <c r="AC1026" s="16"/>
      <c r="AD1026" s="16"/>
      <c r="AE1026" s="16"/>
      <c r="AT1026" s="277" t="s">
        <v>193</v>
      </c>
      <c r="AU1026" s="277" t="s">
        <v>82</v>
      </c>
      <c r="AV1026" s="16" t="s">
        <v>100</v>
      </c>
      <c r="AW1026" s="16" t="s">
        <v>33</v>
      </c>
      <c r="AX1026" s="16" t="s">
        <v>72</v>
      </c>
      <c r="AY1026" s="277" t="s">
        <v>180</v>
      </c>
    </row>
    <row r="1027" s="14" customFormat="1">
      <c r="A1027" s="14"/>
      <c r="B1027" s="246"/>
      <c r="C1027" s="247"/>
      <c r="D1027" s="228" t="s">
        <v>193</v>
      </c>
      <c r="E1027" s="248" t="s">
        <v>19</v>
      </c>
      <c r="F1027" s="249" t="s">
        <v>1462</v>
      </c>
      <c r="G1027" s="247"/>
      <c r="H1027" s="248" t="s">
        <v>19</v>
      </c>
      <c r="I1027" s="250"/>
      <c r="J1027" s="247"/>
      <c r="K1027" s="247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5" t="s">
        <v>193</v>
      </c>
      <c r="AU1027" s="255" t="s">
        <v>82</v>
      </c>
      <c r="AV1027" s="14" t="s">
        <v>80</v>
      </c>
      <c r="AW1027" s="14" t="s">
        <v>33</v>
      </c>
      <c r="AX1027" s="14" t="s">
        <v>72</v>
      </c>
      <c r="AY1027" s="255" t="s">
        <v>180</v>
      </c>
    </row>
    <row r="1028" s="13" customFormat="1">
      <c r="A1028" s="13"/>
      <c r="B1028" s="235"/>
      <c r="C1028" s="236"/>
      <c r="D1028" s="228" t="s">
        <v>193</v>
      </c>
      <c r="E1028" s="237" t="s">
        <v>19</v>
      </c>
      <c r="F1028" s="238" t="s">
        <v>1463</v>
      </c>
      <c r="G1028" s="236"/>
      <c r="H1028" s="239">
        <v>1.956</v>
      </c>
      <c r="I1028" s="240"/>
      <c r="J1028" s="236"/>
      <c r="K1028" s="236"/>
      <c r="L1028" s="241"/>
      <c r="M1028" s="242"/>
      <c r="N1028" s="243"/>
      <c r="O1028" s="243"/>
      <c r="P1028" s="243"/>
      <c r="Q1028" s="243"/>
      <c r="R1028" s="243"/>
      <c r="S1028" s="243"/>
      <c r="T1028" s="24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5" t="s">
        <v>193</v>
      </c>
      <c r="AU1028" s="245" t="s">
        <v>82</v>
      </c>
      <c r="AV1028" s="13" t="s">
        <v>82</v>
      </c>
      <c r="AW1028" s="13" t="s">
        <v>33</v>
      </c>
      <c r="AX1028" s="13" t="s">
        <v>72</v>
      </c>
      <c r="AY1028" s="245" t="s">
        <v>180</v>
      </c>
    </row>
    <row r="1029" s="13" customFormat="1">
      <c r="A1029" s="13"/>
      <c r="B1029" s="235"/>
      <c r="C1029" s="236"/>
      <c r="D1029" s="228" t="s">
        <v>193</v>
      </c>
      <c r="E1029" s="237" t="s">
        <v>19</v>
      </c>
      <c r="F1029" s="238" t="s">
        <v>1464</v>
      </c>
      <c r="G1029" s="236"/>
      <c r="H1029" s="239">
        <v>2.3780000000000001</v>
      </c>
      <c r="I1029" s="240"/>
      <c r="J1029" s="236"/>
      <c r="K1029" s="236"/>
      <c r="L1029" s="241"/>
      <c r="M1029" s="242"/>
      <c r="N1029" s="243"/>
      <c r="O1029" s="243"/>
      <c r="P1029" s="243"/>
      <c r="Q1029" s="243"/>
      <c r="R1029" s="243"/>
      <c r="S1029" s="243"/>
      <c r="T1029" s="244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5" t="s">
        <v>193</v>
      </c>
      <c r="AU1029" s="245" t="s">
        <v>82</v>
      </c>
      <c r="AV1029" s="13" t="s">
        <v>82</v>
      </c>
      <c r="AW1029" s="13" t="s">
        <v>33</v>
      </c>
      <c r="AX1029" s="13" t="s">
        <v>72</v>
      </c>
      <c r="AY1029" s="245" t="s">
        <v>180</v>
      </c>
    </row>
    <row r="1030" s="16" customFormat="1">
      <c r="A1030" s="16"/>
      <c r="B1030" s="267"/>
      <c r="C1030" s="268"/>
      <c r="D1030" s="228" t="s">
        <v>193</v>
      </c>
      <c r="E1030" s="269" t="s">
        <v>19</v>
      </c>
      <c r="F1030" s="270" t="s">
        <v>473</v>
      </c>
      <c r="G1030" s="268"/>
      <c r="H1030" s="271">
        <v>4.3339999999999996</v>
      </c>
      <c r="I1030" s="272"/>
      <c r="J1030" s="268"/>
      <c r="K1030" s="268"/>
      <c r="L1030" s="273"/>
      <c r="M1030" s="274"/>
      <c r="N1030" s="275"/>
      <c r="O1030" s="275"/>
      <c r="P1030" s="275"/>
      <c r="Q1030" s="275"/>
      <c r="R1030" s="275"/>
      <c r="S1030" s="275"/>
      <c r="T1030" s="276"/>
      <c r="U1030" s="16"/>
      <c r="V1030" s="16"/>
      <c r="W1030" s="16"/>
      <c r="X1030" s="16"/>
      <c r="Y1030" s="16"/>
      <c r="Z1030" s="16"/>
      <c r="AA1030" s="16"/>
      <c r="AB1030" s="16"/>
      <c r="AC1030" s="16"/>
      <c r="AD1030" s="16"/>
      <c r="AE1030" s="16"/>
      <c r="AT1030" s="277" t="s">
        <v>193</v>
      </c>
      <c r="AU1030" s="277" t="s">
        <v>82</v>
      </c>
      <c r="AV1030" s="16" t="s">
        <v>100</v>
      </c>
      <c r="AW1030" s="16" t="s">
        <v>33</v>
      </c>
      <c r="AX1030" s="16" t="s">
        <v>72</v>
      </c>
      <c r="AY1030" s="277" t="s">
        <v>180</v>
      </c>
    </row>
    <row r="1031" s="15" customFormat="1">
      <c r="A1031" s="15"/>
      <c r="B1031" s="256"/>
      <c r="C1031" s="257"/>
      <c r="D1031" s="228" t="s">
        <v>193</v>
      </c>
      <c r="E1031" s="258" t="s">
        <v>19</v>
      </c>
      <c r="F1031" s="259" t="s">
        <v>353</v>
      </c>
      <c r="G1031" s="257"/>
      <c r="H1031" s="260">
        <v>11.597</v>
      </c>
      <c r="I1031" s="261"/>
      <c r="J1031" s="257"/>
      <c r="K1031" s="257"/>
      <c r="L1031" s="262"/>
      <c r="M1031" s="263"/>
      <c r="N1031" s="264"/>
      <c r="O1031" s="264"/>
      <c r="P1031" s="264"/>
      <c r="Q1031" s="264"/>
      <c r="R1031" s="264"/>
      <c r="S1031" s="264"/>
      <c r="T1031" s="26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6" t="s">
        <v>193</v>
      </c>
      <c r="AU1031" s="266" t="s">
        <v>82</v>
      </c>
      <c r="AV1031" s="15" t="s">
        <v>187</v>
      </c>
      <c r="AW1031" s="15" t="s">
        <v>33</v>
      </c>
      <c r="AX1031" s="15" t="s">
        <v>80</v>
      </c>
      <c r="AY1031" s="266" t="s">
        <v>180</v>
      </c>
    </row>
    <row r="1032" s="2" customFormat="1" ht="16.5" customHeight="1">
      <c r="A1032" s="40"/>
      <c r="B1032" s="41"/>
      <c r="C1032" s="215" t="s">
        <v>1465</v>
      </c>
      <c r="D1032" s="215" t="s">
        <v>182</v>
      </c>
      <c r="E1032" s="216" t="s">
        <v>1466</v>
      </c>
      <c r="F1032" s="217" t="s">
        <v>1467</v>
      </c>
      <c r="G1032" s="218" t="s">
        <v>250</v>
      </c>
      <c r="H1032" s="219">
        <v>15.352</v>
      </c>
      <c r="I1032" s="220"/>
      <c r="J1032" s="221">
        <f>ROUND(I1032*H1032,2)</f>
        <v>0</v>
      </c>
      <c r="K1032" s="217" t="s">
        <v>186</v>
      </c>
      <c r="L1032" s="46"/>
      <c r="M1032" s="222" t="s">
        <v>19</v>
      </c>
      <c r="N1032" s="223" t="s">
        <v>43</v>
      </c>
      <c r="O1032" s="86"/>
      <c r="P1032" s="224">
        <f>O1032*H1032</f>
        <v>0</v>
      </c>
      <c r="Q1032" s="224">
        <v>2.5018699999999998</v>
      </c>
      <c r="R1032" s="224">
        <f>Q1032*H1032</f>
        <v>38.408708239999996</v>
      </c>
      <c r="S1032" s="224">
        <v>0</v>
      </c>
      <c r="T1032" s="225">
        <f>S1032*H1032</f>
        <v>0</v>
      </c>
      <c r="U1032" s="40"/>
      <c r="V1032" s="40"/>
      <c r="W1032" s="40"/>
      <c r="X1032" s="40"/>
      <c r="Y1032" s="40"/>
      <c r="Z1032" s="40"/>
      <c r="AA1032" s="40"/>
      <c r="AB1032" s="40"/>
      <c r="AC1032" s="40"/>
      <c r="AD1032" s="40"/>
      <c r="AE1032" s="40"/>
      <c r="AR1032" s="226" t="s">
        <v>187</v>
      </c>
      <c r="AT1032" s="226" t="s">
        <v>182</v>
      </c>
      <c r="AU1032" s="226" t="s">
        <v>82</v>
      </c>
      <c r="AY1032" s="19" t="s">
        <v>180</v>
      </c>
      <c r="BE1032" s="227">
        <f>IF(N1032="základní",J1032,0)</f>
        <v>0</v>
      </c>
      <c r="BF1032" s="227">
        <f>IF(N1032="snížená",J1032,0)</f>
        <v>0</v>
      </c>
      <c r="BG1032" s="227">
        <f>IF(N1032="zákl. přenesená",J1032,0)</f>
        <v>0</v>
      </c>
      <c r="BH1032" s="227">
        <f>IF(N1032="sníž. přenesená",J1032,0)</f>
        <v>0</v>
      </c>
      <c r="BI1032" s="227">
        <f>IF(N1032="nulová",J1032,0)</f>
        <v>0</v>
      </c>
      <c r="BJ1032" s="19" t="s">
        <v>80</v>
      </c>
      <c r="BK1032" s="227">
        <f>ROUND(I1032*H1032,2)</f>
        <v>0</v>
      </c>
      <c r="BL1032" s="19" t="s">
        <v>187</v>
      </c>
      <c r="BM1032" s="226" t="s">
        <v>1468</v>
      </c>
    </row>
    <row r="1033" s="2" customFormat="1">
      <c r="A1033" s="40"/>
      <c r="B1033" s="41"/>
      <c r="C1033" s="42"/>
      <c r="D1033" s="228" t="s">
        <v>189</v>
      </c>
      <c r="E1033" s="42"/>
      <c r="F1033" s="229" t="s">
        <v>1469</v>
      </c>
      <c r="G1033" s="42"/>
      <c r="H1033" s="42"/>
      <c r="I1033" s="230"/>
      <c r="J1033" s="42"/>
      <c r="K1033" s="42"/>
      <c r="L1033" s="46"/>
      <c r="M1033" s="231"/>
      <c r="N1033" s="232"/>
      <c r="O1033" s="86"/>
      <c r="P1033" s="86"/>
      <c r="Q1033" s="86"/>
      <c r="R1033" s="86"/>
      <c r="S1033" s="86"/>
      <c r="T1033" s="87"/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T1033" s="19" t="s">
        <v>189</v>
      </c>
      <c r="AU1033" s="19" t="s">
        <v>82</v>
      </c>
    </row>
    <row r="1034" s="2" customFormat="1">
      <c r="A1034" s="40"/>
      <c r="B1034" s="41"/>
      <c r="C1034" s="42"/>
      <c r="D1034" s="233" t="s">
        <v>191</v>
      </c>
      <c r="E1034" s="42"/>
      <c r="F1034" s="234" t="s">
        <v>1470</v>
      </c>
      <c r="G1034" s="42"/>
      <c r="H1034" s="42"/>
      <c r="I1034" s="230"/>
      <c r="J1034" s="42"/>
      <c r="K1034" s="42"/>
      <c r="L1034" s="46"/>
      <c r="M1034" s="231"/>
      <c r="N1034" s="232"/>
      <c r="O1034" s="86"/>
      <c r="P1034" s="86"/>
      <c r="Q1034" s="86"/>
      <c r="R1034" s="86"/>
      <c r="S1034" s="86"/>
      <c r="T1034" s="87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191</v>
      </c>
      <c r="AU1034" s="19" t="s">
        <v>82</v>
      </c>
    </row>
    <row r="1035" s="14" customFormat="1">
      <c r="A1035" s="14"/>
      <c r="B1035" s="246"/>
      <c r="C1035" s="247"/>
      <c r="D1035" s="228" t="s">
        <v>193</v>
      </c>
      <c r="E1035" s="248" t="s">
        <v>19</v>
      </c>
      <c r="F1035" s="249" t="s">
        <v>1471</v>
      </c>
      <c r="G1035" s="247"/>
      <c r="H1035" s="248" t="s">
        <v>19</v>
      </c>
      <c r="I1035" s="250"/>
      <c r="J1035" s="247"/>
      <c r="K1035" s="247"/>
      <c r="L1035" s="251"/>
      <c r="M1035" s="252"/>
      <c r="N1035" s="253"/>
      <c r="O1035" s="253"/>
      <c r="P1035" s="253"/>
      <c r="Q1035" s="253"/>
      <c r="R1035" s="253"/>
      <c r="S1035" s="253"/>
      <c r="T1035" s="25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5" t="s">
        <v>193</v>
      </c>
      <c r="AU1035" s="255" t="s">
        <v>82</v>
      </c>
      <c r="AV1035" s="14" t="s">
        <v>80</v>
      </c>
      <c r="AW1035" s="14" t="s">
        <v>33</v>
      </c>
      <c r="AX1035" s="14" t="s">
        <v>72</v>
      </c>
      <c r="AY1035" s="255" t="s">
        <v>180</v>
      </c>
    </row>
    <row r="1036" s="13" customFormat="1">
      <c r="A1036" s="13"/>
      <c r="B1036" s="235"/>
      <c r="C1036" s="236"/>
      <c r="D1036" s="228" t="s">
        <v>193</v>
      </c>
      <c r="E1036" s="237" t="s">
        <v>19</v>
      </c>
      <c r="F1036" s="238" t="s">
        <v>1472</v>
      </c>
      <c r="G1036" s="236"/>
      <c r="H1036" s="239">
        <v>16.582999999999998</v>
      </c>
      <c r="I1036" s="240"/>
      <c r="J1036" s="236"/>
      <c r="K1036" s="236"/>
      <c r="L1036" s="241"/>
      <c r="M1036" s="242"/>
      <c r="N1036" s="243"/>
      <c r="O1036" s="243"/>
      <c r="P1036" s="243"/>
      <c r="Q1036" s="243"/>
      <c r="R1036" s="243"/>
      <c r="S1036" s="243"/>
      <c r="T1036" s="24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5" t="s">
        <v>193</v>
      </c>
      <c r="AU1036" s="245" t="s">
        <v>82</v>
      </c>
      <c r="AV1036" s="13" t="s">
        <v>82</v>
      </c>
      <c r="AW1036" s="13" t="s">
        <v>33</v>
      </c>
      <c r="AX1036" s="13" t="s">
        <v>72</v>
      </c>
      <c r="AY1036" s="245" t="s">
        <v>180</v>
      </c>
    </row>
    <row r="1037" s="13" customFormat="1">
      <c r="A1037" s="13"/>
      <c r="B1037" s="235"/>
      <c r="C1037" s="236"/>
      <c r="D1037" s="228" t="s">
        <v>193</v>
      </c>
      <c r="E1037" s="237" t="s">
        <v>19</v>
      </c>
      <c r="F1037" s="238" t="s">
        <v>1473</v>
      </c>
      <c r="G1037" s="236"/>
      <c r="H1037" s="239">
        <v>-1.2310000000000001</v>
      </c>
      <c r="I1037" s="240"/>
      <c r="J1037" s="236"/>
      <c r="K1037" s="236"/>
      <c r="L1037" s="241"/>
      <c r="M1037" s="242"/>
      <c r="N1037" s="243"/>
      <c r="O1037" s="243"/>
      <c r="P1037" s="243"/>
      <c r="Q1037" s="243"/>
      <c r="R1037" s="243"/>
      <c r="S1037" s="243"/>
      <c r="T1037" s="24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5" t="s">
        <v>193</v>
      </c>
      <c r="AU1037" s="245" t="s">
        <v>82</v>
      </c>
      <c r="AV1037" s="13" t="s">
        <v>82</v>
      </c>
      <c r="AW1037" s="13" t="s">
        <v>33</v>
      </c>
      <c r="AX1037" s="13" t="s">
        <v>72</v>
      </c>
      <c r="AY1037" s="245" t="s">
        <v>180</v>
      </c>
    </row>
    <row r="1038" s="15" customFormat="1">
      <c r="A1038" s="15"/>
      <c r="B1038" s="256"/>
      <c r="C1038" s="257"/>
      <c r="D1038" s="228" t="s">
        <v>193</v>
      </c>
      <c r="E1038" s="258" t="s">
        <v>19</v>
      </c>
      <c r="F1038" s="259" t="s">
        <v>353</v>
      </c>
      <c r="G1038" s="257"/>
      <c r="H1038" s="260">
        <v>15.352</v>
      </c>
      <c r="I1038" s="261"/>
      <c r="J1038" s="257"/>
      <c r="K1038" s="257"/>
      <c r="L1038" s="262"/>
      <c r="M1038" s="263"/>
      <c r="N1038" s="264"/>
      <c r="O1038" s="264"/>
      <c r="P1038" s="264"/>
      <c r="Q1038" s="264"/>
      <c r="R1038" s="264"/>
      <c r="S1038" s="264"/>
      <c r="T1038" s="26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66" t="s">
        <v>193</v>
      </c>
      <c r="AU1038" s="266" t="s">
        <v>82</v>
      </c>
      <c r="AV1038" s="15" t="s">
        <v>187</v>
      </c>
      <c r="AW1038" s="15" t="s">
        <v>33</v>
      </c>
      <c r="AX1038" s="15" t="s">
        <v>80</v>
      </c>
      <c r="AY1038" s="266" t="s">
        <v>180</v>
      </c>
    </row>
    <row r="1039" s="2" customFormat="1" ht="16.5" customHeight="1">
      <c r="A1039" s="40"/>
      <c r="B1039" s="41"/>
      <c r="C1039" s="215" t="s">
        <v>1474</v>
      </c>
      <c r="D1039" s="215" t="s">
        <v>182</v>
      </c>
      <c r="E1039" s="216" t="s">
        <v>1475</v>
      </c>
      <c r="F1039" s="217" t="s">
        <v>1476</v>
      </c>
      <c r="G1039" s="218" t="s">
        <v>185</v>
      </c>
      <c r="H1039" s="219">
        <v>239.43100000000001</v>
      </c>
      <c r="I1039" s="220"/>
      <c r="J1039" s="221">
        <f>ROUND(I1039*H1039,2)</f>
        <v>0</v>
      </c>
      <c r="K1039" s="217" t="s">
        <v>186</v>
      </c>
      <c r="L1039" s="46"/>
      <c r="M1039" s="222" t="s">
        <v>19</v>
      </c>
      <c r="N1039" s="223" t="s">
        <v>43</v>
      </c>
      <c r="O1039" s="86"/>
      <c r="P1039" s="224">
        <f>O1039*H1039</f>
        <v>0</v>
      </c>
      <c r="Q1039" s="224">
        <v>0.0027499999999999998</v>
      </c>
      <c r="R1039" s="224">
        <f>Q1039*H1039</f>
        <v>0.65843525000000003</v>
      </c>
      <c r="S1039" s="224">
        <v>0</v>
      </c>
      <c r="T1039" s="225">
        <f>S1039*H1039</f>
        <v>0</v>
      </c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R1039" s="226" t="s">
        <v>187</v>
      </c>
      <c r="AT1039" s="226" t="s">
        <v>182</v>
      </c>
      <c r="AU1039" s="226" t="s">
        <v>82</v>
      </c>
      <c r="AY1039" s="19" t="s">
        <v>180</v>
      </c>
      <c r="BE1039" s="227">
        <f>IF(N1039="základní",J1039,0)</f>
        <v>0</v>
      </c>
      <c r="BF1039" s="227">
        <f>IF(N1039="snížená",J1039,0)</f>
        <v>0</v>
      </c>
      <c r="BG1039" s="227">
        <f>IF(N1039="zákl. přenesená",J1039,0)</f>
        <v>0</v>
      </c>
      <c r="BH1039" s="227">
        <f>IF(N1039="sníž. přenesená",J1039,0)</f>
        <v>0</v>
      </c>
      <c r="BI1039" s="227">
        <f>IF(N1039="nulová",J1039,0)</f>
        <v>0</v>
      </c>
      <c r="BJ1039" s="19" t="s">
        <v>80</v>
      </c>
      <c r="BK1039" s="227">
        <f>ROUND(I1039*H1039,2)</f>
        <v>0</v>
      </c>
      <c r="BL1039" s="19" t="s">
        <v>187</v>
      </c>
      <c r="BM1039" s="226" t="s">
        <v>1477</v>
      </c>
    </row>
    <row r="1040" s="2" customFormat="1">
      <c r="A1040" s="40"/>
      <c r="B1040" s="41"/>
      <c r="C1040" s="42"/>
      <c r="D1040" s="228" t="s">
        <v>189</v>
      </c>
      <c r="E1040" s="42"/>
      <c r="F1040" s="229" t="s">
        <v>1478</v>
      </c>
      <c r="G1040" s="42"/>
      <c r="H1040" s="42"/>
      <c r="I1040" s="230"/>
      <c r="J1040" s="42"/>
      <c r="K1040" s="42"/>
      <c r="L1040" s="46"/>
      <c r="M1040" s="231"/>
      <c r="N1040" s="232"/>
      <c r="O1040" s="86"/>
      <c r="P1040" s="86"/>
      <c r="Q1040" s="86"/>
      <c r="R1040" s="86"/>
      <c r="S1040" s="86"/>
      <c r="T1040" s="87"/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T1040" s="19" t="s">
        <v>189</v>
      </c>
      <c r="AU1040" s="19" t="s">
        <v>82</v>
      </c>
    </row>
    <row r="1041" s="2" customFormat="1">
      <c r="A1041" s="40"/>
      <c r="B1041" s="41"/>
      <c r="C1041" s="42"/>
      <c r="D1041" s="233" t="s">
        <v>191</v>
      </c>
      <c r="E1041" s="42"/>
      <c r="F1041" s="234" t="s">
        <v>1479</v>
      </c>
      <c r="G1041" s="42"/>
      <c r="H1041" s="42"/>
      <c r="I1041" s="230"/>
      <c r="J1041" s="42"/>
      <c r="K1041" s="42"/>
      <c r="L1041" s="46"/>
      <c r="M1041" s="231"/>
      <c r="N1041" s="232"/>
      <c r="O1041" s="86"/>
      <c r="P1041" s="86"/>
      <c r="Q1041" s="86"/>
      <c r="R1041" s="86"/>
      <c r="S1041" s="86"/>
      <c r="T1041" s="87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T1041" s="19" t="s">
        <v>191</v>
      </c>
      <c r="AU1041" s="19" t="s">
        <v>82</v>
      </c>
    </row>
    <row r="1042" s="14" customFormat="1">
      <c r="A1042" s="14"/>
      <c r="B1042" s="246"/>
      <c r="C1042" s="247"/>
      <c r="D1042" s="228" t="s">
        <v>193</v>
      </c>
      <c r="E1042" s="248" t="s">
        <v>19</v>
      </c>
      <c r="F1042" s="249" t="s">
        <v>1480</v>
      </c>
      <c r="G1042" s="247"/>
      <c r="H1042" s="248" t="s">
        <v>19</v>
      </c>
      <c r="I1042" s="250"/>
      <c r="J1042" s="247"/>
      <c r="K1042" s="247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5" t="s">
        <v>193</v>
      </c>
      <c r="AU1042" s="255" t="s">
        <v>82</v>
      </c>
      <c r="AV1042" s="14" t="s">
        <v>80</v>
      </c>
      <c r="AW1042" s="14" t="s">
        <v>33</v>
      </c>
      <c r="AX1042" s="14" t="s">
        <v>72</v>
      </c>
      <c r="AY1042" s="255" t="s">
        <v>180</v>
      </c>
    </row>
    <row r="1043" s="13" customFormat="1">
      <c r="A1043" s="13"/>
      <c r="B1043" s="235"/>
      <c r="C1043" s="236"/>
      <c r="D1043" s="228" t="s">
        <v>193</v>
      </c>
      <c r="E1043" s="237" t="s">
        <v>19</v>
      </c>
      <c r="F1043" s="238" t="s">
        <v>1481</v>
      </c>
      <c r="G1043" s="236"/>
      <c r="H1043" s="239">
        <v>165.83199999999999</v>
      </c>
      <c r="I1043" s="240"/>
      <c r="J1043" s="236"/>
      <c r="K1043" s="236"/>
      <c r="L1043" s="241"/>
      <c r="M1043" s="242"/>
      <c r="N1043" s="243"/>
      <c r="O1043" s="243"/>
      <c r="P1043" s="243"/>
      <c r="Q1043" s="243"/>
      <c r="R1043" s="243"/>
      <c r="S1043" s="243"/>
      <c r="T1043" s="244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45" t="s">
        <v>193</v>
      </c>
      <c r="AU1043" s="245" t="s">
        <v>82</v>
      </c>
      <c r="AV1043" s="13" t="s">
        <v>82</v>
      </c>
      <c r="AW1043" s="13" t="s">
        <v>33</v>
      </c>
      <c r="AX1043" s="13" t="s">
        <v>72</v>
      </c>
      <c r="AY1043" s="245" t="s">
        <v>180</v>
      </c>
    </row>
    <row r="1044" s="13" customFormat="1">
      <c r="A1044" s="13"/>
      <c r="B1044" s="235"/>
      <c r="C1044" s="236"/>
      <c r="D1044" s="228" t="s">
        <v>193</v>
      </c>
      <c r="E1044" s="237" t="s">
        <v>19</v>
      </c>
      <c r="F1044" s="238" t="s">
        <v>1482</v>
      </c>
      <c r="G1044" s="236"/>
      <c r="H1044" s="239">
        <v>-9.0359999999999996</v>
      </c>
      <c r="I1044" s="240"/>
      <c r="J1044" s="236"/>
      <c r="K1044" s="236"/>
      <c r="L1044" s="241"/>
      <c r="M1044" s="242"/>
      <c r="N1044" s="243"/>
      <c r="O1044" s="243"/>
      <c r="P1044" s="243"/>
      <c r="Q1044" s="243"/>
      <c r="R1044" s="243"/>
      <c r="S1044" s="243"/>
      <c r="T1044" s="244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5" t="s">
        <v>193</v>
      </c>
      <c r="AU1044" s="245" t="s">
        <v>82</v>
      </c>
      <c r="AV1044" s="13" t="s">
        <v>82</v>
      </c>
      <c r="AW1044" s="13" t="s">
        <v>33</v>
      </c>
      <c r="AX1044" s="13" t="s">
        <v>72</v>
      </c>
      <c r="AY1044" s="245" t="s">
        <v>180</v>
      </c>
    </row>
    <row r="1045" s="14" customFormat="1">
      <c r="A1045" s="14"/>
      <c r="B1045" s="246"/>
      <c r="C1045" s="247"/>
      <c r="D1045" s="228" t="s">
        <v>193</v>
      </c>
      <c r="E1045" s="248" t="s">
        <v>19</v>
      </c>
      <c r="F1045" s="249" t="s">
        <v>1462</v>
      </c>
      <c r="G1045" s="247"/>
      <c r="H1045" s="248" t="s">
        <v>19</v>
      </c>
      <c r="I1045" s="250"/>
      <c r="J1045" s="247"/>
      <c r="K1045" s="247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5" t="s">
        <v>193</v>
      </c>
      <c r="AU1045" s="255" t="s">
        <v>82</v>
      </c>
      <c r="AV1045" s="14" t="s">
        <v>80</v>
      </c>
      <c r="AW1045" s="14" t="s">
        <v>33</v>
      </c>
      <c r="AX1045" s="14" t="s">
        <v>72</v>
      </c>
      <c r="AY1045" s="255" t="s">
        <v>180</v>
      </c>
    </row>
    <row r="1046" s="13" customFormat="1">
      <c r="A1046" s="13"/>
      <c r="B1046" s="235"/>
      <c r="C1046" s="236"/>
      <c r="D1046" s="228" t="s">
        <v>193</v>
      </c>
      <c r="E1046" s="237" t="s">
        <v>19</v>
      </c>
      <c r="F1046" s="238" t="s">
        <v>1483</v>
      </c>
      <c r="G1046" s="236"/>
      <c r="H1046" s="239">
        <v>17.501000000000001</v>
      </c>
      <c r="I1046" s="240"/>
      <c r="J1046" s="236"/>
      <c r="K1046" s="236"/>
      <c r="L1046" s="241"/>
      <c r="M1046" s="242"/>
      <c r="N1046" s="243"/>
      <c r="O1046" s="243"/>
      <c r="P1046" s="243"/>
      <c r="Q1046" s="243"/>
      <c r="R1046" s="243"/>
      <c r="S1046" s="243"/>
      <c r="T1046" s="24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5" t="s">
        <v>193</v>
      </c>
      <c r="AU1046" s="245" t="s">
        <v>82</v>
      </c>
      <c r="AV1046" s="13" t="s">
        <v>82</v>
      </c>
      <c r="AW1046" s="13" t="s">
        <v>33</v>
      </c>
      <c r="AX1046" s="13" t="s">
        <v>72</v>
      </c>
      <c r="AY1046" s="245" t="s">
        <v>180</v>
      </c>
    </row>
    <row r="1047" s="13" customFormat="1">
      <c r="A1047" s="13"/>
      <c r="B1047" s="235"/>
      <c r="C1047" s="236"/>
      <c r="D1047" s="228" t="s">
        <v>193</v>
      </c>
      <c r="E1047" s="237" t="s">
        <v>19</v>
      </c>
      <c r="F1047" s="238" t="s">
        <v>1484</v>
      </c>
      <c r="G1047" s="236"/>
      <c r="H1047" s="239">
        <v>21.074000000000002</v>
      </c>
      <c r="I1047" s="240"/>
      <c r="J1047" s="236"/>
      <c r="K1047" s="236"/>
      <c r="L1047" s="241"/>
      <c r="M1047" s="242"/>
      <c r="N1047" s="243"/>
      <c r="O1047" s="243"/>
      <c r="P1047" s="243"/>
      <c r="Q1047" s="243"/>
      <c r="R1047" s="243"/>
      <c r="S1047" s="243"/>
      <c r="T1047" s="24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5" t="s">
        <v>193</v>
      </c>
      <c r="AU1047" s="245" t="s">
        <v>82</v>
      </c>
      <c r="AV1047" s="13" t="s">
        <v>82</v>
      </c>
      <c r="AW1047" s="13" t="s">
        <v>33</v>
      </c>
      <c r="AX1047" s="13" t="s">
        <v>72</v>
      </c>
      <c r="AY1047" s="245" t="s">
        <v>180</v>
      </c>
    </row>
    <row r="1048" s="16" customFormat="1">
      <c r="A1048" s="16"/>
      <c r="B1048" s="267"/>
      <c r="C1048" s="268"/>
      <c r="D1048" s="228" t="s">
        <v>193</v>
      </c>
      <c r="E1048" s="269" t="s">
        <v>19</v>
      </c>
      <c r="F1048" s="270" t="s">
        <v>473</v>
      </c>
      <c r="G1048" s="268"/>
      <c r="H1048" s="271">
        <v>195.37100000000001</v>
      </c>
      <c r="I1048" s="272"/>
      <c r="J1048" s="268"/>
      <c r="K1048" s="268"/>
      <c r="L1048" s="273"/>
      <c r="M1048" s="274"/>
      <c r="N1048" s="275"/>
      <c r="O1048" s="275"/>
      <c r="P1048" s="275"/>
      <c r="Q1048" s="275"/>
      <c r="R1048" s="275"/>
      <c r="S1048" s="275"/>
      <c r="T1048" s="276"/>
      <c r="U1048" s="16"/>
      <c r="V1048" s="16"/>
      <c r="W1048" s="16"/>
      <c r="X1048" s="16"/>
      <c r="Y1048" s="16"/>
      <c r="Z1048" s="16"/>
      <c r="AA1048" s="16"/>
      <c r="AB1048" s="16"/>
      <c r="AC1048" s="16"/>
      <c r="AD1048" s="16"/>
      <c r="AE1048" s="16"/>
      <c r="AT1048" s="277" t="s">
        <v>193</v>
      </c>
      <c r="AU1048" s="277" t="s">
        <v>82</v>
      </c>
      <c r="AV1048" s="16" t="s">
        <v>100</v>
      </c>
      <c r="AW1048" s="16" t="s">
        <v>33</v>
      </c>
      <c r="AX1048" s="16" t="s">
        <v>72</v>
      </c>
      <c r="AY1048" s="277" t="s">
        <v>180</v>
      </c>
    </row>
    <row r="1049" s="14" customFormat="1">
      <c r="A1049" s="14"/>
      <c r="B1049" s="246"/>
      <c r="C1049" s="247"/>
      <c r="D1049" s="228" t="s">
        <v>193</v>
      </c>
      <c r="E1049" s="248" t="s">
        <v>19</v>
      </c>
      <c r="F1049" s="249" t="s">
        <v>1460</v>
      </c>
      <c r="G1049" s="247"/>
      <c r="H1049" s="248" t="s">
        <v>19</v>
      </c>
      <c r="I1049" s="250"/>
      <c r="J1049" s="247"/>
      <c r="K1049" s="247"/>
      <c r="L1049" s="251"/>
      <c r="M1049" s="252"/>
      <c r="N1049" s="253"/>
      <c r="O1049" s="253"/>
      <c r="P1049" s="253"/>
      <c r="Q1049" s="253"/>
      <c r="R1049" s="253"/>
      <c r="S1049" s="253"/>
      <c r="T1049" s="25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5" t="s">
        <v>193</v>
      </c>
      <c r="AU1049" s="255" t="s">
        <v>82</v>
      </c>
      <c r="AV1049" s="14" t="s">
        <v>80</v>
      </c>
      <c r="AW1049" s="14" t="s">
        <v>33</v>
      </c>
      <c r="AX1049" s="14" t="s">
        <v>72</v>
      </c>
      <c r="AY1049" s="255" t="s">
        <v>180</v>
      </c>
    </row>
    <row r="1050" s="13" customFormat="1">
      <c r="A1050" s="13"/>
      <c r="B1050" s="235"/>
      <c r="C1050" s="236"/>
      <c r="D1050" s="228" t="s">
        <v>193</v>
      </c>
      <c r="E1050" s="237" t="s">
        <v>19</v>
      </c>
      <c r="F1050" s="238" t="s">
        <v>1485</v>
      </c>
      <c r="G1050" s="236"/>
      <c r="H1050" s="239">
        <v>44.060000000000002</v>
      </c>
      <c r="I1050" s="240"/>
      <c r="J1050" s="236"/>
      <c r="K1050" s="236"/>
      <c r="L1050" s="241"/>
      <c r="M1050" s="242"/>
      <c r="N1050" s="243"/>
      <c r="O1050" s="243"/>
      <c r="P1050" s="243"/>
      <c r="Q1050" s="243"/>
      <c r="R1050" s="243"/>
      <c r="S1050" s="243"/>
      <c r="T1050" s="244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5" t="s">
        <v>193</v>
      </c>
      <c r="AU1050" s="245" t="s">
        <v>82</v>
      </c>
      <c r="AV1050" s="13" t="s">
        <v>82</v>
      </c>
      <c r="AW1050" s="13" t="s">
        <v>33</v>
      </c>
      <c r="AX1050" s="13" t="s">
        <v>72</v>
      </c>
      <c r="AY1050" s="245" t="s">
        <v>180</v>
      </c>
    </row>
    <row r="1051" s="16" customFormat="1">
      <c r="A1051" s="16"/>
      <c r="B1051" s="267"/>
      <c r="C1051" s="268"/>
      <c r="D1051" s="228" t="s">
        <v>193</v>
      </c>
      <c r="E1051" s="269" t="s">
        <v>19</v>
      </c>
      <c r="F1051" s="270" t="s">
        <v>473</v>
      </c>
      <c r="G1051" s="268"/>
      <c r="H1051" s="271">
        <v>44.060000000000002</v>
      </c>
      <c r="I1051" s="272"/>
      <c r="J1051" s="268"/>
      <c r="K1051" s="268"/>
      <c r="L1051" s="273"/>
      <c r="M1051" s="274"/>
      <c r="N1051" s="275"/>
      <c r="O1051" s="275"/>
      <c r="P1051" s="275"/>
      <c r="Q1051" s="275"/>
      <c r="R1051" s="275"/>
      <c r="S1051" s="275"/>
      <c r="T1051" s="276"/>
      <c r="U1051" s="16"/>
      <c r="V1051" s="16"/>
      <c r="W1051" s="16"/>
      <c r="X1051" s="16"/>
      <c r="Y1051" s="16"/>
      <c r="Z1051" s="16"/>
      <c r="AA1051" s="16"/>
      <c r="AB1051" s="16"/>
      <c r="AC1051" s="16"/>
      <c r="AD1051" s="16"/>
      <c r="AE1051" s="16"/>
      <c r="AT1051" s="277" t="s">
        <v>193</v>
      </c>
      <c r="AU1051" s="277" t="s">
        <v>82</v>
      </c>
      <c r="AV1051" s="16" t="s">
        <v>100</v>
      </c>
      <c r="AW1051" s="16" t="s">
        <v>33</v>
      </c>
      <c r="AX1051" s="16" t="s">
        <v>72</v>
      </c>
      <c r="AY1051" s="277" t="s">
        <v>180</v>
      </c>
    </row>
    <row r="1052" s="15" customFormat="1">
      <c r="A1052" s="15"/>
      <c r="B1052" s="256"/>
      <c r="C1052" s="257"/>
      <c r="D1052" s="228" t="s">
        <v>193</v>
      </c>
      <c r="E1052" s="258" t="s">
        <v>19</v>
      </c>
      <c r="F1052" s="259" t="s">
        <v>353</v>
      </c>
      <c r="G1052" s="257"/>
      <c r="H1052" s="260">
        <v>239.43100000000001</v>
      </c>
      <c r="I1052" s="261"/>
      <c r="J1052" s="257"/>
      <c r="K1052" s="257"/>
      <c r="L1052" s="262"/>
      <c r="M1052" s="263"/>
      <c r="N1052" s="264"/>
      <c r="O1052" s="264"/>
      <c r="P1052" s="264"/>
      <c r="Q1052" s="264"/>
      <c r="R1052" s="264"/>
      <c r="S1052" s="264"/>
      <c r="T1052" s="26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66" t="s">
        <v>193</v>
      </c>
      <c r="AU1052" s="266" t="s">
        <v>82</v>
      </c>
      <c r="AV1052" s="15" t="s">
        <v>187</v>
      </c>
      <c r="AW1052" s="15" t="s">
        <v>33</v>
      </c>
      <c r="AX1052" s="15" t="s">
        <v>80</v>
      </c>
      <c r="AY1052" s="266" t="s">
        <v>180</v>
      </c>
    </row>
    <row r="1053" s="2" customFormat="1" ht="16.5" customHeight="1">
      <c r="A1053" s="40"/>
      <c r="B1053" s="41"/>
      <c r="C1053" s="215" t="s">
        <v>1486</v>
      </c>
      <c r="D1053" s="215" t="s">
        <v>182</v>
      </c>
      <c r="E1053" s="216" t="s">
        <v>1487</v>
      </c>
      <c r="F1053" s="217" t="s">
        <v>1488</v>
      </c>
      <c r="G1053" s="218" t="s">
        <v>185</v>
      </c>
      <c r="H1053" s="219">
        <v>239.43100000000001</v>
      </c>
      <c r="I1053" s="220"/>
      <c r="J1053" s="221">
        <f>ROUND(I1053*H1053,2)</f>
        <v>0</v>
      </c>
      <c r="K1053" s="217" t="s">
        <v>186</v>
      </c>
      <c r="L1053" s="46"/>
      <c r="M1053" s="222" t="s">
        <v>19</v>
      </c>
      <c r="N1053" s="223" t="s">
        <v>43</v>
      </c>
      <c r="O1053" s="86"/>
      <c r="P1053" s="224">
        <f>O1053*H1053</f>
        <v>0</v>
      </c>
      <c r="Q1053" s="224">
        <v>0</v>
      </c>
      <c r="R1053" s="224">
        <f>Q1053*H1053</f>
        <v>0</v>
      </c>
      <c r="S1053" s="224">
        <v>0</v>
      </c>
      <c r="T1053" s="225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26" t="s">
        <v>187</v>
      </c>
      <c r="AT1053" s="226" t="s">
        <v>182</v>
      </c>
      <c r="AU1053" s="226" t="s">
        <v>82</v>
      </c>
      <c r="AY1053" s="19" t="s">
        <v>180</v>
      </c>
      <c r="BE1053" s="227">
        <f>IF(N1053="základní",J1053,0)</f>
        <v>0</v>
      </c>
      <c r="BF1053" s="227">
        <f>IF(N1053="snížená",J1053,0)</f>
        <v>0</v>
      </c>
      <c r="BG1053" s="227">
        <f>IF(N1053="zákl. přenesená",J1053,0)</f>
        <v>0</v>
      </c>
      <c r="BH1053" s="227">
        <f>IF(N1053="sníž. přenesená",J1053,0)</f>
        <v>0</v>
      </c>
      <c r="BI1053" s="227">
        <f>IF(N1053="nulová",J1053,0)</f>
        <v>0</v>
      </c>
      <c r="BJ1053" s="19" t="s">
        <v>80</v>
      </c>
      <c r="BK1053" s="227">
        <f>ROUND(I1053*H1053,2)</f>
        <v>0</v>
      </c>
      <c r="BL1053" s="19" t="s">
        <v>187</v>
      </c>
      <c r="BM1053" s="226" t="s">
        <v>1489</v>
      </c>
    </row>
    <row r="1054" s="2" customFormat="1">
      <c r="A1054" s="40"/>
      <c r="B1054" s="41"/>
      <c r="C1054" s="42"/>
      <c r="D1054" s="228" t="s">
        <v>189</v>
      </c>
      <c r="E1054" s="42"/>
      <c r="F1054" s="229" t="s">
        <v>1490</v>
      </c>
      <c r="G1054" s="42"/>
      <c r="H1054" s="42"/>
      <c r="I1054" s="230"/>
      <c r="J1054" s="42"/>
      <c r="K1054" s="42"/>
      <c r="L1054" s="46"/>
      <c r="M1054" s="231"/>
      <c r="N1054" s="232"/>
      <c r="O1054" s="86"/>
      <c r="P1054" s="86"/>
      <c r="Q1054" s="86"/>
      <c r="R1054" s="86"/>
      <c r="S1054" s="86"/>
      <c r="T1054" s="87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189</v>
      </c>
      <c r="AU1054" s="19" t="s">
        <v>82</v>
      </c>
    </row>
    <row r="1055" s="2" customFormat="1">
      <c r="A1055" s="40"/>
      <c r="B1055" s="41"/>
      <c r="C1055" s="42"/>
      <c r="D1055" s="233" t="s">
        <v>191</v>
      </c>
      <c r="E1055" s="42"/>
      <c r="F1055" s="234" t="s">
        <v>1491</v>
      </c>
      <c r="G1055" s="42"/>
      <c r="H1055" s="42"/>
      <c r="I1055" s="230"/>
      <c r="J1055" s="42"/>
      <c r="K1055" s="42"/>
      <c r="L1055" s="46"/>
      <c r="M1055" s="231"/>
      <c r="N1055" s="232"/>
      <c r="O1055" s="86"/>
      <c r="P1055" s="86"/>
      <c r="Q1055" s="86"/>
      <c r="R1055" s="86"/>
      <c r="S1055" s="86"/>
      <c r="T1055" s="87"/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T1055" s="19" t="s">
        <v>191</v>
      </c>
      <c r="AU1055" s="19" t="s">
        <v>82</v>
      </c>
    </row>
    <row r="1056" s="2" customFormat="1" ht="16.5" customHeight="1">
      <c r="A1056" s="40"/>
      <c r="B1056" s="41"/>
      <c r="C1056" s="215" t="s">
        <v>1492</v>
      </c>
      <c r="D1056" s="215" t="s">
        <v>182</v>
      </c>
      <c r="E1056" s="216" t="s">
        <v>1493</v>
      </c>
      <c r="F1056" s="217" t="s">
        <v>1494</v>
      </c>
      <c r="G1056" s="218" t="s">
        <v>185</v>
      </c>
      <c r="H1056" s="219">
        <v>3.383</v>
      </c>
      <c r="I1056" s="220"/>
      <c r="J1056" s="221">
        <f>ROUND(I1056*H1056,2)</f>
        <v>0</v>
      </c>
      <c r="K1056" s="217" t="s">
        <v>186</v>
      </c>
      <c r="L1056" s="46"/>
      <c r="M1056" s="222" t="s">
        <v>19</v>
      </c>
      <c r="N1056" s="223" t="s">
        <v>43</v>
      </c>
      <c r="O1056" s="86"/>
      <c r="P1056" s="224">
        <f>O1056*H1056</f>
        <v>0</v>
      </c>
      <c r="Q1056" s="224">
        <v>0.0034199999999999999</v>
      </c>
      <c r="R1056" s="224">
        <f>Q1056*H1056</f>
        <v>0.01156986</v>
      </c>
      <c r="S1056" s="224">
        <v>0</v>
      </c>
      <c r="T1056" s="225">
        <f>S1056*H1056</f>
        <v>0</v>
      </c>
      <c r="U1056" s="40"/>
      <c r="V1056" s="40"/>
      <c r="W1056" s="40"/>
      <c r="X1056" s="40"/>
      <c r="Y1056" s="40"/>
      <c r="Z1056" s="40"/>
      <c r="AA1056" s="40"/>
      <c r="AB1056" s="40"/>
      <c r="AC1056" s="40"/>
      <c r="AD1056" s="40"/>
      <c r="AE1056" s="40"/>
      <c r="AR1056" s="226" t="s">
        <v>187</v>
      </c>
      <c r="AT1056" s="226" t="s">
        <v>182</v>
      </c>
      <c r="AU1056" s="226" t="s">
        <v>82</v>
      </c>
      <c r="AY1056" s="19" t="s">
        <v>180</v>
      </c>
      <c r="BE1056" s="227">
        <f>IF(N1056="základní",J1056,0)</f>
        <v>0</v>
      </c>
      <c r="BF1056" s="227">
        <f>IF(N1056="snížená",J1056,0)</f>
        <v>0</v>
      </c>
      <c r="BG1056" s="227">
        <f>IF(N1056="zákl. přenesená",J1056,0)</f>
        <v>0</v>
      </c>
      <c r="BH1056" s="227">
        <f>IF(N1056="sníž. přenesená",J1056,0)</f>
        <v>0</v>
      </c>
      <c r="BI1056" s="227">
        <f>IF(N1056="nulová",J1056,0)</f>
        <v>0</v>
      </c>
      <c r="BJ1056" s="19" t="s">
        <v>80</v>
      </c>
      <c r="BK1056" s="227">
        <f>ROUND(I1056*H1056,2)</f>
        <v>0</v>
      </c>
      <c r="BL1056" s="19" t="s">
        <v>187</v>
      </c>
      <c r="BM1056" s="226" t="s">
        <v>1495</v>
      </c>
    </row>
    <row r="1057" s="2" customFormat="1">
      <c r="A1057" s="40"/>
      <c r="B1057" s="41"/>
      <c r="C1057" s="42"/>
      <c r="D1057" s="228" t="s">
        <v>189</v>
      </c>
      <c r="E1057" s="42"/>
      <c r="F1057" s="229" t="s">
        <v>1496</v>
      </c>
      <c r="G1057" s="42"/>
      <c r="H1057" s="42"/>
      <c r="I1057" s="230"/>
      <c r="J1057" s="42"/>
      <c r="K1057" s="42"/>
      <c r="L1057" s="46"/>
      <c r="M1057" s="231"/>
      <c r="N1057" s="232"/>
      <c r="O1057" s="86"/>
      <c r="P1057" s="86"/>
      <c r="Q1057" s="86"/>
      <c r="R1057" s="86"/>
      <c r="S1057" s="86"/>
      <c r="T1057" s="87"/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T1057" s="19" t="s">
        <v>189</v>
      </c>
      <c r="AU1057" s="19" t="s">
        <v>82</v>
      </c>
    </row>
    <row r="1058" s="2" customFormat="1">
      <c r="A1058" s="40"/>
      <c r="B1058" s="41"/>
      <c r="C1058" s="42"/>
      <c r="D1058" s="233" t="s">
        <v>191</v>
      </c>
      <c r="E1058" s="42"/>
      <c r="F1058" s="234" t="s">
        <v>1497</v>
      </c>
      <c r="G1058" s="42"/>
      <c r="H1058" s="42"/>
      <c r="I1058" s="230"/>
      <c r="J1058" s="42"/>
      <c r="K1058" s="42"/>
      <c r="L1058" s="46"/>
      <c r="M1058" s="231"/>
      <c r="N1058" s="232"/>
      <c r="O1058" s="86"/>
      <c r="P1058" s="86"/>
      <c r="Q1058" s="86"/>
      <c r="R1058" s="86"/>
      <c r="S1058" s="86"/>
      <c r="T1058" s="87"/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T1058" s="19" t="s">
        <v>191</v>
      </c>
      <c r="AU1058" s="19" t="s">
        <v>82</v>
      </c>
    </row>
    <row r="1059" s="14" customFormat="1">
      <c r="A1059" s="14"/>
      <c r="B1059" s="246"/>
      <c r="C1059" s="247"/>
      <c r="D1059" s="228" t="s">
        <v>193</v>
      </c>
      <c r="E1059" s="248" t="s">
        <v>19</v>
      </c>
      <c r="F1059" s="249" t="s">
        <v>1498</v>
      </c>
      <c r="G1059" s="247"/>
      <c r="H1059" s="248" t="s">
        <v>19</v>
      </c>
      <c r="I1059" s="250"/>
      <c r="J1059" s="247"/>
      <c r="K1059" s="247"/>
      <c r="L1059" s="251"/>
      <c r="M1059" s="252"/>
      <c r="N1059" s="253"/>
      <c r="O1059" s="253"/>
      <c r="P1059" s="253"/>
      <c r="Q1059" s="253"/>
      <c r="R1059" s="253"/>
      <c r="S1059" s="253"/>
      <c r="T1059" s="25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5" t="s">
        <v>193</v>
      </c>
      <c r="AU1059" s="255" t="s">
        <v>82</v>
      </c>
      <c r="AV1059" s="14" t="s">
        <v>80</v>
      </c>
      <c r="AW1059" s="14" t="s">
        <v>33</v>
      </c>
      <c r="AX1059" s="14" t="s">
        <v>72</v>
      </c>
      <c r="AY1059" s="255" t="s">
        <v>180</v>
      </c>
    </row>
    <row r="1060" s="13" customFormat="1">
      <c r="A1060" s="13"/>
      <c r="B1060" s="235"/>
      <c r="C1060" s="236"/>
      <c r="D1060" s="228" t="s">
        <v>193</v>
      </c>
      <c r="E1060" s="237" t="s">
        <v>19</v>
      </c>
      <c r="F1060" s="238" t="s">
        <v>1499</v>
      </c>
      <c r="G1060" s="236"/>
      <c r="H1060" s="239">
        <v>3.383</v>
      </c>
      <c r="I1060" s="240"/>
      <c r="J1060" s="236"/>
      <c r="K1060" s="236"/>
      <c r="L1060" s="241"/>
      <c r="M1060" s="242"/>
      <c r="N1060" s="243"/>
      <c r="O1060" s="243"/>
      <c r="P1060" s="243"/>
      <c r="Q1060" s="243"/>
      <c r="R1060" s="243"/>
      <c r="S1060" s="243"/>
      <c r="T1060" s="244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5" t="s">
        <v>193</v>
      </c>
      <c r="AU1060" s="245" t="s">
        <v>82</v>
      </c>
      <c r="AV1060" s="13" t="s">
        <v>82</v>
      </c>
      <c r="AW1060" s="13" t="s">
        <v>33</v>
      </c>
      <c r="AX1060" s="13" t="s">
        <v>80</v>
      </c>
      <c r="AY1060" s="245" t="s">
        <v>180</v>
      </c>
    </row>
    <row r="1061" s="2" customFormat="1" ht="16.5" customHeight="1">
      <c r="A1061" s="40"/>
      <c r="B1061" s="41"/>
      <c r="C1061" s="215" t="s">
        <v>1500</v>
      </c>
      <c r="D1061" s="215" t="s">
        <v>182</v>
      </c>
      <c r="E1061" s="216" t="s">
        <v>1501</v>
      </c>
      <c r="F1061" s="217" t="s">
        <v>1502</v>
      </c>
      <c r="G1061" s="218" t="s">
        <v>185</v>
      </c>
      <c r="H1061" s="219">
        <v>3.383</v>
      </c>
      <c r="I1061" s="220"/>
      <c r="J1061" s="221">
        <f>ROUND(I1061*H1061,2)</f>
        <v>0</v>
      </c>
      <c r="K1061" s="217" t="s">
        <v>186</v>
      </c>
      <c r="L1061" s="46"/>
      <c r="M1061" s="222" t="s">
        <v>19</v>
      </c>
      <c r="N1061" s="223" t="s">
        <v>43</v>
      </c>
      <c r="O1061" s="86"/>
      <c r="P1061" s="224">
        <f>O1061*H1061</f>
        <v>0</v>
      </c>
      <c r="Q1061" s="224">
        <v>0</v>
      </c>
      <c r="R1061" s="224">
        <f>Q1061*H1061</f>
        <v>0</v>
      </c>
      <c r="S1061" s="224">
        <v>0</v>
      </c>
      <c r="T1061" s="225">
        <f>S1061*H1061</f>
        <v>0</v>
      </c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R1061" s="226" t="s">
        <v>187</v>
      </c>
      <c r="AT1061" s="226" t="s">
        <v>182</v>
      </c>
      <c r="AU1061" s="226" t="s">
        <v>82</v>
      </c>
      <c r="AY1061" s="19" t="s">
        <v>180</v>
      </c>
      <c r="BE1061" s="227">
        <f>IF(N1061="základní",J1061,0)</f>
        <v>0</v>
      </c>
      <c r="BF1061" s="227">
        <f>IF(N1061="snížená",J1061,0)</f>
        <v>0</v>
      </c>
      <c r="BG1061" s="227">
        <f>IF(N1061="zákl. přenesená",J1061,0)</f>
        <v>0</v>
      </c>
      <c r="BH1061" s="227">
        <f>IF(N1061="sníž. přenesená",J1061,0)</f>
        <v>0</v>
      </c>
      <c r="BI1061" s="227">
        <f>IF(N1061="nulová",J1061,0)</f>
        <v>0</v>
      </c>
      <c r="BJ1061" s="19" t="s">
        <v>80</v>
      </c>
      <c r="BK1061" s="227">
        <f>ROUND(I1061*H1061,2)</f>
        <v>0</v>
      </c>
      <c r="BL1061" s="19" t="s">
        <v>187</v>
      </c>
      <c r="BM1061" s="226" t="s">
        <v>1503</v>
      </c>
    </row>
    <row r="1062" s="2" customFormat="1">
      <c r="A1062" s="40"/>
      <c r="B1062" s="41"/>
      <c r="C1062" s="42"/>
      <c r="D1062" s="228" t="s">
        <v>189</v>
      </c>
      <c r="E1062" s="42"/>
      <c r="F1062" s="229" t="s">
        <v>1504</v>
      </c>
      <c r="G1062" s="42"/>
      <c r="H1062" s="42"/>
      <c r="I1062" s="230"/>
      <c r="J1062" s="42"/>
      <c r="K1062" s="42"/>
      <c r="L1062" s="46"/>
      <c r="M1062" s="231"/>
      <c r="N1062" s="232"/>
      <c r="O1062" s="86"/>
      <c r="P1062" s="86"/>
      <c r="Q1062" s="86"/>
      <c r="R1062" s="86"/>
      <c r="S1062" s="86"/>
      <c r="T1062" s="87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T1062" s="19" t="s">
        <v>189</v>
      </c>
      <c r="AU1062" s="19" t="s">
        <v>82</v>
      </c>
    </row>
    <row r="1063" s="2" customFormat="1">
      <c r="A1063" s="40"/>
      <c r="B1063" s="41"/>
      <c r="C1063" s="42"/>
      <c r="D1063" s="233" t="s">
        <v>191</v>
      </c>
      <c r="E1063" s="42"/>
      <c r="F1063" s="234" t="s">
        <v>1505</v>
      </c>
      <c r="G1063" s="42"/>
      <c r="H1063" s="42"/>
      <c r="I1063" s="230"/>
      <c r="J1063" s="42"/>
      <c r="K1063" s="42"/>
      <c r="L1063" s="46"/>
      <c r="M1063" s="231"/>
      <c r="N1063" s="232"/>
      <c r="O1063" s="86"/>
      <c r="P1063" s="86"/>
      <c r="Q1063" s="86"/>
      <c r="R1063" s="86"/>
      <c r="S1063" s="86"/>
      <c r="T1063" s="87"/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T1063" s="19" t="s">
        <v>191</v>
      </c>
      <c r="AU1063" s="19" t="s">
        <v>82</v>
      </c>
    </row>
    <row r="1064" s="2" customFormat="1" ht="16.5" customHeight="1">
      <c r="A1064" s="40"/>
      <c r="B1064" s="41"/>
      <c r="C1064" s="215" t="s">
        <v>1506</v>
      </c>
      <c r="D1064" s="215" t="s">
        <v>182</v>
      </c>
      <c r="E1064" s="216" t="s">
        <v>1507</v>
      </c>
      <c r="F1064" s="217" t="s">
        <v>1508</v>
      </c>
      <c r="G1064" s="218" t="s">
        <v>185</v>
      </c>
      <c r="H1064" s="219">
        <v>3.383</v>
      </c>
      <c r="I1064" s="220"/>
      <c r="J1064" s="221">
        <f>ROUND(I1064*H1064,2)</f>
        <v>0</v>
      </c>
      <c r="K1064" s="217" t="s">
        <v>186</v>
      </c>
      <c r="L1064" s="46"/>
      <c r="M1064" s="222" t="s">
        <v>19</v>
      </c>
      <c r="N1064" s="223" t="s">
        <v>43</v>
      </c>
      <c r="O1064" s="86"/>
      <c r="P1064" s="224">
        <f>O1064*H1064</f>
        <v>0</v>
      </c>
      <c r="Q1064" s="224">
        <v>0.0025000000000000001</v>
      </c>
      <c r="R1064" s="224">
        <f>Q1064*H1064</f>
        <v>0.0084574999999999997</v>
      </c>
      <c r="S1064" s="224">
        <v>0</v>
      </c>
      <c r="T1064" s="225">
        <f>S1064*H1064</f>
        <v>0</v>
      </c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R1064" s="226" t="s">
        <v>187</v>
      </c>
      <c r="AT1064" s="226" t="s">
        <v>182</v>
      </c>
      <c r="AU1064" s="226" t="s">
        <v>82</v>
      </c>
      <c r="AY1064" s="19" t="s">
        <v>180</v>
      </c>
      <c r="BE1064" s="227">
        <f>IF(N1064="základní",J1064,0)</f>
        <v>0</v>
      </c>
      <c r="BF1064" s="227">
        <f>IF(N1064="snížená",J1064,0)</f>
        <v>0</v>
      </c>
      <c r="BG1064" s="227">
        <f>IF(N1064="zákl. přenesená",J1064,0)</f>
        <v>0</v>
      </c>
      <c r="BH1064" s="227">
        <f>IF(N1064="sníž. přenesená",J1064,0)</f>
        <v>0</v>
      </c>
      <c r="BI1064" s="227">
        <f>IF(N1064="nulová",J1064,0)</f>
        <v>0</v>
      </c>
      <c r="BJ1064" s="19" t="s">
        <v>80</v>
      </c>
      <c r="BK1064" s="227">
        <f>ROUND(I1064*H1064,2)</f>
        <v>0</v>
      </c>
      <c r="BL1064" s="19" t="s">
        <v>187</v>
      </c>
      <c r="BM1064" s="226" t="s">
        <v>1509</v>
      </c>
    </row>
    <row r="1065" s="2" customFormat="1">
      <c r="A1065" s="40"/>
      <c r="B1065" s="41"/>
      <c r="C1065" s="42"/>
      <c r="D1065" s="228" t="s">
        <v>189</v>
      </c>
      <c r="E1065" s="42"/>
      <c r="F1065" s="229" t="s">
        <v>1510</v>
      </c>
      <c r="G1065" s="42"/>
      <c r="H1065" s="42"/>
      <c r="I1065" s="230"/>
      <c r="J1065" s="42"/>
      <c r="K1065" s="42"/>
      <c r="L1065" s="46"/>
      <c r="M1065" s="231"/>
      <c r="N1065" s="232"/>
      <c r="O1065" s="86"/>
      <c r="P1065" s="86"/>
      <c r="Q1065" s="86"/>
      <c r="R1065" s="86"/>
      <c r="S1065" s="86"/>
      <c r="T1065" s="87"/>
      <c r="U1065" s="40"/>
      <c r="V1065" s="40"/>
      <c r="W1065" s="40"/>
      <c r="X1065" s="40"/>
      <c r="Y1065" s="40"/>
      <c r="Z1065" s="40"/>
      <c r="AA1065" s="40"/>
      <c r="AB1065" s="40"/>
      <c r="AC1065" s="40"/>
      <c r="AD1065" s="40"/>
      <c r="AE1065" s="40"/>
      <c r="AT1065" s="19" t="s">
        <v>189</v>
      </c>
      <c r="AU1065" s="19" t="s">
        <v>82</v>
      </c>
    </row>
    <row r="1066" s="2" customFormat="1">
      <c r="A1066" s="40"/>
      <c r="B1066" s="41"/>
      <c r="C1066" s="42"/>
      <c r="D1066" s="233" t="s">
        <v>191</v>
      </c>
      <c r="E1066" s="42"/>
      <c r="F1066" s="234" t="s">
        <v>1511</v>
      </c>
      <c r="G1066" s="42"/>
      <c r="H1066" s="42"/>
      <c r="I1066" s="230"/>
      <c r="J1066" s="42"/>
      <c r="K1066" s="42"/>
      <c r="L1066" s="46"/>
      <c r="M1066" s="231"/>
      <c r="N1066" s="232"/>
      <c r="O1066" s="86"/>
      <c r="P1066" s="86"/>
      <c r="Q1066" s="86"/>
      <c r="R1066" s="86"/>
      <c r="S1066" s="86"/>
      <c r="T1066" s="87"/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T1066" s="19" t="s">
        <v>191</v>
      </c>
      <c r="AU1066" s="19" t="s">
        <v>82</v>
      </c>
    </row>
    <row r="1067" s="14" customFormat="1">
      <c r="A1067" s="14"/>
      <c r="B1067" s="246"/>
      <c r="C1067" s="247"/>
      <c r="D1067" s="228" t="s">
        <v>193</v>
      </c>
      <c r="E1067" s="248" t="s">
        <v>19</v>
      </c>
      <c r="F1067" s="249" t="s">
        <v>1498</v>
      </c>
      <c r="G1067" s="247"/>
      <c r="H1067" s="248" t="s">
        <v>19</v>
      </c>
      <c r="I1067" s="250"/>
      <c r="J1067" s="247"/>
      <c r="K1067" s="247"/>
      <c r="L1067" s="251"/>
      <c r="M1067" s="252"/>
      <c r="N1067" s="253"/>
      <c r="O1067" s="253"/>
      <c r="P1067" s="253"/>
      <c r="Q1067" s="253"/>
      <c r="R1067" s="253"/>
      <c r="S1067" s="253"/>
      <c r="T1067" s="25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5" t="s">
        <v>193</v>
      </c>
      <c r="AU1067" s="255" t="s">
        <v>82</v>
      </c>
      <c r="AV1067" s="14" t="s">
        <v>80</v>
      </c>
      <c r="AW1067" s="14" t="s">
        <v>33</v>
      </c>
      <c r="AX1067" s="14" t="s">
        <v>72</v>
      </c>
      <c r="AY1067" s="255" t="s">
        <v>180</v>
      </c>
    </row>
    <row r="1068" s="13" customFormat="1">
      <c r="A1068" s="13"/>
      <c r="B1068" s="235"/>
      <c r="C1068" s="236"/>
      <c r="D1068" s="228" t="s">
        <v>193</v>
      </c>
      <c r="E1068" s="237" t="s">
        <v>19</v>
      </c>
      <c r="F1068" s="238" t="s">
        <v>1499</v>
      </c>
      <c r="G1068" s="236"/>
      <c r="H1068" s="239">
        <v>3.383</v>
      </c>
      <c r="I1068" s="240"/>
      <c r="J1068" s="236"/>
      <c r="K1068" s="236"/>
      <c r="L1068" s="241"/>
      <c r="M1068" s="242"/>
      <c r="N1068" s="243"/>
      <c r="O1068" s="243"/>
      <c r="P1068" s="243"/>
      <c r="Q1068" s="243"/>
      <c r="R1068" s="243"/>
      <c r="S1068" s="243"/>
      <c r="T1068" s="24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5" t="s">
        <v>193</v>
      </c>
      <c r="AU1068" s="245" t="s">
        <v>82</v>
      </c>
      <c r="AV1068" s="13" t="s">
        <v>82</v>
      </c>
      <c r="AW1068" s="13" t="s">
        <v>33</v>
      </c>
      <c r="AX1068" s="13" t="s">
        <v>80</v>
      </c>
      <c r="AY1068" s="245" t="s">
        <v>180</v>
      </c>
    </row>
    <row r="1069" s="2" customFormat="1" ht="16.5" customHeight="1">
      <c r="A1069" s="40"/>
      <c r="B1069" s="41"/>
      <c r="C1069" s="215" t="s">
        <v>1512</v>
      </c>
      <c r="D1069" s="215" t="s">
        <v>182</v>
      </c>
      <c r="E1069" s="216" t="s">
        <v>1513</v>
      </c>
      <c r="F1069" s="217" t="s">
        <v>1514</v>
      </c>
      <c r="G1069" s="218" t="s">
        <v>367</v>
      </c>
      <c r="H1069" s="219">
        <v>11.33</v>
      </c>
      <c r="I1069" s="220"/>
      <c r="J1069" s="221">
        <f>ROUND(I1069*H1069,2)</f>
        <v>0</v>
      </c>
      <c r="K1069" s="217" t="s">
        <v>186</v>
      </c>
      <c r="L1069" s="46"/>
      <c r="M1069" s="222" t="s">
        <v>19</v>
      </c>
      <c r="N1069" s="223" t="s">
        <v>43</v>
      </c>
      <c r="O1069" s="86"/>
      <c r="P1069" s="224">
        <f>O1069*H1069</f>
        <v>0</v>
      </c>
      <c r="Q1069" s="224">
        <v>1.04922</v>
      </c>
      <c r="R1069" s="224">
        <f>Q1069*H1069</f>
        <v>11.887662600000001</v>
      </c>
      <c r="S1069" s="224">
        <v>0</v>
      </c>
      <c r="T1069" s="225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26" t="s">
        <v>187</v>
      </c>
      <c r="AT1069" s="226" t="s">
        <v>182</v>
      </c>
      <c r="AU1069" s="226" t="s">
        <v>82</v>
      </c>
      <c r="AY1069" s="19" t="s">
        <v>180</v>
      </c>
      <c r="BE1069" s="227">
        <f>IF(N1069="základní",J1069,0)</f>
        <v>0</v>
      </c>
      <c r="BF1069" s="227">
        <f>IF(N1069="snížená",J1069,0)</f>
        <v>0</v>
      </c>
      <c r="BG1069" s="227">
        <f>IF(N1069="zákl. přenesená",J1069,0)</f>
        <v>0</v>
      </c>
      <c r="BH1069" s="227">
        <f>IF(N1069="sníž. přenesená",J1069,0)</f>
        <v>0</v>
      </c>
      <c r="BI1069" s="227">
        <f>IF(N1069="nulová",J1069,0)</f>
        <v>0</v>
      </c>
      <c r="BJ1069" s="19" t="s">
        <v>80</v>
      </c>
      <c r="BK1069" s="227">
        <f>ROUND(I1069*H1069,2)</f>
        <v>0</v>
      </c>
      <c r="BL1069" s="19" t="s">
        <v>187</v>
      </c>
      <c r="BM1069" s="226" t="s">
        <v>1515</v>
      </c>
    </row>
    <row r="1070" s="2" customFormat="1">
      <c r="A1070" s="40"/>
      <c r="B1070" s="41"/>
      <c r="C1070" s="42"/>
      <c r="D1070" s="228" t="s">
        <v>189</v>
      </c>
      <c r="E1070" s="42"/>
      <c r="F1070" s="229" t="s">
        <v>1516</v>
      </c>
      <c r="G1070" s="42"/>
      <c r="H1070" s="42"/>
      <c r="I1070" s="230"/>
      <c r="J1070" s="42"/>
      <c r="K1070" s="42"/>
      <c r="L1070" s="46"/>
      <c r="M1070" s="231"/>
      <c r="N1070" s="232"/>
      <c r="O1070" s="86"/>
      <c r="P1070" s="86"/>
      <c r="Q1070" s="86"/>
      <c r="R1070" s="86"/>
      <c r="S1070" s="86"/>
      <c r="T1070" s="87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T1070" s="19" t="s">
        <v>189</v>
      </c>
      <c r="AU1070" s="19" t="s">
        <v>82</v>
      </c>
    </row>
    <row r="1071" s="2" customFormat="1">
      <c r="A1071" s="40"/>
      <c r="B1071" s="41"/>
      <c r="C1071" s="42"/>
      <c r="D1071" s="233" t="s">
        <v>191</v>
      </c>
      <c r="E1071" s="42"/>
      <c r="F1071" s="234" t="s">
        <v>1517</v>
      </c>
      <c r="G1071" s="42"/>
      <c r="H1071" s="42"/>
      <c r="I1071" s="230"/>
      <c r="J1071" s="42"/>
      <c r="K1071" s="42"/>
      <c r="L1071" s="46"/>
      <c r="M1071" s="231"/>
      <c r="N1071" s="232"/>
      <c r="O1071" s="86"/>
      <c r="P1071" s="86"/>
      <c r="Q1071" s="86"/>
      <c r="R1071" s="86"/>
      <c r="S1071" s="86"/>
      <c r="T1071" s="87"/>
      <c r="U1071" s="40"/>
      <c r="V1071" s="40"/>
      <c r="W1071" s="40"/>
      <c r="X1071" s="40"/>
      <c r="Y1071" s="40"/>
      <c r="Z1071" s="40"/>
      <c r="AA1071" s="40"/>
      <c r="AB1071" s="40"/>
      <c r="AC1071" s="40"/>
      <c r="AD1071" s="40"/>
      <c r="AE1071" s="40"/>
      <c r="AT1071" s="19" t="s">
        <v>191</v>
      </c>
      <c r="AU1071" s="19" t="s">
        <v>82</v>
      </c>
    </row>
    <row r="1072" s="14" customFormat="1">
      <c r="A1072" s="14"/>
      <c r="B1072" s="246"/>
      <c r="C1072" s="247"/>
      <c r="D1072" s="228" t="s">
        <v>193</v>
      </c>
      <c r="E1072" s="248" t="s">
        <v>19</v>
      </c>
      <c r="F1072" s="249" t="s">
        <v>1518</v>
      </c>
      <c r="G1072" s="247"/>
      <c r="H1072" s="248" t="s">
        <v>19</v>
      </c>
      <c r="I1072" s="250"/>
      <c r="J1072" s="247"/>
      <c r="K1072" s="247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5" t="s">
        <v>193</v>
      </c>
      <c r="AU1072" s="255" t="s">
        <v>82</v>
      </c>
      <c r="AV1072" s="14" t="s">
        <v>80</v>
      </c>
      <c r="AW1072" s="14" t="s">
        <v>33</v>
      </c>
      <c r="AX1072" s="14" t="s">
        <v>72</v>
      </c>
      <c r="AY1072" s="255" t="s">
        <v>180</v>
      </c>
    </row>
    <row r="1073" s="13" customFormat="1">
      <c r="A1073" s="13"/>
      <c r="B1073" s="235"/>
      <c r="C1073" s="236"/>
      <c r="D1073" s="228" t="s">
        <v>193</v>
      </c>
      <c r="E1073" s="237" t="s">
        <v>19</v>
      </c>
      <c r="F1073" s="238" t="s">
        <v>1519</v>
      </c>
      <c r="G1073" s="236"/>
      <c r="H1073" s="239">
        <v>0.61899999999999999</v>
      </c>
      <c r="I1073" s="240"/>
      <c r="J1073" s="236"/>
      <c r="K1073" s="236"/>
      <c r="L1073" s="241"/>
      <c r="M1073" s="242"/>
      <c r="N1073" s="243"/>
      <c r="O1073" s="243"/>
      <c r="P1073" s="243"/>
      <c r="Q1073" s="243"/>
      <c r="R1073" s="243"/>
      <c r="S1073" s="243"/>
      <c r="T1073" s="24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5" t="s">
        <v>193</v>
      </c>
      <c r="AU1073" s="245" t="s">
        <v>82</v>
      </c>
      <c r="AV1073" s="13" t="s">
        <v>82</v>
      </c>
      <c r="AW1073" s="13" t="s">
        <v>33</v>
      </c>
      <c r="AX1073" s="13" t="s">
        <v>72</v>
      </c>
      <c r="AY1073" s="245" t="s">
        <v>180</v>
      </c>
    </row>
    <row r="1074" s="14" customFormat="1">
      <c r="A1074" s="14"/>
      <c r="B1074" s="246"/>
      <c r="C1074" s="247"/>
      <c r="D1074" s="228" t="s">
        <v>193</v>
      </c>
      <c r="E1074" s="248" t="s">
        <v>19</v>
      </c>
      <c r="F1074" s="249" t="s">
        <v>1520</v>
      </c>
      <c r="G1074" s="247"/>
      <c r="H1074" s="248" t="s">
        <v>19</v>
      </c>
      <c r="I1074" s="250"/>
      <c r="J1074" s="247"/>
      <c r="K1074" s="247"/>
      <c r="L1074" s="251"/>
      <c r="M1074" s="252"/>
      <c r="N1074" s="253"/>
      <c r="O1074" s="253"/>
      <c r="P1074" s="253"/>
      <c r="Q1074" s="253"/>
      <c r="R1074" s="253"/>
      <c r="S1074" s="253"/>
      <c r="T1074" s="25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5" t="s">
        <v>193</v>
      </c>
      <c r="AU1074" s="255" t="s">
        <v>82</v>
      </c>
      <c r="AV1074" s="14" t="s">
        <v>80</v>
      </c>
      <c r="AW1074" s="14" t="s">
        <v>33</v>
      </c>
      <c r="AX1074" s="14" t="s">
        <v>72</v>
      </c>
      <c r="AY1074" s="255" t="s">
        <v>180</v>
      </c>
    </row>
    <row r="1075" s="13" customFormat="1">
      <c r="A1075" s="13"/>
      <c r="B1075" s="235"/>
      <c r="C1075" s="236"/>
      <c r="D1075" s="228" t="s">
        <v>193</v>
      </c>
      <c r="E1075" s="237" t="s">
        <v>19</v>
      </c>
      <c r="F1075" s="238" t="s">
        <v>1521</v>
      </c>
      <c r="G1075" s="236"/>
      <c r="H1075" s="239">
        <v>0.070999999999999994</v>
      </c>
      <c r="I1075" s="240"/>
      <c r="J1075" s="236"/>
      <c r="K1075" s="236"/>
      <c r="L1075" s="241"/>
      <c r="M1075" s="242"/>
      <c r="N1075" s="243"/>
      <c r="O1075" s="243"/>
      <c r="P1075" s="243"/>
      <c r="Q1075" s="243"/>
      <c r="R1075" s="243"/>
      <c r="S1075" s="243"/>
      <c r="T1075" s="24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5" t="s">
        <v>193</v>
      </c>
      <c r="AU1075" s="245" t="s">
        <v>82</v>
      </c>
      <c r="AV1075" s="13" t="s">
        <v>82</v>
      </c>
      <c r="AW1075" s="13" t="s">
        <v>33</v>
      </c>
      <c r="AX1075" s="13" t="s">
        <v>72</v>
      </c>
      <c r="AY1075" s="245" t="s">
        <v>180</v>
      </c>
    </row>
    <row r="1076" s="16" customFormat="1">
      <c r="A1076" s="16"/>
      <c r="B1076" s="267"/>
      <c r="C1076" s="268"/>
      <c r="D1076" s="228" t="s">
        <v>193</v>
      </c>
      <c r="E1076" s="269" t="s">
        <v>19</v>
      </c>
      <c r="F1076" s="270" t="s">
        <v>473</v>
      </c>
      <c r="G1076" s="268"/>
      <c r="H1076" s="271">
        <v>0.68999999999999995</v>
      </c>
      <c r="I1076" s="272"/>
      <c r="J1076" s="268"/>
      <c r="K1076" s="268"/>
      <c r="L1076" s="273"/>
      <c r="M1076" s="274"/>
      <c r="N1076" s="275"/>
      <c r="O1076" s="275"/>
      <c r="P1076" s="275"/>
      <c r="Q1076" s="275"/>
      <c r="R1076" s="275"/>
      <c r="S1076" s="275"/>
      <c r="T1076" s="276"/>
      <c r="U1076" s="16"/>
      <c r="V1076" s="16"/>
      <c r="W1076" s="16"/>
      <c r="X1076" s="16"/>
      <c r="Y1076" s="16"/>
      <c r="Z1076" s="16"/>
      <c r="AA1076" s="16"/>
      <c r="AB1076" s="16"/>
      <c r="AC1076" s="16"/>
      <c r="AD1076" s="16"/>
      <c r="AE1076" s="16"/>
      <c r="AT1076" s="277" t="s">
        <v>193</v>
      </c>
      <c r="AU1076" s="277" t="s">
        <v>82</v>
      </c>
      <c r="AV1076" s="16" t="s">
        <v>100</v>
      </c>
      <c r="AW1076" s="16" t="s">
        <v>33</v>
      </c>
      <c r="AX1076" s="16" t="s">
        <v>72</v>
      </c>
      <c r="AY1076" s="277" t="s">
        <v>180</v>
      </c>
    </row>
    <row r="1077" s="14" customFormat="1">
      <c r="A1077" s="14"/>
      <c r="B1077" s="246"/>
      <c r="C1077" s="247"/>
      <c r="D1077" s="228" t="s">
        <v>193</v>
      </c>
      <c r="E1077" s="248" t="s">
        <v>19</v>
      </c>
      <c r="F1077" s="249" t="s">
        <v>1522</v>
      </c>
      <c r="G1077" s="247"/>
      <c r="H1077" s="248" t="s">
        <v>19</v>
      </c>
      <c r="I1077" s="250"/>
      <c r="J1077" s="247"/>
      <c r="K1077" s="247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193</v>
      </c>
      <c r="AU1077" s="255" t="s">
        <v>82</v>
      </c>
      <c r="AV1077" s="14" t="s">
        <v>80</v>
      </c>
      <c r="AW1077" s="14" t="s">
        <v>33</v>
      </c>
      <c r="AX1077" s="14" t="s">
        <v>72</v>
      </c>
      <c r="AY1077" s="255" t="s">
        <v>180</v>
      </c>
    </row>
    <row r="1078" s="13" customFormat="1">
      <c r="A1078" s="13"/>
      <c r="B1078" s="235"/>
      <c r="C1078" s="236"/>
      <c r="D1078" s="228" t="s">
        <v>193</v>
      </c>
      <c r="E1078" s="237" t="s">
        <v>19</v>
      </c>
      <c r="F1078" s="238" t="s">
        <v>1523</v>
      </c>
      <c r="G1078" s="236"/>
      <c r="H1078" s="239">
        <v>1.9870000000000001</v>
      </c>
      <c r="I1078" s="240"/>
      <c r="J1078" s="236"/>
      <c r="K1078" s="236"/>
      <c r="L1078" s="241"/>
      <c r="M1078" s="242"/>
      <c r="N1078" s="243"/>
      <c r="O1078" s="243"/>
      <c r="P1078" s="243"/>
      <c r="Q1078" s="243"/>
      <c r="R1078" s="243"/>
      <c r="S1078" s="243"/>
      <c r="T1078" s="24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5" t="s">
        <v>193</v>
      </c>
      <c r="AU1078" s="245" t="s">
        <v>82</v>
      </c>
      <c r="AV1078" s="13" t="s">
        <v>82</v>
      </c>
      <c r="AW1078" s="13" t="s">
        <v>33</v>
      </c>
      <c r="AX1078" s="13" t="s">
        <v>72</v>
      </c>
      <c r="AY1078" s="245" t="s">
        <v>180</v>
      </c>
    </row>
    <row r="1079" s="13" customFormat="1">
      <c r="A1079" s="13"/>
      <c r="B1079" s="235"/>
      <c r="C1079" s="236"/>
      <c r="D1079" s="228" t="s">
        <v>193</v>
      </c>
      <c r="E1079" s="237" t="s">
        <v>19</v>
      </c>
      <c r="F1079" s="238" t="s">
        <v>1524</v>
      </c>
      <c r="G1079" s="236"/>
      <c r="H1079" s="239">
        <v>6.399</v>
      </c>
      <c r="I1079" s="240"/>
      <c r="J1079" s="236"/>
      <c r="K1079" s="236"/>
      <c r="L1079" s="241"/>
      <c r="M1079" s="242"/>
      <c r="N1079" s="243"/>
      <c r="O1079" s="243"/>
      <c r="P1079" s="243"/>
      <c r="Q1079" s="243"/>
      <c r="R1079" s="243"/>
      <c r="S1079" s="243"/>
      <c r="T1079" s="244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5" t="s">
        <v>193</v>
      </c>
      <c r="AU1079" s="245" t="s">
        <v>82</v>
      </c>
      <c r="AV1079" s="13" t="s">
        <v>82</v>
      </c>
      <c r="AW1079" s="13" t="s">
        <v>33</v>
      </c>
      <c r="AX1079" s="13" t="s">
        <v>72</v>
      </c>
      <c r="AY1079" s="245" t="s">
        <v>180</v>
      </c>
    </row>
    <row r="1080" s="14" customFormat="1">
      <c r="A1080" s="14"/>
      <c r="B1080" s="246"/>
      <c r="C1080" s="247"/>
      <c r="D1080" s="228" t="s">
        <v>193</v>
      </c>
      <c r="E1080" s="248" t="s">
        <v>19</v>
      </c>
      <c r="F1080" s="249" t="s">
        <v>1525</v>
      </c>
      <c r="G1080" s="247"/>
      <c r="H1080" s="248" t="s">
        <v>19</v>
      </c>
      <c r="I1080" s="250"/>
      <c r="J1080" s="247"/>
      <c r="K1080" s="247"/>
      <c r="L1080" s="251"/>
      <c r="M1080" s="252"/>
      <c r="N1080" s="253"/>
      <c r="O1080" s="253"/>
      <c r="P1080" s="253"/>
      <c r="Q1080" s="253"/>
      <c r="R1080" s="253"/>
      <c r="S1080" s="253"/>
      <c r="T1080" s="25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5" t="s">
        <v>193</v>
      </c>
      <c r="AU1080" s="255" t="s">
        <v>82</v>
      </c>
      <c r="AV1080" s="14" t="s">
        <v>80</v>
      </c>
      <c r="AW1080" s="14" t="s">
        <v>33</v>
      </c>
      <c r="AX1080" s="14" t="s">
        <v>72</v>
      </c>
      <c r="AY1080" s="255" t="s">
        <v>180</v>
      </c>
    </row>
    <row r="1081" s="13" customFormat="1">
      <c r="A1081" s="13"/>
      <c r="B1081" s="235"/>
      <c r="C1081" s="236"/>
      <c r="D1081" s="228" t="s">
        <v>193</v>
      </c>
      <c r="E1081" s="237" t="s">
        <v>19</v>
      </c>
      <c r="F1081" s="238" t="s">
        <v>1526</v>
      </c>
      <c r="G1081" s="236"/>
      <c r="H1081" s="239">
        <v>1.8420000000000001</v>
      </c>
      <c r="I1081" s="240"/>
      <c r="J1081" s="236"/>
      <c r="K1081" s="236"/>
      <c r="L1081" s="241"/>
      <c r="M1081" s="242"/>
      <c r="N1081" s="243"/>
      <c r="O1081" s="243"/>
      <c r="P1081" s="243"/>
      <c r="Q1081" s="243"/>
      <c r="R1081" s="243"/>
      <c r="S1081" s="243"/>
      <c r="T1081" s="244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5" t="s">
        <v>193</v>
      </c>
      <c r="AU1081" s="245" t="s">
        <v>82</v>
      </c>
      <c r="AV1081" s="13" t="s">
        <v>82</v>
      </c>
      <c r="AW1081" s="13" t="s">
        <v>33</v>
      </c>
      <c r="AX1081" s="13" t="s">
        <v>72</v>
      </c>
      <c r="AY1081" s="245" t="s">
        <v>180</v>
      </c>
    </row>
    <row r="1082" s="14" customFormat="1">
      <c r="A1082" s="14"/>
      <c r="B1082" s="246"/>
      <c r="C1082" s="247"/>
      <c r="D1082" s="228" t="s">
        <v>193</v>
      </c>
      <c r="E1082" s="248" t="s">
        <v>19</v>
      </c>
      <c r="F1082" s="249" t="s">
        <v>1527</v>
      </c>
      <c r="G1082" s="247"/>
      <c r="H1082" s="248" t="s">
        <v>19</v>
      </c>
      <c r="I1082" s="250"/>
      <c r="J1082" s="247"/>
      <c r="K1082" s="247"/>
      <c r="L1082" s="251"/>
      <c r="M1082" s="252"/>
      <c r="N1082" s="253"/>
      <c r="O1082" s="253"/>
      <c r="P1082" s="253"/>
      <c r="Q1082" s="253"/>
      <c r="R1082" s="253"/>
      <c r="S1082" s="253"/>
      <c r="T1082" s="25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5" t="s">
        <v>193</v>
      </c>
      <c r="AU1082" s="255" t="s">
        <v>82</v>
      </c>
      <c r="AV1082" s="14" t="s">
        <v>80</v>
      </c>
      <c r="AW1082" s="14" t="s">
        <v>33</v>
      </c>
      <c r="AX1082" s="14" t="s">
        <v>72</v>
      </c>
      <c r="AY1082" s="255" t="s">
        <v>180</v>
      </c>
    </row>
    <row r="1083" s="13" customFormat="1">
      <c r="A1083" s="13"/>
      <c r="B1083" s="235"/>
      <c r="C1083" s="236"/>
      <c r="D1083" s="228" t="s">
        <v>193</v>
      </c>
      <c r="E1083" s="237" t="s">
        <v>19</v>
      </c>
      <c r="F1083" s="238" t="s">
        <v>1528</v>
      </c>
      <c r="G1083" s="236"/>
      <c r="H1083" s="239">
        <v>0.41199999999999998</v>
      </c>
      <c r="I1083" s="240"/>
      <c r="J1083" s="236"/>
      <c r="K1083" s="236"/>
      <c r="L1083" s="241"/>
      <c r="M1083" s="242"/>
      <c r="N1083" s="243"/>
      <c r="O1083" s="243"/>
      <c r="P1083" s="243"/>
      <c r="Q1083" s="243"/>
      <c r="R1083" s="243"/>
      <c r="S1083" s="243"/>
      <c r="T1083" s="24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45" t="s">
        <v>193</v>
      </c>
      <c r="AU1083" s="245" t="s">
        <v>82</v>
      </c>
      <c r="AV1083" s="13" t="s">
        <v>82</v>
      </c>
      <c r="AW1083" s="13" t="s">
        <v>33</v>
      </c>
      <c r="AX1083" s="13" t="s">
        <v>72</v>
      </c>
      <c r="AY1083" s="245" t="s">
        <v>180</v>
      </c>
    </row>
    <row r="1084" s="16" customFormat="1">
      <c r="A1084" s="16"/>
      <c r="B1084" s="267"/>
      <c r="C1084" s="268"/>
      <c r="D1084" s="228" t="s">
        <v>193</v>
      </c>
      <c r="E1084" s="269" t="s">
        <v>19</v>
      </c>
      <c r="F1084" s="270" t="s">
        <v>473</v>
      </c>
      <c r="G1084" s="268"/>
      <c r="H1084" s="271">
        <v>10.640000000000001</v>
      </c>
      <c r="I1084" s="272"/>
      <c r="J1084" s="268"/>
      <c r="K1084" s="268"/>
      <c r="L1084" s="273"/>
      <c r="M1084" s="274"/>
      <c r="N1084" s="275"/>
      <c r="O1084" s="275"/>
      <c r="P1084" s="275"/>
      <c r="Q1084" s="275"/>
      <c r="R1084" s="275"/>
      <c r="S1084" s="275"/>
      <c r="T1084" s="276"/>
      <c r="U1084" s="16"/>
      <c r="V1084" s="16"/>
      <c r="W1084" s="16"/>
      <c r="X1084" s="16"/>
      <c r="Y1084" s="16"/>
      <c r="Z1084" s="16"/>
      <c r="AA1084" s="16"/>
      <c r="AB1084" s="16"/>
      <c r="AC1084" s="16"/>
      <c r="AD1084" s="16"/>
      <c r="AE1084" s="16"/>
      <c r="AT1084" s="277" t="s">
        <v>193</v>
      </c>
      <c r="AU1084" s="277" t="s">
        <v>82</v>
      </c>
      <c r="AV1084" s="16" t="s">
        <v>100</v>
      </c>
      <c r="AW1084" s="16" t="s">
        <v>33</v>
      </c>
      <c r="AX1084" s="16" t="s">
        <v>72</v>
      </c>
      <c r="AY1084" s="277" t="s">
        <v>180</v>
      </c>
    </row>
    <row r="1085" s="15" customFormat="1">
      <c r="A1085" s="15"/>
      <c r="B1085" s="256"/>
      <c r="C1085" s="257"/>
      <c r="D1085" s="228" t="s">
        <v>193</v>
      </c>
      <c r="E1085" s="258" t="s">
        <v>19</v>
      </c>
      <c r="F1085" s="259" t="s">
        <v>353</v>
      </c>
      <c r="G1085" s="257"/>
      <c r="H1085" s="260">
        <v>11.33</v>
      </c>
      <c r="I1085" s="261"/>
      <c r="J1085" s="257"/>
      <c r="K1085" s="257"/>
      <c r="L1085" s="262"/>
      <c r="M1085" s="263"/>
      <c r="N1085" s="264"/>
      <c r="O1085" s="264"/>
      <c r="P1085" s="264"/>
      <c r="Q1085" s="264"/>
      <c r="R1085" s="264"/>
      <c r="S1085" s="264"/>
      <c r="T1085" s="26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66" t="s">
        <v>193</v>
      </c>
      <c r="AU1085" s="266" t="s">
        <v>82</v>
      </c>
      <c r="AV1085" s="15" t="s">
        <v>187</v>
      </c>
      <c r="AW1085" s="15" t="s">
        <v>33</v>
      </c>
      <c r="AX1085" s="15" t="s">
        <v>80</v>
      </c>
      <c r="AY1085" s="266" t="s">
        <v>180</v>
      </c>
    </row>
    <row r="1086" s="2" customFormat="1" ht="16.5" customHeight="1">
      <c r="A1086" s="40"/>
      <c r="B1086" s="41"/>
      <c r="C1086" s="215" t="s">
        <v>1529</v>
      </c>
      <c r="D1086" s="215" t="s">
        <v>182</v>
      </c>
      <c r="E1086" s="216" t="s">
        <v>1530</v>
      </c>
      <c r="F1086" s="217" t="s">
        <v>1531</v>
      </c>
      <c r="G1086" s="218" t="s">
        <v>197</v>
      </c>
      <c r="H1086" s="219">
        <v>23</v>
      </c>
      <c r="I1086" s="220"/>
      <c r="J1086" s="221">
        <f>ROUND(I1086*H1086,2)</f>
        <v>0</v>
      </c>
      <c r="K1086" s="217" t="s">
        <v>186</v>
      </c>
      <c r="L1086" s="46"/>
      <c r="M1086" s="222" t="s">
        <v>19</v>
      </c>
      <c r="N1086" s="223" t="s">
        <v>43</v>
      </c>
      <c r="O1086" s="86"/>
      <c r="P1086" s="224">
        <f>O1086*H1086</f>
        <v>0</v>
      </c>
      <c r="Q1086" s="224">
        <v>0.017940000000000001</v>
      </c>
      <c r="R1086" s="224">
        <f>Q1086*H1086</f>
        <v>0.41262000000000004</v>
      </c>
      <c r="S1086" s="224">
        <v>0</v>
      </c>
      <c r="T1086" s="225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26" t="s">
        <v>187</v>
      </c>
      <c r="AT1086" s="226" t="s">
        <v>182</v>
      </c>
      <c r="AU1086" s="226" t="s">
        <v>82</v>
      </c>
      <c r="AY1086" s="19" t="s">
        <v>180</v>
      </c>
      <c r="BE1086" s="227">
        <f>IF(N1086="základní",J1086,0)</f>
        <v>0</v>
      </c>
      <c r="BF1086" s="227">
        <f>IF(N1086="snížená",J1086,0)</f>
        <v>0</v>
      </c>
      <c r="BG1086" s="227">
        <f>IF(N1086="zákl. přenesená",J1086,0)</f>
        <v>0</v>
      </c>
      <c r="BH1086" s="227">
        <f>IF(N1086="sníž. přenesená",J1086,0)</f>
        <v>0</v>
      </c>
      <c r="BI1086" s="227">
        <f>IF(N1086="nulová",J1086,0)</f>
        <v>0</v>
      </c>
      <c r="BJ1086" s="19" t="s">
        <v>80</v>
      </c>
      <c r="BK1086" s="227">
        <f>ROUND(I1086*H1086,2)</f>
        <v>0</v>
      </c>
      <c r="BL1086" s="19" t="s">
        <v>187</v>
      </c>
      <c r="BM1086" s="226" t="s">
        <v>1532</v>
      </c>
    </row>
    <row r="1087" s="2" customFormat="1">
      <c r="A1087" s="40"/>
      <c r="B1087" s="41"/>
      <c r="C1087" s="42"/>
      <c r="D1087" s="228" t="s">
        <v>189</v>
      </c>
      <c r="E1087" s="42"/>
      <c r="F1087" s="229" t="s">
        <v>1533</v>
      </c>
      <c r="G1087" s="42"/>
      <c r="H1087" s="42"/>
      <c r="I1087" s="230"/>
      <c r="J1087" s="42"/>
      <c r="K1087" s="42"/>
      <c r="L1087" s="46"/>
      <c r="M1087" s="231"/>
      <c r="N1087" s="232"/>
      <c r="O1087" s="86"/>
      <c r="P1087" s="86"/>
      <c r="Q1087" s="86"/>
      <c r="R1087" s="86"/>
      <c r="S1087" s="86"/>
      <c r="T1087" s="87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9" t="s">
        <v>189</v>
      </c>
      <c r="AU1087" s="19" t="s">
        <v>82</v>
      </c>
    </row>
    <row r="1088" s="2" customFormat="1">
      <c r="A1088" s="40"/>
      <c r="B1088" s="41"/>
      <c r="C1088" s="42"/>
      <c r="D1088" s="233" t="s">
        <v>191</v>
      </c>
      <c r="E1088" s="42"/>
      <c r="F1088" s="234" t="s">
        <v>1534</v>
      </c>
      <c r="G1088" s="42"/>
      <c r="H1088" s="42"/>
      <c r="I1088" s="230"/>
      <c r="J1088" s="42"/>
      <c r="K1088" s="42"/>
      <c r="L1088" s="46"/>
      <c r="M1088" s="231"/>
      <c r="N1088" s="232"/>
      <c r="O1088" s="86"/>
      <c r="P1088" s="86"/>
      <c r="Q1088" s="86"/>
      <c r="R1088" s="86"/>
      <c r="S1088" s="86"/>
      <c r="T1088" s="87"/>
      <c r="U1088" s="40"/>
      <c r="V1088" s="40"/>
      <c r="W1088" s="40"/>
      <c r="X1088" s="40"/>
      <c r="Y1088" s="40"/>
      <c r="Z1088" s="40"/>
      <c r="AA1088" s="40"/>
      <c r="AB1088" s="40"/>
      <c r="AC1088" s="40"/>
      <c r="AD1088" s="40"/>
      <c r="AE1088" s="40"/>
      <c r="AT1088" s="19" t="s">
        <v>191</v>
      </c>
      <c r="AU1088" s="19" t="s">
        <v>82</v>
      </c>
    </row>
    <row r="1089" s="14" customFormat="1">
      <c r="A1089" s="14"/>
      <c r="B1089" s="246"/>
      <c r="C1089" s="247"/>
      <c r="D1089" s="228" t="s">
        <v>193</v>
      </c>
      <c r="E1089" s="248" t="s">
        <v>19</v>
      </c>
      <c r="F1089" s="249" t="s">
        <v>1535</v>
      </c>
      <c r="G1089" s="247"/>
      <c r="H1089" s="248" t="s">
        <v>19</v>
      </c>
      <c r="I1089" s="250"/>
      <c r="J1089" s="247"/>
      <c r="K1089" s="247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5" t="s">
        <v>193</v>
      </c>
      <c r="AU1089" s="255" t="s">
        <v>82</v>
      </c>
      <c r="AV1089" s="14" t="s">
        <v>80</v>
      </c>
      <c r="AW1089" s="14" t="s">
        <v>33</v>
      </c>
      <c r="AX1089" s="14" t="s">
        <v>72</v>
      </c>
      <c r="AY1089" s="255" t="s">
        <v>180</v>
      </c>
    </row>
    <row r="1090" s="14" customFormat="1">
      <c r="A1090" s="14"/>
      <c r="B1090" s="246"/>
      <c r="C1090" s="247"/>
      <c r="D1090" s="228" t="s">
        <v>193</v>
      </c>
      <c r="E1090" s="248" t="s">
        <v>19</v>
      </c>
      <c r="F1090" s="249" t="s">
        <v>1536</v>
      </c>
      <c r="G1090" s="247"/>
      <c r="H1090" s="248" t="s">
        <v>19</v>
      </c>
      <c r="I1090" s="250"/>
      <c r="J1090" s="247"/>
      <c r="K1090" s="247"/>
      <c r="L1090" s="251"/>
      <c r="M1090" s="252"/>
      <c r="N1090" s="253"/>
      <c r="O1090" s="253"/>
      <c r="P1090" s="253"/>
      <c r="Q1090" s="253"/>
      <c r="R1090" s="253"/>
      <c r="S1090" s="253"/>
      <c r="T1090" s="25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5" t="s">
        <v>193</v>
      </c>
      <c r="AU1090" s="255" t="s">
        <v>82</v>
      </c>
      <c r="AV1090" s="14" t="s">
        <v>80</v>
      </c>
      <c r="AW1090" s="14" t="s">
        <v>33</v>
      </c>
      <c r="AX1090" s="14" t="s">
        <v>72</v>
      </c>
      <c r="AY1090" s="255" t="s">
        <v>180</v>
      </c>
    </row>
    <row r="1091" s="13" customFormat="1">
      <c r="A1091" s="13"/>
      <c r="B1091" s="235"/>
      <c r="C1091" s="236"/>
      <c r="D1091" s="228" t="s">
        <v>193</v>
      </c>
      <c r="E1091" s="237" t="s">
        <v>19</v>
      </c>
      <c r="F1091" s="238" t="s">
        <v>275</v>
      </c>
      <c r="G1091" s="236"/>
      <c r="H1091" s="239">
        <v>14</v>
      </c>
      <c r="I1091" s="240"/>
      <c r="J1091" s="236"/>
      <c r="K1091" s="236"/>
      <c r="L1091" s="241"/>
      <c r="M1091" s="242"/>
      <c r="N1091" s="243"/>
      <c r="O1091" s="243"/>
      <c r="P1091" s="243"/>
      <c r="Q1091" s="243"/>
      <c r="R1091" s="243"/>
      <c r="S1091" s="243"/>
      <c r="T1091" s="24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5" t="s">
        <v>193</v>
      </c>
      <c r="AU1091" s="245" t="s">
        <v>82</v>
      </c>
      <c r="AV1091" s="13" t="s">
        <v>82</v>
      </c>
      <c r="AW1091" s="13" t="s">
        <v>33</v>
      </c>
      <c r="AX1091" s="13" t="s">
        <v>72</v>
      </c>
      <c r="AY1091" s="245" t="s">
        <v>180</v>
      </c>
    </row>
    <row r="1092" s="14" customFormat="1">
      <c r="A1092" s="14"/>
      <c r="B1092" s="246"/>
      <c r="C1092" s="247"/>
      <c r="D1092" s="228" t="s">
        <v>193</v>
      </c>
      <c r="E1092" s="248" t="s">
        <v>19</v>
      </c>
      <c r="F1092" s="249" t="s">
        <v>1537</v>
      </c>
      <c r="G1092" s="247"/>
      <c r="H1092" s="248" t="s">
        <v>19</v>
      </c>
      <c r="I1092" s="250"/>
      <c r="J1092" s="247"/>
      <c r="K1092" s="247"/>
      <c r="L1092" s="251"/>
      <c r="M1092" s="252"/>
      <c r="N1092" s="253"/>
      <c r="O1092" s="253"/>
      <c r="P1092" s="253"/>
      <c r="Q1092" s="253"/>
      <c r="R1092" s="253"/>
      <c r="S1092" s="253"/>
      <c r="T1092" s="25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5" t="s">
        <v>193</v>
      </c>
      <c r="AU1092" s="255" t="s">
        <v>82</v>
      </c>
      <c r="AV1092" s="14" t="s">
        <v>80</v>
      </c>
      <c r="AW1092" s="14" t="s">
        <v>33</v>
      </c>
      <c r="AX1092" s="14" t="s">
        <v>72</v>
      </c>
      <c r="AY1092" s="255" t="s">
        <v>180</v>
      </c>
    </row>
    <row r="1093" s="14" customFormat="1">
      <c r="A1093" s="14"/>
      <c r="B1093" s="246"/>
      <c r="C1093" s="247"/>
      <c r="D1093" s="228" t="s">
        <v>193</v>
      </c>
      <c r="E1093" s="248" t="s">
        <v>19</v>
      </c>
      <c r="F1093" s="249" t="s">
        <v>1538</v>
      </c>
      <c r="G1093" s="247"/>
      <c r="H1093" s="248" t="s">
        <v>19</v>
      </c>
      <c r="I1093" s="250"/>
      <c r="J1093" s="247"/>
      <c r="K1093" s="247"/>
      <c r="L1093" s="251"/>
      <c r="M1093" s="252"/>
      <c r="N1093" s="253"/>
      <c r="O1093" s="253"/>
      <c r="P1093" s="253"/>
      <c r="Q1093" s="253"/>
      <c r="R1093" s="253"/>
      <c r="S1093" s="253"/>
      <c r="T1093" s="25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5" t="s">
        <v>193</v>
      </c>
      <c r="AU1093" s="255" t="s">
        <v>82</v>
      </c>
      <c r="AV1093" s="14" t="s">
        <v>80</v>
      </c>
      <c r="AW1093" s="14" t="s">
        <v>33</v>
      </c>
      <c r="AX1093" s="14" t="s">
        <v>72</v>
      </c>
      <c r="AY1093" s="255" t="s">
        <v>180</v>
      </c>
    </row>
    <row r="1094" s="13" customFormat="1">
      <c r="A1094" s="13"/>
      <c r="B1094" s="235"/>
      <c r="C1094" s="236"/>
      <c r="D1094" s="228" t="s">
        <v>193</v>
      </c>
      <c r="E1094" s="237" t="s">
        <v>19</v>
      </c>
      <c r="F1094" s="238" t="s">
        <v>240</v>
      </c>
      <c r="G1094" s="236"/>
      <c r="H1094" s="239">
        <v>9</v>
      </c>
      <c r="I1094" s="240"/>
      <c r="J1094" s="236"/>
      <c r="K1094" s="236"/>
      <c r="L1094" s="241"/>
      <c r="M1094" s="242"/>
      <c r="N1094" s="243"/>
      <c r="O1094" s="243"/>
      <c r="P1094" s="243"/>
      <c r="Q1094" s="243"/>
      <c r="R1094" s="243"/>
      <c r="S1094" s="243"/>
      <c r="T1094" s="244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5" t="s">
        <v>193</v>
      </c>
      <c r="AU1094" s="245" t="s">
        <v>82</v>
      </c>
      <c r="AV1094" s="13" t="s">
        <v>82</v>
      </c>
      <c r="AW1094" s="13" t="s">
        <v>33</v>
      </c>
      <c r="AX1094" s="13" t="s">
        <v>72</v>
      </c>
      <c r="AY1094" s="245" t="s">
        <v>180</v>
      </c>
    </row>
    <row r="1095" s="15" customFormat="1">
      <c r="A1095" s="15"/>
      <c r="B1095" s="256"/>
      <c r="C1095" s="257"/>
      <c r="D1095" s="228" t="s">
        <v>193</v>
      </c>
      <c r="E1095" s="258" t="s">
        <v>19</v>
      </c>
      <c r="F1095" s="259" t="s">
        <v>353</v>
      </c>
      <c r="G1095" s="257"/>
      <c r="H1095" s="260">
        <v>23</v>
      </c>
      <c r="I1095" s="261"/>
      <c r="J1095" s="257"/>
      <c r="K1095" s="257"/>
      <c r="L1095" s="262"/>
      <c r="M1095" s="263"/>
      <c r="N1095" s="264"/>
      <c r="O1095" s="264"/>
      <c r="P1095" s="264"/>
      <c r="Q1095" s="264"/>
      <c r="R1095" s="264"/>
      <c r="S1095" s="264"/>
      <c r="T1095" s="26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66" t="s">
        <v>193</v>
      </c>
      <c r="AU1095" s="266" t="s">
        <v>82</v>
      </c>
      <c r="AV1095" s="15" t="s">
        <v>187</v>
      </c>
      <c r="AW1095" s="15" t="s">
        <v>33</v>
      </c>
      <c r="AX1095" s="15" t="s">
        <v>80</v>
      </c>
      <c r="AY1095" s="266" t="s">
        <v>180</v>
      </c>
    </row>
    <row r="1096" s="2" customFormat="1" ht="16.5" customHeight="1">
      <c r="A1096" s="40"/>
      <c r="B1096" s="41"/>
      <c r="C1096" s="215" t="s">
        <v>1539</v>
      </c>
      <c r="D1096" s="215" t="s">
        <v>182</v>
      </c>
      <c r="E1096" s="216" t="s">
        <v>1540</v>
      </c>
      <c r="F1096" s="217" t="s">
        <v>1541</v>
      </c>
      <c r="G1096" s="218" t="s">
        <v>197</v>
      </c>
      <c r="H1096" s="219">
        <v>21</v>
      </c>
      <c r="I1096" s="220"/>
      <c r="J1096" s="221">
        <f>ROUND(I1096*H1096,2)</f>
        <v>0</v>
      </c>
      <c r="K1096" s="217" t="s">
        <v>186</v>
      </c>
      <c r="L1096" s="46"/>
      <c r="M1096" s="222" t="s">
        <v>19</v>
      </c>
      <c r="N1096" s="223" t="s">
        <v>43</v>
      </c>
      <c r="O1096" s="86"/>
      <c r="P1096" s="224">
        <f>O1096*H1096</f>
        <v>0</v>
      </c>
      <c r="Q1096" s="224">
        <v>0.022780000000000002</v>
      </c>
      <c r="R1096" s="224">
        <f>Q1096*H1096</f>
        <v>0.47838000000000003</v>
      </c>
      <c r="S1096" s="224">
        <v>0</v>
      </c>
      <c r="T1096" s="225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26" t="s">
        <v>187</v>
      </c>
      <c r="AT1096" s="226" t="s">
        <v>182</v>
      </c>
      <c r="AU1096" s="226" t="s">
        <v>82</v>
      </c>
      <c r="AY1096" s="19" t="s">
        <v>180</v>
      </c>
      <c r="BE1096" s="227">
        <f>IF(N1096="základní",J1096,0)</f>
        <v>0</v>
      </c>
      <c r="BF1096" s="227">
        <f>IF(N1096="snížená",J1096,0)</f>
        <v>0</v>
      </c>
      <c r="BG1096" s="227">
        <f>IF(N1096="zákl. přenesená",J1096,0)</f>
        <v>0</v>
      </c>
      <c r="BH1096" s="227">
        <f>IF(N1096="sníž. přenesená",J1096,0)</f>
        <v>0</v>
      </c>
      <c r="BI1096" s="227">
        <f>IF(N1096="nulová",J1096,0)</f>
        <v>0</v>
      </c>
      <c r="BJ1096" s="19" t="s">
        <v>80</v>
      </c>
      <c r="BK1096" s="227">
        <f>ROUND(I1096*H1096,2)</f>
        <v>0</v>
      </c>
      <c r="BL1096" s="19" t="s">
        <v>187</v>
      </c>
      <c r="BM1096" s="226" t="s">
        <v>1542</v>
      </c>
    </row>
    <row r="1097" s="2" customFormat="1">
      <c r="A1097" s="40"/>
      <c r="B1097" s="41"/>
      <c r="C1097" s="42"/>
      <c r="D1097" s="228" t="s">
        <v>189</v>
      </c>
      <c r="E1097" s="42"/>
      <c r="F1097" s="229" t="s">
        <v>1543</v>
      </c>
      <c r="G1097" s="42"/>
      <c r="H1097" s="42"/>
      <c r="I1097" s="230"/>
      <c r="J1097" s="42"/>
      <c r="K1097" s="42"/>
      <c r="L1097" s="46"/>
      <c r="M1097" s="231"/>
      <c r="N1097" s="232"/>
      <c r="O1097" s="86"/>
      <c r="P1097" s="86"/>
      <c r="Q1097" s="86"/>
      <c r="R1097" s="86"/>
      <c r="S1097" s="86"/>
      <c r="T1097" s="87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9" t="s">
        <v>189</v>
      </c>
      <c r="AU1097" s="19" t="s">
        <v>82</v>
      </c>
    </row>
    <row r="1098" s="2" customFormat="1">
      <c r="A1098" s="40"/>
      <c r="B1098" s="41"/>
      <c r="C1098" s="42"/>
      <c r="D1098" s="233" t="s">
        <v>191</v>
      </c>
      <c r="E1098" s="42"/>
      <c r="F1098" s="234" t="s">
        <v>1544</v>
      </c>
      <c r="G1098" s="42"/>
      <c r="H1098" s="42"/>
      <c r="I1098" s="230"/>
      <c r="J1098" s="42"/>
      <c r="K1098" s="42"/>
      <c r="L1098" s="46"/>
      <c r="M1098" s="231"/>
      <c r="N1098" s="232"/>
      <c r="O1098" s="86"/>
      <c r="P1098" s="86"/>
      <c r="Q1098" s="86"/>
      <c r="R1098" s="86"/>
      <c r="S1098" s="86"/>
      <c r="T1098" s="87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9" t="s">
        <v>191</v>
      </c>
      <c r="AU1098" s="19" t="s">
        <v>82</v>
      </c>
    </row>
    <row r="1099" s="14" customFormat="1">
      <c r="A1099" s="14"/>
      <c r="B1099" s="246"/>
      <c r="C1099" s="247"/>
      <c r="D1099" s="228" t="s">
        <v>193</v>
      </c>
      <c r="E1099" s="248" t="s">
        <v>19</v>
      </c>
      <c r="F1099" s="249" t="s">
        <v>1545</v>
      </c>
      <c r="G1099" s="247"/>
      <c r="H1099" s="248" t="s">
        <v>19</v>
      </c>
      <c r="I1099" s="250"/>
      <c r="J1099" s="247"/>
      <c r="K1099" s="247"/>
      <c r="L1099" s="251"/>
      <c r="M1099" s="252"/>
      <c r="N1099" s="253"/>
      <c r="O1099" s="253"/>
      <c r="P1099" s="253"/>
      <c r="Q1099" s="253"/>
      <c r="R1099" s="253"/>
      <c r="S1099" s="253"/>
      <c r="T1099" s="25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5" t="s">
        <v>193</v>
      </c>
      <c r="AU1099" s="255" t="s">
        <v>82</v>
      </c>
      <c r="AV1099" s="14" t="s">
        <v>80</v>
      </c>
      <c r="AW1099" s="14" t="s">
        <v>33</v>
      </c>
      <c r="AX1099" s="14" t="s">
        <v>72</v>
      </c>
      <c r="AY1099" s="255" t="s">
        <v>180</v>
      </c>
    </row>
    <row r="1100" s="13" customFormat="1">
      <c r="A1100" s="13"/>
      <c r="B1100" s="235"/>
      <c r="C1100" s="236"/>
      <c r="D1100" s="228" t="s">
        <v>193</v>
      </c>
      <c r="E1100" s="237" t="s">
        <v>19</v>
      </c>
      <c r="F1100" s="238" t="s">
        <v>187</v>
      </c>
      <c r="G1100" s="236"/>
      <c r="H1100" s="239">
        <v>4</v>
      </c>
      <c r="I1100" s="240"/>
      <c r="J1100" s="236"/>
      <c r="K1100" s="236"/>
      <c r="L1100" s="241"/>
      <c r="M1100" s="242"/>
      <c r="N1100" s="243"/>
      <c r="O1100" s="243"/>
      <c r="P1100" s="243"/>
      <c r="Q1100" s="243"/>
      <c r="R1100" s="243"/>
      <c r="S1100" s="243"/>
      <c r="T1100" s="24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5" t="s">
        <v>193</v>
      </c>
      <c r="AU1100" s="245" t="s">
        <v>82</v>
      </c>
      <c r="AV1100" s="13" t="s">
        <v>82</v>
      </c>
      <c r="AW1100" s="13" t="s">
        <v>33</v>
      </c>
      <c r="AX1100" s="13" t="s">
        <v>72</v>
      </c>
      <c r="AY1100" s="245" t="s">
        <v>180</v>
      </c>
    </row>
    <row r="1101" s="14" customFormat="1">
      <c r="A1101" s="14"/>
      <c r="B1101" s="246"/>
      <c r="C1101" s="247"/>
      <c r="D1101" s="228" t="s">
        <v>193</v>
      </c>
      <c r="E1101" s="248" t="s">
        <v>19</v>
      </c>
      <c r="F1101" s="249" t="s">
        <v>1535</v>
      </c>
      <c r="G1101" s="247"/>
      <c r="H1101" s="248" t="s">
        <v>19</v>
      </c>
      <c r="I1101" s="250"/>
      <c r="J1101" s="247"/>
      <c r="K1101" s="247"/>
      <c r="L1101" s="251"/>
      <c r="M1101" s="252"/>
      <c r="N1101" s="253"/>
      <c r="O1101" s="253"/>
      <c r="P1101" s="253"/>
      <c r="Q1101" s="253"/>
      <c r="R1101" s="253"/>
      <c r="S1101" s="253"/>
      <c r="T1101" s="25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5" t="s">
        <v>193</v>
      </c>
      <c r="AU1101" s="255" t="s">
        <v>82</v>
      </c>
      <c r="AV1101" s="14" t="s">
        <v>80</v>
      </c>
      <c r="AW1101" s="14" t="s">
        <v>33</v>
      </c>
      <c r="AX1101" s="14" t="s">
        <v>72</v>
      </c>
      <c r="AY1101" s="255" t="s">
        <v>180</v>
      </c>
    </row>
    <row r="1102" s="14" customFormat="1">
      <c r="A1102" s="14"/>
      <c r="B1102" s="246"/>
      <c r="C1102" s="247"/>
      <c r="D1102" s="228" t="s">
        <v>193</v>
      </c>
      <c r="E1102" s="248" t="s">
        <v>19</v>
      </c>
      <c r="F1102" s="249" t="s">
        <v>1546</v>
      </c>
      <c r="G1102" s="247"/>
      <c r="H1102" s="248" t="s">
        <v>19</v>
      </c>
      <c r="I1102" s="250"/>
      <c r="J1102" s="247"/>
      <c r="K1102" s="247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5" t="s">
        <v>193</v>
      </c>
      <c r="AU1102" s="255" t="s">
        <v>82</v>
      </c>
      <c r="AV1102" s="14" t="s">
        <v>80</v>
      </c>
      <c r="AW1102" s="14" t="s">
        <v>33</v>
      </c>
      <c r="AX1102" s="14" t="s">
        <v>72</v>
      </c>
      <c r="AY1102" s="255" t="s">
        <v>180</v>
      </c>
    </row>
    <row r="1103" s="13" customFormat="1">
      <c r="A1103" s="13"/>
      <c r="B1103" s="235"/>
      <c r="C1103" s="236"/>
      <c r="D1103" s="228" t="s">
        <v>193</v>
      </c>
      <c r="E1103" s="237" t="s">
        <v>19</v>
      </c>
      <c r="F1103" s="238" t="s">
        <v>240</v>
      </c>
      <c r="G1103" s="236"/>
      <c r="H1103" s="239">
        <v>9</v>
      </c>
      <c r="I1103" s="240"/>
      <c r="J1103" s="236"/>
      <c r="K1103" s="236"/>
      <c r="L1103" s="241"/>
      <c r="M1103" s="242"/>
      <c r="N1103" s="243"/>
      <c r="O1103" s="243"/>
      <c r="P1103" s="243"/>
      <c r="Q1103" s="243"/>
      <c r="R1103" s="243"/>
      <c r="S1103" s="243"/>
      <c r="T1103" s="24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5" t="s">
        <v>193</v>
      </c>
      <c r="AU1103" s="245" t="s">
        <v>82</v>
      </c>
      <c r="AV1103" s="13" t="s">
        <v>82</v>
      </c>
      <c r="AW1103" s="13" t="s">
        <v>33</v>
      </c>
      <c r="AX1103" s="13" t="s">
        <v>72</v>
      </c>
      <c r="AY1103" s="245" t="s">
        <v>180</v>
      </c>
    </row>
    <row r="1104" s="14" customFormat="1">
      <c r="A1104" s="14"/>
      <c r="B1104" s="246"/>
      <c r="C1104" s="247"/>
      <c r="D1104" s="228" t="s">
        <v>193</v>
      </c>
      <c r="E1104" s="248" t="s">
        <v>19</v>
      </c>
      <c r="F1104" s="249" t="s">
        <v>1537</v>
      </c>
      <c r="G1104" s="247"/>
      <c r="H1104" s="248" t="s">
        <v>19</v>
      </c>
      <c r="I1104" s="250"/>
      <c r="J1104" s="247"/>
      <c r="K1104" s="247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5" t="s">
        <v>193</v>
      </c>
      <c r="AU1104" s="255" t="s">
        <v>82</v>
      </c>
      <c r="AV1104" s="14" t="s">
        <v>80</v>
      </c>
      <c r="AW1104" s="14" t="s">
        <v>33</v>
      </c>
      <c r="AX1104" s="14" t="s">
        <v>72</v>
      </c>
      <c r="AY1104" s="255" t="s">
        <v>180</v>
      </c>
    </row>
    <row r="1105" s="14" customFormat="1">
      <c r="A1105" s="14"/>
      <c r="B1105" s="246"/>
      <c r="C1105" s="247"/>
      <c r="D1105" s="228" t="s">
        <v>193</v>
      </c>
      <c r="E1105" s="248" t="s">
        <v>19</v>
      </c>
      <c r="F1105" s="249" t="s">
        <v>1547</v>
      </c>
      <c r="G1105" s="247"/>
      <c r="H1105" s="248" t="s">
        <v>19</v>
      </c>
      <c r="I1105" s="250"/>
      <c r="J1105" s="247"/>
      <c r="K1105" s="247"/>
      <c r="L1105" s="251"/>
      <c r="M1105" s="252"/>
      <c r="N1105" s="253"/>
      <c r="O1105" s="253"/>
      <c r="P1105" s="253"/>
      <c r="Q1105" s="253"/>
      <c r="R1105" s="253"/>
      <c r="S1105" s="253"/>
      <c r="T1105" s="25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5" t="s">
        <v>193</v>
      </c>
      <c r="AU1105" s="255" t="s">
        <v>82</v>
      </c>
      <c r="AV1105" s="14" t="s">
        <v>80</v>
      </c>
      <c r="AW1105" s="14" t="s">
        <v>33</v>
      </c>
      <c r="AX1105" s="14" t="s">
        <v>72</v>
      </c>
      <c r="AY1105" s="255" t="s">
        <v>180</v>
      </c>
    </row>
    <row r="1106" s="13" customFormat="1">
      <c r="A1106" s="13"/>
      <c r="B1106" s="235"/>
      <c r="C1106" s="236"/>
      <c r="D1106" s="228" t="s">
        <v>193</v>
      </c>
      <c r="E1106" s="237" t="s">
        <v>19</v>
      </c>
      <c r="F1106" s="238" t="s">
        <v>232</v>
      </c>
      <c r="G1106" s="236"/>
      <c r="H1106" s="239">
        <v>8</v>
      </c>
      <c r="I1106" s="240"/>
      <c r="J1106" s="236"/>
      <c r="K1106" s="236"/>
      <c r="L1106" s="241"/>
      <c r="M1106" s="242"/>
      <c r="N1106" s="243"/>
      <c r="O1106" s="243"/>
      <c r="P1106" s="243"/>
      <c r="Q1106" s="243"/>
      <c r="R1106" s="243"/>
      <c r="S1106" s="243"/>
      <c r="T1106" s="244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5" t="s">
        <v>193</v>
      </c>
      <c r="AU1106" s="245" t="s">
        <v>82</v>
      </c>
      <c r="AV1106" s="13" t="s">
        <v>82</v>
      </c>
      <c r="AW1106" s="13" t="s">
        <v>33</v>
      </c>
      <c r="AX1106" s="13" t="s">
        <v>72</v>
      </c>
      <c r="AY1106" s="245" t="s">
        <v>180</v>
      </c>
    </row>
    <row r="1107" s="15" customFormat="1">
      <c r="A1107" s="15"/>
      <c r="B1107" s="256"/>
      <c r="C1107" s="257"/>
      <c r="D1107" s="228" t="s">
        <v>193</v>
      </c>
      <c r="E1107" s="258" t="s">
        <v>19</v>
      </c>
      <c r="F1107" s="259" t="s">
        <v>353</v>
      </c>
      <c r="G1107" s="257"/>
      <c r="H1107" s="260">
        <v>21</v>
      </c>
      <c r="I1107" s="261"/>
      <c r="J1107" s="257"/>
      <c r="K1107" s="257"/>
      <c r="L1107" s="262"/>
      <c r="M1107" s="263"/>
      <c r="N1107" s="264"/>
      <c r="O1107" s="264"/>
      <c r="P1107" s="264"/>
      <c r="Q1107" s="264"/>
      <c r="R1107" s="264"/>
      <c r="S1107" s="264"/>
      <c r="T1107" s="26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66" t="s">
        <v>193</v>
      </c>
      <c r="AU1107" s="266" t="s">
        <v>82</v>
      </c>
      <c r="AV1107" s="15" t="s">
        <v>187</v>
      </c>
      <c r="AW1107" s="15" t="s">
        <v>33</v>
      </c>
      <c r="AX1107" s="15" t="s">
        <v>80</v>
      </c>
      <c r="AY1107" s="266" t="s">
        <v>180</v>
      </c>
    </row>
    <row r="1108" s="2" customFormat="1" ht="16.5" customHeight="1">
      <c r="A1108" s="40"/>
      <c r="B1108" s="41"/>
      <c r="C1108" s="215" t="s">
        <v>1548</v>
      </c>
      <c r="D1108" s="215" t="s">
        <v>182</v>
      </c>
      <c r="E1108" s="216" t="s">
        <v>1549</v>
      </c>
      <c r="F1108" s="217" t="s">
        <v>1550</v>
      </c>
      <c r="G1108" s="218" t="s">
        <v>197</v>
      </c>
      <c r="H1108" s="219">
        <v>1</v>
      </c>
      <c r="I1108" s="220"/>
      <c r="J1108" s="221">
        <f>ROUND(I1108*H1108,2)</f>
        <v>0</v>
      </c>
      <c r="K1108" s="217" t="s">
        <v>186</v>
      </c>
      <c r="L1108" s="46"/>
      <c r="M1108" s="222" t="s">
        <v>19</v>
      </c>
      <c r="N1108" s="223" t="s">
        <v>43</v>
      </c>
      <c r="O1108" s="86"/>
      <c r="P1108" s="224">
        <f>O1108*H1108</f>
        <v>0</v>
      </c>
      <c r="Q1108" s="224">
        <v>0.027109999999999999</v>
      </c>
      <c r="R1108" s="224">
        <f>Q1108*H1108</f>
        <v>0.027109999999999999</v>
      </c>
      <c r="S1108" s="224">
        <v>0</v>
      </c>
      <c r="T1108" s="225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26" t="s">
        <v>187</v>
      </c>
      <c r="AT1108" s="226" t="s">
        <v>182</v>
      </c>
      <c r="AU1108" s="226" t="s">
        <v>82</v>
      </c>
      <c r="AY1108" s="19" t="s">
        <v>180</v>
      </c>
      <c r="BE1108" s="227">
        <f>IF(N1108="základní",J1108,0)</f>
        <v>0</v>
      </c>
      <c r="BF1108" s="227">
        <f>IF(N1108="snížená",J1108,0)</f>
        <v>0</v>
      </c>
      <c r="BG1108" s="227">
        <f>IF(N1108="zákl. přenesená",J1108,0)</f>
        <v>0</v>
      </c>
      <c r="BH1108" s="227">
        <f>IF(N1108="sníž. přenesená",J1108,0)</f>
        <v>0</v>
      </c>
      <c r="BI1108" s="227">
        <f>IF(N1108="nulová",J1108,0)</f>
        <v>0</v>
      </c>
      <c r="BJ1108" s="19" t="s">
        <v>80</v>
      </c>
      <c r="BK1108" s="227">
        <f>ROUND(I1108*H1108,2)</f>
        <v>0</v>
      </c>
      <c r="BL1108" s="19" t="s">
        <v>187</v>
      </c>
      <c r="BM1108" s="226" t="s">
        <v>1551</v>
      </c>
    </row>
    <row r="1109" s="2" customFormat="1">
      <c r="A1109" s="40"/>
      <c r="B1109" s="41"/>
      <c r="C1109" s="42"/>
      <c r="D1109" s="228" t="s">
        <v>189</v>
      </c>
      <c r="E1109" s="42"/>
      <c r="F1109" s="229" t="s">
        <v>1552</v>
      </c>
      <c r="G1109" s="42"/>
      <c r="H1109" s="42"/>
      <c r="I1109" s="230"/>
      <c r="J1109" s="42"/>
      <c r="K1109" s="42"/>
      <c r="L1109" s="46"/>
      <c r="M1109" s="231"/>
      <c r="N1109" s="232"/>
      <c r="O1109" s="86"/>
      <c r="P1109" s="86"/>
      <c r="Q1109" s="86"/>
      <c r="R1109" s="86"/>
      <c r="S1109" s="86"/>
      <c r="T1109" s="87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T1109" s="19" t="s">
        <v>189</v>
      </c>
      <c r="AU1109" s="19" t="s">
        <v>82</v>
      </c>
    </row>
    <row r="1110" s="2" customFormat="1">
      <c r="A1110" s="40"/>
      <c r="B1110" s="41"/>
      <c r="C1110" s="42"/>
      <c r="D1110" s="233" t="s">
        <v>191</v>
      </c>
      <c r="E1110" s="42"/>
      <c r="F1110" s="234" t="s">
        <v>1553</v>
      </c>
      <c r="G1110" s="42"/>
      <c r="H1110" s="42"/>
      <c r="I1110" s="230"/>
      <c r="J1110" s="42"/>
      <c r="K1110" s="42"/>
      <c r="L1110" s="46"/>
      <c r="M1110" s="231"/>
      <c r="N1110" s="232"/>
      <c r="O1110" s="86"/>
      <c r="P1110" s="86"/>
      <c r="Q1110" s="86"/>
      <c r="R1110" s="86"/>
      <c r="S1110" s="86"/>
      <c r="T1110" s="87"/>
      <c r="U1110" s="40"/>
      <c r="V1110" s="40"/>
      <c r="W1110" s="40"/>
      <c r="X1110" s="40"/>
      <c r="Y1110" s="40"/>
      <c r="Z1110" s="40"/>
      <c r="AA1110" s="40"/>
      <c r="AB1110" s="40"/>
      <c r="AC1110" s="40"/>
      <c r="AD1110" s="40"/>
      <c r="AE1110" s="40"/>
      <c r="AT1110" s="19" t="s">
        <v>191</v>
      </c>
      <c r="AU1110" s="19" t="s">
        <v>82</v>
      </c>
    </row>
    <row r="1111" s="14" customFormat="1">
      <c r="A1111" s="14"/>
      <c r="B1111" s="246"/>
      <c r="C1111" s="247"/>
      <c r="D1111" s="228" t="s">
        <v>193</v>
      </c>
      <c r="E1111" s="248" t="s">
        <v>19</v>
      </c>
      <c r="F1111" s="249" t="s">
        <v>1554</v>
      </c>
      <c r="G1111" s="247"/>
      <c r="H1111" s="248" t="s">
        <v>19</v>
      </c>
      <c r="I1111" s="250"/>
      <c r="J1111" s="247"/>
      <c r="K1111" s="247"/>
      <c r="L1111" s="251"/>
      <c r="M1111" s="252"/>
      <c r="N1111" s="253"/>
      <c r="O1111" s="253"/>
      <c r="P1111" s="253"/>
      <c r="Q1111" s="253"/>
      <c r="R1111" s="253"/>
      <c r="S1111" s="253"/>
      <c r="T1111" s="25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5" t="s">
        <v>193</v>
      </c>
      <c r="AU1111" s="255" t="s">
        <v>82</v>
      </c>
      <c r="AV1111" s="14" t="s">
        <v>80</v>
      </c>
      <c r="AW1111" s="14" t="s">
        <v>33</v>
      </c>
      <c r="AX1111" s="14" t="s">
        <v>72</v>
      </c>
      <c r="AY1111" s="255" t="s">
        <v>180</v>
      </c>
    </row>
    <row r="1112" s="13" customFormat="1">
      <c r="A1112" s="13"/>
      <c r="B1112" s="235"/>
      <c r="C1112" s="236"/>
      <c r="D1112" s="228" t="s">
        <v>193</v>
      </c>
      <c r="E1112" s="237" t="s">
        <v>19</v>
      </c>
      <c r="F1112" s="238" t="s">
        <v>80</v>
      </c>
      <c r="G1112" s="236"/>
      <c r="H1112" s="239">
        <v>1</v>
      </c>
      <c r="I1112" s="240"/>
      <c r="J1112" s="236"/>
      <c r="K1112" s="236"/>
      <c r="L1112" s="241"/>
      <c r="M1112" s="242"/>
      <c r="N1112" s="243"/>
      <c r="O1112" s="243"/>
      <c r="P1112" s="243"/>
      <c r="Q1112" s="243"/>
      <c r="R1112" s="243"/>
      <c r="S1112" s="243"/>
      <c r="T1112" s="244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5" t="s">
        <v>193</v>
      </c>
      <c r="AU1112" s="245" t="s">
        <v>82</v>
      </c>
      <c r="AV1112" s="13" t="s">
        <v>82</v>
      </c>
      <c r="AW1112" s="13" t="s">
        <v>33</v>
      </c>
      <c r="AX1112" s="13" t="s">
        <v>80</v>
      </c>
      <c r="AY1112" s="245" t="s">
        <v>180</v>
      </c>
    </row>
    <row r="1113" s="2" customFormat="1" ht="16.5" customHeight="1">
      <c r="A1113" s="40"/>
      <c r="B1113" s="41"/>
      <c r="C1113" s="215" t="s">
        <v>1555</v>
      </c>
      <c r="D1113" s="215" t="s">
        <v>182</v>
      </c>
      <c r="E1113" s="216" t="s">
        <v>1556</v>
      </c>
      <c r="F1113" s="217" t="s">
        <v>1557</v>
      </c>
      <c r="G1113" s="218" t="s">
        <v>197</v>
      </c>
      <c r="H1113" s="219">
        <v>12</v>
      </c>
      <c r="I1113" s="220"/>
      <c r="J1113" s="221">
        <f>ROUND(I1113*H1113,2)</f>
        <v>0</v>
      </c>
      <c r="K1113" s="217" t="s">
        <v>186</v>
      </c>
      <c r="L1113" s="46"/>
      <c r="M1113" s="222" t="s">
        <v>19</v>
      </c>
      <c r="N1113" s="223" t="s">
        <v>43</v>
      </c>
      <c r="O1113" s="86"/>
      <c r="P1113" s="224">
        <f>O1113*H1113</f>
        <v>0</v>
      </c>
      <c r="Q1113" s="224">
        <v>0.036549999999999999</v>
      </c>
      <c r="R1113" s="224">
        <f>Q1113*H1113</f>
        <v>0.43859999999999999</v>
      </c>
      <c r="S1113" s="224">
        <v>0</v>
      </c>
      <c r="T1113" s="225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26" t="s">
        <v>187</v>
      </c>
      <c r="AT1113" s="226" t="s">
        <v>182</v>
      </c>
      <c r="AU1113" s="226" t="s">
        <v>82</v>
      </c>
      <c r="AY1113" s="19" t="s">
        <v>180</v>
      </c>
      <c r="BE1113" s="227">
        <f>IF(N1113="základní",J1113,0)</f>
        <v>0</v>
      </c>
      <c r="BF1113" s="227">
        <f>IF(N1113="snížená",J1113,0)</f>
        <v>0</v>
      </c>
      <c r="BG1113" s="227">
        <f>IF(N1113="zákl. přenesená",J1113,0)</f>
        <v>0</v>
      </c>
      <c r="BH1113" s="227">
        <f>IF(N1113="sníž. přenesená",J1113,0)</f>
        <v>0</v>
      </c>
      <c r="BI1113" s="227">
        <f>IF(N1113="nulová",J1113,0)</f>
        <v>0</v>
      </c>
      <c r="BJ1113" s="19" t="s">
        <v>80</v>
      </c>
      <c r="BK1113" s="227">
        <f>ROUND(I1113*H1113,2)</f>
        <v>0</v>
      </c>
      <c r="BL1113" s="19" t="s">
        <v>187</v>
      </c>
      <c r="BM1113" s="226" t="s">
        <v>1558</v>
      </c>
    </row>
    <row r="1114" s="2" customFormat="1">
      <c r="A1114" s="40"/>
      <c r="B1114" s="41"/>
      <c r="C1114" s="42"/>
      <c r="D1114" s="228" t="s">
        <v>189</v>
      </c>
      <c r="E1114" s="42"/>
      <c r="F1114" s="229" t="s">
        <v>1559</v>
      </c>
      <c r="G1114" s="42"/>
      <c r="H1114" s="42"/>
      <c r="I1114" s="230"/>
      <c r="J1114" s="42"/>
      <c r="K1114" s="42"/>
      <c r="L1114" s="46"/>
      <c r="M1114" s="231"/>
      <c r="N1114" s="232"/>
      <c r="O1114" s="86"/>
      <c r="P1114" s="86"/>
      <c r="Q1114" s="86"/>
      <c r="R1114" s="86"/>
      <c r="S1114" s="86"/>
      <c r="T1114" s="87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T1114" s="19" t="s">
        <v>189</v>
      </c>
      <c r="AU1114" s="19" t="s">
        <v>82</v>
      </c>
    </row>
    <row r="1115" s="2" customFormat="1">
      <c r="A1115" s="40"/>
      <c r="B1115" s="41"/>
      <c r="C1115" s="42"/>
      <c r="D1115" s="233" t="s">
        <v>191</v>
      </c>
      <c r="E1115" s="42"/>
      <c r="F1115" s="234" t="s">
        <v>1560</v>
      </c>
      <c r="G1115" s="42"/>
      <c r="H1115" s="42"/>
      <c r="I1115" s="230"/>
      <c r="J1115" s="42"/>
      <c r="K1115" s="42"/>
      <c r="L1115" s="46"/>
      <c r="M1115" s="231"/>
      <c r="N1115" s="232"/>
      <c r="O1115" s="86"/>
      <c r="P1115" s="86"/>
      <c r="Q1115" s="86"/>
      <c r="R1115" s="86"/>
      <c r="S1115" s="86"/>
      <c r="T1115" s="87"/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T1115" s="19" t="s">
        <v>191</v>
      </c>
      <c r="AU1115" s="19" t="s">
        <v>82</v>
      </c>
    </row>
    <row r="1116" s="14" customFormat="1">
      <c r="A1116" s="14"/>
      <c r="B1116" s="246"/>
      <c r="C1116" s="247"/>
      <c r="D1116" s="228" t="s">
        <v>193</v>
      </c>
      <c r="E1116" s="248" t="s">
        <v>19</v>
      </c>
      <c r="F1116" s="249" t="s">
        <v>1535</v>
      </c>
      <c r="G1116" s="247"/>
      <c r="H1116" s="248" t="s">
        <v>19</v>
      </c>
      <c r="I1116" s="250"/>
      <c r="J1116" s="247"/>
      <c r="K1116" s="247"/>
      <c r="L1116" s="251"/>
      <c r="M1116" s="252"/>
      <c r="N1116" s="253"/>
      <c r="O1116" s="253"/>
      <c r="P1116" s="253"/>
      <c r="Q1116" s="253"/>
      <c r="R1116" s="253"/>
      <c r="S1116" s="253"/>
      <c r="T1116" s="25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5" t="s">
        <v>193</v>
      </c>
      <c r="AU1116" s="255" t="s">
        <v>82</v>
      </c>
      <c r="AV1116" s="14" t="s">
        <v>80</v>
      </c>
      <c r="AW1116" s="14" t="s">
        <v>33</v>
      </c>
      <c r="AX1116" s="14" t="s">
        <v>72</v>
      </c>
      <c r="AY1116" s="255" t="s">
        <v>180</v>
      </c>
    </row>
    <row r="1117" s="14" customFormat="1">
      <c r="A1117" s="14"/>
      <c r="B1117" s="246"/>
      <c r="C1117" s="247"/>
      <c r="D1117" s="228" t="s">
        <v>193</v>
      </c>
      <c r="E1117" s="248" t="s">
        <v>19</v>
      </c>
      <c r="F1117" s="249" t="s">
        <v>1561</v>
      </c>
      <c r="G1117" s="247"/>
      <c r="H1117" s="248" t="s">
        <v>19</v>
      </c>
      <c r="I1117" s="250"/>
      <c r="J1117" s="247"/>
      <c r="K1117" s="247"/>
      <c r="L1117" s="251"/>
      <c r="M1117" s="252"/>
      <c r="N1117" s="253"/>
      <c r="O1117" s="253"/>
      <c r="P1117" s="253"/>
      <c r="Q1117" s="253"/>
      <c r="R1117" s="253"/>
      <c r="S1117" s="253"/>
      <c r="T1117" s="25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5" t="s">
        <v>193</v>
      </c>
      <c r="AU1117" s="255" t="s">
        <v>82</v>
      </c>
      <c r="AV1117" s="14" t="s">
        <v>80</v>
      </c>
      <c r="AW1117" s="14" t="s">
        <v>33</v>
      </c>
      <c r="AX1117" s="14" t="s">
        <v>72</v>
      </c>
      <c r="AY1117" s="255" t="s">
        <v>180</v>
      </c>
    </row>
    <row r="1118" s="13" customFormat="1">
      <c r="A1118" s="13"/>
      <c r="B1118" s="235"/>
      <c r="C1118" s="236"/>
      <c r="D1118" s="228" t="s">
        <v>193</v>
      </c>
      <c r="E1118" s="237" t="s">
        <v>19</v>
      </c>
      <c r="F1118" s="238" t="s">
        <v>82</v>
      </c>
      <c r="G1118" s="236"/>
      <c r="H1118" s="239">
        <v>2</v>
      </c>
      <c r="I1118" s="240"/>
      <c r="J1118" s="236"/>
      <c r="K1118" s="236"/>
      <c r="L1118" s="241"/>
      <c r="M1118" s="242"/>
      <c r="N1118" s="243"/>
      <c r="O1118" s="243"/>
      <c r="P1118" s="243"/>
      <c r="Q1118" s="243"/>
      <c r="R1118" s="243"/>
      <c r="S1118" s="243"/>
      <c r="T1118" s="24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5" t="s">
        <v>193</v>
      </c>
      <c r="AU1118" s="245" t="s">
        <v>82</v>
      </c>
      <c r="AV1118" s="13" t="s">
        <v>82</v>
      </c>
      <c r="AW1118" s="13" t="s">
        <v>33</v>
      </c>
      <c r="AX1118" s="13" t="s">
        <v>72</v>
      </c>
      <c r="AY1118" s="245" t="s">
        <v>180</v>
      </c>
    </row>
    <row r="1119" s="14" customFormat="1">
      <c r="A1119" s="14"/>
      <c r="B1119" s="246"/>
      <c r="C1119" s="247"/>
      <c r="D1119" s="228" t="s">
        <v>193</v>
      </c>
      <c r="E1119" s="248" t="s">
        <v>19</v>
      </c>
      <c r="F1119" s="249" t="s">
        <v>1562</v>
      </c>
      <c r="G1119" s="247"/>
      <c r="H1119" s="248" t="s">
        <v>19</v>
      </c>
      <c r="I1119" s="250"/>
      <c r="J1119" s="247"/>
      <c r="K1119" s="247"/>
      <c r="L1119" s="251"/>
      <c r="M1119" s="252"/>
      <c r="N1119" s="253"/>
      <c r="O1119" s="253"/>
      <c r="P1119" s="253"/>
      <c r="Q1119" s="253"/>
      <c r="R1119" s="253"/>
      <c r="S1119" s="253"/>
      <c r="T1119" s="25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5" t="s">
        <v>193</v>
      </c>
      <c r="AU1119" s="255" t="s">
        <v>82</v>
      </c>
      <c r="AV1119" s="14" t="s">
        <v>80</v>
      </c>
      <c r="AW1119" s="14" t="s">
        <v>33</v>
      </c>
      <c r="AX1119" s="14" t="s">
        <v>72</v>
      </c>
      <c r="AY1119" s="255" t="s">
        <v>180</v>
      </c>
    </row>
    <row r="1120" s="13" customFormat="1">
      <c r="A1120" s="13"/>
      <c r="B1120" s="235"/>
      <c r="C1120" s="236"/>
      <c r="D1120" s="228" t="s">
        <v>193</v>
      </c>
      <c r="E1120" s="237" t="s">
        <v>19</v>
      </c>
      <c r="F1120" s="238" t="s">
        <v>1563</v>
      </c>
      <c r="G1120" s="236"/>
      <c r="H1120" s="239">
        <v>10</v>
      </c>
      <c r="I1120" s="240"/>
      <c r="J1120" s="236"/>
      <c r="K1120" s="236"/>
      <c r="L1120" s="241"/>
      <c r="M1120" s="242"/>
      <c r="N1120" s="243"/>
      <c r="O1120" s="243"/>
      <c r="P1120" s="243"/>
      <c r="Q1120" s="243"/>
      <c r="R1120" s="243"/>
      <c r="S1120" s="243"/>
      <c r="T1120" s="244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5" t="s">
        <v>193</v>
      </c>
      <c r="AU1120" s="245" t="s">
        <v>82</v>
      </c>
      <c r="AV1120" s="13" t="s">
        <v>82</v>
      </c>
      <c r="AW1120" s="13" t="s">
        <v>33</v>
      </c>
      <c r="AX1120" s="13" t="s">
        <v>72</v>
      </c>
      <c r="AY1120" s="245" t="s">
        <v>180</v>
      </c>
    </row>
    <row r="1121" s="15" customFormat="1">
      <c r="A1121" s="15"/>
      <c r="B1121" s="256"/>
      <c r="C1121" s="257"/>
      <c r="D1121" s="228" t="s">
        <v>193</v>
      </c>
      <c r="E1121" s="258" t="s">
        <v>19</v>
      </c>
      <c r="F1121" s="259" t="s">
        <v>353</v>
      </c>
      <c r="G1121" s="257"/>
      <c r="H1121" s="260">
        <v>12</v>
      </c>
      <c r="I1121" s="261"/>
      <c r="J1121" s="257"/>
      <c r="K1121" s="257"/>
      <c r="L1121" s="262"/>
      <c r="M1121" s="263"/>
      <c r="N1121" s="264"/>
      <c r="O1121" s="264"/>
      <c r="P1121" s="264"/>
      <c r="Q1121" s="264"/>
      <c r="R1121" s="264"/>
      <c r="S1121" s="264"/>
      <c r="T1121" s="26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66" t="s">
        <v>193</v>
      </c>
      <c r="AU1121" s="266" t="s">
        <v>82</v>
      </c>
      <c r="AV1121" s="15" t="s">
        <v>187</v>
      </c>
      <c r="AW1121" s="15" t="s">
        <v>33</v>
      </c>
      <c r="AX1121" s="15" t="s">
        <v>80</v>
      </c>
      <c r="AY1121" s="266" t="s">
        <v>180</v>
      </c>
    </row>
    <row r="1122" s="2" customFormat="1" ht="16.5" customHeight="1">
      <c r="A1122" s="40"/>
      <c r="B1122" s="41"/>
      <c r="C1122" s="215" t="s">
        <v>1564</v>
      </c>
      <c r="D1122" s="215" t="s">
        <v>182</v>
      </c>
      <c r="E1122" s="216" t="s">
        <v>1565</v>
      </c>
      <c r="F1122" s="217" t="s">
        <v>1566</v>
      </c>
      <c r="G1122" s="218" t="s">
        <v>197</v>
      </c>
      <c r="H1122" s="219">
        <v>93</v>
      </c>
      <c r="I1122" s="220"/>
      <c r="J1122" s="221">
        <f>ROUND(I1122*H1122,2)</f>
        <v>0</v>
      </c>
      <c r="K1122" s="217" t="s">
        <v>186</v>
      </c>
      <c r="L1122" s="46"/>
      <c r="M1122" s="222" t="s">
        <v>19</v>
      </c>
      <c r="N1122" s="223" t="s">
        <v>43</v>
      </c>
      <c r="O1122" s="86"/>
      <c r="P1122" s="224">
        <f>O1122*H1122</f>
        <v>0</v>
      </c>
      <c r="Q1122" s="224">
        <v>0.04555</v>
      </c>
      <c r="R1122" s="224">
        <f>Q1122*H1122</f>
        <v>4.2361500000000003</v>
      </c>
      <c r="S1122" s="224">
        <v>0</v>
      </c>
      <c r="T1122" s="225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26" t="s">
        <v>187</v>
      </c>
      <c r="AT1122" s="226" t="s">
        <v>182</v>
      </c>
      <c r="AU1122" s="226" t="s">
        <v>82</v>
      </c>
      <c r="AY1122" s="19" t="s">
        <v>180</v>
      </c>
      <c r="BE1122" s="227">
        <f>IF(N1122="základní",J1122,0)</f>
        <v>0</v>
      </c>
      <c r="BF1122" s="227">
        <f>IF(N1122="snížená",J1122,0)</f>
        <v>0</v>
      </c>
      <c r="BG1122" s="227">
        <f>IF(N1122="zákl. přenesená",J1122,0)</f>
        <v>0</v>
      </c>
      <c r="BH1122" s="227">
        <f>IF(N1122="sníž. přenesená",J1122,0)</f>
        <v>0</v>
      </c>
      <c r="BI1122" s="227">
        <f>IF(N1122="nulová",J1122,0)</f>
        <v>0</v>
      </c>
      <c r="BJ1122" s="19" t="s">
        <v>80</v>
      </c>
      <c r="BK1122" s="227">
        <f>ROUND(I1122*H1122,2)</f>
        <v>0</v>
      </c>
      <c r="BL1122" s="19" t="s">
        <v>187</v>
      </c>
      <c r="BM1122" s="226" t="s">
        <v>1567</v>
      </c>
    </row>
    <row r="1123" s="2" customFormat="1">
      <c r="A1123" s="40"/>
      <c r="B1123" s="41"/>
      <c r="C1123" s="42"/>
      <c r="D1123" s="228" t="s">
        <v>189</v>
      </c>
      <c r="E1123" s="42"/>
      <c r="F1123" s="229" t="s">
        <v>1568</v>
      </c>
      <c r="G1123" s="42"/>
      <c r="H1123" s="42"/>
      <c r="I1123" s="230"/>
      <c r="J1123" s="42"/>
      <c r="K1123" s="42"/>
      <c r="L1123" s="46"/>
      <c r="M1123" s="231"/>
      <c r="N1123" s="232"/>
      <c r="O1123" s="86"/>
      <c r="P1123" s="86"/>
      <c r="Q1123" s="86"/>
      <c r="R1123" s="86"/>
      <c r="S1123" s="86"/>
      <c r="T1123" s="87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T1123" s="19" t="s">
        <v>189</v>
      </c>
      <c r="AU1123" s="19" t="s">
        <v>82</v>
      </c>
    </row>
    <row r="1124" s="2" customFormat="1">
      <c r="A1124" s="40"/>
      <c r="B1124" s="41"/>
      <c r="C1124" s="42"/>
      <c r="D1124" s="233" t="s">
        <v>191</v>
      </c>
      <c r="E1124" s="42"/>
      <c r="F1124" s="234" t="s">
        <v>1569</v>
      </c>
      <c r="G1124" s="42"/>
      <c r="H1124" s="42"/>
      <c r="I1124" s="230"/>
      <c r="J1124" s="42"/>
      <c r="K1124" s="42"/>
      <c r="L1124" s="46"/>
      <c r="M1124" s="231"/>
      <c r="N1124" s="232"/>
      <c r="O1124" s="86"/>
      <c r="P1124" s="86"/>
      <c r="Q1124" s="86"/>
      <c r="R1124" s="86"/>
      <c r="S1124" s="86"/>
      <c r="T1124" s="87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T1124" s="19" t="s">
        <v>191</v>
      </c>
      <c r="AU1124" s="19" t="s">
        <v>82</v>
      </c>
    </row>
    <row r="1125" s="14" customFormat="1">
      <c r="A1125" s="14"/>
      <c r="B1125" s="246"/>
      <c r="C1125" s="247"/>
      <c r="D1125" s="228" t="s">
        <v>193</v>
      </c>
      <c r="E1125" s="248" t="s">
        <v>19</v>
      </c>
      <c r="F1125" s="249" t="s">
        <v>1570</v>
      </c>
      <c r="G1125" s="247"/>
      <c r="H1125" s="248" t="s">
        <v>19</v>
      </c>
      <c r="I1125" s="250"/>
      <c r="J1125" s="247"/>
      <c r="K1125" s="247"/>
      <c r="L1125" s="251"/>
      <c r="M1125" s="252"/>
      <c r="N1125" s="253"/>
      <c r="O1125" s="253"/>
      <c r="P1125" s="253"/>
      <c r="Q1125" s="253"/>
      <c r="R1125" s="253"/>
      <c r="S1125" s="253"/>
      <c r="T1125" s="25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5" t="s">
        <v>193</v>
      </c>
      <c r="AU1125" s="255" t="s">
        <v>82</v>
      </c>
      <c r="AV1125" s="14" t="s">
        <v>80</v>
      </c>
      <c r="AW1125" s="14" t="s">
        <v>33</v>
      </c>
      <c r="AX1125" s="14" t="s">
        <v>72</v>
      </c>
      <c r="AY1125" s="255" t="s">
        <v>180</v>
      </c>
    </row>
    <row r="1126" s="13" customFormat="1">
      <c r="A1126" s="13"/>
      <c r="B1126" s="235"/>
      <c r="C1126" s="236"/>
      <c r="D1126" s="228" t="s">
        <v>193</v>
      </c>
      <c r="E1126" s="237" t="s">
        <v>19</v>
      </c>
      <c r="F1126" s="238" t="s">
        <v>100</v>
      </c>
      <c r="G1126" s="236"/>
      <c r="H1126" s="239">
        <v>3</v>
      </c>
      <c r="I1126" s="240"/>
      <c r="J1126" s="236"/>
      <c r="K1126" s="236"/>
      <c r="L1126" s="241"/>
      <c r="M1126" s="242"/>
      <c r="N1126" s="243"/>
      <c r="O1126" s="243"/>
      <c r="P1126" s="243"/>
      <c r="Q1126" s="243"/>
      <c r="R1126" s="243"/>
      <c r="S1126" s="243"/>
      <c r="T1126" s="24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5" t="s">
        <v>193</v>
      </c>
      <c r="AU1126" s="245" t="s">
        <v>82</v>
      </c>
      <c r="AV1126" s="13" t="s">
        <v>82</v>
      </c>
      <c r="AW1126" s="13" t="s">
        <v>33</v>
      </c>
      <c r="AX1126" s="13" t="s">
        <v>72</v>
      </c>
      <c r="AY1126" s="245" t="s">
        <v>180</v>
      </c>
    </row>
    <row r="1127" s="14" customFormat="1">
      <c r="A1127" s="14"/>
      <c r="B1127" s="246"/>
      <c r="C1127" s="247"/>
      <c r="D1127" s="228" t="s">
        <v>193</v>
      </c>
      <c r="E1127" s="248" t="s">
        <v>19</v>
      </c>
      <c r="F1127" s="249" t="s">
        <v>1535</v>
      </c>
      <c r="G1127" s="247"/>
      <c r="H1127" s="248" t="s">
        <v>19</v>
      </c>
      <c r="I1127" s="250"/>
      <c r="J1127" s="247"/>
      <c r="K1127" s="247"/>
      <c r="L1127" s="251"/>
      <c r="M1127" s="252"/>
      <c r="N1127" s="253"/>
      <c r="O1127" s="253"/>
      <c r="P1127" s="253"/>
      <c r="Q1127" s="253"/>
      <c r="R1127" s="253"/>
      <c r="S1127" s="253"/>
      <c r="T1127" s="25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5" t="s">
        <v>193</v>
      </c>
      <c r="AU1127" s="255" t="s">
        <v>82</v>
      </c>
      <c r="AV1127" s="14" t="s">
        <v>80</v>
      </c>
      <c r="AW1127" s="14" t="s">
        <v>33</v>
      </c>
      <c r="AX1127" s="14" t="s">
        <v>72</v>
      </c>
      <c r="AY1127" s="255" t="s">
        <v>180</v>
      </c>
    </row>
    <row r="1128" s="14" customFormat="1">
      <c r="A1128" s="14"/>
      <c r="B1128" s="246"/>
      <c r="C1128" s="247"/>
      <c r="D1128" s="228" t="s">
        <v>193</v>
      </c>
      <c r="E1128" s="248" t="s">
        <v>19</v>
      </c>
      <c r="F1128" s="249" t="s">
        <v>1571</v>
      </c>
      <c r="G1128" s="247"/>
      <c r="H1128" s="248" t="s">
        <v>19</v>
      </c>
      <c r="I1128" s="250"/>
      <c r="J1128" s="247"/>
      <c r="K1128" s="247"/>
      <c r="L1128" s="251"/>
      <c r="M1128" s="252"/>
      <c r="N1128" s="253"/>
      <c r="O1128" s="253"/>
      <c r="P1128" s="253"/>
      <c r="Q1128" s="253"/>
      <c r="R1128" s="253"/>
      <c r="S1128" s="253"/>
      <c r="T1128" s="25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5" t="s">
        <v>193</v>
      </c>
      <c r="AU1128" s="255" t="s">
        <v>82</v>
      </c>
      <c r="AV1128" s="14" t="s">
        <v>80</v>
      </c>
      <c r="AW1128" s="14" t="s">
        <v>33</v>
      </c>
      <c r="AX1128" s="14" t="s">
        <v>72</v>
      </c>
      <c r="AY1128" s="255" t="s">
        <v>180</v>
      </c>
    </row>
    <row r="1129" s="13" customFormat="1">
      <c r="A1129" s="13"/>
      <c r="B1129" s="235"/>
      <c r="C1129" s="236"/>
      <c r="D1129" s="228" t="s">
        <v>193</v>
      </c>
      <c r="E1129" s="237" t="s">
        <v>19</v>
      </c>
      <c r="F1129" s="238" t="s">
        <v>1572</v>
      </c>
      <c r="G1129" s="236"/>
      <c r="H1129" s="239">
        <v>27</v>
      </c>
      <c r="I1129" s="240"/>
      <c r="J1129" s="236"/>
      <c r="K1129" s="236"/>
      <c r="L1129" s="241"/>
      <c r="M1129" s="242"/>
      <c r="N1129" s="243"/>
      <c r="O1129" s="243"/>
      <c r="P1129" s="243"/>
      <c r="Q1129" s="243"/>
      <c r="R1129" s="243"/>
      <c r="S1129" s="243"/>
      <c r="T1129" s="244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5" t="s">
        <v>193</v>
      </c>
      <c r="AU1129" s="245" t="s">
        <v>82</v>
      </c>
      <c r="AV1129" s="13" t="s">
        <v>82</v>
      </c>
      <c r="AW1129" s="13" t="s">
        <v>33</v>
      </c>
      <c r="AX1129" s="13" t="s">
        <v>72</v>
      </c>
      <c r="AY1129" s="245" t="s">
        <v>180</v>
      </c>
    </row>
    <row r="1130" s="14" customFormat="1">
      <c r="A1130" s="14"/>
      <c r="B1130" s="246"/>
      <c r="C1130" s="247"/>
      <c r="D1130" s="228" t="s">
        <v>193</v>
      </c>
      <c r="E1130" s="248" t="s">
        <v>19</v>
      </c>
      <c r="F1130" s="249" t="s">
        <v>1537</v>
      </c>
      <c r="G1130" s="247"/>
      <c r="H1130" s="248" t="s">
        <v>19</v>
      </c>
      <c r="I1130" s="250"/>
      <c r="J1130" s="247"/>
      <c r="K1130" s="247"/>
      <c r="L1130" s="251"/>
      <c r="M1130" s="252"/>
      <c r="N1130" s="253"/>
      <c r="O1130" s="253"/>
      <c r="P1130" s="253"/>
      <c r="Q1130" s="253"/>
      <c r="R1130" s="253"/>
      <c r="S1130" s="253"/>
      <c r="T1130" s="25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5" t="s">
        <v>193</v>
      </c>
      <c r="AU1130" s="255" t="s">
        <v>82</v>
      </c>
      <c r="AV1130" s="14" t="s">
        <v>80</v>
      </c>
      <c r="AW1130" s="14" t="s">
        <v>33</v>
      </c>
      <c r="AX1130" s="14" t="s">
        <v>72</v>
      </c>
      <c r="AY1130" s="255" t="s">
        <v>180</v>
      </c>
    </row>
    <row r="1131" s="14" customFormat="1">
      <c r="A1131" s="14"/>
      <c r="B1131" s="246"/>
      <c r="C1131" s="247"/>
      <c r="D1131" s="228" t="s">
        <v>193</v>
      </c>
      <c r="E1131" s="248" t="s">
        <v>19</v>
      </c>
      <c r="F1131" s="249" t="s">
        <v>1573</v>
      </c>
      <c r="G1131" s="247"/>
      <c r="H1131" s="248" t="s">
        <v>19</v>
      </c>
      <c r="I1131" s="250"/>
      <c r="J1131" s="247"/>
      <c r="K1131" s="247"/>
      <c r="L1131" s="251"/>
      <c r="M1131" s="252"/>
      <c r="N1131" s="253"/>
      <c r="O1131" s="253"/>
      <c r="P1131" s="253"/>
      <c r="Q1131" s="253"/>
      <c r="R1131" s="253"/>
      <c r="S1131" s="253"/>
      <c r="T1131" s="25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5" t="s">
        <v>193</v>
      </c>
      <c r="AU1131" s="255" t="s">
        <v>82</v>
      </c>
      <c r="AV1131" s="14" t="s">
        <v>80</v>
      </c>
      <c r="AW1131" s="14" t="s">
        <v>33</v>
      </c>
      <c r="AX1131" s="14" t="s">
        <v>72</v>
      </c>
      <c r="AY1131" s="255" t="s">
        <v>180</v>
      </c>
    </row>
    <row r="1132" s="13" customFormat="1">
      <c r="A1132" s="13"/>
      <c r="B1132" s="235"/>
      <c r="C1132" s="236"/>
      <c r="D1132" s="228" t="s">
        <v>193</v>
      </c>
      <c r="E1132" s="237" t="s">
        <v>19</v>
      </c>
      <c r="F1132" s="238" t="s">
        <v>1574</v>
      </c>
      <c r="G1132" s="236"/>
      <c r="H1132" s="239">
        <v>63</v>
      </c>
      <c r="I1132" s="240"/>
      <c r="J1132" s="236"/>
      <c r="K1132" s="236"/>
      <c r="L1132" s="241"/>
      <c r="M1132" s="242"/>
      <c r="N1132" s="243"/>
      <c r="O1132" s="243"/>
      <c r="P1132" s="243"/>
      <c r="Q1132" s="243"/>
      <c r="R1132" s="243"/>
      <c r="S1132" s="243"/>
      <c r="T1132" s="24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5" t="s">
        <v>193</v>
      </c>
      <c r="AU1132" s="245" t="s">
        <v>82</v>
      </c>
      <c r="AV1132" s="13" t="s">
        <v>82</v>
      </c>
      <c r="AW1132" s="13" t="s">
        <v>33</v>
      </c>
      <c r="AX1132" s="13" t="s">
        <v>72</v>
      </c>
      <c r="AY1132" s="245" t="s">
        <v>180</v>
      </c>
    </row>
    <row r="1133" s="15" customFormat="1">
      <c r="A1133" s="15"/>
      <c r="B1133" s="256"/>
      <c r="C1133" s="257"/>
      <c r="D1133" s="228" t="s">
        <v>193</v>
      </c>
      <c r="E1133" s="258" t="s">
        <v>19</v>
      </c>
      <c r="F1133" s="259" t="s">
        <v>353</v>
      </c>
      <c r="G1133" s="257"/>
      <c r="H1133" s="260">
        <v>93</v>
      </c>
      <c r="I1133" s="261"/>
      <c r="J1133" s="257"/>
      <c r="K1133" s="257"/>
      <c r="L1133" s="262"/>
      <c r="M1133" s="263"/>
      <c r="N1133" s="264"/>
      <c r="O1133" s="264"/>
      <c r="P1133" s="264"/>
      <c r="Q1133" s="264"/>
      <c r="R1133" s="264"/>
      <c r="S1133" s="264"/>
      <c r="T1133" s="26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T1133" s="266" t="s">
        <v>193</v>
      </c>
      <c r="AU1133" s="266" t="s">
        <v>82</v>
      </c>
      <c r="AV1133" s="15" t="s">
        <v>187</v>
      </c>
      <c r="AW1133" s="15" t="s">
        <v>33</v>
      </c>
      <c r="AX1133" s="15" t="s">
        <v>80</v>
      </c>
      <c r="AY1133" s="266" t="s">
        <v>180</v>
      </c>
    </row>
    <row r="1134" s="2" customFormat="1" ht="16.5" customHeight="1">
      <c r="A1134" s="40"/>
      <c r="B1134" s="41"/>
      <c r="C1134" s="215" t="s">
        <v>1575</v>
      </c>
      <c r="D1134" s="215" t="s">
        <v>182</v>
      </c>
      <c r="E1134" s="216" t="s">
        <v>1576</v>
      </c>
      <c r="F1134" s="217" t="s">
        <v>1577</v>
      </c>
      <c r="G1134" s="218" t="s">
        <v>197</v>
      </c>
      <c r="H1134" s="219">
        <v>6</v>
      </c>
      <c r="I1134" s="220"/>
      <c r="J1134" s="221">
        <f>ROUND(I1134*H1134,2)</f>
        <v>0</v>
      </c>
      <c r="K1134" s="217" t="s">
        <v>186</v>
      </c>
      <c r="L1134" s="46"/>
      <c r="M1134" s="222" t="s">
        <v>19</v>
      </c>
      <c r="N1134" s="223" t="s">
        <v>43</v>
      </c>
      <c r="O1134" s="86"/>
      <c r="P1134" s="224">
        <f>O1134*H1134</f>
        <v>0</v>
      </c>
      <c r="Q1134" s="224">
        <v>0.054550000000000001</v>
      </c>
      <c r="R1134" s="224">
        <f>Q1134*H1134</f>
        <v>0.32730000000000004</v>
      </c>
      <c r="S1134" s="224">
        <v>0</v>
      </c>
      <c r="T1134" s="225">
        <f>S1134*H1134</f>
        <v>0</v>
      </c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R1134" s="226" t="s">
        <v>187</v>
      </c>
      <c r="AT1134" s="226" t="s">
        <v>182</v>
      </c>
      <c r="AU1134" s="226" t="s">
        <v>82</v>
      </c>
      <c r="AY1134" s="19" t="s">
        <v>180</v>
      </c>
      <c r="BE1134" s="227">
        <f>IF(N1134="základní",J1134,0)</f>
        <v>0</v>
      </c>
      <c r="BF1134" s="227">
        <f>IF(N1134="snížená",J1134,0)</f>
        <v>0</v>
      </c>
      <c r="BG1134" s="227">
        <f>IF(N1134="zákl. přenesená",J1134,0)</f>
        <v>0</v>
      </c>
      <c r="BH1134" s="227">
        <f>IF(N1134="sníž. přenesená",J1134,0)</f>
        <v>0</v>
      </c>
      <c r="BI1134" s="227">
        <f>IF(N1134="nulová",J1134,0)</f>
        <v>0</v>
      </c>
      <c r="BJ1134" s="19" t="s">
        <v>80</v>
      </c>
      <c r="BK1134" s="227">
        <f>ROUND(I1134*H1134,2)</f>
        <v>0</v>
      </c>
      <c r="BL1134" s="19" t="s">
        <v>187</v>
      </c>
      <c r="BM1134" s="226" t="s">
        <v>1578</v>
      </c>
    </row>
    <row r="1135" s="2" customFormat="1">
      <c r="A1135" s="40"/>
      <c r="B1135" s="41"/>
      <c r="C1135" s="42"/>
      <c r="D1135" s="228" t="s">
        <v>189</v>
      </c>
      <c r="E1135" s="42"/>
      <c r="F1135" s="229" t="s">
        <v>1579</v>
      </c>
      <c r="G1135" s="42"/>
      <c r="H1135" s="42"/>
      <c r="I1135" s="230"/>
      <c r="J1135" s="42"/>
      <c r="K1135" s="42"/>
      <c r="L1135" s="46"/>
      <c r="M1135" s="231"/>
      <c r="N1135" s="232"/>
      <c r="O1135" s="86"/>
      <c r="P1135" s="86"/>
      <c r="Q1135" s="86"/>
      <c r="R1135" s="86"/>
      <c r="S1135" s="86"/>
      <c r="T1135" s="87"/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T1135" s="19" t="s">
        <v>189</v>
      </c>
      <c r="AU1135" s="19" t="s">
        <v>82</v>
      </c>
    </row>
    <row r="1136" s="2" customFormat="1">
      <c r="A1136" s="40"/>
      <c r="B1136" s="41"/>
      <c r="C1136" s="42"/>
      <c r="D1136" s="233" t="s">
        <v>191</v>
      </c>
      <c r="E1136" s="42"/>
      <c r="F1136" s="234" t="s">
        <v>1580</v>
      </c>
      <c r="G1136" s="42"/>
      <c r="H1136" s="42"/>
      <c r="I1136" s="230"/>
      <c r="J1136" s="42"/>
      <c r="K1136" s="42"/>
      <c r="L1136" s="46"/>
      <c r="M1136" s="231"/>
      <c r="N1136" s="232"/>
      <c r="O1136" s="86"/>
      <c r="P1136" s="86"/>
      <c r="Q1136" s="86"/>
      <c r="R1136" s="86"/>
      <c r="S1136" s="86"/>
      <c r="T1136" s="87"/>
      <c r="U1136" s="40"/>
      <c r="V1136" s="40"/>
      <c r="W1136" s="40"/>
      <c r="X1136" s="40"/>
      <c r="Y1136" s="40"/>
      <c r="Z1136" s="40"/>
      <c r="AA1136" s="40"/>
      <c r="AB1136" s="40"/>
      <c r="AC1136" s="40"/>
      <c r="AD1136" s="40"/>
      <c r="AE1136" s="40"/>
      <c r="AT1136" s="19" t="s">
        <v>191</v>
      </c>
      <c r="AU1136" s="19" t="s">
        <v>82</v>
      </c>
    </row>
    <row r="1137" s="14" customFormat="1">
      <c r="A1137" s="14"/>
      <c r="B1137" s="246"/>
      <c r="C1137" s="247"/>
      <c r="D1137" s="228" t="s">
        <v>193</v>
      </c>
      <c r="E1137" s="248" t="s">
        <v>19</v>
      </c>
      <c r="F1137" s="249" t="s">
        <v>1535</v>
      </c>
      <c r="G1137" s="247"/>
      <c r="H1137" s="248" t="s">
        <v>19</v>
      </c>
      <c r="I1137" s="250"/>
      <c r="J1137" s="247"/>
      <c r="K1137" s="247"/>
      <c r="L1137" s="251"/>
      <c r="M1137" s="252"/>
      <c r="N1137" s="253"/>
      <c r="O1137" s="253"/>
      <c r="P1137" s="253"/>
      <c r="Q1137" s="253"/>
      <c r="R1137" s="253"/>
      <c r="S1137" s="253"/>
      <c r="T1137" s="25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5" t="s">
        <v>193</v>
      </c>
      <c r="AU1137" s="255" t="s">
        <v>82</v>
      </c>
      <c r="AV1137" s="14" t="s">
        <v>80</v>
      </c>
      <c r="AW1137" s="14" t="s">
        <v>33</v>
      </c>
      <c r="AX1137" s="14" t="s">
        <v>72</v>
      </c>
      <c r="AY1137" s="255" t="s">
        <v>180</v>
      </c>
    </row>
    <row r="1138" s="14" customFormat="1">
      <c r="A1138" s="14"/>
      <c r="B1138" s="246"/>
      <c r="C1138" s="247"/>
      <c r="D1138" s="228" t="s">
        <v>193</v>
      </c>
      <c r="E1138" s="248" t="s">
        <v>19</v>
      </c>
      <c r="F1138" s="249" t="s">
        <v>1581</v>
      </c>
      <c r="G1138" s="247"/>
      <c r="H1138" s="248" t="s">
        <v>19</v>
      </c>
      <c r="I1138" s="250"/>
      <c r="J1138" s="247"/>
      <c r="K1138" s="247"/>
      <c r="L1138" s="251"/>
      <c r="M1138" s="252"/>
      <c r="N1138" s="253"/>
      <c r="O1138" s="253"/>
      <c r="P1138" s="253"/>
      <c r="Q1138" s="253"/>
      <c r="R1138" s="253"/>
      <c r="S1138" s="253"/>
      <c r="T1138" s="25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T1138" s="255" t="s">
        <v>193</v>
      </c>
      <c r="AU1138" s="255" t="s">
        <v>82</v>
      </c>
      <c r="AV1138" s="14" t="s">
        <v>80</v>
      </c>
      <c r="AW1138" s="14" t="s">
        <v>33</v>
      </c>
      <c r="AX1138" s="14" t="s">
        <v>72</v>
      </c>
      <c r="AY1138" s="255" t="s">
        <v>180</v>
      </c>
    </row>
    <row r="1139" s="13" customFormat="1">
      <c r="A1139" s="13"/>
      <c r="B1139" s="235"/>
      <c r="C1139" s="236"/>
      <c r="D1139" s="228" t="s">
        <v>193</v>
      </c>
      <c r="E1139" s="237" t="s">
        <v>19</v>
      </c>
      <c r="F1139" s="238" t="s">
        <v>100</v>
      </c>
      <c r="G1139" s="236"/>
      <c r="H1139" s="239">
        <v>3</v>
      </c>
      <c r="I1139" s="240"/>
      <c r="J1139" s="236"/>
      <c r="K1139" s="236"/>
      <c r="L1139" s="241"/>
      <c r="M1139" s="242"/>
      <c r="N1139" s="243"/>
      <c r="O1139" s="243"/>
      <c r="P1139" s="243"/>
      <c r="Q1139" s="243"/>
      <c r="R1139" s="243"/>
      <c r="S1139" s="243"/>
      <c r="T1139" s="244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5" t="s">
        <v>193</v>
      </c>
      <c r="AU1139" s="245" t="s">
        <v>82</v>
      </c>
      <c r="AV1139" s="13" t="s">
        <v>82</v>
      </c>
      <c r="AW1139" s="13" t="s">
        <v>33</v>
      </c>
      <c r="AX1139" s="13" t="s">
        <v>72</v>
      </c>
      <c r="AY1139" s="245" t="s">
        <v>180</v>
      </c>
    </row>
    <row r="1140" s="14" customFormat="1">
      <c r="A1140" s="14"/>
      <c r="B1140" s="246"/>
      <c r="C1140" s="247"/>
      <c r="D1140" s="228" t="s">
        <v>193</v>
      </c>
      <c r="E1140" s="248" t="s">
        <v>19</v>
      </c>
      <c r="F1140" s="249" t="s">
        <v>1582</v>
      </c>
      <c r="G1140" s="247"/>
      <c r="H1140" s="248" t="s">
        <v>19</v>
      </c>
      <c r="I1140" s="250"/>
      <c r="J1140" s="247"/>
      <c r="K1140" s="247"/>
      <c r="L1140" s="251"/>
      <c r="M1140" s="252"/>
      <c r="N1140" s="253"/>
      <c r="O1140" s="253"/>
      <c r="P1140" s="253"/>
      <c r="Q1140" s="253"/>
      <c r="R1140" s="253"/>
      <c r="S1140" s="253"/>
      <c r="T1140" s="25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5" t="s">
        <v>193</v>
      </c>
      <c r="AU1140" s="255" t="s">
        <v>82</v>
      </c>
      <c r="AV1140" s="14" t="s">
        <v>80</v>
      </c>
      <c r="AW1140" s="14" t="s">
        <v>33</v>
      </c>
      <c r="AX1140" s="14" t="s">
        <v>72</v>
      </c>
      <c r="AY1140" s="255" t="s">
        <v>180</v>
      </c>
    </row>
    <row r="1141" s="13" customFormat="1">
      <c r="A1141" s="13"/>
      <c r="B1141" s="235"/>
      <c r="C1141" s="236"/>
      <c r="D1141" s="228" t="s">
        <v>193</v>
      </c>
      <c r="E1141" s="237" t="s">
        <v>19</v>
      </c>
      <c r="F1141" s="238" t="s">
        <v>1583</v>
      </c>
      <c r="G1141" s="236"/>
      <c r="H1141" s="239">
        <v>3</v>
      </c>
      <c r="I1141" s="240"/>
      <c r="J1141" s="236"/>
      <c r="K1141" s="236"/>
      <c r="L1141" s="241"/>
      <c r="M1141" s="242"/>
      <c r="N1141" s="243"/>
      <c r="O1141" s="243"/>
      <c r="P1141" s="243"/>
      <c r="Q1141" s="243"/>
      <c r="R1141" s="243"/>
      <c r="S1141" s="243"/>
      <c r="T1141" s="24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5" t="s">
        <v>193</v>
      </c>
      <c r="AU1141" s="245" t="s">
        <v>82</v>
      </c>
      <c r="AV1141" s="13" t="s">
        <v>82</v>
      </c>
      <c r="AW1141" s="13" t="s">
        <v>33</v>
      </c>
      <c r="AX1141" s="13" t="s">
        <v>72</v>
      </c>
      <c r="AY1141" s="245" t="s">
        <v>180</v>
      </c>
    </row>
    <row r="1142" s="15" customFormat="1">
      <c r="A1142" s="15"/>
      <c r="B1142" s="256"/>
      <c r="C1142" s="257"/>
      <c r="D1142" s="228" t="s">
        <v>193</v>
      </c>
      <c r="E1142" s="258" t="s">
        <v>19</v>
      </c>
      <c r="F1142" s="259" t="s">
        <v>353</v>
      </c>
      <c r="G1142" s="257"/>
      <c r="H1142" s="260">
        <v>6</v>
      </c>
      <c r="I1142" s="261"/>
      <c r="J1142" s="257"/>
      <c r="K1142" s="257"/>
      <c r="L1142" s="262"/>
      <c r="M1142" s="263"/>
      <c r="N1142" s="264"/>
      <c r="O1142" s="264"/>
      <c r="P1142" s="264"/>
      <c r="Q1142" s="264"/>
      <c r="R1142" s="264"/>
      <c r="S1142" s="264"/>
      <c r="T1142" s="26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66" t="s">
        <v>193</v>
      </c>
      <c r="AU1142" s="266" t="s">
        <v>82</v>
      </c>
      <c r="AV1142" s="15" t="s">
        <v>187</v>
      </c>
      <c r="AW1142" s="15" t="s">
        <v>33</v>
      </c>
      <c r="AX1142" s="15" t="s">
        <v>80</v>
      </c>
      <c r="AY1142" s="266" t="s">
        <v>180</v>
      </c>
    </row>
    <row r="1143" s="2" customFormat="1" ht="16.5" customHeight="1">
      <c r="A1143" s="40"/>
      <c r="B1143" s="41"/>
      <c r="C1143" s="215" t="s">
        <v>1584</v>
      </c>
      <c r="D1143" s="215" t="s">
        <v>182</v>
      </c>
      <c r="E1143" s="216" t="s">
        <v>1585</v>
      </c>
      <c r="F1143" s="217" t="s">
        <v>1586</v>
      </c>
      <c r="G1143" s="218" t="s">
        <v>197</v>
      </c>
      <c r="H1143" s="219">
        <v>34</v>
      </c>
      <c r="I1143" s="220"/>
      <c r="J1143" s="221">
        <f>ROUND(I1143*H1143,2)</f>
        <v>0</v>
      </c>
      <c r="K1143" s="217" t="s">
        <v>186</v>
      </c>
      <c r="L1143" s="46"/>
      <c r="M1143" s="222" t="s">
        <v>19</v>
      </c>
      <c r="N1143" s="223" t="s">
        <v>43</v>
      </c>
      <c r="O1143" s="86"/>
      <c r="P1143" s="224">
        <f>O1143*H1143</f>
        <v>0</v>
      </c>
      <c r="Q1143" s="224">
        <v>0.063549999999999995</v>
      </c>
      <c r="R1143" s="224">
        <f>Q1143*H1143</f>
        <v>2.1606999999999998</v>
      </c>
      <c r="S1143" s="224">
        <v>0</v>
      </c>
      <c r="T1143" s="225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26" t="s">
        <v>187</v>
      </c>
      <c r="AT1143" s="226" t="s">
        <v>182</v>
      </c>
      <c r="AU1143" s="226" t="s">
        <v>82</v>
      </c>
      <c r="AY1143" s="19" t="s">
        <v>180</v>
      </c>
      <c r="BE1143" s="227">
        <f>IF(N1143="základní",J1143,0)</f>
        <v>0</v>
      </c>
      <c r="BF1143" s="227">
        <f>IF(N1143="snížená",J1143,0)</f>
        <v>0</v>
      </c>
      <c r="BG1143" s="227">
        <f>IF(N1143="zákl. přenesená",J1143,0)</f>
        <v>0</v>
      </c>
      <c r="BH1143" s="227">
        <f>IF(N1143="sníž. přenesená",J1143,0)</f>
        <v>0</v>
      </c>
      <c r="BI1143" s="227">
        <f>IF(N1143="nulová",J1143,0)</f>
        <v>0</v>
      </c>
      <c r="BJ1143" s="19" t="s">
        <v>80</v>
      </c>
      <c r="BK1143" s="227">
        <f>ROUND(I1143*H1143,2)</f>
        <v>0</v>
      </c>
      <c r="BL1143" s="19" t="s">
        <v>187</v>
      </c>
      <c r="BM1143" s="226" t="s">
        <v>1587</v>
      </c>
    </row>
    <row r="1144" s="2" customFormat="1">
      <c r="A1144" s="40"/>
      <c r="B1144" s="41"/>
      <c r="C1144" s="42"/>
      <c r="D1144" s="228" t="s">
        <v>189</v>
      </c>
      <c r="E1144" s="42"/>
      <c r="F1144" s="229" t="s">
        <v>1588</v>
      </c>
      <c r="G1144" s="42"/>
      <c r="H1144" s="42"/>
      <c r="I1144" s="230"/>
      <c r="J1144" s="42"/>
      <c r="K1144" s="42"/>
      <c r="L1144" s="46"/>
      <c r="M1144" s="231"/>
      <c r="N1144" s="232"/>
      <c r="O1144" s="86"/>
      <c r="P1144" s="86"/>
      <c r="Q1144" s="86"/>
      <c r="R1144" s="86"/>
      <c r="S1144" s="86"/>
      <c r="T1144" s="87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T1144" s="19" t="s">
        <v>189</v>
      </c>
      <c r="AU1144" s="19" t="s">
        <v>82</v>
      </c>
    </row>
    <row r="1145" s="2" customFormat="1">
      <c r="A1145" s="40"/>
      <c r="B1145" s="41"/>
      <c r="C1145" s="42"/>
      <c r="D1145" s="233" t="s">
        <v>191</v>
      </c>
      <c r="E1145" s="42"/>
      <c r="F1145" s="234" t="s">
        <v>1589</v>
      </c>
      <c r="G1145" s="42"/>
      <c r="H1145" s="42"/>
      <c r="I1145" s="230"/>
      <c r="J1145" s="42"/>
      <c r="K1145" s="42"/>
      <c r="L1145" s="46"/>
      <c r="M1145" s="231"/>
      <c r="N1145" s="232"/>
      <c r="O1145" s="86"/>
      <c r="P1145" s="86"/>
      <c r="Q1145" s="86"/>
      <c r="R1145" s="86"/>
      <c r="S1145" s="86"/>
      <c r="T1145" s="87"/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T1145" s="19" t="s">
        <v>191</v>
      </c>
      <c r="AU1145" s="19" t="s">
        <v>82</v>
      </c>
    </row>
    <row r="1146" s="14" customFormat="1">
      <c r="A1146" s="14"/>
      <c r="B1146" s="246"/>
      <c r="C1146" s="247"/>
      <c r="D1146" s="228" t="s">
        <v>193</v>
      </c>
      <c r="E1146" s="248" t="s">
        <v>19</v>
      </c>
      <c r="F1146" s="249" t="s">
        <v>1535</v>
      </c>
      <c r="G1146" s="247"/>
      <c r="H1146" s="248" t="s">
        <v>19</v>
      </c>
      <c r="I1146" s="250"/>
      <c r="J1146" s="247"/>
      <c r="K1146" s="247"/>
      <c r="L1146" s="251"/>
      <c r="M1146" s="252"/>
      <c r="N1146" s="253"/>
      <c r="O1146" s="253"/>
      <c r="P1146" s="253"/>
      <c r="Q1146" s="253"/>
      <c r="R1146" s="253"/>
      <c r="S1146" s="253"/>
      <c r="T1146" s="25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5" t="s">
        <v>193</v>
      </c>
      <c r="AU1146" s="255" t="s">
        <v>82</v>
      </c>
      <c r="AV1146" s="14" t="s">
        <v>80</v>
      </c>
      <c r="AW1146" s="14" t="s">
        <v>33</v>
      </c>
      <c r="AX1146" s="14" t="s">
        <v>72</v>
      </c>
      <c r="AY1146" s="255" t="s">
        <v>180</v>
      </c>
    </row>
    <row r="1147" s="14" customFormat="1">
      <c r="A1147" s="14"/>
      <c r="B1147" s="246"/>
      <c r="C1147" s="247"/>
      <c r="D1147" s="228" t="s">
        <v>193</v>
      </c>
      <c r="E1147" s="248" t="s">
        <v>19</v>
      </c>
      <c r="F1147" s="249" t="s">
        <v>1590</v>
      </c>
      <c r="G1147" s="247"/>
      <c r="H1147" s="248" t="s">
        <v>19</v>
      </c>
      <c r="I1147" s="250"/>
      <c r="J1147" s="247"/>
      <c r="K1147" s="247"/>
      <c r="L1147" s="251"/>
      <c r="M1147" s="252"/>
      <c r="N1147" s="253"/>
      <c r="O1147" s="253"/>
      <c r="P1147" s="253"/>
      <c r="Q1147" s="253"/>
      <c r="R1147" s="253"/>
      <c r="S1147" s="253"/>
      <c r="T1147" s="25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5" t="s">
        <v>193</v>
      </c>
      <c r="AU1147" s="255" t="s">
        <v>82</v>
      </c>
      <c r="AV1147" s="14" t="s">
        <v>80</v>
      </c>
      <c r="AW1147" s="14" t="s">
        <v>33</v>
      </c>
      <c r="AX1147" s="14" t="s">
        <v>72</v>
      </c>
      <c r="AY1147" s="255" t="s">
        <v>180</v>
      </c>
    </row>
    <row r="1148" s="13" customFormat="1">
      <c r="A1148" s="13"/>
      <c r="B1148" s="235"/>
      <c r="C1148" s="236"/>
      <c r="D1148" s="228" t="s">
        <v>193</v>
      </c>
      <c r="E1148" s="237" t="s">
        <v>19</v>
      </c>
      <c r="F1148" s="238" t="s">
        <v>1591</v>
      </c>
      <c r="G1148" s="236"/>
      <c r="H1148" s="239">
        <v>22</v>
      </c>
      <c r="I1148" s="240"/>
      <c r="J1148" s="236"/>
      <c r="K1148" s="236"/>
      <c r="L1148" s="241"/>
      <c r="M1148" s="242"/>
      <c r="N1148" s="243"/>
      <c r="O1148" s="243"/>
      <c r="P1148" s="243"/>
      <c r="Q1148" s="243"/>
      <c r="R1148" s="243"/>
      <c r="S1148" s="243"/>
      <c r="T1148" s="24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5" t="s">
        <v>193</v>
      </c>
      <c r="AU1148" s="245" t="s">
        <v>82</v>
      </c>
      <c r="AV1148" s="13" t="s">
        <v>82</v>
      </c>
      <c r="AW1148" s="13" t="s">
        <v>33</v>
      </c>
      <c r="AX1148" s="13" t="s">
        <v>72</v>
      </c>
      <c r="AY1148" s="245" t="s">
        <v>180</v>
      </c>
    </row>
    <row r="1149" s="14" customFormat="1">
      <c r="A1149" s="14"/>
      <c r="B1149" s="246"/>
      <c r="C1149" s="247"/>
      <c r="D1149" s="228" t="s">
        <v>193</v>
      </c>
      <c r="E1149" s="248" t="s">
        <v>19</v>
      </c>
      <c r="F1149" s="249" t="s">
        <v>1537</v>
      </c>
      <c r="G1149" s="247"/>
      <c r="H1149" s="248" t="s">
        <v>19</v>
      </c>
      <c r="I1149" s="250"/>
      <c r="J1149" s="247"/>
      <c r="K1149" s="247"/>
      <c r="L1149" s="251"/>
      <c r="M1149" s="252"/>
      <c r="N1149" s="253"/>
      <c r="O1149" s="253"/>
      <c r="P1149" s="253"/>
      <c r="Q1149" s="253"/>
      <c r="R1149" s="253"/>
      <c r="S1149" s="253"/>
      <c r="T1149" s="25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5" t="s">
        <v>193</v>
      </c>
      <c r="AU1149" s="255" t="s">
        <v>82</v>
      </c>
      <c r="AV1149" s="14" t="s">
        <v>80</v>
      </c>
      <c r="AW1149" s="14" t="s">
        <v>33</v>
      </c>
      <c r="AX1149" s="14" t="s">
        <v>72</v>
      </c>
      <c r="AY1149" s="255" t="s">
        <v>180</v>
      </c>
    </row>
    <row r="1150" s="14" customFormat="1">
      <c r="A1150" s="14"/>
      <c r="B1150" s="246"/>
      <c r="C1150" s="247"/>
      <c r="D1150" s="228" t="s">
        <v>193</v>
      </c>
      <c r="E1150" s="248" t="s">
        <v>19</v>
      </c>
      <c r="F1150" s="249" t="s">
        <v>1592</v>
      </c>
      <c r="G1150" s="247"/>
      <c r="H1150" s="248" t="s">
        <v>19</v>
      </c>
      <c r="I1150" s="250"/>
      <c r="J1150" s="247"/>
      <c r="K1150" s="247"/>
      <c r="L1150" s="251"/>
      <c r="M1150" s="252"/>
      <c r="N1150" s="253"/>
      <c r="O1150" s="253"/>
      <c r="P1150" s="253"/>
      <c r="Q1150" s="253"/>
      <c r="R1150" s="253"/>
      <c r="S1150" s="253"/>
      <c r="T1150" s="25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5" t="s">
        <v>193</v>
      </c>
      <c r="AU1150" s="255" t="s">
        <v>82</v>
      </c>
      <c r="AV1150" s="14" t="s">
        <v>80</v>
      </c>
      <c r="AW1150" s="14" t="s">
        <v>33</v>
      </c>
      <c r="AX1150" s="14" t="s">
        <v>72</v>
      </c>
      <c r="AY1150" s="255" t="s">
        <v>180</v>
      </c>
    </row>
    <row r="1151" s="13" customFormat="1">
      <c r="A1151" s="13"/>
      <c r="B1151" s="235"/>
      <c r="C1151" s="236"/>
      <c r="D1151" s="228" t="s">
        <v>193</v>
      </c>
      <c r="E1151" s="237" t="s">
        <v>19</v>
      </c>
      <c r="F1151" s="238" t="s">
        <v>1593</v>
      </c>
      <c r="G1151" s="236"/>
      <c r="H1151" s="239">
        <v>12</v>
      </c>
      <c r="I1151" s="240"/>
      <c r="J1151" s="236"/>
      <c r="K1151" s="236"/>
      <c r="L1151" s="241"/>
      <c r="M1151" s="242"/>
      <c r="N1151" s="243"/>
      <c r="O1151" s="243"/>
      <c r="P1151" s="243"/>
      <c r="Q1151" s="243"/>
      <c r="R1151" s="243"/>
      <c r="S1151" s="243"/>
      <c r="T1151" s="244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5" t="s">
        <v>193</v>
      </c>
      <c r="AU1151" s="245" t="s">
        <v>82</v>
      </c>
      <c r="AV1151" s="13" t="s">
        <v>82</v>
      </c>
      <c r="AW1151" s="13" t="s">
        <v>33</v>
      </c>
      <c r="AX1151" s="13" t="s">
        <v>72</v>
      </c>
      <c r="AY1151" s="245" t="s">
        <v>180</v>
      </c>
    </row>
    <row r="1152" s="15" customFormat="1">
      <c r="A1152" s="15"/>
      <c r="B1152" s="256"/>
      <c r="C1152" s="257"/>
      <c r="D1152" s="228" t="s">
        <v>193</v>
      </c>
      <c r="E1152" s="258" t="s">
        <v>19</v>
      </c>
      <c r="F1152" s="259" t="s">
        <v>353</v>
      </c>
      <c r="G1152" s="257"/>
      <c r="H1152" s="260">
        <v>34</v>
      </c>
      <c r="I1152" s="261"/>
      <c r="J1152" s="257"/>
      <c r="K1152" s="257"/>
      <c r="L1152" s="262"/>
      <c r="M1152" s="263"/>
      <c r="N1152" s="264"/>
      <c r="O1152" s="264"/>
      <c r="P1152" s="264"/>
      <c r="Q1152" s="264"/>
      <c r="R1152" s="264"/>
      <c r="S1152" s="264"/>
      <c r="T1152" s="26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T1152" s="266" t="s">
        <v>193</v>
      </c>
      <c r="AU1152" s="266" t="s">
        <v>82</v>
      </c>
      <c r="AV1152" s="15" t="s">
        <v>187</v>
      </c>
      <c r="AW1152" s="15" t="s">
        <v>33</v>
      </c>
      <c r="AX1152" s="15" t="s">
        <v>80</v>
      </c>
      <c r="AY1152" s="266" t="s">
        <v>180</v>
      </c>
    </row>
    <row r="1153" s="2" customFormat="1" ht="16.5" customHeight="1">
      <c r="A1153" s="40"/>
      <c r="B1153" s="41"/>
      <c r="C1153" s="215" t="s">
        <v>1594</v>
      </c>
      <c r="D1153" s="215" t="s">
        <v>182</v>
      </c>
      <c r="E1153" s="216" t="s">
        <v>1595</v>
      </c>
      <c r="F1153" s="217" t="s">
        <v>1596</v>
      </c>
      <c r="G1153" s="218" t="s">
        <v>197</v>
      </c>
      <c r="H1153" s="219">
        <v>21</v>
      </c>
      <c r="I1153" s="220"/>
      <c r="J1153" s="221">
        <f>ROUND(I1153*H1153,2)</f>
        <v>0</v>
      </c>
      <c r="K1153" s="217" t="s">
        <v>186</v>
      </c>
      <c r="L1153" s="46"/>
      <c r="M1153" s="222" t="s">
        <v>19</v>
      </c>
      <c r="N1153" s="223" t="s">
        <v>43</v>
      </c>
      <c r="O1153" s="86"/>
      <c r="P1153" s="224">
        <f>O1153*H1153</f>
        <v>0</v>
      </c>
      <c r="Q1153" s="224">
        <v>0.081850000000000006</v>
      </c>
      <c r="R1153" s="224">
        <f>Q1153*H1153</f>
        <v>1.7188500000000002</v>
      </c>
      <c r="S1153" s="224">
        <v>0</v>
      </c>
      <c r="T1153" s="225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26" t="s">
        <v>187</v>
      </c>
      <c r="AT1153" s="226" t="s">
        <v>182</v>
      </c>
      <c r="AU1153" s="226" t="s">
        <v>82</v>
      </c>
      <c r="AY1153" s="19" t="s">
        <v>180</v>
      </c>
      <c r="BE1153" s="227">
        <f>IF(N1153="základní",J1153,0)</f>
        <v>0</v>
      </c>
      <c r="BF1153" s="227">
        <f>IF(N1153="snížená",J1153,0)</f>
        <v>0</v>
      </c>
      <c r="BG1153" s="227">
        <f>IF(N1153="zákl. přenesená",J1153,0)</f>
        <v>0</v>
      </c>
      <c r="BH1153" s="227">
        <f>IF(N1153="sníž. přenesená",J1153,0)</f>
        <v>0</v>
      </c>
      <c r="BI1153" s="227">
        <f>IF(N1153="nulová",J1153,0)</f>
        <v>0</v>
      </c>
      <c r="BJ1153" s="19" t="s">
        <v>80</v>
      </c>
      <c r="BK1153" s="227">
        <f>ROUND(I1153*H1153,2)</f>
        <v>0</v>
      </c>
      <c r="BL1153" s="19" t="s">
        <v>187</v>
      </c>
      <c r="BM1153" s="226" t="s">
        <v>1597</v>
      </c>
    </row>
    <row r="1154" s="2" customFormat="1">
      <c r="A1154" s="40"/>
      <c r="B1154" s="41"/>
      <c r="C1154" s="42"/>
      <c r="D1154" s="228" t="s">
        <v>189</v>
      </c>
      <c r="E1154" s="42"/>
      <c r="F1154" s="229" t="s">
        <v>1598</v>
      </c>
      <c r="G1154" s="42"/>
      <c r="H1154" s="42"/>
      <c r="I1154" s="230"/>
      <c r="J1154" s="42"/>
      <c r="K1154" s="42"/>
      <c r="L1154" s="46"/>
      <c r="M1154" s="231"/>
      <c r="N1154" s="232"/>
      <c r="O1154" s="86"/>
      <c r="P1154" s="86"/>
      <c r="Q1154" s="86"/>
      <c r="R1154" s="86"/>
      <c r="S1154" s="86"/>
      <c r="T1154" s="87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T1154" s="19" t="s">
        <v>189</v>
      </c>
      <c r="AU1154" s="19" t="s">
        <v>82</v>
      </c>
    </row>
    <row r="1155" s="2" customFormat="1">
      <c r="A1155" s="40"/>
      <c r="B1155" s="41"/>
      <c r="C1155" s="42"/>
      <c r="D1155" s="233" t="s">
        <v>191</v>
      </c>
      <c r="E1155" s="42"/>
      <c r="F1155" s="234" t="s">
        <v>1599</v>
      </c>
      <c r="G1155" s="42"/>
      <c r="H1155" s="42"/>
      <c r="I1155" s="230"/>
      <c r="J1155" s="42"/>
      <c r="K1155" s="42"/>
      <c r="L1155" s="46"/>
      <c r="M1155" s="231"/>
      <c r="N1155" s="232"/>
      <c r="O1155" s="86"/>
      <c r="P1155" s="86"/>
      <c r="Q1155" s="86"/>
      <c r="R1155" s="86"/>
      <c r="S1155" s="86"/>
      <c r="T1155" s="87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T1155" s="19" t="s">
        <v>191</v>
      </c>
      <c r="AU1155" s="19" t="s">
        <v>82</v>
      </c>
    </row>
    <row r="1156" s="14" customFormat="1">
      <c r="A1156" s="14"/>
      <c r="B1156" s="246"/>
      <c r="C1156" s="247"/>
      <c r="D1156" s="228" t="s">
        <v>193</v>
      </c>
      <c r="E1156" s="248" t="s">
        <v>19</v>
      </c>
      <c r="F1156" s="249" t="s">
        <v>1535</v>
      </c>
      <c r="G1156" s="247"/>
      <c r="H1156" s="248" t="s">
        <v>19</v>
      </c>
      <c r="I1156" s="250"/>
      <c r="J1156" s="247"/>
      <c r="K1156" s="247"/>
      <c r="L1156" s="251"/>
      <c r="M1156" s="252"/>
      <c r="N1156" s="253"/>
      <c r="O1156" s="253"/>
      <c r="P1156" s="253"/>
      <c r="Q1156" s="253"/>
      <c r="R1156" s="253"/>
      <c r="S1156" s="253"/>
      <c r="T1156" s="25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5" t="s">
        <v>193</v>
      </c>
      <c r="AU1156" s="255" t="s">
        <v>82</v>
      </c>
      <c r="AV1156" s="14" t="s">
        <v>80</v>
      </c>
      <c r="AW1156" s="14" t="s">
        <v>33</v>
      </c>
      <c r="AX1156" s="14" t="s">
        <v>72</v>
      </c>
      <c r="AY1156" s="255" t="s">
        <v>180</v>
      </c>
    </row>
    <row r="1157" s="14" customFormat="1">
      <c r="A1157" s="14"/>
      <c r="B1157" s="246"/>
      <c r="C1157" s="247"/>
      <c r="D1157" s="228" t="s">
        <v>193</v>
      </c>
      <c r="E1157" s="248" t="s">
        <v>19</v>
      </c>
      <c r="F1157" s="249" t="s">
        <v>1600</v>
      </c>
      <c r="G1157" s="247"/>
      <c r="H1157" s="248" t="s">
        <v>19</v>
      </c>
      <c r="I1157" s="250"/>
      <c r="J1157" s="247"/>
      <c r="K1157" s="247"/>
      <c r="L1157" s="251"/>
      <c r="M1157" s="252"/>
      <c r="N1157" s="253"/>
      <c r="O1157" s="253"/>
      <c r="P1157" s="253"/>
      <c r="Q1157" s="253"/>
      <c r="R1157" s="253"/>
      <c r="S1157" s="253"/>
      <c r="T1157" s="25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5" t="s">
        <v>193</v>
      </c>
      <c r="AU1157" s="255" t="s">
        <v>82</v>
      </c>
      <c r="AV1157" s="14" t="s">
        <v>80</v>
      </c>
      <c r="AW1157" s="14" t="s">
        <v>33</v>
      </c>
      <c r="AX1157" s="14" t="s">
        <v>72</v>
      </c>
      <c r="AY1157" s="255" t="s">
        <v>180</v>
      </c>
    </row>
    <row r="1158" s="13" customFormat="1">
      <c r="A1158" s="13"/>
      <c r="B1158" s="235"/>
      <c r="C1158" s="236"/>
      <c r="D1158" s="228" t="s">
        <v>193</v>
      </c>
      <c r="E1158" s="237" t="s">
        <v>19</v>
      </c>
      <c r="F1158" s="238" t="s">
        <v>1601</v>
      </c>
      <c r="G1158" s="236"/>
      <c r="H1158" s="239">
        <v>15</v>
      </c>
      <c r="I1158" s="240"/>
      <c r="J1158" s="236"/>
      <c r="K1158" s="236"/>
      <c r="L1158" s="241"/>
      <c r="M1158" s="242"/>
      <c r="N1158" s="243"/>
      <c r="O1158" s="243"/>
      <c r="P1158" s="243"/>
      <c r="Q1158" s="243"/>
      <c r="R1158" s="243"/>
      <c r="S1158" s="243"/>
      <c r="T1158" s="24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5" t="s">
        <v>193</v>
      </c>
      <c r="AU1158" s="245" t="s">
        <v>82</v>
      </c>
      <c r="AV1158" s="13" t="s">
        <v>82</v>
      </c>
      <c r="AW1158" s="13" t="s">
        <v>33</v>
      </c>
      <c r="AX1158" s="13" t="s">
        <v>72</v>
      </c>
      <c r="AY1158" s="245" t="s">
        <v>180</v>
      </c>
    </row>
    <row r="1159" s="14" customFormat="1">
      <c r="A1159" s="14"/>
      <c r="B1159" s="246"/>
      <c r="C1159" s="247"/>
      <c r="D1159" s="228" t="s">
        <v>193</v>
      </c>
      <c r="E1159" s="248" t="s">
        <v>19</v>
      </c>
      <c r="F1159" s="249" t="s">
        <v>1602</v>
      </c>
      <c r="G1159" s="247"/>
      <c r="H1159" s="248" t="s">
        <v>19</v>
      </c>
      <c r="I1159" s="250"/>
      <c r="J1159" s="247"/>
      <c r="K1159" s="247"/>
      <c r="L1159" s="251"/>
      <c r="M1159" s="252"/>
      <c r="N1159" s="253"/>
      <c r="O1159" s="253"/>
      <c r="P1159" s="253"/>
      <c r="Q1159" s="253"/>
      <c r="R1159" s="253"/>
      <c r="S1159" s="253"/>
      <c r="T1159" s="25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5" t="s">
        <v>193</v>
      </c>
      <c r="AU1159" s="255" t="s">
        <v>82</v>
      </c>
      <c r="AV1159" s="14" t="s">
        <v>80</v>
      </c>
      <c r="AW1159" s="14" t="s">
        <v>33</v>
      </c>
      <c r="AX1159" s="14" t="s">
        <v>72</v>
      </c>
      <c r="AY1159" s="255" t="s">
        <v>180</v>
      </c>
    </row>
    <row r="1160" s="13" customFormat="1">
      <c r="A1160" s="13"/>
      <c r="B1160" s="235"/>
      <c r="C1160" s="236"/>
      <c r="D1160" s="228" t="s">
        <v>193</v>
      </c>
      <c r="E1160" s="237" t="s">
        <v>19</v>
      </c>
      <c r="F1160" s="238" t="s">
        <v>1603</v>
      </c>
      <c r="G1160" s="236"/>
      <c r="H1160" s="239">
        <v>6</v>
      </c>
      <c r="I1160" s="240"/>
      <c r="J1160" s="236"/>
      <c r="K1160" s="236"/>
      <c r="L1160" s="241"/>
      <c r="M1160" s="242"/>
      <c r="N1160" s="243"/>
      <c r="O1160" s="243"/>
      <c r="P1160" s="243"/>
      <c r="Q1160" s="243"/>
      <c r="R1160" s="243"/>
      <c r="S1160" s="243"/>
      <c r="T1160" s="244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5" t="s">
        <v>193</v>
      </c>
      <c r="AU1160" s="245" t="s">
        <v>82</v>
      </c>
      <c r="AV1160" s="13" t="s">
        <v>82</v>
      </c>
      <c r="AW1160" s="13" t="s">
        <v>33</v>
      </c>
      <c r="AX1160" s="13" t="s">
        <v>72</v>
      </c>
      <c r="AY1160" s="245" t="s">
        <v>180</v>
      </c>
    </row>
    <row r="1161" s="15" customFormat="1">
      <c r="A1161" s="15"/>
      <c r="B1161" s="256"/>
      <c r="C1161" s="257"/>
      <c r="D1161" s="228" t="s">
        <v>193</v>
      </c>
      <c r="E1161" s="258" t="s">
        <v>19</v>
      </c>
      <c r="F1161" s="259" t="s">
        <v>353</v>
      </c>
      <c r="G1161" s="257"/>
      <c r="H1161" s="260">
        <v>21</v>
      </c>
      <c r="I1161" s="261"/>
      <c r="J1161" s="257"/>
      <c r="K1161" s="257"/>
      <c r="L1161" s="262"/>
      <c r="M1161" s="263"/>
      <c r="N1161" s="264"/>
      <c r="O1161" s="264"/>
      <c r="P1161" s="264"/>
      <c r="Q1161" s="264"/>
      <c r="R1161" s="264"/>
      <c r="S1161" s="264"/>
      <c r="T1161" s="26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66" t="s">
        <v>193</v>
      </c>
      <c r="AU1161" s="266" t="s">
        <v>82</v>
      </c>
      <c r="AV1161" s="15" t="s">
        <v>187</v>
      </c>
      <c r="AW1161" s="15" t="s">
        <v>33</v>
      </c>
      <c r="AX1161" s="15" t="s">
        <v>80</v>
      </c>
      <c r="AY1161" s="266" t="s">
        <v>180</v>
      </c>
    </row>
    <row r="1162" s="2" customFormat="1" ht="16.5" customHeight="1">
      <c r="A1162" s="40"/>
      <c r="B1162" s="41"/>
      <c r="C1162" s="215" t="s">
        <v>1604</v>
      </c>
      <c r="D1162" s="215" t="s">
        <v>182</v>
      </c>
      <c r="E1162" s="216" t="s">
        <v>1605</v>
      </c>
      <c r="F1162" s="217" t="s">
        <v>1606</v>
      </c>
      <c r="G1162" s="218" t="s">
        <v>197</v>
      </c>
      <c r="H1162" s="219">
        <v>3</v>
      </c>
      <c r="I1162" s="220"/>
      <c r="J1162" s="221">
        <f>ROUND(I1162*H1162,2)</f>
        <v>0</v>
      </c>
      <c r="K1162" s="217" t="s">
        <v>186</v>
      </c>
      <c r="L1162" s="46"/>
      <c r="M1162" s="222" t="s">
        <v>19</v>
      </c>
      <c r="N1162" s="223" t="s">
        <v>43</v>
      </c>
      <c r="O1162" s="86"/>
      <c r="P1162" s="224">
        <f>O1162*H1162</f>
        <v>0</v>
      </c>
      <c r="Q1162" s="224">
        <v>0.091050000000000006</v>
      </c>
      <c r="R1162" s="224">
        <f>Q1162*H1162</f>
        <v>0.27315</v>
      </c>
      <c r="S1162" s="224">
        <v>0</v>
      </c>
      <c r="T1162" s="225">
        <f>S1162*H1162</f>
        <v>0</v>
      </c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R1162" s="226" t="s">
        <v>187</v>
      </c>
      <c r="AT1162" s="226" t="s">
        <v>182</v>
      </c>
      <c r="AU1162" s="226" t="s">
        <v>82</v>
      </c>
      <c r="AY1162" s="19" t="s">
        <v>180</v>
      </c>
      <c r="BE1162" s="227">
        <f>IF(N1162="základní",J1162,0)</f>
        <v>0</v>
      </c>
      <c r="BF1162" s="227">
        <f>IF(N1162="snížená",J1162,0)</f>
        <v>0</v>
      </c>
      <c r="BG1162" s="227">
        <f>IF(N1162="zákl. přenesená",J1162,0)</f>
        <v>0</v>
      </c>
      <c r="BH1162" s="227">
        <f>IF(N1162="sníž. přenesená",J1162,0)</f>
        <v>0</v>
      </c>
      <c r="BI1162" s="227">
        <f>IF(N1162="nulová",J1162,0)</f>
        <v>0</v>
      </c>
      <c r="BJ1162" s="19" t="s">
        <v>80</v>
      </c>
      <c r="BK1162" s="227">
        <f>ROUND(I1162*H1162,2)</f>
        <v>0</v>
      </c>
      <c r="BL1162" s="19" t="s">
        <v>187</v>
      </c>
      <c r="BM1162" s="226" t="s">
        <v>1607</v>
      </c>
    </row>
    <row r="1163" s="2" customFormat="1">
      <c r="A1163" s="40"/>
      <c r="B1163" s="41"/>
      <c r="C1163" s="42"/>
      <c r="D1163" s="228" t="s">
        <v>189</v>
      </c>
      <c r="E1163" s="42"/>
      <c r="F1163" s="229" t="s">
        <v>1608</v>
      </c>
      <c r="G1163" s="42"/>
      <c r="H1163" s="42"/>
      <c r="I1163" s="230"/>
      <c r="J1163" s="42"/>
      <c r="K1163" s="42"/>
      <c r="L1163" s="46"/>
      <c r="M1163" s="231"/>
      <c r="N1163" s="232"/>
      <c r="O1163" s="86"/>
      <c r="P1163" s="86"/>
      <c r="Q1163" s="86"/>
      <c r="R1163" s="86"/>
      <c r="S1163" s="86"/>
      <c r="T1163" s="87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T1163" s="19" t="s">
        <v>189</v>
      </c>
      <c r="AU1163" s="19" t="s">
        <v>82</v>
      </c>
    </row>
    <row r="1164" s="2" customFormat="1">
      <c r="A1164" s="40"/>
      <c r="B1164" s="41"/>
      <c r="C1164" s="42"/>
      <c r="D1164" s="233" t="s">
        <v>191</v>
      </c>
      <c r="E1164" s="42"/>
      <c r="F1164" s="234" t="s">
        <v>1609</v>
      </c>
      <c r="G1164" s="42"/>
      <c r="H1164" s="42"/>
      <c r="I1164" s="230"/>
      <c r="J1164" s="42"/>
      <c r="K1164" s="42"/>
      <c r="L1164" s="46"/>
      <c r="M1164" s="231"/>
      <c r="N1164" s="232"/>
      <c r="O1164" s="86"/>
      <c r="P1164" s="86"/>
      <c r="Q1164" s="86"/>
      <c r="R1164" s="86"/>
      <c r="S1164" s="86"/>
      <c r="T1164" s="87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T1164" s="19" t="s">
        <v>191</v>
      </c>
      <c r="AU1164" s="19" t="s">
        <v>82</v>
      </c>
    </row>
    <row r="1165" s="14" customFormat="1">
      <c r="A1165" s="14"/>
      <c r="B1165" s="246"/>
      <c r="C1165" s="247"/>
      <c r="D1165" s="228" t="s">
        <v>193</v>
      </c>
      <c r="E1165" s="248" t="s">
        <v>19</v>
      </c>
      <c r="F1165" s="249" t="s">
        <v>1535</v>
      </c>
      <c r="G1165" s="247"/>
      <c r="H1165" s="248" t="s">
        <v>19</v>
      </c>
      <c r="I1165" s="250"/>
      <c r="J1165" s="247"/>
      <c r="K1165" s="247"/>
      <c r="L1165" s="251"/>
      <c r="M1165" s="252"/>
      <c r="N1165" s="253"/>
      <c r="O1165" s="253"/>
      <c r="P1165" s="253"/>
      <c r="Q1165" s="253"/>
      <c r="R1165" s="253"/>
      <c r="S1165" s="253"/>
      <c r="T1165" s="25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5" t="s">
        <v>193</v>
      </c>
      <c r="AU1165" s="255" t="s">
        <v>82</v>
      </c>
      <c r="AV1165" s="14" t="s">
        <v>80</v>
      </c>
      <c r="AW1165" s="14" t="s">
        <v>33</v>
      </c>
      <c r="AX1165" s="14" t="s">
        <v>72</v>
      </c>
      <c r="AY1165" s="255" t="s">
        <v>180</v>
      </c>
    </row>
    <row r="1166" s="14" customFormat="1">
      <c r="A1166" s="14"/>
      <c r="B1166" s="246"/>
      <c r="C1166" s="247"/>
      <c r="D1166" s="228" t="s">
        <v>193</v>
      </c>
      <c r="E1166" s="248" t="s">
        <v>19</v>
      </c>
      <c r="F1166" s="249" t="s">
        <v>1610</v>
      </c>
      <c r="G1166" s="247"/>
      <c r="H1166" s="248" t="s">
        <v>19</v>
      </c>
      <c r="I1166" s="250"/>
      <c r="J1166" s="247"/>
      <c r="K1166" s="247"/>
      <c r="L1166" s="251"/>
      <c r="M1166" s="252"/>
      <c r="N1166" s="253"/>
      <c r="O1166" s="253"/>
      <c r="P1166" s="253"/>
      <c r="Q1166" s="253"/>
      <c r="R1166" s="253"/>
      <c r="S1166" s="253"/>
      <c r="T1166" s="25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5" t="s">
        <v>193</v>
      </c>
      <c r="AU1166" s="255" t="s">
        <v>82</v>
      </c>
      <c r="AV1166" s="14" t="s">
        <v>80</v>
      </c>
      <c r="AW1166" s="14" t="s">
        <v>33</v>
      </c>
      <c r="AX1166" s="14" t="s">
        <v>72</v>
      </c>
      <c r="AY1166" s="255" t="s">
        <v>180</v>
      </c>
    </row>
    <row r="1167" s="13" customFormat="1">
      <c r="A1167" s="13"/>
      <c r="B1167" s="235"/>
      <c r="C1167" s="236"/>
      <c r="D1167" s="228" t="s">
        <v>193</v>
      </c>
      <c r="E1167" s="237" t="s">
        <v>19</v>
      </c>
      <c r="F1167" s="238" t="s">
        <v>100</v>
      </c>
      <c r="G1167" s="236"/>
      <c r="H1167" s="239">
        <v>3</v>
      </c>
      <c r="I1167" s="240"/>
      <c r="J1167" s="236"/>
      <c r="K1167" s="236"/>
      <c r="L1167" s="241"/>
      <c r="M1167" s="242"/>
      <c r="N1167" s="243"/>
      <c r="O1167" s="243"/>
      <c r="P1167" s="243"/>
      <c r="Q1167" s="243"/>
      <c r="R1167" s="243"/>
      <c r="S1167" s="243"/>
      <c r="T1167" s="244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5" t="s">
        <v>193</v>
      </c>
      <c r="AU1167" s="245" t="s">
        <v>82</v>
      </c>
      <c r="AV1167" s="13" t="s">
        <v>82</v>
      </c>
      <c r="AW1167" s="13" t="s">
        <v>33</v>
      </c>
      <c r="AX1167" s="13" t="s">
        <v>80</v>
      </c>
      <c r="AY1167" s="245" t="s">
        <v>180</v>
      </c>
    </row>
    <row r="1168" s="2" customFormat="1" ht="16.5" customHeight="1">
      <c r="A1168" s="40"/>
      <c r="B1168" s="41"/>
      <c r="C1168" s="215" t="s">
        <v>1611</v>
      </c>
      <c r="D1168" s="215" t="s">
        <v>182</v>
      </c>
      <c r="E1168" s="216" t="s">
        <v>1612</v>
      </c>
      <c r="F1168" s="217" t="s">
        <v>1613</v>
      </c>
      <c r="G1168" s="218" t="s">
        <v>197</v>
      </c>
      <c r="H1168" s="219">
        <v>3</v>
      </c>
      <c r="I1168" s="220"/>
      <c r="J1168" s="221">
        <f>ROUND(I1168*H1168,2)</f>
        <v>0</v>
      </c>
      <c r="K1168" s="217" t="s">
        <v>186</v>
      </c>
      <c r="L1168" s="46"/>
      <c r="M1168" s="222" t="s">
        <v>19</v>
      </c>
      <c r="N1168" s="223" t="s">
        <v>43</v>
      </c>
      <c r="O1168" s="86"/>
      <c r="P1168" s="224">
        <f>O1168*H1168</f>
        <v>0</v>
      </c>
      <c r="Q1168" s="224">
        <v>0.10005</v>
      </c>
      <c r="R1168" s="224">
        <f>Q1168*H1168</f>
        <v>0.30015000000000003</v>
      </c>
      <c r="S1168" s="224">
        <v>0</v>
      </c>
      <c r="T1168" s="225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26" t="s">
        <v>187</v>
      </c>
      <c r="AT1168" s="226" t="s">
        <v>182</v>
      </c>
      <c r="AU1168" s="226" t="s">
        <v>82</v>
      </c>
      <c r="AY1168" s="19" t="s">
        <v>180</v>
      </c>
      <c r="BE1168" s="227">
        <f>IF(N1168="základní",J1168,0)</f>
        <v>0</v>
      </c>
      <c r="BF1168" s="227">
        <f>IF(N1168="snížená",J1168,0)</f>
        <v>0</v>
      </c>
      <c r="BG1168" s="227">
        <f>IF(N1168="zákl. přenesená",J1168,0)</f>
        <v>0</v>
      </c>
      <c r="BH1168" s="227">
        <f>IF(N1168="sníž. přenesená",J1168,0)</f>
        <v>0</v>
      </c>
      <c r="BI1168" s="227">
        <f>IF(N1168="nulová",J1168,0)</f>
        <v>0</v>
      </c>
      <c r="BJ1168" s="19" t="s">
        <v>80</v>
      </c>
      <c r="BK1168" s="227">
        <f>ROUND(I1168*H1168,2)</f>
        <v>0</v>
      </c>
      <c r="BL1168" s="19" t="s">
        <v>187</v>
      </c>
      <c r="BM1168" s="226" t="s">
        <v>1614</v>
      </c>
    </row>
    <row r="1169" s="2" customFormat="1">
      <c r="A1169" s="40"/>
      <c r="B1169" s="41"/>
      <c r="C1169" s="42"/>
      <c r="D1169" s="228" t="s">
        <v>189</v>
      </c>
      <c r="E1169" s="42"/>
      <c r="F1169" s="229" t="s">
        <v>1615</v>
      </c>
      <c r="G1169" s="42"/>
      <c r="H1169" s="42"/>
      <c r="I1169" s="230"/>
      <c r="J1169" s="42"/>
      <c r="K1169" s="42"/>
      <c r="L1169" s="46"/>
      <c r="M1169" s="231"/>
      <c r="N1169" s="232"/>
      <c r="O1169" s="86"/>
      <c r="P1169" s="86"/>
      <c r="Q1169" s="86"/>
      <c r="R1169" s="86"/>
      <c r="S1169" s="86"/>
      <c r="T1169" s="87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T1169" s="19" t="s">
        <v>189</v>
      </c>
      <c r="AU1169" s="19" t="s">
        <v>82</v>
      </c>
    </row>
    <row r="1170" s="2" customFormat="1">
      <c r="A1170" s="40"/>
      <c r="B1170" s="41"/>
      <c r="C1170" s="42"/>
      <c r="D1170" s="233" t="s">
        <v>191</v>
      </c>
      <c r="E1170" s="42"/>
      <c r="F1170" s="234" t="s">
        <v>1616</v>
      </c>
      <c r="G1170" s="42"/>
      <c r="H1170" s="42"/>
      <c r="I1170" s="230"/>
      <c r="J1170" s="42"/>
      <c r="K1170" s="42"/>
      <c r="L1170" s="46"/>
      <c r="M1170" s="231"/>
      <c r="N1170" s="232"/>
      <c r="O1170" s="86"/>
      <c r="P1170" s="86"/>
      <c r="Q1170" s="86"/>
      <c r="R1170" s="86"/>
      <c r="S1170" s="86"/>
      <c r="T1170" s="87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T1170" s="19" t="s">
        <v>191</v>
      </c>
      <c r="AU1170" s="19" t="s">
        <v>82</v>
      </c>
    </row>
    <row r="1171" s="14" customFormat="1">
      <c r="A1171" s="14"/>
      <c r="B1171" s="246"/>
      <c r="C1171" s="247"/>
      <c r="D1171" s="228" t="s">
        <v>193</v>
      </c>
      <c r="E1171" s="248" t="s">
        <v>19</v>
      </c>
      <c r="F1171" s="249" t="s">
        <v>1617</v>
      </c>
      <c r="G1171" s="247"/>
      <c r="H1171" s="248" t="s">
        <v>19</v>
      </c>
      <c r="I1171" s="250"/>
      <c r="J1171" s="247"/>
      <c r="K1171" s="247"/>
      <c r="L1171" s="251"/>
      <c r="M1171" s="252"/>
      <c r="N1171" s="253"/>
      <c r="O1171" s="253"/>
      <c r="P1171" s="253"/>
      <c r="Q1171" s="253"/>
      <c r="R1171" s="253"/>
      <c r="S1171" s="253"/>
      <c r="T1171" s="25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5" t="s">
        <v>193</v>
      </c>
      <c r="AU1171" s="255" t="s">
        <v>82</v>
      </c>
      <c r="AV1171" s="14" t="s">
        <v>80</v>
      </c>
      <c r="AW1171" s="14" t="s">
        <v>33</v>
      </c>
      <c r="AX1171" s="14" t="s">
        <v>72</v>
      </c>
      <c r="AY1171" s="255" t="s">
        <v>180</v>
      </c>
    </row>
    <row r="1172" s="13" customFormat="1">
      <c r="A1172" s="13"/>
      <c r="B1172" s="235"/>
      <c r="C1172" s="236"/>
      <c r="D1172" s="228" t="s">
        <v>193</v>
      </c>
      <c r="E1172" s="237" t="s">
        <v>19</v>
      </c>
      <c r="F1172" s="238" t="s">
        <v>100</v>
      </c>
      <c r="G1172" s="236"/>
      <c r="H1172" s="239">
        <v>3</v>
      </c>
      <c r="I1172" s="240"/>
      <c r="J1172" s="236"/>
      <c r="K1172" s="236"/>
      <c r="L1172" s="241"/>
      <c r="M1172" s="242"/>
      <c r="N1172" s="243"/>
      <c r="O1172" s="243"/>
      <c r="P1172" s="243"/>
      <c r="Q1172" s="243"/>
      <c r="R1172" s="243"/>
      <c r="S1172" s="243"/>
      <c r="T1172" s="244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5" t="s">
        <v>193</v>
      </c>
      <c r="AU1172" s="245" t="s">
        <v>82</v>
      </c>
      <c r="AV1172" s="13" t="s">
        <v>82</v>
      </c>
      <c r="AW1172" s="13" t="s">
        <v>33</v>
      </c>
      <c r="AX1172" s="13" t="s">
        <v>80</v>
      </c>
      <c r="AY1172" s="245" t="s">
        <v>180</v>
      </c>
    </row>
    <row r="1173" s="2" customFormat="1" ht="16.5" customHeight="1">
      <c r="A1173" s="40"/>
      <c r="B1173" s="41"/>
      <c r="C1173" s="215" t="s">
        <v>1618</v>
      </c>
      <c r="D1173" s="215" t="s">
        <v>182</v>
      </c>
      <c r="E1173" s="216" t="s">
        <v>1619</v>
      </c>
      <c r="F1173" s="217" t="s">
        <v>1620</v>
      </c>
      <c r="G1173" s="218" t="s">
        <v>250</v>
      </c>
      <c r="H1173" s="219">
        <v>5.8700000000000001</v>
      </c>
      <c r="I1173" s="220"/>
      <c r="J1173" s="221">
        <f>ROUND(I1173*H1173,2)</f>
        <v>0</v>
      </c>
      <c r="K1173" s="217" t="s">
        <v>186</v>
      </c>
      <c r="L1173" s="46"/>
      <c r="M1173" s="222" t="s">
        <v>19</v>
      </c>
      <c r="N1173" s="223" t="s">
        <v>43</v>
      </c>
      <c r="O1173" s="86"/>
      <c r="P1173" s="224">
        <f>O1173*H1173</f>
        <v>0</v>
      </c>
      <c r="Q1173" s="224">
        <v>2.5018799999999999</v>
      </c>
      <c r="R1173" s="224">
        <f>Q1173*H1173</f>
        <v>14.6860356</v>
      </c>
      <c r="S1173" s="224">
        <v>0</v>
      </c>
      <c r="T1173" s="225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26" t="s">
        <v>187</v>
      </c>
      <c r="AT1173" s="226" t="s">
        <v>182</v>
      </c>
      <c r="AU1173" s="226" t="s">
        <v>82</v>
      </c>
      <c r="AY1173" s="19" t="s">
        <v>180</v>
      </c>
      <c r="BE1173" s="227">
        <f>IF(N1173="základní",J1173,0)</f>
        <v>0</v>
      </c>
      <c r="BF1173" s="227">
        <f>IF(N1173="snížená",J1173,0)</f>
        <v>0</v>
      </c>
      <c r="BG1173" s="227">
        <f>IF(N1173="zákl. přenesená",J1173,0)</f>
        <v>0</v>
      </c>
      <c r="BH1173" s="227">
        <f>IF(N1173="sníž. přenesená",J1173,0)</f>
        <v>0</v>
      </c>
      <c r="BI1173" s="227">
        <f>IF(N1173="nulová",J1173,0)</f>
        <v>0</v>
      </c>
      <c r="BJ1173" s="19" t="s">
        <v>80</v>
      </c>
      <c r="BK1173" s="227">
        <f>ROUND(I1173*H1173,2)</f>
        <v>0</v>
      </c>
      <c r="BL1173" s="19" t="s">
        <v>187</v>
      </c>
      <c r="BM1173" s="226" t="s">
        <v>1621</v>
      </c>
    </row>
    <row r="1174" s="2" customFormat="1">
      <c r="A1174" s="40"/>
      <c r="B1174" s="41"/>
      <c r="C1174" s="42"/>
      <c r="D1174" s="228" t="s">
        <v>189</v>
      </c>
      <c r="E1174" s="42"/>
      <c r="F1174" s="229" t="s">
        <v>1622</v>
      </c>
      <c r="G1174" s="42"/>
      <c r="H1174" s="42"/>
      <c r="I1174" s="230"/>
      <c r="J1174" s="42"/>
      <c r="K1174" s="42"/>
      <c r="L1174" s="46"/>
      <c r="M1174" s="231"/>
      <c r="N1174" s="232"/>
      <c r="O1174" s="86"/>
      <c r="P1174" s="86"/>
      <c r="Q1174" s="86"/>
      <c r="R1174" s="86"/>
      <c r="S1174" s="86"/>
      <c r="T1174" s="87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T1174" s="19" t="s">
        <v>189</v>
      </c>
      <c r="AU1174" s="19" t="s">
        <v>82</v>
      </c>
    </row>
    <row r="1175" s="2" customFormat="1">
      <c r="A1175" s="40"/>
      <c r="B1175" s="41"/>
      <c r="C1175" s="42"/>
      <c r="D1175" s="233" t="s">
        <v>191</v>
      </c>
      <c r="E1175" s="42"/>
      <c r="F1175" s="234" t="s">
        <v>1623</v>
      </c>
      <c r="G1175" s="42"/>
      <c r="H1175" s="42"/>
      <c r="I1175" s="230"/>
      <c r="J1175" s="42"/>
      <c r="K1175" s="42"/>
      <c r="L1175" s="46"/>
      <c r="M1175" s="231"/>
      <c r="N1175" s="232"/>
      <c r="O1175" s="86"/>
      <c r="P1175" s="86"/>
      <c r="Q1175" s="86"/>
      <c r="R1175" s="86"/>
      <c r="S1175" s="86"/>
      <c r="T1175" s="87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9" t="s">
        <v>191</v>
      </c>
      <c r="AU1175" s="19" t="s">
        <v>82</v>
      </c>
    </row>
    <row r="1176" s="14" customFormat="1">
      <c r="A1176" s="14"/>
      <c r="B1176" s="246"/>
      <c r="C1176" s="247"/>
      <c r="D1176" s="228" t="s">
        <v>193</v>
      </c>
      <c r="E1176" s="248" t="s">
        <v>19</v>
      </c>
      <c r="F1176" s="249" t="s">
        <v>1624</v>
      </c>
      <c r="G1176" s="247"/>
      <c r="H1176" s="248" t="s">
        <v>19</v>
      </c>
      <c r="I1176" s="250"/>
      <c r="J1176" s="247"/>
      <c r="K1176" s="247"/>
      <c r="L1176" s="251"/>
      <c r="M1176" s="252"/>
      <c r="N1176" s="253"/>
      <c r="O1176" s="253"/>
      <c r="P1176" s="253"/>
      <c r="Q1176" s="253"/>
      <c r="R1176" s="253"/>
      <c r="S1176" s="253"/>
      <c r="T1176" s="25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5" t="s">
        <v>193</v>
      </c>
      <c r="AU1176" s="255" t="s">
        <v>82</v>
      </c>
      <c r="AV1176" s="14" t="s">
        <v>80</v>
      </c>
      <c r="AW1176" s="14" t="s">
        <v>33</v>
      </c>
      <c r="AX1176" s="14" t="s">
        <v>72</v>
      </c>
      <c r="AY1176" s="255" t="s">
        <v>180</v>
      </c>
    </row>
    <row r="1177" s="13" customFormat="1">
      <c r="A1177" s="13"/>
      <c r="B1177" s="235"/>
      <c r="C1177" s="236"/>
      <c r="D1177" s="228" t="s">
        <v>193</v>
      </c>
      <c r="E1177" s="237" t="s">
        <v>19</v>
      </c>
      <c r="F1177" s="238" t="s">
        <v>1625</v>
      </c>
      <c r="G1177" s="236"/>
      <c r="H1177" s="239">
        <v>1.907</v>
      </c>
      <c r="I1177" s="240"/>
      <c r="J1177" s="236"/>
      <c r="K1177" s="236"/>
      <c r="L1177" s="241"/>
      <c r="M1177" s="242"/>
      <c r="N1177" s="243"/>
      <c r="O1177" s="243"/>
      <c r="P1177" s="243"/>
      <c r="Q1177" s="243"/>
      <c r="R1177" s="243"/>
      <c r="S1177" s="243"/>
      <c r="T1177" s="244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45" t="s">
        <v>193</v>
      </c>
      <c r="AU1177" s="245" t="s">
        <v>82</v>
      </c>
      <c r="AV1177" s="13" t="s">
        <v>82</v>
      </c>
      <c r="AW1177" s="13" t="s">
        <v>33</v>
      </c>
      <c r="AX1177" s="13" t="s">
        <v>72</v>
      </c>
      <c r="AY1177" s="245" t="s">
        <v>180</v>
      </c>
    </row>
    <row r="1178" s="13" customFormat="1">
      <c r="A1178" s="13"/>
      <c r="B1178" s="235"/>
      <c r="C1178" s="236"/>
      <c r="D1178" s="228" t="s">
        <v>193</v>
      </c>
      <c r="E1178" s="237" t="s">
        <v>19</v>
      </c>
      <c r="F1178" s="238" t="s">
        <v>1626</v>
      </c>
      <c r="G1178" s="236"/>
      <c r="H1178" s="239">
        <v>0.78500000000000003</v>
      </c>
      <c r="I1178" s="240"/>
      <c r="J1178" s="236"/>
      <c r="K1178" s="236"/>
      <c r="L1178" s="241"/>
      <c r="M1178" s="242"/>
      <c r="N1178" s="243"/>
      <c r="O1178" s="243"/>
      <c r="P1178" s="243"/>
      <c r="Q1178" s="243"/>
      <c r="R1178" s="243"/>
      <c r="S1178" s="243"/>
      <c r="T1178" s="244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5" t="s">
        <v>193</v>
      </c>
      <c r="AU1178" s="245" t="s">
        <v>82</v>
      </c>
      <c r="AV1178" s="13" t="s">
        <v>82</v>
      </c>
      <c r="AW1178" s="13" t="s">
        <v>33</v>
      </c>
      <c r="AX1178" s="13" t="s">
        <v>72</v>
      </c>
      <c r="AY1178" s="245" t="s">
        <v>180</v>
      </c>
    </row>
    <row r="1179" s="16" customFormat="1">
      <c r="A1179" s="16"/>
      <c r="B1179" s="267"/>
      <c r="C1179" s="268"/>
      <c r="D1179" s="228" t="s">
        <v>193</v>
      </c>
      <c r="E1179" s="269" t="s">
        <v>19</v>
      </c>
      <c r="F1179" s="270" t="s">
        <v>473</v>
      </c>
      <c r="G1179" s="268"/>
      <c r="H1179" s="271">
        <v>2.6920000000000002</v>
      </c>
      <c r="I1179" s="272"/>
      <c r="J1179" s="268"/>
      <c r="K1179" s="268"/>
      <c r="L1179" s="273"/>
      <c r="M1179" s="274"/>
      <c r="N1179" s="275"/>
      <c r="O1179" s="275"/>
      <c r="P1179" s="275"/>
      <c r="Q1179" s="275"/>
      <c r="R1179" s="275"/>
      <c r="S1179" s="275"/>
      <c r="T1179" s="276"/>
      <c r="U1179" s="16"/>
      <c r="V1179" s="16"/>
      <c r="W1179" s="16"/>
      <c r="X1179" s="16"/>
      <c r="Y1179" s="16"/>
      <c r="Z1179" s="16"/>
      <c r="AA1179" s="16"/>
      <c r="AB1179" s="16"/>
      <c r="AC1179" s="16"/>
      <c r="AD1179" s="16"/>
      <c r="AE1179" s="16"/>
      <c r="AT1179" s="277" t="s">
        <v>193</v>
      </c>
      <c r="AU1179" s="277" t="s">
        <v>82</v>
      </c>
      <c r="AV1179" s="16" t="s">
        <v>100</v>
      </c>
      <c r="AW1179" s="16" t="s">
        <v>33</v>
      </c>
      <c r="AX1179" s="16" t="s">
        <v>72</v>
      </c>
      <c r="AY1179" s="277" t="s">
        <v>180</v>
      </c>
    </row>
    <row r="1180" s="14" customFormat="1">
      <c r="A1180" s="14"/>
      <c r="B1180" s="246"/>
      <c r="C1180" s="247"/>
      <c r="D1180" s="228" t="s">
        <v>193</v>
      </c>
      <c r="E1180" s="248" t="s">
        <v>19</v>
      </c>
      <c r="F1180" s="249" t="s">
        <v>1627</v>
      </c>
      <c r="G1180" s="247"/>
      <c r="H1180" s="248" t="s">
        <v>19</v>
      </c>
      <c r="I1180" s="250"/>
      <c r="J1180" s="247"/>
      <c r="K1180" s="247"/>
      <c r="L1180" s="251"/>
      <c r="M1180" s="252"/>
      <c r="N1180" s="253"/>
      <c r="O1180" s="253"/>
      <c r="P1180" s="253"/>
      <c r="Q1180" s="253"/>
      <c r="R1180" s="253"/>
      <c r="S1180" s="253"/>
      <c r="T1180" s="25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5" t="s">
        <v>193</v>
      </c>
      <c r="AU1180" s="255" t="s">
        <v>82</v>
      </c>
      <c r="AV1180" s="14" t="s">
        <v>80</v>
      </c>
      <c r="AW1180" s="14" t="s">
        <v>33</v>
      </c>
      <c r="AX1180" s="14" t="s">
        <v>72</v>
      </c>
      <c r="AY1180" s="255" t="s">
        <v>180</v>
      </c>
    </row>
    <row r="1181" s="13" customFormat="1">
      <c r="A1181" s="13"/>
      <c r="B1181" s="235"/>
      <c r="C1181" s="236"/>
      <c r="D1181" s="228" t="s">
        <v>193</v>
      </c>
      <c r="E1181" s="237" t="s">
        <v>19</v>
      </c>
      <c r="F1181" s="238" t="s">
        <v>1628</v>
      </c>
      <c r="G1181" s="236"/>
      <c r="H1181" s="239">
        <v>3.1779999999999999</v>
      </c>
      <c r="I1181" s="240"/>
      <c r="J1181" s="236"/>
      <c r="K1181" s="236"/>
      <c r="L1181" s="241"/>
      <c r="M1181" s="242"/>
      <c r="N1181" s="243"/>
      <c r="O1181" s="243"/>
      <c r="P1181" s="243"/>
      <c r="Q1181" s="243"/>
      <c r="R1181" s="243"/>
      <c r="S1181" s="243"/>
      <c r="T1181" s="24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5" t="s">
        <v>193</v>
      </c>
      <c r="AU1181" s="245" t="s">
        <v>82</v>
      </c>
      <c r="AV1181" s="13" t="s">
        <v>82</v>
      </c>
      <c r="AW1181" s="13" t="s">
        <v>33</v>
      </c>
      <c r="AX1181" s="13" t="s">
        <v>72</v>
      </c>
      <c r="AY1181" s="245" t="s">
        <v>180</v>
      </c>
    </row>
    <row r="1182" s="16" customFormat="1">
      <c r="A1182" s="16"/>
      <c r="B1182" s="267"/>
      <c r="C1182" s="268"/>
      <c r="D1182" s="228" t="s">
        <v>193</v>
      </c>
      <c r="E1182" s="269" t="s">
        <v>19</v>
      </c>
      <c r="F1182" s="270" t="s">
        <v>473</v>
      </c>
      <c r="G1182" s="268"/>
      <c r="H1182" s="271">
        <v>3.1779999999999999</v>
      </c>
      <c r="I1182" s="272"/>
      <c r="J1182" s="268"/>
      <c r="K1182" s="268"/>
      <c r="L1182" s="273"/>
      <c r="M1182" s="274"/>
      <c r="N1182" s="275"/>
      <c r="O1182" s="275"/>
      <c r="P1182" s="275"/>
      <c r="Q1182" s="275"/>
      <c r="R1182" s="275"/>
      <c r="S1182" s="275"/>
      <c r="T1182" s="276"/>
      <c r="U1182" s="16"/>
      <c r="V1182" s="16"/>
      <c r="W1182" s="16"/>
      <c r="X1182" s="16"/>
      <c r="Y1182" s="16"/>
      <c r="Z1182" s="16"/>
      <c r="AA1182" s="16"/>
      <c r="AB1182" s="16"/>
      <c r="AC1182" s="16"/>
      <c r="AD1182" s="16"/>
      <c r="AE1182" s="16"/>
      <c r="AT1182" s="277" t="s">
        <v>193</v>
      </c>
      <c r="AU1182" s="277" t="s">
        <v>82</v>
      </c>
      <c r="AV1182" s="16" t="s">
        <v>100</v>
      </c>
      <c r="AW1182" s="16" t="s">
        <v>33</v>
      </c>
      <c r="AX1182" s="16" t="s">
        <v>72</v>
      </c>
      <c r="AY1182" s="277" t="s">
        <v>180</v>
      </c>
    </row>
    <row r="1183" s="15" customFormat="1">
      <c r="A1183" s="15"/>
      <c r="B1183" s="256"/>
      <c r="C1183" s="257"/>
      <c r="D1183" s="228" t="s">
        <v>193</v>
      </c>
      <c r="E1183" s="258" t="s">
        <v>19</v>
      </c>
      <c r="F1183" s="259" t="s">
        <v>353</v>
      </c>
      <c r="G1183" s="257"/>
      <c r="H1183" s="260">
        <v>5.8700000000000001</v>
      </c>
      <c r="I1183" s="261"/>
      <c r="J1183" s="257"/>
      <c r="K1183" s="257"/>
      <c r="L1183" s="262"/>
      <c r="M1183" s="263"/>
      <c r="N1183" s="264"/>
      <c r="O1183" s="264"/>
      <c r="P1183" s="264"/>
      <c r="Q1183" s="264"/>
      <c r="R1183" s="264"/>
      <c r="S1183" s="264"/>
      <c r="T1183" s="26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66" t="s">
        <v>193</v>
      </c>
      <c r="AU1183" s="266" t="s">
        <v>82</v>
      </c>
      <c r="AV1183" s="15" t="s">
        <v>187</v>
      </c>
      <c r="AW1183" s="15" t="s">
        <v>33</v>
      </c>
      <c r="AX1183" s="15" t="s">
        <v>80</v>
      </c>
      <c r="AY1183" s="266" t="s">
        <v>180</v>
      </c>
    </row>
    <row r="1184" s="2" customFormat="1" ht="16.5" customHeight="1">
      <c r="A1184" s="40"/>
      <c r="B1184" s="41"/>
      <c r="C1184" s="215" t="s">
        <v>1629</v>
      </c>
      <c r="D1184" s="215" t="s">
        <v>182</v>
      </c>
      <c r="E1184" s="216" t="s">
        <v>1630</v>
      </c>
      <c r="F1184" s="217" t="s">
        <v>1631</v>
      </c>
      <c r="G1184" s="218" t="s">
        <v>185</v>
      </c>
      <c r="H1184" s="219">
        <v>63.988</v>
      </c>
      <c r="I1184" s="220"/>
      <c r="J1184" s="221">
        <f>ROUND(I1184*H1184,2)</f>
        <v>0</v>
      </c>
      <c r="K1184" s="217" t="s">
        <v>186</v>
      </c>
      <c r="L1184" s="46"/>
      <c r="M1184" s="222" t="s">
        <v>19</v>
      </c>
      <c r="N1184" s="223" t="s">
        <v>43</v>
      </c>
      <c r="O1184" s="86"/>
      <c r="P1184" s="224">
        <f>O1184*H1184</f>
        <v>0</v>
      </c>
      <c r="Q1184" s="224">
        <v>0.01409</v>
      </c>
      <c r="R1184" s="224">
        <f>Q1184*H1184</f>
        <v>0.90159091999999996</v>
      </c>
      <c r="S1184" s="224">
        <v>0</v>
      </c>
      <c r="T1184" s="225">
        <f>S1184*H1184</f>
        <v>0</v>
      </c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R1184" s="226" t="s">
        <v>187</v>
      </c>
      <c r="AT1184" s="226" t="s">
        <v>182</v>
      </c>
      <c r="AU1184" s="226" t="s">
        <v>82</v>
      </c>
      <c r="AY1184" s="19" t="s">
        <v>180</v>
      </c>
      <c r="BE1184" s="227">
        <f>IF(N1184="základní",J1184,0)</f>
        <v>0</v>
      </c>
      <c r="BF1184" s="227">
        <f>IF(N1184="snížená",J1184,0)</f>
        <v>0</v>
      </c>
      <c r="BG1184" s="227">
        <f>IF(N1184="zákl. přenesená",J1184,0)</f>
        <v>0</v>
      </c>
      <c r="BH1184" s="227">
        <f>IF(N1184="sníž. přenesená",J1184,0)</f>
        <v>0</v>
      </c>
      <c r="BI1184" s="227">
        <f>IF(N1184="nulová",J1184,0)</f>
        <v>0</v>
      </c>
      <c r="BJ1184" s="19" t="s">
        <v>80</v>
      </c>
      <c r="BK1184" s="227">
        <f>ROUND(I1184*H1184,2)</f>
        <v>0</v>
      </c>
      <c r="BL1184" s="19" t="s">
        <v>187</v>
      </c>
      <c r="BM1184" s="226" t="s">
        <v>1632</v>
      </c>
    </row>
    <row r="1185" s="2" customFormat="1">
      <c r="A1185" s="40"/>
      <c r="B1185" s="41"/>
      <c r="C1185" s="42"/>
      <c r="D1185" s="228" t="s">
        <v>189</v>
      </c>
      <c r="E1185" s="42"/>
      <c r="F1185" s="229" t="s">
        <v>1633</v>
      </c>
      <c r="G1185" s="42"/>
      <c r="H1185" s="42"/>
      <c r="I1185" s="230"/>
      <c r="J1185" s="42"/>
      <c r="K1185" s="42"/>
      <c r="L1185" s="46"/>
      <c r="M1185" s="231"/>
      <c r="N1185" s="232"/>
      <c r="O1185" s="86"/>
      <c r="P1185" s="86"/>
      <c r="Q1185" s="86"/>
      <c r="R1185" s="86"/>
      <c r="S1185" s="86"/>
      <c r="T1185" s="87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T1185" s="19" t="s">
        <v>189</v>
      </c>
      <c r="AU1185" s="19" t="s">
        <v>82</v>
      </c>
    </row>
    <row r="1186" s="2" customFormat="1">
      <c r="A1186" s="40"/>
      <c r="B1186" s="41"/>
      <c r="C1186" s="42"/>
      <c r="D1186" s="233" t="s">
        <v>191</v>
      </c>
      <c r="E1186" s="42"/>
      <c r="F1186" s="234" t="s">
        <v>1634</v>
      </c>
      <c r="G1186" s="42"/>
      <c r="H1186" s="42"/>
      <c r="I1186" s="230"/>
      <c r="J1186" s="42"/>
      <c r="K1186" s="42"/>
      <c r="L1186" s="46"/>
      <c r="M1186" s="231"/>
      <c r="N1186" s="232"/>
      <c r="O1186" s="86"/>
      <c r="P1186" s="86"/>
      <c r="Q1186" s="86"/>
      <c r="R1186" s="86"/>
      <c r="S1186" s="86"/>
      <c r="T1186" s="87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T1186" s="19" t="s">
        <v>191</v>
      </c>
      <c r="AU1186" s="19" t="s">
        <v>82</v>
      </c>
    </row>
    <row r="1187" s="14" customFormat="1">
      <c r="A1187" s="14"/>
      <c r="B1187" s="246"/>
      <c r="C1187" s="247"/>
      <c r="D1187" s="228" t="s">
        <v>193</v>
      </c>
      <c r="E1187" s="248" t="s">
        <v>19</v>
      </c>
      <c r="F1187" s="249" t="s">
        <v>1624</v>
      </c>
      <c r="G1187" s="247"/>
      <c r="H1187" s="248" t="s">
        <v>19</v>
      </c>
      <c r="I1187" s="250"/>
      <c r="J1187" s="247"/>
      <c r="K1187" s="247"/>
      <c r="L1187" s="251"/>
      <c r="M1187" s="252"/>
      <c r="N1187" s="253"/>
      <c r="O1187" s="253"/>
      <c r="P1187" s="253"/>
      <c r="Q1187" s="253"/>
      <c r="R1187" s="253"/>
      <c r="S1187" s="253"/>
      <c r="T1187" s="25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5" t="s">
        <v>193</v>
      </c>
      <c r="AU1187" s="255" t="s">
        <v>82</v>
      </c>
      <c r="AV1187" s="14" t="s">
        <v>80</v>
      </c>
      <c r="AW1187" s="14" t="s">
        <v>33</v>
      </c>
      <c r="AX1187" s="14" t="s">
        <v>72</v>
      </c>
      <c r="AY1187" s="255" t="s">
        <v>180</v>
      </c>
    </row>
    <row r="1188" s="13" customFormat="1">
      <c r="A1188" s="13"/>
      <c r="B1188" s="235"/>
      <c r="C1188" s="236"/>
      <c r="D1188" s="228" t="s">
        <v>193</v>
      </c>
      <c r="E1188" s="237" t="s">
        <v>19</v>
      </c>
      <c r="F1188" s="238" t="s">
        <v>1635</v>
      </c>
      <c r="G1188" s="236"/>
      <c r="H1188" s="239">
        <v>22.247</v>
      </c>
      <c r="I1188" s="240"/>
      <c r="J1188" s="236"/>
      <c r="K1188" s="236"/>
      <c r="L1188" s="241"/>
      <c r="M1188" s="242"/>
      <c r="N1188" s="243"/>
      <c r="O1188" s="243"/>
      <c r="P1188" s="243"/>
      <c r="Q1188" s="243"/>
      <c r="R1188" s="243"/>
      <c r="S1188" s="243"/>
      <c r="T1188" s="244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5" t="s">
        <v>193</v>
      </c>
      <c r="AU1188" s="245" t="s">
        <v>82</v>
      </c>
      <c r="AV1188" s="13" t="s">
        <v>82</v>
      </c>
      <c r="AW1188" s="13" t="s">
        <v>33</v>
      </c>
      <c r="AX1188" s="13" t="s">
        <v>72</v>
      </c>
      <c r="AY1188" s="245" t="s">
        <v>180</v>
      </c>
    </row>
    <row r="1189" s="13" customFormat="1">
      <c r="A1189" s="13"/>
      <c r="B1189" s="235"/>
      <c r="C1189" s="236"/>
      <c r="D1189" s="228" t="s">
        <v>193</v>
      </c>
      <c r="E1189" s="237" t="s">
        <v>19</v>
      </c>
      <c r="F1189" s="238" t="s">
        <v>1636</v>
      </c>
      <c r="G1189" s="236"/>
      <c r="H1189" s="239">
        <v>8.9000000000000004</v>
      </c>
      <c r="I1189" s="240"/>
      <c r="J1189" s="236"/>
      <c r="K1189" s="236"/>
      <c r="L1189" s="241"/>
      <c r="M1189" s="242"/>
      <c r="N1189" s="243"/>
      <c r="O1189" s="243"/>
      <c r="P1189" s="243"/>
      <c r="Q1189" s="243"/>
      <c r="R1189" s="243"/>
      <c r="S1189" s="243"/>
      <c r="T1189" s="24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45" t="s">
        <v>193</v>
      </c>
      <c r="AU1189" s="245" t="s">
        <v>82</v>
      </c>
      <c r="AV1189" s="13" t="s">
        <v>82</v>
      </c>
      <c r="AW1189" s="13" t="s">
        <v>33</v>
      </c>
      <c r="AX1189" s="13" t="s">
        <v>72</v>
      </c>
      <c r="AY1189" s="245" t="s">
        <v>180</v>
      </c>
    </row>
    <row r="1190" s="16" customFormat="1">
      <c r="A1190" s="16"/>
      <c r="B1190" s="267"/>
      <c r="C1190" s="268"/>
      <c r="D1190" s="228" t="s">
        <v>193</v>
      </c>
      <c r="E1190" s="269" t="s">
        <v>19</v>
      </c>
      <c r="F1190" s="270" t="s">
        <v>473</v>
      </c>
      <c r="G1190" s="268"/>
      <c r="H1190" s="271">
        <v>31.146999999999998</v>
      </c>
      <c r="I1190" s="272"/>
      <c r="J1190" s="268"/>
      <c r="K1190" s="268"/>
      <c r="L1190" s="273"/>
      <c r="M1190" s="274"/>
      <c r="N1190" s="275"/>
      <c r="O1190" s="275"/>
      <c r="P1190" s="275"/>
      <c r="Q1190" s="275"/>
      <c r="R1190" s="275"/>
      <c r="S1190" s="275"/>
      <c r="T1190" s="276"/>
      <c r="U1190" s="16"/>
      <c r="V1190" s="16"/>
      <c r="W1190" s="16"/>
      <c r="X1190" s="16"/>
      <c r="Y1190" s="16"/>
      <c r="Z1190" s="16"/>
      <c r="AA1190" s="16"/>
      <c r="AB1190" s="16"/>
      <c r="AC1190" s="16"/>
      <c r="AD1190" s="16"/>
      <c r="AE1190" s="16"/>
      <c r="AT1190" s="277" t="s">
        <v>193</v>
      </c>
      <c r="AU1190" s="277" t="s">
        <v>82</v>
      </c>
      <c r="AV1190" s="16" t="s">
        <v>100</v>
      </c>
      <c r="AW1190" s="16" t="s">
        <v>33</v>
      </c>
      <c r="AX1190" s="16" t="s">
        <v>72</v>
      </c>
      <c r="AY1190" s="277" t="s">
        <v>180</v>
      </c>
    </row>
    <row r="1191" s="14" customFormat="1">
      <c r="A1191" s="14"/>
      <c r="B1191" s="246"/>
      <c r="C1191" s="247"/>
      <c r="D1191" s="228" t="s">
        <v>193</v>
      </c>
      <c r="E1191" s="248" t="s">
        <v>19</v>
      </c>
      <c r="F1191" s="249" t="s">
        <v>1637</v>
      </c>
      <c r="G1191" s="247"/>
      <c r="H1191" s="248" t="s">
        <v>19</v>
      </c>
      <c r="I1191" s="250"/>
      <c r="J1191" s="247"/>
      <c r="K1191" s="247"/>
      <c r="L1191" s="251"/>
      <c r="M1191" s="252"/>
      <c r="N1191" s="253"/>
      <c r="O1191" s="253"/>
      <c r="P1191" s="253"/>
      <c r="Q1191" s="253"/>
      <c r="R1191" s="253"/>
      <c r="S1191" s="253"/>
      <c r="T1191" s="25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5" t="s">
        <v>193</v>
      </c>
      <c r="AU1191" s="255" t="s">
        <v>82</v>
      </c>
      <c r="AV1191" s="14" t="s">
        <v>80</v>
      </c>
      <c r="AW1191" s="14" t="s">
        <v>33</v>
      </c>
      <c r="AX1191" s="14" t="s">
        <v>72</v>
      </c>
      <c r="AY1191" s="255" t="s">
        <v>180</v>
      </c>
    </row>
    <row r="1192" s="13" customFormat="1">
      <c r="A1192" s="13"/>
      <c r="B1192" s="235"/>
      <c r="C1192" s="236"/>
      <c r="D1192" s="228" t="s">
        <v>193</v>
      </c>
      <c r="E1192" s="237" t="s">
        <v>19</v>
      </c>
      <c r="F1192" s="238" t="s">
        <v>1638</v>
      </c>
      <c r="G1192" s="236"/>
      <c r="H1192" s="239">
        <v>32.841000000000001</v>
      </c>
      <c r="I1192" s="240"/>
      <c r="J1192" s="236"/>
      <c r="K1192" s="236"/>
      <c r="L1192" s="241"/>
      <c r="M1192" s="242"/>
      <c r="N1192" s="243"/>
      <c r="O1192" s="243"/>
      <c r="P1192" s="243"/>
      <c r="Q1192" s="243"/>
      <c r="R1192" s="243"/>
      <c r="S1192" s="243"/>
      <c r="T1192" s="244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5" t="s">
        <v>193</v>
      </c>
      <c r="AU1192" s="245" t="s">
        <v>82</v>
      </c>
      <c r="AV1192" s="13" t="s">
        <v>82</v>
      </c>
      <c r="AW1192" s="13" t="s">
        <v>33</v>
      </c>
      <c r="AX1192" s="13" t="s">
        <v>72</v>
      </c>
      <c r="AY1192" s="245" t="s">
        <v>180</v>
      </c>
    </row>
    <row r="1193" s="16" customFormat="1">
      <c r="A1193" s="16"/>
      <c r="B1193" s="267"/>
      <c r="C1193" s="268"/>
      <c r="D1193" s="228" t="s">
        <v>193</v>
      </c>
      <c r="E1193" s="269" t="s">
        <v>19</v>
      </c>
      <c r="F1193" s="270" t="s">
        <v>473</v>
      </c>
      <c r="G1193" s="268"/>
      <c r="H1193" s="271">
        <v>32.841000000000001</v>
      </c>
      <c r="I1193" s="272"/>
      <c r="J1193" s="268"/>
      <c r="K1193" s="268"/>
      <c r="L1193" s="273"/>
      <c r="M1193" s="274"/>
      <c r="N1193" s="275"/>
      <c r="O1193" s="275"/>
      <c r="P1193" s="275"/>
      <c r="Q1193" s="275"/>
      <c r="R1193" s="275"/>
      <c r="S1193" s="275"/>
      <c r="T1193" s="276"/>
      <c r="U1193" s="16"/>
      <c r="V1193" s="16"/>
      <c r="W1193" s="16"/>
      <c r="X1193" s="16"/>
      <c r="Y1193" s="16"/>
      <c r="Z1193" s="16"/>
      <c r="AA1193" s="16"/>
      <c r="AB1193" s="16"/>
      <c r="AC1193" s="16"/>
      <c r="AD1193" s="16"/>
      <c r="AE1193" s="16"/>
      <c r="AT1193" s="277" t="s">
        <v>193</v>
      </c>
      <c r="AU1193" s="277" t="s">
        <v>82</v>
      </c>
      <c r="AV1193" s="16" t="s">
        <v>100</v>
      </c>
      <c r="AW1193" s="16" t="s">
        <v>33</v>
      </c>
      <c r="AX1193" s="16" t="s">
        <v>72</v>
      </c>
      <c r="AY1193" s="277" t="s">
        <v>180</v>
      </c>
    </row>
    <row r="1194" s="15" customFormat="1">
      <c r="A1194" s="15"/>
      <c r="B1194" s="256"/>
      <c r="C1194" s="257"/>
      <c r="D1194" s="228" t="s">
        <v>193</v>
      </c>
      <c r="E1194" s="258" t="s">
        <v>19</v>
      </c>
      <c r="F1194" s="259" t="s">
        <v>353</v>
      </c>
      <c r="G1194" s="257"/>
      <c r="H1194" s="260">
        <v>63.988</v>
      </c>
      <c r="I1194" s="261"/>
      <c r="J1194" s="257"/>
      <c r="K1194" s="257"/>
      <c r="L1194" s="262"/>
      <c r="M1194" s="263"/>
      <c r="N1194" s="264"/>
      <c r="O1194" s="264"/>
      <c r="P1194" s="264"/>
      <c r="Q1194" s="264"/>
      <c r="R1194" s="264"/>
      <c r="S1194" s="264"/>
      <c r="T1194" s="26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66" t="s">
        <v>193</v>
      </c>
      <c r="AU1194" s="266" t="s">
        <v>82</v>
      </c>
      <c r="AV1194" s="15" t="s">
        <v>187</v>
      </c>
      <c r="AW1194" s="15" t="s">
        <v>33</v>
      </c>
      <c r="AX1194" s="15" t="s">
        <v>80</v>
      </c>
      <c r="AY1194" s="266" t="s">
        <v>180</v>
      </c>
    </row>
    <row r="1195" s="2" customFormat="1" ht="16.5" customHeight="1">
      <c r="A1195" s="40"/>
      <c r="B1195" s="41"/>
      <c r="C1195" s="215" t="s">
        <v>1639</v>
      </c>
      <c r="D1195" s="215" t="s">
        <v>182</v>
      </c>
      <c r="E1195" s="216" t="s">
        <v>1640</v>
      </c>
      <c r="F1195" s="217" t="s">
        <v>1641</v>
      </c>
      <c r="G1195" s="218" t="s">
        <v>185</v>
      </c>
      <c r="H1195" s="219">
        <v>64</v>
      </c>
      <c r="I1195" s="220"/>
      <c r="J1195" s="221">
        <f>ROUND(I1195*H1195,2)</f>
        <v>0</v>
      </c>
      <c r="K1195" s="217" t="s">
        <v>186</v>
      </c>
      <c r="L1195" s="46"/>
      <c r="M1195" s="222" t="s">
        <v>19</v>
      </c>
      <c r="N1195" s="223" t="s">
        <v>43</v>
      </c>
      <c r="O1195" s="86"/>
      <c r="P1195" s="224">
        <f>O1195*H1195</f>
        <v>0</v>
      </c>
      <c r="Q1195" s="224">
        <v>0</v>
      </c>
      <c r="R1195" s="224">
        <f>Q1195*H1195</f>
        <v>0</v>
      </c>
      <c r="S1195" s="224">
        <v>0</v>
      </c>
      <c r="T1195" s="225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26" t="s">
        <v>187</v>
      </c>
      <c r="AT1195" s="226" t="s">
        <v>182</v>
      </c>
      <c r="AU1195" s="226" t="s">
        <v>82</v>
      </c>
      <c r="AY1195" s="19" t="s">
        <v>180</v>
      </c>
      <c r="BE1195" s="227">
        <f>IF(N1195="základní",J1195,0)</f>
        <v>0</v>
      </c>
      <c r="BF1195" s="227">
        <f>IF(N1195="snížená",J1195,0)</f>
        <v>0</v>
      </c>
      <c r="BG1195" s="227">
        <f>IF(N1195="zákl. přenesená",J1195,0)</f>
        <v>0</v>
      </c>
      <c r="BH1195" s="227">
        <f>IF(N1195="sníž. přenesená",J1195,0)</f>
        <v>0</v>
      </c>
      <c r="BI1195" s="227">
        <f>IF(N1195="nulová",J1195,0)</f>
        <v>0</v>
      </c>
      <c r="BJ1195" s="19" t="s">
        <v>80</v>
      </c>
      <c r="BK1195" s="227">
        <f>ROUND(I1195*H1195,2)</f>
        <v>0</v>
      </c>
      <c r="BL1195" s="19" t="s">
        <v>187</v>
      </c>
      <c r="BM1195" s="226" t="s">
        <v>1642</v>
      </c>
    </row>
    <row r="1196" s="2" customFormat="1">
      <c r="A1196" s="40"/>
      <c r="B1196" s="41"/>
      <c r="C1196" s="42"/>
      <c r="D1196" s="228" t="s">
        <v>189</v>
      </c>
      <c r="E1196" s="42"/>
      <c r="F1196" s="229" t="s">
        <v>1643</v>
      </c>
      <c r="G1196" s="42"/>
      <c r="H1196" s="42"/>
      <c r="I1196" s="230"/>
      <c r="J1196" s="42"/>
      <c r="K1196" s="42"/>
      <c r="L1196" s="46"/>
      <c r="M1196" s="231"/>
      <c r="N1196" s="232"/>
      <c r="O1196" s="86"/>
      <c r="P1196" s="86"/>
      <c r="Q1196" s="86"/>
      <c r="R1196" s="86"/>
      <c r="S1196" s="86"/>
      <c r="T1196" s="87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T1196" s="19" t="s">
        <v>189</v>
      </c>
      <c r="AU1196" s="19" t="s">
        <v>82</v>
      </c>
    </row>
    <row r="1197" s="2" customFormat="1">
      <c r="A1197" s="40"/>
      <c r="B1197" s="41"/>
      <c r="C1197" s="42"/>
      <c r="D1197" s="233" t="s">
        <v>191</v>
      </c>
      <c r="E1197" s="42"/>
      <c r="F1197" s="234" t="s">
        <v>1644</v>
      </c>
      <c r="G1197" s="42"/>
      <c r="H1197" s="42"/>
      <c r="I1197" s="230"/>
      <c r="J1197" s="42"/>
      <c r="K1197" s="42"/>
      <c r="L1197" s="46"/>
      <c r="M1197" s="231"/>
      <c r="N1197" s="232"/>
      <c r="O1197" s="86"/>
      <c r="P1197" s="86"/>
      <c r="Q1197" s="86"/>
      <c r="R1197" s="86"/>
      <c r="S1197" s="86"/>
      <c r="T1197" s="87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T1197" s="19" t="s">
        <v>191</v>
      </c>
      <c r="AU1197" s="19" t="s">
        <v>82</v>
      </c>
    </row>
    <row r="1198" s="2" customFormat="1" ht="16.5" customHeight="1">
      <c r="A1198" s="40"/>
      <c r="B1198" s="41"/>
      <c r="C1198" s="215" t="s">
        <v>1645</v>
      </c>
      <c r="D1198" s="215" t="s">
        <v>182</v>
      </c>
      <c r="E1198" s="216" t="s">
        <v>1646</v>
      </c>
      <c r="F1198" s="217" t="s">
        <v>1647</v>
      </c>
      <c r="G1198" s="218" t="s">
        <v>367</v>
      </c>
      <c r="H1198" s="219">
        <v>0.70399999999999996</v>
      </c>
      <c r="I1198" s="220"/>
      <c r="J1198" s="221">
        <f>ROUND(I1198*H1198,2)</f>
        <v>0</v>
      </c>
      <c r="K1198" s="217" t="s">
        <v>186</v>
      </c>
      <c r="L1198" s="46"/>
      <c r="M1198" s="222" t="s">
        <v>19</v>
      </c>
      <c r="N1198" s="223" t="s">
        <v>43</v>
      </c>
      <c r="O1198" s="86"/>
      <c r="P1198" s="224">
        <f>O1198*H1198</f>
        <v>0</v>
      </c>
      <c r="Q1198" s="224">
        <v>1.04575</v>
      </c>
      <c r="R1198" s="224">
        <f>Q1198*H1198</f>
        <v>0.73620799999999997</v>
      </c>
      <c r="S1198" s="224">
        <v>0</v>
      </c>
      <c r="T1198" s="225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26" t="s">
        <v>187</v>
      </c>
      <c r="AT1198" s="226" t="s">
        <v>182</v>
      </c>
      <c r="AU1198" s="226" t="s">
        <v>82</v>
      </c>
      <c r="AY1198" s="19" t="s">
        <v>180</v>
      </c>
      <c r="BE1198" s="227">
        <f>IF(N1198="základní",J1198,0)</f>
        <v>0</v>
      </c>
      <c r="BF1198" s="227">
        <f>IF(N1198="snížená",J1198,0)</f>
        <v>0</v>
      </c>
      <c r="BG1198" s="227">
        <f>IF(N1198="zákl. přenesená",J1198,0)</f>
        <v>0</v>
      </c>
      <c r="BH1198" s="227">
        <f>IF(N1198="sníž. přenesená",J1198,0)</f>
        <v>0</v>
      </c>
      <c r="BI1198" s="227">
        <f>IF(N1198="nulová",J1198,0)</f>
        <v>0</v>
      </c>
      <c r="BJ1198" s="19" t="s">
        <v>80</v>
      </c>
      <c r="BK1198" s="227">
        <f>ROUND(I1198*H1198,2)</f>
        <v>0</v>
      </c>
      <c r="BL1198" s="19" t="s">
        <v>187</v>
      </c>
      <c r="BM1198" s="226" t="s">
        <v>1648</v>
      </c>
    </row>
    <row r="1199" s="2" customFormat="1">
      <c r="A1199" s="40"/>
      <c r="B1199" s="41"/>
      <c r="C1199" s="42"/>
      <c r="D1199" s="228" t="s">
        <v>189</v>
      </c>
      <c r="E1199" s="42"/>
      <c r="F1199" s="229" t="s">
        <v>1649</v>
      </c>
      <c r="G1199" s="42"/>
      <c r="H1199" s="42"/>
      <c r="I1199" s="230"/>
      <c r="J1199" s="42"/>
      <c r="K1199" s="42"/>
      <c r="L1199" s="46"/>
      <c r="M1199" s="231"/>
      <c r="N1199" s="232"/>
      <c r="O1199" s="86"/>
      <c r="P1199" s="86"/>
      <c r="Q1199" s="86"/>
      <c r="R1199" s="86"/>
      <c r="S1199" s="86"/>
      <c r="T1199" s="87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T1199" s="19" t="s">
        <v>189</v>
      </c>
      <c r="AU1199" s="19" t="s">
        <v>82</v>
      </c>
    </row>
    <row r="1200" s="2" customFormat="1">
      <c r="A1200" s="40"/>
      <c r="B1200" s="41"/>
      <c r="C1200" s="42"/>
      <c r="D1200" s="233" t="s">
        <v>191</v>
      </c>
      <c r="E1200" s="42"/>
      <c r="F1200" s="234" t="s">
        <v>1650</v>
      </c>
      <c r="G1200" s="42"/>
      <c r="H1200" s="42"/>
      <c r="I1200" s="230"/>
      <c r="J1200" s="42"/>
      <c r="K1200" s="42"/>
      <c r="L1200" s="46"/>
      <c r="M1200" s="231"/>
      <c r="N1200" s="232"/>
      <c r="O1200" s="86"/>
      <c r="P1200" s="86"/>
      <c r="Q1200" s="86"/>
      <c r="R1200" s="86"/>
      <c r="S1200" s="86"/>
      <c r="T1200" s="87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T1200" s="19" t="s">
        <v>191</v>
      </c>
      <c r="AU1200" s="19" t="s">
        <v>82</v>
      </c>
    </row>
    <row r="1201" s="14" customFormat="1">
      <c r="A1201" s="14"/>
      <c r="B1201" s="246"/>
      <c r="C1201" s="247"/>
      <c r="D1201" s="228" t="s">
        <v>193</v>
      </c>
      <c r="E1201" s="248" t="s">
        <v>19</v>
      </c>
      <c r="F1201" s="249" t="s">
        <v>1651</v>
      </c>
      <c r="G1201" s="247"/>
      <c r="H1201" s="248" t="s">
        <v>19</v>
      </c>
      <c r="I1201" s="250"/>
      <c r="J1201" s="247"/>
      <c r="K1201" s="247"/>
      <c r="L1201" s="251"/>
      <c r="M1201" s="252"/>
      <c r="N1201" s="253"/>
      <c r="O1201" s="253"/>
      <c r="P1201" s="253"/>
      <c r="Q1201" s="253"/>
      <c r="R1201" s="253"/>
      <c r="S1201" s="253"/>
      <c r="T1201" s="25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5" t="s">
        <v>193</v>
      </c>
      <c r="AU1201" s="255" t="s">
        <v>82</v>
      </c>
      <c r="AV1201" s="14" t="s">
        <v>80</v>
      </c>
      <c r="AW1201" s="14" t="s">
        <v>33</v>
      </c>
      <c r="AX1201" s="14" t="s">
        <v>72</v>
      </c>
      <c r="AY1201" s="255" t="s">
        <v>180</v>
      </c>
    </row>
    <row r="1202" s="13" customFormat="1">
      <c r="A1202" s="13"/>
      <c r="B1202" s="235"/>
      <c r="C1202" s="236"/>
      <c r="D1202" s="228" t="s">
        <v>193</v>
      </c>
      <c r="E1202" s="237" t="s">
        <v>19</v>
      </c>
      <c r="F1202" s="238" t="s">
        <v>1652</v>
      </c>
      <c r="G1202" s="236"/>
      <c r="H1202" s="239">
        <v>0.70399999999999996</v>
      </c>
      <c r="I1202" s="240"/>
      <c r="J1202" s="236"/>
      <c r="K1202" s="236"/>
      <c r="L1202" s="241"/>
      <c r="M1202" s="242"/>
      <c r="N1202" s="243"/>
      <c r="O1202" s="243"/>
      <c r="P1202" s="243"/>
      <c r="Q1202" s="243"/>
      <c r="R1202" s="243"/>
      <c r="S1202" s="243"/>
      <c r="T1202" s="244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5" t="s">
        <v>193</v>
      </c>
      <c r="AU1202" s="245" t="s">
        <v>82</v>
      </c>
      <c r="AV1202" s="13" t="s">
        <v>82</v>
      </c>
      <c r="AW1202" s="13" t="s">
        <v>33</v>
      </c>
      <c r="AX1202" s="13" t="s">
        <v>80</v>
      </c>
      <c r="AY1202" s="245" t="s">
        <v>180</v>
      </c>
    </row>
    <row r="1203" s="2" customFormat="1" ht="16.5" customHeight="1">
      <c r="A1203" s="40"/>
      <c r="B1203" s="41"/>
      <c r="C1203" s="215" t="s">
        <v>1653</v>
      </c>
      <c r="D1203" s="215" t="s">
        <v>182</v>
      </c>
      <c r="E1203" s="216" t="s">
        <v>1654</v>
      </c>
      <c r="F1203" s="217" t="s">
        <v>1655</v>
      </c>
      <c r="G1203" s="218" t="s">
        <v>235</v>
      </c>
      <c r="H1203" s="219">
        <v>62</v>
      </c>
      <c r="I1203" s="220"/>
      <c r="J1203" s="221">
        <f>ROUND(I1203*H1203,2)</f>
        <v>0</v>
      </c>
      <c r="K1203" s="217" t="s">
        <v>186</v>
      </c>
      <c r="L1203" s="46"/>
      <c r="M1203" s="222" t="s">
        <v>19</v>
      </c>
      <c r="N1203" s="223" t="s">
        <v>43</v>
      </c>
      <c r="O1203" s="86"/>
      <c r="P1203" s="224">
        <f>O1203*H1203</f>
        <v>0</v>
      </c>
      <c r="Q1203" s="224">
        <v>0.00011</v>
      </c>
      <c r="R1203" s="224">
        <f>Q1203*H1203</f>
        <v>0.0068200000000000005</v>
      </c>
      <c r="S1203" s="224">
        <v>0</v>
      </c>
      <c r="T1203" s="225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26" t="s">
        <v>187</v>
      </c>
      <c r="AT1203" s="226" t="s">
        <v>182</v>
      </c>
      <c r="AU1203" s="226" t="s">
        <v>82</v>
      </c>
      <c r="AY1203" s="19" t="s">
        <v>180</v>
      </c>
      <c r="BE1203" s="227">
        <f>IF(N1203="základní",J1203,0)</f>
        <v>0</v>
      </c>
      <c r="BF1203" s="227">
        <f>IF(N1203="snížená",J1203,0)</f>
        <v>0</v>
      </c>
      <c r="BG1203" s="227">
        <f>IF(N1203="zákl. přenesená",J1203,0)</f>
        <v>0</v>
      </c>
      <c r="BH1203" s="227">
        <f>IF(N1203="sníž. přenesená",J1203,0)</f>
        <v>0</v>
      </c>
      <c r="BI1203" s="227">
        <f>IF(N1203="nulová",J1203,0)</f>
        <v>0</v>
      </c>
      <c r="BJ1203" s="19" t="s">
        <v>80</v>
      </c>
      <c r="BK1203" s="227">
        <f>ROUND(I1203*H1203,2)</f>
        <v>0</v>
      </c>
      <c r="BL1203" s="19" t="s">
        <v>187</v>
      </c>
      <c r="BM1203" s="226" t="s">
        <v>1656</v>
      </c>
    </row>
    <row r="1204" s="2" customFormat="1">
      <c r="A1204" s="40"/>
      <c r="B1204" s="41"/>
      <c r="C1204" s="42"/>
      <c r="D1204" s="228" t="s">
        <v>189</v>
      </c>
      <c r="E1204" s="42"/>
      <c r="F1204" s="229" t="s">
        <v>1657</v>
      </c>
      <c r="G1204" s="42"/>
      <c r="H1204" s="42"/>
      <c r="I1204" s="230"/>
      <c r="J1204" s="42"/>
      <c r="K1204" s="42"/>
      <c r="L1204" s="46"/>
      <c r="M1204" s="231"/>
      <c r="N1204" s="232"/>
      <c r="O1204" s="86"/>
      <c r="P1204" s="86"/>
      <c r="Q1204" s="86"/>
      <c r="R1204" s="86"/>
      <c r="S1204" s="86"/>
      <c r="T1204" s="87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T1204" s="19" t="s">
        <v>189</v>
      </c>
      <c r="AU1204" s="19" t="s">
        <v>82</v>
      </c>
    </row>
    <row r="1205" s="2" customFormat="1">
      <c r="A1205" s="40"/>
      <c r="B1205" s="41"/>
      <c r="C1205" s="42"/>
      <c r="D1205" s="233" t="s">
        <v>191</v>
      </c>
      <c r="E1205" s="42"/>
      <c r="F1205" s="234" t="s">
        <v>1658</v>
      </c>
      <c r="G1205" s="42"/>
      <c r="H1205" s="42"/>
      <c r="I1205" s="230"/>
      <c r="J1205" s="42"/>
      <c r="K1205" s="42"/>
      <c r="L1205" s="46"/>
      <c r="M1205" s="231"/>
      <c r="N1205" s="232"/>
      <c r="O1205" s="86"/>
      <c r="P1205" s="86"/>
      <c r="Q1205" s="86"/>
      <c r="R1205" s="86"/>
      <c r="S1205" s="86"/>
      <c r="T1205" s="87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T1205" s="19" t="s">
        <v>191</v>
      </c>
      <c r="AU1205" s="19" t="s">
        <v>82</v>
      </c>
    </row>
    <row r="1206" s="14" customFormat="1">
      <c r="A1206" s="14"/>
      <c r="B1206" s="246"/>
      <c r="C1206" s="247"/>
      <c r="D1206" s="228" t="s">
        <v>193</v>
      </c>
      <c r="E1206" s="248" t="s">
        <v>19</v>
      </c>
      <c r="F1206" s="249" t="s">
        <v>1659</v>
      </c>
      <c r="G1206" s="247"/>
      <c r="H1206" s="248" t="s">
        <v>19</v>
      </c>
      <c r="I1206" s="250"/>
      <c r="J1206" s="247"/>
      <c r="K1206" s="247"/>
      <c r="L1206" s="251"/>
      <c r="M1206" s="252"/>
      <c r="N1206" s="253"/>
      <c r="O1206" s="253"/>
      <c r="P1206" s="253"/>
      <c r="Q1206" s="253"/>
      <c r="R1206" s="253"/>
      <c r="S1206" s="253"/>
      <c r="T1206" s="25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5" t="s">
        <v>193</v>
      </c>
      <c r="AU1206" s="255" t="s">
        <v>82</v>
      </c>
      <c r="AV1206" s="14" t="s">
        <v>80</v>
      </c>
      <c r="AW1206" s="14" t="s">
        <v>33</v>
      </c>
      <c r="AX1206" s="14" t="s">
        <v>72</v>
      </c>
      <c r="AY1206" s="255" t="s">
        <v>180</v>
      </c>
    </row>
    <row r="1207" s="13" customFormat="1">
      <c r="A1207" s="13"/>
      <c r="B1207" s="235"/>
      <c r="C1207" s="236"/>
      <c r="D1207" s="228" t="s">
        <v>193</v>
      </c>
      <c r="E1207" s="237" t="s">
        <v>19</v>
      </c>
      <c r="F1207" s="238" t="s">
        <v>1660</v>
      </c>
      <c r="G1207" s="236"/>
      <c r="H1207" s="239">
        <v>23.25</v>
      </c>
      <c r="I1207" s="240"/>
      <c r="J1207" s="236"/>
      <c r="K1207" s="236"/>
      <c r="L1207" s="241"/>
      <c r="M1207" s="242"/>
      <c r="N1207" s="243"/>
      <c r="O1207" s="243"/>
      <c r="P1207" s="243"/>
      <c r="Q1207" s="243"/>
      <c r="R1207" s="243"/>
      <c r="S1207" s="243"/>
      <c r="T1207" s="244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5" t="s">
        <v>193</v>
      </c>
      <c r="AU1207" s="245" t="s">
        <v>82</v>
      </c>
      <c r="AV1207" s="13" t="s">
        <v>82</v>
      </c>
      <c r="AW1207" s="13" t="s">
        <v>33</v>
      </c>
      <c r="AX1207" s="13" t="s">
        <v>72</v>
      </c>
      <c r="AY1207" s="245" t="s">
        <v>180</v>
      </c>
    </row>
    <row r="1208" s="13" customFormat="1">
      <c r="A1208" s="13"/>
      <c r="B1208" s="235"/>
      <c r="C1208" s="236"/>
      <c r="D1208" s="228" t="s">
        <v>193</v>
      </c>
      <c r="E1208" s="237" t="s">
        <v>19</v>
      </c>
      <c r="F1208" s="238" t="s">
        <v>1661</v>
      </c>
      <c r="G1208" s="236"/>
      <c r="H1208" s="239">
        <v>9.5</v>
      </c>
      <c r="I1208" s="240"/>
      <c r="J1208" s="236"/>
      <c r="K1208" s="236"/>
      <c r="L1208" s="241"/>
      <c r="M1208" s="242"/>
      <c r="N1208" s="243"/>
      <c r="O1208" s="243"/>
      <c r="P1208" s="243"/>
      <c r="Q1208" s="243"/>
      <c r="R1208" s="243"/>
      <c r="S1208" s="243"/>
      <c r="T1208" s="244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5" t="s">
        <v>193</v>
      </c>
      <c r="AU1208" s="245" t="s">
        <v>82</v>
      </c>
      <c r="AV1208" s="13" t="s">
        <v>82</v>
      </c>
      <c r="AW1208" s="13" t="s">
        <v>33</v>
      </c>
      <c r="AX1208" s="13" t="s">
        <v>72</v>
      </c>
      <c r="AY1208" s="245" t="s">
        <v>180</v>
      </c>
    </row>
    <row r="1209" s="14" customFormat="1">
      <c r="A1209" s="14"/>
      <c r="B1209" s="246"/>
      <c r="C1209" s="247"/>
      <c r="D1209" s="228" t="s">
        <v>193</v>
      </c>
      <c r="E1209" s="248" t="s">
        <v>19</v>
      </c>
      <c r="F1209" s="249" t="s">
        <v>1662</v>
      </c>
      <c r="G1209" s="247"/>
      <c r="H1209" s="248" t="s">
        <v>19</v>
      </c>
      <c r="I1209" s="250"/>
      <c r="J1209" s="247"/>
      <c r="K1209" s="247"/>
      <c r="L1209" s="251"/>
      <c r="M1209" s="252"/>
      <c r="N1209" s="253"/>
      <c r="O1209" s="253"/>
      <c r="P1209" s="253"/>
      <c r="Q1209" s="253"/>
      <c r="R1209" s="253"/>
      <c r="S1209" s="253"/>
      <c r="T1209" s="25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5" t="s">
        <v>193</v>
      </c>
      <c r="AU1209" s="255" t="s">
        <v>82</v>
      </c>
      <c r="AV1209" s="14" t="s">
        <v>80</v>
      </c>
      <c r="AW1209" s="14" t="s">
        <v>33</v>
      </c>
      <c r="AX1209" s="14" t="s">
        <v>72</v>
      </c>
      <c r="AY1209" s="255" t="s">
        <v>180</v>
      </c>
    </row>
    <row r="1210" s="13" customFormat="1">
      <c r="A1210" s="13"/>
      <c r="B1210" s="235"/>
      <c r="C1210" s="236"/>
      <c r="D1210" s="228" t="s">
        <v>193</v>
      </c>
      <c r="E1210" s="237" t="s">
        <v>19</v>
      </c>
      <c r="F1210" s="238" t="s">
        <v>1663</v>
      </c>
      <c r="G1210" s="236"/>
      <c r="H1210" s="239">
        <v>29.25</v>
      </c>
      <c r="I1210" s="240"/>
      <c r="J1210" s="236"/>
      <c r="K1210" s="236"/>
      <c r="L1210" s="241"/>
      <c r="M1210" s="242"/>
      <c r="N1210" s="243"/>
      <c r="O1210" s="243"/>
      <c r="P1210" s="243"/>
      <c r="Q1210" s="243"/>
      <c r="R1210" s="243"/>
      <c r="S1210" s="243"/>
      <c r="T1210" s="244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5" t="s">
        <v>193</v>
      </c>
      <c r="AU1210" s="245" t="s">
        <v>82</v>
      </c>
      <c r="AV1210" s="13" t="s">
        <v>82</v>
      </c>
      <c r="AW1210" s="13" t="s">
        <v>33</v>
      </c>
      <c r="AX1210" s="13" t="s">
        <v>72</v>
      </c>
      <c r="AY1210" s="245" t="s">
        <v>180</v>
      </c>
    </row>
    <row r="1211" s="15" customFormat="1">
      <c r="A1211" s="15"/>
      <c r="B1211" s="256"/>
      <c r="C1211" s="257"/>
      <c r="D1211" s="228" t="s">
        <v>193</v>
      </c>
      <c r="E1211" s="258" t="s">
        <v>19</v>
      </c>
      <c r="F1211" s="259" t="s">
        <v>353</v>
      </c>
      <c r="G1211" s="257"/>
      <c r="H1211" s="260">
        <v>62</v>
      </c>
      <c r="I1211" s="261"/>
      <c r="J1211" s="257"/>
      <c r="K1211" s="257"/>
      <c r="L1211" s="262"/>
      <c r="M1211" s="263"/>
      <c r="N1211" s="264"/>
      <c r="O1211" s="264"/>
      <c r="P1211" s="264"/>
      <c r="Q1211" s="264"/>
      <c r="R1211" s="264"/>
      <c r="S1211" s="264"/>
      <c r="T1211" s="26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66" t="s">
        <v>193</v>
      </c>
      <c r="AU1211" s="266" t="s">
        <v>82</v>
      </c>
      <c r="AV1211" s="15" t="s">
        <v>187</v>
      </c>
      <c r="AW1211" s="15" t="s">
        <v>33</v>
      </c>
      <c r="AX1211" s="15" t="s">
        <v>80</v>
      </c>
      <c r="AY1211" s="266" t="s">
        <v>180</v>
      </c>
    </row>
    <row r="1212" s="2" customFormat="1" ht="16.5" customHeight="1">
      <c r="A1212" s="40"/>
      <c r="B1212" s="41"/>
      <c r="C1212" s="215" t="s">
        <v>1664</v>
      </c>
      <c r="D1212" s="215" t="s">
        <v>182</v>
      </c>
      <c r="E1212" s="216" t="s">
        <v>1665</v>
      </c>
      <c r="F1212" s="217" t="s">
        <v>1666</v>
      </c>
      <c r="G1212" s="218" t="s">
        <v>235</v>
      </c>
      <c r="H1212" s="219">
        <v>17.75</v>
      </c>
      <c r="I1212" s="220"/>
      <c r="J1212" s="221">
        <f>ROUND(I1212*H1212,2)</f>
        <v>0</v>
      </c>
      <c r="K1212" s="217" t="s">
        <v>186</v>
      </c>
      <c r="L1212" s="46"/>
      <c r="M1212" s="222" t="s">
        <v>19</v>
      </c>
      <c r="N1212" s="223" t="s">
        <v>43</v>
      </c>
      <c r="O1212" s="86"/>
      <c r="P1212" s="224">
        <f>O1212*H1212</f>
        <v>0</v>
      </c>
      <c r="Q1212" s="224">
        <v>0.00019000000000000001</v>
      </c>
      <c r="R1212" s="224">
        <f>Q1212*H1212</f>
        <v>0.0033725000000000001</v>
      </c>
      <c r="S1212" s="224">
        <v>0</v>
      </c>
      <c r="T1212" s="225">
        <f>S1212*H1212</f>
        <v>0</v>
      </c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R1212" s="226" t="s">
        <v>187</v>
      </c>
      <c r="AT1212" s="226" t="s">
        <v>182</v>
      </c>
      <c r="AU1212" s="226" t="s">
        <v>82</v>
      </c>
      <c r="AY1212" s="19" t="s">
        <v>180</v>
      </c>
      <c r="BE1212" s="227">
        <f>IF(N1212="základní",J1212,0)</f>
        <v>0</v>
      </c>
      <c r="BF1212" s="227">
        <f>IF(N1212="snížená",J1212,0)</f>
        <v>0</v>
      </c>
      <c r="BG1212" s="227">
        <f>IF(N1212="zákl. přenesená",J1212,0)</f>
        <v>0</v>
      </c>
      <c r="BH1212" s="227">
        <f>IF(N1212="sníž. přenesená",J1212,0)</f>
        <v>0</v>
      </c>
      <c r="BI1212" s="227">
        <f>IF(N1212="nulová",J1212,0)</f>
        <v>0</v>
      </c>
      <c r="BJ1212" s="19" t="s">
        <v>80</v>
      </c>
      <c r="BK1212" s="227">
        <f>ROUND(I1212*H1212,2)</f>
        <v>0</v>
      </c>
      <c r="BL1212" s="19" t="s">
        <v>187</v>
      </c>
      <c r="BM1212" s="226" t="s">
        <v>1667</v>
      </c>
    </row>
    <row r="1213" s="2" customFormat="1">
      <c r="A1213" s="40"/>
      <c r="B1213" s="41"/>
      <c r="C1213" s="42"/>
      <c r="D1213" s="228" t="s">
        <v>189</v>
      </c>
      <c r="E1213" s="42"/>
      <c r="F1213" s="229" t="s">
        <v>1668</v>
      </c>
      <c r="G1213" s="42"/>
      <c r="H1213" s="42"/>
      <c r="I1213" s="230"/>
      <c r="J1213" s="42"/>
      <c r="K1213" s="42"/>
      <c r="L1213" s="46"/>
      <c r="M1213" s="231"/>
      <c r="N1213" s="232"/>
      <c r="O1213" s="86"/>
      <c r="P1213" s="86"/>
      <c r="Q1213" s="86"/>
      <c r="R1213" s="86"/>
      <c r="S1213" s="86"/>
      <c r="T1213" s="87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T1213" s="19" t="s">
        <v>189</v>
      </c>
      <c r="AU1213" s="19" t="s">
        <v>82</v>
      </c>
    </row>
    <row r="1214" s="2" customFormat="1">
      <c r="A1214" s="40"/>
      <c r="B1214" s="41"/>
      <c r="C1214" s="42"/>
      <c r="D1214" s="233" t="s">
        <v>191</v>
      </c>
      <c r="E1214" s="42"/>
      <c r="F1214" s="234" t="s">
        <v>1669</v>
      </c>
      <c r="G1214" s="42"/>
      <c r="H1214" s="42"/>
      <c r="I1214" s="230"/>
      <c r="J1214" s="42"/>
      <c r="K1214" s="42"/>
      <c r="L1214" s="46"/>
      <c r="M1214" s="231"/>
      <c r="N1214" s="232"/>
      <c r="O1214" s="86"/>
      <c r="P1214" s="86"/>
      <c r="Q1214" s="86"/>
      <c r="R1214" s="86"/>
      <c r="S1214" s="86"/>
      <c r="T1214" s="87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T1214" s="19" t="s">
        <v>191</v>
      </c>
      <c r="AU1214" s="19" t="s">
        <v>82</v>
      </c>
    </row>
    <row r="1215" s="14" customFormat="1">
      <c r="A1215" s="14"/>
      <c r="B1215" s="246"/>
      <c r="C1215" s="247"/>
      <c r="D1215" s="228" t="s">
        <v>193</v>
      </c>
      <c r="E1215" s="248" t="s">
        <v>19</v>
      </c>
      <c r="F1215" s="249" t="s">
        <v>1670</v>
      </c>
      <c r="G1215" s="247"/>
      <c r="H1215" s="248" t="s">
        <v>19</v>
      </c>
      <c r="I1215" s="250"/>
      <c r="J1215" s="247"/>
      <c r="K1215" s="247"/>
      <c r="L1215" s="251"/>
      <c r="M1215" s="252"/>
      <c r="N1215" s="253"/>
      <c r="O1215" s="253"/>
      <c r="P1215" s="253"/>
      <c r="Q1215" s="253"/>
      <c r="R1215" s="253"/>
      <c r="S1215" s="253"/>
      <c r="T1215" s="25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5" t="s">
        <v>193</v>
      </c>
      <c r="AU1215" s="255" t="s">
        <v>82</v>
      </c>
      <c r="AV1215" s="14" t="s">
        <v>80</v>
      </c>
      <c r="AW1215" s="14" t="s">
        <v>33</v>
      </c>
      <c r="AX1215" s="14" t="s">
        <v>72</v>
      </c>
      <c r="AY1215" s="255" t="s">
        <v>180</v>
      </c>
    </row>
    <row r="1216" s="13" customFormat="1">
      <c r="A1216" s="13"/>
      <c r="B1216" s="235"/>
      <c r="C1216" s="236"/>
      <c r="D1216" s="228" t="s">
        <v>193</v>
      </c>
      <c r="E1216" s="237" t="s">
        <v>19</v>
      </c>
      <c r="F1216" s="238" t="s">
        <v>1671</v>
      </c>
      <c r="G1216" s="236"/>
      <c r="H1216" s="239">
        <v>1.25</v>
      </c>
      <c r="I1216" s="240"/>
      <c r="J1216" s="236"/>
      <c r="K1216" s="236"/>
      <c r="L1216" s="241"/>
      <c r="M1216" s="242"/>
      <c r="N1216" s="243"/>
      <c r="O1216" s="243"/>
      <c r="P1216" s="243"/>
      <c r="Q1216" s="243"/>
      <c r="R1216" s="243"/>
      <c r="S1216" s="243"/>
      <c r="T1216" s="244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5" t="s">
        <v>193</v>
      </c>
      <c r="AU1216" s="245" t="s">
        <v>82</v>
      </c>
      <c r="AV1216" s="13" t="s">
        <v>82</v>
      </c>
      <c r="AW1216" s="13" t="s">
        <v>33</v>
      </c>
      <c r="AX1216" s="13" t="s">
        <v>72</v>
      </c>
      <c r="AY1216" s="245" t="s">
        <v>180</v>
      </c>
    </row>
    <row r="1217" s="14" customFormat="1">
      <c r="A1217" s="14"/>
      <c r="B1217" s="246"/>
      <c r="C1217" s="247"/>
      <c r="D1217" s="228" t="s">
        <v>193</v>
      </c>
      <c r="E1217" s="248" t="s">
        <v>19</v>
      </c>
      <c r="F1217" s="249" t="s">
        <v>1672</v>
      </c>
      <c r="G1217" s="247"/>
      <c r="H1217" s="248" t="s">
        <v>19</v>
      </c>
      <c r="I1217" s="250"/>
      <c r="J1217" s="247"/>
      <c r="K1217" s="247"/>
      <c r="L1217" s="251"/>
      <c r="M1217" s="252"/>
      <c r="N1217" s="253"/>
      <c r="O1217" s="253"/>
      <c r="P1217" s="253"/>
      <c r="Q1217" s="253"/>
      <c r="R1217" s="253"/>
      <c r="S1217" s="253"/>
      <c r="T1217" s="25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5" t="s">
        <v>193</v>
      </c>
      <c r="AU1217" s="255" t="s">
        <v>82</v>
      </c>
      <c r="AV1217" s="14" t="s">
        <v>80</v>
      </c>
      <c r="AW1217" s="14" t="s">
        <v>33</v>
      </c>
      <c r="AX1217" s="14" t="s">
        <v>72</v>
      </c>
      <c r="AY1217" s="255" t="s">
        <v>180</v>
      </c>
    </row>
    <row r="1218" s="13" customFormat="1">
      <c r="A1218" s="13"/>
      <c r="B1218" s="235"/>
      <c r="C1218" s="236"/>
      <c r="D1218" s="228" t="s">
        <v>193</v>
      </c>
      <c r="E1218" s="237" t="s">
        <v>19</v>
      </c>
      <c r="F1218" s="238" t="s">
        <v>1673</v>
      </c>
      <c r="G1218" s="236"/>
      <c r="H1218" s="239">
        <v>16.5</v>
      </c>
      <c r="I1218" s="240"/>
      <c r="J1218" s="236"/>
      <c r="K1218" s="236"/>
      <c r="L1218" s="241"/>
      <c r="M1218" s="242"/>
      <c r="N1218" s="243"/>
      <c r="O1218" s="243"/>
      <c r="P1218" s="243"/>
      <c r="Q1218" s="243"/>
      <c r="R1218" s="243"/>
      <c r="S1218" s="243"/>
      <c r="T1218" s="244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5" t="s">
        <v>193</v>
      </c>
      <c r="AU1218" s="245" t="s">
        <v>82</v>
      </c>
      <c r="AV1218" s="13" t="s">
        <v>82</v>
      </c>
      <c r="AW1218" s="13" t="s">
        <v>33</v>
      </c>
      <c r="AX1218" s="13" t="s">
        <v>72</v>
      </c>
      <c r="AY1218" s="245" t="s">
        <v>180</v>
      </c>
    </row>
    <row r="1219" s="15" customFormat="1">
      <c r="A1219" s="15"/>
      <c r="B1219" s="256"/>
      <c r="C1219" s="257"/>
      <c r="D1219" s="228" t="s">
        <v>193</v>
      </c>
      <c r="E1219" s="258" t="s">
        <v>19</v>
      </c>
      <c r="F1219" s="259" t="s">
        <v>353</v>
      </c>
      <c r="G1219" s="257"/>
      <c r="H1219" s="260">
        <v>17.75</v>
      </c>
      <c r="I1219" s="261"/>
      <c r="J1219" s="257"/>
      <c r="K1219" s="257"/>
      <c r="L1219" s="262"/>
      <c r="M1219" s="263"/>
      <c r="N1219" s="264"/>
      <c r="O1219" s="264"/>
      <c r="P1219" s="264"/>
      <c r="Q1219" s="264"/>
      <c r="R1219" s="264"/>
      <c r="S1219" s="264"/>
      <c r="T1219" s="26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66" t="s">
        <v>193</v>
      </c>
      <c r="AU1219" s="266" t="s">
        <v>82</v>
      </c>
      <c r="AV1219" s="15" t="s">
        <v>187</v>
      </c>
      <c r="AW1219" s="15" t="s">
        <v>33</v>
      </c>
      <c r="AX1219" s="15" t="s">
        <v>80</v>
      </c>
      <c r="AY1219" s="266" t="s">
        <v>180</v>
      </c>
    </row>
    <row r="1220" s="2" customFormat="1" ht="16.5" customHeight="1">
      <c r="A1220" s="40"/>
      <c r="B1220" s="41"/>
      <c r="C1220" s="215" t="s">
        <v>1674</v>
      </c>
      <c r="D1220" s="215" t="s">
        <v>182</v>
      </c>
      <c r="E1220" s="216" t="s">
        <v>1675</v>
      </c>
      <c r="F1220" s="217" t="s">
        <v>1676</v>
      </c>
      <c r="G1220" s="218" t="s">
        <v>250</v>
      </c>
      <c r="H1220" s="219">
        <v>11.788</v>
      </c>
      <c r="I1220" s="220"/>
      <c r="J1220" s="221">
        <f>ROUND(I1220*H1220,2)</f>
        <v>0</v>
      </c>
      <c r="K1220" s="217" t="s">
        <v>186</v>
      </c>
      <c r="L1220" s="46"/>
      <c r="M1220" s="222" t="s">
        <v>19</v>
      </c>
      <c r="N1220" s="223" t="s">
        <v>43</v>
      </c>
      <c r="O1220" s="86"/>
      <c r="P1220" s="224">
        <f>O1220*H1220</f>
        <v>0</v>
      </c>
      <c r="Q1220" s="224">
        <v>2.5018699999999998</v>
      </c>
      <c r="R1220" s="224">
        <f>Q1220*H1220</f>
        <v>29.492043559999999</v>
      </c>
      <c r="S1220" s="224">
        <v>0</v>
      </c>
      <c r="T1220" s="225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26" t="s">
        <v>187</v>
      </c>
      <c r="AT1220" s="226" t="s">
        <v>182</v>
      </c>
      <c r="AU1220" s="226" t="s">
        <v>82</v>
      </c>
      <c r="AY1220" s="19" t="s">
        <v>180</v>
      </c>
      <c r="BE1220" s="227">
        <f>IF(N1220="základní",J1220,0)</f>
        <v>0</v>
      </c>
      <c r="BF1220" s="227">
        <f>IF(N1220="snížená",J1220,0)</f>
        <v>0</v>
      </c>
      <c r="BG1220" s="227">
        <f>IF(N1220="zákl. přenesená",J1220,0)</f>
        <v>0</v>
      </c>
      <c r="BH1220" s="227">
        <f>IF(N1220="sníž. přenesená",J1220,0)</f>
        <v>0</v>
      </c>
      <c r="BI1220" s="227">
        <f>IF(N1220="nulová",J1220,0)</f>
        <v>0</v>
      </c>
      <c r="BJ1220" s="19" t="s">
        <v>80</v>
      </c>
      <c r="BK1220" s="227">
        <f>ROUND(I1220*H1220,2)</f>
        <v>0</v>
      </c>
      <c r="BL1220" s="19" t="s">
        <v>187</v>
      </c>
      <c r="BM1220" s="226" t="s">
        <v>1677</v>
      </c>
    </row>
    <row r="1221" s="2" customFormat="1">
      <c r="A1221" s="40"/>
      <c r="B1221" s="41"/>
      <c r="C1221" s="42"/>
      <c r="D1221" s="228" t="s">
        <v>189</v>
      </c>
      <c r="E1221" s="42"/>
      <c r="F1221" s="229" t="s">
        <v>1678</v>
      </c>
      <c r="G1221" s="42"/>
      <c r="H1221" s="42"/>
      <c r="I1221" s="230"/>
      <c r="J1221" s="42"/>
      <c r="K1221" s="42"/>
      <c r="L1221" s="46"/>
      <c r="M1221" s="231"/>
      <c r="N1221" s="232"/>
      <c r="O1221" s="86"/>
      <c r="P1221" s="86"/>
      <c r="Q1221" s="86"/>
      <c r="R1221" s="86"/>
      <c r="S1221" s="86"/>
      <c r="T1221" s="87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T1221" s="19" t="s">
        <v>189</v>
      </c>
      <c r="AU1221" s="19" t="s">
        <v>82</v>
      </c>
    </row>
    <row r="1222" s="2" customFormat="1">
      <c r="A1222" s="40"/>
      <c r="B1222" s="41"/>
      <c r="C1222" s="42"/>
      <c r="D1222" s="233" t="s">
        <v>191</v>
      </c>
      <c r="E1222" s="42"/>
      <c r="F1222" s="234" t="s">
        <v>1679</v>
      </c>
      <c r="G1222" s="42"/>
      <c r="H1222" s="42"/>
      <c r="I1222" s="230"/>
      <c r="J1222" s="42"/>
      <c r="K1222" s="42"/>
      <c r="L1222" s="46"/>
      <c r="M1222" s="231"/>
      <c r="N1222" s="232"/>
      <c r="O1222" s="86"/>
      <c r="P1222" s="86"/>
      <c r="Q1222" s="86"/>
      <c r="R1222" s="86"/>
      <c r="S1222" s="86"/>
      <c r="T1222" s="87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T1222" s="19" t="s">
        <v>191</v>
      </c>
      <c r="AU1222" s="19" t="s">
        <v>82</v>
      </c>
    </row>
    <row r="1223" s="14" customFormat="1">
      <c r="A1223" s="14"/>
      <c r="B1223" s="246"/>
      <c r="C1223" s="247"/>
      <c r="D1223" s="228" t="s">
        <v>193</v>
      </c>
      <c r="E1223" s="248" t="s">
        <v>19</v>
      </c>
      <c r="F1223" s="249" t="s">
        <v>1680</v>
      </c>
      <c r="G1223" s="247"/>
      <c r="H1223" s="248" t="s">
        <v>19</v>
      </c>
      <c r="I1223" s="250"/>
      <c r="J1223" s="247"/>
      <c r="K1223" s="247"/>
      <c r="L1223" s="251"/>
      <c r="M1223" s="252"/>
      <c r="N1223" s="253"/>
      <c r="O1223" s="253"/>
      <c r="P1223" s="253"/>
      <c r="Q1223" s="253"/>
      <c r="R1223" s="253"/>
      <c r="S1223" s="253"/>
      <c r="T1223" s="25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5" t="s">
        <v>193</v>
      </c>
      <c r="AU1223" s="255" t="s">
        <v>82</v>
      </c>
      <c r="AV1223" s="14" t="s">
        <v>80</v>
      </c>
      <c r="AW1223" s="14" t="s">
        <v>33</v>
      </c>
      <c r="AX1223" s="14" t="s">
        <v>72</v>
      </c>
      <c r="AY1223" s="255" t="s">
        <v>180</v>
      </c>
    </row>
    <row r="1224" s="13" customFormat="1">
      <c r="A1224" s="13"/>
      <c r="B1224" s="235"/>
      <c r="C1224" s="236"/>
      <c r="D1224" s="228" t="s">
        <v>193</v>
      </c>
      <c r="E1224" s="237" t="s">
        <v>19</v>
      </c>
      <c r="F1224" s="238" t="s">
        <v>1681</v>
      </c>
      <c r="G1224" s="236"/>
      <c r="H1224" s="239">
        <v>0.70399999999999996</v>
      </c>
      <c r="I1224" s="240"/>
      <c r="J1224" s="236"/>
      <c r="K1224" s="236"/>
      <c r="L1224" s="241"/>
      <c r="M1224" s="242"/>
      <c r="N1224" s="243"/>
      <c r="O1224" s="243"/>
      <c r="P1224" s="243"/>
      <c r="Q1224" s="243"/>
      <c r="R1224" s="243"/>
      <c r="S1224" s="243"/>
      <c r="T1224" s="244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5" t="s">
        <v>193</v>
      </c>
      <c r="AU1224" s="245" t="s">
        <v>82</v>
      </c>
      <c r="AV1224" s="13" t="s">
        <v>82</v>
      </c>
      <c r="AW1224" s="13" t="s">
        <v>33</v>
      </c>
      <c r="AX1224" s="13" t="s">
        <v>72</v>
      </c>
      <c r="AY1224" s="245" t="s">
        <v>180</v>
      </c>
    </row>
    <row r="1225" s="14" customFormat="1">
      <c r="A1225" s="14"/>
      <c r="B1225" s="246"/>
      <c r="C1225" s="247"/>
      <c r="D1225" s="228" t="s">
        <v>193</v>
      </c>
      <c r="E1225" s="248" t="s">
        <v>19</v>
      </c>
      <c r="F1225" s="249" t="s">
        <v>1682</v>
      </c>
      <c r="G1225" s="247"/>
      <c r="H1225" s="248" t="s">
        <v>19</v>
      </c>
      <c r="I1225" s="250"/>
      <c r="J1225" s="247"/>
      <c r="K1225" s="247"/>
      <c r="L1225" s="251"/>
      <c r="M1225" s="252"/>
      <c r="N1225" s="253"/>
      <c r="O1225" s="253"/>
      <c r="P1225" s="253"/>
      <c r="Q1225" s="253"/>
      <c r="R1225" s="253"/>
      <c r="S1225" s="253"/>
      <c r="T1225" s="25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5" t="s">
        <v>193</v>
      </c>
      <c r="AU1225" s="255" t="s">
        <v>82</v>
      </c>
      <c r="AV1225" s="14" t="s">
        <v>80</v>
      </c>
      <c r="AW1225" s="14" t="s">
        <v>33</v>
      </c>
      <c r="AX1225" s="14" t="s">
        <v>72</v>
      </c>
      <c r="AY1225" s="255" t="s">
        <v>180</v>
      </c>
    </row>
    <row r="1226" s="13" customFormat="1">
      <c r="A1226" s="13"/>
      <c r="B1226" s="235"/>
      <c r="C1226" s="236"/>
      <c r="D1226" s="228" t="s">
        <v>193</v>
      </c>
      <c r="E1226" s="237" t="s">
        <v>19</v>
      </c>
      <c r="F1226" s="238" t="s">
        <v>1683</v>
      </c>
      <c r="G1226" s="236"/>
      <c r="H1226" s="239">
        <v>0.32500000000000001</v>
      </c>
      <c r="I1226" s="240"/>
      <c r="J1226" s="236"/>
      <c r="K1226" s="236"/>
      <c r="L1226" s="241"/>
      <c r="M1226" s="242"/>
      <c r="N1226" s="243"/>
      <c r="O1226" s="243"/>
      <c r="P1226" s="243"/>
      <c r="Q1226" s="243"/>
      <c r="R1226" s="243"/>
      <c r="S1226" s="243"/>
      <c r="T1226" s="244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5" t="s">
        <v>193</v>
      </c>
      <c r="AU1226" s="245" t="s">
        <v>82</v>
      </c>
      <c r="AV1226" s="13" t="s">
        <v>82</v>
      </c>
      <c r="AW1226" s="13" t="s">
        <v>33</v>
      </c>
      <c r="AX1226" s="13" t="s">
        <v>72</v>
      </c>
      <c r="AY1226" s="245" t="s">
        <v>180</v>
      </c>
    </row>
    <row r="1227" s="14" customFormat="1">
      <c r="A1227" s="14"/>
      <c r="B1227" s="246"/>
      <c r="C1227" s="247"/>
      <c r="D1227" s="228" t="s">
        <v>193</v>
      </c>
      <c r="E1227" s="248" t="s">
        <v>19</v>
      </c>
      <c r="F1227" s="249" t="s">
        <v>1684</v>
      </c>
      <c r="G1227" s="247"/>
      <c r="H1227" s="248" t="s">
        <v>19</v>
      </c>
      <c r="I1227" s="250"/>
      <c r="J1227" s="247"/>
      <c r="K1227" s="247"/>
      <c r="L1227" s="251"/>
      <c r="M1227" s="252"/>
      <c r="N1227" s="253"/>
      <c r="O1227" s="253"/>
      <c r="P1227" s="253"/>
      <c r="Q1227" s="253"/>
      <c r="R1227" s="253"/>
      <c r="S1227" s="253"/>
      <c r="T1227" s="25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5" t="s">
        <v>193</v>
      </c>
      <c r="AU1227" s="255" t="s">
        <v>82</v>
      </c>
      <c r="AV1227" s="14" t="s">
        <v>80</v>
      </c>
      <c r="AW1227" s="14" t="s">
        <v>33</v>
      </c>
      <c r="AX1227" s="14" t="s">
        <v>72</v>
      </c>
      <c r="AY1227" s="255" t="s">
        <v>180</v>
      </c>
    </row>
    <row r="1228" s="13" customFormat="1">
      <c r="A1228" s="13"/>
      <c r="B1228" s="235"/>
      <c r="C1228" s="236"/>
      <c r="D1228" s="228" t="s">
        <v>193</v>
      </c>
      <c r="E1228" s="237" t="s">
        <v>19</v>
      </c>
      <c r="F1228" s="238" t="s">
        <v>1685</v>
      </c>
      <c r="G1228" s="236"/>
      <c r="H1228" s="239">
        <v>2.5169999999999999</v>
      </c>
      <c r="I1228" s="240"/>
      <c r="J1228" s="236"/>
      <c r="K1228" s="236"/>
      <c r="L1228" s="241"/>
      <c r="M1228" s="242"/>
      <c r="N1228" s="243"/>
      <c r="O1228" s="243"/>
      <c r="P1228" s="243"/>
      <c r="Q1228" s="243"/>
      <c r="R1228" s="243"/>
      <c r="S1228" s="243"/>
      <c r="T1228" s="244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5" t="s">
        <v>193</v>
      </c>
      <c r="AU1228" s="245" t="s">
        <v>82</v>
      </c>
      <c r="AV1228" s="13" t="s">
        <v>82</v>
      </c>
      <c r="AW1228" s="13" t="s">
        <v>33</v>
      </c>
      <c r="AX1228" s="13" t="s">
        <v>72</v>
      </c>
      <c r="AY1228" s="245" t="s">
        <v>180</v>
      </c>
    </row>
    <row r="1229" s="13" customFormat="1">
      <c r="A1229" s="13"/>
      <c r="B1229" s="235"/>
      <c r="C1229" s="236"/>
      <c r="D1229" s="228" t="s">
        <v>193</v>
      </c>
      <c r="E1229" s="237" t="s">
        <v>19</v>
      </c>
      <c r="F1229" s="238" t="s">
        <v>1686</v>
      </c>
      <c r="G1229" s="236"/>
      <c r="H1229" s="239">
        <v>2.77</v>
      </c>
      <c r="I1229" s="240"/>
      <c r="J1229" s="236"/>
      <c r="K1229" s="236"/>
      <c r="L1229" s="241"/>
      <c r="M1229" s="242"/>
      <c r="N1229" s="243"/>
      <c r="O1229" s="243"/>
      <c r="P1229" s="243"/>
      <c r="Q1229" s="243"/>
      <c r="R1229" s="243"/>
      <c r="S1229" s="243"/>
      <c r="T1229" s="24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5" t="s">
        <v>193</v>
      </c>
      <c r="AU1229" s="245" t="s">
        <v>82</v>
      </c>
      <c r="AV1229" s="13" t="s">
        <v>82</v>
      </c>
      <c r="AW1229" s="13" t="s">
        <v>33</v>
      </c>
      <c r="AX1229" s="13" t="s">
        <v>72</v>
      </c>
      <c r="AY1229" s="245" t="s">
        <v>180</v>
      </c>
    </row>
    <row r="1230" s="14" customFormat="1">
      <c r="A1230" s="14"/>
      <c r="B1230" s="246"/>
      <c r="C1230" s="247"/>
      <c r="D1230" s="228" t="s">
        <v>193</v>
      </c>
      <c r="E1230" s="248" t="s">
        <v>19</v>
      </c>
      <c r="F1230" s="249" t="s">
        <v>1637</v>
      </c>
      <c r="G1230" s="247"/>
      <c r="H1230" s="248" t="s">
        <v>19</v>
      </c>
      <c r="I1230" s="250"/>
      <c r="J1230" s="247"/>
      <c r="K1230" s="247"/>
      <c r="L1230" s="251"/>
      <c r="M1230" s="252"/>
      <c r="N1230" s="253"/>
      <c r="O1230" s="253"/>
      <c r="P1230" s="253"/>
      <c r="Q1230" s="253"/>
      <c r="R1230" s="253"/>
      <c r="S1230" s="253"/>
      <c r="T1230" s="25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5" t="s">
        <v>193</v>
      </c>
      <c r="AU1230" s="255" t="s">
        <v>82</v>
      </c>
      <c r="AV1230" s="14" t="s">
        <v>80</v>
      </c>
      <c r="AW1230" s="14" t="s">
        <v>33</v>
      </c>
      <c r="AX1230" s="14" t="s">
        <v>72</v>
      </c>
      <c r="AY1230" s="255" t="s">
        <v>180</v>
      </c>
    </row>
    <row r="1231" s="13" customFormat="1">
      <c r="A1231" s="13"/>
      <c r="B1231" s="235"/>
      <c r="C1231" s="236"/>
      <c r="D1231" s="228" t="s">
        <v>193</v>
      </c>
      <c r="E1231" s="237" t="s">
        <v>19</v>
      </c>
      <c r="F1231" s="238" t="s">
        <v>1687</v>
      </c>
      <c r="G1231" s="236"/>
      <c r="H1231" s="239">
        <v>4.8680000000000003</v>
      </c>
      <c r="I1231" s="240"/>
      <c r="J1231" s="236"/>
      <c r="K1231" s="236"/>
      <c r="L1231" s="241"/>
      <c r="M1231" s="242"/>
      <c r="N1231" s="243"/>
      <c r="O1231" s="243"/>
      <c r="P1231" s="243"/>
      <c r="Q1231" s="243"/>
      <c r="R1231" s="243"/>
      <c r="S1231" s="243"/>
      <c r="T1231" s="244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45" t="s">
        <v>193</v>
      </c>
      <c r="AU1231" s="245" t="s">
        <v>82</v>
      </c>
      <c r="AV1231" s="13" t="s">
        <v>82</v>
      </c>
      <c r="AW1231" s="13" t="s">
        <v>33</v>
      </c>
      <c r="AX1231" s="13" t="s">
        <v>72</v>
      </c>
      <c r="AY1231" s="245" t="s">
        <v>180</v>
      </c>
    </row>
    <row r="1232" s="14" customFormat="1">
      <c r="A1232" s="14"/>
      <c r="B1232" s="246"/>
      <c r="C1232" s="247"/>
      <c r="D1232" s="228" t="s">
        <v>193</v>
      </c>
      <c r="E1232" s="248" t="s">
        <v>19</v>
      </c>
      <c r="F1232" s="249" t="s">
        <v>1688</v>
      </c>
      <c r="G1232" s="247"/>
      <c r="H1232" s="248" t="s">
        <v>19</v>
      </c>
      <c r="I1232" s="250"/>
      <c r="J1232" s="247"/>
      <c r="K1232" s="247"/>
      <c r="L1232" s="251"/>
      <c r="M1232" s="252"/>
      <c r="N1232" s="253"/>
      <c r="O1232" s="253"/>
      <c r="P1232" s="253"/>
      <c r="Q1232" s="253"/>
      <c r="R1232" s="253"/>
      <c r="S1232" s="253"/>
      <c r="T1232" s="25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5" t="s">
        <v>193</v>
      </c>
      <c r="AU1232" s="255" t="s">
        <v>82</v>
      </c>
      <c r="AV1232" s="14" t="s">
        <v>80</v>
      </c>
      <c r="AW1232" s="14" t="s">
        <v>33</v>
      </c>
      <c r="AX1232" s="14" t="s">
        <v>72</v>
      </c>
      <c r="AY1232" s="255" t="s">
        <v>180</v>
      </c>
    </row>
    <row r="1233" s="13" customFormat="1">
      <c r="A1233" s="13"/>
      <c r="B1233" s="235"/>
      <c r="C1233" s="236"/>
      <c r="D1233" s="228" t="s">
        <v>193</v>
      </c>
      <c r="E1233" s="237" t="s">
        <v>19</v>
      </c>
      <c r="F1233" s="238" t="s">
        <v>1689</v>
      </c>
      <c r="G1233" s="236"/>
      <c r="H1233" s="239">
        <v>0.60399999999999998</v>
      </c>
      <c r="I1233" s="240"/>
      <c r="J1233" s="236"/>
      <c r="K1233" s="236"/>
      <c r="L1233" s="241"/>
      <c r="M1233" s="242"/>
      <c r="N1233" s="243"/>
      <c r="O1233" s="243"/>
      <c r="P1233" s="243"/>
      <c r="Q1233" s="243"/>
      <c r="R1233" s="243"/>
      <c r="S1233" s="243"/>
      <c r="T1233" s="244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5" t="s">
        <v>193</v>
      </c>
      <c r="AU1233" s="245" t="s">
        <v>82</v>
      </c>
      <c r="AV1233" s="13" t="s">
        <v>82</v>
      </c>
      <c r="AW1233" s="13" t="s">
        <v>33</v>
      </c>
      <c r="AX1233" s="13" t="s">
        <v>72</v>
      </c>
      <c r="AY1233" s="245" t="s">
        <v>180</v>
      </c>
    </row>
    <row r="1234" s="15" customFormat="1">
      <c r="A1234" s="15"/>
      <c r="B1234" s="256"/>
      <c r="C1234" s="257"/>
      <c r="D1234" s="228" t="s">
        <v>193</v>
      </c>
      <c r="E1234" s="258" t="s">
        <v>19</v>
      </c>
      <c r="F1234" s="259" t="s">
        <v>353</v>
      </c>
      <c r="G1234" s="257"/>
      <c r="H1234" s="260">
        <v>11.788</v>
      </c>
      <c r="I1234" s="261"/>
      <c r="J1234" s="257"/>
      <c r="K1234" s="257"/>
      <c r="L1234" s="262"/>
      <c r="M1234" s="263"/>
      <c r="N1234" s="264"/>
      <c r="O1234" s="264"/>
      <c r="P1234" s="264"/>
      <c r="Q1234" s="264"/>
      <c r="R1234" s="264"/>
      <c r="S1234" s="264"/>
      <c r="T1234" s="26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T1234" s="266" t="s">
        <v>193</v>
      </c>
      <c r="AU1234" s="266" t="s">
        <v>82</v>
      </c>
      <c r="AV1234" s="15" t="s">
        <v>187</v>
      </c>
      <c r="AW1234" s="15" t="s">
        <v>33</v>
      </c>
      <c r="AX1234" s="15" t="s">
        <v>80</v>
      </c>
      <c r="AY1234" s="266" t="s">
        <v>180</v>
      </c>
    </row>
    <row r="1235" s="2" customFormat="1" ht="16.5" customHeight="1">
      <c r="A1235" s="40"/>
      <c r="B1235" s="41"/>
      <c r="C1235" s="215" t="s">
        <v>1690</v>
      </c>
      <c r="D1235" s="215" t="s">
        <v>182</v>
      </c>
      <c r="E1235" s="216" t="s">
        <v>1691</v>
      </c>
      <c r="F1235" s="217" t="s">
        <v>1692</v>
      </c>
      <c r="G1235" s="218" t="s">
        <v>185</v>
      </c>
      <c r="H1235" s="219">
        <v>125.262</v>
      </c>
      <c r="I1235" s="220"/>
      <c r="J1235" s="221">
        <f>ROUND(I1235*H1235,2)</f>
        <v>0</v>
      </c>
      <c r="K1235" s="217" t="s">
        <v>186</v>
      </c>
      <c r="L1235" s="46"/>
      <c r="M1235" s="222" t="s">
        <v>19</v>
      </c>
      <c r="N1235" s="223" t="s">
        <v>43</v>
      </c>
      <c r="O1235" s="86"/>
      <c r="P1235" s="224">
        <f>O1235*H1235</f>
        <v>0</v>
      </c>
      <c r="Q1235" s="224">
        <v>0.0024399999999999999</v>
      </c>
      <c r="R1235" s="224">
        <f>Q1235*H1235</f>
        <v>0.30563928000000001</v>
      </c>
      <c r="S1235" s="224">
        <v>0</v>
      </c>
      <c r="T1235" s="225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26" t="s">
        <v>187</v>
      </c>
      <c r="AT1235" s="226" t="s">
        <v>182</v>
      </c>
      <c r="AU1235" s="226" t="s">
        <v>82</v>
      </c>
      <c r="AY1235" s="19" t="s">
        <v>180</v>
      </c>
      <c r="BE1235" s="227">
        <f>IF(N1235="základní",J1235,0)</f>
        <v>0</v>
      </c>
      <c r="BF1235" s="227">
        <f>IF(N1235="snížená",J1235,0)</f>
        <v>0</v>
      </c>
      <c r="BG1235" s="227">
        <f>IF(N1235="zákl. přenesená",J1235,0)</f>
        <v>0</v>
      </c>
      <c r="BH1235" s="227">
        <f>IF(N1235="sníž. přenesená",J1235,0)</f>
        <v>0</v>
      </c>
      <c r="BI1235" s="227">
        <f>IF(N1235="nulová",J1235,0)</f>
        <v>0</v>
      </c>
      <c r="BJ1235" s="19" t="s">
        <v>80</v>
      </c>
      <c r="BK1235" s="227">
        <f>ROUND(I1235*H1235,2)</f>
        <v>0</v>
      </c>
      <c r="BL1235" s="19" t="s">
        <v>187</v>
      </c>
      <c r="BM1235" s="226" t="s">
        <v>1693</v>
      </c>
    </row>
    <row r="1236" s="2" customFormat="1">
      <c r="A1236" s="40"/>
      <c r="B1236" s="41"/>
      <c r="C1236" s="42"/>
      <c r="D1236" s="228" t="s">
        <v>189</v>
      </c>
      <c r="E1236" s="42"/>
      <c r="F1236" s="229" t="s">
        <v>1694</v>
      </c>
      <c r="G1236" s="42"/>
      <c r="H1236" s="42"/>
      <c r="I1236" s="230"/>
      <c r="J1236" s="42"/>
      <c r="K1236" s="42"/>
      <c r="L1236" s="46"/>
      <c r="M1236" s="231"/>
      <c r="N1236" s="232"/>
      <c r="O1236" s="86"/>
      <c r="P1236" s="86"/>
      <c r="Q1236" s="86"/>
      <c r="R1236" s="86"/>
      <c r="S1236" s="86"/>
      <c r="T1236" s="87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T1236" s="19" t="s">
        <v>189</v>
      </c>
      <c r="AU1236" s="19" t="s">
        <v>82</v>
      </c>
    </row>
    <row r="1237" s="2" customFormat="1">
      <c r="A1237" s="40"/>
      <c r="B1237" s="41"/>
      <c r="C1237" s="42"/>
      <c r="D1237" s="233" t="s">
        <v>191</v>
      </c>
      <c r="E1237" s="42"/>
      <c r="F1237" s="234" t="s">
        <v>1695</v>
      </c>
      <c r="G1237" s="42"/>
      <c r="H1237" s="42"/>
      <c r="I1237" s="230"/>
      <c r="J1237" s="42"/>
      <c r="K1237" s="42"/>
      <c r="L1237" s="46"/>
      <c r="M1237" s="231"/>
      <c r="N1237" s="232"/>
      <c r="O1237" s="86"/>
      <c r="P1237" s="86"/>
      <c r="Q1237" s="86"/>
      <c r="R1237" s="86"/>
      <c r="S1237" s="86"/>
      <c r="T1237" s="87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T1237" s="19" t="s">
        <v>191</v>
      </c>
      <c r="AU1237" s="19" t="s">
        <v>82</v>
      </c>
    </row>
    <row r="1238" s="14" customFormat="1">
      <c r="A1238" s="14"/>
      <c r="B1238" s="246"/>
      <c r="C1238" s="247"/>
      <c r="D1238" s="228" t="s">
        <v>193</v>
      </c>
      <c r="E1238" s="248" t="s">
        <v>19</v>
      </c>
      <c r="F1238" s="249" t="s">
        <v>1680</v>
      </c>
      <c r="G1238" s="247"/>
      <c r="H1238" s="248" t="s">
        <v>19</v>
      </c>
      <c r="I1238" s="250"/>
      <c r="J1238" s="247"/>
      <c r="K1238" s="247"/>
      <c r="L1238" s="251"/>
      <c r="M1238" s="252"/>
      <c r="N1238" s="253"/>
      <c r="O1238" s="253"/>
      <c r="P1238" s="253"/>
      <c r="Q1238" s="253"/>
      <c r="R1238" s="253"/>
      <c r="S1238" s="253"/>
      <c r="T1238" s="25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5" t="s">
        <v>193</v>
      </c>
      <c r="AU1238" s="255" t="s">
        <v>82</v>
      </c>
      <c r="AV1238" s="14" t="s">
        <v>80</v>
      </c>
      <c r="AW1238" s="14" t="s">
        <v>33</v>
      </c>
      <c r="AX1238" s="14" t="s">
        <v>72</v>
      </c>
      <c r="AY1238" s="255" t="s">
        <v>180</v>
      </c>
    </row>
    <row r="1239" s="13" customFormat="1">
      <c r="A1239" s="13"/>
      <c r="B1239" s="235"/>
      <c r="C1239" s="236"/>
      <c r="D1239" s="228" t="s">
        <v>193</v>
      </c>
      <c r="E1239" s="237" t="s">
        <v>19</v>
      </c>
      <c r="F1239" s="238" t="s">
        <v>1696</v>
      </c>
      <c r="G1239" s="236"/>
      <c r="H1239" s="239">
        <v>8.8320000000000007</v>
      </c>
      <c r="I1239" s="240"/>
      <c r="J1239" s="236"/>
      <c r="K1239" s="236"/>
      <c r="L1239" s="241"/>
      <c r="M1239" s="242"/>
      <c r="N1239" s="243"/>
      <c r="O1239" s="243"/>
      <c r="P1239" s="243"/>
      <c r="Q1239" s="243"/>
      <c r="R1239" s="243"/>
      <c r="S1239" s="243"/>
      <c r="T1239" s="24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5" t="s">
        <v>193</v>
      </c>
      <c r="AU1239" s="245" t="s">
        <v>82</v>
      </c>
      <c r="AV1239" s="13" t="s">
        <v>82</v>
      </c>
      <c r="AW1239" s="13" t="s">
        <v>33</v>
      </c>
      <c r="AX1239" s="13" t="s">
        <v>72</v>
      </c>
      <c r="AY1239" s="245" t="s">
        <v>180</v>
      </c>
    </row>
    <row r="1240" s="14" customFormat="1">
      <c r="A1240" s="14"/>
      <c r="B1240" s="246"/>
      <c r="C1240" s="247"/>
      <c r="D1240" s="228" t="s">
        <v>193</v>
      </c>
      <c r="E1240" s="248" t="s">
        <v>19</v>
      </c>
      <c r="F1240" s="249" t="s">
        <v>1682</v>
      </c>
      <c r="G1240" s="247"/>
      <c r="H1240" s="248" t="s">
        <v>19</v>
      </c>
      <c r="I1240" s="250"/>
      <c r="J1240" s="247"/>
      <c r="K1240" s="247"/>
      <c r="L1240" s="251"/>
      <c r="M1240" s="252"/>
      <c r="N1240" s="253"/>
      <c r="O1240" s="253"/>
      <c r="P1240" s="253"/>
      <c r="Q1240" s="253"/>
      <c r="R1240" s="253"/>
      <c r="S1240" s="253"/>
      <c r="T1240" s="25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5" t="s">
        <v>193</v>
      </c>
      <c r="AU1240" s="255" t="s">
        <v>82</v>
      </c>
      <c r="AV1240" s="14" t="s">
        <v>80</v>
      </c>
      <c r="AW1240" s="14" t="s">
        <v>33</v>
      </c>
      <c r="AX1240" s="14" t="s">
        <v>72</v>
      </c>
      <c r="AY1240" s="255" t="s">
        <v>180</v>
      </c>
    </row>
    <row r="1241" s="13" customFormat="1">
      <c r="A1241" s="13"/>
      <c r="B1241" s="235"/>
      <c r="C1241" s="236"/>
      <c r="D1241" s="228" t="s">
        <v>193</v>
      </c>
      <c r="E1241" s="237" t="s">
        <v>19</v>
      </c>
      <c r="F1241" s="238" t="s">
        <v>1697</v>
      </c>
      <c r="G1241" s="236"/>
      <c r="H1241" s="239">
        <v>4.2249999999999996</v>
      </c>
      <c r="I1241" s="240"/>
      <c r="J1241" s="236"/>
      <c r="K1241" s="236"/>
      <c r="L1241" s="241"/>
      <c r="M1241" s="242"/>
      <c r="N1241" s="243"/>
      <c r="O1241" s="243"/>
      <c r="P1241" s="243"/>
      <c r="Q1241" s="243"/>
      <c r="R1241" s="243"/>
      <c r="S1241" s="243"/>
      <c r="T1241" s="244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5" t="s">
        <v>193</v>
      </c>
      <c r="AU1241" s="245" t="s">
        <v>82</v>
      </c>
      <c r="AV1241" s="13" t="s">
        <v>82</v>
      </c>
      <c r="AW1241" s="13" t="s">
        <v>33</v>
      </c>
      <c r="AX1241" s="13" t="s">
        <v>72</v>
      </c>
      <c r="AY1241" s="245" t="s">
        <v>180</v>
      </c>
    </row>
    <row r="1242" s="16" customFormat="1">
      <c r="A1242" s="16"/>
      <c r="B1242" s="267"/>
      <c r="C1242" s="268"/>
      <c r="D1242" s="228" t="s">
        <v>193</v>
      </c>
      <c r="E1242" s="269" t="s">
        <v>19</v>
      </c>
      <c r="F1242" s="270" t="s">
        <v>473</v>
      </c>
      <c r="G1242" s="268"/>
      <c r="H1242" s="271">
        <v>13.057</v>
      </c>
      <c r="I1242" s="272"/>
      <c r="J1242" s="268"/>
      <c r="K1242" s="268"/>
      <c r="L1242" s="273"/>
      <c r="M1242" s="274"/>
      <c r="N1242" s="275"/>
      <c r="O1242" s="275"/>
      <c r="P1242" s="275"/>
      <c r="Q1242" s="275"/>
      <c r="R1242" s="275"/>
      <c r="S1242" s="275"/>
      <c r="T1242" s="276"/>
      <c r="U1242" s="16"/>
      <c r="V1242" s="16"/>
      <c r="W1242" s="16"/>
      <c r="X1242" s="16"/>
      <c r="Y1242" s="16"/>
      <c r="Z1242" s="16"/>
      <c r="AA1242" s="16"/>
      <c r="AB1242" s="16"/>
      <c r="AC1242" s="16"/>
      <c r="AD1242" s="16"/>
      <c r="AE1242" s="16"/>
      <c r="AT1242" s="277" t="s">
        <v>193</v>
      </c>
      <c r="AU1242" s="277" t="s">
        <v>82</v>
      </c>
      <c r="AV1242" s="16" t="s">
        <v>100</v>
      </c>
      <c r="AW1242" s="16" t="s">
        <v>33</v>
      </c>
      <c r="AX1242" s="16" t="s">
        <v>72</v>
      </c>
      <c r="AY1242" s="277" t="s">
        <v>180</v>
      </c>
    </row>
    <row r="1243" s="14" customFormat="1">
      <c r="A1243" s="14"/>
      <c r="B1243" s="246"/>
      <c r="C1243" s="247"/>
      <c r="D1243" s="228" t="s">
        <v>193</v>
      </c>
      <c r="E1243" s="248" t="s">
        <v>19</v>
      </c>
      <c r="F1243" s="249" t="s">
        <v>1684</v>
      </c>
      <c r="G1243" s="247"/>
      <c r="H1243" s="248" t="s">
        <v>19</v>
      </c>
      <c r="I1243" s="250"/>
      <c r="J1243" s="247"/>
      <c r="K1243" s="247"/>
      <c r="L1243" s="251"/>
      <c r="M1243" s="252"/>
      <c r="N1243" s="253"/>
      <c r="O1243" s="253"/>
      <c r="P1243" s="253"/>
      <c r="Q1243" s="253"/>
      <c r="R1243" s="253"/>
      <c r="S1243" s="253"/>
      <c r="T1243" s="25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5" t="s">
        <v>193</v>
      </c>
      <c r="AU1243" s="255" t="s">
        <v>82</v>
      </c>
      <c r="AV1243" s="14" t="s">
        <v>80</v>
      </c>
      <c r="AW1243" s="14" t="s">
        <v>33</v>
      </c>
      <c r="AX1243" s="14" t="s">
        <v>72</v>
      </c>
      <c r="AY1243" s="255" t="s">
        <v>180</v>
      </c>
    </row>
    <row r="1244" s="13" customFormat="1">
      <c r="A1244" s="13"/>
      <c r="B1244" s="235"/>
      <c r="C1244" s="236"/>
      <c r="D1244" s="228" t="s">
        <v>193</v>
      </c>
      <c r="E1244" s="237" t="s">
        <v>19</v>
      </c>
      <c r="F1244" s="238" t="s">
        <v>1698</v>
      </c>
      <c r="G1244" s="236"/>
      <c r="H1244" s="239">
        <v>26.306999999999999</v>
      </c>
      <c r="I1244" s="240"/>
      <c r="J1244" s="236"/>
      <c r="K1244" s="236"/>
      <c r="L1244" s="241"/>
      <c r="M1244" s="242"/>
      <c r="N1244" s="243"/>
      <c r="O1244" s="243"/>
      <c r="P1244" s="243"/>
      <c r="Q1244" s="243"/>
      <c r="R1244" s="243"/>
      <c r="S1244" s="243"/>
      <c r="T1244" s="244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5" t="s">
        <v>193</v>
      </c>
      <c r="AU1244" s="245" t="s">
        <v>82</v>
      </c>
      <c r="AV1244" s="13" t="s">
        <v>82</v>
      </c>
      <c r="AW1244" s="13" t="s">
        <v>33</v>
      </c>
      <c r="AX1244" s="13" t="s">
        <v>72</v>
      </c>
      <c r="AY1244" s="245" t="s">
        <v>180</v>
      </c>
    </row>
    <row r="1245" s="13" customFormat="1">
      <c r="A1245" s="13"/>
      <c r="B1245" s="235"/>
      <c r="C1245" s="236"/>
      <c r="D1245" s="228" t="s">
        <v>193</v>
      </c>
      <c r="E1245" s="237" t="s">
        <v>19</v>
      </c>
      <c r="F1245" s="238" t="s">
        <v>1699</v>
      </c>
      <c r="G1245" s="236"/>
      <c r="H1245" s="239">
        <v>28.986999999999998</v>
      </c>
      <c r="I1245" s="240"/>
      <c r="J1245" s="236"/>
      <c r="K1245" s="236"/>
      <c r="L1245" s="241"/>
      <c r="M1245" s="242"/>
      <c r="N1245" s="243"/>
      <c r="O1245" s="243"/>
      <c r="P1245" s="243"/>
      <c r="Q1245" s="243"/>
      <c r="R1245" s="243"/>
      <c r="S1245" s="243"/>
      <c r="T1245" s="244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5" t="s">
        <v>193</v>
      </c>
      <c r="AU1245" s="245" t="s">
        <v>82</v>
      </c>
      <c r="AV1245" s="13" t="s">
        <v>82</v>
      </c>
      <c r="AW1245" s="13" t="s">
        <v>33</v>
      </c>
      <c r="AX1245" s="13" t="s">
        <v>72</v>
      </c>
      <c r="AY1245" s="245" t="s">
        <v>180</v>
      </c>
    </row>
    <row r="1246" s="14" customFormat="1">
      <c r="A1246" s="14"/>
      <c r="B1246" s="246"/>
      <c r="C1246" s="247"/>
      <c r="D1246" s="228" t="s">
        <v>193</v>
      </c>
      <c r="E1246" s="248" t="s">
        <v>19</v>
      </c>
      <c r="F1246" s="249" t="s">
        <v>1637</v>
      </c>
      <c r="G1246" s="247"/>
      <c r="H1246" s="248" t="s">
        <v>19</v>
      </c>
      <c r="I1246" s="250"/>
      <c r="J1246" s="247"/>
      <c r="K1246" s="247"/>
      <c r="L1246" s="251"/>
      <c r="M1246" s="252"/>
      <c r="N1246" s="253"/>
      <c r="O1246" s="253"/>
      <c r="P1246" s="253"/>
      <c r="Q1246" s="253"/>
      <c r="R1246" s="253"/>
      <c r="S1246" s="253"/>
      <c r="T1246" s="25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5" t="s">
        <v>193</v>
      </c>
      <c r="AU1246" s="255" t="s">
        <v>82</v>
      </c>
      <c r="AV1246" s="14" t="s">
        <v>80</v>
      </c>
      <c r="AW1246" s="14" t="s">
        <v>33</v>
      </c>
      <c r="AX1246" s="14" t="s">
        <v>72</v>
      </c>
      <c r="AY1246" s="255" t="s">
        <v>180</v>
      </c>
    </row>
    <row r="1247" s="13" customFormat="1">
      <c r="A1247" s="13"/>
      <c r="B1247" s="235"/>
      <c r="C1247" s="236"/>
      <c r="D1247" s="228" t="s">
        <v>193</v>
      </c>
      <c r="E1247" s="237" t="s">
        <v>19</v>
      </c>
      <c r="F1247" s="238" t="s">
        <v>1700</v>
      </c>
      <c r="G1247" s="236"/>
      <c r="H1247" s="239">
        <v>50.645000000000003</v>
      </c>
      <c r="I1247" s="240"/>
      <c r="J1247" s="236"/>
      <c r="K1247" s="236"/>
      <c r="L1247" s="241"/>
      <c r="M1247" s="242"/>
      <c r="N1247" s="243"/>
      <c r="O1247" s="243"/>
      <c r="P1247" s="243"/>
      <c r="Q1247" s="243"/>
      <c r="R1247" s="243"/>
      <c r="S1247" s="243"/>
      <c r="T1247" s="24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45" t="s">
        <v>193</v>
      </c>
      <c r="AU1247" s="245" t="s">
        <v>82</v>
      </c>
      <c r="AV1247" s="13" t="s">
        <v>82</v>
      </c>
      <c r="AW1247" s="13" t="s">
        <v>33</v>
      </c>
      <c r="AX1247" s="13" t="s">
        <v>72</v>
      </c>
      <c r="AY1247" s="245" t="s">
        <v>180</v>
      </c>
    </row>
    <row r="1248" s="14" customFormat="1">
      <c r="A1248" s="14"/>
      <c r="B1248" s="246"/>
      <c r="C1248" s="247"/>
      <c r="D1248" s="228" t="s">
        <v>193</v>
      </c>
      <c r="E1248" s="248" t="s">
        <v>19</v>
      </c>
      <c r="F1248" s="249" t="s">
        <v>1701</v>
      </c>
      <c r="G1248" s="247"/>
      <c r="H1248" s="248" t="s">
        <v>19</v>
      </c>
      <c r="I1248" s="250"/>
      <c r="J1248" s="247"/>
      <c r="K1248" s="247"/>
      <c r="L1248" s="251"/>
      <c r="M1248" s="252"/>
      <c r="N1248" s="253"/>
      <c r="O1248" s="253"/>
      <c r="P1248" s="253"/>
      <c r="Q1248" s="253"/>
      <c r="R1248" s="253"/>
      <c r="S1248" s="253"/>
      <c r="T1248" s="25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5" t="s">
        <v>193</v>
      </c>
      <c r="AU1248" s="255" t="s">
        <v>82</v>
      </c>
      <c r="AV1248" s="14" t="s">
        <v>80</v>
      </c>
      <c r="AW1248" s="14" t="s">
        <v>33</v>
      </c>
      <c r="AX1248" s="14" t="s">
        <v>72</v>
      </c>
      <c r="AY1248" s="255" t="s">
        <v>180</v>
      </c>
    </row>
    <row r="1249" s="13" customFormat="1">
      <c r="A1249" s="13"/>
      <c r="B1249" s="235"/>
      <c r="C1249" s="236"/>
      <c r="D1249" s="228" t="s">
        <v>193</v>
      </c>
      <c r="E1249" s="237" t="s">
        <v>19</v>
      </c>
      <c r="F1249" s="238" t="s">
        <v>1702</v>
      </c>
      <c r="G1249" s="236"/>
      <c r="H1249" s="239">
        <v>6.266</v>
      </c>
      <c r="I1249" s="240"/>
      <c r="J1249" s="236"/>
      <c r="K1249" s="236"/>
      <c r="L1249" s="241"/>
      <c r="M1249" s="242"/>
      <c r="N1249" s="243"/>
      <c r="O1249" s="243"/>
      <c r="P1249" s="243"/>
      <c r="Q1249" s="243"/>
      <c r="R1249" s="243"/>
      <c r="S1249" s="243"/>
      <c r="T1249" s="24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5" t="s">
        <v>193</v>
      </c>
      <c r="AU1249" s="245" t="s">
        <v>82</v>
      </c>
      <c r="AV1249" s="13" t="s">
        <v>82</v>
      </c>
      <c r="AW1249" s="13" t="s">
        <v>33</v>
      </c>
      <c r="AX1249" s="13" t="s">
        <v>72</v>
      </c>
      <c r="AY1249" s="245" t="s">
        <v>180</v>
      </c>
    </row>
    <row r="1250" s="16" customFormat="1">
      <c r="A1250" s="16"/>
      <c r="B1250" s="267"/>
      <c r="C1250" s="268"/>
      <c r="D1250" s="228" t="s">
        <v>193</v>
      </c>
      <c r="E1250" s="269" t="s">
        <v>19</v>
      </c>
      <c r="F1250" s="270" t="s">
        <v>473</v>
      </c>
      <c r="G1250" s="268"/>
      <c r="H1250" s="271">
        <v>112.205</v>
      </c>
      <c r="I1250" s="272"/>
      <c r="J1250" s="268"/>
      <c r="K1250" s="268"/>
      <c r="L1250" s="273"/>
      <c r="M1250" s="274"/>
      <c r="N1250" s="275"/>
      <c r="O1250" s="275"/>
      <c r="P1250" s="275"/>
      <c r="Q1250" s="275"/>
      <c r="R1250" s="275"/>
      <c r="S1250" s="275"/>
      <c r="T1250" s="276"/>
      <c r="U1250" s="16"/>
      <c r="V1250" s="16"/>
      <c r="W1250" s="16"/>
      <c r="X1250" s="16"/>
      <c r="Y1250" s="16"/>
      <c r="Z1250" s="16"/>
      <c r="AA1250" s="16"/>
      <c r="AB1250" s="16"/>
      <c r="AC1250" s="16"/>
      <c r="AD1250" s="16"/>
      <c r="AE1250" s="16"/>
      <c r="AT1250" s="277" t="s">
        <v>193</v>
      </c>
      <c r="AU1250" s="277" t="s">
        <v>82</v>
      </c>
      <c r="AV1250" s="16" t="s">
        <v>100</v>
      </c>
      <c r="AW1250" s="16" t="s">
        <v>33</v>
      </c>
      <c r="AX1250" s="16" t="s">
        <v>72</v>
      </c>
      <c r="AY1250" s="277" t="s">
        <v>180</v>
      </c>
    </row>
    <row r="1251" s="15" customFormat="1">
      <c r="A1251" s="15"/>
      <c r="B1251" s="256"/>
      <c r="C1251" s="257"/>
      <c r="D1251" s="228" t="s">
        <v>193</v>
      </c>
      <c r="E1251" s="258" t="s">
        <v>19</v>
      </c>
      <c r="F1251" s="259" t="s">
        <v>353</v>
      </c>
      <c r="G1251" s="257"/>
      <c r="H1251" s="260">
        <v>125.262</v>
      </c>
      <c r="I1251" s="261"/>
      <c r="J1251" s="257"/>
      <c r="K1251" s="257"/>
      <c r="L1251" s="262"/>
      <c r="M1251" s="263"/>
      <c r="N1251" s="264"/>
      <c r="O1251" s="264"/>
      <c r="P1251" s="264"/>
      <c r="Q1251" s="264"/>
      <c r="R1251" s="264"/>
      <c r="S1251" s="264"/>
      <c r="T1251" s="26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T1251" s="266" t="s">
        <v>193</v>
      </c>
      <c r="AU1251" s="266" t="s">
        <v>82</v>
      </c>
      <c r="AV1251" s="15" t="s">
        <v>187</v>
      </c>
      <c r="AW1251" s="15" t="s">
        <v>33</v>
      </c>
      <c r="AX1251" s="15" t="s">
        <v>80</v>
      </c>
      <c r="AY1251" s="266" t="s">
        <v>180</v>
      </c>
    </row>
    <row r="1252" s="2" customFormat="1" ht="16.5" customHeight="1">
      <c r="A1252" s="40"/>
      <c r="B1252" s="41"/>
      <c r="C1252" s="215" t="s">
        <v>1703</v>
      </c>
      <c r="D1252" s="215" t="s">
        <v>182</v>
      </c>
      <c r="E1252" s="216" t="s">
        <v>1704</v>
      </c>
      <c r="F1252" s="217" t="s">
        <v>1705</v>
      </c>
      <c r="G1252" s="218" t="s">
        <v>185</v>
      </c>
      <c r="H1252" s="219">
        <v>125.262</v>
      </c>
      <c r="I1252" s="220"/>
      <c r="J1252" s="221">
        <f>ROUND(I1252*H1252,2)</f>
        <v>0</v>
      </c>
      <c r="K1252" s="217" t="s">
        <v>186</v>
      </c>
      <c r="L1252" s="46"/>
      <c r="M1252" s="222" t="s">
        <v>19</v>
      </c>
      <c r="N1252" s="223" t="s">
        <v>43</v>
      </c>
      <c r="O1252" s="86"/>
      <c r="P1252" s="224">
        <f>O1252*H1252</f>
        <v>0</v>
      </c>
      <c r="Q1252" s="224">
        <v>0</v>
      </c>
      <c r="R1252" s="224">
        <f>Q1252*H1252</f>
        <v>0</v>
      </c>
      <c r="S1252" s="224">
        <v>0</v>
      </c>
      <c r="T1252" s="225">
        <f>S1252*H1252</f>
        <v>0</v>
      </c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R1252" s="226" t="s">
        <v>187</v>
      </c>
      <c r="AT1252" s="226" t="s">
        <v>182</v>
      </c>
      <c r="AU1252" s="226" t="s">
        <v>82</v>
      </c>
      <c r="AY1252" s="19" t="s">
        <v>180</v>
      </c>
      <c r="BE1252" s="227">
        <f>IF(N1252="základní",J1252,0)</f>
        <v>0</v>
      </c>
      <c r="BF1252" s="227">
        <f>IF(N1252="snížená",J1252,0)</f>
        <v>0</v>
      </c>
      <c r="BG1252" s="227">
        <f>IF(N1252="zákl. přenesená",J1252,0)</f>
        <v>0</v>
      </c>
      <c r="BH1252" s="227">
        <f>IF(N1252="sníž. přenesená",J1252,0)</f>
        <v>0</v>
      </c>
      <c r="BI1252" s="227">
        <f>IF(N1252="nulová",J1252,0)</f>
        <v>0</v>
      </c>
      <c r="BJ1252" s="19" t="s">
        <v>80</v>
      </c>
      <c r="BK1252" s="227">
        <f>ROUND(I1252*H1252,2)</f>
        <v>0</v>
      </c>
      <c r="BL1252" s="19" t="s">
        <v>187</v>
      </c>
      <c r="BM1252" s="226" t="s">
        <v>1706</v>
      </c>
    </row>
    <row r="1253" s="2" customFormat="1">
      <c r="A1253" s="40"/>
      <c r="B1253" s="41"/>
      <c r="C1253" s="42"/>
      <c r="D1253" s="228" t="s">
        <v>189</v>
      </c>
      <c r="E1253" s="42"/>
      <c r="F1253" s="229" t="s">
        <v>1707</v>
      </c>
      <c r="G1253" s="42"/>
      <c r="H1253" s="42"/>
      <c r="I1253" s="230"/>
      <c r="J1253" s="42"/>
      <c r="K1253" s="42"/>
      <c r="L1253" s="46"/>
      <c r="M1253" s="231"/>
      <c r="N1253" s="232"/>
      <c r="O1253" s="86"/>
      <c r="P1253" s="86"/>
      <c r="Q1253" s="86"/>
      <c r="R1253" s="86"/>
      <c r="S1253" s="86"/>
      <c r="T1253" s="87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T1253" s="19" t="s">
        <v>189</v>
      </c>
      <c r="AU1253" s="19" t="s">
        <v>82</v>
      </c>
    </row>
    <row r="1254" s="2" customFormat="1">
      <c r="A1254" s="40"/>
      <c r="B1254" s="41"/>
      <c r="C1254" s="42"/>
      <c r="D1254" s="233" t="s">
        <v>191</v>
      </c>
      <c r="E1254" s="42"/>
      <c r="F1254" s="234" t="s">
        <v>1708</v>
      </c>
      <c r="G1254" s="42"/>
      <c r="H1254" s="42"/>
      <c r="I1254" s="230"/>
      <c r="J1254" s="42"/>
      <c r="K1254" s="42"/>
      <c r="L1254" s="46"/>
      <c r="M1254" s="231"/>
      <c r="N1254" s="232"/>
      <c r="O1254" s="86"/>
      <c r="P1254" s="86"/>
      <c r="Q1254" s="86"/>
      <c r="R1254" s="86"/>
      <c r="S1254" s="86"/>
      <c r="T1254" s="87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T1254" s="19" t="s">
        <v>191</v>
      </c>
      <c r="AU1254" s="19" t="s">
        <v>82</v>
      </c>
    </row>
    <row r="1255" s="2" customFormat="1" ht="16.5" customHeight="1">
      <c r="A1255" s="40"/>
      <c r="B1255" s="41"/>
      <c r="C1255" s="215" t="s">
        <v>1709</v>
      </c>
      <c r="D1255" s="215" t="s">
        <v>182</v>
      </c>
      <c r="E1255" s="216" t="s">
        <v>1710</v>
      </c>
      <c r="F1255" s="217" t="s">
        <v>1711</v>
      </c>
      <c r="G1255" s="218" t="s">
        <v>185</v>
      </c>
      <c r="H1255" s="219">
        <v>8.8320000000000007</v>
      </c>
      <c r="I1255" s="220"/>
      <c r="J1255" s="221">
        <f>ROUND(I1255*H1255,2)</f>
        <v>0</v>
      </c>
      <c r="K1255" s="217" t="s">
        <v>186</v>
      </c>
      <c r="L1255" s="46"/>
      <c r="M1255" s="222" t="s">
        <v>19</v>
      </c>
      <c r="N1255" s="223" t="s">
        <v>43</v>
      </c>
      <c r="O1255" s="86"/>
      <c r="P1255" s="224">
        <f>O1255*H1255</f>
        <v>0</v>
      </c>
      <c r="Q1255" s="224">
        <v>0.0027000000000000001</v>
      </c>
      <c r="R1255" s="224">
        <f>Q1255*H1255</f>
        <v>0.023846400000000004</v>
      </c>
      <c r="S1255" s="224">
        <v>0</v>
      </c>
      <c r="T1255" s="225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26" t="s">
        <v>187</v>
      </c>
      <c r="AT1255" s="226" t="s">
        <v>182</v>
      </c>
      <c r="AU1255" s="226" t="s">
        <v>82</v>
      </c>
      <c r="AY1255" s="19" t="s">
        <v>180</v>
      </c>
      <c r="BE1255" s="227">
        <f>IF(N1255="základní",J1255,0)</f>
        <v>0</v>
      </c>
      <c r="BF1255" s="227">
        <f>IF(N1255="snížená",J1255,0)</f>
        <v>0</v>
      </c>
      <c r="BG1255" s="227">
        <f>IF(N1255="zákl. přenesená",J1255,0)</f>
        <v>0</v>
      </c>
      <c r="BH1255" s="227">
        <f>IF(N1255="sníž. přenesená",J1255,0)</f>
        <v>0</v>
      </c>
      <c r="BI1255" s="227">
        <f>IF(N1255="nulová",J1255,0)</f>
        <v>0</v>
      </c>
      <c r="BJ1255" s="19" t="s">
        <v>80</v>
      </c>
      <c r="BK1255" s="227">
        <f>ROUND(I1255*H1255,2)</f>
        <v>0</v>
      </c>
      <c r="BL1255" s="19" t="s">
        <v>187</v>
      </c>
      <c r="BM1255" s="226" t="s">
        <v>1712</v>
      </c>
    </row>
    <row r="1256" s="2" customFormat="1">
      <c r="A1256" s="40"/>
      <c r="B1256" s="41"/>
      <c r="C1256" s="42"/>
      <c r="D1256" s="228" t="s">
        <v>189</v>
      </c>
      <c r="E1256" s="42"/>
      <c r="F1256" s="229" t="s">
        <v>1713</v>
      </c>
      <c r="G1256" s="42"/>
      <c r="H1256" s="42"/>
      <c r="I1256" s="230"/>
      <c r="J1256" s="42"/>
      <c r="K1256" s="42"/>
      <c r="L1256" s="46"/>
      <c r="M1256" s="231"/>
      <c r="N1256" s="232"/>
      <c r="O1256" s="86"/>
      <c r="P1256" s="86"/>
      <c r="Q1256" s="86"/>
      <c r="R1256" s="86"/>
      <c r="S1256" s="86"/>
      <c r="T1256" s="87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T1256" s="19" t="s">
        <v>189</v>
      </c>
      <c r="AU1256" s="19" t="s">
        <v>82</v>
      </c>
    </row>
    <row r="1257" s="2" customFormat="1">
      <c r="A1257" s="40"/>
      <c r="B1257" s="41"/>
      <c r="C1257" s="42"/>
      <c r="D1257" s="233" t="s">
        <v>191</v>
      </c>
      <c r="E1257" s="42"/>
      <c r="F1257" s="234" t="s">
        <v>1714</v>
      </c>
      <c r="G1257" s="42"/>
      <c r="H1257" s="42"/>
      <c r="I1257" s="230"/>
      <c r="J1257" s="42"/>
      <c r="K1257" s="42"/>
      <c r="L1257" s="46"/>
      <c r="M1257" s="231"/>
      <c r="N1257" s="232"/>
      <c r="O1257" s="86"/>
      <c r="P1257" s="86"/>
      <c r="Q1257" s="86"/>
      <c r="R1257" s="86"/>
      <c r="S1257" s="86"/>
      <c r="T1257" s="87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T1257" s="19" t="s">
        <v>191</v>
      </c>
      <c r="AU1257" s="19" t="s">
        <v>82</v>
      </c>
    </row>
    <row r="1258" s="14" customFormat="1">
      <c r="A1258" s="14"/>
      <c r="B1258" s="246"/>
      <c r="C1258" s="247"/>
      <c r="D1258" s="228" t="s">
        <v>193</v>
      </c>
      <c r="E1258" s="248" t="s">
        <v>19</v>
      </c>
      <c r="F1258" s="249" t="s">
        <v>1680</v>
      </c>
      <c r="G1258" s="247"/>
      <c r="H1258" s="248" t="s">
        <v>19</v>
      </c>
      <c r="I1258" s="250"/>
      <c r="J1258" s="247"/>
      <c r="K1258" s="247"/>
      <c r="L1258" s="251"/>
      <c r="M1258" s="252"/>
      <c r="N1258" s="253"/>
      <c r="O1258" s="253"/>
      <c r="P1258" s="253"/>
      <c r="Q1258" s="253"/>
      <c r="R1258" s="253"/>
      <c r="S1258" s="253"/>
      <c r="T1258" s="25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5" t="s">
        <v>193</v>
      </c>
      <c r="AU1258" s="255" t="s">
        <v>82</v>
      </c>
      <c r="AV1258" s="14" t="s">
        <v>80</v>
      </c>
      <c r="AW1258" s="14" t="s">
        <v>33</v>
      </c>
      <c r="AX1258" s="14" t="s">
        <v>72</v>
      </c>
      <c r="AY1258" s="255" t="s">
        <v>180</v>
      </c>
    </row>
    <row r="1259" s="13" customFormat="1">
      <c r="A1259" s="13"/>
      <c r="B1259" s="235"/>
      <c r="C1259" s="236"/>
      <c r="D1259" s="228" t="s">
        <v>193</v>
      </c>
      <c r="E1259" s="237" t="s">
        <v>19</v>
      </c>
      <c r="F1259" s="238" t="s">
        <v>1696</v>
      </c>
      <c r="G1259" s="236"/>
      <c r="H1259" s="239">
        <v>8.8320000000000007</v>
      </c>
      <c r="I1259" s="240"/>
      <c r="J1259" s="236"/>
      <c r="K1259" s="236"/>
      <c r="L1259" s="241"/>
      <c r="M1259" s="242"/>
      <c r="N1259" s="243"/>
      <c r="O1259" s="243"/>
      <c r="P1259" s="243"/>
      <c r="Q1259" s="243"/>
      <c r="R1259" s="243"/>
      <c r="S1259" s="243"/>
      <c r="T1259" s="24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5" t="s">
        <v>193</v>
      </c>
      <c r="AU1259" s="245" t="s">
        <v>82</v>
      </c>
      <c r="AV1259" s="13" t="s">
        <v>82</v>
      </c>
      <c r="AW1259" s="13" t="s">
        <v>33</v>
      </c>
      <c r="AX1259" s="13" t="s">
        <v>80</v>
      </c>
      <c r="AY1259" s="245" t="s">
        <v>180</v>
      </c>
    </row>
    <row r="1260" s="2" customFormat="1" ht="16.5" customHeight="1">
      <c r="A1260" s="40"/>
      <c r="B1260" s="41"/>
      <c r="C1260" s="215" t="s">
        <v>1715</v>
      </c>
      <c r="D1260" s="215" t="s">
        <v>182</v>
      </c>
      <c r="E1260" s="216" t="s">
        <v>1716</v>
      </c>
      <c r="F1260" s="217" t="s">
        <v>1717</v>
      </c>
      <c r="G1260" s="218" t="s">
        <v>367</v>
      </c>
      <c r="H1260" s="219">
        <v>1.415</v>
      </c>
      <c r="I1260" s="220"/>
      <c r="J1260" s="221">
        <f>ROUND(I1260*H1260,2)</f>
        <v>0</v>
      </c>
      <c r="K1260" s="217" t="s">
        <v>186</v>
      </c>
      <c r="L1260" s="46"/>
      <c r="M1260" s="222" t="s">
        <v>19</v>
      </c>
      <c r="N1260" s="223" t="s">
        <v>43</v>
      </c>
      <c r="O1260" s="86"/>
      <c r="P1260" s="224">
        <f>O1260*H1260</f>
        <v>0</v>
      </c>
      <c r="Q1260" s="224">
        <v>1.05237</v>
      </c>
      <c r="R1260" s="224">
        <f>Q1260*H1260</f>
        <v>1.4891035500000001</v>
      </c>
      <c r="S1260" s="224">
        <v>0</v>
      </c>
      <c r="T1260" s="225">
        <f>S1260*H1260</f>
        <v>0</v>
      </c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R1260" s="226" t="s">
        <v>187</v>
      </c>
      <c r="AT1260" s="226" t="s">
        <v>182</v>
      </c>
      <c r="AU1260" s="226" t="s">
        <v>82</v>
      </c>
      <c r="AY1260" s="19" t="s">
        <v>180</v>
      </c>
      <c r="BE1260" s="227">
        <f>IF(N1260="základní",J1260,0)</f>
        <v>0</v>
      </c>
      <c r="BF1260" s="227">
        <f>IF(N1260="snížená",J1260,0)</f>
        <v>0</v>
      </c>
      <c r="BG1260" s="227">
        <f>IF(N1260="zákl. přenesená",J1260,0)</f>
        <v>0</v>
      </c>
      <c r="BH1260" s="227">
        <f>IF(N1260="sníž. přenesená",J1260,0)</f>
        <v>0</v>
      </c>
      <c r="BI1260" s="227">
        <f>IF(N1260="nulová",J1260,0)</f>
        <v>0</v>
      </c>
      <c r="BJ1260" s="19" t="s">
        <v>80</v>
      </c>
      <c r="BK1260" s="227">
        <f>ROUND(I1260*H1260,2)</f>
        <v>0</v>
      </c>
      <c r="BL1260" s="19" t="s">
        <v>187</v>
      </c>
      <c r="BM1260" s="226" t="s">
        <v>1718</v>
      </c>
    </row>
    <row r="1261" s="2" customFormat="1">
      <c r="A1261" s="40"/>
      <c r="B1261" s="41"/>
      <c r="C1261" s="42"/>
      <c r="D1261" s="228" t="s">
        <v>189</v>
      </c>
      <c r="E1261" s="42"/>
      <c r="F1261" s="229" t="s">
        <v>1719</v>
      </c>
      <c r="G1261" s="42"/>
      <c r="H1261" s="42"/>
      <c r="I1261" s="230"/>
      <c r="J1261" s="42"/>
      <c r="K1261" s="42"/>
      <c r="L1261" s="46"/>
      <c r="M1261" s="231"/>
      <c r="N1261" s="232"/>
      <c r="O1261" s="86"/>
      <c r="P1261" s="86"/>
      <c r="Q1261" s="86"/>
      <c r="R1261" s="86"/>
      <c r="S1261" s="86"/>
      <c r="T1261" s="87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T1261" s="19" t="s">
        <v>189</v>
      </c>
      <c r="AU1261" s="19" t="s">
        <v>82</v>
      </c>
    </row>
    <row r="1262" s="2" customFormat="1">
      <c r="A1262" s="40"/>
      <c r="B1262" s="41"/>
      <c r="C1262" s="42"/>
      <c r="D1262" s="233" t="s">
        <v>191</v>
      </c>
      <c r="E1262" s="42"/>
      <c r="F1262" s="234" t="s">
        <v>1720</v>
      </c>
      <c r="G1262" s="42"/>
      <c r="H1262" s="42"/>
      <c r="I1262" s="230"/>
      <c r="J1262" s="42"/>
      <c r="K1262" s="42"/>
      <c r="L1262" s="46"/>
      <c r="M1262" s="231"/>
      <c r="N1262" s="232"/>
      <c r="O1262" s="86"/>
      <c r="P1262" s="86"/>
      <c r="Q1262" s="86"/>
      <c r="R1262" s="86"/>
      <c r="S1262" s="86"/>
      <c r="T1262" s="87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T1262" s="19" t="s">
        <v>191</v>
      </c>
      <c r="AU1262" s="19" t="s">
        <v>82</v>
      </c>
    </row>
    <row r="1263" s="14" customFormat="1">
      <c r="A1263" s="14"/>
      <c r="B1263" s="246"/>
      <c r="C1263" s="247"/>
      <c r="D1263" s="228" t="s">
        <v>193</v>
      </c>
      <c r="E1263" s="248" t="s">
        <v>19</v>
      </c>
      <c r="F1263" s="249" t="s">
        <v>1721</v>
      </c>
      <c r="G1263" s="247"/>
      <c r="H1263" s="248" t="s">
        <v>19</v>
      </c>
      <c r="I1263" s="250"/>
      <c r="J1263" s="247"/>
      <c r="K1263" s="247"/>
      <c r="L1263" s="251"/>
      <c r="M1263" s="252"/>
      <c r="N1263" s="253"/>
      <c r="O1263" s="253"/>
      <c r="P1263" s="253"/>
      <c r="Q1263" s="253"/>
      <c r="R1263" s="253"/>
      <c r="S1263" s="253"/>
      <c r="T1263" s="25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5" t="s">
        <v>193</v>
      </c>
      <c r="AU1263" s="255" t="s">
        <v>82</v>
      </c>
      <c r="AV1263" s="14" t="s">
        <v>80</v>
      </c>
      <c r="AW1263" s="14" t="s">
        <v>33</v>
      </c>
      <c r="AX1263" s="14" t="s">
        <v>72</v>
      </c>
      <c r="AY1263" s="255" t="s">
        <v>180</v>
      </c>
    </row>
    <row r="1264" s="13" customFormat="1">
      <c r="A1264" s="13"/>
      <c r="B1264" s="235"/>
      <c r="C1264" s="236"/>
      <c r="D1264" s="228" t="s">
        <v>193</v>
      </c>
      <c r="E1264" s="237" t="s">
        <v>19</v>
      </c>
      <c r="F1264" s="238" t="s">
        <v>1722</v>
      </c>
      <c r="G1264" s="236"/>
      <c r="H1264" s="239">
        <v>1.415</v>
      </c>
      <c r="I1264" s="240"/>
      <c r="J1264" s="236"/>
      <c r="K1264" s="236"/>
      <c r="L1264" s="241"/>
      <c r="M1264" s="242"/>
      <c r="N1264" s="243"/>
      <c r="O1264" s="243"/>
      <c r="P1264" s="243"/>
      <c r="Q1264" s="243"/>
      <c r="R1264" s="243"/>
      <c r="S1264" s="243"/>
      <c r="T1264" s="244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5" t="s">
        <v>193</v>
      </c>
      <c r="AU1264" s="245" t="s">
        <v>82</v>
      </c>
      <c r="AV1264" s="13" t="s">
        <v>82</v>
      </c>
      <c r="AW1264" s="13" t="s">
        <v>33</v>
      </c>
      <c r="AX1264" s="13" t="s">
        <v>80</v>
      </c>
      <c r="AY1264" s="245" t="s">
        <v>180</v>
      </c>
    </row>
    <row r="1265" s="2" customFormat="1" ht="16.5" customHeight="1">
      <c r="A1265" s="40"/>
      <c r="B1265" s="41"/>
      <c r="C1265" s="215" t="s">
        <v>1723</v>
      </c>
      <c r="D1265" s="215" t="s">
        <v>182</v>
      </c>
      <c r="E1265" s="216" t="s">
        <v>1724</v>
      </c>
      <c r="F1265" s="217" t="s">
        <v>1725</v>
      </c>
      <c r="G1265" s="218" t="s">
        <v>185</v>
      </c>
      <c r="H1265" s="219">
        <v>55.972999999999999</v>
      </c>
      <c r="I1265" s="220"/>
      <c r="J1265" s="221">
        <f>ROUND(I1265*H1265,2)</f>
        <v>0</v>
      </c>
      <c r="K1265" s="217" t="s">
        <v>186</v>
      </c>
      <c r="L1265" s="46"/>
      <c r="M1265" s="222" t="s">
        <v>19</v>
      </c>
      <c r="N1265" s="223" t="s">
        <v>43</v>
      </c>
      <c r="O1265" s="86"/>
      <c r="P1265" s="224">
        <f>O1265*H1265</f>
        <v>0</v>
      </c>
      <c r="Q1265" s="224">
        <v>0.068479999999999999</v>
      </c>
      <c r="R1265" s="224">
        <f>Q1265*H1265</f>
        <v>3.8330310399999998</v>
      </c>
      <c r="S1265" s="224">
        <v>0</v>
      </c>
      <c r="T1265" s="225">
        <f>S1265*H1265</f>
        <v>0</v>
      </c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R1265" s="226" t="s">
        <v>187</v>
      </c>
      <c r="AT1265" s="226" t="s">
        <v>182</v>
      </c>
      <c r="AU1265" s="226" t="s">
        <v>82</v>
      </c>
      <c r="AY1265" s="19" t="s">
        <v>180</v>
      </c>
      <c r="BE1265" s="227">
        <f>IF(N1265="základní",J1265,0)</f>
        <v>0</v>
      </c>
      <c r="BF1265" s="227">
        <f>IF(N1265="snížená",J1265,0)</f>
        <v>0</v>
      </c>
      <c r="BG1265" s="227">
        <f>IF(N1265="zákl. přenesená",J1265,0)</f>
        <v>0</v>
      </c>
      <c r="BH1265" s="227">
        <f>IF(N1265="sníž. přenesená",J1265,0)</f>
        <v>0</v>
      </c>
      <c r="BI1265" s="227">
        <f>IF(N1265="nulová",J1265,0)</f>
        <v>0</v>
      </c>
      <c r="BJ1265" s="19" t="s">
        <v>80</v>
      </c>
      <c r="BK1265" s="227">
        <f>ROUND(I1265*H1265,2)</f>
        <v>0</v>
      </c>
      <c r="BL1265" s="19" t="s">
        <v>187</v>
      </c>
      <c r="BM1265" s="226" t="s">
        <v>1726</v>
      </c>
    </row>
    <row r="1266" s="2" customFormat="1">
      <c r="A1266" s="40"/>
      <c r="B1266" s="41"/>
      <c r="C1266" s="42"/>
      <c r="D1266" s="228" t="s">
        <v>189</v>
      </c>
      <c r="E1266" s="42"/>
      <c r="F1266" s="229" t="s">
        <v>1727</v>
      </c>
      <c r="G1266" s="42"/>
      <c r="H1266" s="42"/>
      <c r="I1266" s="230"/>
      <c r="J1266" s="42"/>
      <c r="K1266" s="42"/>
      <c r="L1266" s="46"/>
      <c r="M1266" s="231"/>
      <c r="N1266" s="232"/>
      <c r="O1266" s="86"/>
      <c r="P1266" s="86"/>
      <c r="Q1266" s="86"/>
      <c r="R1266" s="86"/>
      <c r="S1266" s="86"/>
      <c r="T1266" s="87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T1266" s="19" t="s">
        <v>189</v>
      </c>
      <c r="AU1266" s="19" t="s">
        <v>82</v>
      </c>
    </row>
    <row r="1267" s="2" customFormat="1">
      <c r="A1267" s="40"/>
      <c r="B1267" s="41"/>
      <c r="C1267" s="42"/>
      <c r="D1267" s="233" t="s">
        <v>191</v>
      </c>
      <c r="E1267" s="42"/>
      <c r="F1267" s="234" t="s">
        <v>1728</v>
      </c>
      <c r="G1267" s="42"/>
      <c r="H1267" s="42"/>
      <c r="I1267" s="230"/>
      <c r="J1267" s="42"/>
      <c r="K1267" s="42"/>
      <c r="L1267" s="46"/>
      <c r="M1267" s="231"/>
      <c r="N1267" s="232"/>
      <c r="O1267" s="86"/>
      <c r="P1267" s="86"/>
      <c r="Q1267" s="86"/>
      <c r="R1267" s="86"/>
      <c r="S1267" s="86"/>
      <c r="T1267" s="87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T1267" s="19" t="s">
        <v>191</v>
      </c>
      <c r="AU1267" s="19" t="s">
        <v>82</v>
      </c>
    </row>
    <row r="1268" s="14" customFormat="1">
      <c r="A1268" s="14"/>
      <c r="B1268" s="246"/>
      <c r="C1268" s="247"/>
      <c r="D1268" s="228" t="s">
        <v>193</v>
      </c>
      <c r="E1268" s="248" t="s">
        <v>19</v>
      </c>
      <c r="F1268" s="249" t="s">
        <v>1729</v>
      </c>
      <c r="G1268" s="247"/>
      <c r="H1268" s="248" t="s">
        <v>19</v>
      </c>
      <c r="I1268" s="250"/>
      <c r="J1268" s="247"/>
      <c r="K1268" s="247"/>
      <c r="L1268" s="251"/>
      <c r="M1268" s="252"/>
      <c r="N1268" s="253"/>
      <c r="O1268" s="253"/>
      <c r="P1268" s="253"/>
      <c r="Q1268" s="253"/>
      <c r="R1268" s="253"/>
      <c r="S1268" s="253"/>
      <c r="T1268" s="25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5" t="s">
        <v>193</v>
      </c>
      <c r="AU1268" s="255" t="s">
        <v>82</v>
      </c>
      <c r="AV1268" s="14" t="s">
        <v>80</v>
      </c>
      <c r="AW1268" s="14" t="s">
        <v>33</v>
      </c>
      <c r="AX1268" s="14" t="s">
        <v>72</v>
      </c>
      <c r="AY1268" s="255" t="s">
        <v>180</v>
      </c>
    </row>
    <row r="1269" s="14" customFormat="1">
      <c r="A1269" s="14"/>
      <c r="B1269" s="246"/>
      <c r="C1269" s="247"/>
      <c r="D1269" s="228" t="s">
        <v>193</v>
      </c>
      <c r="E1269" s="248" t="s">
        <v>19</v>
      </c>
      <c r="F1269" s="249" t="s">
        <v>1730</v>
      </c>
      <c r="G1269" s="247"/>
      <c r="H1269" s="248" t="s">
        <v>19</v>
      </c>
      <c r="I1269" s="250"/>
      <c r="J1269" s="247"/>
      <c r="K1269" s="247"/>
      <c r="L1269" s="251"/>
      <c r="M1269" s="252"/>
      <c r="N1269" s="253"/>
      <c r="O1269" s="253"/>
      <c r="P1269" s="253"/>
      <c r="Q1269" s="253"/>
      <c r="R1269" s="253"/>
      <c r="S1269" s="253"/>
      <c r="T1269" s="25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5" t="s">
        <v>193</v>
      </c>
      <c r="AU1269" s="255" t="s">
        <v>82</v>
      </c>
      <c r="AV1269" s="14" t="s">
        <v>80</v>
      </c>
      <c r="AW1269" s="14" t="s">
        <v>33</v>
      </c>
      <c r="AX1269" s="14" t="s">
        <v>72</v>
      </c>
      <c r="AY1269" s="255" t="s">
        <v>180</v>
      </c>
    </row>
    <row r="1270" s="13" customFormat="1">
      <c r="A1270" s="13"/>
      <c r="B1270" s="235"/>
      <c r="C1270" s="236"/>
      <c r="D1270" s="228" t="s">
        <v>193</v>
      </c>
      <c r="E1270" s="237" t="s">
        <v>19</v>
      </c>
      <c r="F1270" s="238" t="s">
        <v>1731</v>
      </c>
      <c r="G1270" s="236"/>
      <c r="H1270" s="239">
        <v>13.65</v>
      </c>
      <c r="I1270" s="240"/>
      <c r="J1270" s="236"/>
      <c r="K1270" s="236"/>
      <c r="L1270" s="241"/>
      <c r="M1270" s="242"/>
      <c r="N1270" s="243"/>
      <c r="O1270" s="243"/>
      <c r="P1270" s="243"/>
      <c r="Q1270" s="243"/>
      <c r="R1270" s="243"/>
      <c r="S1270" s="243"/>
      <c r="T1270" s="244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5" t="s">
        <v>193</v>
      </c>
      <c r="AU1270" s="245" t="s">
        <v>82</v>
      </c>
      <c r="AV1270" s="13" t="s">
        <v>82</v>
      </c>
      <c r="AW1270" s="13" t="s">
        <v>33</v>
      </c>
      <c r="AX1270" s="13" t="s">
        <v>72</v>
      </c>
      <c r="AY1270" s="245" t="s">
        <v>180</v>
      </c>
    </row>
    <row r="1271" s="13" customFormat="1">
      <c r="A1271" s="13"/>
      <c r="B1271" s="235"/>
      <c r="C1271" s="236"/>
      <c r="D1271" s="228" t="s">
        <v>193</v>
      </c>
      <c r="E1271" s="237" t="s">
        <v>19</v>
      </c>
      <c r="F1271" s="238" t="s">
        <v>1732</v>
      </c>
      <c r="G1271" s="236"/>
      <c r="H1271" s="239">
        <v>-2.9399999999999999</v>
      </c>
      <c r="I1271" s="240"/>
      <c r="J1271" s="236"/>
      <c r="K1271" s="236"/>
      <c r="L1271" s="241"/>
      <c r="M1271" s="242"/>
      <c r="N1271" s="243"/>
      <c r="O1271" s="243"/>
      <c r="P1271" s="243"/>
      <c r="Q1271" s="243"/>
      <c r="R1271" s="243"/>
      <c r="S1271" s="243"/>
      <c r="T1271" s="244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45" t="s">
        <v>193</v>
      </c>
      <c r="AU1271" s="245" t="s">
        <v>82</v>
      </c>
      <c r="AV1271" s="13" t="s">
        <v>82</v>
      </c>
      <c r="AW1271" s="13" t="s">
        <v>33</v>
      </c>
      <c r="AX1271" s="13" t="s">
        <v>72</v>
      </c>
      <c r="AY1271" s="245" t="s">
        <v>180</v>
      </c>
    </row>
    <row r="1272" s="16" customFormat="1">
      <c r="A1272" s="16"/>
      <c r="B1272" s="267"/>
      <c r="C1272" s="268"/>
      <c r="D1272" s="228" t="s">
        <v>193</v>
      </c>
      <c r="E1272" s="269" t="s">
        <v>19</v>
      </c>
      <c r="F1272" s="270" t="s">
        <v>473</v>
      </c>
      <c r="G1272" s="268"/>
      <c r="H1272" s="271">
        <v>10.710000000000001</v>
      </c>
      <c r="I1272" s="272"/>
      <c r="J1272" s="268"/>
      <c r="K1272" s="268"/>
      <c r="L1272" s="273"/>
      <c r="M1272" s="274"/>
      <c r="N1272" s="275"/>
      <c r="O1272" s="275"/>
      <c r="P1272" s="275"/>
      <c r="Q1272" s="275"/>
      <c r="R1272" s="275"/>
      <c r="S1272" s="275"/>
      <c r="T1272" s="276"/>
      <c r="U1272" s="16"/>
      <c r="V1272" s="16"/>
      <c r="W1272" s="16"/>
      <c r="X1272" s="16"/>
      <c r="Y1272" s="16"/>
      <c r="Z1272" s="16"/>
      <c r="AA1272" s="16"/>
      <c r="AB1272" s="16"/>
      <c r="AC1272" s="16"/>
      <c r="AD1272" s="16"/>
      <c r="AE1272" s="16"/>
      <c r="AT1272" s="277" t="s">
        <v>193</v>
      </c>
      <c r="AU1272" s="277" t="s">
        <v>82</v>
      </c>
      <c r="AV1272" s="16" t="s">
        <v>100</v>
      </c>
      <c r="AW1272" s="16" t="s">
        <v>33</v>
      </c>
      <c r="AX1272" s="16" t="s">
        <v>72</v>
      </c>
      <c r="AY1272" s="277" t="s">
        <v>180</v>
      </c>
    </row>
    <row r="1273" s="14" customFormat="1">
      <c r="A1273" s="14"/>
      <c r="B1273" s="246"/>
      <c r="C1273" s="247"/>
      <c r="D1273" s="228" t="s">
        <v>193</v>
      </c>
      <c r="E1273" s="248" t="s">
        <v>19</v>
      </c>
      <c r="F1273" s="249" t="s">
        <v>1389</v>
      </c>
      <c r="G1273" s="247"/>
      <c r="H1273" s="248" t="s">
        <v>19</v>
      </c>
      <c r="I1273" s="250"/>
      <c r="J1273" s="247"/>
      <c r="K1273" s="247"/>
      <c r="L1273" s="251"/>
      <c r="M1273" s="252"/>
      <c r="N1273" s="253"/>
      <c r="O1273" s="253"/>
      <c r="P1273" s="253"/>
      <c r="Q1273" s="253"/>
      <c r="R1273" s="253"/>
      <c r="S1273" s="253"/>
      <c r="T1273" s="25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5" t="s">
        <v>193</v>
      </c>
      <c r="AU1273" s="255" t="s">
        <v>82</v>
      </c>
      <c r="AV1273" s="14" t="s">
        <v>80</v>
      </c>
      <c r="AW1273" s="14" t="s">
        <v>33</v>
      </c>
      <c r="AX1273" s="14" t="s">
        <v>72</v>
      </c>
      <c r="AY1273" s="255" t="s">
        <v>180</v>
      </c>
    </row>
    <row r="1274" s="14" customFormat="1">
      <c r="A1274" s="14"/>
      <c r="B1274" s="246"/>
      <c r="C1274" s="247"/>
      <c r="D1274" s="228" t="s">
        <v>193</v>
      </c>
      <c r="E1274" s="248" t="s">
        <v>19</v>
      </c>
      <c r="F1274" s="249" t="s">
        <v>1733</v>
      </c>
      <c r="G1274" s="247"/>
      <c r="H1274" s="248" t="s">
        <v>19</v>
      </c>
      <c r="I1274" s="250"/>
      <c r="J1274" s="247"/>
      <c r="K1274" s="247"/>
      <c r="L1274" s="251"/>
      <c r="M1274" s="252"/>
      <c r="N1274" s="253"/>
      <c r="O1274" s="253"/>
      <c r="P1274" s="253"/>
      <c r="Q1274" s="253"/>
      <c r="R1274" s="253"/>
      <c r="S1274" s="253"/>
      <c r="T1274" s="25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5" t="s">
        <v>193</v>
      </c>
      <c r="AU1274" s="255" t="s">
        <v>82</v>
      </c>
      <c r="AV1274" s="14" t="s">
        <v>80</v>
      </c>
      <c r="AW1274" s="14" t="s">
        <v>33</v>
      </c>
      <c r="AX1274" s="14" t="s">
        <v>72</v>
      </c>
      <c r="AY1274" s="255" t="s">
        <v>180</v>
      </c>
    </row>
    <row r="1275" s="13" customFormat="1">
      <c r="A1275" s="13"/>
      <c r="B1275" s="235"/>
      <c r="C1275" s="236"/>
      <c r="D1275" s="228" t="s">
        <v>193</v>
      </c>
      <c r="E1275" s="237" t="s">
        <v>19</v>
      </c>
      <c r="F1275" s="238" t="s">
        <v>1734</v>
      </c>
      <c r="G1275" s="236"/>
      <c r="H1275" s="239">
        <v>8.6509999999999998</v>
      </c>
      <c r="I1275" s="240"/>
      <c r="J1275" s="236"/>
      <c r="K1275" s="236"/>
      <c r="L1275" s="241"/>
      <c r="M1275" s="242"/>
      <c r="N1275" s="243"/>
      <c r="O1275" s="243"/>
      <c r="P1275" s="243"/>
      <c r="Q1275" s="243"/>
      <c r="R1275" s="243"/>
      <c r="S1275" s="243"/>
      <c r="T1275" s="244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45" t="s">
        <v>193</v>
      </c>
      <c r="AU1275" s="245" t="s">
        <v>82</v>
      </c>
      <c r="AV1275" s="13" t="s">
        <v>82</v>
      </c>
      <c r="AW1275" s="13" t="s">
        <v>33</v>
      </c>
      <c r="AX1275" s="13" t="s">
        <v>72</v>
      </c>
      <c r="AY1275" s="245" t="s">
        <v>180</v>
      </c>
    </row>
    <row r="1276" s="14" customFormat="1">
      <c r="A1276" s="14"/>
      <c r="B1276" s="246"/>
      <c r="C1276" s="247"/>
      <c r="D1276" s="228" t="s">
        <v>193</v>
      </c>
      <c r="E1276" s="248" t="s">
        <v>19</v>
      </c>
      <c r="F1276" s="249" t="s">
        <v>1735</v>
      </c>
      <c r="G1276" s="247"/>
      <c r="H1276" s="248" t="s">
        <v>19</v>
      </c>
      <c r="I1276" s="250"/>
      <c r="J1276" s="247"/>
      <c r="K1276" s="247"/>
      <c r="L1276" s="251"/>
      <c r="M1276" s="252"/>
      <c r="N1276" s="253"/>
      <c r="O1276" s="253"/>
      <c r="P1276" s="253"/>
      <c r="Q1276" s="253"/>
      <c r="R1276" s="253"/>
      <c r="S1276" s="253"/>
      <c r="T1276" s="25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5" t="s">
        <v>193</v>
      </c>
      <c r="AU1276" s="255" t="s">
        <v>82</v>
      </c>
      <c r="AV1276" s="14" t="s">
        <v>80</v>
      </c>
      <c r="AW1276" s="14" t="s">
        <v>33</v>
      </c>
      <c r="AX1276" s="14" t="s">
        <v>72</v>
      </c>
      <c r="AY1276" s="255" t="s">
        <v>180</v>
      </c>
    </row>
    <row r="1277" s="13" customFormat="1">
      <c r="A1277" s="13"/>
      <c r="B1277" s="235"/>
      <c r="C1277" s="236"/>
      <c r="D1277" s="228" t="s">
        <v>193</v>
      </c>
      <c r="E1277" s="237" t="s">
        <v>19</v>
      </c>
      <c r="F1277" s="238" t="s">
        <v>1736</v>
      </c>
      <c r="G1277" s="236"/>
      <c r="H1277" s="239">
        <v>3.9590000000000001</v>
      </c>
      <c r="I1277" s="240"/>
      <c r="J1277" s="236"/>
      <c r="K1277" s="236"/>
      <c r="L1277" s="241"/>
      <c r="M1277" s="242"/>
      <c r="N1277" s="243"/>
      <c r="O1277" s="243"/>
      <c r="P1277" s="243"/>
      <c r="Q1277" s="243"/>
      <c r="R1277" s="243"/>
      <c r="S1277" s="243"/>
      <c r="T1277" s="244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45" t="s">
        <v>193</v>
      </c>
      <c r="AU1277" s="245" t="s">
        <v>82</v>
      </c>
      <c r="AV1277" s="13" t="s">
        <v>82</v>
      </c>
      <c r="AW1277" s="13" t="s">
        <v>33</v>
      </c>
      <c r="AX1277" s="13" t="s">
        <v>72</v>
      </c>
      <c r="AY1277" s="245" t="s">
        <v>180</v>
      </c>
    </row>
    <row r="1278" s="14" customFormat="1">
      <c r="A1278" s="14"/>
      <c r="B1278" s="246"/>
      <c r="C1278" s="247"/>
      <c r="D1278" s="228" t="s">
        <v>193</v>
      </c>
      <c r="E1278" s="248" t="s">
        <v>19</v>
      </c>
      <c r="F1278" s="249" t="s">
        <v>1737</v>
      </c>
      <c r="G1278" s="247"/>
      <c r="H1278" s="248" t="s">
        <v>19</v>
      </c>
      <c r="I1278" s="250"/>
      <c r="J1278" s="247"/>
      <c r="K1278" s="247"/>
      <c r="L1278" s="251"/>
      <c r="M1278" s="252"/>
      <c r="N1278" s="253"/>
      <c r="O1278" s="253"/>
      <c r="P1278" s="253"/>
      <c r="Q1278" s="253"/>
      <c r="R1278" s="253"/>
      <c r="S1278" s="253"/>
      <c r="T1278" s="25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55" t="s">
        <v>193</v>
      </c>
      <c r="AU1278" s="255" t="s">
        <v>82</v>
      </c>
      <c r="AV1278" s="14" t="s">
        <v>80</v>
      </c>
      <c r="AW1278" s="14" t="s">
        <v>33</v>
      </c>
      <c r="AX1278" s="14" t="s">
        <v>72</v>
      </c>
      <c r="AY1278" s="255" t="s">
        <v>180</v>
      </c>
    </row>
    <row r="1279" s="13" customFormat="1">
      <c r="A1279" s="13"/>
      <c r="B1279" s="235"/>
      <c r="C1279" s="236"/>
      <c r="D1279" s="228" t="s">
        <v>193</v>
      </c>
      <c r="E1279" s="237" t="s">
        <v>19</v>
      </c>
      <c r="F1279" s="238" t="s">
        <v>1738</v>
      </c>
      <c r="G1279" s="236"/>
      <c r="H1279" s="239">
        <v>6.7530000000000001</v>
      </c>
      <c r="I1279" s="240"/>
      <c r="J1279" s="236"/>
      <c r="K1279" s="236"/>
      <c r="L1279" s="241"/>
      <c r="M1279" s="242"/>
      <c r="N1279" s="243"/>
      <c r="O1279" s="243"/>
      <c r="P1279" s="243"/>
      <c r="Q1279" s="243"/>
      <c r="R1279" s="243"/>
      <c r="S1279" s="243"/>
      <c r="T1279" s="244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5" t="s">
        <v>193</v>
      </c>
      <c r="AU1279" s="245" t="s">
        <v>82</v>
      </c>
      <c r="AV1279" s="13" t="s">
        <v>82</v>
      </c>
      <c r="AW1279" s="13" t="s">
        <v>33</v>
      </c>
      <c r="AX1279" s="13" t="s">
        <v>72</v>
      </c>
      <c r="AY1279" s="245" t="s">
        <v>180</v>
      </c>
    </row>
    <row r="1280" s="14" customFormat="1">
      <c r="A1280" s="14"/>
      <c r="B1280" s="246"/>
      <c r="C1280" s="247"/>
      <c r="D1280" s="228" t="s">
        <v>193</v>
      </c>
      <c r="E1280" s="248" t="s">
        <v>19</v>
      </c>
      <c r="F1280" s="249" t="s">
        <v>1231</v>
      </c>
      <c r="G1280" s="247"/>
      <c r="H1280" s="248" t="s">
        <v>19</v>
      </c>
      <c r="I1280" s="250"/>
      <c r="J1280" s="247"/>
      <c r="K1280" s="247"/>
      <c r="L1280" s="251"/>
      <c r="M1280" s="252"/>
      <c r="N1280" s="253"/>
      <c r="O1280" s="253"/>
      <c r="P1280" s="253"/>
      <c r="Q1280" s="253"/>
      <c r="R1280" s="253"/>
      <c r="S1280" s="253"/>
      <c r="T1280" s="25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5" t="s">
        <v>193</v>
      </c>
      <c r="AU1280" s="255" t="s">
        <v>82</v>
      </c>
      <c r="AV1280" s="14" t="s">
        <v>80</v>
      </c>
      <c r="AW1280" s="14" t="s">
        <v>33</v>
      </c>
      <c r="AX1280" s="14" t="s">
        <v>72</v>
      </c>
      <c r="AY1280" s="255" t="s">
        <v>180</v>
      </c>
    </row>
    <row r="1281" s="14" customFormat="1">
      <c r="A1281" s="14"/>
      <c r="B1281" s="246"/>
      <c r="C1281" s="247"/>
      <c r="D1281" s="228" t="s">
        <v>193</v>
      </c>
      <c r="E1281" s="248" t="s">
        <v>19</v>
      </c>
      <c r="F1281" s="249" t="s">
        <v>1739</v>
      </c>
      <c r="G1281" s="247"/>
      <c r="H1281" s="248" t="s">
        <v>19</v>
      </c>
      <c r="I1281" s="250"/>
      <c r="J1281" s="247"/>
      <c r="K1281" s="247"/>
      <c r="L1281" s="251"/>
      <c r="M1281" s="252"/>
      <c r="N1281" s="253"/>
      <c r="O1281" s="253"/>
      <c r="P1281" s="253"/>
      <c r="Q1281" s="253"/>
      <c r="R1281" s="253"/>
      <c r="S1281" s="253"/>
      <c r="T1281" s="25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5" t="s">
        <v>193</v>
      </c>
      <c r="AU1281" s="255" t="s">
        <v>82</v>
      </c>
      <c r="AV1281" s="14" t="s">
        <v>80</v>
      </c>
      <c r="AW1281" s="14" t="s">
        <v>33</v>
      </c>
      <c r="AX1281" s="14" t="s">
        <v>72</v>
      </c>
      <c r="AY1281" s="255" t="s">
        <v>180</v>
      </c>
    </row>
    <row r="1282" s="13" customFormat="1">
      <c r="A1282" s="13"/>
      <c r="B1282" s="235"/>
      <c r="C1282" s="236"/>
      <c r="D1282" s="228" t="s">
        <v>193</v>
      </c>
      <c r="E1282" s="237" t="s">
        <v>19</v>
      </c>
      <c r="F1282" s="238" t="s">
        <v>1740</v>
      </c>
      <c r="G1282" s="236"/>
      <c r="H1282" s="239">
        <v>7.5250000000000004</v>
      </c>
      <c r="I1282" s="240"/>
      <c r="J1282" s="236"/>
      <c r="K1282" s="236"/>
      <c r="L1282" s="241"/>
      <c r="M1282" s="242"/>
      <c r="N1282" s="243"/>
      <c r="O1282" s="243"/>
      <c r="P1282" s="243"/>
      <c r="Q1282" s="243"/>
      <c r="R1282" s="243"/>
      <c r="S1282" s="243"/>
      <c r="T1282" s="24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5" t="s">
        <v>193</v>
      </c>
      <c r="AU1282" s="245" t="s">
        <v>82</v>
      </c>
      <c r="AV1282" s="13" t="s">
        <v>82</v>
      </c>
      <c r="AW1282" s="13" t="s">
        <v>33</v>
      </c>
      <c r="AX1282" s="13" t="s">
        <v>72</v>
      </c>
      <c r="AY1282" s="245" t="s">
        <v>180</v>
      </c>
    </row>
    <row r="1283" s="14" customFormat="1">
      <c r="A1283" s="14"/>
      <c r="B1283" s="246"/>
      <c r="C1283" s="247"/>
      <c r="D1283" s="228" t="s">
        <v>193</v>
      </c>
      <c r="E1283" s="248" t="s">
        <v>19</v>
      </c>
      <c r="F1283" s="249" t="s">
        <v>1741</v>
      </c>
      <c r="G1283" s="247"/>
      <c r="H1283" s="248" t="s">
        <v>19</v>
      </c>
      <c r="I1283" s="250"/>
      <c r="J1283" s="247"/>
      <c r="K1283" s="247"/>
      <c r="L1283" s="251"/>
      <c r="M1283" s="252"/>
      <c r="N1283" s="253"/>
      <c r="O1283" s="253"/>
      <c r="P1283" s="253"/>
      <c r="Q1283" s="253"/>
      <c r="R1283" s="253"/>
      <c r="S1283" s="253"/>
      <c r="T1283" s="25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5" t="s">
        <v>193</v>
      </c>
      <c r="AU1283" s="255" t="s">
        <v>82</v>
      </c>
      <c r="AV1283" s="14" t="s">
        <v>80</v>
      </c>
      <c r="AW1283" s="14" t="s">
        <v>33</v>
      </c>
      <c r="AX1283" s="14" t="s">
        <v>72</v>
      </c>
      <c r="AY1283" s="255" t="s">
        <v>180</v>
      </c>
    </row>
    <row r="1284" s="13" customFormat="1">
      <c r="A1284" s="13"/>
      <c r="B1284" s="235"/>
      <c r="C1284" s="236"/>
      <c r="D1284" s="228" t="s">
        <v>193</v>
      </c>
      <c r="E1284" s="237" t="s">
        <v>19</v>
      </c>
      <c r="F1284" s="238" t="s">
        <v>1742</v>
      </c>
      <c r="G1284" s="236"/>
      <c r="H1284" s="239">
        <v>3.1499999999999999</v>
      </c>
      <c r="I1284" s="240"/>
      <c r="J1284" s="236"/>
      <c r="K1284" s="236"/>
      <c r="L1284" s="241"/>
      <c r="M1284" s="242"/>
      <c r="N1284" s="243"/>
      <c r="O1284" s="243"/>
      <c r="P1284" s="243"/>
      <c r="Q1284" s="243"/>
      <c r="R1284" s="243"/>
      <c r="S1284" s="243"/>
      <c r="T1284" s="244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5" t="s">
        <v>193</v>
      </c>
      <c r="AU1284" s="245" t="s">
        <v>82</v>
      </c>
      <c r="AV1284" s="13" t="s">
        <v>82</v>
      </c>
      <c r="AW1284" s="13" t="s">
        <v>33</v>
      </c>
      <c r="AX1284" s="13" t="s">
        <v>72</v>
      </c>
      <c r="AY1284" s="245" t="s">
        <v>180</v>
      </c>
    </row>
    <row r="1285" s="14" customFormat="1">
      <c r="A1285" s="14"/>
      <c r="B1285" s="246"/>
      <c r="C1285" s="247"/>
      <c r="D1285" s="228" t="s">
        <v>193</v>
      </c>
      <c r="E1285" s="248" t="s">
        <v>19</v>
      </c>
      <c r="F1285" s="249" t="s">
        <v>1743</v>
      </c>
      <c r="G1285" s="247"/>
      <c r="H1285" s="248" t="s">
        <v>19</v>
      </c>
      <c r="I1285" s="250"/>
      <c r="J1285" s="247"/>
      <c r="K1285" s="247"/>
      <c r="L1285" s="251"/>
      <c r="M1285" s="252"/>
      <c r="N1285" s="253"/>
      <c r="O1285" s="253"/>
      <c r="P1285" s="253"/>
      <c r="Q1285" s="253"/>
      <c r="R1285" s="253"/>
      <c r="S1285" s="253"/>
      <c r="T1285" s="25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5" t="s">
        <v>193</v>
      </c>
      <c r="AU1285" s="255" t="s">
        <v>82</v>
      </c>
      <c r="AV1285" s="14" t="s">
        <v>80</v>
      </c>
      <c r="AW1285" s="14" t="s">
        <v>33</v>
      </c>
      <c r="AX1285" s="14" t="s">
        <v>72</v>
      </c>
      <c r="AY1285" s="255" t="s">
        <v>180</v>
      </c>
    </row>
    <row r="1286" s="13" customFormat="1">
      <c r="A1286" s="13"/>
      <c r="B1286" s="235"/>
      <c r="C1286" s="236"/>
      <c r="D1286" s="228" t="s">
        <v>193</v>
      </c>
      <c r="E1286" s="237" t="s">
        <v>19</v>
      </c>
      <c r="F1286" s="238" t="s">
        <v>1744</v>
      </c>
      <c r="G1286" s="236"/>
      <c r="H1286" s="239">
        <v>2.625</v>
      </c>
      <c r="I1286" s="240"/>
      <c r="J1286" s="236"/>
      <c r="K1286" s="236"/>
      <c r="L1286" s="241"/>
      <c r="M1286" s="242"/>
      <c r="N1286" s="243"/>
      <c r="O1286" s="243"/>
      <c r="P1286" s="243"/>
      <c r="Q1286" s="243"/>
      <c r="R1286" s="243"/>
      <c r="S1286" s="243"/>
      <c r="T1286" s="244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5" t="s">
        <v>193</v>
      </c>
      <c r="AU1286" s="245" t="s">
        <v>82</v>
      </c>
      <c r="AV1286" s="13" t="s">
        <v>82</v>
      </c>
      <c r="AW1286" s="13" t="s">
        <v>33</v>
      </c>
      <c r="AX1286" s="13" t="s">
        <v>72</v>
      </c>
      <c r="AY1286" s="245" t="s">
        <v>180</v>
      </c>
    </row>
    <row r="1287" s="14" customFormat="1">
      <c r="A1287" s="14"/>
      <c r="B1287" s="246"/>
      <c r="C1287" s="247"/>
      <c r="D1287" s="228" t="s">
        <v>193</v>
      </c>
      <c r="E1287" s="248" t="s">
        <v>19</v>
      </c>
      <c r="F1287" s="249" t="s">
        <v>1745</v>
      </c>
      <c r="G1287" s="247"/>
      <c r="H1287" s="248" t="s">
        <v>19</v>
      </c>
      <c r="I1287" s="250"/>
      <c r="J1287" s="247"/>
      <c r="K1287" s="247"/>
      <c r="L1287" s="251"/>
      <c r="M1287" s="252"/>
      <c r="N1287" s="253"/>
      <c r="O1287" s="253"/>
      <c r="P1287" s="253"/>
      <c r="Q1287" s="253"/>
      <c r="R1287" s="253"/>
      <c r="S1287" s="253"/>
      <c r="T1287" s="25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5" t="s">
        <v>193</v>
      </c>
      <c r="AU1287" s="255" t="s">
        <v>82</v>
      </c>
      <c r="AV1287" s="14" t="s">
        <v>80</v>
      </c>
      <c r="AW1287" s="14" t="s">
        <v>33</v>
      </c>
      <c r="AX1287" s="14" t="s">
        <v>72</v>
      </c>
      <c r="AY1287" s="255" t="s">
        <v>180</v>
      </c>
    </row>
    <row r="1288" s="13" customFormat="1">
      <c r="A1288" s="13"/>
      <c r="B1288" s="235"/>
      <c r="C1288" s="236"/>
      <c r="D1288" s="228" t="s">
        <v>193</v>
      </c>
      <c r="E1288" s="237" t="s">
        <v>19</v>
      </c>
      <c r="F1288" s="238" t="s">
        <v>1746</v>
      </c>
      <c r="G1288" s="236"/>
      <c r="H1288" s="239">
        <v>12.6</v>
      </c>
      <c r="I1288" s="240"/>
      <c r="J1288" s="236"/>
      <c r="K1288" s="236"/>
      <c r="L1288" s="241"/>
      <c r="M1288" s="242"/>
      <c r="N1288" s="243"/>
      <c r="O1288" s="243"/>
      <c r="P1288" s="243"/>
      <c r="Q1288" s="243"/>
      <c r="R1288" s="243"/>
      <c r="S1288" s="243"/>
      <c r="T1288" s="244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5" t="s">
        <v>193</v>
      </c>
      <c r="AU1288" s="245" t="s">
        <v>82</v>
      </c>
      <c r="AV1288" s="13" t="s">
        <v>82</v>
      </c>
      <c r="AW1288" s="13" t="s">
        <v>33</v>
      </c>
      <c r="AX1288" s="13" t="s">
        <v>72</v>
      </c>
      <c r="AY1288" s="245" t="s">
        <v>180</v>
      </c>
    </row>
    <row r="1289" s="16" customFormat="1">
      <c r="A1289" s="16"/>
      <c r="B1289" s="267"/>
      <c r="C1289" s="268"/>
      <c r="D1289" s="228" t="s">
        <v>193</v>
      </c>
      <c r="E1289" s="269" t="s">
        <v>19</v>
      </c>
      <c r="F1289" s="270" t="s">
        <v>473</v>
      </c>
      <c r="G1289" s="268"/>
      <c r="H1289" s="271">
        <v>45.262999999999998</v>
      </c>
      <c r="I1289" s="272"/>
      <c r="J1289" s="268"/>
      <c r="K1289" s="268"/>
      <c r="L1289" s="273"/>
      <c r="M1289" s="274"/>
      <c r="N1289" s="275"/>
      <c r="O1289" s="275"/>
      <c r="P1289" s="275"/>
      <c r="Q1289" s="275"/>
      <c r="R1289" s="275"/>
      <c r="S1289" s="275"/>
      <c r="T1289" s="276"/>
      <c r="U1289" s="16"/>
      <c r="V1289" s="16"/>
      <c r="W1289" s="16"/>
      <c r="X1289" s="16"/>
      <c r="Y1289" s="16"/>
      <c r="Z1289" s="16"/>
      <c r="AA1289" s="16"/>
      <c r="AB1289" s="16"/>
      <c r="AC1289" s="16"/>
      <c r="AD1289" s="16"/>
      <c r="AE1289" s="16"/>
      <c r="AT1289" s="277" t="s">
        <v>193</v>
      </c>
      <c r="AU1289" s="277" t="s">
        <v>82</v>
      </c>
      <c r="AV1289" s="16" t="s">
        <v>100</v>
      </c>
      <c r="AW1289" s="16" t="s">
        <v>33</v>
      </c>
      <c r="AX1289" s="16" t="s">
        <v>72</v>
      </c>
      <c r="AY1289" s="277" t="s">
        <v>180</v>
      </c>
    </row>
    <row r="1290" s="15" customFormat="1">
      <c r="A1290" s="15"/>
      <c r="B1290" s="256"/>
      <c r="C1290" s="257"/>
      <c r="D1290" s="228" t="s">
        <v>193</v>
      </c>
      <c r="E1290" s="258" t="s">
        <v>19</v>
      </c>
      <c r="F1290" s="259" t="s">
        <v>353</v>
      </c>
      <c r="G1290" s="257"/>
      <c r="H1290" s="260">
        <v>55.972999999999999</v>
      </c>
      <c r="I1290" s="261"/>
      <c r="J1290" s="257"/>
      <c r="K1290" s="257"/>
      <c r="L1290" s="262"/>
      <c r="M1290" s="263"/>
      <c r="N1290" s="264"/>
      <c r="O1290" s="264"/>
      <c r="P1290" s="264"/>
      <c r="Q1290" s="264"/>
      <c r="R1290" s="264"/>
      <c r="S1290" s="264"/>
      <c r="T1290" s="26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66" t="s">
        <v>193</v>
      </c>
      <c r="AU1290" s="266" t="s">
        <v>82</v>
      </c>
      <c r="AV1290" s="15" t="s">
        <v>187</v>
      </c>
      <c r="AW1290" s="15" t="s">
        <v>33</v>
      </c>
      <c r="AX1290" s="15" t="s">
        <v>80</v>
      </c>
      <c r="AY1290" s="266" t="s">
        <v>180</v>
      </c>
    </row>
    <row r="1291" s="2" customFormat="1" ht="16.5" customHeight="1">
      <c r="A1291" s="40"/>
      <c r="B1291" s="41"/>
      <c r="C1291" s="215" t="s">
        <v>1747</v>
      </c>
      <c r="D1291" s="215" t="s">
        <v>182</v>
      </c>
      <c r="E1291" s="216" t="s">
        <v>1748</v>
      </c>
      <c r="F1291" s="217" t="s">
        <v>1749</v>
      </c>
      <c r="G1291" s="218" t="s">
        <v>185</v>
      </c>
      <c r="H1291" s="219">
        <v>417.47300000000001</v>
      </c>
      <c r="I1291" s="220"/>
      <c r="J1291" s="221">
        <f>ROUND(I1291*H1291,2)</f>
        <v>0</v>
      </c>
      <c r="K1291" s="217" t="s">
        <v>186</v>
      </c>
      <c r="L1291" s="46"/>
      <c r="M1291" s="222" t="s">
        <v>19</v>
      </c>
      <c r="N1291" s="223" t="s">
        <v>43</v>
      </c>
      <c r="O1291" s="86"/>
      <c r="P1291" s="224">
        <f>O1291*H1291</f>
        <v>0</v>
      </c>
      <c r="Q1291" s="224">
        <v>0.094479999999999995</v>
      </c>
      <c r="R1291" s="224">
        <f>Q1291*H1291</f>
        <v>39.442849039999999</v>
      </c>
      <c r="S1291" s="224">
        <v>0</v>
      </c>
      <c r="T1291" s="225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26" t="s">
        <v>187</v>
      </c>
      <c r="AT1291" s="226" t="s">
        <v>182</v>
      </c>
      <c r="AU1291" s="226" t="s">
        <v>82</v>
      </c>
      <c r="AY1291" s="19" t="s">
        <v>180</v>
      </c>
      <c r="BE1291" s="227">
        <f>IF(N1291="základní",J1291,0)</f>
        <v>0</v>
      </c>
      <c r="BF1291" s="227">
        <f>IF(N1291="snížená",J1291,0)</f>
        <v>0</v>
      </c>
      <c r="BG1291" s="227">
        <f>IF(N1291="zákl. přenesená",J1291,0)</f>
        <v>0</v>
      </c>
      <c r="BH1291" s="227">
        <f>IF(N1291="sníž. přenesená",J1291,0)</f>
        <v>0</v>
      </c>
      <c r="BI1291" s="227">
        <f>IF(N1291="nulová",J1291,0)</f>
        <v>0</v>
      </c>
      <c r="BJ1291" s="19" t="s">
        <v>80</v>
      </c>
      <c r="BK1291" s="227">
        <f>ROUND(I1291*H1291,2)</f>
        <v>0</v>
      </c>
      <c r="BL1291" s="19" t="s">
        <v>187</v>
      </c>
      <c r="BM1291" s="226" t="s">
        <v>1750</v>
      </c>
    </row>
    <row r="1292" s="2" customFormat="1">
      <c r="A1292" s="40"/>
      <c r="B1292" s="41"/>
      <c r="C1292" s="42"/>
      <c r="D1292" s="228" t="s">
        <v>189</v>
      </c>
      <c r="E1292" s="42"/>
      <c r="F1292" s="229" t="s">
        <v>1751</v>
      </c>
      <c r="G1292" s="42"/>
      <c r="H1292" s="42"/>
      <c r="I1292" s="230"/>
      <c r="J1292" s="42"/>
      <c r="K1292" s="42"/>
      <c r="L1292" s="46"/>
      <c r="M1292" s="231"/>
      <c r="N1292" s="232"/>
      <c r="O1292" s="86"/>
      <c r="P1292" s="86"/>
      <c r="Q1292" s="86"/>
      <c r="R1292" s="86"/>
      <c r="S1292" s="86"/>
      <c r="T1292" s="87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T1292" s="19" t="s">
        <v>189</v>
      </c>
      <c r="AU1292" s="19" t="s">
        <v>82</v>
      </c>
    </row>
    <row r="1293" s="2" customFormat="1">
      <c r="A1293" s="40"/>
      <c r="B1293" s="41"/>
      <c r="C1293" s="42"/>
      <c r="D1293" s="233" t="s">
        <v>191</v>
      </c>
      <c r="E1293" s="42"/>
      <c r="F1293" s="234" t="s">
        <v>1752</v>
      </c>
      <c r="G1293" s="42"/>
      <c r="H1293" s="42"/>
      <c r="I1293" s="230"/>
      <c r="J1293" s="42"/>
      <c r="K1293" s="42"/>
      <c r="L1293" s="46"/>
      <c r="M1293" s="231"/>
      <c r="N1293" s="232"/>
      <c r="O1293" s="86"/>
      <c r="P1293" s="86"/>
      <c r="Q1293" s="86"/>
      <c r="R1293" s="86"/>
      <c r="S1293" s="86"/>
      <c r="T1293" s="87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T1293" s="19" t="s">
        <v>191</v>
      </c>
      <c r="AU1293" s="19" t="s">
        <v>82</v>
      </c>
    </row>
    <row r="1294" s="14" customFormat="1">
      <c r="A1294" s="14"/>
      <c r="B1294" s="246"/>
      <c r="C1294" s="247"/>
      <c r="D1294" s="228" t="s">
        <v>193</v>
      </c>
      <c r="E1294" s="248" t="s">
        <v>19</v>
      </c>
      <c r="F1294" s="249" t="s">
        <v>1218</v>
      </c>
      <c r="G1294" s="247"/>
      <c r="H1294" s="248" t="s">
        <v>19</v>
      </c>
      <c r="I1294" s="250"/>
      <c r="J1294" s="247"/>
      <c r="K1294" s="247"/>
      <c r="L1294" s="251"/>
      <c r="M1294" s="252"/>
      <c r="N1294" s="253"/>
      <c r="O1294" s="253"/>
      <c r="P1294" s="253"/>
      <c r="Q1294" s="253"/>
      <c r="R1294" s="253"/>
      <c r="S1294" s="253"/>
      <c r="T1294" s="25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5" t="s">
        <v>193</v>
      </c>
      <c r="AU1294" s="255" t="s">
        <v>82</v>
      </c>
      <c r="AV1294" s="14" t="s">
        <v>80</v>
      </c>
      <c r="AW1294" s="14" t="s">
        <v>33</v>
      </c>
      <c r="AX1294" s="14" t="s">
        <v>72</v>
      </c>
      <c r="AY1294" s="255" t="s">
        <v>180</v>
      </c>
    </row>
    <row r="1295" s="14" customFormat="1">
      <c r="A1295" s="14"/>
      <c r="B1295" s="246"/>
      <c r="C1295" s="247"/>
      <c r="D1295" s="228" t="s">
        <v>193</v>
      </c>
      <c r="E1295" s="248" t="s">
        <v>19</v>
      </c>
      <c r="F1295" s="249" t="s">
        <v>1753</v>
      </c>
      <c r="G1295" s="247"/>
      <c r="H1295" s="248" t="s">
        <v>19</v>
      </c>
      <c r="I1295" s="250"/>
      <c r="J1295" s="247"/>
      <c r="K1295" s="247"/>
      <c r="L1295" s="251"/>
      <c r="M1295" s="252"/>
      <c r="N1295" s="253"/>
      <c r="O1295" s="253"/>
      <c r="P1295" s="253"/>
      <c r="Q1295" s="253"/>
      <c r="R1295" s="253"/>
      <c r="S1295" s="253"/>
      <c r="T1295" s="25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5" t="s">
        <v>193</v>
      </c>
      <c r="AU1295" s="255" t="s">
        <v>82</v>
      </c>
      <c r="AV1295" s="14" t="s">
        <v>80</v>
      </c>
      <c r="AW1295" s="14" t="s">
        <v>33</v>
      </c>
      <c r="AX1295" s="14" t="s">
        <v>72</v>
      </c>
      <c r="AY1295" s="255" t="s">
        <v>180</v>
      </c>
    </row>
    <row r="1296" s="13" customFormat="1">
      <c r="A1296" s="13"/>
      <c r="B1296" s="235"/>
      <c r="C1296" s="236"/>
      <c r="D1296" s="228" t="s">
        <v>193</v>
      </c>
      <c r="E1296" s="237" t="s">
        <v>19</v>
      </c>
      <c r="F1296" s="238" t="s">
        <v>1754</v>
      </c>
      <c r="G1296" s="236"/>
      <c r="H1296" s="239">
        <v>37.210999999999999</v>
      </c>
      <c r="I1296" s="240"/>
      <c r="J1296" s="236"/>
      <c r="K1296" s="236"/>
      <c r="L1296" s="241"/>
      <c r="M1296" s="242"/>
      <c r="N1296" s="243"/>
      <c r="O1296" s="243"/>
      <c r="P1296" s="243"/>
      <c r="Q1296" s="243"/>
      <c r="R1296" s="243"/>
      <c r="S1296" s="243"/>
      <c r="T1296" s="244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5" t="s">
        <v>193</v>
      </c>
      <c r="AU1296" s="245" t="s">
        <v>82</v>
      </c>
      <c r="AV1296" s="13" t="s">
        <v>82</v>
      </c>
      <c r="AW1296" s="13" t="s">
        <v>33</v>
      </c>
      <c r="AX1296" s="13" t="s">
        <v>72</v>
      </c>
      <c r="AY1296" s="245" t="s">
        <v>180</v>
      </c>
    </row>
    <row r="1297" s="14" customFormat="1">
      <c r="A1297" s="14"/>
      <c r="B1297" s="246"/>
      <c r="C1297" s="247"/>
      <c r="D1297" s="228" t="s">
        <v>193</v>
      </c>
      <c r="E1297" s="248" t="s">
        <v>19</v>
      </c>
      <c r="F1297" s="249" t="s">
        <v>1755</v>
      </c>
      <c r="G1297" s="247"/>
      <c r="H1297" s="248" t="s">
        <v>19</v>
      </c>
      <c r="I1297" s="250"/>
      <c r="J1297" s="247"/>
      <c r="K1297" s="247"/>
      <c r="L1297" s="251"/>
      <c r="M1297" s="252"/>
      <c r="N1297" s="253"/>
      <c r="O1297" s="253"/>
      <c r="P1297" s="253"/>
      <c r="Q1297" s="253"/>
      <c r="R1297" s="253"/>
      <c r="S1297" s="253"/>
      <c r="T1297" s="25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5" t="s">
        <v>193</v>
      </c>
      <c r="AU1297" s="255" t="s">
        <v>82</v>
      </c>
      <c r="AV1297" s="14" t="s">
        <v>80</v>
      </c>
      <c r="AW1297" s="14" t="s">
        <v>33</v>
      </c>
      <c r="AX1297" s="14" t="s">
        <v>72</v>
      </c>
      <c r="AY1297" s="255" t="s">
        <v>180</v>
      </c>
    </row>
    <row r="1298" s="13" customFormat="1">
      <c r="A1298" s="13"/>
      <c r="B1298" s="235"/>
      <c r="C1298" s="236"/>
      <c r="D1298" s="228" t="s">
        <v>193</v>
      </c>
      <c r="E1298" s="237" t="s">
        <v>19</v>
      </c>
      <c r="F1298" s="238" t="s">
        <v>1756</v>
      </c>
      <c r="G1298" s="236"/>
      <c r="H1298" s="239">
        <v>29.478000000000002</v>
      </c>
      <c r="I1298" s="240"/>
      <c r="J1298" s="236"/>
      <c r="K1298" s="236"/>
      <c r="L1298" s="241"/>
      <c r="M1298" s="242"/>
      <c r="N1298" s="243"/>
      <c r="O1298" s="243"/>
      <c r="P1298" s="243"/>
      <c r="Q1298" s="243"/>
      <c r="R1298" s="243"/>
      <c r="S1298" s="243"/>
      <c r="T1298" s="244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45" t="s">
        <v>193</v>
      </c>
      <c r="AU1298" s="245" t="s">
        <v>82</v>
      </c>
      <c r="AV1298" s="13" t="s">
        <v>82</v>
      </c>
      <c r="AW1298" s="13" t="s">
        <v>33</v>
      </c>
      <c r="AX1298" s="13" t="s">
        <v>72</v>
      </c>
      <c r="AY1298" s="245" t="s">
        <v>180</v>
      </c>
    </row>
    <row r="1299" s="14" customFormat="1">
      <c r="A1299" s="14"/>
      <c r="B1299" s="246"/>
      <c r="C1299" s="247"/>
      <c r="D1299" s="228" t="s">
        <v>193</v>
      </c>
      <c r="E1299" s="248" t="s">
        <v>19</v>
      </c>
      <c r="F1299" s="249" t="s">
        <v>1757</v>
      </c>
      <c r="G1299" s="247"/>
      <c r="H1299" s="248" t="s">
        <v>19</v>
      </c>
      <c r="I1299" s="250"/>
      <c r="J1299" s="247"/>
      <c r="K1299" s="247"/>
      <c r="L1299" s="251"/>
      <c r="M1299" s="252"/>
      <c r="N1299" s="253"/>
      <c r="O1299" s="253"/>
      <c r="P1299" s="253"/>
      <c r="Q1299" s="253"/>
      <c r="R1299" s="253"/>
      <c r="S1299" s="253"/>
      <c r="T1299" s="25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T1299" s="255" t="s">
        <v>193</v>
      </c>
      <c r="AU1299" s="255" t="s">
        <v>82</v>
      </c>
      <c r="AV1299" s="14" t="s">
        <v>80</v>
      </c>
      <c r="AW1299" s="14" t="s">
        <v>33</v>
      </c>
      <c r="AX1299" s="14" t="s">
        <v>72</v>
      </c>
      <c r="AY1299" s="255" t="s">
        <v>180</v>
      </c>
    </row>
    <row r="1300" s="13" customFormat="1">
      <c r="A1300" s="13"/>
      <c r="B1300" s="235"/>
      <c r="C1300" s="236"/>
      <c r="D1300" s="228" t="s">
        <v>193</v>
      </c>
      <c r="E1300" s="237" t="s">
        <v>19</v>
      </c>
      <c r="F1300" s="238" t="s">
        <v>1758</v>
      </c>
      <c r="G1300" s="236"/>
      <c r="H1300" s="239">
        <v>9.7189999999999994</v>
      </c>
      <c r="I1300" s="240"/>
      <c r="J1300" s="236"/>
      <c r="K1300" s="236"/>
      <c r="L1300" s="241"/>
      <c r="M1300" s="242"/>
      <c r="N1300" s="243"/>
      <c r="O1300" s="243"/>
      <c r="P1300" s="243"/>
      <c r="Q1300" s="243"/>
      <c r="R1300" s="243"/>
      <c r="S1300" s="243"/>
      <c r="T1300" s="244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5" t="s">
        <v>193</v>
      </c>
      <c r="AU1300" s="245" t="s">
        <v>82</v>
      </c>
      <c r="AV1300" s="13" t="s">
        <v>82</v>
      </c>
      <c r="AW1300" s="13" t="s">
        <v>33</v>
      </c>
      <c r="AX1300" s="13" t="s">
        <v>72</v>
      </c>
      <c r="AY1300" s="245" t="s">
        <v>180</v>
      </c>
    </row>
    <row r="1301" s="14" customFormat="1">
      <c r="A1301" s="14"/>
      <c r="B1301" s="246"/>
      <c r="C1301" s="247"/>
      <c r="D1301" s="228" t="s">
        <v>193</v>
      </c>
      <c r="E1301" s="248" t="s">
        <v>19</v>
      </c>
      <c r="F1301" s="249" t="s">
        <v>1759</v>
      </c>
      <c r="G1301" s="247"/>
      <c r="H1301" s="248" t="s">
        <v>19</v>
      </c>
      <c r="I1301" s="250"/>
      <c r="J1301" s="247"/>
      <c r="K1301" s="247"/>
      <c r="L1301" s="251"/>
      <c r="M1301" s="252"/>
      <c r="N1301" s="253"/>
      <c r="O1301" s="253"/>
      <c r="P1301" s="253"/>
      <c r="Q1301" s="253"/>
      <c r="R1301" s="253"/>
      <c r="S1301" s="253"/>
      <c r="T1301" s="25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5" t="s">
        <v>193</v>
      </c>
      <c r="AU1301" s="255" t="s">
        <v>82</v>
      </c>
      <c r="AV1301" s="14" t="s">
        <v>80</v>
      </c>
      <c r="AW1301" s="14" t="s">
        <v>33</v>
      </c>
      <c r="AX1301" s="14" t="s">
        <v>72</v>
      </c>
      <c r="AY1301" s="255" t="s">
        <v>180</v>
      </c>
    </row>
    <row r="1302" s="13" customFormat="1">
      <c r="A1302" s="13"/>
      <c r="B1302" s="235"/>
      <c r="C1302" s="236"/>
      <c r="D1302" s="228" t="s">
        <v>193</v>
      </c>
      <c r="E1302" s="237" t="s">
        <v>19</v>
      </c>
      <c r="F1302" s="238" t="s">
        <v>1760</v>
      </c>
      <c r="G1302" s="236"/>
      <c r="H1302" s="239">
        <v>36.302999999999997</v>
      </c>
      <c r="I1302" s="240"/>
      <c r="J1302" s="236"/>
      <c r="K1302" s="236"/>
      <c r="L1302" s="241"/>
      <c r="M1302" s="242"/>
      <c r="N1302" s="243"/>
      <c r="O1302" s="243"/>
      <c r="P1302" s="243"/>
      <c r="Q1302" s="243"/>
      <c r="R1302" s="243"/>
      <c r="S1302" s="243"/>
      <c r="T1302" s="244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5" t="s">
        <v>193</v>
      </c>
      <c r="AU1302" s="245" t="s">
        <v>82</v>
      </c>
      <c r="AV1302" s="13" t="s">
        <v>82</v>
      </c>
      <c r="AW1302" s="13" t="s">
        <v>33</v>
      </c>
      <c r="AX1302" s="13" t="s">
        <v>72</v>
      </c>
      <c r="AY1302" s="245" t="s">
        <v>180</v>
      </c>
    </row>
    <row r="1303" s="13" customFormat="1">
      <c r="A1303" s="13"/>
      <c r="B1303" s="235"/>
      <c r="C1303" s="236"/>
      <c r="D1303" s="228" t="s">
        <v>193</v>
      </c>
      <c r="E1303" s="237" t="s">
        <v>19</v>
      </c>
      <c r="F1303" s="238" t="s">
        <v>1761</v>
      </c>
      <c r="G1303" s="236"/>
      <c r="H1303" s="239">
        <v>-9.8000000000000007</v>
      </c>
      <c r="I1303" s="240"/>
      <c r="J1303" s="236"/>
      <c r="K1303" s="236"/>
      <c r="L1303" s="241"/>
      <c r="M1303" s="242"/>
      <c r="N1303" s="243"/>
      <c r="O1303" s="243"/>
      <c r="P1303" s="243"/>
      <c r="Q1303" s="243"/>
      <c r="R1303" s="243"/>
      <c r="S1303" s="243"/>
      <c r="T1303" s="244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45" t="s">
        <v>193</v>
      </c>
      <c r="AU1303" s="245" t="s">
        <v>82</v>
      </c>
      <c r="AV1303" s="13" t="s">
        <v>82</v>
      </c>
      <c r="AW1303" s="13" t="s">
        <v>33</v>
      </c>
      <c r="AX1303" s="13" t="s">
        <v>72</v>
      </c>
      <c r="AY1303" s="245" t="s">
        <v>180</v>
      </c>
    </row>
    <row r="1304" s="13" customFormat="1">
      <c r="A1304" s="13"/>
      <c r="B1304" s="235"/>
      <c r="C1304" s="236"/>
      <c r="D1304" s="228" t="s">
        <v>193</v>
      </c>
      <c r="E1304" s="237" t="s">
        <v>19</v>
      </c>
      <c r="F1304" s="238" t="s">
        <v>1762</v>
      </c>
      <c r="G1304" s="236"/>
      <c r="H1304" s="239">
        <v>-8</v>
      </c>
      <c r="I1304" s="240"/>
      <c r="J1304" s="236"/>
      <c r="K1304" s="236"/>
      <c r="L1304" s="241"/>
      <c r="M1304" s="242"/>
      <c r="N1304" s="243"/>
      <c r="O1304" s="243"/>
      <c r="P1304" s="243"/>
      <c r="Q1304" s="243"/>
      <c r="R1304" s="243"/>
      <c r="S1304" s="243"/>
      <c r="T1304" s="244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45" t="s">
        <v>193</v>
      </c>
      <c r="AU1304" s="245" t="s">
        <v>82</v>
      </c>
      <c r="AV1304" s="13" t="s">
        <v>82</v>
      </c>
      <c r="AW1304" s="13" t="s">
        <v>33</v>
      </c>
      <c r="AX1304" s="13" t="s">
        <v>72</v>
      </c>
      <c r="AY1304" s="245" t="s">
        <v>180</v>
      </c>
    </row>
    <row r="1305" s="14" customFormat="1">
      <c r="A1305" s="14"/>
      <c r="B1305" s="246"/>
      <c r="C1305" s="247"/>
      <c r="D1305" s="228" t="s">
        <v>193</v>
      </c>
      <c r="E1305" s="248" t="s">
        <v>19</v>
      </c>
      <c r="F1305" s="249" t="s">
        <v>1729</v>
      </c>
      <c r="G1305" s="247"/>
      <c r="H1305" s="248" t="s">
        <v>19</v>
      </c>
      <c r="I1305" s="250"/>
      <c r="J1305" s="247"/>
      <c r="K1305" s="247"/>
      <c r="L1305" s="251"/>
      <c r="M1305" s="252"/>
      <c r="N1305" s="253"/>
      <c r="O1305" s="253"/>
      <c r="P1305" s="253"/>
      <c r="Q1305" s="253"/>
      <c r="R1305" s="253"/>
      <c r="S1305" s="253"/>
      <c r="T1305" s="25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55" t="s">
        <v>193</v>
      </c>
      <c r="AU1305" s="255" t="s">
        <v>82</v>
      </c>
      <c r="AV1305" s="14" t="s">
        <v>80</v>
      </c>
      <c r="AW1305" s="14" t="s">
        <v>33</v>
      </c>
      <c r="AX1305" s="14" t="s">
        <v>72</v>
      </c>
      <c r="AY1305" s="255" t="s">
        <v>180</v>
      </c>
    </row>
    <row r="1306" s="14" customFormat="1">
      <c r="A1306" s="14"/>
      <c r="B1306" s="246"/>
      <c r="C1306" s="247"/>
      <c r="D1306" s="228" t="s">
        <v>193</v>
      </c>
      <c r="E1306" s="248" t="s">
        <v>19</v>
      </c>
      <c r="F1306" s="249" t="s">
        <v>1763</v>
      </c>
      <c r="G1306" s="247"/>
      <c r="H1306" s="248" t="s">
        <v>19</v>
      </c>
      <c r="I1306" s="250"/>
      <c r="J1306" s="247"/>
      <c r="K1306" s="247"/>
      <c r="L1306" s="251"/>
      <c r="M1306" s="252"/>
      <c r="N1306" s="253"/>
      <c r="O1306" s="253"/>
      <c r="P1306" s="253"/>
      <c r="Q1306" s="253"/>
      <c r="R1306" s="253"/>
      <c r="S1306" s="253"/>
      <c r="T1306" s="25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55" t="s">
        <v>193</v>
      </c>
      <c r="AU1306" s="255" t="s">
        <v>82</v>
      </c>
      <c r="AV1306" s="14" t="s">
        <v>80</v>
      </c>
      <c r="AW1306" s="14" t="s">
        <v>33</v>
      </c>
      <c r="AX1306" s="14" t="s">
        <v>72</v>
      </c>
      <c r="AY1306" s="255" t="s">
        <v>180</v>
      </c>
    </row>
    <row r="1307" s="13" customFormat="1">
      <c r="A1307" s="13"/>
      <c r="B1307" s="235"/>
      <c r="C1307" s="236"/>
      <c r="D1307" s="228" t="s">
        <v>193</v>
      </c>
      <c r="E1307" s="237" t="s">
        <v>19</v>
      </c>
      <c r="F1307" s="238" t="s">
        <v>1764</v>
      </c>
      <c r="G1307" s="236"/>
      <c r="H1307" s="239">
        <v>6.5490000000000004</v>
      </c>
      <c r="I1307" s="240"/>
      <c r="J1307" s="236"/>
      <c r="K1307" s="236"/>
      <c r="L1307" s="241"/>
      <c r="M1307" s="242"/>
      <c r="N1307" s="243"/>
      <c r="O1307" s="243"/>
      <c r="P1307" s="243"/>
      <c r="Q1307" s="243"/>
      <c r="R1307" s="243"/>
      <c r="S1307" s="243"/>
      <c r="T1307" s="244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5" t="s">
        <v>193</v>
      </c>
      <c r="AU1307" s="245" t="s">
        <v>82</v>
      </c>
      <c r="AV1307" s="13" t="s">
        <v>82</v>
      </c>
      <c r="AW1307" s="13" t="s">
        <v>33</v>
      </c>
      <c r="AX1307" s="13" t="s">
        <v>72</v>
      </c>
      <c r="AY1307" s="245" t="s">
        <v>180</v>
      </c>
    </row>
    <row r="1308" s="14" customFormat="1">
      <c r="A1308" s="14"/>
      <c r="B1308" s="246"/>
      <c r="C1308" s="247"/>
      <c r="D1308" s="228" t="s">
        <v>193</v>
      </c>
      <c r="E1308" s="248" t="s">
        <v>19</v>
      </c>
      <c r="F1308" s="249" t="s">
        <v>1765</v>
      </c>
      <c r="G1308" s="247"/>
      <c r="H1308" s="248" t="s">
        <v>19</v>
      </c>
      <c r="I1308" s="250"/>
      <c r="J1308" s="247"/>
      <c r="K1308" s="247"/>
      <c r="L1308" s="251"/>
      <c r="M1308" s="252"/>
      <c r="N1308" s="253"/>
      <c r="O1308" s="253"/>
      <c r="P1308" s="253"/>
      <c r="Q1308" s="253"/>
      <c r="R1308" s="253"/>
      <c r="S1308" s="253"/>
      <c r="T1308" s="25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T1308" s="255" t="s">
        <v>193</v>
      </c>
      <c r="AU1308" s="255" t="s">
        <v>82</v>
      </c>
      <c r="AV1308" s="14" t="s">
        <v>80</v>
      </c>
      <c r="AW1308" s="14" t="s">
        <v>33</v>
      </c>
      <c r="AX1308" s="14" t="s">
        <v>72</v>
      </c>
      <c r="AY1308" s="255" t="s">
        <v>180</v>
      </c>
    </row>
    <row r="1309" s="13" customFormat="1">
      <c r="A1309" s="13"/>
      <c r="B1309" s="235"/>
      <c r="C1309" s="236"/>
      <c r="D1309" s="228" t="s">
        <v>193</v>
      </c>
      <c r="E1309" s="237" t="s">
        <v>19</v>
      </c>
      <c r="F1309" s="238" t="s">
        <v>1766</v>
      </c>
      <c r="G1309" s="236"/>
      <c r="H1309" s="239">
        <v>10.888</v>
      </c>
      <c r="I1309" s="240"/>
      <c r="J1309" s="236"/>
      <c r="K1309" s="236"/>
      <c r="L1309" s="241"/>
      <c r="M1309" s="242"/>
      <c r="N1309" s="243"/>
      <c r="O1309" s="243"/>
      <c r="P1309" s="243"/>
      <c r="Q1309" s="243"/>
      <c r="R1309" s="243"/>
      <c r="S1309" s="243"/>
      <c r="T1309" s="244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5" t="s">
        <v>193</v>
      </c>
      <c r="AU1309" s="245" t="s">
        <v>82</v>
      </c>
      <c r="AV1309" s="13" t="s">
        <v>82</v>
      </c>
      <c r="AW1309" s="13" t="s">
        <v>33</v>
      </c>
      <c r="AX1309" s="13" t="s">
        <v>72</v>
      </c>
      <c r="AY1309" s="245" t="s">
        <v>180</v>
      </c>
    </row>
    <row r="1310" s="14" customFormat="1">
      <c r="A1310" s="14"/>
      <c r="B1310" s="246"/>
      <c r="C1310" s="247"/>
      <c r="D1310" s="228" t="s">
        <v>193</v>
      </c>
      <c r="E1310" s="248" t="s">
        <v>19</v>
      </c>
      <c r="F1310" s="249" t="s">
        <v>1767</v>
      </c>
      <c r="G1310" s="247"/>
      <c r="H1310" s="248" t="s">
        <v>19</v>
      </c>
      <c r="I1310" s="250"/>
      <c r="J1310" s="247"/>
      <c r="K1310" s="247"/>
      <c r="L1310" s="251"/>
      <c r="M1310" s="252"/>
      <c r="N1310" s="253"/>
      <c r="O1310" s="253"/>
      <c r="P1310" s="253"/>
      <c r="Q1310" s="253"/>
      <c r="R1310" s="253"/>
      <c r="S1310" s="253"/>
      <c r="T1310" s="25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5" t="s">
        <v>193</v>
      </c>
      <c r="AU1310" s="255" t="s">
        <v>82</v>
      </c>
      <c r="AV1310" s="14" t="s">
        <v>80</v>
      </c>
      <c r="AW1310" s="14" t="s">
        <v>33</v>
      </c>
      <c r="AX1310" s="14" t="s">
        <v>72</v>
      </c>
      <c r="AY1310" s="255" t="s">
        <v>180</v>
      </c>
    </row>
    <row r="1311" s="13" customFormat="1">
      <c r="A1311" s="13"/>
      <c r="B1311" s="235"/>
      <c r="C1311" s="236"/>
      <c r="D1311" s="228" t="s">
        <v>193</v>
      </c>
      <c r="E1311" s="237" t="s">
        <v>19</v>
      </c>
      <c r="F1311" s="238" t="s">
        <v>1768</v>
      </c>
      <c r="G1311" s="236"/>
      <c r="H1311" s="239">
        <v>39.715000000000003</v>
      </c>
      <c r="I1311" s="240"/>
      <c r="J1311" s="236"/>
      <c r="K1311" s="236"/>
      <c r="L1311" s="241"/>
      <c r="M1311" s="242"/>
      <c r="N1311" s="243"/>
      <c r="O1311" s="243"/>
      <c r="P1311" s="243"/>
      <c r="Q1311" s="243"/>
      <c r="R1311" s="243"/>
      <c r="S1311" s="243"/>
      <c r="T1311" s="244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5" t="s">
        <v>193</v>
      </c>
      <c r="AU1311" s="245" t="s">
        <v>82</v>
      </c>
      <c r="AV1311" s="13" t="s">
        <v>82</v>
      </c>
      <c r="AW1311" s="13" t="s">
        <v>33</v>
      </c>
      <c r="AX1311" s="13" t="s">
        <v>72</v>
      </c>
      <c r="AY1311" s="245" t="s">
        <v>180</v>
      </c>
    </row>
    <row r="1312" s="13" customFormat="1">
      <c r="A1312" s="13"/>
      <c r="B1312" s="235"/>
      <c r="C1312" s="236"/>
      <c r="D1312" s="228" t="s">
        <v>193</v>
      </c>
      <c r="E1312" s="237" t="s">
        <v>19</v>
      </c>
      <c r="F1312" s="238" t="s">
        <v>1732</v>
      </c>
      <c r="G1312" s="236"/>
      <c r="H1312" s="239">
        <v>-2.9399999999999999</v>
      </c>
      <c r="I1312" s="240"/>
      <c r="J1312" s="236"/>
      <c r="K1312" s="236"/>
      <c r="L1312" s="241"/>
      <c r="M1312" s="242"/>
      <c r="N1312" s="243"/>
      <c r="O1312" s="243"/>
      <c r="P1312" s="243"/>
      <c r="Q1312" s="243"/>
      <c r="R1312" s="243"/>
      <c r="S1312" s="243"/>
      <c r="T1312" s="244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45" t="s">
        <v>193</v>
      </c>
      <c r="AU1312" s="245" t="s">
        <v>82</v>
      </c>
      <c r="AV1312" s="13" t="s">
        <v>82</v>
      </c>
      <c r="AW1312" s="13" t="s">
        <v>33</v>
      </c>
      <c r="AX1312" s="13" t="s">
        <v>72</v>
      </c>
      <c r="AY1312" s="245" t="s">
        <v>180</v>
      </c>
    </row>
    <row r="1313" s="13" customFormat="1">
      <c r="A1313" s="13"/>
      <c r="B1313" s="235"/>
      <c r="C1313" s="236"/>
      <c r="D1313" s="228" t="s">
        <v>193</v>
      </c>
      <c r="E1313" s="237" t="s">
        <v>19</v>
      </c>
      <c r="F1313" s="238" t="s">
        <v>1769</v>
      </c>
      <c r="G1313" s="236"/>
      <c r="H1313" s="239">
        <v>-4.1600000000000001</v>
      </c>
      <c r="I1313" s="240"/>
      <c r="J1313" s="236"/>
      <c r="K1313" s="236"/>
      <c r="L1313" s="241"/>
      <c r="M1313" s="242"/>
      <c r="N1313" s="243"/>
      <c r="O1313" s="243"/>
      <c r="P1313" s="243"/>
      <c r="Q1313" s="243"/>
      <c r="R1313" s="243"/>
      <c r="S1313" s="243"/>
      <c r="T1313" s="244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5" t="s">
        <v>193</v>
      </c>
      <c r="AU1313" s="245" t="s">
        <v>82</v>
      </c>
      <c r="AV1313" s="13" t="s">
        <v>82</v>
      </c>
      <c r="AW1313" s="13" t="s">
        <v>33</v>
      </c>
      <c r="AX1313" s="13" t="s">
        <v>72</v>
      </c>
      <c r="AY1313" s="245" t="s">
        <v>180</v>
      </c>
    </row>
    <row r="1314" s="16" customFormat="1">
      <c r="A1314" s="16"/>
      <c r="B1314" s="267"/>
      <c r="C1314" s="268"/>
      <c r="D1314" s="228" t="s">
        <v>193</v>
      </c>
      <c r="E1314" s="269" t="s">
        <v>19</v>
      </c>
      <c r="F1314" s="270" t="s">
        <v>473</v>
      </c>
      <c r="G1314" s="268"/>
      <c r="H1314" s="271">
        <v>144.96299999999999</v>
      </c>
      <c r="I1314" s="272"/>
      <c r="J1314" s="268"/>
      <c r="K1314" s="268"/>
      <c r="L1314" s="273"/>
      <c r="M1314" s="274"/>
      <c r="N1314" s="275"/>
      <c r="O1314" s="275"/>
      <c r="P1314" s="275"/>
      <c r="Q1314" s="275"/>
      <c r="R1314" s="275"/>
      <c r="S1314" s="275"/>
      <c r="T1314" s="276"/>
      <c r="U1314" s="16"/>
      <c r="V1314" s="16"/>
      <c r="W1314" s="16"/>
      <c r="X1314" s="16"/>
      <c r="Y1314" s="16"/>
      <c r="Z1314" s="16"/>
      <c r="AA1314" s="16"/>
      <c r="AB1314" s="16"/>
      <c r="AC1314" s="16"/>
      <c r="AD1314" s="16"/>
      <c r="AE1314" s="16"/>
      <c r="AT1314" s="277" t="s">
        <v>193</v>
      </c>
      <c r="AU1314" s="277" t="s">
        <v>82</v>
      </c>
      <c r="AV1314" s="16" t="s">
        <v>100</v>
      </c>
      <c r="AW1314" s="16" t="s">
        <v>33</v>
      </c>
      <c r="AX1314" s="16" t="s">
        <v>72</v>
      </c>
      <c r="AY1314" s="277" t="s">
        <v>180</v>
      </c>
    </row>
    <row r="1315" s="14" customFormat="1">
      <c r="A1315" s="14"/>
      <c r="B1315" s="246"/>
      <c r="C1315" s="247"/>
      <c r="D1315" s="228" t="s">
        <v>193</v>
      </c>
      <c r="E1315" s="248" t="s">
        <v>19</v>
      </c>
      <c r="F1315" s="249" t="s">
        <v>1770</v>
      </c>
      <c r="G1315" s="247"/>
      <c r="H1315" s="248" t="s">
        <v>19</v>
      </c>
      <c r="I1315" s="250"/>
      <c r="J1315" s="247"/>
      <c r="K1315" s="247"/>
      <c r="L1315" s="251"/>
      <c r="M1315" s="252"/>
      <c r="N1315" s="253"/>
      <c r="O1315" s="253"/>
      <c r="P1315" s="253"/>
      <c r="Q1315" s="253"/>
      <c r="R1315" s="253"/>
      <c r="S1315" s="253"/>
      <c r="T1315" s="25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55" t="s">
        <v>193</v>
      </c>
      <c r="AU1315" s="255" t="s">
        <v>82</v>
      </c>
      <c r="AV1315" s="14" t="s">
        <v>80</v>
      </c>
      <c r="AW1315" s="14" t="s">
        <v>33</v>
      </c>
      <c r="AX1315" s="14" t="s">
        <v>72</v>
      </c>
      <c r="AY1315" s="255" t="s">
        <v>180</v>
      </c>
    </row>
    <row r="1316" s="13" customFormat="1">
      <c r="A1316" s="13"/>
      <c r="B1316" s="235"/>
      <c r="C1316" s="236"/>
      <c r="D1316" s="228" t="s">
        <v>193</v>
      </c>
      <c r="E1316" s="237" t="s">
        <v>19</v>
      </c>
      <c r="F1316" s="238" t="s">
        <v>1771</v>
      </c>
      <c r="G1316" s="236"/>
      <c r="H1316" s="239">
        <v>33.165999999999997</v>
      </c>
      <c r="I1316" s="240"/>
      <c r="J1316" s="236"/>
      <c r="K1316" s="236"/>
      <c r="L1316" s="241"/>
      <c r="M1316" s="242"/>
      <c r="N1316" s="243"/>
      <c r="O1316" s="243"/>
      <c r="P1316" s="243"/>
      <c r="Q1316" s="243"/>
      <c r="R1316" s="243"/>
      <c r="S1316" s="243"/>
      <c r="T1316" s="244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5" t="s">
        <v>193</v>
      </c>
      <c r="AU1316" s="245" t="s">
        <v>82</v>
      </c>
      <c r="AV1316" s="13" t="s">
        <v>82</v>
      </c>
      <c r="AW1316" s="13" t="s">
        <v>33</v>
      </c>
      <c r="AX1316" s="13" t="s">
        <v>72</v>
      </c>
      <c r="AY1316" s="245" t="s">
        <v>180</v>
      </c>
    </row>
    <row r="1317" s="13" customFormat="1">
      <c r="A1317" s="13"/>
      <c r="B1317" s="235"/>
      <c r="C1317" s="236"/>
      <c r="D1317" s="228" t="s">
        <v>193</v>
      </c>
      <c r="E1317" s="237" t="s">
        <v>19</v>
      </c>
      <c r="F1317" s="238" t="s">
        <v>1772</v>
      </c>
      <c r="G1317" s="236"/>
      <c r="H1317" s="239">
        <v>12.824999999999999</v>
      </c>
      <c r="I1317" s="240"/>
      <c r="J1317" s="236"/>
      <c r="K1317" s="236"/>
      <c r="L1317" s="241"/>
      <c r="M1317" s="242"/>
      <c r="N1317" s="243"/>
      <c r="O1317" s="243"/>
      <c r="P1317" s="243"/>
      <c r="Q1317" s="243"/>
      <c r="R1317" s="243"/>
      <c r="S1317" s="243"/>
      <c r="T1317" s="244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5" t="s">
        <v>193</v>
      </c>
      <c r="AU1317" s="245" t="s">
        <v>82</v>
      </c>
      <c r="AV1317" s="13" t="s">
        <v>82</v>
      </c>
      <c r="AW1317" s="13" t="s">
        <v>33</v>
      </c>
      <c r="AX1317" s="13" t="s">
        <v>72</v>
      </c>
      <c r="AY1317" s="245" t="s">
        <v>180</v>
      </c>
    </row>
    <row r="1318" s="13" customFormat="1">
      <c r="A1318" s="13"/>
      <c r="B1318" s="235"/>
      <c r="C1318" s="236"/>
      <c r="D1318" s="228" t="s">
        <v>193</v>
      </c>
      <c r="E1318" s="237" t="s">
        <v>19</v>
      </c>
      <c r="F1318" s="238" t="s">
        <v>1773</v>
      </c>
      <c r="G1318" s="236"/>
      <c r="H1318" s="239">
        <v>-6.4000000000000004</v>
      </c>
      <c r="I1318" s="240"/>
      <c r="J1318" s="236"/>
      <c r="K1318" s="236"/>
      <c r="L1318" s="241"/>
      <c r="M1318" s="242"/>
      <c r="N1318" s="243"/>
      <c r="O1318" s="243"/>
      <c r="P1318" s="243"/>
      <c r="Q1318" s="243"/>
      <c r="R1318" s="243"/>
      <c r="S1318" s="243"/>
      <c r="T1318" s="244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45" t="s">
        <v>193</v>
      </c>
      <c r="AU1318" s="245" t="s">
        <v>82</v>
      </c>
      <c r="AV1318" s="13" t="s">
        <v>82</v>
      </c>
      <c r="AW1318" s="13" t="s">
        <v>33</v>
      </c>
      <c r="AX1318" s="13" t="s">
        <v>72</v>
      </c>
      <c r="AY1318" s="245" t="s">
        <v>180</v>
      </c>
    </row>
    <row r="1319" s="14" customFormat="1">
      <c r="A1319" s="14"/>
      <c r="B1319" s="246"/>
      <c r="C1319" s="247"/>
      <c r="D1319" s="228" t="s">
        <v>193</v>
      </c>
      <c r="E1319" s="248" t="s">
        <v>19</v>
      </c>
      <c r="F1319" s="249" t="s">
        <v>1774</v>
      </c>
      <c r="G1319" s="247"/>
      <c r="H1319" s="248" t="s">
        <v>19</v>
      </c>
      <c r="I1319" s="250"/>
      <c r="J1319" s="247"/>
      <c r="K1319" s="247"/>
      <c r="L1319" s="251"/>
      <c r="M1319" s="252"/>
      <c r="N1319" s="253"/>
      <c r="O1319" s="253"/>
      <c r="P1319" s="253"/>
      <c r="Q1319" s="253"/>
      <c r="R1319" s="253"/>
      <c r="S1319" s="253"/>
      <c r="T1319" s="25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55" t="s">
        <v>193</v>
      </c>
      <c r="AU1319" s="255" t="s">
        <v>82</v>
      </c>
      <c r="AV1319" s="14" t="s">
        <v>80</v>
      </c>
      <c r="AW1319" s="14" t="s">
        <v>33</v>
      </c>
      <c r="AX1319" s="14" t="s">
        <v>72</v>
      </c>
      <c r="AY1319" s="255" t="s">
        <v>180</v>
      </c>
    </row>
    <row r="1320" s="14" customFormat="1">
      <c r="A1320" s="14"/>
      <c r="B1320" s="246"/>
      <c r="C1320" s="247"/>
      <c r="D1320" s="228" t="s">
        <v>193</v>
      </c>
      <c r="E1320" s="248" t="s">
        <v>19</v>
      </c>
      <c r="F1320" s="249" t="s">
        <v>1775</v>
      </c>
      <c r="G1320" s="247"/>
      <c r="H1320" s="248" t="s">
        <v>19</v>
      </c>
      <c r="I1320" s="250"/>
      <c r="J1320" s="247"/>
      <c r="K1320" s="247"/>
      <c r="L1320" s="251"/>
      <c r="M1320" s="252"/>
      <c r="N1320" s="253"/>
      <c r="O1320" s="253"/>
      <c r="P1320" s="253"/>
      <c r="Q1320" s="253"/>
      <c r="R1320" s="253"/>
      <c r="S1320" s="253"/>
      <c r="T1320" s="25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5" t="s">
        <v>193</v>
      </c>
      <c r="AU1320" s="255" t="s">
        <v>82</v>
      </c>
      <c r="AV1320" s="14" t="s">
        <v>80</v>
      </c>
      <c r="AW1320" s="14" t="s">
        <v>33</v>
      </c>
      <c r="AX1320" s="14" t="s">
        <v>72</v>
      </c>
      <c r="AY1320" s="255" t="s">
        <v>180</v>
      </c>
    </row>
    <row r="1321" s="13" customFormat="1">
      <c r="A1321" s="13"/>
      <c r="B1321" s="235"/>
      <c r="C1321" s="236"/>
      <c r="D1321" s="228" t="s">
        <v>193</v>
      </c>
      <c r="E1321" s="237" t="s">
        <v>19</v>
      </c>
      <c r="F1321" s="238" t="s">
        <v>1776</v>
      </c>
      <c r="G1321" s="236"/>
      <c r="H1321" s="239">
        <v>40.036999999999999</v>
      </c>
      <c r="I1321" s="240"/>
      <c r="J1321" s="236"/>
      <c r="K1321" s="236"/>
      <c r="L1321" s="241"/>
      <c r="M1321" s="242"/>
      <c r="N1321" s="243"/>
      <c r="O1321" s="243"/>
      <c r="P1321" s="243"/>
      <c r="Q1321" s="243"/>
      <c r="R1321" s="243"/>
      <c r="S1321" s="243"/>
      <c r="T1321" s="244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5" t="s">
        <v>193</v>
      </c>
      <c r="AU1321" s="245" t="s">
        <v>82</v>
      </c>
      <c r="AV1321" s="13" t="s">
        <v>82</v>
      </c>
      <c r="AW1321" s="13" t="s">
        <v>33</v>
      </c>
      <c r="AX1321" s="13" t="s">
        <v>72</v>
      </c>
      <c r="AY1321" s="245" t="s">
        <v>180</v>
      </c>
    </row>
    <row r="1322" s="13" customFormat="1">
      <c r="A1322" s="13"/>
      <c r="B1322" s="235"/>
      <c r="C1322" s="236"/>
      <c r="D1322" s="228" t="s">
        <v>193</v>
      </c>
      <c r="E1322" s="237" t="s">
        <v>19</v>
      </c>
      <c r="F1322" s="238" t="s">
        <v>1732</v>
      </c>
      <c r="G1322" s="236"/>
      <c r="H1322" s="239">
        <v>-2.9399999999999999</v>
      </c>
      <c r="I1322" s="240"/>
      <c r="J1322" s="236"/>
      <c r="K1322" s="236"/>
      <c r="L1322" s="241"/>
      <c r="M1322" s="242"/>
      <c r="N1322" s="243"/>
      <c r="O1322" s="243"/>
      <c r="P1322" s="243"/>
      <c r="Q1322" s="243"/>
      <c r="R1322" s="243"/>
      <c r="S1322" s="243"/>
      <c r="T1322" s="244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5" t="s">
        <v>193</v>
      </c>
      <c r="AU1322" s="245" t="s">
        <v>82</v>
      </c>
      <c r="AV1322" s="13" t="s">
        <v>82</v>
      </c>
      <c r="AW1322" s="13" t="s">
        <v>33</v>
      </c>
      <c r="AX1322" s="13" t="s">
        <v>72</v>
      </c>
      <c r="AY1322" s="245" t="s">
        <v>180</v>
      </c>
    </row>
    <row r="1323" s="13" customFormat="1">
      <c r="A1323" s="13"/>
      <c r="B1323" s="235"/>
      <c r="C1323" s="236"/>
      <c r="D1323" s="228" t="s">
        <v>193</v>
      </c>
      <c r="E1323" s="237" t="s">
        <v>19</v>
      </c>
      <c r="F1323" s="238" t="s">
        <v>1384</v>
      </c>
      <c r="G1323" s="236"/>
      <c r="H1323" s="239">
        <v>-1.6799999999999999</v>
      </c>
      <c r="I1323" s="240"/>
      <c r="J1323" s="236"/>
      <c r="K1323" s="236"/>
      <c r="L1323" s="241"/>
      <c r="M1323" s="242"/>
      <c r="N1323" s="243"/>
      <c r="O1323" s="243"/>
      <c r="P1323" s="243"/>
      <c r="Q1323" s="243"/>
      <c r="R1323" s="243"/>
      <c r="S1323" s="243"/>
      <c r="T1323" s="244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5" t="s">
        <v>193</v>
      </c>
      <c r="AU1323" s="245" t="s">
        <v>82</v>
      </c>
      <c r="AV1323" s="13" t="s">
        <v>82</v>
      </c>
      <c r="AW1323" s="13" t="s">
        <v>33</v>
      </c>
      <c r="AX1323" s="13" t="s">
        <v>72</v>
      </c>
      <c r="AY1323" s="245" t="s">
        <v>180</v>
      </c>
    </row>
    <row r="1324" s="14" customFormat="1">
      <c r="A1324" s="14"/>
      <c r="B1324" s="246"/>
      <c r="C1324" s="247"/>
      <c r="D1324" s="228" t="s">
        <v>193</v>
      </c>
      <c r="E1324" s="248" t="s">
        <v>19</v>
      </c>
      <c r="F1324" s="249" t="s">
        <v>1777</v>
      </c>
      <c r="G1324" s="247"/>
      <c r="H1324" s="248" t="s">
        <v>19</v>
      </c>
      <c r="I1324" s="250"/>
      <c r="J1324" s="247"/>
      <c r="K1324" s="247"/>
      <c r="L1324" s="251"/>
      <c r="M1324" s="252"/>
      <c r="N1324" s="253"/>
      <c r="O1324" s="253"/>
      <c r="P1324" s="253"/>
      <c r="Q1324" s="253"/>
      <c r="R1324" s="253"/>
      <c r="S1324" s="253"/>
      <c r="T1324" s="25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5" t="s">
        <v>193</v>
      </c>
      <c r="AU1324" s="255" t="s">
        <v>82</v>
      </c>
      <c r="AV1324" s="14" t="s">
        <v>80</v>
      </c>
      <c r="AW1324" s="14" t="s">
        <v>33</v>
      </c>
      <c r="AX1324" s="14" t="s">
        <v>72</v>
      </c>
      <c r="AY1324" s="255" t="s">
        <v>180</v>
      </c>
    </row>
    <row r="1325" s="13" customFormat="1">
      <c r="A1325" s="13"/>
      <c r="B1325" s="235"/>
      <c r="C1325" s="236"/>
      <c r="D1325" s="228" t="s">
        <v>193</v>
      </c>
      <c r="E1325" s="237" t="s">
        <v>19</v>
      </c>
      <c r="F1325" s="238" t="s">
        <v>1778</v>
      </c>
      <c r="G1325" s="236"/>
      <c r="H1325" s="239">
        <v>37.100000000000001</v>
      </c>
      <c r="I1325" s="240"/>
      <c r="J1325" s="236"/>
      <c r="K1325" s="236"/>
      <c r="L1325" s="241"/>
      <c r="M1325" s="242"/>
      <c r="N1325" s="243"/>
      <c r="O1325" s="243"/>
      <c r="P1325" s="243"/>
      <c r="Q1325" s="243"/>
      <c r="R1325" s="243"/>
      <c r="S1325" s="243"/>
      <c r="T1325" s="244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5" t="s">
        <v>193</v>
      </c>
      <c r="AU1325" s="245" t="s">
        <v>82</v>
      </c>
      <c r="AV1325" s="13" t="s">
        <v>82</v>
      </c>
      <c r="AW1325" s="13" t="s">
        <v>33</v>
      </c>
      <c r="AX1325" s="13" t="s">
        <v>72</v>
      </c>
      <c r="AY1325" s="245" t="s">
        <v>180</v>
      </c>
    </row>
    <row r="1326" s="13" customFormat="1">
      <c r="A1326" s="13"/>
      <c r="B1326" s="235"/>
      <c r="C1326" s="236"/>
      <c r="D1326" s="228" t="s">
        <v>193</v>
      </c>
      <c r="E1326" s="237" t="s">
        <v>19</v>
      </c>
      <c r="F1326" s="238" t="s">
        <v>1384</v>
      </c>
      <c r="G1326" s="236"/>
      <c r="H1326" s="239">
        <v>-1.6799999999999999</v>
      </c>
      <c r="I1326" s="240"/>
      <c r="J1326" s="236"/>
      <c r="K1326" s="236"/>
      <c r="L1326" s="241"/>
      <c r="M1326" s="242"/>
      <c r="N1326" s="243"/>
      <c r="O1326" s="243"/>
      <c r="P1326" s="243"/>
      <c r="Q1326" s="243"/>
      <c r="R1326" s="243"/>
      <c r="S1326" s="243"/>
      <c r="T1326" s="244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5" t="s">
        <v>193</v>
      </c>
      <c r="AU1326" s="245" t="s">
        <v>82</v>
      </c>
      <c r="AV1326" s="13" t="s">
        <v>82</v>
      </c>
      <c r="AW1326" s="13" t="s">
        <v>33</v>
      </c>
      <c r="AX1326" s="13" t="s">
        <v>72</v>
      </c>
      <c r="AY1326" s="245" t="s">
        <v>180</v>
      </c>
    </row>
    <row r="1327" s="13" customFormat="1">
      <c r="A1327" s="13"/>
      <c r="B1327" s="235"/>
      <c r="C1327" s="236"/>
      <c r="D1327" s="228" t="s">
        <v>193</v>
      </c>
      <c r="E1327" s="237" t="s">
        <v>19</v>
      </c>
      <c r="F1327" s="238" t="s">
        <v>1732</v>
      </c>
      <c r="G1327" s="236"/>
      <c r="H1327" s="239">
        <v>-2.9399999999999999</v>
      </c>
      <c r="I1327" s="240"/>
      <c r="J1327" s="236"/>
      <c r="K1327" s="236"/>
      <c r="L1327" s="241"/>
      <c r="M1327" s="242"/>
      <c r="N1327" s="243"/>
      <c r="O1327" s="243"/>
      <c r="P1327" s="243"/>
      <c r="Q1327" s="243"/>
      <c r="R1327" s="243"/>
      <c r="S1327" s="243"/>
      <c r="T1327" s="24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5" t="s">
        <v>193</v>
      </c>
      <c r="AU1327" s="245" t="s">
        <v>82</v>
      </c>
      <c r="AV1327" s="13" t="s">
        <v>82</v>
      </c>
      <c r="AW1327" s="13" t="s">
        <v>33</v>
      </c>
      <c r="AX1327" s="13" t="s">
        <v>72</v>
      </c>
      <c r="AY1327" s="245" t="s">
        <v>180</v>
      </c>
    </row>
    <row r="1328" s="14" customFormat="1">
      <c r="A1328" s="14"/>
      <c r="B1328" s="246"/>
      <c r="C1328" s="247"/>
      <c r="D1328" s="228" t="s">
        <v>193</v>
      </c>
      <c r="E1328" s="248" t="s">
        <v>19</v>
      </c>
      <c r="F1328" s="249" t="s">
        <v>1779</v>
      </c>
      <c r="G1328" s="247"/>
      <c r="H1328" s="248" t="s">
        <v>19</v>
      </c>
      <c r="I1328" s="250"/>
      <c r="J1328" s="247"/>
      <c r="K1328" s="247"/>
      <c r="L1328" s="251"/>
      <c r="M1328" s="252"/>
      <c r="N1328" s="253"/>
      <c r="O1328" s="253"/>
      <c r="P1328" s="253"/>
      <c r="Q1328" s="253"/>
      <c r="R1328" s="253"/>
      <c r="S1328" s="253"/>
      <c r="T1328" s="25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5" t="s">
        <v>193</v>
      </c>
      <c r="AU1328" s="255" t="s">
        <v>82</v>
      </c>
      <c r="AV1328" s="14" t="s">
        <v>80</v>
      </c>
      <c r="AW1328" s="14" t="s">
        <v>33</v>
      </c>
      <c r="AX1328" s="14" t="s">
        <v>72</v>
      </c>
      <c r="AY1328" s="255" t="s">
        <v>180</v>
      </c>
    </row>
    <row r="1329" s="13" customFormat="1">
      <c r="A1329" s="13"/>
      <c r="B1329" s="235"/>
      <c r="C1329" s="236"/>
      <c r="D1329" s="228" t="s">
        <v>193</v>
      </c>
      <c r="E1329" s="237" t="s">
        <v>19</v>
      </c>
      <c r="F1329" s="238" t="s">
        <v>1780</v>
      </c>
      <c r="G1329" s="236"/>
      <c r="H1329" s="239">
        <v>21.201000000000001</v>
      </c>
      <c r="I1329" s="240"/>
      <c r="J1329" s="236"/>
      <c r="K1329" s="236"/>
      <c r="L1329" s="241"/>
      <c r="M1329" s="242"/>
      <c r="N1329" s="243"/>
      <c r="O1329" s="243"/>
      <c r="P1329" s="243"/>
      <c r="Q1329" s="243"/>
      <c r="R1329" s="243"/>
      <c r="S1329" s="243"/>
      <c r="T1329" s="244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5" t="s">
        <v>193</v>
      </c>
      <c r="AU1329" s="245" t="s">
        <v>82</v>
      </c>
      <c r="AV1329" s="13" t="s">
        <v>82</v>
      </c>
      <c r="AW1329" s="13" t="s">
        <v>33</v>
      </c>
      <c r="AX1329" s="13" t="s">
        <v>72</v>
      </c>
      <c r="AY1329" s="245" t="s">
        <v>180</v>
      </c>
    </row>
    <row r="1330" s="13" customFormat="1">
      <c r="A1330" s="13"/>
      <c r="B1330" s="235"/>
      <c r="C1330" s="236"/>
      <c r="D1330" s="228" t="s">
        <v>193</v>
      </c>
      <c r="E1330" s="237" t="s">
        <v>19</v>
      </c>
      <c r="F1330" s="238" t="s">
        <v>1384</v>
      </c>
      <c r="G1330" s="236"/>
      <c r="H1330" s="239">
        <v>-1.6799999999999999</v>
      </c>
      <c r="I1330" s="240"/>
      <c r="J1330" s="236"/>
      <c r="K1330" s="236"/>
      <c r="L1330" s="241"/>
      <c r="M1330" s="242"/>
      <c r="N1330" s="243"/>
      <c r="O1330" s="243"/>
      <c r="P1330" s="243"/>
      <c r="Q1330" s="243"/>
      <c r="R1330" s="243"/>
      <c r="S1330" s="243"/>
      <c r="T1330" s="24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45" t="s">
        <v>193</v>
      </c>
      <c r="AU1330" s="245" t="s">
        <v>82</v>
      </c>
      <c r="AV1330" s="13" t="s">
        <v>82</v>
      </c>
      <c r="AW1330" s="13" t="s">
        <v>33</v>
      </c>
      <c r="AX1330" s="13" t="s">
        <v>72</v>
      </c>
      <c r="AY1330" s="245" t="s">
        <v>180</v>
      </c>
    </row>
    <row r="1331" s="13" customFormat="1">
      <c r="A1331" s="13"/>
      <c r="B1331" s="235"/>
      <c r="C1331" s="236"/>
      <c r="D1331" s="228" t="s">
        <v>193</v>
      </c>
      <c r="E1331" s="237" t="s">
        <v>19</v>
      </c>
      <c r="F1331" s="238" t="s">
        <v>1732</v>
      </c>
      <c r="G1331" s="236"/>
      <c r="H1331" s="239">
        <v>-2.9399999999999999</v>
      </c>
      <c r="I1331" s="240"/>
      <c r="J1331" s="236"/>
      <c r="K1331" s="236"/>
      <c r="L1331" s="241"/>
      <c r="M1331" s="242"/>
      <c r="N1331" s="243"/>
      <c r="O1331" s="243"/>
      <c r="P1331" s="243"/>
      <c r="Q1331" s="243"/>
      <c r="R1331" s="243"/>
      <c r="S1331" s="243"/>
      <c r="T1331" s="244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5" t="s">
        <v>193</v>
      </c>
      <c r="AU1331" s="245" t="s">
        <v>82</v>
      </c>
      <c r="AV1331" s="13" t="s">
        <v>82</v>
      </c>
      <c r="AW1331" s="13" t="s">
        <v>33</v>
      </c>
      <c r="AX1331" s="13" t="s">
        <v>72</v>
      </c>
      <c r="AY1331" s="245" t="s">
        <v>180</v>
      </c>
    </row>
    <row r="1332" s="14" customFormat="1">
      <c r="A1332" s="14"/>
      <c r="B1332" s="246"/>
      <c r="C1332" s="247"/>
      <c r="D1332" s="228" t="s">
        <v>193</v>
      </c>
      <c r="E1332" s="248" t="s">
        <v>19</v>
      </c>
      <c r="F1332" s="249" t="s">
        <v>1781</v>
      </c>
      <c r="G1332" s="247"/>
      <c r="H1332" s="248" t="s">
        <v>19</v>
      </c>
      <c r="I1332" s="250"/>
      <c r="J1332" s="247"/>
      <c r="K1332" s="247"/>
      <c r="L1332" s="251"/>
      <c r="M1332" s="252"/>
      <c r="N1332" s="253"/>
      <c r="O1332" s="253"/>
      <c r="P1332" s="253"/>
      <c r="Q1332" s="253"/>
      <c r="R1332" s="253"/>
      <c r="S1332" s="253"/>
      <c r="T1332" s="25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5" t="s">
        <v>193</v>
      </c>
      <c r="AU1332" s="255" t="s">
        <v>82</v>
      </c>
      <c r="AV1332" s="14" t="s">
        <v>80</v>
      </c>
      <c r="AW1332" s="14" t="s">
        <v>33</v>
      </c>
      <c r="AX1332" s="14" t="s">
        <v>72</v>
      </c>
      <c r="AY1332" s="255" t="s">
        <v>180</v>
      </c>
    </row>
    <row r="1333" s="13" customFormat="1">
      <c r="A1333" s="13"/>
      <c r="B1333" s="235"/>
      <c r="C1333" s="236"/>
      <c r="D1333" s="228" t="s">
        <v>193</v>
      </c>
      <c r="E1333" s="237" t="s">
        <v>19</v>
      </c>
      <c r="F1333" s="238" t="s">
        <v>1782</v>
      </c>
      <c r="G1333" s="236"/>
      <c r="H1333" s="239">
        <v>12.192</v>
      </c>
      <c r="I1333" s="240"/>
      <c r="J1333" s="236"/>
      <c r="K1333" s="236"/>
      <c r="L1333" s="241"/>
      <c r="M1333" s="242"/>
      <c r="N1333" s="243"/>
      <c r="O1333" s="243"/>
      <c r="P1333" s="243"/>
      <c r="Q1333" s="243"/>
      <c r="R1333" s="243"/>
      <c r="S1333" s="243"/>
      <c r="T1333" s="244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5" t="s">
        <v>193</v>
      </c>
      <c r="AU1333" s="245" t="s">
        <v>82</v>
      </c>
      <c r="AV1333" s="13" t="s">
        <v>82</v>
      </c>
      <c r="AW1333" s="13" t="s">
        <v>33</v>
      </c>
      <c r="AX1333" s="13" t="s">
        <v>72</v>
      </c>
      <c r="AY1333" s="245" t="s">
        <v>180</v>
      </c>
    </row>
    <row r="1334" s="14" customFormat="1">
      <c r="A1334" s="14"/>
      <c r="B1334" s="246"/>
      <c r="C1334" s="247"/>
      <c r="D1334" s="228" t="s">
        <v>193</v>
      </c>
      <c r="E1334" s="248" t="s">
        <v>19</v>
      </c>
      <c r="F1334" s="249" t="s">
        <v>1231</v>
      </c>
      <c r="G1334" s="247"/>
      <c r="H1334" s="248" t="s">
        <v>19</v>
      </c>
      <c r="I1334" s="250"/>
      <c r="J1334" s="247"/>
      <c r="K1334" s="247"/>
      <c r="L1334" s="251"/>
      <c r="M1334" s="252"/>
      <c r="N1334" s="253"/>
      <c r="O1334" s="253"/>
      <c r="P1334" s="253"/>
      <c r="Q1334" s="253"/>
      <c r="R1334" s="253"/>
      <c r="S1334" s="253"/>
      <c r="T1334" s="25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55" t="s">
        <v>193</v>
      </c>
      <c r="AU1334" s="255" t="s">
        <v>82</v>
      </c>
      <c r="AV1334" s="14" t="s">
        <v>80</v>
      </c>
      <c r="AW1334" s="14" t="s">
        <v>33</v>
      </c>
      <c r="AX1334" s="14" t="s">
        <v>72</v>
      </c>
      <c r="AY1334" s="255" t="s">
        <v>180</v>
      </c>
    </row>
    <row r="1335" s="14" customFormat="1">
      <c r="A1335" s="14"/>
      <c r="B1335" s="246"/>
      <c r="C1335" s="247"/>
      <c r="D1335" s="228" t="s">
        <v>193</v>
      </c>
      <c r="E1335" s="248" t="s">
        <v>19</v>
      </c>
      <c r="F1335" s="249" t="s">
        <v>1783</v>
      </c>
      <c r="G1335" s="247"/>
      <c r="H1335" s="248" t="s">
        <v>19</v>
      </c>
      <c r="I1335" s="250"/>
      <c r="J1335" s="247"/>
      <c r="K1335" s="247"/>
      <c r="L1335" s="251"/>
      <c r="M1335" s="252"/>
      <c r="N1335" s="253"/>
      <c r="O1335" s="253"/>
      <c r="P1335" s="253"/>
      <c r="Q1335" s="253"/>
      <c r="R1335" s="253"/>
      <c r="S1335" s="253"/>
      <c r="T1335" s="25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5" t="s">
        <v>193</v>
      </c>
      <c r="AU1335" s="255" t="s">
        <v>82</v>
      </c>
      <c r="AV1335" s="14" t="s">
        <v>80</v>
      </c>
      <c r="AW1335" s="14" t="s">
        <v>33</v>
      </c>
      <c r="AX1335" s="14" t="s">
        <v>72</v>
      </c>
      <c r="AY1335" s="255" t="s">
        <v>180</v>
      </c>
    </row>
    <row r="1336" s="13" customFormat="1">
      <c r="A1336" s="13"/>
      <c r="B1336" s="235"/>
      <c r="C1336" s="236"/>
      <c r="D1336" s="228" t="s">
        <v>193</v>
      </c>
      <c r="E1336" s="237" t="s">
        <v>19</v>
      </c>
      <c r="F1336" s="238" t="s">
        <v>1784</v>
      </c>
      <c r="G1336" s="236"/>
      <c r="H1336" s="239">
        <v>58.799999999999997</v>
      </c>
      <c r="I1336" s="240"/>
      <c r="J1336" s="236"/>
      <c r="K1336" s="236"/>
      <c r="L1336" s="241"/>
      <c r="M1336" s="242"/>
      <c r="N1336" s="243"/>
      <c r="O1336" s="243"/>
      <c r="P1336" s="243"/>
      <c r="Q1336" s="243"/>
      <c r="R1336" s="243"/>
      <c r="S1336" s="243"/>
      <c r="T1336" s="244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5" t="s">
        <v>193</v>
      </c>
      <c r="AU1336" s="245" t="s">
        <v>82</v>
      </c>
      <c r="AV1336" s="13" t="s">
        <v>82</v>
      </c>
      <c r="AW1336" s="13" t="s">
        <v>33</v>
      </c>
      <c r="AX1336" s="13" t="s">
        <v>72</v>
      </c>
      <c r="AY1336" s="245" t="s">
        <v>180</v>
      </c>
    </row>
    <row r="1337" s="13" customFormat="1">
      <c r="A1337" s="13"/>
      <c r="B1337" s="235"/>
      <c r="C1337" s="236"/>
      <c r="D1337" s="228" t="s">
        <v>193</v>
      </c>
      <c r="E1337" s="237" t="s">
        <v>19</v>
      </c>
      <c r="F1337" s="238" t="s">
        <v>1402</v>
      </c>
      <c r="G1337" s="236"/>
      <c r="H1337" s="239">
        <v>-3.3599999999999999</v>
      </c>
      <c r="I1337" s="240"/>
      <c r="J1337" s="236"/>
      <c r="K1337" s="236"/>
      <c r="L1337" s="241"/>
      <c r="M1337" s="242"/>
      <c r="N1337" s="243"/>
      <c r="O1337" s="243"/>
      <c r="P1337" s="243"/>
      <c r="Q1337" s="243"/>
      <c r="R1337" s="243"/>
      <c r="S1337" s="243"/>
      <c r="T1337" s="244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5" t="s">
        <v>193</v>
      </c>
      <c r="AU1337" s="245" t="s">
        <v>82</v>
      </c>
      <c r="AV1337" s="13" t="s">
        <v>82</v>
      </c>
      <c r="AW1337" s="13" t="s">
        <v>33</v>
      </c>
      <c r="AX1337" s="13" t="s">
        <v>72</v>
      </c>
      <c r="AY1337" s="245" t="s">
        <v>180</v>
      </c>
    </row>
    <row r="1338" s="14" customFormat="1">
      <c r="A1338" s="14"/>
      <c r="B1338" s="246"/>
      <c r="C1338" s="247"/>
      <c r="D1338" s="228" t="s">
        <v>193</v>
      </c>
      <c r="E1338" s="248" t="s">
        <v>19</v>
      </c>
      <c r="F1338" s="249" t="s">
        <v>1785</v>
      </c>
      <c r="G1338" s="247"/>
      <c r="H1338" s="248" t="s">
        <v>19</v>
      </c>
      <c r="I1338" s="250"/>
      <c r="J1338" s="247"/>
      <c r="K1338" s="247"/>
      <c r="L1338" s="251"/>
      <c r="M1338" s="252"/>
      <c r="N1338" s="253"/>
      <c r="O1338" s="253"/>
      <c r="P1338" s="253"/>
      <c r="Q1338" s="253"/>
      <c r="R1338" s="253"/>
      <c r="S1338" s="253"/>
      <c r="T1338" s="25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5" t="s">
        <v>193</v>
      </c>
      <c r="AU1338" s="255" t="s">
        <v>82</v>
      </c>
      <c r="AV1338" s="14" t="s">
        <v>80</v>
      </c>
      <c r="AW1338" s="14" t="s">
        <v>33</v>
      </c>
      <c r="AX1338" s="14" t="s">
        <v>72</v>
      </c>
      <c r="AY1338" s="255" t="s">
        <v>180</v>
      </c>
    </row>
    <row r="1339" s="13" customFormat="1">
      <c r="A1339" s="13"/>
      <c r="B1339" s="235"/>
      <c r="C1339" s="236"/>
      <c r="D1339" s="228" t="s">
        <v>193</v>
      </c>
      <c r="E1339" s="237" t="s">
        <v>19</v>
      </c>
      <c r="F1339" s="238" t="s">
        <v>1786</v>
      </c>
      <c r="G1339" s="236"/>
      <c r="H1339" s="239">
        <v>46.024999999999999</v>
      </c>
      <c r="I1339" s="240"/>
      <c r="J1339" s="236"/>
      <c r="K1339" s="236"/>
      <c r="L1339" s="241"/>
      <c r="M1339" s="242"/>
      <c r="N1339" s="243"/>
      <c r="O1339" s="243"/>
      <c r="P1339" s="243"/>
      <c r="Q1339" s="243"/>
      <c r="R1339" s="243"/>
      <c r="S1339" s="243"/>
      <c r="T1339" s="244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5" t="s">
        <v>193</v>
      </c>
      <c r="AU1339" s="245" t="s">
        <v>82</v>
      </c>
      <c r="AV1339" s="13" t="s">
        <v>82</v>
      </c>
      <c r="AW1339" s="13" t="s">
        <v>33</v>
      </c>
      <c r="AX1339" s="13" t="s">
        <v>72</v>
      </c>
      <c r="AY1339" s="245" t="s">
        <v>180</v>
      </c>
    </row>
    <row r="1340" s="13" customFormat="1">
      <c r="A1340" s="13"/>
      <c r="B1340" s="235"/>
      <c r="C1340" s="236"/>
      <c r="D1340" s="228" t="s">
        <v>193</v>
      </c>
      <c r="E1340" s="237" t="s">
        <v>19</v>
      </c>
      <c r="F1340" s="238" t="s">
        <v>1787</v>
      </c>
      <c r="G1340" s="236"/>
      <c r="H1340" s="239">
        <v>-2.75</v>
      </c>
      <c r="I1340" s="240"/>
      <c r="J1340" s="236"/>
      <c r="K1340" s="236"/>
      <c r="L1340" s="241"/>
      <c r="M1340" s="242"/>
      <c r="N1340" s="243"/>
      <c r="O1340" s="243"/>
      <c r="P1340" s="243"/>
      <c r="Q1340" s="243"/>
      <c r="R1340" s="243"/>
      <c r="S1340" s="243"/>
      <c r="T1340" s="244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45" t="s">
        <v>193</v>
      </c>
      <c r="AU1340" s="245" t="s">
        <v>82</v>
      </c>
      <c r="AV1340" s="13" t="s">
        <v>82</v>
      </c>
      <c r="AW1340" s="13" t="s">
        <v>33</v>
      </c>
      <c r="AX1340" s="13" t="s">
        <v>72</v>
      </c>
      <c r="AY1340" s="245" t="s">
        <v>180</v>
      </c>
    </row>
    <row r="1341" s="13" customFormat="1">
      <c r="A1341" s="13"/>
      <c r="B1341" s="235"/>
      <c r="C1341" s="236"/>
      <c r="D1341" s="228" t="s">
        <v>193</v>
      </c>
      <c r="E1341" s="237" t="s">
        <v>19</v>
      </c>
      <c r="F1341" s="238" t="s">
        <v>1788</v>
      </c>
      <c r="G1341" s="236"/>
      <c r="H1341" s="239">
        <v>-3.5699999999999998</v>
      </c>
      <c r="I1341" s="240"/>
      <c r="J1341" s="236"/>
      <c r="K1341" s="236"/>
      <c r="L1341" s="241"/>
      <c r="M1341" s="242"/>
      <c r="N1341" s="243"/>
      <c r="O1341" s="243"/>
      <c r="P1341" s="243"/>
      <c r="Q1341" s="243"/>
      <c r="R1341" s="243"/>
      <c r="S1341" s="243"/>
      <c r="T1341" s="244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5" t="s">
        <v>193</v>
      </c>
      <c r="AU1341" s="245" t="s">
        <v>82</v>
      </c>
      <c r="AV1341" s="13" t="s">
        <v>82</v>
      </c>
      <c r="AW1341" s="13" t="s">
        <v>33</v>
      </c>
      <c r="AX1341" s="13" t="s">
        <v>72</v>
      </c>
      <c r="AY1341" s="245" t="s">
        <v>180</v>
      </c>
    </row>
    <row r="1342" s="14" customFormat="1">
      <c r="A1342" s="14"/>
      <c r="B1342" s="246"/>
      <c r="C1342" s="247"/>
      <c r="D1342" s="228" t="s">
        <v>193</v>
      </c>
      <c r="E1342" s="248" t="s">
        <v>19</v>
      </c>
      <c r="F1342" s="249" t="s">
        <v>1789</v>
      </c>
      <c r="G1342" s="247"/>
      <c r="H1342" s="248" t="s">
        <v>19</v>
      </c>
      <c r="I1342" s="250"/>
      <c r="J1342" s="247"/>
      <c r="K1342" s="247"/>
      <c r="L1342" s="251"/>
      <c r="M1342" s="252"/>
      <c r="N1342" s="253"/>
      <c r="O1342" s="253"/>
      <c r="P1342" s="253"/>
      <c r="Q1342" s="253"/>
      <c r="R1342" s="253"/>
      <c r="S1342" s="253"/>
      <c r="T1342" s="25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5" t="s">
        <v>193</v>
      </c>
      <c r="AU1342" s="255" t="s">
        <v>82</v>
      </c>
      <c r="AV1342" s="14" t="s">
        <v>80</v>
      </c>
      <c r="AW1342" s="14" t="s">
        <v>33</v>
      </c>
      <c r="AX1342" s="14" t="s">
        <v>72</v>
      </c>
      <c r="AY1342" s="255" t="s">
        <v>180</v>
      </c>
    </row>
    <row r="1343" s="13" customFormat="1">
      <c r="A1343" s="13"/>
      <c r="B1343" s="235"/>
      <c r="C1343" s="236"/>
      <c r="D1343" s="228" t="s">
        <v>193</v>
      </c>
      <c r="E1343" s="237" t="s">
        <v>19</v>
      </c>
      <c r="F1343" s="238" t="s">
        <v>1790</v>
      </c>
      <c r="G1343" s="236"/>
      <c r="H1343" s="239">
        <v>5.0999999999999996</v>
      </c>
      <c r="I1343" s="240"/>
      <c r="J1343" s="236"/>
      <c r="K1343" s="236"/>
      <c r="L1343" s="241"/>
      <c r="M1343" s="242"/>
      <c r="N1343" s="243"/>
      <c r="O1343" s="243"/>
      <c r="P1343" s="243"/>
      <c r="Q1343" s="243"/>
      <c r="R1343" s="243"/>
      <c r="S1343" s="243"/>
      <c r="T1343" s="244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5" t="s">
        <v>193</v>
      </c>
      <c r="AU1343" s="245" t="s">
        <v>82</v>
      </c>
      <c r="AV1343" s="13" t="s">
        <v>82</v>
      </c>
      <c r="AW1343" s="13" t="s">
        <v>33</v>
      </c>
      <c r="AX1343" s="13" t="s">
        <v>72</v>
      </c>
      <c r="AY1343" s="245" t="s">
        <v>180</v>
      </c>
    </row>
    <row r="1344" s="14" customFormat="1">
      <c r="A1344" s="14"/>
      <c r="B1344" s="246"/>
      <c r="C1344" s="247"/>
      <c r="D1344" s="228" t="s">
        <v>193</v>
      </c>
      <c r="E1344" s="248" t="s">
        <v>19</v>
      </c>
      <c r="F1344" s="249" t="s">
        <v>1791</v>
      </c>
      <c r="G1344" s="247"/>
      <c r="H1344" s="248" t="s">
        <v>19</v>
      </c>
      <c r="I1344" s="250"/>
      <c r="J1344" s="247"/>
      <c r="K1344" s="247"/>
      <c r="L1344" s="251"/>
      <c r="M1344" s="252"/>
      <c r="N1344" s="253"/>
      <c r="O1344" s="253"/>
      <c r="P1344" s="253"/>
      <c r="Q1344" s="253"/>
      <c r="R1344" s="253"/>
      <c r="S1344" s="253"/>
      <c r="T1344" s="25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5" t="s">
        <v>193</v>
      </c>
      <c r="AU1344" s="255" t="s">
        <v>82</v>
      </c>
      <c r="AV1344" s="14" t="s">
        <v>80</v>
      </c>
      <c r="AW1344" s="14" t="s">
        <v>33</v>
      </c>
      <c r="AX1344" s="14" t="s">
        <v>72</v>
      </c>
      <c r="AY1344" s="255" t="s">
        <v>180</v>
      </c>
    </row>
    <row r="1345" s="13" customFormat="1">
      <c r="A1345" s="13"/>
      <c r="B1345" s="235"/>
      <c r="C1345" s="236"/>
      <c r="D1345" s="228" t="s">
        <v>193</v>
      </c>
      <c r="E1345" s="237" t="s">
        <v>19</v>
      </c>
      <c r="F1345" s="238" t="s">
        <v>1792</v>
      </c>
      <c r="G1345" s="236"/>
      <c r="H1345" s="239">
        <v>46.713999999999999</v>
      </c>
      <c r="I1345" s="240"/>
      <c r="J1345" s="236"/>
      <c r="K1345" s="236"/>
      <c r="L1345" s="241"/>
      <c r="M1345" s="242"/>
      <c r="N1345" s="243"/>
      <c r="O1345" s="243"/>
      <c r="P1345" s="243"/>
      <c r="Q1345" s="243"/>
      <c r="R1345" s="243"/>
      <c r="S1345" s="243"/>
      <c r="T1345" s="244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5" t="s">
        <v>193</v>
      </c>
      <c r="AU1345" s="245" t="s">
        <v>82</v>
      </c>
      <c r="AV1345" s="13" t="s">
        <v>82</v>
      </c>
      <c r="AW1345" s="13" t="s">
        <v>33</v>
      </c>
      <c r="AX1345" s="13" t="s">
        <v>72</v>
      </c>
      <c r="AY1345" s="245" t="s">
        <v>180</v>
      </c>
    </row>
    <row r="1346" s="13" customFormat="1">
      <c r="A1346" s="13"/>
      <c r="B1346" s="235"/>
      <c r="C1346" s="236"/>
      <c r="D1346" s="228" t="s">
        <v>193</v>
      </c>
      <c r="E1346" s="237" t="s">
        <v>19</v>
      </c>
      <c r="F1346" s="238" t="s">
        <v>1402</v>
      </c>
      <c r="G1346" s="236"/>
      <c r="H1346" s="239">
        <v>-3.3599999999999999</v>
      </c>
      <c r="I1346" s="240"/>
      <c r="J1346" s="236"/>
      <c r="K1346" s="236"/>
      <c r="L1346" s="241"/>
      <c r="M1346" s="242"/>
      <c r="N1346" s="243"/>
      <c r="O1346" s="243"/>
      <c r="P1346" s="243"/>
      <c r="Q1346" s="243"/>
      <c r="R1346" s="243"/>
      <c r="S1346" s="243"/>
      <c r="T1346" s="244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45" t="s">
        <v>193</v>
      </c>
      <c r="AU1346" s="245" t="s">
        <v>82</v>
      </c>
      <c r="AV1346" s="13" t="s">
        <v>82</v>
      </c>
      <c r="AW1346" s="13" t="s">
        <v>33</v>
      </c>
      <c r="AX1346" s="13" t="s">
        <v>72</v>
      </c>
      <c r="AY1346" s="245" t="s">
        <v>180</v>
      </c>
    </row>
    <row r="1347" s="13" customFormat="1">
      <c r="A1347" s="13"/>
      <c r="B1347" s="235"/>
      <c r="C1347" s="236"/>
      <c r="D1347" s="228" t="s">
        <v>193</v>
      </c>
      <c r="E1347" s="237" t="s">
        <v>19</v>
      </c>
      <c r="F1347" s="238" t="s">
        <v>1793</v>
      </c>
      <c r="G1347" s="236"/>
      <c r="H1347" s="239">
        <v>-7.3499999999999996</v>
      </c>
      <c r="I1347" s="240"/>
      <c r="J1347" s="236"/>
      <c r="K1347" s="236"/>
      <c r="L1347" s="241"/>
      <c r="M1347" s="242"/>
      <c r="N1347" s="243"/>
      <c r="O1347" s="243"/>
      <c r="P1347" s="243"/>
      <c r="Q1347" s="243"/>
      <c r="R1347" s="243"/>
      <c r="S1347" s="243"/>
      <c r="T1347" s="244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5" t="s">
        <v>193</v>
      </c>
      <c r="AU1347" s="245" t="s">
        <v>82</v>
      </c>
      <c r="AV1347" s="13" t="s">
        <v>82</v>
      </c>
      <c r="AW1347" s="13" t="s">
        <v>33</v>
      </c>
      <c r="AX1347" s="13" t="s">
        <v>72</v>
      </c>
      <c r="AY1347" s="245" t="s">
        <v>180</v>
      </c>
    </row>
    <row r="1348" s="16" customFormat="1">
      <c r="A1348" s="16"/>
      <c r="B1348" s="267"/>
      <c r="C1348" s="268"/>
      <c r="D1348" s="228" t="s">
        <v>193</v>
      </c>
      <c r="E1348" s="269" t="s">
        <v>19</v>
      </c>
      <c r="F1348" s="270" t="s">
        <v>473</v>
      </c>
      <c r="G1348" s="268"/>
      <c r="H1348" s="271">
        <v>272.50999999999999</v>
      </c>
      <c r="I1348" s="272"/>
      <c r="J1348" s="268"/>
      <c r="K1348" s="268"/>
      <c r="L1348" s="273"/>
      <c r="M1348" s="274"/>
      <c r="N1348" s="275"/>
      <c r="O1348" s="275"/>
      <c r="P1348" s="275"/>
      <c r="Q1348" s="275"/>
      <c r="R1348" s="275"/>
      <c r="S1348" s="275"/>
      <c r="T1348" s="276"/>
      <c r="U1348" s="16"/>
      <c r="V1348" s="16"/>
      <c r="W1348" s="16"/>
      <c r="X1348" s="16"/>
      <c r="Y1348" s="16"/>
      <c r="Z1348" s="16"/>
      <c r="AA1348" s="16"/>
      <c r="AB1348" s="16"/>
      <c r="AC1348" s="16"/>
      <c r="AD1348" s="16"/>
      <c r="AE1348" s="16"/>
      <c r="AT1348" s="277" t="s">
        <v>193</v>
      </c>
      <c r="AU1348" s="277" t="s">
        <v>82</v>
      </c>
      <c r="AV1348" s="16" t="s">
        <v>100</v>
      </c>
      <c r="AW1348" s="16" t="s">
        <v>33</v>
      </c>
      <c r="AX1348" s="16" t="s">
        <v>72</v>
      </c>
      <c r="AY1348" s="277" t="s">
        <v>180</v>
      </c>
    </row>
    <row r="1349" s="15" customFormat="1">
      <c r="A1349" s="15"/>
      <c r="B1349" s="256"/>
      <c r="C1349" s="257"/>
      <c r="D1349" s="228" t="s">
        <v>193</v>
      </c>
      <c r="E1349" s="258" t="s">
        <v>19</v>
      </c>
      <c r="F1349" s="259" t="s">
        <v>353</v>
      </c>
      <c r="G1349" s="257"/>
      <c r="H1349" s="260">
        <v>417.47300000000001</v>
      </c>
      <c r="I1349" s="261"/>
      <c r="J1349" s="257"/>
      <c r="K1349" s="257"/>
      <c r="L1349" s="262"/>
      <c r="M1349" s="263"/>
      <c r="N1349" s="264"/>
      <c r="O1349" s="264"/>
      <c r="P1349" s="264"/>
      <c r="Q1349" s="264"/>
      <c r="R1349" s="264"/>
      <c r="S1349" s="264"/>
      <c r="T1349" s="26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66" t="s">
        <v>193</v>
      </c>
      <c r="AU1349" s="266" t="s">
        <v>82</v>
      </c>
      <c r="AV1349" s="15" t="s">
        <v>187</v>
      </c>
      <c r="AW1349" s="15" t="s">
        <v>33</v>
      </c>
      <c r="AX1349" s="15" t="s">
        <v>80</v>
      </c>
      <c r="AY1349" s="266" t="s">
        <v>180</v>
      </c>
    </row>
    <row r="1350" s="2" customFormat="1" ht="16.5" customHeight="1">
      <c r="A1350" s="40"/>
      <c r="B1350" s="41"/>
      <c r="C1350" s="215" t="s">
        <v>1794</v>
      </c>
      <c r="D1350" s="215" t="s">
        <v>182</v>
      </c>
      <c r="E1350" s="216" t="s">
        <v>1795</v>
      </c>
      <c r="F1350" s="217" t="s">
        <v>1796</v>
      </c>
      <c r="G1350" s="218" t="s">
        <v>185</v>
      </c>
      <c r="H1350" s="219">
        <v>1.2</v>
      </c>
      <c r="I1350" s="220"/>
      <c r="J1350" s="221">
        <f>ROUND(I1350*H1350,2)</f>
        <v>0</v>
      </c>
      <c r="K1350" s="217" t="s">
        <v>186</v>
      </c>
      <c r="L1350" s="46"/>
      <c r="M1350" s="222" t="s">
        <v>19</v>
      </c>
      <c r="N1350" s="223" t="s">
        <v>43</v>
      </c>
      <c r="O1350" s="86"/>
      <c r="P1350" s="224">
        <f>O1350*H1350</f>
        <v>0</v>
      </c>
      <c r="Q1350" s="224">
        <v>0.061719999999999997</v>
      </c>
      <c r="R1350" s="224">
        <f>Q1350*H1350</f>
        <v>0.074063999999999991</v>
      </c>
      <c r="S1350" s="224">
        <v>0</v>
      </c>
      <c r="T1350" s="225">
        <f>S1350*H1350</f>
        <v>0</v>
      </c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R1350" s="226" t="s">
        <v>187</v>
      </c>
      <c r="AT1350" s="226" t="s">
        <v>182</v>
      </c>
      <c r="AU1350" s="226" t="s">
        <v>82</v>
      </c>
      <c r="AY1350" s="19" t="s">
        <v>180</v>
      </c>
      <c r="BE1350" s="227">
        <f>IF(N1350="základní",J1350,0)</f>
        <v>0</v>
      </c>
      <c r="BF1350" s="227">
        <f>IF(N1350="snížená",J1350,0)</f>
        <v>0</v>
      </c>
      <c r="BG1350" s="227">
        <f>IF(N1350="zákl. přenesená",J1350,0)</f>
        <v>0</v>
      </c>
      <c r="BH1350" s="227">
        <f>IF(N1350="sníž. přenesená",J1350,0)</f>
        <v>0</v>
      </c>
      <c r="BI1350" s="227">
        <f>IF(N1350="nulová",J1350,0)</f>
        <v>0</v>
      </c>
      <c r="BJ1350" s="19" t="s">
        <v>80</v>
      </c>
      <c r="BK1350" s="227">
        <f>ROUND(I1350*H1350,2)</f>
        <v>0</v>
      </c>
      <c r="BL1350" s="19" t="s">
        <v>187</v>
      </c>
      <c r="BM1350" s="226" t="s">
        <v>1797</v>
      </c>
    </row>
    <row r="1351" s="2" customFormat="1">
      <c r="A1351" s="40"/>
      <c r="B1351" s="41"/>
      <c r="C1351" s="42"/>
      <c r="D1351" s="228" t="s">
        <v>189</v>
      </c>
      <c r="E1351" s="42"/>
      <c r="F1351" s="229" t="s">
        <v>1798</v>
      </c>
      <c r="G1351" s="42"/>
      <c r="H1351" s="42"/>
      <c r="I1351" s="230"/>
      <c r="J1351" s="42"/>
      <c r="K1351" s="42"/>
      <c r="L1351" s="46"/>
      <c r="M1351" s="231"/>
      <c r="N1351" s="232"/>
      <c r="O1351" s="86"/>
      <c r="P1351" s="86"/>
      <c r="Q1351" s="86"/>
      <c r="R1351" s="86"/>
      <c r="S1351" s="86"/>
      <c r="T1351" s="87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T1351" s="19" t="s">
        <v>189</v>
      </c>
      <c r="AU1351" s="19" t="s">
        <v>82</v>
      </c>
    </row>
    <row r="1352" s="2" customFormat="1">
      <c r="A1352" s="40"/>
      <c r="B1352" s="41"/>
      <c r="C1352" s="42"/>
      <c r="D1352" s="233" t="s">
        <v>191</v>
      </c>
      <c r="E1352" s="42"/>
      <c r="F1352" s="234" t="s">
        <v>1799</v>
      </c>
      <c r="G1352" s="42"/>
      <c r="H1352" s="42"/>
      <c r="I1352" s="230"/>
      <c r="J1352" s="42"/>
      <c r="K1352" s="42"/>
      <c r="L1352" s="46"/>
      <c r="M1352" s="231"/>
      <c r="N1352" s="232"/>
      <c r="O1352" s="86"/>
      <c r="P1352" s="86"/>
      <c r="Q1352" s="86"/>
      <c r="R1352" s="86"/>
      <c r="S1352" s="86"/>
      <c r="T1352" s="87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T1352" s="19" t="s">
        <v>191</v>
      </c>
      <c r="AU1352" s="19" t="s">
        <v>82</v>
      </c>
    </row>
    <row r="1353" s="14" customFormat="1">
      <c r="A1353" s="14"/>
      <c r="B1353" s="246"/>
      <c r="C1353" s="247"/>
      <c r="D1353" s="228" t="s">
        <v>193</v>
      </c>
      <c r="E1353" s="248" t="s">
        <v>19</v>
      </c>
      <c r="F1353" s="249" t="s">
        <v>1800</v>
      </c>
      <c r="G1353" s="247"/>
      <c r="H1353" s="248" t="s">
        <v>19</v>
      </c>
      <c r="I1353" s="250"/>
      <c r="J1353" s="247"/>
      <c r="K1353" s="247"/>
      <c r="L1353" s="251"/>
      <c r="M1353" s="252"/>
      <c r="N1353" s="253"/>
      <c r="O1353" s="253"/>
      <c r="P1353" s="253"/>
      <c r="Q1353" s="253"/>
      <c r="R1353" s="253"/>
      <c r="S1353" s="253"/>
      <c r="T1353" s="25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55" t="s">
        <v>193</v>
      </c>
      <c r="AU1353" s="255" t="s">
        <v>82</v>
      </c>
      <c r="AV1353" s="14" t="s">
        <v>80</v>
      </c>
      <c r="AW1353" s="14" t="s">
        <v>33</v>
      </c>
      <c r="AX1353" s="14" t="s">
        <v>72</v>
      </c>
      <c r="AY1353" s="255" t="s">
        <v>180</v>
      </c>
    </row>
    <row r="1354" s="13" customFormat="1">
      <c r="A1354" s="13"/>
      <c r="B1354" s="235"/>
      <c r="C1354" s="236"/>
      <c r="D1354" s="228" t="s">
        <v>193</v>
      </c>
      <c r="E1354" s="237" t="s">
        <v>19</v>
      </c>
      <c r="F1354" s="238" t="s">
        <v>1801</v>
      </c>
      <c r="G1354" s="236"/>
      <c r="H1354" s="239">
        <v>1.2</v>
      </c>
      <c r="I1354" s="240"/>
      <c r="J1354" s="236"/>
      <c r="K1354" s="236"/>
      <c r="L1354" s="241"/>
      <c r="M1354" s="242"/>
      <c r="N1354" s="243"/>
      <c r="O1354" s="243"/>
      <c r="P1354" s="243"/>
      <c r="Q1354" s="243"/>
      <c r="R1354" s="243"/>
      <c r="S1354" s="243"/>
      <c r="T1354" s="244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5" t="s">
        <v>193</v>
      </c>
      <c r="AU1354" s="245" t="s">
        <v>82</v>
      </c>
      <c r="AV1354" s="13" t="s">
        <v>82</v>
      </c>
      <c r="AW1354" s="13" t="s">
        <v>33</v>
      </c>
      <c r="AX1354" s="13" t="s">
        <v>80</v>
      </c>
      <c r="AY1354" s="245" t="s">
        <v>180</v>
      </c>
    </row>
    <row r="1355" s="2" customFormat="1" ht="16.5" customHeight="1">
      <c r="A1355" s="40"/>
      <c r="B1355" s="41"/>
      <c r="C1355" s="215" t="s">
        <v>1802</v>
      </c>
      <c r="D1355" s="215" t="s">
        <v>182</v>
      </c>
      <c r="E1355" s="216" t="s">
        <v>1803</v>
      </c>
      <c r="F1355" s="217" t="s">
        <v>1804</v>
      </c>
      <c r="G1355" s="218" t="s">
        <v>235</v>
      </c>
      <c r="H1355" s="219">
        <v>44.700000000000003</v>
      </c>
      <c r="I1355" s="220"/>
      <c r="J1355" s="221">
        <f>ROUND(I1355*H1355,2)</f>
        <v>0</v>
      </c>
      <c r="K1355" s="217" t="s">
        <v>186</v>
      </c>
      <c r="L1355" s="46"/>
      <c r="M1355" s="222" t="s">
        <v>19</v>
      </c>
      <c r="N1355" s="223" t="s">
        <v>43</v>
      </c>
      <c r="O1355" s="86"/>
      <c r="P1355" s="224">
        <f>O1355*H1355</f>
        <v>0</v>
      </c>
      <c r="Q1355" s="224">
        <v>0.00020000000000000001</v>
      </c>
      <c r="R1355" s="224">
        <f>Q1355*H1355</f>
        <v>0.0089400000000000018</v>
      </c>
      <c r="S1355" s="224">
        <v>0</v>
      </c>
      <c r="T1355" s="225">
        <f>S1355*H1355</f>
        <v>0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R1355" s="226" t="s">
        <v>187</v>
      </c>
      <c r="AT1355" s="226" t="s">
        <v>182</v>
      </c>
      <c r="AU1355" s="226" t="s">
        <v>82</v>
      </c>
      <c r="AY1355" s="19" t="s">
        <v>180</v>
      </c>
      <c r="BE1355" s="227">
        <f>IF(N1355="základní",J1355,0)</f>
        <v>0</v>
      </c>
      <c r="BF1355" s="227">
        <f>IF(N1355="snížená",J1355,0)</f>
        <v>0</v>
      </c>
      <c r="BG1355" s="227">
        <f>IF(N1355="zákl. přenesená",J1355,0)</f>
        <v>0</v>
      </c>
      <c r="BH1355" s="227">
        <f>IF(N1355="sníž. přenesená",J1355,0)</f>
        <v>0</v>
      </c>
      <c r="BI1355" s="227">
        <f>IF(N1355="nulová",J1355,0)</f>
        <v>0</v>
      </c>
      <c r="BJ1355" s="19" t="s">
        <v>80</v>
      </c>
      <c r="BK1355" s="227">
        <f>ROUND(I1355*H1355,2)</f>
        <v>0</v>
      </c>
      <c r="BL1355" s="19" t="s">
        <v>187</v>
      </c>
      <c r="BM1355" s="226" t="s">
        <v>1805</v>
      </c>
    </row>
    <row r="1356" s="2" customFormat="1">
      <c r="A1356" s="40"/>
      <c r="B1356" s="41"/>
      <c r="C1356" s="42"/>
      <c r="D1356" s="228" t="s">
        <v>189</v>
      </c>
      <c r="E1356" s="42"/>
      <c r="F1356" s="229" t="s">
        <v>1806</v>
      </c>
      <c r="G1356" s="42"/>
      <c r="H1356" s="42"/>
      <c r="I1356" s="230"/>
      <c r="J1356" s="42"/>
      <c r="K1356" s="42"/>
      <c r="L1356" s="46"/>
      <c r="M1356" s="231"/>
      <c r="N1356" s="232"/>
      <c r="O1356" s="86"/>
      <c r="P1356" s="86"/>
      <c r="Q1356" s="86"/>
      <c r="R1356" s="86"/>
      <c r="S1356" s="86"/>
      <c r="T1356" s="87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T1356" s="19" t="s">
        <v>189</v>
      </c>
      <c r="AU1356" s="19" t="s">
        <v>82</v>
      </c>
    </row>
    <row r="1357" s="2" customFormat="1">
      <c r="A1357" s="40"/>
      <c r="B1357" s="41"/>
      <c r="C1357" s="42"/>
      <c r="D1357" s="233" t="s">
        <v>191</v>
      </c>
      <c r="E1357" s="42"/>
      <c r="F1357" s="234" t="s">
        <v>1807</v>
      </c>
      <c r="G1357" s="42"/>
      <c r="H1357" s="42"/>
      <c r="I1357" s="230"/>
      <c r="J1357" s="42"/>
      <c r="K1357" s="42"/>
      <c r="L1357" s="46"/>
      <c r="M1357" s="231"/>
      <c r="N1357" s="232"/>
      <c r="O1357" s="86"/>
      <c r="P1357" s="86"/>
      <c r="Q1357" s="86"/>
      <c r="R1357" s="86"/>
      <c r="S1357" s="86"/>
      <c r="T1357" s="87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T1357" s="19" t="s">
        <v>191</v>
      </c>
      <c r="AU1357" s="19" t="s">
        <v>82</v>
      </c>
    </row>
    <row r="1358" s="14" customFormat="1">
      <c r="A1358" s="14"/>
      <c r="B1358" s="246"/>
      <c r="C1358" s="247"/>
      <c r="D1358" s="228" t="s">
        <v>193</v>
      </c>
      <c r="E1358" s="248" t="s">
        <v>19</v>
      </c>
      <c r="F1358" s="249" t="s">
        <v>1808</v>
      </c>
      <c r="G1358" s="247"/>
      <c r="H1358" s="248" t="s">
        <v>19</v>
      </c>
      <c r="I1358" s="250"/>
      <c r="J1358" s="247"/>
      <c r="K1358" s="247"/>
      <c r="L1358" s="251"/>
      <c r="M1358" s="252"/>
      <c r="N1358" s="253"/>
      <c r="O1358" s="253"/>
      <c r="P1358" s="253"/>
      <c r="Q1358" s="253"/>
      <c r="R1358" s="253"/>
      <c r="S1358" s="253"/>
      <c r="T1358" s="25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5" t="s">
        <v>193</v>
      </c>
      <c r="AU1358" s="255" t="s">
        <v>82</v>
      </c>
      <c r="AV1358" s="14" t="s">
        <v>80</v>
      </c>
      <c r="AW1358" s="14" t="s">
        <v>33</v>
      </c>
      <c r="AX1358" s="14" t="s">
        <v>72</v>
      </c>
      <c r="AY1358" s="255" t="s">
        <v>180</v>
      </c>
    </row>
    <row r="1359" s="13" customFormat="1">
      <c r="A1359" s="13"/>
      <c r="B1359" s="235"/>
      <c r="C1359" s="236"/>
      <c r="D1359" s="228" t="s">
        <v>193</v>
      </c>
      <c r="E1359" s="237" t="s">
        <v>19</v>
      </c>
      <c r="F1359" s="238" t="s">
        <v>1809</v>
      </c>
      <c r="G1359" s="236"/>
      <c r="H1359" s="239">
        <v>18.399999999999999</v>
      </c>
      <c r="I1359" s="240"/>
      <c r="J1359" s="236"/>
      <c r="K1359" s="236"/>
      <c r="L1359" s="241"/>
      <c r="M1359" s="242"/>
      <c r="N1359" s="243"/>
      <c r="O1359" s="243"/>
      <c r="P1359" s="243"/>
      <c r="Q1359" s="243"/>
      <c r="R1359" s="243"/>
      <c r="S1359" s="243"/>
      <c r="T1359" s="244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5" t="s">
        <v>193</v>
      </c>
      <c r="AU1359" s="245" t="s">
        <v>82</v>
      </c>
      <c r="AV1359" s="13" t="s">
        <v>82</v>
      </c>
      <c r="AW1359" s="13" t="s">
        <v>33</v>
      </c>
      <c r="AX1359" s="13" t="s">
        <v>72</v>
      </c>
      <c r="AY1359" s="245" t="s">
        <v>180</v>
      </c>
    </row>
    <row r="1360" s="14" customFormat="1">
      <c r="A1360" s="14"/>
      <c r="B1360" s="246"/>
      <c r="C1360" s="247"/>
      <c r="D1360" s="228" t="s">
        <v>193</v>
      </c>
      <c r="E1360" s="248" t="s">
        <v>19</v>
      </c>
      <c r="F1360" s="249" t="s">
        <v>1810</v>
      </c>
      <c r="G1360" s="247"/>
      <c r="H1360" s="248" t="s">
        <v>19</v>
      </c>
      <c r="I1360" s="250"/>
      <c r="J1360" s="247"/>
      <c r="K1360" s="247"/>
      <c r="L1360" s="251"/>
      <c r="M1360" s="252"/>
      <c r="N1360" s="253"/>
      <c r="O1360" s="253"/>
      <c r="P1360" s="253"/>
      <c r="Q1360" s="253"/>
      <c r="R1360" s="253"/>
      <c r="S1360" s="253"/>
      <c r="T1360" s="25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5" t="s">
        <v>193</v>
      </c>
      <c r="AU1360" s="255" t="s">
        <v>82</v>
      </c>
      <c r="AV1360" s="14" t="s">
        <v>80</v>
      </c>
      <c r="AW1360" s="14" t="s">
        <v>33</v>
      </c>
      <c r="AX1360" s="14" t="s">
        <v>72</v>
      </c>
      <c r="AY1360" s="255" t="s">
        <v>180</v>
      </c>
    </row>
    <row r="1361" s="14" customFormat="1">
      <c r="A1361" s="14"/>
      <c r="B1361" s="246"/>
      <c r="C1361" s="247"/>
      <c r="D1361" s="228" t="s">
        <v>193</v>
      </c>
      <c r="E1361" s="248" t="s">
        <v>19</v>
      </c>
      <c r="F1361" s="249" t="s">
        <v>1811</v>
      </c>
      <c r="G1361" s="247"/>
      <c r="H1361" s="248" t="s">
        <v>19</v>
      </c>
      <c r="I1361" s="250"/>
      <c r="J1361" s="247"/>
      <c r="K1361" s="247"/>
      <c r="L1361" s="251"/>
      <c r="M1361" s="252"/>
      <c r="N1361" s="253"/>
      <c r="O1361" s="253"/>
      <c r="P1361" s="253"/>
      <c r="Q1361" s="253"/>
      <c r="R1361" s="253"/>
      <c r="S1361" s="253"/>
      <c r="T1361" s="25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5" t="s">
        <v>193</v>
      </c>
      <c r="AU1361" s="255" t="s">
        <v>82</v>
      </c>
      <c r="AV1361" s="14" t="s">
        <v>80</v>
      </c>
      <c r="AW1361" s="14" t="s">
        <v>33</v>
      </c>
      <c r="AX1361" s="14" t="s">
        <v>72</v>
      </c>
      <c r="AY1361" s="255" t="s">
        <v>180</v>
      </c>
    </row>
    <row r="1362" s="13" customFormat="1">
      <c r="A1362" s="13"/>
      <c r="B1362" s="235"/>
      <c r="C1362" s="236"/>
      <c r="D1362" s="228" t="s">
        <v>193</v>
      </c>
      <c r="E1362" s="237" t="s">
        <v>19</v>
      </c>
      <c r="F1362" s="238" t="s">
        <v>1812</v>
      </c>
      <c r="G1362" s="236"/>
      <c r="H1362" s="239">
        <v>11.5</v>
      </c>
      <c r="I1362" s="240"/>
      <c r="J1362" s="236"/>
      <c r="K1362" s="236"/>
      <c r="L1362" s="241"/>
      <c r="M1362" s="242"/>
      <c r="N1362" s="243"/>
      <c r="O1362" s="243"/>
      <c r="P1362" s="243"/>
      <c r="Q1362" s="243"/>
      <c r="R1362" s="243"/>
      <c r="S1362" s="243"/>
      <c r="T1362" s="244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5" t="s">
        <v>193</v>
      </c>
      <c r="AU1362" s="245" t="s">
        <v>82</v>
      </c>
      <c r="AV1362" s="13" t="s">
        <v>82</v>
      </c>
      <c r="AW1362" s="13" t="s">
        <v>33</v>
      </c>
      <c r="AX1362" s="13" t="s">
        <v>72</v>
      </c>
      <c r="AY1362" s="245" t="s">
        <v>180</v>
      </c>
    </row>
    <row r="1363" s="14" customFormat="1">
      <c r="A1363" s="14"/>
      <c r="B1363" s="246"/>
      <c r="C1363" s="247"/>
      <c r="D1363" s="228" t="s">
        <v>193</v>
      </c>
      <c r="E1363" s="248" t="s">
        <v>19</v>
      </c>
      <c r="F1363" s="249" t="s">
        <v>1813</v>
      </c>
      <c r="G1363" s="247"/>
      <c r="H1363" s="248" t="s">
        <v>19</v>
      </c>
      <c r="I1363" s="250"/>
      <c r="J1363" s="247"/>
      <c r="K1363" s="247"/>
      <c r="L1363" s="251"/>
      <c r="M1363" s="252"/>
      <c r="N1363" s="253"/>
      <c r="O1363" s="253"/>
      <c r="P1363" s="253"/>
      <c r="Q1363" s="253"/>
      <c r="R1363" s="253"/>
      <c r="S1363" s="253"/>
      <c r="T1363" s="25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5" t="s">
        <v>193</v>
      </c>
      <c r="AU1363" s="255" t="s">
        <v>82</v>
      </c>
      <c r="AV1363" s="14" t="s">
        <v>80</v>
      </c>
      <c r="AW1363" s="14" t="s">
        <v>33</v>
      </c>
      <c r="AX1363" s="14" t="s">
        <v>72</v>
      </c>
      <c r="AY1363" s="255" t="s">
        <v>180</v>
      </c>
    </row>
    <row r="1364" s="13" customFormat="1">
      <c r="A1364" s="13"/>
      <c r="B1364" s="235"/>
      <c r="C1364" s="236"/>
      <c r="D1364" s="228" t="s">
        <v>193</v>
      </c>
      <c r="E1364" s="237" t="s">
        <v>19</v>
      </c>
      <c r="F1364" s="238" t="s">
        <v>1814</v>
      </c>
      <c r="G1364" s="236"/>
      <c r="H1364" s="239">
        <v>14.800000000000001</v>
      </c>
      <c r="I1364" s="240"/>
      <c r="J1364" s="236"/>
      <c r="K1364" s="236"/>
      <c r="L1364" s="241"/>
      <c r="M1364" s="242"/>
      <c r="N1364" s="243"/>
      <c r="O1364" s="243"/>
      <c r="P1364" s="243"/>
      <c r="Q1364" s="243"/>
      <c r="R1364" s="243"/>
      <c r="S1364" s="243"/>
      <c r="T1364" s="244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5" t="s">
        <v>193</v>
      </c>
      <c r="AU1364" s="245" t="s">
        <v>82</v>
      </c>
      <c r="AV1364" s="13" t="s">
        <v>82</v>
      </c>
      <c r="AW1364" s="13" t="s">
        <v>33</v>
      </c>
      <c r="AX1364" s="13" t="s">
        <v>72</v>
      </c>
      <c r="AY1364" s="245" t="s">
        <v>180</v>
      </c>
    </row>
    <row r="1365" s="15" customFormat="1">
      <c r="A1365" s="15"/>
      <c r="B1365" s="256"/>
      <c r="C1365" s="257"/>
      <c r="D1365" s="228" t="s">
        <v>193</v>
      </c>
      <c r="E1365" s="258" t="s">
        <v>19</v>
      </c>
      <c r="F1365" s="259" t="s">
        <v>353</v>
      </c>
      <c r="G1365" s="257"/>
      <c r="H1365" s="260">
        <v>44.700000000000003</v>
      </c>
      <c r="I1365" s="261"/>
      <c r="J1365" s="257"/>
      <c r="K1365" s="257"/>
      <c r="L1365" s="262"/>
      <c r="M1365" s="263"/>
      <c r="N1365" s="264"/>
      <c r="O1365" s="264"/>
      <c r="P1365" s="264"/>
      <c r="Q1365" s="264"/>
      <c r="R1365" s="264"/>
      <c r="S1365" s="264"/>
      <c r="T1365" s="26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66" t="s">
        <v>193</v>
      </c>
      <c r="AU1365" s="266" t="s">
        <v>82</v>
      </c>
      <c r="AV1365" s="15" t="s">
        <v>187</v>
      </c>
      <c r="AW1365" s="15" t="s">
        <v>33</v>
      </c>
      <c r="AX1365" s="15" t="s">
        <v>80</v>
      </c>
      <c r="AY1365" s="266" t="s">
        <v>180</v>
      </c>
    </row>
    <row r="1366" s="2" customFormat="1" ht="16.5" customHeight="1">
      <c r="A1366" s="40"/>
      <c r="B1366" s="41"/>
      <c r="C1366" s="215" t="s">
        <v>1815</v>
      </c>
      <c r="D1366" s="215" t="s">
        <v>182</v>
      </c>
      <c r="E1366" s="216" t="s">
        <v>1816</v>
      </c>
      <c r="F1366" s="217" t="s">
        <v>1817</v>
      </c>
      <c r="G1366" s="218" t="s">
        <v>185</v>
      </c>
      <c r="H1366" s="219">
        <v>44.667999999999999</v>
      </c>
      <c r="I1366" s="220"/>
      <c r="J1366" s="221">
        <f>ROUND(I1366*H1366,2)</f>
        <v>0</v>
      </c>
      <c r="K1366" s="217" t="s">
        <v>186</v>
      </c>
      <c r="L1366" s="46"/>
      <c r="M1366" s="222" t="s">
        <v>19</v>
      </c>
      <c r="N1366" s="223" t="s">
        <v>43</v>
      </c>
      <c r="O1366" s="86"/>
      <c r="P1366" s="224">
        <f>O1366*H1366</f>
        <v>0</v>
      </c>
      <c r="Q1366" s="224">
        <v>0.054600000000000003</v>
      </c>
      <c r="R1366" s="224">
        <f>Q1366*H1366</f>
        <v>2.4388728</v>
      </c>
      <c r="S1366" s="224">
        <v>0</v>
      </c>
      <c r="T1366" s="225">
        <f>S1366*H1366</f>
        <v>0</v>
      </c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R1366" s="226" t="s">
        <v>187</v>
      </c>
      <c r="AT1366" s="226" t="s">
        <v>182</v>
      </c>
      <c r="AU1366" s="226" t="s">
        <v>82</v>
      </c>
      <c r="AY1366" s="19" t="s">
        <v>180</v>
      </c>
      <c r="BE1366" s="227">
        <f>IF(N1366="základní",J1366,0)</f>
        <v>0</v>
      </c>
      <c r="BF1366" s="227">
        <f>IF(N1366="snížená",J1366,0)</f>
        <v>0</v>
      </c>
      <c r="BG1366" s="227">
        <f>IF(N1366="zákl. přenesená",J1366,0)</f>
        <v>0</v>
      </c>
      <c r="BH1366" s="227">
        <f>IF(N1366="sníž. přenesená",J1366,0)</f>
        <v>0</v>
      </c>
      <c r="BI1366" s="227">
        <f>IF(N1366="nulová",J1366,0)</f>
        <v>0</v>
      </c>
      <c r="BJ1366" s="19" t="s">
        <v>80</v>
      </c>
      <c r="BK1366" s="227">
        <f>ROUND(I1366*H1366,2)</f>
        <v>0</v>
      </c>
      <c r="BL1366" s="19" t="s">
        <v>187</v>
      </c>
      <c r="BM1366" s="226" t="s">
        <v>1818</v>
      </c>
    </row>
    <row r="1367" s="2" customFormat="1">
      <c r="A1367" s="40"/>
      <c r="B1367" s="41"/>
      <c r="C1367" s="42"/>
      <c r="D1367" s="228" t="s">
        <v>189</v>
      </c>
      <c r="E1367" s="42"/>
      <c r="F1367" s="229" t="s">
        <v>1819</v>
      </c>
      <c r="G1367" s="42"/>
      <c r="H1367" s="42"/>
      <c r="I1367" s="230"/>
      <c r="J1367" s="42"/>
      <c r="K1367" s="42"/>
      <c r="L1367" s="46"/>
      <c r="M1367" s="231"/>
      <c r="N1367" s="232"/>
      <c r="O1367" s="86"/>
      <c r="P1367" s="86"/>
      <c r="Q1367" s="86"/>
      <c r="R1367" s="86"/>
      <c r="S1367" s="86"/>
      <c r="T1367" s="87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T1367" s="19" t="s">
        <v>189</v>
      </c>
      <c r="AU1367" s="19" t="s">
        <v>82</v>
      </c>
    </row>
    <row r="1368" s="2" customFormat="1">
      <c r="A1368" s="40"/>
      <c r="B1368" s="41"/>
      <c r="C1368" s="42"/>
      <c r="D1368" s="233" t="s">
        <v>191</v>
      </c>
      <c r="E1368" s="42"/>
      <c r="F1368" s="234" t="s">
        <v>1820</v>
      </c>
      <c r="G1368" s="42"/>
      <c r="H1368" s="42"/>
      <c r="I1368" s="230"/>
      <c r="J1368" s="42"/>
      <c r="K1368" s="42"/>
      <c r="L1368" s="46"/>
      <c r="M1368" s="231"/>
      <c r="N1368" s="232"/>
      <c r="O1368" s="86"/>
      <c r="P1368" s="86"/>
      <c r="Q1368" s="86"/>
      <c r="R1368" s="86"/>
      <c r="S1368" s="86"/>
      <c r="T1368" s="87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T1368" s="19" t="s">
        <v>191</v>
      </c>
      <c r="AU1368" s="19" t="s">
        <v>82</v>
      </c>
    </row>
    <row r="1369" s="14" customFormat="1">
      <c r="A1369" s="14"/>
      <c r="B1369" s="246"/>
      <c r="C1369" s="247"/>
      <c r="D1369" s="228" t="s">
        <v>193</v>
      </c>
      <c r="E1369" s="248" t="s">
        <v>19</v>
      </c>
      <c r="F1369" s="249" t="s">
        <v>1228</v>
      </c>
      <c r="G1369" s="247"/>
      <c r="H1369" s="248" t="s">
        <v>19</v>
      </c>
      <c r="I1369" s="250"/>
      <c r="J1369" s="247"/>
      <c r="K1369" s="247"/>
      <c r="L1369" s="251"/>
      <c r="M1369" s="252"/>
      <c r="N1369" s="253"/>
      <c r="O1369" s="253"/>
      <c r="P1369" s="253"/>
      <c r="Q1369" s="253"/>
      <c r="R1369" s="253"/>
      <c r="S1369" s="253"/>
      <c r="T1369" s="25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5" t="s">
        <v>193</v>
      </c>
      <c r="AU1369" s="255" t="s">
        <v>82</v>
      </c>
      <c r="AV1369" s="14" t="s">
        <v>80</v>
      </c>
      <c r="AW1369" s="14" t="s">
        <v>33</v>
      </c>
      <c r="AX1369" s="14" t="s">
        <v>72</v>
      </c>
      <c r="AY1369" s="255" t="s">
        <v>180</v>
      </c>
    </row>
    <row r="1370" s="14" customFormat="1">
      <c r="A1370" s="14"/>
      <c r="B1370" s="246"/>
      <c r="C1370" s="247"/>
      <c r="D1370" s="228" t="s">
        <v>193</v>
      </c>
      <c r="E1370" s="248" t="s">
        <v>19</v>
      </c>
      <c r="F1370" s="249" t="s">
        <v>1821</v>
      </c>
      <c r="G1370" s="247"/>
      <c r="H1370" s="248" t="s">
        <v>19</v>
      </c>
      <c r="I1370" s="250"/>
      <c r="J1370" s="247"/>
      <c r="K1370" s="247"/>
      <c r="L1370" s="251"/>
      <c r="M1370" s="252"/>
      <c r="N1370" s="253"/>
      <c r="O1370" s="253"/>
      <c r="P1370" s="253"/>
      <c r="Q1370" s="253"/>
      <c r="R1370" s="253"/>
      <c r="S1370" s="253"/>
      <c r="T1370" s="25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5" t="s">
        <v>193</v>
      </c>
      <c r="AU1370" s="255" t="s">
        <v>82</v>
      </c>
      <c r="AV1370" s="14" t="s">
        <v>80</v>
      </c>
      <c r="AW1370" s="14" t="s">
        <v>33</v>
      </c>
      <c r="AX1370" s="14" t="s">
        <v>72</v>
      </c>
      <c r="AY1370" s="255" t="s">
        <v>180</v>
      </c>
    </row>
    <row r="1371" s="13" customFormat="1">
      <c r="A1371" s="13"/>
      <c r="B1371" s="235"/>
      <c r="C1371" s="236"/>
      <c r="D1371" s="228" t="s">
        <v>193</v>
      </c>
      <c r="E1371" s="237" t="s">
        <v>19</v>
      </c>
      <c r="F1371" s="238" t="s">
        <v>1822</v>
      </c>
      <c r="G1371" s="236"/>
      <c r="H1371" s="239">
        <v>3.5150000000000001</v>
      </c>
      <c r="I1371" s="240"/>
      <c r="J1371" s="236"/>
      <c r="K1371" s="236"/>
      <c r="L1371" s="241"/>
      <c r="M1371" s="242"/>
      <c r="N1371" s="243"/>
      <c r="O1371" s="243"/>
      <c r="P1371" s="243"/>
      <c r="Q1371" s="243"/>
      <c r="R1371" s="243"/>
      <c r="S1371" s="243"/>
      <c r="T1371" s="244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45" t="s">
        <v>193</v>
      </c>
      <c r="AU1371" s="245" t="s">
        <v>82</v>
      </c>
      <c r="AV1371" s="13" t="s">
        <v>82</v>
      </c>
      <c r="AW1371" s="13" t="s">
        <v>33</v>
      </c>
      <c r="AX1371" s="13" t="s">
        <v>72</v>
      </c>
      <c r="AY1371" s="245" t="s">
        <v>180</v>
      </c>
    </row>
    <row r="1372" s="13" customFormat="1">
      <c r="A1372" s="13"/>
      <c r="B1372" s="235"/>
      <c r="C1372" s="236"/>
      <c r="D1372" s="228" t="s">
        <v>193</v>
      </c>
      <c r="E1372" s="237" t="s">
        <v>19</v>
      </c>
      <c r="F1372" s="238" t="s">
        <v>1823</v>
      </c>
      <c r="G1372" s="236"/>
      <c r="H1372" s="239">
        <v>4.2919999999999998</v>
      </c>
      <c r="I1372" s="240"/>
      <c r="J1372" s="236"/>
      <c r="K1372" s="236"/>
      <c r="L1372" s="241"/>
      <c r="M1372" s="242"/>
      <c r="N1372" s="243"/>
      <c r="O1372" s="243"/>
      <c r="P1372" s="243"/>
      <c r="Q1372" s="243"/>
      <c r="R1372" s="243"/>
      <c r="S1372" s="243"/>
      <c r="T1372" s="244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5" t="s">
        <v>193</v>
      </c>
      <c r="AU1372" s="245" t="s">
        <v>82</v>
      </c>
      <c r="AV1372" s="13" t="s">
        <v>82</v>
      </c>
      <c r="AW1372" s="13" t="s">
        <v>33</v>
      </c>
      <c r="AX1372" s="13" t="s">
        <v>72</v>
      </c>
      <c r="AY1372" s="245" t="s">
        <v>180</v>
      </c>
    </row>
    <row r="1373" s="14" customFormat="1">
      <c r="A1373" s="14"/>
      <c r="B1373" s="246"/>
      <c r="C1373" s="247"/>
      <c r="D1373" s="228" t="s">
        <v>193</v>
      </c>
      <c r="E1373" s="248" t="s">
        <v>19</v>
      </c>
      <c r="F1373" s="249" t="s">
        <v>1231</v>
      </c>
      <c r="G1373" s="247"/>
      <c r="H1373" s="248" t="s">
        <v>19</v>
      </c>
      <c r="I1373" s="250"/>
      <c r="J1373" s="247"/>
      <c r="K1373" s="247"/>
      <c r="L1373" s="251"/>
      <c r="M1373" s="252"/>
      <c r="N1373" s="253"/>
      <c r="O1373" s="253"/>
      <c r="P1373" s="253"/>
      <c r="Q1373" s="253"/>
      <c r="R1373" s="253"/>
      <c r="S1373" s="253"/>
      <c r="T1373" s="25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5" t="s">
        <v>193</v>
      </c>
      <c r="AU1373" s="255" t="s">
        <v>82</v>
      </c>
      <c r="AV1373" s="14" t="s">
        <v>80</v>
      </c>
      <c r="AW1373" s="14" t="s">
        <v>33</v>
      </c>
      <c r="AX1373" s="14" t="s">
        <v>72</v>
      </c>
      <c r="AY1373" s="255" t="s">
        <v>180</v>
      </c>
    </row>
    <row r="1374" s="14" customFormat="1">
      <c r="A1374" s="14"/>
      <c r="B1374" s="246"/>
      <c r="C1374" s="247"/>
      <c r="D1374" s="228" t="s">
        <v>193</v>
      </c>
      <c r="E1374" s="248" t="s">
        <v>19</v>
      </c>
      <c r="F1374" s="249" t="s">
        <v>1824</v>
      </c>
      <c r="G1374" s="247"/>
      <c r="H1374" s="248" t="s">
        <v>19</v>
      </c>
      <c r="I1374" s="250"/>
      <c r="J1374" s="247"/>
      <c r="K1374" s="247"/>
      <c r="L1374" s="251"/>
      <c r="M1374" s="252"/>
      <c r="N1374" s="253"/>
      <c r="O1374" s="253"/>
      <c r="P1374" s="253"/>
      <c r="Q1374" s="253"/>
      <c r="R1374" s="253"/>
      <c r="S1374" s="253"/>
      <c r="T1374" s="25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5" t="s">
        <v>193</v>
      </c>
      <c r="AU1374" s="255" t="s">
        <v>82</v>
      </c>
      <c r="AV1374" s="14" t="s">
        <v>80</v>
      </c>
      <c r="AW1374" s="14" t="s">
        <v>33</v>
      </c>
      <c r="AX1374" s="14" t="s">
        <v>72</v>
      </c>
      <c r="AY1374" s="255" t="s">
        <v>180</v>
      </c>
    </row>
    <row r="1375" s="13" customFormat="1">
      <c r="A1375" s="13"/>
      <c r="B1375" s="235"/>
      <c r="C1375" s="236"/>
      <c r="D1375" s="228" t="s">
        <v>193</v>
      </c>
      <c r="E1375" s="237" t="s">
        <v>19</v>
      </c>
      <c r="F1375" s="238" t="s">
        <v>1825</v>
      </c>
      <c r="G1375" s="236"/>
      <c r="H1375" s="239">
        <v>8.2249999999999996</v>
      </c>
      <c r="I1375" s="240"/>
      <c r="J1375" s="236"/>
      <c r="K1375" s="236"/>
      <c r="L1375" s="241"/>
      <c r="M1375" s="242"/>
      <c r="N1375" s="243"/>
      <c r="O1375" s="243"/>
      <c r="P1375" s="243"/>
      <c r="Q1375" s="243"/>
      <c r="R1375" s="243"/>
      <c r="S1375" s="243"/>
      <c r="T1375" s="244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5" t="s">
        <v>193</v>
      </c>
      <c r="AU1375" s="245" t="s">
        <v>82</v>
      </c>
      <c r="AV1375" s="13" t="s">
        <v>82</v>
      </c>
      <c r="AW1375" s="13" t="s">
        <v>33</v>
      </c>
      <c r="AX1375" s="13" t="s">
        <v>72</v>
      </c>
      <c r="AY1375" s="245" t="s">
        <v>180</v>
      </c>
    </row>
    <row r="1376" s="13" customFormat="1">
      <c r="A1376" s="13"/>
      <c r="B1376" s="235"/>
      <c r="C1376" s="236"/>
      <c r="D1376" s="228" t="s">
        <v>193</v>
      </c>
      <c r="E1376" s="237" t="s">
        <v>19</v>
      </c>
      <c r="F1376" s="238" t="s">
        <v>1826</v>
      </c>
      <c r="G1376" s="236"/>
      <c r="H1376" s="239">
        <v>28.635999999999999</v>
      </c>
      <c r="I1376" s="240"/>
      <c r="J1376" s="236"/>
      <c r="K1376" s="236"/>
      <c r="L1376" s="241"/>
      <c r="M1376" s="242"/>
      <c r="N1376" s="243"/>
      <c r="O1376" s="243"/>
      <c r="P1376" s="243"/>
      <c r="Q1376" s="243"/>
      <c r="R1376" s="243"/>
      <c r="S1376" s="243"/>
      <c r="T1376" s="244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5" t="s">
        <v>193</v>
      </c>
      <c r="AU1376" s="245" t="s">
        <v>82</v>
      </c>
      <c r="AV1376" s="13" t="s">
        <v>82</v>
      </c>
      <c r="AW1376" s="13" t="s">
        <v>33</v>
      </c>
      <c r="AX1376" s="13" t="s">
        <v>72</v>
      </c>
      <c r="AY1376" s="245" t="s">
        <v>180</v>
      </c>
    </row>
    <row r="1377" s="15" customFormat="1">
      <c r="A1377" s="15"/>
      <c r="B1377" s="256"/>
      <c r="C1377" s="257"/>
      <c r="D1377" s="228" t="s">
        <v>193</v>
      </c>
      <c r="E1377" s="258" t="s">
        <v>19</v>
      </c>
      <c r="F1377" s="259" t="s">
        <v>353</v>
      </c>
      <c r="G1377" s="257"/>
      <c r="H1377" s="260">
        <v>44.667999999999999</v>
      </c>
      <c r="I1377" s="261"/>
      <c r="J1377" s="257"/>
      <c r="K1377" s="257"/>
      <c r="L1377" s="262"/>
      <c r="M1377" s="263"/>
      <c r="N1377" s="264"/>
      <c r="O1377" s="264"/>
      <c r="P1377" s="264"/>
      <c r="Q1377" s="264"/>
      <c r="R1377" s="264"/>
      <c r="S1377" s="264"/>
      <c r="T1377" s="26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66" t="s">
        <v>193</v>
      </c>
      <c r="AU1377" s="266" t="s">
        <v>82</v>
      </c>
      <c r="AV1377" s="15" t="s">
        <v>187</v>
      </c>
      <c r="AW1377" s="15" t="s">
        <v>33</v>
      </c>
      <c r="AX1377" s="15" t="s">
        <v>80</v>
      </c>
      <c r="AY1377" s="266" t="s">
        <v>180</v>
      </c>
    </row>
    <row r="1378" s="2" customFormat="1" ht="16.5" customHeight="1">
      <c r="A1378" s="40"/>
      <c r="B1378" s="41"/>
      <c r="C1378" s="215" t="s">
        <v>1827</v>
      </c>
      <c r="D1378" s="215" t="s">
        <v>182</v>
      </c>
      <c r="E1378" s="216" t="s">
        <v>1828</v>
      </c>
      <c r="F1378" s="217" t="s">
        <v>1829</v>
      </c>
      <c r="G1378" s="218" t="s">
        <v>185</v>
      </c>
      <c r="H1378" s="219">
        <v>16.753</v>
      </c>
      <c r="I1378" s="220"/>
      <c r="J1378" s="221">
        <f>ROUND(I1378*H1378,2)</f>
        <v>0</v>
      </c>
      <c r="K1378" s="217" t="s">
        <v>186</v>
      </c>
      <c r="L1378" s="46"/>
      <c r="M1378" s="222" t="s">
        <v>19</v>
      </c>
      <c r="N1378" s="223" t="s">
        <v>43</v>
      </c>
      <c r="O1378" s="86"/>
      <c r="P1378" s="224">
        <f>O1378*H1378</f>
        <v>0</v>
      </c>
      <c r="Q1378" s="224">
        <v>0.064519999999999994</v>
      </c>
      <c r="R1378" s="224">
        <f>Q1378*H1378</f>
        <v>1.0809035599999999</v>
      </c>
      <c r="S1378" s="224">
        <v>0</v>
      </c>
      <c r="T1378" s="225">
        <f>S1378*H1378</f>
        <v>0</v>
      </c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R1378" s="226" t="s">
        <v>187</v>
      </c>
      <c r="AT1378" s="226" t="s">
        <v>182</v>
      </c>
      <c r="AU1378" s="226" t="s">
        <v>82</v>
      </c>
      <c r="AY1378" s="19" t="s">
        <v>180</v>
      </c>
      <c r="BE1378" s="227">
        <f>IF(N1378="základní",J1378,0)</f>
        <v>0</v>
      </c>
      <c r="BF1378" s="227">
        <f>IF(N1378="snížená",J1378,0)</f>
        <v>0</v>
      </c>
      <c r="BG1378" s="227">
        <f>IF(N1378="zákl. přenesená",J1378,0)</f>
        <v>0</v>
      </c>
      <c r="BH1378" s="227">
        <f>IF(N1378="sníž. přenesená",J1378,0)</f>
        <v>0</v>
      </c>
      <c r="BI1378" s="227">
        <f>IF(N1378="nulová",J1378,0)</f>
        <v>0</v>
      </c>
      <c r="BJ1378" s="19" t="s">
        <v>80</v>
      </c>
      <c r="BK1378" s="227">
        <f>ROUND(I1378*H1378,2)</f>
        <v>0</v>
      </c>
      <c r="BL1378" s="19" t="s">
        <v>187</v>
      </c>
      <c r="BM1378" s="226" t="s">
        <v>1830</v>
      </c>
    </row>
    <row r="1379" s="2" customFormat="1">
      <c r="A1379" s="40"/>
      <c r="B1379" s="41"/>
      <c r="C1379" s="42"/>
      <c r="D1379" s="228" t="s">
        <v>189</v>
      </c>
      <c r="E1379" s="42"/>
      <c r="F1379" s="229" t="s">
        <v>1831</v>
      </c>
      <c r="G1379" s="42"/>
      <c r="H1379" s="42"/>
      <c r="I1379" s="230"/>
      <c r="J1379" s="42"/>
      <c r="K1379" s="42"/>
      <c r="L1379" s="46"/>
      <c r="M1379" s="231"/>
      <c r="N1379" s="232"/>
      <c r="O1379" s="86"/>
      <c r="P1379" s="86"/>
      <c r="Q1379" s="86"/>
      <c r="R1379" s="86"/>
      <c r="S1379" s="86"/>
      <c r="T1379" s="87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T1379" s="19" t="s">
        <v>189</v>
      </c>
      <c r="AU1379" s="19" t="s">
        <v>82</v>
      </c>
    </row>
    <row r="1380" s="2" customFormat="1">
      <c r="A1380" s="40"/>
      <c r="B1380" s="41"/>
      <c r="C1380" s="42"/>
      <c r="D1380" s="233" t="s">
        <v>191</v>
      </c>
      <c r="E1380" s="42"/>
      <c r="F1380" s="234" t="s">
        <v>1832</v>
      </c>
      <c r="G1380" s="42"/>
      <c r="H1380" s="42"/>
      <c r="I1380" s="230"/>
      <c r="J1380" s="42"/>
      <c r="K1380" s="42"/>
      <c r="L1380" s="46"/>
      <c r="M1380" s="231"/>
      <c r="N1380" s="232"/>
      <c r="O1380" s="86"/>
      <c r="P1380" s="86"/>
      <c r="Q1380" s="86"/>
      <c r="R1380" s="86"/>
      <c r="S1380" s="86"/>
      <c r="T1380" s="87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T1380" s="19" t="s">
        <v>191</v>
      </c>
      <c r="AU1380" s="19" t="s">
        <v>82</v>
      </c>
    </row>
    <row r="1381" s="14" customFormat="1">
      <c r="A1381" s="14"/>
      <c r="B1381" s="246"/>
      <c r="C1381" s="247"/>
      <c r="D1381" s="228" t="s">
        <v>193</v>
      </c>
      <c r="E1381" s="248" t="s">
        <v>19</v>
      </c>
      <c r="F1381" s="249" t="s">
        <v>1833</v>
      </c>
      <c r="G1381" s="247"/>
      <c r="H1381" s="248" t="s">
        <v>19</v>
      </c>
      <c r="I1381" s="250"/>
      <c r="J1381" s="247"/>
      <c r="K1381" s="247"/>
      <c r="L1381" s="251"/>
      <c r="M1381" s="252"/>
      <c r="N1381" s="253"/>
      <c r="O1381" s="253"/>
      <c r="P1381" s="253"/>
      <c r="Q1381" s="253"/>
      <c r="R1381" s="253"/>
      <c r="S1381" s="253"/>
      <c r="T1381" s="25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55" t="s">
        <v>193</v>
      </c>
      <c r="AU1381" s="255" t="s">
        <v>82</v>
      </c>
      <c r="AV1381" s="14" t="s">
        <v>80</v>
      </c>
      <c r="AW1381" s="14" t="s">
        <v>33</v>
      </c>
      <c r="AX1381" s="14" t="s">
        <v>72</v>
      </c>
      <c r="AY1381" s="255" t="s">
        <v>180</v>
      </c>
    </row>
    <row r="1382" s="13" customFormat="1">
      <c r="A1382" s="13"/>
      <c r="B1382" s="235"/>
      <c r="C1382" s="236"/>
      <c r="D1382" s="228" t="s">
        <v>193</v>
      </c>
      <c r="E1382" s="237" t="s">
        <v>19</v>
      </c>
      <c r="F1382" s="238" t="s">
        <v>1834</v>
      </c>
      <c r="G1382" s="236"/>
      <c r="H1382" s="239">
        <v>6.9880000000000004</v>
      </c>
      <c r="I1382" s="240"/>
      <c r="J1382" s="236"/>
      <c r="K1382" s="236"/>
      <c r="L1382" s="241"/>
      <c r="M1382" s="242"/>
      <c r="N1382" s="243"/>
      <c r="O1382" s="243"/>
      <c r="P1382" s="243"/>
      <c r="Q1382" s="243"/>
      <c r="R1382" s="243"/>
      <c r="S1382" s="243"/>
      <c r="T1382" s="244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5" t="s">
        <v>193</v>
      </c>
      <c r="AU1382" s="245" t="s">
        <v>82</v>
      </c>
      <c r="AV1382" s="13" t="s">
        <v>82</v>
      </c>
      <c r="AW1382" s="13" t="s">
        <v>33</v>
      </c>
      <c r="AX1382" s="13" t="s">
        <v>72</v>
      </c>
      <c r="AY1382" s="245" t="s">
        <v>180</v>
      </c>
    </row>
    <row r="1383" s="14" customFormat="1">
      <c r="A1383" s="14"/>
      <c r="B1383" s="246"/>
      <c r="C1383" s="247"/>
      <c r="D1383" s="228" t="s">
        <v>193</v>
      </c>
      <c r="E1383" s="248" t="s">
        <v>19</v>
      </c>
      <c r="F1383" s="249" t="s">
        <v>1835</v>
      </c>
      <c r="G1383" s="247"/>
      <c r="H1383" s="248" t="s">
        <v>19</v>
      </c>
      <c r="I1383" s="250"/>
      <c r="J1383" s="247"/>
      <c r="K1383" s="247"/>
      <c r="L1383" s="251"/>
      <c r="M1383" s="252"/>
      <c r="N1383" s="253"/>
      <c r="O1383" s="253"/>
      <c r="P1383" s="253"/>
      <c r="Q1383" s="253"/>
      <c r="R1383" s="253"/>
      <c r="S1383" s="253"/>
      <c r="T1383" s="25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5" t="s">
        <v>193</v>
      </c>
      <c r="AU1383" s="255" t="s">
        <v>82</v>
      </c>
      <c r="AV1383" s="14" t="s">
        <v>80</v>
      </c>
      <c r="AW1383" s="14" t="s">
        <v>33</v>
      </c>
      <c r="AX1383" s="14" t="s">
        <v>72</v>
      </c>
      <c r="AY1383" s="255" t="s">
        <v>180</v>
      </c>
    </row>
    <row r="1384" s="13" customFormat="1">
      <c r="A1384" s="13"/>
      <c r="B1384" s="235"/>
      <c r="C1384" s="236"/>
      <c r="D1384" s="228" t="s">
        <v>193</v>
      </c>
      <c r="E1384" s="237" t="s">
        <v>19</v>
      </c>
      <c r="F1384" s="238" t="s">
        <v>1836</v>
      </c>
      <c r="G1384" s="236"/>
      <c r="H1384" s="239">
        <v>2.9249999999999998</v>
      </c>
      <c r="I1384" s="240"/>
      <c r="J1384" s="236"/>
      <c r="K1384" s="236"/>
      <c r="L1384" s="241"/>
      <c r="M1384" s="242"/>
      <c r="N1384" s="243"/>
      <c r="O1384" s="243"/>
      <c r="P1384" s="243"/>
      <c r="Q1384" s="243"/>
      <c r="R1384" s="243"/>
      <c r="S1384" s="243"/>
      <c r="T1384" s="244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5" t="s">
        <v>193</v>
      </c>
      <c r="AU1384" s="245" t="s">
        <v>82</v>
      </c>
      <c r="AV1384" s="13" t="s">
        <v>82</v>
      </c>
      <c r="AW1384" s="13" t="s">
        <v>33</v>
      </c>
      <c r="AX1384" s="13" t="s">
        <v>72</v>
      </c>
      <c r="AY1384" s="245" t="s">
        <v>180</v>
      </c>
    </row>
    <row r="1385" s="16" customFormat="1">
      <c r="A1385" s="16"/>
      <c r="B1385" s="267"/>
      <c r="C1385" s="268"/>
      <c r="D1385" s="228" t="s">
        <v>193</v>
      </c>
      <c r="E1385" s="269" t="s">
        <v>19</v>
      </c>
      <c r="F1385" s="270" t="s">
        <v>473</v>
      </c>
      <c r="G1385" s="268"/>
      <c r="H1385" s="271">
        <v>9.9130000000000003</v>
      </c>
      <c r="I1385" s="272"/>
      <c r="J1385" s="268"/>
      <c r="K1385" s="268"/>
      <c r="L1385" s="273"/>
      <c r="M1385" s="274"/>
      <c r="N1385" s="275"/>
      <c r="O1385" s="275"/>
      <c r="P1385" s="275"/>
      <c r="Q1385" s="275"/>
      <c r="R1385" s="275"/>
      <c r="S1385" s="275"/>
      <c r="T1385" s="276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T1385" s="277" t="s">
        <v>193</v>
      </c>
      <c r="AU1385" s="277" t="s">
        <v>82</v>
      </c>
      <c r="AV1385" s="16" t="s">
        <v>100</v>
      </c>
      <c r="AW1385" s="16" t="s">
        <v>33</v>
      </c>
      <c r="AX1385" s="16" t="s">
        <v>72</v>
      </c>
      <c r="AY1385" s="277" t="s">
        <v>180</v>
      </c>
    </row>
    <row r="1386" s="14" customFormat="1">
      <c r="A1386" s="14"/>
      <c r="B1386" s="246"/>
      <c r="C1386" s="247"/>
      <c r="D1386" s="228" t="s">
        <v>193</v>
      </c>
      <c r="E1386" s="248" t="s">
        <v>19</v>
      </c>
      <c r="F1386" s="249" t="s">
        <v>1231</v>
      </c>
      <c r="G1386" s="247"/>
      <c r="H1386" s="248" t="s">
        <v>19</v>
      </c>
      <c r="I1386" s="250"/>
      <c r="J1386" s="247"/>
      <c r="K1386" s="247"/>
      <c r="L1386" s="251"/>
      <c r="M1386" s="252"/>
      <c r="N1386" s="253"/>
      <c r="O1386" s="253"/>
      <c r="P1386" s="253"/>
      <c r="Q1386" s="253"/>
      <c r="R1386" s="253"/>
      <c r="S1386" s="253"/>
      <c r="T1386" s="25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5" t="s">
        <v>193</v>
      </c>
      <c r="AU1386" s="255" t="s">
        <v>82</v>
      </c>
      <c r="AV1386" s="14" t="s">
        <v>80</v>
      </c>
      <c r="AW1386" s="14" t="s">
        <v>33</v>
      </c>
      <c r="AX1386" s="14" t="s">
        <v>72</v>
      </c>
      <c r="AY1386" s="255" t="s">
        <v>180</v>
      </c>
    </row>
    <row r="1387" s="14" customFormat="1">
      <c r="A1387" s="14"/>
      <c r="B1387" s="246"/>
      <c r="C1387" s="247"/>
      <c r="D1387" s="228" t="s">
        <v>193</v>
      </c>
      <c r="E1387" s="248" t="s">
        <v>19</v>
      </c>
      <c r="F1387" s="249" t="s">
        <v>1837</v>
      </c>
      <c r="G1387" s="247"/>
      <c r="H1387" s="248" t="s">
        <v>19</v>
      </c>
      <c r="I1387" s="250"/>
      <c r="J1387" s="247"/>
      <c r="K1387" s="247"/>
      <c r="L1387" s="251"/>
      <c r="M1387" s="252"/>
      <c r="N1387" s="253"/>
      <c r="O1387" s="253"/>
      <c r="P1387" s="253"/>
      <c r="Q1387" s="253"/>
      <c r="R1387" s="253"/>
      <c r="S1387" s="253"/>
      <c r="T1387" s="25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5" t="s">
        <v>193</v>
      </c>
      <c r="AU1387" s="255" t="s">
        <v>82</v>
      </c>
      <c r="AV1387" s="14" t="s">
        <v>80</v>
      </c>
      <c r="AW1387" s="14" t="s">
        <v>33</v>
      </c>
      <c r="AX1387" s="14" t="s">
        <v>72</v>
      </c>
      <c r="AY1387" s="255" t="s">
        <v>180</v>
      </c>
    </row>
    <row r="1388" s="13" customFormat="1">
      <c r="A1388" s="13"/>
      <c r="B1388" s="235"/>
      <c r="C1388" s="236"/>
      <c r="D1388" s="228" t="s">
        <v>193</v>
      </c>
      <c r="E1388" s="237" t="s">
        <v>19</v>
      </c>
      <c r="F1388" s="238" t="s">
        <v>1838</v>
      </c>
      <c r="G1388" s="236"/>
      <c r="H1388" s="239">
        <v>6.8399999999999999</v>
      </c>
      <c r="I1388" s="240"/>
      <c r="J1388" s="236"/>
      <c r="K1388" s="236"/>
      <c r="L1388" s="241"/>
      <c r="M1388" s="242"/>
      <c r="N1388" s="243"/>
      <c r="O1388" s="243"/>
      <c r="P1388" s="243"/>
      <c r="Q1388" s="243"/>
      <c r="R1388" s="243"/>
      <c r="S1388" s="243"/>
      <c r="T1388" s="244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5" t="s">
        <v>193</v>
      </c>
      <c r="AU1388" s="245" t="s">
        <v>82</v>
      </c>
      <c r="AV1388" s="13" t="s">
        <v>82</v>
      </c>
      <c r="AW1388" s="13" t="s">
        <v>33</v>
      </c>
      <c r="AX1388" s="13" t="s">
        <v>72</v>
      </c>
      <c r="AY1388" s="245" t="s">
        <v>180</v>
      </c>
    </row>
    <row r="1389" s="16" customFormat="1">
      <c r="A1389" s="16"/>
      <c r="B1389" s="267"/>
      <c r="C1389" s="268"/>
      <c r="D1389" s="228" t="s">
        <v>193</v>
      </c>
      <c r="E1389" s="269" t="s">
        <v>19</v>
      </c>
      <c r="F1389" s="270" t="s">
        <v>473</v>
      </c>
      <c r="G1389" s="268"/>
      <c r="H1389" s="271">
        <v>6.8399999999999999</v>
      </c>
      <c r="I1389" s="272"/>
      <c r="J1389" s="268"/>
      <c r="K1389" s="268"/>
      <c r="L1389" s="273"/>
      <c r="M1389" s="274"/>
      <c r="N1389" s="275"/>
      <c r="O1389" s="275"/>
      <c r="P1389" s="275"/>
      <c r="Q1389" s="275"/>
      <c r="R1389" s="275"/>
      <c r="S1389" s="275"/>
      <c r="T1389" s="276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T1389" s="277" t="s">
        <v>193</v>
      </c>
      <c r="AU1389" s="277" t="s">
        <v>82</v>
      </c>
      <c r="AV1389" s="16" t="s">
        <v>100</v>
      </c>
      <c r="AW1389" s="16" t="s">
        <v>33</v>
      </c>
      <c r="AX1389" s="16" t="s">
        <v>72</v>
      </c>
      <c r="AY1389" s="277" t="s">
        <v>180</v>
      </c>
    </row>
    <row r="1390" s="15" customFormat="1">
      <c r="A1390" s="15"/>
      <c r="B1390" s="256"/>
      <c r="C1390" s="257"/>
      <c r="D1390" s="228" t="s">
        <v>193</v>
      </c>
      <c r="E1390" s="258" t="s">
        <v>19</v>
      </c>
      <c r="F1390" s="259" t="s">
        <v>353</v>
      </c>
      <c r="G1390" s="257"/>
      <c r="H1390" s="260">
        <v>16.753</v>
      </c>
      <c r="I1390" s="261"/>
      <c r="J1390" s="257"/>
      <c r="K1390" s="257"/>
      <c r="L1390" s="262"/>
      <c r="M1390" s="263"/>
      <c r="N1390" s="264"/>
      <c r="O1390" s="264"/>
      <c r="P1390" s="264"/>
      <c r="Q1390" s="264"/>
      <c r="R1390" s="264"/>
      <c r="S1390" s="264"/>
      <c r="T1390" s="26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T1390" s="266" t="s">
        <v>193</v>
      </c>
      <c r="AU1390" s="266" t="s">
        <v>82</v>
      </c>
      <c r="AV1390" s="15" t="s">
        <v>187</v>
      </c>
      <c r="AW1390" s="15" t="s">
        <v>33</v>
      </c>
      <c r="AX1390" s="15" t="s">
        <v>80</v>
      </c>
      <c r="AY1390" s="266" t="s">
        <v>180</v>
      </c>
    </row>
    <row r="1391" s="2" customFormat="1" ht="16.5" customHeight="1">
      <c r="A1391" s="40"/>
      <c r="B1391" s="41"/>
      <c r="C1391" s="215" t="s">
        <v>1839</v>
      </c>
      <c r="D1391" s="215" t="s">
        <v>182</v>
      </c>
      <c r="E1391" s="216" t="s">
        <v>1840</v>
      </c>
      <c r="F1391" s="217" t="s">
        <v>1841</v>
      </c>
      <c r="G1391" s="218" t="s">
        <v>185</v>
      </c>
      <c r="H1391" s="219">
        <v>118.512</v>
      </c>
      <c r="I1391" s="220"/>
      <c r="J1391" s="221">
        <f>ROUND(I1391*H1391,2)</f>
        <v>0</v>
      </c>
      <c r="K1391" s="217" t="s">
        <v>186</v>
      </c>
      <c r="L1391" s="46"/>
      <c r="M1391" s="222" t="s">
        <v>19</v>
      </c>
      <c r="N1391" s="223" t="s">
        <v>43</v>
      </c>
      <c r="O1391" s="86"/>
      <c r="P1391" s="224">
        <f>O1391*H1391</f>
        <v>0</v>
      </c>
      <c r="Q1391" s="224">
        <v>0.083409999999999998</v>
      </c>
      <c r="R1391" s="224">
        <f>Q1391*H1391</f>
        <v>9.8850859199999999</v>
      </c>
      <c r="S1391" s="224">
        <v>0</v>
      </c>
      <c r="T1391" s="225">
        <f>S1391*H1391</f>
        <v>0</v>
      </c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R1391" s="226" t="s">
        <v>187</v>
      </c>
      <c r="AT1391" s="226" t="s">
        <v>182</v>
      </c>
      <c r="AU1391" s="226" t="s">
        <v>82</v>
      </c>
      <c r="AY1391" s="19" t="s">
        <v>180</v>
      </c>
      <c r="BE1391" s="227">
        <f>IF(N1391="základní",J1391,0)</f>
        <v>0</v>
      </c>
      <c r="BF1391" s="227">
        <f>IF(N1391="snížená",J1391,0)</f>
        <v>0</v>
      </c>
      <c r="BG1391" s="227">
        <f>IF(N1391="zákl. přenesená",J1391,0)</f>
        <v>0</v>
      </c>
      <c r="BH1391" s="227">
        <f>IF(N1391="sníž. přenesená",J1391,0)</f>
        <v>0</v>
      </c>
      <c r="BI1391" s="227">
        <f>IF(N1391="nulová",J1391,0)</f>
        <v>0</v>
      </c>
      <c r="BJ1391" s="19" t="s">
        <v>80</v>
      </c>
      <c r="BK1391" s="227">
        <f>ROUND(I1391*H1391,2)</f>
        <v>0</v>
      </c>
      <c r="BL1391" s="19" t="s">
        <v>187</v>
      </c>
      <c r="BM1391" s="226" t="s">
        <v>1842</v>
      </c>
    </row>
    <row r="1392" s="2" customFormat="1">
      <c r="A1392" s="40"/>
      <c r="B1392" s="41"/>
      <c r="C1392" s="42"/>
      <c r="D1392" s="228" t="s">
        <v>189</v>
      </c>
      <c r="E1392" s="42"/>
      <c r="F1392" s="229" t="s">
        <v>1843</v>
      </c>
      <c r="G1392" s="42"/>
      <c r="H1392" s="42"/>
      <c r="I1392" s="230"/>
      <c r="J1392" s="42"/>
      <c r="K1392" s="42"/>
      <c r="L1392" s="46"/>
      <c r="M1392" s="231"/>
      <c r="N1392" s="232"/>
      <c r="O1392" s="86"/>
      <c r="P1392" s="86"/>
      <c r="Q1392" s="86"/>
      <c r="R1392" s="86"/>
      <c r="S1392" s="86"/>
      <c r="T1392" s="87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T1392" s="19" t="s">
        <v>189</v>
      </c>
      <c r="AU1392" s="19" t="s">
        <v>82</v>
      </c>
    </row>
    <row r="1393" s="2" customFormat="1">
      <c r="A1393" s="40"/>
      <c r="B1393" s="41"/>
      <c r="C1393" s="42"/>
      <c r="D1393" s="233" t="s">
        <v>191</v>
      </c>
      <c r="E1393" s="42"/>
      <c r="F1393" s="234" t="s">
        <v>1844</v>
      </c>
      <c r="G1393" s="42"/>
      <c r="H1393" s="42"/>
      <c r="I1393" s="230"/>
      <c r="J1393" s="42"/>
      <c r="K1393" s="42"/>
      <c r="L1393" s="46"/>
      <c r="M1393" s="231"/>
      <c r="N1393" s="232"/>
      <c r="O1393" s="86"/>
      <c r="P1393" s="86"/>
      <c r="Q1393" s="86"/>
      <c r="R1393" s="86"/>
      <c r="S1393" s="86"/>
      <c r="T1393" s="87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T1393" s="19" t="s">
        <v>191</v>
      </c>
      <c r="AU1393" s="19" t="s">
        <v>82</v>
      </c>
    </row>
    <row r="1394" s="14" customFormat="1">
      <c r="A1394" s="14"/>
      <c r="B1394" s="246"/>
      <c r="C1394" s="247"/>
      <c r="D1394" s="228" t="s">
        <v>193</v>
      </c>
      <c r="E1394" s="248" t="s">
        <v>19</v>
      </c>
      <c r="F1394" s="249" t="s">
        <v>1218</v>
      </c>
      <c r="G1394" s="247"/>
      <c r="H1394" s="248" t="s">
        <v>19</v>
      </c>
      <c r="I1394" s="250"/>
      <c r="J1394" s="247"/>
      <c r="K1394" s="247"/>
      <c r="L1394" s="251"/>
      <c r="M1394" s="252"/>
      <c r="N1394" s="253"/>
      <c r="O1394" s="253"/>
      <c r="P1394" s="253"/>
      <c r="Q1394" s="253"/>
      <c r="R1394" s="253"/>
      <c r="S1394" s="253"/>
      <c r="T1394" s="25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5" t="s">
        <v>193</v>
      </c>
      <c r="AU1394" s="255" t="s">
        <v>82</v>
      </c>
      <c r="AV1394" s="14" t="s">
        <v>80</v>
      </c>
      <c r="AW1394" s="14" t="s">
        <v>33</v>
      </c>
      <c r="AX1394" s="14" t="s">
        <v>72</v>
      </c>
      <c r="AY1394" s="255" t="s">
        <v>180</v>
      </c>
    </row>
    <row r="1395" s="14" customFormat="1">
      <c r="A1395" s="14"/>
      <c r="B1395" s="246"/>
      <c r="C1395" s="247"/>
      <c r="D1395" s="228" t="s">
        <v>193</v>
      </c>
      <c r="E1395" s="248" t="s">
        <v>19</v>
      </c>
      <c r="F1395" s="249" t="s">
        <v>1845</v>
      </c>
      <c r="G1395" s="247"/>
      <c r="H1395" s="248" t="s">
        <v>19</v>
      </c>
      <c r="I1395" s="250"/>
      <c r="J1395" s="247"/>
      <c r="K1395" s="247"/>
      <c r="L1395" s="251"/>
      <c r="M1395" s="252"/>
      <c r="N1395" s="253"/>
      <c r="O1395" s="253"/>
      <c r="P1395" s="253"/>
      <c r="Q1395" s="253"/>
      <c r="R1395" s="253"/>
      <c r="S1395" s="253"/>
      <c r="T1395" s="25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55" t="s">
        <v>193</v>
      </c>
      <c r="AU1395" s="255" t="s">
        <v>82</v>
      </c>
      <c r="AV1395" s="14" t="s">
        <v>80</v>
      </c>
      <c r="AW1395" s="14" t="s">
        <v>33</v>
      </c>
      <c r="AX1395" s="14" t="s">
        <v>72</v>
      </c>
      <c r="AY1395" s="255" t="s">
        <v>180</v>
      </c>
    </row>
    <row r="1396" s="13" customFormat="1">
      <c r="A1396" s="13"/>
      <c r="B1396" s="235"/>
      <c r="C1396" s="236"/>
      <c r="D1396" s="228" t="s">
        <v>193</v>
      </c>
      <c r="E1396" s="237" t="s">
        <v>19</v>
      </c>
      <c r="F1396" s="238" t="s">
        <v>1846</v>
      </c>
      <c r="G1396" s="236"/>
      <c r="H1396" s="239">
        <v>7.3289999999999997</v>
      </c>
      <c r="I1396" s="240"/>
      <c r="J1396" s="236"/>
      <c r="K1396" s="236"/>
      <c r="L1396" s="241"/>
      <c r="M1396" s="242"/>
      <c r="N1396" s="243"/>
      <c r="O1396" s="243"/>
      <c r="P1396" s="243"/>
      <c r="Q1396" s="243"/>
      <c r="R1396" s="243"/>
      <c r="S1396" s="243"/>
      <c r="T1396" s="244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5" t="s">
        <v>193</v>
      </c>
      <c r="AU1396" s="245" t="s">
        <v>82</v>
      </c>
      <c r="AV1396" s="13" t="s">
        <v>82</v>
      </c>
      <c r="AW1396" s="13" t="s">
        <v>33</v>
      </c>
      <c r="AX1396" s="13" t="s">
        <v>72</v>
      </c>
      <c r="AY1396" s="245" t="s">
        <v>180</v>
      </c>
    </row>
    <row r="1397" s="14" customFormat="1">
      <c r="A1397" s="14"/>
      <c r="B1397" s="246"/>
      <c r="C1397" s="247"/>
      <c r="D1397" s="228" t="s">
        <v>193</v>
      </c>
      <c r="E1397" s="248" t="s">
        <v>19</v>
      </c>
      <c r="F1397" s="249" t="s">
        <v>1847</v>
      </c>
      <c r="G1397" s="247"/>
      <c r="H1397" s="248" t="s">
        <v>19</v>
      </c>
      <c r="I1397" s="250"/>
      <c r="J1397" s="247"/>
      <c r="K1397" s="247"/>
      <c r="L1397" s="251"/>
      <c r="M1397" s="252"/>
      <c r="N1397" s="253"/>
      <c r="O1397" s="253"/>
      <c r="P1397" s="253"/>
      <c r="Q1397" s="253"/>
      <c r="R1397" s="253"/>
      <c r="S1397" s="253"/>
      <c r="T1397" s="25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5" t="s">
        <v>193</v>
      </c>
      <c r="AU1397" s="255" t="s">
        <v>82</v>
      </c>
      <c r="AV1397" s="14" t="s">
        <v>80</v>
      </c>
      <c r="AW1397" s="14" t="s">
        <v>33</v>
      </c>
      <c r="AX1397" s="14" t="s">
        <v>72</v>
      </c>
      <c r="AY1397" s="255" t="s">
        <v>180</v>
      </c>
    </row>
    <row r="1398" s="13" customFormat="1">
      <c r="A1398" s="13"/>
      <c r="B1398" s="235"/>
      <c r="C1398" s="236"/>
      <c r="D1398" s="228" t="s">
        <v>193</v>
      </c>
      <c r="E1398" s="237" t="s">
        <v>19</v>
      </c>
      <c r="F1398" s="238" t="s">
        <v>1848</v>
      </c>
      <c r="G1398" s="236"/>
      <c r="H1398" s="239">
        <v>22.635999999999999</v>
      </c>
      <c r="I1398" s="240"/>
      <c r="J1398" s="236"/>
      <c r="K1398" s="236"/>
      <c r="L1398" s="241"/>
      <c r="M1398" s="242"/>
      <c r="N1398" s="243"/>
      <c r="O1398" s="243"/>
      <c r="P1398" s="243"/>
      <c r="Q1398" s="243"/>
      <c r="R1398" s="243"/>
      <c r="S1398" s="243"/>
      <c r="T1398" s="244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45" t="s">
        <v>193</v>
      </c>
      <c r="AU1398" s="245" t="s">
        <v>82</v>
      </c>
      <c r="AV1398" s="13" t="s">
        <v>82</v>
      </c>
      <c r="AW1398" s="13" t="s">
        <v>33</v>
      </c>
      <c r="AX1398" s="13" t="s">
        <v>72</v>
      </c>
      <c r="AY1398" s="245" t="s">
        <v>180</v>
      </c>
    </row>
    <row r="1399" s="14" customFormat="1">
      <c r="A1399" s="14"/>
      <c r="B1399" s="246"/>
      <c r="C1399" s="247"/>
      <c r="D1399" s="228" t="s">
        <v>193</v>
      </c>
      <c r="E1399" s="248" t="s">
        <v>19</v>
      </c>
      <c r="F1399" s="249" t="s">
        <v>1849</v>
      </c>
      <c r="G1399" s="247"/>
      <c r="H1399" s="248" t="s">
        <v>19</v>
      </c>
      <c r="I1399" s="250"/>
      <c r="J1399" s="247"/>
      <c r="K1399" s="247"/>
      <c r="L1399" s="251"/>
      <c r="M1399" s="252"/>
      <c r="N1399" s="253"/>
      <c r="O1399" s="253"/>
      <c r="P1399" s="253"/>
      <c r="Q1399" s="253"/>
      <c r="R1399" s="253"/>
      <c r="S1399" s="253"/>
      <c r="T1399" s="25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55" t="s">
        <v>193</v>
      </c>
      <c r="AU1399" s="255" t="s">
        <v>82</v>
      </c>
      <c r="AV1399" s="14" t="s">
        <v>80</v>
      </c>
      <c r="AW1399" s="14" t="s">
        <v>33</v>
      </c>
      <c r="AX1399" s="14" t="s">
        <v>72</v>
      </c>
      <c r="AY1399" s="255" t="s">
        <v>180</v>
      </c>
    </row>
    <row r="1400" s="13" customFormat="1">
      <c r="A1400" s="13"/>
      <c r="B1400" s="235"/>
      <c r="C1400" s="236"/>
      <c r="D1400" s="228" t="s">
        <v>193</v>
      </c>
      <c r="E1400" s="237" t="s">
        <v>19</v>
      </c>
      <c r="F1400" s="238" t="s">
        <v>1850</v>
      </c>
      <c r="G1400" s="236"/>
      <c r="H1400" s="239">
        <v>1.4630000000000001</v>
      </c>
      <c r="I1400" s="240"/>
      <c r="J1400" s="236"/>
      <c r="K1400" s="236"/>
      <c r="L1400" s="241"/>
      <c r="M1400" s="242"/>
      <c r="N1400" s="243"/>
      <c r="O1400" s="243"/>
      <c r="P1400" s="243"/>
      <c r="Q1400" s="243"/>
      <c r="R1400" s="243"/>
      <c r="S1400" s="243"/>
      <c r="T1400" s="244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5" t="s">
        <v>193</v>
      </c>
      <c r="AU1400" s="245" t="s">
        <v>82</v>
      </c>
      <c r="AV1400" s="13" t="s">
        <v>82</v>
      </c>
      <c r="AW1400" s="13" t="s">
        <v>33</v>
      </c>
      <c r="AX1400" s="13" t="s">
        <v>72</v>
      </c>
      <c r="AY1400" s="245" t="s">
        <v>180</v>
      </c>
    </row>
    <row r="1401" s="14" customFormat="1">
      <c r="A1401" s="14"/>
      <c r="B1401" s="246"/>
      <c r="C1401" s="247"/>
      <c r="D1401" s="228" t="s">
        <v>193</v>
      </c>
      <c r="E1401" s="248" t="s">
        <v>19</v>
      </c>
      <c r="F1401" s="249" t="s">
        <v>1372</v>
      </c>
      <c r="G1401" s="247"/>
      <c r="H1401" s="248" t="s">
        <v>19</v>
      </c>
      <c r="I1401" s="250"/>
      <c r="J1401" s="247"/>
      <c r="K1401" s="247"/>
      <c r="L1401" s="251"/>
      <c r="M1401" s="252"/>
      <c r="N1401" s="253"/>
      <c r="O1401" s="253"/>
      <c r="P1401" s="253"/>
      <c r="Q1401" s="253"/>
      <c r="R1401" s="253"/>
      <c r="S1401" s="253"/>
      <c r="T1401" s="25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5" t="s">
        <v>193</v>
      </c>
      <c r="AU1401" s="255" t="s">
        <v>82</v>
      </c>
      <c r="AV1401" s="14" t="s">
        <v>80</v>
      </c>
      <c r="AW1401" s="14" t="s">
        <v>33</v>
      </c>
      <c r="AX1401" s="14" t="s">
        <v>72</v>
      </c>
      <c r="AY1401" s="255" t="s">
        <v>180</v>
      </c>
    </row>
    <row r="1402" s="13" customFormat="1">
      <c r="A1402" s="13"/>
      <c r="B1402" s="235"/>
      <c r="C1402" s="236"/>
      <c r="D1402" s="228" t="s">
        <v>193</v>
      </c>
      <c r="E1402" s="237" t="s">
        <v>19</v>
      </c>
      <c r="F1402" s="238" t="s">
        <v>1851</v>
      </c>
      <c r="G1402" s="236"/>
      <c r="H1402" s="239">
        <v>7.3129999999999997</v>
      </c>
      <c r="I1402" s="240"/>
      <c r="J1402" s="236"/>
      <c r="K1402" s="236"/>
      <c r="L1402" s="241"/>
      <c r="M1402" s="242"/>
      <c r="N1402" s="243"/>
      <c r="O1402" s="243"/>
      <c r="P1402" s="243"/>
      <c r="Q1402" s="243"/>
      <c r="R1402" s="243"/>
      <c r="S1402" s="243"/>
      <c r="T1402" s="244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5" t="s">
        <v>193</v>
      </c>
      <c r="AU1402" s="245" t="s">
        <v>82</v>
      </c>
      <c r="AV1402" s="13" t="s">
        <v>82</v>
      </c>
      <c r="AW1402" s="13" t="s">
        <v>33</v>
      </c>
      <c r="AX1402" s="13" t="s">
        <v>72</v>
      </c>
      <c r="AY1402" s="245" t="s">
        <v>180</v>
      </c>
    </row>
    <row r="1403" s="14" customFormat="1">
      <c r="A1403" s="14"/>
      <c r="B1403" s="246"/>
      <c r="C1403" s="247"/>
      <c r="D1403" s="228" t="s">
        <v>193</v>
      </c>
      <c r="E1403" s="248" t="s">
        <v>19</v>
      </c>
      <c r="F1403" s="249" t="s">
        <v>1852</v>
      </c>
      <c r="G1403" s="247"/>
      <c r="H1403" s="248" t="s">
        <v>19</v>
      </c>
      <c r="I1403" s="250"/>
      <c r="J1403" s="247"/>
      <c r="K1403" s="247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193</v>
      </c>
      <c r="AU1403" s="255" t="s">
        <v>82</v>
      </c>
      <c r="AV1403" s="14" t="s">
        <v>80</v>
      </c>
      <c r="AW1403" s="14" t="s">
        <v>33</v>
      </c>
      <c r="AX1403" s="14" t="s">
        <v>72</v>
      </c>
      <c r="AY1403" s="255" t="s">
        <v>180</v>
      </c>
    </row>
    <row r="1404" s="14" customFormat="1">
      <c r="A1404" s="14"/>
      <c r="B1404" s="246"/>
      <c r="C1404" s="247"/>
      <c r="D1404" s="228" t="s">
        <v>193</v>
      </c>
      <c r="E1404" s="248" t="s">
        <v>19</v>
      </c>
      <c r="F1404" s="249" t="s">
        <v>1853</v>
      </c>
      <c r="G1404" s="247"/>
      <c r="H1404" s="248" t="s">
        <v>19</v>
      </c>
      <c r="I1404" s="250"/>
      <c r="J1404" s="247"/>
      <c r="K1404" s="247"/>
      <c r="L1404" s="251"/>
      <c r="M1404" s="252"/>
      <c r="N1404" s="253"/>
      <c r="O1404" s="253"/>
      <c r="P1404" s="253"/>
      <c r="Q1404" s="253"/>
      <c r="R1404" s="253"/>
      <c r="S1404" s="253"/>
      <c r="T1404" s="25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5" t="s">
        <v>193</v>
      </c>
      <c r="AU1404" s="255" t="s">
        <v>82</v>
      </c>
      <c r="AV1404" s="14" t="s">
        <v>80</v>
      </c>
      <c r="AW1404" s="14" t="s">
        <v>33</v>
      </c>
      <c r="AX1404" s="14" t="s">
        <v>72</v>
      </c>
      <c r="AY1404" s="255" t="s">
        <v>180</v>
      </c>
    </row>
    <row r="1405" s="13" customFormat="1">
      <c r="A1405" s="13"/>
      <c r="B1405" s="235"/>
      <c r="C1405" s="236"/>
      <c r="D1405" s="228" t="s">
        <v>193</v>
      </c>
      <c r="E1405" s="237" t="s">
        <v>19</v>
      </c>
      <c r="F1405" s="238" t="s">
        <v>1854</v>
      </c>
      <c r="G1405" s="236"/>
      <c r="H1405" s="239">
        <v>2.6400000000000001</v>
      </c>
      <c r="I1405" s="240"/>
      <c r="J1405" s="236"/>
      <c r="K1405" s="236"/>
      <c r="L1405" s="241"/>
      <c r="M1405" s="242"/>
      <c r="N1405" s="243"/>
      <c r="O1405" s="243"/>
      <c r="P1405" s="243"/>
      <c r="Q1405" s="243"/>
      <c r="R1405" s="243"/>
      <c r="S1405" s="243"/>
      <c r="T1405" s="244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5" t="s">
        <v>193</v>
      </c>
      <c r="AU1405" s="245" t="s">
        <v>82</v>
      </c>
      <c r="AV1405" s="13" t="s">
        <v>82</v>
      </c>
      <c r="AW1405" s="13" t="s">
        <v>33</v>
      </c>
      <c r="AX1405" s="13" t="s">
        <v>72</v>
      </c>
      <c r="AY1405" s="245" t="s">
        <v>180</v>
      </c>
    </row>
    <row r="1406" s="14" customFormat="1">
      <c r="A1406" s="14"/>
      <c r="B1406" s="246"/>
      <c r="C1406" s="247"/>
      <c r="D1406" s="228" t="s">
        <v>193</v>
      </c>
      <c r="E1406" s="248" t="s">
        <v>19</v>
      </c>
      <c r="F1406" s="249" t="s">
        <v>1855</v>
      </c>
      <c r="G1406" s="247"/>
      <c r="H1406" s="248" t="s">
        <v>19</v>
      </c>
      <c r="I1406" s="250"/>
      <c r="J1406" s="247"/>
      <c r="K1406" s="247"/>
      <c r="L1406" s="251"/>
      <c r="M1406" s="252"/>
      <c r="N1406" s="253"/>
      <c r="O1406" s="253"/>
      <c r="P1406" s="253"/>
      <c r="Q1406" s="253"/>
      <c r="R1406" s="253"/>
      <c r="S1406" s="253"/>
      <c r="T1406" s="25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5" t="s">
        <v>193</v>
      </c>
      <c r="AU1406" s="255" t="s">
        <v>82</v>
      </c>
      <c r="AV1406" s="14" t="s">
        <v>80</v>
      </c>
      <c r="AW1406" s="14" t="s">
        <v>33</v>
      </c>
      <c r="AX1406" s="14" t="s">
        <v>72</v>
      </c>
      <c r="AY1406" s="255" t="s">
        <v>180</v>
      </c>
    </row>
    <row r="1407" s="13" customFormat="1">
      <c r="A1407" s="13"/>
      <c r="B1407" s="235"/>
      <c r="C1407" s="236"/>
      <c r="D1407" s="228" t="s">
        <v>193</v>
      </c>
      <c r="E1407" s="237" t="s">
        <v>19</v>
      </c>
      <c r="F1407" s="238" t="s">
        <v>1856</v>
      </c>
      <c r="G1407" s="236"/>
      <c r="H1407" s="239">
        <v>13.098000000000001</v>
      </c>
      <c r="I1407" s="240"/>
      <c r="J1407" s="236"/>
      <c r="K1407" s="236"/>
      <c r="L1407" s="241"/>
      <c r="M1407" s="242"/>
      <c r="N1407" s="243"/>
      <c r="O1407" s="243"/>
      <c r="P1407" s="243"/>
      <c r="Q1407" s="243"/>
      <c r="R1407" s="243"/>
      <c r="S1407" s="243"/>
      <c r="T1407" s="244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5" t="s">
        <v>193</v>
      </c>
      <c r="AU1407" s="245" t="s">
        <v>82</v>
      </c>
      <c r="AV1407" s="13" t="s">
        <v>82</v>
      </c>
      <c r="AW1407" s="13" t="s">
        <v>33</v>
      </c>
      <c r="AX1407" s="13" t="s">
        <v>72</v>
      </c>
      <c r="AY1407" s="245" t="s">
        <v>180</v>
      </c>
    </row>
    <row r="1408" s="14" customFormat="1">
      <c r="A1408" s="14"/>
      <c r="B1408" s="246"/>
      <c r="C1408" s="247"/>
      <c r="D1408" s="228" t="s">
        <v>193</v>
      </c>
      <c r="E1408" s="248" t="s">
        <v>19</v>
      </c>
      <c r="F1408" s="249" t="s">
        <v>1857</v>
      </c>
      <c r="G1408" s="247"/>
      <c r="H1408" s="248" t="s">
        <v>19</v>
      </c>
      <c r="I1408" s="250"/>
      <c r="J1408" s="247"/>
      <c r="K1408" s="247"/>
      <c r="L1408" s="251"/>
      <c r="M1408" s="252"/>
      <c r="N1408" s="253"/>
      <c r="O1408" s="253"/>
      <c r="P1408" s="253"/>
      <c r="Q1408" s="253"/>
      <c r="R1408" s="253"/>
      <c r="S1408" s="253"/>
      <c r="T1408" s="25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5" t="s">
        <v>193</v>
      </c>
      <c r="AU1408" s="255" t="s">
        <v>82</v>
      </c>
      <c r="AV1408" s="14" t="s">
        <v>80</v>
      </c>
      <c r="AW1408" s="14" t="s">
        <v>33</v>
      </c>
      <c r="AX1408" s="14" t="s">
        <v>72</v>
      </c>
      <c r="AY1408" s="255" t="s">
        <v>180</v>
      </c>
    </row>
    <row r="1409" s="13" customFormat="1">
      <c r="A1409" s="13"/>
      <c r="B1409" s="235"/>
      <c r="C1409" s="236"/>
      <c r="D1409" s="228" t="s">
        <v>193</v>
      </c>
      <c r="E1409" s="237" t="s">
        <v>19</v>
      </c>
      <c r="F1409" s="238" t="s">
        <v>1858</v>
      </c>
      <c r="G1409" s="236"/>
      <c r="H1409" s="239">
        <v>37.423999999999999</v>
      </c>
      <c r="I1409" s="240"/>
      <c r="J1409" s="236"/>
      <c r="K1409" s="236"/>
      <c r="L1409" s="241"/>
      <c r="M1409" s="242"/>
      <c r="N1409" s="243"/>
      <c r="O1409" s="243"/>
      <c r="P1409" s="243"/>
      <c r="Q1409" s="243"/>
      <c r="R1409" s="243"/>
      <c r="S1409" s="243"/>
      <c r="T1409" s="244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45" t="s">
        <v>193</v>
      </c>
      <c r="AU1409" s="245" t="s">
        <v>82</v>
      </c>
      <c r="AV1409" s="13" t="s">
        <v>82</v>
      </c>
      <c r="AW1409" s="13" t="s">
        <v>33</v>
      </c>
      <c r="AX1409" s="13" t="s">
        <v>72</v>
      </c>
      <c r="AY1409" s="245" t="s">
        <v>180</v>
      </c>
    </row>
    <row r="1410" s="14" customFormat="1">
      <c r="A1410" s="14"/>
      <c r="B1410" s="246"/>
      <c r="C1410" s="247"/>
      <c r="D1410" s="228" t="s">
        <v>193</v>
      </c>
      <c r="E1410" s="248" t="s">
        <v>19</v>
      </c>
      <c r="F1410" s="249" t="s">
        <v>1763</v>
      </c>
      <c r="G1410" s="247"/>
      <c r="H1410" s="248" t="s">
        <v>19</v>
      </c>
      <c r="I1410" s="250"/>
      <c r="J1410" s="247"/>
      <c r="K1410" s="247"/>
      <c r="L1410" s="251"/>
      <c r="M1410" s="252"/>
      <c r="N1410" s="253"/>
      <c r="O1410" s="253"/>
      <c r="P1410" s="253"/>
      <c r="Q1410" s="253"/>
      <c r="R1410" s="253"/>
      <c r="S1410" s="253"/>
      <c r="T1410" s="25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55" t="s">
        <v>193</v>
      </c>
      <c r="AU1410" s="255" t="s">
        <v>82</v>
      </c>
      <c r="AV1410" s="14" t="s">
        <v>80</v>
      </c>
      <c r="AW1410" s="14" t="s">
        <v>33</v>
      </c>
      <c r="AX1410" s="14" t="s">
        <v>72</v>
      </c>
      <c r="AY1410" s="255" t="s">
        <v>180</v>
      </c>
    </row>
    <row r="1411" s="13" customFormat="1">
      <c r="A1411" s="13"/>
      <c r="B1411" s="235"/>
      <c r="C1411" s="236"/>
      <c r="D1411" s="228" t="s">
        <v>193</v>
      </c>
      <c r="E1411" s="237" t="s">
        <v>19</v>
      </c>
      <c r="F1411" s="238" t="s">
        <v>1859</v>
      </c>
      <c r="G1411" s="236"/>
      <c r="H1411" s="239">
        <v>0.48799999999999999</v>
      </c>
      <c r="I1411" s="240"/>
      <c r="J1411" s="236"/>
      <c r="K1411" s="236"/>
      <c r="L1411" s="241"/>
      <c r="M1411" s="242"/>
      <c r="N1411" s="243"/>
      <c r="O1411" s="243"/>
      <c r="P1411" s="243"/>
      <c r="Q1411" s="243"/>
      <c r="R1411" s="243"/>
      <c r="S1411" s="243"/>
      <c r="T1411" s="244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5" t="s">
        <v>193</v>
      </c>
      <c r="AU1411" s="245" t="s">
        <v>82</v>
      </c>
      <c r="AV1411" s="13" t="s">
        <v>82</v>
      </c>
      <c r="AW1411" s="13" t="s">
        <v>33</v>
      </c>
      <c r="AX1411" s="13" t="s">
        <v>72</v>
      </c>
      <c r="AY1411" s="245" t="s">
        <v>180</v>
      </c>
    </row>
    <row r="1412" s="16" customFormat="1">
      <c r="A1412" s="16"/>
      <c r="B1412" s="267"/>
      <c r="C1412" s="268"/>
      <c r="D1412" s="228" t="s">
        <v>193</v>
      </c>
      <c r="E1412" s="269" t="s">
        <v>19</v>
      </c>
      <c r="F1412" s="270" t="s">
        <v>473</v>
      </c>
      <c r="G1412" s="268"/>
      <c r="H1412" s="271">
        <v>92.391000000000005</v>
      </c>
      <c r="I1412" s="272"/>
      <c r="J1412" s="268"/>
      <c r="K1412" s="268"/>
      <c r="L1412" s="273"/>
      <c r="M1412" s="274"/>
      <c r="N1412" s="275"/>
      <c r="O1412" s="275"/>
      <c r="P1412" s="275"/>
      <c r="Q1412" s="275"/>
      <c r="R1412" s="275"/>
      <c r="S1412" s="275"/>
      <c r="T1412" s="276"/>
      <c r="U1412" s="16"/>
      <c r="V1412" s="16"/>
      <c r="W1412" s="16"/>
      <c r="X1412" s="16"/>
      <c r="Y1412" s="16"/>
      <c r="Z1412" s="16"/>
      <c r="AA1412" s="16"/>
      <c r="AB1412" s="16"/>
      <c r="AC1412" s="16"/>
      <c r="AD1412" s="16"/>
      <c r="AE1412" s="16"/>
      <c r="AT1412" s="277" t="s">
        <v>193</v>
      </c>
      <c r="AU1412" s="277" t="s">
        <v>82</v>
      </c>
      <c r="AV1412" s="16" t="s">
        <v>100</v>
      </c>
      <c r="AW1412" s="16" t="s">
        <v>33</v>
      </c>
      <c r="AX1412" s="16" t="s">
        <v>72</v>
      </c>
      <c r="AY1412" s="277" t="s">
        <v>180</v>
      </c>
    </row>
    <row r="1413" s="14" customFormat="1">
      <c r="A1413" s="14"/>
      <c r="B1413" s="246"/>
      <c r="C1413" s="247"/>
      <c r="D1413" s="228" t="s">
        <v>193</v>
      </c>
      <c r="E1413" s="248" t="s">
        <v>19</v>
      </c>
      <c r="F1413" s="249" t="s">
        <v>1860</v>
      </c>
      <c r="G1413" s="247"/>
      <c r="H1413" s="248" t="s">
        <v>19</v>
      </c>
      <c r="I1413" s="250"/>
      <c r="J1413" s="247"/>
      <c r="K1413" s="247"/>
      <c r="L1413" s="251"/>
      <c r="M1413" s="252"/>
      <c r="N1413" s="253"/>
      <c r="O1413" s="253"/>
      <c r="P1413" s="253"/>
      <c r="Q1413" s="253"/>
      <c r="R1413" s="253"/>
      <c r="S1413" s="253"/>
      <c r="T1413" s="25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5" t="s">
        <v>193</v>
      </c>
      <c r="AU1413" s="255" t="s">
        <v>82</v>
      </c>
      <c r="AV1413" s="14" t="s">
        <v>80</v>
      </c>
      <c r="AW1413" s="14" t="s">
        <v>33</v>
      </c>
      <c r="AX1413" s="14" t="s">
        <v>72</v>
      </c>
      <c r="AY1413" s="255" t="s">
        <v>180</v>
      </c>
    </row>
    <row r="1414" s="14" customFormat="1">
      <c r="A1414" s="14"/>
      <c r="B1414" s="246"/>
      <c r="C1414" s="247"/>
      <c r="D1414" s="228" t="s">
        <v>193</v>
      </c>
      <c r="E1414" s="248" t="s">
        <v>19</v>
      </c>
      <c r="F1414" s="249" t="s">
        <v>1861</v>
      </c>
      <c r="G1414" s="247"/>
      <c r="H1414" s="248" t="s">
        <v>19</v>
      </c>
      <c r="I1414" s="250"/>
      <c r="J1414" s="247"/>
      <c r="K1414" s="247"/>
      <c r="L1414" s="251"/>
      <c r="M1414" s="252"/>
      <c r="N1414" s="253"/>
      <c r="O1414" s="253"/>
      <c r="P1414" s="253"/>
      <c r="Q1414" s="253"/>
      <c r="R1414" s="253"/>
      <c r="S1414" s="253"/>
      <c r="T1414" s="25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5" t="s">
        <v>193</v>
      </c>
      <c r="AU1414" s="255" t="s">
        <v>82</v>
      </c>
      <c r="AV1414" s="14" t="s">
        <v>80</v>
      </c>
      <c r="AW1414" s="14" t="s">
        <v>33</v>
      </c>
      <c r="AX1414" s="14" t="s">
        <v>72</v>
      </c>
      <c r="AY1414" s="255" t="s">
        <v>180</v>
      </c>
    </row>
    <row r="1415" s="13" customFormat="1">
      <c r="A1415" s="13"/>
      <c r="B1415" s="235"/>
      <c r="C1415" s="236"/>
      <c r="D1415" s="228" t="s">
        <v>193</v>
      </c>
      <c r="E1415" s="237" t="s">
        <v>19</v>
      </c>
      <c r="F1415" s="238" t="s">
        <v>1862</v>
      </c>
      <c r="G1415" s="236"/>
      <c r="H1415" s="239">
        <v>3.9769999999999999</v>
      </c>
      <c r="I1415" s="240"/>
      <c r="J1415" s="236"/>
      <c r="K1415" s="236"/>
      <c r="L1415" s="241"/>
      <c r="M1415" s="242"/>
      <c r="N1415" s="243"/>
      <c r="O1415" s="243"/>
      <c r="P1415" s="243"/>
      <c r="Q1415" s="243"/>
      <c r="R1415" s="243"/>
      <c r="S1415" s="243"/>
      <c r="T1415" s="244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5" t="s">
        <v>193</v>
      </c>
      <c r="AU1415" s="245" t="s">
        <v>82</v>
      </c>
      <c r="AV1415" s="13" t="s">
        <v>82</v>
      </c>
      <c r="AW1415" s="13" t="s">
        <v>33</v>
      </c>
      <c r="AX1415" s="13" t="s">
        <v>72</v>
      </c>
      <c r="AY1415" s="245" t="s">
        <v>180</v>
      </c>
    </row>
    <row r="1416" s="13" customFormat="1">
      <c r="A1416" s="13"/>
      <c r="B1416" s="235"/>
      <c r="C1416" s="236"/>
      <c r="D1416" s="228" t="s">
        <v>193</v>
      </c>
      <c r="E1416" s="237" t="s">
        <v>19</v>
      </c>
      <c r="F1416" s="238" t="s">
        <v>1863</v>
      </c>
      <c r="G1416" s="236"/>
      <c r="H1416" s="239">
        <v>2.3580000000000001</v>
      </c>
      <c r="I1416" s="240"/>
      <c r="J1416" s="236"/>
      <c r="K1416" s="236"/>
      <c r="L1416" s="241"/>
      <c r="M1416" s="242"/>
      <c r="N1416" s="243"/>
      <c r="O1416" s="243"/>
      <c r="P1416" s="243"/>
      <c r="Q1416" s="243"/>
      <c r="R1416" s="243"/>
      <c r="S1416" s="243"/>
      <c r="T1416" s="244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5" t="s">
        <v>193</v>
      </c>
      <c r="AU1416" s="245" t="s">
        <v>82</v>
      </c>
      <c r="AV1416" s="13" t="s">
        <v>82</v>
      </c>
      <c r="AW1416" s="13" t="s">
        <v>33</v>
      </c>
      <c r="AX1416" s="13" t="s">
        <v>72</v>
      </c>
      <c r="AY1416" s="245" t="s">
        <v>180</v>
      </c>
    </row>
    <row r="1417" s="13" customFormat="1">
      <c r="A1417" s="13"/>
      <c r="B1417" s="235"/>
      <c r="C1417" s="236"/>
      <c r="D1417" s="228" t="s">
        <v>193</v>
      </c>
      <c r="E1417" s="237" t="s">
        <v>19</v>
      </c>
      <c r="F1417" s="238" t="s">
        <v>1864</v>
      </c>
      <c r="G1417" s="236"/>
      <c r="H1417" s="239">
        <v>4.3869999999999996</v>
      </c>
      <c r="I1417" s="240"/>
      <c r="J1417" s="236"/>
      <c r="K1417" s="236"/>
      <c r="L1417" s="241"/>
      <c r="M1417" s="242"/>
      <c r="N1417" s="243"/>
      <c r="O1417" s="243"/>
      <c r="P1417" s="243"/>
      <c r="Q1417" s="243"/>
      <c r="R1417" s="243"/>
      <c r="S1417" s="243"/>
      <c r="T1417" s="244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45" t="s">
        <v>193</v>
      </c>
      <c r="AU1417" s="245" t="s">
        <v>82</v>
      </c>
      <c r="AV1417" s="13" t="s">
        <v>82</v>
      </c>
      <c r="AW1417" s="13" t="s">
        <v>33</v>
      </c>
      <c r="AX1417" s="13" t="s">
        <v>72</v>
      </c>
      <c r="AY1417" s="245" t="s">
        <v>180</v>
      </c>
    </row>
    <row r="1418" s="13" customFormat="1">
      <c r="A1418" s="13"/>
      <c r="B1418" s="235"/>
      <c r="C1418" s="236"/>
      <c r="D1418" s="228" t="s">
        <v>193</v>
      </c>
      <c r="E1418" s="237" t="s">
        <v>19</v>
      </c>
      <c r="F1418" s="238" t="s">
        <v>1865</v>
      </c>
      <c r="G1418" s="236"/>
      <c r="H1418" s="239">
        <v>1.284</v>
      </c>
      <c r="I1418" s="240"/>
      <c r="J1418" s="236"/>
      <c r="K1418" s="236"/>
      <c r="L1418" s="241"/>
      <c r="M1418" s="242"/>
      <c r="N1418" s="243"/>
      <c r="O1418" s="243"/>
      <c r="P1418" s="243"/>
      <c r="Q1418" s="243"/>
      <c r="R1418" s="243"/>
      <c r="S1418" s="243"/>
      <c r="T1418" s="244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5" t="s">
        <v>193</v>
      </c>
      <c r="AU1418" s="245" t="s">
        <v>82</v>
      </c>
      <c r="AV1418" s="13" t="s">
        <v>82</v>
      </c>
      <c r="AW1418" s="13" t="s">
        <v>33</v>
      </c>
      <c r="AX1418" s="13" t="s">
        <v>72</v>
      </c>
      <c r="AY1418" s="245" t="s">
        <v>180</v>
      </c>
    </row>
    <row r="1419" s="13" customFormat="1">
      <c r="A1419" s="13"/>
      <c r="B1419" s="235"/>
      <c r="C1419" s="236"/>
      <c r="D1419" s="228" t="s">
        <v>193</v>
      </c>
      <c r="E1419" s="237" t="s">
        <v>19</v>
      </c>
      <c r="F1419" s="238" t="s">
        <v>1866</v>
      </c>
      <c r="G1419" s="236"/>
      <c r="H1419" s="239">
        <v>0.375</v>
      </c>
      <c r="I1419" s="240"/>
      <c r="J1419" s="236"/>
      <c r="K1419" s="236"/>
      <c r="L1419" s="241"/>
      <c r="M1419" s="242"/>
      <c r="N1419" s="243"/>
      <c r="O1419" s="243"/>
      <c r="P1419" s="243"/>
      <c r="Q1419" s="243"/>
      <c r="R1419" s="243"/>
      <c r="S1419" s="243"/>
      <c r="T1419" s="244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5" t="s">
        <v>193</v>
      </c>
      <c r="AU1419" s="245" t="s">
        <v>82</v>
      </c>
      <c r="AV1419" s="13" t="s">
        <v>82</v>
      </c>
      <c r="AW1419" s="13" t="s">
        <v>33</v>
      </c>
      <c r="AX1419" s="13" t="s">
        <v>72</v>
      </c>
      <c r="AY1419" s="245" t="s">
        <v>180</v>
      </c>
    </row>
    <row r="1420" s="14" customFormat="1">
      <c r="A1420" s="14"/>
      <c r="B1420" s="246"/>
      <c r="C1420" s="247"/>
      <c r="D1420" s="228" t="s">
        <v>193</v>
      </c>
      <c r="E1420" s="248" t="s">
        <v>19</v>
      </c>
      <c r="F1420" s="249" t="s">
        <v>1231</v>
      </c>
      <c r="G1420" s="247"/>
      <c r="H1420" s="248" t="s">
        <v>19</v>
      </c>
      <c r="I1420" s="250"/>
      <c r="J1420" s="247"/>
      <c r="K1420" s="247"/>
      <c r="L1420" s="251"/>
      <c r="M1420" s="252"/>
      <c r="N1420" s="253"/>
      <c r="O1420" s="253"/>
      <c r="P1420" s="253"/>
      <c r="Q1420" s="253"/>
      <c r="R1420" s="253"/>
      <c r="S1420" s="253"/>
      <c r="T1420" s="25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5" t="s">
        <v>193</v>
      </c>
      <c r="AU1420" s="255" t="s">
        <v>82</v>
      </c>
      <c r="AV1420" s="14" t="s">
        <v>80</v>
      </c>
      <c r="AW1420" s="14" t="s">
        <v>33</v>
      </c>
      <c r="AX1420" s="14" t="s">
        <v>72</v>
      </c>
      <c r="AY1420" s="255" t="s">
        <v>180</v>
      </c>
    </row>
    <row r="1421" s="14" customFormat="1">
      <c r="A1421" s="14"/>
      <c r="B1421" s="246"/>
      <c r="C1421" s="247"/>
      <c r="D1421" s="228" t="s">
        <v>193</v>
      </c>
      <c r="E1421" s="248" t="s">
        <v>19</v>
      </c>
      <c r="F1421" s="249" t="s">
        <v>1867</v>
      </c>
      <c r="G1421" s="247"/>
      <c r="H1421" s="248" t="s">
        <v>19</v>
      </c>
      <c r="I1421" s="250"/>
      <c r="J1421" s="247"/>
      <c r="K1421" s="247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193</v>
      </c>
      <c r="AU1421" s="255" t="s">
        <v>82</v>
      </c>
      <c r="AV1421" s="14" t="s">
        <v>80</v>
      </c>
      <c r="AW1421" s="14" t="s">
        <v>33</v>
      </c>
      <c r="AX1421" s="14" t="s">
        <v>72</v>
      </c>
      <c r="AY1421" s="255" t="s">
        <v>180</v>
      </c>
    </row>
    <row r="1422" s="13" customFormat="1">
      <c r="A1422" s="13"/>
      <c r="B1422" s="235"/>
      <c r="C1422" s="236"/>
      <c r="D1422" s="228" t="s">
        <v>193</v>
      </c>
      <c r="E1422" s="237" t="s">
        <v>19</v>
      </c>
      <c r="F1422" s="238" t="s">
        <v>1868</v>
      </c>
      <c r="G1422" s="236"/>
      <c r="H1422" s="239">
        <v>6.2999999999999998</v>
      </c>
      <c r="I1422" s="240"/>
      <c r="J1422" s="236"/>
      <c r="K1422" s="236"/>
      <c r="L1422" s="241"/>
      <c r="M1422" s="242"/>
      <c r="N1422" s="243"/>
      <c r="O1422" s="243"/>
      <c r="P1422" s="243"/>
      <c r="Q1422" s="243"/>
      <c r="R1422" s="243"/>
      <c r="S1422" s="243"/>
      <c r="T1422" s="244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45" t="s">
        <v>193</v>
      </c>
      <c r="AU1422" s="245" t="s">
        <v>82</v>
      </c>
      <c r="AV1422" s="13" t="s">
        <v>82</v>
      </c>
      <c r="AW1422" s="13" t="s">
        <v>33</v>
      </c>
      <c r="AX1422" s="13" t="s">
        <v>72</v>
      </c>
      <c r="AY1422" s="245" t="s">
        <v>180</v>
      </c>
    </row>
    <row r="1423" s="14" customFormat="1">
      <c r="A1423" s="14"/>
      <c r="B1423" s="246"/>
      <c r="C1423" s="247"/>
      <c r="D1423" s="228" t="s">
        <v>193</v>
      </c>
      <c r="E1423" s="248" t="s">
        <v>19</v>
      </c>
      <c r="F1423" s="249" t="s">
        <v>1869</v>
      </c>
      <c r="G1423" s="247"/>
      <c r="H1423" s="248" t="s">
        <v>19</v>
      </c>
      <c r="I1423" s="250"/>
      <c r="J1423" s="247"/>
      <c r="K1423" s="247"/>
      <c r="L1423" s="251"/>
      <c r="M1423" s="252"/>
      <c r="N1423" s="253"/>
      <c r="O1423" s="253"/>
      <c r="P1423" s="253"/>
      <c r="Q1423" s="253"/>
      <c r="R1423" s="253"/>
      <c r="S1423" s="253"/>
      <c r="T1423" s="25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55" t="s">
        <v>193</v>
      </c>
      <c r="AU1423" s="255" t="s">
        <v>82</v>
      </c>
      <c r="AV1423" s="14" t="s">
        <v>80</v>
      </c>
      <c r="AW1423" s="14" t="s">
        <v>33</v>
      </c>
      <c r="AX1423" s="14" t="s">
        <v>72</v>
      </c>
      <c r="AY1423" s="255" t="s">
        <v>180</v>
      </c>
    </row>
    <row r="1424" s="13" customFormat="1">
      <c r="A1424" s="13"/>
      <c r="B1424" s="235"/>
      <c r="C1424" s="236"/>
      <c r="D1424" s="228" t="s">
        <v>193</v>
      </c>
      <c r="E1424" s="237" t="s">
        <v>19</v>
      </c>
      <c r="F1424" s="238" t="s">
        <v>1870</v>
      </c>
      <c r="G1424" s="236"/>
      <c r="H1424" s="239">
        <v>6.8460000000000001</v>
      </c>
      <c r="I1424" s="240"/>
      <c r="J1424" s="236"/>
      <c r="K1424" s="236"/>
      <c r="L1424" s="241"/>
      <c r="M1424" s="242"/>
      <c r="N1424" s="243"/>
      <c r="O1424" s="243"/>
      <c r="P1424" s="243"/>
      <c r="Q1424" s="243"/>
      <c r="R1424" s="243"/>
      <c r="S1424" s="243"/>
      <c r="T1424" s="244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5" t="s">
        <v>193</v>
      </c>
      <c r="AU1424" s="245" t="s">
        <v>82</v>
      </c>
      <c r="AV1424" s="13" t="s">
        <v>82</v>
      </c>
      <c r="AW1424" s="13" t="s">
        <v>33</v>
      </c>
      <c r="AX1424" s="13" t="s">
        <v>72</v>
      </c>
      <c r="AY1424" s="245" t="s">
        <v>180</v>
      </c>
    </row>
    <row r="1425" s="13" customFormat="1">
      <c r="A1425" s="13"/>
      <c r="B1425" s="235"/>
      <c r="C1425" s="236"/>
      <c r="D1425" s="228" t="s">
        <v>193</v>
      </c>
      <c r="E1425" s="237" t="s">
        <v>19</v>
      </c>
      <c r="F1425" s="238" t="s">
        <v>1871</v>
      </c>
      <c r="G1425" s="236"/>
      <c r="H1425" s="239">
        <v>0.59399999999999997</v>
      </c>
      <c r="I1425" s="240"/>
      <c r="J1425" s="236"/>
      <c r="K1425" s="236"/>
      <c r="L1425" s="241"/>
      <c r="M1425" s="242"/>
      <c r="N1425" s="243"/>
      <c r="O1425" s="243"/>
      <c r="P1425" s="243"/>
      <c r="Q1425" s="243"/>
      <c r="R1425" s="243"/>
      <c r="S1425" s="243"/>
      <c r="T1425" s="244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5" t="s">
        <v>193</v>
      </c>
      <c r="AU1425" s="245" t="s">
        <v>82</v>
      </c>
      <c r="AV1425" s="13" t="s">
        <v>82</v>
      </c>
      <c r="AW1425" s="13" t="s">
        <v>33</v>
      </c>
      <c r="AX1425" s="13" t="s">
        <v>72</v>
      </c>
      <c r="AY1425" s="245" t="s">
        <v>180</v>
      </c>
    </row>
    <row r="1426" s="16" customFormat="1">
      <c r="A1426" s="16"/>
      <c r="B1426" s="267"/>
      <c r="C1426" s="268"/>
      <c r="D1426" s="228" t="s">
        <v>193</v>
      </c>
      <c r="E1426" s="269" t="s">
        <v>19</v>
      </c>
      <c r="F1426" s="270" t="s">
        <v>473</v>
      </c>
      <c r="G1426" s="268"/>
      <c r="H1426" s="271">
        <v>26.120999999999999</v>
      </c>
      <c r="I1426" s="272"/>
      <c r="J1426" s="268"/>
      <c r="K1426" s="268"/>
      <c r="L1426" s="273"/>
      <c r="M1426" s="274"/>
      <c r="N1426" s="275"/>
      <c r="O1426" s="275"/>
      <c r="P1426" s="275"/>
      <c r="Q1426" s="275"/>
      <c r="R1426" s="275"/>
      <c r="S1426" s="275"/>
      <c r="T1426" s="276"/>
      <c r="U1426" s="16"/>
      <c r="V1426" s="16"/>
      <c r="W1426" s="16"/>
      <c r="X1426" s="16"/>
      <c r="Y1426" s="16"/>
      <c r="Z1426" s="16"/>
      <c r="AA1426" s="16"/>
      <c r="AB1426" s="16"/>
      <c r="AC1426" s="16"/>
      <c r="AD1426" s="16"/>
      <c r="AE1426" s="16"/>
      <c r="AT1426" s="277" t="s">
        <v>193</v>
      </c>
      <c r="AU1426" s="277" t="s">
        <v>82</v>
      </c>
      <c r="AV1426" s="16" t="s">
        <v>100</v>
      </c>
      <c r="AW1426" s="16" t="s">
        <v>33</v>
      </c>
      <c r="AX1426" s="16" t="s">
        <v>72</v>
      </c>
      <c r="AY1426" s="277" t="s">
        <v>180</v>
      </c>
    </row>
    <row r="1427" s="15" customFormat="1">
      <c r="A1427" s="15"/>
      <c r="B1427" s="256"/>
      <c r="C1427" s="257"/>
      <c r="D1427" s="228" t="s">
        <v>193</v>
      </c>
      <c r="E1427" s="258" t="s">
        <v>19</v>
      </c>
      <c r="F1427" s="259" t="s">
        <v>353</v>
      </c>
      <c r="G1427" s="257"/>
      <c r="H1427" s="260">
        <v>118.512</v>
      </c>
      <c r="I1427" s="261"/>
      <c r="J1427" s="257"/>
      <c r="K1427" s="257"/>
      <c r="L1427" s="262"/>
      <c r="M1427" s="263"/>
      <c r="N1427" s="264"/>
      <c r="O1427" s="264"/>
      <c r="P1427" s="264"/>
      <c r="Q1427" s="264"/>
      <c r="R1427" s="264"/>
      <c r="S1427" s="264"/>
      <c r="T1427" s="26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66" t="s">
        <v>193</v>
      </c>
      <c r="AU1427" s="266" t="s">
        <v>82</v>
      </c>
      <c r="AV1427" s="15" t="s">
        <v>187</v>
      </c>
      <c r="AW1427" s="15" t="s">
        <v>33</v>
      </c>
      <c r="AX1427" s="15" t="s">
        <v>80</v>
      </c>
      <c r="AY1427" s="266" t="s">
        <v>180</v>
      </c>
    </row>
    <row r="1428" s="2" customFormat="1" ht="16.5" customHeight="1">
      <c r="A1428" s="40"/>
      <c r="B1428" s="41"/>
      <c r="C1428" s="215" t="s">
        <v>1872</v>
      </c>
      <c r="D1428" s="215" t="s">
        <v>182</v>
      </c>
      <c r="E1428" s="216" t="s">
        <v>1873</v>
      </c>
      <c r="F1428" s="217" t="s">
        <v>1874</v>
      </c>
      <c r="G1428" s="218" t="s">
        <v>185</v>
      </c>
      <c r="H1428" s="219">
        <v>16.93</v>
      </c>
      <c r="I1428" s="220"/>
      <c r="J1428" s="221">
        <f>ROUND(I1428*H1428,2)</f>
        <v>0</v>
      </c>
      <c r="K1428" s="217" t="s">
        <v>186</v>
      </c>
      <c r="L1428" s="46"/>
      <c r="M1428" s="222" t="s">
        <v>19</v>
      </c>
      <c r="N1428" s="223" t="s">
        <v>43</v>
      </c>
      <c r="O1428" s="86"/>
      <c r="P1428" s="224">
        <f>O1428*H1428</f>
        <v>0</v>
      </c>
      <c r="Q1428" s="224">
        <v>0.16114000000000001</v>
      </c>
      <c r="R1428" s="224">
        <f>Q1428*H1428</f>
        <v>2.7281002000000001</v>
      </c>
      <c r="S1428" s="224">
        <v>0</v>
      </c>
      <c r="T1428" s="225">
        <f>S1428*H1428</f>
        <v>0</v>
      </c>
      <c r="U1428" s="40"/>
      <c r="V1428" s="40"/>
      <c r="W1428" s="40"/>
      <c r="X1428" s="40"/>
      <c r="Y1428" s="40"/>
      <c r="Z1428" s="40"/>
      <c r="AA1428" s="40"/>
      <c r="AB1428" s="40"/>
      <c r="AC1428" s="40"/>
      <c r="AD1428" s="40"/>
      <c r="AE1428" s="40"/>
      <c r="AR1428" s="226" t="s">
        <v>187</v>
      </c>
      <c r="AT1428" s="226" t="s">
        <v>182</v>
      </c>
      <c r="AU1428" s="226" t="s">
        <v>82</v>
      </c>
      <c r="AY1428" s="19" t="s">
        <v>180</v>
      </c>
      <c r="BE1428" s="227">
        <f>IF(N1428="základní",J1428,0)</f>
        <v>0</v>
      </c>
      <c r="BF1428" s="227">
        <f>IF(N1428="snížená",J1428,0)</f>
        <v>0</v>
      </c>
      <c r="BG1428" s="227">
        <f>IF(N1428="zákl. přenesená",J1428,0)</f>
        <v>0</v>
      </c>
      <c r="BH1428" s="227">
        <f>IF(N1428="sníž. přenesená",J1428,0)</f>
        <v>0</v>
      </c>
      <c r="BI1428" s="227">
        <f>IF(N1428="nulová",J1428,0)</f>
        <v>0</v>
      </c>
      <c r="BJ1428" s="19" t="s">
        <v>80</v>
      </c>
      <c r="BK1428" s="227">
        <f>ROUND(I1428*H1428,2)</f>
        <v>0</v>
      </c>
      <c r="BL1428" s="19" t="s">
        <v>187</v>
      </c>
      <c r="BM1428" s="226" t="s">
        <v>1875</v>
      </c>
    </row>
    <row r="1429" s="2" customFormat="1">
      <c r="A1429" s="40"/>
      <c r="B1429" s="41"/>
      <c r="C1429" s="42"/>
      <c r="D1429" s="228" t="s">
        <v>189</v>
      </c>
      <c r="E1429" s="42"/>
      <c r="F1429" s="229" t="s">
        <v>1876</v>
      </c>
      <c r="G1429" s="42"/>
      <c r="H1429" s="42"/>
      <c r="I1429" s="230"/>
      <c r="J1429" s="42"/>
      <c r="K1429" s="42"/>
      <c r="L1429" s="46"/>
      <c r="M1429" s="231"/>
      <c r="N1429" s="232"/>
      <c r="O1429" s="86"/>
      <c r="P1429" s="86"/>
      <c r="Q1429" s="86"/>
      <c r="R1429" s="86"/>
      <c r="S1429" s="86"/>
      <c r="T1429" s="87"/>
      <c r="U1429" s="40"/>
      <c r="V1429" s="40"/>
      <c r="W1429" s="40"/>
      <c r="X1429" s="40"/>
      <c r="Y1429" s="40"/>
      <c r="Z1429" s="40"/>
      <c r="AA1429" s="40"/>
      <c r="AB1429" s="40"/>
      <c r="AC1429" s="40"/>
      <c r="AD1429" s="40"/>
      <c r="AE1429" s="40"/>
      <c r="AT1429" s="19" t="s">
        <v>189</v>
      </c>
      <c r="AU1429" s="19" t="s">
        <v>82</v>
      </c>
    </row>
    <row r="1430" s="2" customFormat="1">
      <c r="A1430" s="40"/>
      <c r="B1430" s="41"/>
      <c r="C1430" s="42"/>
      <c r="D1430" s="233" t="s">
        <v>191</v>
      </c>
      <c r="E1430" s="42"/>
      <c r="F1430" s="234" t="s">
        <v>1877</v>
      </c>
      <c r="G1430" s="42"/>
      <c r="H1430" s="42"/>
      <c r="I1430" s="230"/>
      <c r="J1430" s="42"/>
      <c r="K1430" s="42"/>
      <c r="L1430" s="46"/>
      <c r="M1430" s="231"/>
      <c r="N1430" s="232"/>
      <c r="O1430" s="86"/>
      <c r="P1430" s="86"/>
      <c r="Q1430" s="86"/>
      <c r="R1430" s="86"/>
      <c r="S1430" s="86"/>
      <c r="T1430" s="87"/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T1430" s="19" t="s">
        <v>191</v>
      </c>
      <c r="AU1430" s="19" t="s">
        <v>82</v>
      </c>
    </row>
    <row r="1431" s="14" customFormat="1">
      <c r="A1431" s="14"/>
      <c r="B1431" s="246"/>
      <c r="C1431" s="247"/>
      <c r="D1431" s="228" t="s">
        <v>193</v>
      </c>
      <c r="E1431" s="248" t="s">
        <v>19</v>
      </c>
      <c r="F1431" s="249" t="s">
        <v>1878</v>
      </c>
      <c r="G1431" s="247"/>
      <c r="H1431" s="248" t="s">
        <v>19</v>
      </c>
      <c r="I1431" s="250"/>
      <c r="J1431" s="247"/>
      <c r="K1431" s="247"/>
      <c r="L1431" s="251"/>
      <c r="M1431" s="252"/>
      <c r="N1431" s="253"/>
      <c r="O1431" s="253"/>
      <c r="P1431" s="253"/>
      <c r="Q1431" s="253"/>
      <c r="R1431" s="253"/>
      <c r="S1431" s="253"/>
      <c r="T1431" s="25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5" t="s">
        <v>193</v>
      </c>
      <c r="AU1431" s="255" t="s">
        <v>82</v>
      </c>
      <c r="AV1431" s="14" t="s">
        <v>80</v>
      </c>
      <c r="AW1431" s="14" t="s">
        <v>33</v>
      </c>
      <c r="AX1431" s="14" t="s">
        <v>72</v>
      </c>
      <c r="AY1431" s="255" t="s">
        <v>180</v>
      </c>
    </row>
    <row r="1432" s="13" customFormat="1">
      <c r="A1432" s="13"/>
      <c r="B1432" s="235"/>
      <c r="C1432" s="236"/>
      <c r="D1432" s="228" t="s">
        <v>193</v>
      </c>
      <c r="E1432" s="237" t="s">
        <v>19</v>
      </c>
      <c r="F1432" s="238" t="s">
        <v>1851</v>
      </c>
      <c r="G1432" s="236"/>
      <c r="H1432" s="239">
        <v>7.3129999999999997</v>
      </c>
      <c r="I1432" s="240"/>
      <c r="J1432" s="236"/>
      <c r="K1432" s="236"/>
      <c r="L1432" s="241"/>
      <c r="M1432" s="242"/>
      <c r="N1432" s="243"/>
      <c r="O1432" s="243"/>
      <c r="P1432" s="243"/>
      <c r="Q1432" s="243"/>
      <c r="R1432" s="243"/>
      <c r="S1432" s="243"/>
      <c r="T1432" s="244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5" t="s">
        <v>193</v>
      </c>
      <c r="AU1432" s="245" t="s">
        <v>82</v>
      </c>
      <c r="AV1432" s="13" t="s">
        <v>82</v>
      </c>
      <c r="AW1432" s="13" t="s">
        <v>33</v>
      </c>
      <c r="AX1432" s="13" t="s">
        <v>72</v>
      </c>
      <c r="AY1432" s="245" t="s">
        <v>180</v>
      </c>
    </row>
    <row r="1433" s="14" customFormat="1">
      <c r="A1433" s="14"/>
      <c r="B1433" s="246"/>
      <c r="C1433" s="247"/>
      <c r="D1433" s="228" t="s">
        <v>193</v>
      </c>
      <c r="E1433" s="248" t="s">
        <v>19</v>
      </c>
      <c r="F1433" s="249" t="s">
        <v>1879</v>
      </c>
      <c r="G1433" s="247"/>
      <c r="H1433" s="248" t="s">
        <v>19</v>
      </c>
      <c r="I1433" s="250"/>
      <c r="J1433" s="247"/>
      <c r="K1433" s="247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193</v>
      </c>
      <c r="AU1433" s="255" t="s">
        <v>82</v>
      </c>
      <c r="AV1433" s="14" t="s">
        <v>80</v>
      </c>
      <c r="AW1433" s="14" t="s">
        <v>33</v>
      </c>
      <c r="AX1433" s="14" t="s">
        <v>72</v>
      </c>
      <c r="AY1433" s="255" t="s">
        <v>180</v>
      </c>
    </row>
    <row r="1434" s="13" customFormat="1">
      <c r="A1434" s="13"/>
      <c r="B1434" s="235"/>
      <c r="C1434" s="236"/>
      <c r="D1434" s="228" t="s">
        <v>193</v>
      </c>
      <c r="E1434" s="237" t="s">
        <v>19</v>
      </c>
      <c r="F1434" s="238" t="s">
        <v>1851</v>
      </c>
      <c r="G1434" s="236"/>
      <c r="H1434" s="239">
        <v>7.3129999999999997</v>
      </c>
      <c r="I1434" s="240"/>
      <c r="J1434" s="236"/>
      <c r="K1434" s="236"/>
      <c r="L1434" s="241"/>
      <c r="M1434" s="242"/>
      <c r="N1434" s="243"/>
      <c r="O1434" s="243"/>
      <c r="P1434" s="243"/>
      <c r="Q1434" s="243"/>
      <c r="R1434" s="243"/>
      <c r="S1434" s="243"/>
      <c r="T1434" s="244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45" t="s">
        <v>193</v>
      </c>
      <c r="AU1434" s="245" t="s">
        <v>82</v>
      </c>
      <c r="AV1434" s="13" t="s">
        <v>82</v>
      </c>
      <c r="AW1434" s="13" t="s">
        <v>33</v>
      </c>
      <c r="AX1434" s="13" t="s">
        <v>72</v>
      </c>
      <c r="AY1434" s="245" t="s">
        <v>180</v>
      </c>
    </row>
    <row r="1435" s="16" customFormat="1">
      <c r="A1435" s="16"/>
      <c r="B1435" s="267"/>
      <c r="C1435" s="268"/>
      <c r="D1435" s="228" t="s">
        <v>193</v>
      </c>
      <c r="E1435" s="269" t="s">
        <v>19</v>
      </c>
      <c r="F1435" s="270" t="s">
        <v>473</v>
      </c>
      <c r="G1435" s="268"/>
      <c r="H1435" s="271">
        <v>14.625999999999999</v>
      </c>
      <c r="I1435" s="272"/>
      <c r="J1435" s="268"/>
      <c r="K1435" s="268"/>
      <c r="L1435" s="273"/>
      <c r="M1435" s="274"/>
      <c r="N1435" s="275"/>
      <c r="O1435" s="275"/>
      <c r="P1435" s="275"/>
      <c r="Q1435" s="275"/>
      <c r="R1435" s="275"/>
      <c r="S1435" s="275"/>
      <c r="T1435" s="276"/>
      <c r="U1435" s="16"/>
      <c r="V1435" s="16"/>
      <c r="W1435" s="16"/>
      <c r="X1435" s="16"/>
      <c r="Y1435" s="16"/>
      <c r="Z1435" s="16"/>
      <c r="AA1435" s="16"/>
      <c r="AB1435" s="16"/>
      <c r="AC1435" s="16"/>
      <c r="AD1435" s="16"/>
      <c r="AE1435" s="16"/>
      <c r="AT1435" s="277" t="s">
        <v>193</v>
      </c>
      <c r="AU1435" s="277" t="s">
        <v>82</v>
      </c>
      <c r="AV1435" s="16" t="s">
        <v>100</v>
      </c>
      <c r="AW1435" s="16" t="s">
        <v>33</v>
      </c>
      <c r="AX1435" s="16" t="s">
        <v>72</v>
      </c>
      <c r="AY1435" s="277" t="s">
        <v>180</v>
      </c>
    </row>
    <row r="1436" s="14" customFormat="1">
      <c r="A1436" s="14"/>
      <c r="B1436" s="246"/>
      <c r="C1436" s="247"/>
      <c r="D1436" s="228" t="s">
        <v>193</v>
      </c>
      <c r="E1436" s="248" t="s">
        <v>19</v>
      </c>
      <c r="F1436" s="249" t="s">
        <v>1880</v>
      </c>
      <c r="G1436" s="247"/>
      <c r="H1436" s="248" t="s">
        <v>19</v>
      </c>
      <c r="I1436" s="250"/>
      <c r="J1436" s="247"/>
      <c r="K1436" s="247"/>
      <c r="L1436" s="251"/>
      <c r="M1436" s="252"/>
      <c r="N1436" s="253"/>
      <c r="O1436" s="253"/>
      <c r="P1436" s="253"/>
      <c r="Q1436" s="253"/>
      <c r="R1436" s="253"/>
      <c r="S1436" s="253"/>
      <c r="T1436" s="25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5" t="s">
        <v>193</v>
      </c>
      <c r="AU1436" s="255" t="s">
        <v>82</v>
      </c>
      <c r="AV1436" s="14" t="s">
        <v>80</v>
      </c>
      <c r="AW1436" s="14" t="s">
        <v>33</v>
      </c>
      <c r="AX1436" s="14" t="s">
        <v>72</v>
      </c>
      <c r="AY1436" s="255" t="s">
        <v>180</v>
      </c>
    </row>
    <row r="1437" s="13" customFormat="1">
      <c r="A1437" s="13"/>
      <c r="B1437" s="235"/>
      <c r="C1437" s="236"/>
      <c r="D1437" s="228" t="s">
        <v>193</v>
      </c>
      <c r="E1437" s="237" t="s">
        <v>19</v>
      </c>
      <c r="F1437" s="238" t="s">
        <v>1881</v>
      </c>
      <c r="G1437" s="236"/>
      <c r="H1437" s="239">
        <v>2.3039999999999998</v>
      </c>
      <c r="I1437" s="240"/>
      <c r="J1437" s="236"/>
      <c r="K1437" s="236"/>
      <c r="L1437" s="241"/>
      <c r="M1437" s="242"/>
      <c r="N1437" s="243"/>
      <c r="O1437" s="243"/>
      <c r="P1437" s="243"/>
      <c r="Q1437" s="243"/>
      <c r="R1437" s="243"/>
      <c r="S1437" s="243"/>
      <c r="T1437" s="244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5" t="s">
        <v>193</v>
      </c>
      <c r="AU1437" s="245" t="s">
        <v>82</v>
      </c>
      <c r="AV1437" s="13" t="s">
        <v>82</v>
      </c>
      <c r="AW1437" s="13" t="s">
        <v>33</v>
      </c>
      <c r="AX1437" s="13" t="s">
        <v>72</v>
      </c>
      <c r="AY1437" s="245" t="s">
        <v>180</v>
      </c>
    </row>
    <row r="1438" s="16" customFormat="1">
      <c r="A1438" s="16"/>
      <c r="B1438" s="267"/>
      <c r="C1438" s="268"/>
      <c r="D1438" s="228" t="s">
        <v>193</v>
      </c>
      <c r="E1438" s="269" t="s">
        <v>19</v>
      </c>
      <c r="F1438" s="270" t="s">
        <v>473</v>
      </c>
      <c r="G1438" s="268"/>
      <c r="H1438" s="271">
        <v>2.3039999999999998</v>
      </c>
      <c r="I1438" s="272"/>
      <c r="J1438" s="268"/>
      <c r="K1438" s="268"/>
      <c r="L1438" s="273"/>
      <c r="M1438" s="274"/>
      <c r="N1438" s="275"/>
      <c r="O1438" s="275"/>
      <c r="P1438" s="275"/>
      <c r="Q1438" s="275"/>
      <c r="R1438" s="275"/>
      <c r="S1438" s="275"/>
      <c r="T1438" s="276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T1438" s="277" t="s">
        <v>193</v>
      </c>
      <c r="AU1438" s="277" t="s">
        <v>82</v>
      </c>
      <c r="AV1438" s="16" t="s">
        <v>100</v>
      </c>
      <c r="AW1438" s="16" t="s">
        <v>33</v>
      </c>
      <c r="AX1438" s="16" t="s">
        <v>72</v>
      </c>
      <c r="AY1438" s="277" t="s">
        <v>180</v>
      </c>
    </row>
    <row r="1439" s="15" customFormat="1">
      <c r="A1439" s="15"/>
      <c r="B1439" s="256"/>
      <c r="C1439" s="257"/>
      <c r="D1439" s="228" t="s">
        <v>193</v>
      </c>
      <c r="E1439" s="258" t="s">
        <v>19</v>
      </c>
      <c r="F1439" s="259" t="s">
        <v>353</v>
      </c>
      <c r="G1439" s="257"/>
      <c r="H1439" s="260">
        <v>16.93</v>
      </c>
      <c r="I1439" s="261"/>
      <c r="J1439" s="257"/>
      <c r="K1439" s="257"/>
      <c r="L1439" s="262"/>
      <c r="M1439" s="263"/>
      <c r="N1439" s="264"/>
      <c r="O1439" s="264"/>
      <c r="P1439" s="264"/>
      <c r="Q1439" s="264"/>
      <c r="R1439" s="264"/>
      <c r="S1439" s="264"/>
      <c r="T1439" s="26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T1439" s="266" t="s">
        <v>193</v>
      </c>
      <c r="AU1439" s="266" t="s">
        <v>82</v>
      </c>
      <c r="AV1439" s="15" t="s">
        <v>187</v>
      </c>
      <c r="AW1439" s="15" t="s">
        <v>33</v>
      </c>
      <c r="AX1439" s="15" t="s">
        <v>80</v>
      </c>
      <c r="AY1439" s="266" t="s">
        <v>180</v>
      </c>
    </row>
    <row r="1440" s="12" customFormat="1" ht="20.88" customHeight="1">
      <c r="A1440" s="12"/>
      <c r="B1440" s="199"/>
      <c r="C1440" s="200"/>
      <c r="D1440" s="201" t="s">
        <v>71</v>
      </c>
      <c r="E1440" s="213" t="s">
        <v>433</v>
      </c>
      <c r="F1440" s="213" t="s">
        <v>1882</v>
      </c>
      <c r="G1440" s="200"/>
      <c r="H1440" s="200"/>
      <c r="I1440" s="203"/>
      <c r="J1440" s="214">
        <f>BK1440</f>
        <v>0</v>
      </c>
      <c r="K1440" s="200"/>
      <c r="L1440" s="205"/>
      <c r="M1440" s="206"/>
      <c r="N1440" s="207"/>
      <c r="O1440" s="207"/>
      <c r="P1440" s="208">
        <f>SUM(P1441:P1504)</f>
        <v>0</v>
      </c>
      <c r="Q1440" s="207"/>
      <c r="R1440" s="208">
        <f>SUM(R1441:R1504)</f>
        <v>0</v>
      </c>
      <c r="S1440" s="207"/>
      <c r="T1440" s="209">
        <f>SUM(T1441:T1504)</f>
        <v>0</v>
      </c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R1440" s="210" t="s">
        <v>80</v>
      </c>
      <c r="AT1440" s="211" t="s">
        <v>71</v>
      </c>
      <c r="AU1440" s="211" t="s">
        <v>82</v>
      </c>
      <c r="AY1440" s="210" t="s">
        <v>180</v>
      </c>
      <c r="BK1440" s="212">
        <f>SUM(BK1441:BK1504)</f>
        <v>0</v>
      </c>
    </row>
    <row r="1441" s="2" customFormat="1" ht="24.15" customHeight="1">
      <c r="A1441" s="40"/>
      <c r="B1441" s="41"/>
      <c r="C1441" s="215" t="s">
        <v>1883</v>
      </c>
      <c r="D1441" s="215" t="s">
        <v>182</v>
      </c>
      <c r="E1441" s="216" t="s">
        <v>1884</v>
      </c>
      <c r="F1441" s="217" t="s">
        <v>1885</v>
      </c>
      <c r="G1441" s="218" t="s">
        <v>1886</v>
      </c>
      <c r="H1441" s="219">
        <v>1</v>
      </c>
      <c r="I1441" s="220"/>
      <c r="J1441" s="221">
        <f>ROUND(I1441*H1441,2)</f>
        <v>0</v>
      </c>
      <c r="K1441" s="217" t="s">
        <v>19</v>
      </c>
      <c r="L1441" s="46"/>
      <c r="M1441" s="222" t="s">
        <v>19</v>
      </c>
      <c r="N1441" s="223" t="s">
        <v>43</v>
      </c>
      <c r="O1441" s="86"/>
      <c r="P1441" s="224">
        <f>O1441*H1441</f>
        <v>0</v>
      </c>
      <c r="Q1441" s="224">
        <v>0</v>
      </c>
      <c r="R1441" s="224">
        <f>Q1441*H1441</f>
        <v>0</v>
      </c>
      <c r="S1441" s="224">
        <v>0</v>
      </c>
      <c r="T1441" s="225">
        <f>S1441*H1441</f>
        <v>0</v>
      </c>
      <c r="U1441" s="40"/>
      <c r="V1441" s="40"/>
      <c r="W1441" s="40"/>
      <c r="X1441" s="40"/>
      <c r="Y1441" s="40"/>
      <c r="Z1441" s="40"/>
      <c r="AA1441" s="40"/>
      <c r="AB1441" s="40"/>
      <c r="AC1441" s="40"/>
      <c r="AD1441" s="40"/>
      <c r="AE1441" s="40"/>
      <c r="AR1441" s="226" t="s">
        <v>187</v>
      </c>
      <c r="AT1441" s="226" t="s">
        <v>182</v>
      </c>
      <c r="AU1441" s="226" t="s">
        <v>100</v>
      </c>
      <c r="AY1441" s="19" t="s">
        <v>180</v>
      </c>
      <c r="BE1441" s="227">
        <f>IF(N1441="základní",J1441,0)</f>
        <v>0</v>
      </c>
      <c r="BF1441" s="227">
        <f>IF(N1441="snížená",J1441,0)</f>
        <v>0</v>
      </c>
      <c r="BG1441" s="227">
        <f>IF(N1441="zákl. přenesená",J1441,0)</f>
        <v>0</v>
      </c>
      <c r="BH1441" s="227">
        <f>IF(N1441="sníž. přenesená",J1441,0)</f>
        <v>0</v>
      </c>
      <c r="BI1441" s="227">
        <f>IF(N1441="nulová",J1441,0)</f>
        <v>0</v>
      </c>
      <c r="BJ1441" s="19" t="s">
        <v>80</v>
      </c>
      <c r="BK1441" s="227">
        <f>ROUND(I1441*H1441,2)</f>
        <v>0</v>
      </c>
      <c r="BL1441" s="19" t="s">
        <v>187</v>
      </c>
      <c r="BM1441" s="226" t="s">
        <v>1887</v>
      </c>
    </row>
    <row r="1442" s="2" customFormat="1">
      <c r="A1442" s="40"/>
      <c r="B1442" s="41"/>
      <c r="C1442" s="42"/>
      <c r="D1442" s="228" t="s">
        <v>189</v>
      </c>
      <c r="E1442" s="42"/>
      <c r="F1442" s="229" t="s">
        <v>1885</v>
      </c>
      <c r="G1442" s="42"/>
      <c r="H1442" s="42"/>
      <c r="I1442" s="230"/>
      <c r="J1442" s="42"/>
      <c r="K1442" s="42"/>
      <c r="L1442" s="46"/>
      <c r="M1442" s="231"/>
      <c r="N1442" s="232"/>
      <c r="O1442" s="86"/>
      <c r="P1442" s="86"/>
      <c r="Q1442" s="86"/>
      <c r="R1442" s="86"/>
      <c r="S1442" s="86"/>
      <c r="T1442" s="87"/>
      <c r="U1442" s="40"/>
      <c r="V1442" s="40"/>
      <c r="W1442" s="40"/>
      <c r="X1442" s="40"/>
      <c r="Y1442" s="40"/>
      <c r="Z1442" s="40"/>
      <c r="AA1442" s="40"/>
      <c r="AB1442" s="40"/>
      <c r="AC1442" s="40"/>
      <c r="AD1442" s="40"/>
      <c r="AE1442" s="40"/>
      <c r="AT1442" s="19" t="s">
        <v>189</v>
      </c>
      <c r="AU1442" s="19" t="s">
        <v>100</v>
      </c>
    </row>
    <row r="1443" s="2" customFormat="1" ht="24.15" customHeight="1">
      <c r="A1443" s="40"/>
      <c r="B1443" s="41"/>
      <c r="C1443" s="215" t="s">
        <v>1888</v>
      </c>
      <c r="D1443" s="215" t="s">
        <v>182</v>
      </c>
      <c r="E1443" s="216" t="s">
        <v>1889</v>
      </c>
      <c r="F1443" s="217" t="s">
        <v>1890</v>
      </c>
      <c r="G1443" s="218" t="s">
        <v>1886</v>
      </c>
      <c r="H1443" s="219">
        <v>1</v>
      </c>
      <c r="I1443" s="220"/>
      <c r="J1443" s="221">
        <f>ROUND(I1443*H1443,2)</f>
        <v>0</v>
      </c>
      <c r="K1443" s="217" t="s">
        <v>19</v>
      </c>
      <c r="L1443" s="46"/>
      <c r="M1443" s="222" t="s">
        <v>19</v>
      </c>
      <c r="N1443" s="223" t="s">
        <v>43</v>
      </c>
      <c r="O1443" s="86"/>
      <c r="P1443" s="224">
        <f>O1443*H1443</f>
        <v>0</v>
      </c>
      <c r="Q1443" s="224">
        <v>0</v>
      </c>
      <c r="R1443" s="224">
        <f>Q1443*H1443</f>
        <v>0</v>
      </c>
      <c r="S1443" s="224">
        <v>0</v>
      </c>
      <c r="T1443" s="225">
        <f>S1443*H1443</f>
        <v>0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226" t="s">
        <v>187</v>
      </c>
      <c r="AT1443" s="226" t="s">
        <v>182</v>
      </c>
      <c r="AU1443" s="226" t="s">
        <v>100</v>
      </c>
      <c r="AY1443" s="19" t="s">
        <v>180</v>
      </c>
      <c r="BE1443" s="227">
        <f>IF(N1443="základní",J1443,0)</f>
        <v>0</v>
      </c>
      <c r="BF1443" s="227">
        <f>IF(N1443="snížená",J1443,0)</f>
        <v>0</v>
      </c>
      <c r="BG1443" s="227">
        <f>IF(N1443="zákl. přenesená",J1443,0)</f>
        <v>0</v>
      </c>
      <c r="BH1443" s="227">
        <f>IF(N1443="sníž. přenesená",J1443,0)</f>
        <v>0</v>
      </c>
      <c r="BI1443" s="227">
        <f>IF(N1443="nulová",J1443,0)</f>
        <v>0</v>
      </c>
      <c r="BJ1443" s="19" t="s">
        <v>80</v>
      </c>
      <c r="BK1443" s="227">
        <f>ROUND(I1443*H1443,2)</f>
        <v>0</v>
      </c>
      <c r="BL1443" s="19" t="s">
        <v>187</v>
      </c>
      <c r="BM1443" s="226" t="s">
        <v>1891</v>
      </c>
    </row>
    <row r="1444" s="2" customFormat="1">
      <c r="A1444" s="40"/>
      <c r="B1444" s="41"/>
      <c r="C1444" s="42"/>
      <c r="D1444" s="228" t="s">
        <v>189</v>
      </c>
      <c r="E1444" s="42"/>
      <c r="F1444" s="229" t="s">
        <v>1890</v>
      </c>
      <c r="G1444" s="42"/>
      <c r="H1444" s="42"/>
      <c r="I1444" s="230"/>
      <c r="J1444" s="42"/>
      <c r="K1444" s="42"/>
      <c r="L1444" s="46"/>
      <c r="M1444" s="231"/>
      <c r="N1444" s="232"/>
      <c r="O1444" s="86"/>
      <c r="P1444" s="86"/>
      <c r="Q1444" s="86"/>
      <c r="R1444" s="86"/>
      <c r="S1444" s="86"/>
      <c r="T1444" s="87"/>
      <c r="U1444" s="40"/>
      <c r="V1444" s="40"/>
      <c r="W1444" s="40"/>
      <c r="X1444" s="40"/>
      <c r="Y1444" s="40"/>
      <c r="Z1444" s="40"/>
      <c r="AA1444" s="40"/>
      <c r="AB1444" s="40"/>
      <c r="AC1444" s="40"/>
      <c r="AD1444" s="40"/>
      <c r="AE1444" s="40"/>
      <c r="AT1444" s="19" t="s">
        <v>189</v>
      </c>
      <c r="AU1444" s="19" t="s">
        <v>100</v>
      </c>
    </row>
    <row r="1445" s="2" customFormat="1" ht="24.15" customHeight="1">
      <c r="A1445" s="40"/>
      <c r="B1445" s="41"/>
      <c r="C1445" s="215" t="s">
        <v>1892</v>
      </c>
      <c r="D1445" s="215" t="s">
        <v>182</v>
      </c>
      <c r="E1445" s="216" t="s">
        <v>1893</v>
      </c>
      <c r="F1445" s="217" t="s">
        <v>1894</v>
      </c>
      <c r="G1445" s="218" t="s">
        <v>1886</v>
      </c>
      <c r="H1445" s="219">
        <v>1</v>
      </c>
      <c r="I1445" s="220"/>
      <c r="J1445" s="221">
        <f>ROUND(I1445*H1445,2)</f>
        <v>0</v>
      </c>
      <c r="K1445" s="217" t="s">
        <v>19</v>
      </c>
      <c r="L1445" s="46"/>
      <c r="M1445" s="222" t="s">
        <v>19</v>
      </c>
      <c r="N1445" s="223" t="s">
        <v>43</v>
      </c>
      <c r="O1445" s="86"/>
      <c r="P1445" s="224">
        <f>O1445*H1445</f>
        <v>0</v>
      </c>
      <c r="Q1445" s="224">
        <v>0</v>
      </c>
      <c r="R1445" s="224">
        <f>Q1445*H1445</f>
        <v>0</v>
      </c>
      <c r="S1445" s="224">
        <v>0</v>
      </c>
      <c r="T1445" s="225">
        <f>S1445*H1445</f>
        <v>0</v>
      </c>
      <c r="U1445" s="40"/>
      <c r="V1445" s="40"/>
      <c r="W1445" s="40"/>
      <c r="X1445" s="40"/>
      <c r="Y1445" s="40"/>
      <c r="Z1445" s="40"/>
      <c r="AA1445" s="40"/>
      <c r="AB1445" s="40"/>
      <c r="AC1445" s="40"/>
      <c r="AD1445" s="40"/>
      <c r="AE1445" s="40"/>
      <c r="AR1445" s="226" t="s">
        <v>187</v>
      </c>
      <c r="AT1445" s="226" t="s">
        <v>182</v>
      </c>
      <c r="AU1445" s="226" t="s">
        <v>100</v>
      </c>
      <c r="AY1445" s="19" t="s">
        <v>180</v>
      </c>
      <c r="BE1445" s="227">
        <f>IF(N1445="základní",J1445,0)</f>
        <v>0</v>
      </c>
      <c r="BF1445" s="227">
        <f>IF(N1445="snížená",J1445,0)</f>
        <v>0</v>
      </c>
      <c r="BG1445" s="227">
        <f>IF(N1445="zákl. přenesená",J1445,0)</f>
        <v>0</v>
      </c>
      <c r="BH1445" s="227">
        <f>IF(N1445="sníž. přenesená",J1445,0)</f>
        <v>0</v>
      </c>
      <c r="BI1445" s="227">
        <f>IF(N1445="nulová",J1445,0)</f>
        <v>0</v>
      </c>
      <c r="BJ1445" s="19" t="s">
        <v>80</v>
      </c>
      <c r="BK1445" s="227">
        <f>ROUND(I1445*H1445,2)</f>
        <v>0</v>
      </c>
      <c r="BL1445" s="19" t="s">
        <v>187</v>
      </c>
      <c r="BM1445" s="226" t="s">
        <v>1895</v>
      </c>
    </row>
    <row r="1446" s="2" customFormat="1">
      <c r="A1446" s="40"/>
      <c r="B1446" s="41"/>
      <c r="C1446" s="42"/>
      <c r="D1446" s="228" t="s">
        <v>189</v>
      </c>
      <c r="E1446" s="42"/>
      <c r="F1446" s="229" t="s">
        <v>1894</v>
      </c>
      <c r="G1446" s="42"/>
      <c r="H1446" s="42"/>
      <c r="I1446" s="230"/>
      <c r="J1446" s="42"/>
      <c r="K1446" s="42"/>
      <c r="L1446" s="46"/>
      <c r="M1446" s="231"/>
      <c r="N1446" s="232"/>
      <c r="O1446" s="86"/>
      <c r="P1446" s="86"/>
      <c r="Q1446" s="86"/>
      <c r="R1446" s="86"/>
      <c r="S1446" s="86"/>
      <c r="T1446" s="87"/>
      <c r="U1446" s="40"/>
      <c r="V1446" s="40"/>
      <c r="W1446" s="40"/>
      <c r="X1446" s="40"/>
      <c r="Y1446" s="40"/>
      <c r="Z1446" s="40"/>
      <c r="AA1446" s="40"/>
      <c r="AB1446" s="40"/>
      <c r="AC1446" s="40"/>
      <c r="AD1446" s="40"/>
      <c r="AE1446" s="40"/>
      <c r="AT1446" s="19" t="s">
        <v>189</v>
      </c>
      <c r="AU1446" s="19" t="s">
        <v>100</v>
      </c>
    </row>
    <row r="1447" s="2" customFormat="1" ht="24.15" customHeight="1">
      <c r="A1447" s="40"/>
      <c r="B1447" s="41"/>
      <c r="C1447" s="215" t="s">
        <v>1896</v>
      </c>
      <c r="D1447" s="215" t="s">
        <v>182</v>
      </c>
      <c r="E1447" s="216" t="s">
        <v>1897</v>
      </c>
      <c r="F1447" s="217" t="s">
        <v>1898</v>
      </c>
      <c r="G1447" s="218" t="s">
        <v>1886</v>
      </c>
      <c r="H1447" s="219">
        <v>1</v>
      </c>
      <c r="I1447" s="220"/>
      <c r="J1447" s="221">
        <f>ROUND(I1447*H1447,2)</f>
        <v>0</v>
      </c>
      <c r="K1447" s="217" t="s">
        <v>19</v>
      </c>
      <c r="L1447" s="46"/>
      <c r="M1447" s="222" t="s">
        <v>19</v>
      </c>
      <c r="N1447" s="223" t="s">
        <v>43</v>
      </c>
      <c r="O1447" s="86"/>
      <c r="P1447" s="224">
        <f>O1447*H1447</f>
        <v>0</v>
      </c>
      <c r="Q1447" s="224">
        <v>0</v>
      </c>
      <c r="R1447" s="224">
        <f>Q1447*H1447</f>
        <v>0</v>
      </c>
      <c r="S1447" s="224">
        <v>0</v>
      </c>
      <c r="T1447" s="225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26" t="s">
        <v>187</v>
      </c>
      <c r="AT1447" s="226" t="s">
        <v>182</v>
      </c>
      <c r="AU1447" s="226" t="s">
        <v>100</v>
      </c>
      <c r="AY1447" s="19" t="s">
        <v>180</v>
      </c>
      <c r="BE1447" s="227">
        <f>IF(N1447="základní",J1447,0)</f>
        <v>0</v>
      </c>
      <c r="BF1447" s="227">
        <f>IF(N1447="snížená",J1447,0)</f>
        <v>0</v>
      </c>
      <c r="BG1447" s="227">
        <f>IF(N1447="zákl. přenesená",J1447,0)</f>
        <v>0</v>
      </c>
      <c r="BH1447" s="227">
        <f>IF(N1447="sníž. přenesená",J1447,0)</f>
        <v>0</v>
      </c>
      <c r="BI1447" s="227">
        <f>IF(N1447="nulová",J1447,0)</f>
        <v>0</v>
      </c>
      <c r="BJ1447" s="19" t="s">
        <v>80</v>
      </c>
      <c r="BK1447" s="227">
        <f>ROUND(I1447*H1447,2)</f>
        <v>0</v>
      </c>
      <c r="BL1447" s="19" t="s">
        <v>187</v>
      </c>
      <c r="BM1447" s="226" t="s">
        <v>1899</v>
      </c>
    </row>
    <row r="1448" s="2" customFormat="1">
      <c r="A1448" s="40"/>
      <c r="B1448" s="41"/>
      <c r="C1448" s="42"/>
      <c r="D1448" s="228" t="s">
        <v>189</v>
      </c>
      <c r="E1448" s="42"/>
      <c r="F1448" s="229" t="s">
        <v>1898</v>
      </c>
      <c r="G1448" s="42"/>
      <c r="H1448" s="42"/>
      <c r="I1448" s="230"/>
      <c r="J1448" s="42"/>
      <c r="K1448" s="42"/>
      <c r="L1448" s="46"/>
      <c r="M1448" s="231"/>
      <c r="N1448" s="232"/>
      <c r="O1448" s="86"/>
      <c r="P1448" s="86"/>
      <c r="Q1448" s="86"/>
      <c r="R1448" s="86"/>
      <c r="S1448" s="86"/>
      <c r="T1448" s="87"/>
      <c r="U1448" s="40"/>
      <c r="V1448" s="40"/>
      <c r="W1448" s="40"/>
      <c r="X1448" s="40"/>
      <c r="Y1448" s="40"/>
      <c r="Z1448" s="40"/>
      <c r="AA1448" s="40"/>
      <c r="AB1448" s="40"/>
      <c r="AC1448" s="40"/>
      <c r="AD1448" s="40"/>
      <c r="AE1448" s="40"/>
      <c r="AT1448" s="19" t="s">
        <v>189</v>
      </c>
      <c r="AU1448" s="19" t="s">
        <v>100</v>
      </c>
    </row>
    <row r="1449" s="2" customFormat="1" ht="24.15" customHeight="1">
      <c r="A1449" s="40"/>
      <c r="B1449" s="41"/>
      <c r="C1449" s="215" t="s">
        <v>1900</v>
      </c>
      <c r="D1449" s="215" t="s">
        <v>182</v>
      </c>
      <c r="E1449" s="216" t="s">
        <v>1901</v>
      </c>
      <c r="F1449" s="217" t="s">
        <v>1902</v>
      </c>
      <c r="G1449" s="218" t="s">
        <v>1886</v>
      </c>
      <c r="H1449" s="219">
        <v>1</v>
      </c>
      <c r="I1449" s="220"/>
      <c r="J1449" s="221">
        <f>ROUND(I1449*H1449,2)</f>
        <v>0</v>
      </c>
      <c r="K1449" s="217" t="s">
        <v>19</v>
      </c>
      <c r="L1449" s="46"/>
      <c r="M1449" s="222" t="s">
        <v>19</v>
      </c>
      <c r="N1449" s="223" t="s">
        <v>43</v>
      </c>
      <c r="O1449" s="86"/>
      <c r="P1449" s="224">
        <f>O1449*H1449</f>
        <v>0</v>
      </c>
      <c r="Q1449" s="224">
        <v>0</v>
      </c>
      <c r="R1449" s="224">
        <f>Q1449*H1449</f>
        <v>0</v>
      </c>
      <c r="S1449" s="224">
        <v>0</v>
      </c>
      <c r="T1449" s="225">
        <f>S1449*H1449</f>
        <v>0</v>
      </c>
      <c r="U1449" s="40"/>
      <c r="V1449" s="40"/>
      <c r="W1449" s="40"/>
      <c r="X1449" s="40"/>
      <c r="Y1449" s="40"/>
      <c r="Z1449" s="40"/>
      <c r="AA1449" s="40"/>
      <c r="AB1449" s="40"/>
      <c r="AC1449" s="40"/>
      <c r="AD1449" s="40"/>
      <c r="AE1449" s="40"/>
      <c r="AR1449" s="226" t="s">
        <v>187</v>
      </c>
      <c r="AT1449" s="226" t="s">
        <v>182</v>
      </c>
      <c r="AU1449" s="226" t="s">
        <v>100</v>
      </c>
      <c r="AY1449" s="19" t="s">
        <v>180</v>
      </c>
      <c r="BE1449" s="227">
        <f>IF(N1449="základní",J1449,0)</f>
        <v>0</v>
      </c>
      <c r="BF1449" s="227">
        <f>IF(N1449="snížená",J1449,0)</f>
        <v>0</v>
      </c>
      <c r="BG1449" s="227">
        <f>IF(N1449="zákl. přenesená",J1449,0)</f>
        <v>0</v>
      </c>
      <c r="BH1449" s="227">
        <f>IF(N1449="sníž. přenesená",J1449,0)</f>
        <v>0</v>
      </c>
      <c r="BI1449" s="227">
        <f>IF(N1449="nulová",J1449,0)</f>
        <v>0</v>
      </c>
      <c r="BJ1449" s="19" t="s">
        <v>80</v>
      </c>
      <c r="BK1449" s="227">
        <f>ROUND(I1449*H1449,2)</f>
        <v>0</v>
      </c>
      <c r="BL1449" s="19" t="s">
        <v>187</v>
      </c>
      <c r="BM1449" s="226" t="s">
        <v>1903</v>
      </c>
    </row>
    <row r="1450" s="2" customFormat="1">
      <c r="A1450" s="40"/>
      <c r="B1450" s="41"/>
      <c r="C1450" s="42"/>
      <c r="D1450" s="228" t="s">
        <v>189</v>
      </c>
      <c r="E1450" s="42"/>
      <c r="F1450" s="229" t="s">
        <v>1902</v>
      </c>
      <c r="G1450" s="42"/>
      <c r="H1450" s="42"/>
      <c r="I1450" s="230"/>
      <c r="J1450" s="42"/>
      <c r="K1450" s="42"/>
      <c r="L1450" s="46"/>
      <c r="M1450" s="231"/>
      <c r="N1450" s="232"/>
      <c r="O1450" s="86"/>
      <c r="P1450" s="86"/>
      <c r="Q1450" s="86"/>
      <c r="R1450" s="86"/>
      <c r="S1450" s="86"/>
      <c r="T1450" s="87"/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T1450" s="19" t="s">
        <v>189</v>
      </c>
      <c r="AU1450" s="19" t="s">
        <v>100</v>
      </c>
    </row>
    <row r="1451" s="2" customFormat="1" ht="24.15" customHeight="1">
      <c r="A1451" s="40"/>
      <c r="B1451" s="41"/>
      <c r="C1451" s="215" t="s">
        <v>1904</v>
      </c>
      <c r="D1451" s="215" t="s">
        <v>182</v>
      </c>
      <c r="E1451" s="216" t="s">
        <v>1905</v>
      </c>
      <c r="F1451" s="217" t="s">
        <v>1906</v>
      </c>
      <c r="G1451" s="218" t="s">
        <v>1886</v>
      </c>
      <c r="H1451" s="219">
        <v>1</v>
      </c>
      <c r="I1451" s="220"/>
      <c r="J1451" s="221">
        <f>ROUND(I1451*H1451,2)</f>
        <v>0</v>
      </c>
      <c r="K1451" s="217" t="s">
        <v>19</v>
      </c>
      <c r="L1451" s="46"/>
      <c r="M1451" s="222" t="s">
        <v>19</v>
      </c>
      <c r="N1451" s="223" t="s">
        <v>43</v>
      </c>
      <c r="O1451" s="86"/>
      <c r="P1451" s="224">
        <f>O1451*H1451</f>
        <v>0</v>
      </c>
      <c r="Q1451" s="224">
        <v>0</v>
      </c>
      <c r="R1451" s="224">
        <f>Q1451*H1451</f>
        <v>0</v>
      </c>
      <c r="S1451" s="224">
        <v>0</v>
      </c>
      <c r="T1451" s="225">
        <f>S1451*H1451</f>
        <v>0</v>
      </c>
      <c r="U1451" s="40"/>
      <c r="V1451" s="40"/>
      <c r="W1451" s="40"/>
      <c r="X1451" s="40"/>
      <c r="Y1451" s="40"/>
      <c r="Z1451" s="40"/>
      <c r="AA1451" s="40"/>
      <c r="AB1451" s="40"/>
      <c r="AC1451" s="40"/>
      <c r="AD1451" s="40"/>
      <c r="AE1451" s="40"/>
      <c r="AR1451" s="226" t="s">
        <v>187</v>
      </c>
      <c r="AT1451" s="226" t="s">
        <v>182</v>
      </c>
      <c r="AU1451" s="226" t="s">
        <v>100</v>
      </c>
      <c r="AY1451" s="19" t="s">
        <v>180</v>
      </c>
      <c r="BE1451" s="227">
        <f>IF(N1451="základní",J1451,0)</f>
        <v>0</v>
      </c>
      <c r="BF1451" s="227">
        <f>IF(N1451="snížená",J1451,0)</f>
        <v>0</v>
      </c>
      <c r="BG1451" s="227">
        <f>IF(N1451="zákl. přenesená",J1451,0)</f>
        <v>0</v>
      </c>
      <c r="BH1451" s="227">
        <f>IF(N1451="sníž. přenesená",J1451,0)</f>
        <v>0</v>
      </c>
      <c r="BI1451" s="227">
        <f>IF(N1451="nulová",J1451,0)</f>
        <v>0</v>
      </c>
      <c r="BJ1451" s="19" t="s">
        <v>80</v>
      </c>
      <c r="BK1451" s="227">
        <f>ROUND(I1451*H1451,2)</f>
        <v>0</v>
      </c>
      <c r="BL1451" s="19" t="s">
        <v>187</v>
      </c>
      <c r="BM1451" s="226" t="s">
        <v>1907</v>
      </c>
    </row>
    <row r="1452" s="2" customFormat="1">
      <c r="A1452" s="40"/>
      <c r="B1452" s="41"/>
      <c r="C1452" s="42"/>
      <c r="D1452" s="228" t="s">
        <v>189</v>
      </c>
      <c r="E1452" s="42"/>
      <c r="F1452" s="229" t="s">
        <v>1906</v>
      </c>
      <c r="G1452" s="42"/>
      <c r="H1452" s="42"/>
      <c r="I1452" s="230"/>
      <c r="J1452" s="42"/>
      <c r="K1452" s="42"/>
      <c r="L1452" s="46"/>
      <c r="M1452" s="231"/>
      <c r="N1452" s="232"/>
      <c r="O1452" s="86"/>
      <c r="P1452" s="86"/>
      <c r="Q1452" s="86"/>
      <c r="R1452" s="86"/>
      <c r="S1452" s="86"/>
      <c r="T1452" s="87"/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T1452" s="19" t="s">
        <v>189</v>
      </c>
      <c r="AU1452" s="19" t="s">
        <v>100</v>
      </c>
    </row>
    <row r="1453" s="2" customFormat="1" ht="24.15" customHeight="1">
      <c r="A1453" s="40"/>
      <c r="B1453" s="41"/>
      <c r="C1453" s="215" t="s">
        <v>1908</v>
      </c>
      <c r="D1453" s="215" t="s">
        <v>182</v>
      </c>
      <c r="E1453" s="216" t="s">
        <v>1909</v>
      </c>
      <c r="F1453" s="217" t="s">
        <v>1910</v>
      </c>
      <c r="G1453" s="218" t="s">
        <v>1886</v>
      </c>
      <c r="H1453" s="219">
        <v>5</v>
      </c>
      <c r="I1453" s="220"/>
      <c r="J1453" s="221">
        <f>ROUND(I1453*H1453,2)</f>
        <v>0</v>
      </c>
      <c r="K1453" s="217" t="s">
        <v>19</v>
      </c>
      <c r="L1453" s="46"/>
      <c r="M1453" s="222" t="s">
        <v>19</v>
      </c>
      <c r="N1453" s="223" t="s">
        <v>43</v>
      </c>
      <c r="O1453" s="86"/>
      <c r="P1453" s="224">
        <f>O1453*H1453</f>
        <v>0</v>
      </c>
      <c r="Q1453" s="224">
        <v>0</v>
      </c>
      <c r="R1453" s="224">
        <f>Q1453*H1453</f>
        <v>0</v>
      </c>
      <c r="S1453" s="224">
        <v>0</v>
      </c>
      <c r="T1453" s="225">
        <f>S1453*H1453</f>
        <v>0</v>
      </c>
      <c r="U1453" s="40"/>
      <c r="V1453" s="40"/>
      <c r="W1453" s="40"/>
      <c r="X1453" s="40"/>
      <c r="Y1453" s="40"/>
      <c r="Z1453" s="40"/>
      <c r="AA1453" s="40"/>
      <c r="AB1453" s="40"/>
      <c r="AC1453" s="40"/>
      <c r="AD1453" s="40"/>
      <c r="AE1453" s="40"/>
      <c r="AR1453" s="226" t="s">
        <v>187</v>
      </c>
      <c r="AT1453" s="226" t="s">
        <v>182</v>
      </c>
      <c r="AU1453" s="226" t="s">
        <v>100</v>
      </c>
      <c r="AY1453" s="19" t="s">
        <v>180</v>
      </c>
      <c r="BE1453" s="227">
        <f>IF(N1453="základní",J1453,0)</f>
        <v>0</v>
      </c>
      <c r="BF1453" s="227">
        <f>IF(N1453="snížená",J1453,0)</f>
        <v>0</v>
      </c>
      <c r="BG1453" s="227">
        <f>IF(N1453="zákl. přenesená",J1453,0)</f>
        <v>0</v>
      </c>
      <c r="BH1453" s="227">
        <f>IF(N1453="sníž. přenesená",J1453,0)</f>
        <v>0</v>
      </c>
      <c r="BI1453" s="227">
        <f>IF(N1453="nulová",J1453,0)</f>
        <v>0</v>
      </c>
      <c r="BJ1453" s="19" t="s">
        <v>80</v>
      </c>
      <c r="BK1453" s="227">
        <f>ROUND(I1453*H1453,2)</f>
        <v>0</v>
      </c>
      <c r="BL1453" s="19" t="s">
        <v>187</v>
      </c>
      <c r="BM1453" s="226" t="s">
        <v>1911</v>
      </c>
    </row>
    <row r="1454" s="2" customFormat="1">
      <c r="A1454" s="40"/>
      <c r="B1454" s="41"/>
      <c r="C1454" s="42"/>
      <c r="D1454" s="228" t="s">
        <v>189</v>
      </c>
      <c r="E1454" s="42"/>
      <c r="F1454" s="229" t="s">
        <v>1910</v>
      </c>
      <c r="G1454" s="42"/>
      <c r="H1454" s="42"/>
      <c r="I1454" s="230"/>
      <c r="J1454" s="42"/>
      <c r="K1454" s="42"/>
      <c r="L1454" s="46"/>
      <c r="M1454" s="231"/>
      <c r="N1454" s="232"/>
      <c r="O1454" s="86"/>
      <c r="P1454" s="86"/>
      <c r="Q1454" s="86"/>
      <c r="R1454" s="86"/>
      <c r="S1454" s="86"/>
      <c r="T1454" s="87"/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T1454" s="19" t="s">
        <v>189</v>
      </c>
      <c r="AU1454" s="19" t="s">
        <v>100</v>
      </c>
    </row>
    <row r="1455" s="2" customFormat="1" ht="24.15" customHeight="1">
      <c r="A1455" s="40"/>
      <c r="B1455" s="41"/>
      <c r="C1455" s="215" t="s">
        <v>1912</v>
      </c>
      <c r="D1455" s="215" t="s">
        <v>182</v>
      </c>
      <c r="E1455" s="216" t="s">
        <v>1913</v>
      </c>
      <c r="F1455" s="217" t="s">
        <v>1914</v>
      </c>
      <c r="G1455" s="218" t="s">
        <v>1886</v>
      </c>
      <c r="H1455" s="219">
        <v>1</v>
      </c>
      <c r="I1455" s="220"/>
      <c r="J1455" s="221">
        <f>ROUND(I1455*H1455,2)</f>
        <v>0</v>
      </c>
      <c r="K1455" s="217" t="s">
        <v>19</v>
      </c>
      <c r="L1455" s="46"/>
      <c r="M1455" s="222" t="s">
        <v>19</v>
      </c>
      <c r="N1455" s="223" t="s">
        <v>43</v>
      </c>
      <c r="O1455" s="86"/>
      <c r="P1455" s="224">
        <f>O1455*H1455</f>
        <v>0</v>
      </c>
      <c r="Q1455" s="224">
        <v>0</v>
      </c>
      <c r="R1455" s="224">
        <f>Q1455*H1455</f>
        <v>0</v>
      </c>
      <c r="S1455" s="224">
        <v>0</v>
      </c>
      <c r="T1455" s="225">
        <f>S1455*H1455</f>
        <v>0</v>
      </c>
      <c r="U1455" s="40"/>
      <c r="V1455" s="40"/>
      <c r="W1455" s="40"/>
      <c r="X1455" s="40"/>
      <c r="Y1455" s="40"/>
      <c r="Z1455" s="40"/>
      <c r="AA1455" s="40"/>
      <c r="AB1455" s="40"/>
      <c r="AC1455" s="40"/>
      <c r="AD1455" s="40"/>
      <c r="AE1455" s="40"/>
      <c r="AR1455" s="226" t="s">
        <v>187</v>
      </c>
      <c r="AT1455" s="226" t="s">
        <v>182</v>
      </c>
      <c r="AU1455" s="226" t="s">
        <v>100</v>
      </c>
      <c r="AY1455" s="19" t="s">
        <v>180</v>
      </c>
      <c r="BE1455" s="227">
        <f>IF(N1455="základní",J1455,0)</f>
        <v>0</v>
      </c>
      <c r="BF1455" s="227">
        <f>IF(N1455="snížená",J1455,0)</f>
        <v>0</v>
      </c>
      <c r="BG1455" s="227">
        <f>IF(N1455="zákl. přenesená",J1455,0)</f>
        <v>0</v>
      </c>
      <c r="BH1455" s="227">
        <f>IF(N1455="sníž. přenesená",J1455,0)</f>
        <v>0</v>
      </c>
      <c r="BI1455" s="227">
        <f>IF(N1455="nulová",J1455,0)</f>
        <v>0</v>
      </c>
      <c r="BJ1455" s="19" t="s">
        <v>80</v>
      </c>
      <c r="BK1455" s="227">
        <f>ROUND(I1455*H1455,2)</f>
        <v>0</v>
      </c>
      <c r="BL1455" s="19" t="s">
        <v>187</v>
      </c>
      <c r="BM1455" s="226" t="s">
        <v>1915</v>
      </c>
    </row>
    <row r="1456" s="2" customFormat="1">
      <c r="A1456" s="40"/>
      <c r="B1456" s="41"/>
      <c r="C1456" s="42"/>
      <c r="D1456" s="228" t="s">
        <v>189</v>
      </c>
      <c r="E1456" s="42"/>
      <c r="F1456" s="229" t="s">
        <v>1914</v>
      </c>
      <c r="G1456" s="42"/>
      <c r="H1456" s="42"/>
      <c r="I1456" s="230"/>
      <c r="J1456" s="42"/>
      <c r="K1456" s="42"/>
      <c r="L1456" s="46"/>
      <c r="M1456" s="231"/>
      <c r="N1456" s="232"/>
      <c r="O1456" s="86"/>
      <c r="P1456" s="86"/>
      <c r="Q1456" s="86"/>
      <c r="R1456" s="86"/>
      <c r="S1456" s="86"/>
      <c r="T1456" s="87"/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T1456" s="19" t="s">
        <v>189</v>
      </c>
      <c r="AU1456" s="19" t="s">
        <v>100</v>
      </c>
    </row>
    <row r="1457" s="2" customFormat="1" ht="24.15" customHeight="1">
      <c r="A1457" s="40"/>
      <c r="B1457" s="41"/>
      <c r="C1457" s="215" t="s">
        <v>1916</v>
      </c>
      <c r="D1457" s="215" t="s">
        <v>182</v>
      </c>
      <c r="E1457" s="216" t="s">
        <v>1917</v>
      </c>
      <c r="F1457" s="217" t="s">
        <v>1918</v>
      </c>
      <c r="G1457" s="218" t="s">
        <v>1886</v>
      </c>
      <c r="H1457" s="219">
        <v>1</v>
      </c>
      <c r="I1457" s="220"/>
      <c r="J1457" s="221">
        <f>ROUND(I1457*H1457,2)</f>
        <v>0</v>
      </c>
      <c r="K1457" s="217" t="s">
        <v>19</v>
      </c>
      <c r="L1457" s="46"/>
      <c r="M1457" s="222" t="s">
        <v>19</v>
      </c>
      <c r="N1457" s="223" t="s">
        <v>43</v>
      </c>
      <c r="O1457" s="86"/>
      <c r="P1457" s="224">
        <f>O1457*H1457</f>
        <v>0</v>
      </c>
      <c r="Q1457" s="224">
        <v>0</v>
      </c>
      <c r="R1457" s="224">
        <f>Q1457*H1457</f>
        <v>0</v>
      </c>
      <c r="S1457" s="224">
        <v>0</v>
      </c>
      <c r="T1457" s="225">
        <f>S1457*H1457</f>
        <v>0</v>
      </c>
      <c r="U1457" s="40"/>
      <c r="V1457" s="40"/>
      <c r="W1457" s="40"/>
      <c r="X1457" s="40"/>
      <c r="Y1457" s="40"/>
      <c r="Z1457" s="40"/>
      <c r="AA1457" s="40"/>
      <c r="AB1457" s="40"/>
      <c r="AC1457" s="40"/>
      <c r="AD1457" s="40"/>
      <c r="AE1457" s="40"/>
      <c r="AR1457" s="226" t="s">
        <v>187</v>
      </c>
      <c r="AT1457" s="226" t="s">
        <v>182</v>
      </c>
      <c r="AU1457" s="226" t="s">
        <v>100</v>
      </c>
      <c r="AY1457" s="19" t="s">
        <v>180</v>
      </c>
      <c r="BE1457" s="227">
        <f>IF(N1457="základní",J1457,0)</f>
        <v>0</v>
      </c>
      <c r="BF1457" s="227">
        <f>IF(N1457="snížená",J1457,0)</f>
        <v>0</v>
      </c>
      <c r="BG1457" s="227">
        <f>IF(N1457="zákl. přenesená",J1457,0)</f>
        <v>0</v>
      </c>
      <c r="BH1457" s="227">
        <f>IF(N1457="sníž. přenesená",J1457,0)</f>
        <v>0</v>
      </c>
      <c r="BI1457" s="227">
        <f>IF(N1457="nulová",J1457,0)</f>
        <v>0</v>
      </c>
      <c r="BJ1457" s="19" t="s">
        <v>80</v>
      </c>
      <c r="BK1457" s="227">
        <f>ROUND(I1457*H1457,2)</f>
        <v>0</v>
      </c>
      <c r="BL1457" s="19" t="s">
        <v>187</v>
      </c>
      <c r="BM1457" s="226" t="s">
        <v>1919</v>
      </c>
    </row>
    <row r="1458" s="2" customFormat="1">
      <c r="A1458" s="40"/>
      <c r="B1458" s="41"/>
      <c r="C1458" s="42"/>
      <c r="D1458" s="228" t="s">
        <v>189</v>
      </c>
      <c r="E1458" s="42"/>
      <c r="F1458" s="229" t="s">
        <v>1918</v>
      </c>
      <c r="G1458" s="42"/>
      <c r="H1458" s="42"/>
      <c r="I1458" s="230"/>
      <c r="J1458" s="42"/>
      <c r="K1458" s="42"/>
      <c r="L1458" s="46"/>
      <c r="M1458" s="231"/>
      <c r="N1458" s="232"/>
      <c r="O1458" s="86"/>
      <c r="P1458" s="86"/>
      <c r="Q1458" s="86"/>
      <c r="R1458" s="86"/>
      <c r="S1458" s="86"/>
      <c r="T1458" s="87"/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T1458" s="19" t="s">
        <v>189</v>
      </c>
      <c r="AU1458" s="19" t="s">
        <v>100</v>
      </c>
    </row>
    <row r="1459" s="2" customFormat="1" ht="24.15" customHeight="1">
      <c r="A1459" s="40"/>
      <c r="B1459" s="41"/>
      <c r="C1459" s="215" t="s">
        <v>1920</v>
      </c>
      <c r="D1459" s="215" t="s">
        <v>182</v>
      </c>
      <c r="E1459" s="216" t="s">
        <v>1921</v>
      </c>
      <c r="F1459" s="217" t="s">
        <v>1922</v>
      </c>
      <c r="G1459" s="218" t="s">
        <v>1886</v>
      </c>
      <c r="H1459" s="219">
        <v>1</v>
      </c>
      <c r="I1459" s="220"/>
      <c r="J1459" s="221">
        <f>ROUND(I1459*H1459,2)</f>
        <v>0</v>
      </c>
      <c r="K1459" s="217" t="s">
        <v>19</v>
      </c>
      <c r="L1459" s="46"/>
      <c r="M1459" s="222" t="s">
        <v>19</v>
      </c>
      <c r="N1459" s="223" t="s">
        <v>43</v>
      </c>
      <c r="O1459" s="86"/>
      <c r="P1459" s="224">
        <f>O1459*H1459</f>
        <v>0</v>
      </c>
      <c r="Q1459" s="224">
        <v>0</v>
      </c>
      <c r="R1459" s="224">
        <f>Q1459*H1459</f>
        <v>0</v>
      </c>
      <c r="S1459" s="224">
        <v>0</v>
      </c>
      <c r="T1459" s="225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26" t="s">
        <v>187</v>
      </c>
      <c r="AT1459" s="226" t="s">
        <v>182</v>
      </c>
      <c r="AU1459" s="226" t="s">
        <v>100</v>
      </c>
      <c r="AY1459" s="19" t="s">
        <v>180</v>
      </c>
      <c r="BE1459" s="227">
        <f>IF(N1459="základní",J1459,0)</f>
        <v>0</v>
      </c>
      <c r="BF1459" s="227">
        <f>IF(N1459="snížená",J1459,0)</f>
        <v>0</v>
      </c>
      <c r="BG1459" s="227">
        <f>IF(N1459="zákl. přenesená",J1459,0)</f>
        <v>0</v>
      </c>
      <c r="BH1459" s="227">
        <f>IF(N1459="sníž. přenesená",J1459,0)</f>
        <v>0</v>
      </c>
      <c r="BI1459" s="227">
        <f>IF(N1459="nulová",J1459,0)</f>
        <v>0</v>
      </c>
      <c r="BJ1459" s="19" t="s">
        <v>80</v>
      </c>
      <c r="BK1459" s="227">
        <f>ROUND(I1459*H1459,2)</f>
        <v>0</v>
      </c>
      <c r="BL1459" s="19" t="s">
        <v>187</v>
      </c>
      <c r="BM1459" s="226" t="s">
        <v>1923</v>
      </c>
    </row>
    <row r="1460" s="2" customFormat="1">
      <c r="A1460" s="40"/>
      <c r="B1460" s="41"/>
      <c r="C1460" s="42"/>
      <c r="D1460" s="228" t="s">
        <v>189</v>
      </c>
      <c r="E1460" s="42"/>
      <c r="F1460" s="229" t="s">
        <v>1922</v>
      </c>
      <c r="G1460" s="42"/>
      <c r="H1460" s="42"/>
      <c r="I1460" s="230"/>
      <c r="J1460" s="42"/>
      <c r="K1460" s="42"/>
      <c r="L1460" s="46"/>
      <c r="M1460" s="231"/>
      <c r="N1460" s="232"/>
      <c r="O1460" s="86"/>
      <c r="P1460" s="86"/>
      <c r="Q1460" s="86"/>
      <c r="R1460" s="86"/>
      <c r="S1460" s="86"/>
      <c r="T1460" s="87"/>
      <c r="U1460" s="40"/>
      <c r="V1460" s="40"/>
      <c r="W1460" s="40"/>
      <c r="X1460" s="40"/>
      <c r="Y1460" s="40"/>
      <c r="Z1460" s="40"/>
      <c r="AA1460" s="40"/>
      <c r="AB1460" s="40"/>
      <c r="AC1460" s="40"/>
      <c r="AD1460" s="40"/>
      <c r="AE1460" s="40"/>
      <c r="AT1460" s="19" t="s">
        <v>189</v>
      </c>
      <c r="AU1460" s="19" t="s">
        <v>100</v>
      </c>
    </row>
    <row r="1461" s="2" customFormat="1" ht="24.15" customHeight="1">
      <c r="A1461" s="40"/>
      <c r="B1461" s="41"/>
      <c r="C1461" s="215" t="s">
        <v>1924</v>
      </c>
      <c r="D1461" s="215" t="s">
        <v>182</v>
      </c>
      <c r="E1461" s="216" t="s">
        <v>1925</v>
      </c>
      <c r="F1461" s="217" t="s">
        <v>1926</v>
      </c>
      <c r="G1461" s="218" t="s">
        <v>1886</v>
      </c>
      <c r="H1461" s="219">
        <v>1</v>
      </c>
      <c r="I1461" s="220"/>
      <c r="J1461" s="221">
        <f>ROUND(I1461*H1461,2)</f>
        <v>0</v>
      </c>
      <c r="K1461" s="217" t="s">
        <v>19</v>
      </c>
      <c r="L1461" s="46"/>
      <c r="M1461" s="222" t="s">
        <v>19</v>
      </c>
      <c r="N1461" s="223" t="s">
        <v>43</v>
      </c>
      <c r="O1461" s="86"/>
      <c r="P1461" s="224">
        <f>O1461*H1461</f>
        <v>0</v>
      </c>
      <c r="Q1461" s="224">
        <v>0</v>
      </c>
      <c r="R1461" s="224">
        <f>Q1461*H1461</f>
        <v>0</v>
      </c>
      <c r="S1461" s="224">
        <v>0</v>
      </c>
      <c r="T1461" s="225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26" t="s">
        <v>187</v>
      </c>
      <c r="AT1461" s="226" t="s">
        <v>182</v>
      </c>
      <c r="AU1461" s="226" t="s">
        <v>100</v>
      </c>
      <c r="AY1461" s="19" t="s">
        <v>180</v>
      </c>
      <c r="BE1461" s="227">
        <f>IF(N1461="základní",J1461,0)</f>
        <v>0</v>
      </c>
      <c r="BF1461" s="227">
        <f>IF(N1461="snížená",J1461,0)</f>
        <v>0</v>
      </c>
      <c r="BG1461" s="227">
        <f>IF(N1461="zákl. přenesená",J1461,0)</f>
        <v>0</v>
      </c>
      <c r="BH1461" s="227">
        <f>IF(N1461="sníž. přenesená",J1461,0)</f>
        <v>0</v>
      </c>
      <c r="BI1461" s="227">
        <f>IF(N1461="nulová",J1461,0)</f>
        <v>0</v>
      </c>
      <c r="BJ1461" s="19" t="s">
        <v>80</v>
      </c>
      <c r="BK1461" s="227">
        <f>ROUND(I1461*H1461,2)</f>
        <v>0</v>
      </c>
      <c r="BL1461" s="19" t="s">
        <v>187</v>
      </c>
      <c r="BM1461" s="226" t="s">
        <v>1927</v>
      </c>
    </row>
    <row r="1462" s="2" customFormat="1">
      <c r="A1462" s="40"/>
      <c r="B1462" s="41"/>
      <c r="C1462" s="42"/>
      <c r="D1462" s="228" t="s">
        <v>189</v>
      </c>
      <c r="E1462" s="42"/>
      <c r="F1462" s="229" t="s">
        <v>1926</v>
      </c>
      <c r="G1462" s="42"/>
      <c r="H1462" s="42"/>
      <c r="I1462" s="230"/>
      <c r="J1462" s="42"/>
      <c r="K1462" s="42"/>
      <c r="L1462" s="46"/>
      <c r="M1462" s="231"/>
      <c r="N1462" s="232"/>
      <c r="O1462" s="86"/>
      <c r="P1462" s="86"/>
      <c r="Q1462" s="86"/>
      <c r="R1462" s="86"/>
      <c r="S1462" s="86"/>
      <c r="T1462" s="87"/>
      <c r="U1462" s="40"/>
      <c r="V1462" s="40"/>
      <c r="W1462" s="40"/>
      <c r="X1462" s="40"/>
      <c r="Y1462" s="40"/>
      <c r="Z1462" s="40"/>
      <c r="AA1462" s="40"/>
      <c r="AB1462" s="40"/>
      <c r="AC1462" s="40"/>
      <c r="AD1462" s="40"/>
      <c r="AE1462" s="40"/>
      <c r="AT1462" s="19" t="s">
        <v>189</v>
      </c>
      <c r="AU1462" s="19" t="s">
        <v>100</v>
      </c>
    </row>
    <row r="1463" s="2" customFormat="1" ht="24.15" customHeight="1">
      <c r="A1463" s="40"/>
      <c r="B1463" s="41"/>
      <c r="C1463" s="215" t="s">
        <v>1928</v>
      </c>
      <c r="D1463" s="215" t="s">
        <v>182</v>
      </c>
      <c r="E1463" s="216" t="s">
        <v>1929</v>
      </c>
      <c r="F1463" s="217" t="s">
        <v>1930</v>
      </c>
      <c r="G1463" s="218" t="s">
        <v>1886</v>
      </c>
      <c r="H1463" s="219">
        <v>1</v>
      </c>
      <c r="I1463" s="220"/>
      <c r="J1463" s="221">
        <f>ROUND(I1463*H1463,2)</f>
        <v>0</v>
      </c>
      <c r="K1463" s="217" t="s">
        <v>19</v>
      </c>
      <c r="L1463" s="46"/>
      <c r="M1463" s="222" t="s">
        <v>19</v>
      </c>
      <c r="N1463" s="223" t="s">
        <v>43</v>
      </c>
      <c r="O1463" s="86"/>
      <c r="P1463" s="224">
        <f>O1463*H1463</f>
        <v>0</v>
      </c>
      <c r="Q1463" s="224">
        <v>0</v>
      </c>
      <c r="R1463" s="224">
        <f>Q1463*H1463</f>
        <v>0</v>
      </c>
      <c r="S1463" s="224">
        <v>0</v>
      </c>
      <c r="T1463" s="225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26" t="s">
        <v>187</v>
      </c>
      <c r="AT1463" s="226" t="s">
        <v>182</v>
      </c>
      <c r="AU1463" s="226" t="s">
        <v>100</v>
      </c>
      <c r="AY1463" s="19" t="s">
        <v>180</v>
      </c>
      <c r="BE1463" s="227">
        <f>IF(N1463="základní",J1463,0)</f>
        <v>0</v>
      </c>
      <c r="BF1463" s="227">
        <f>IF(N1463="snížená",J1463,0)</f>
        <v>0</v>
      </c>
      <c r="BG1463" s="227">
        <f>IF(N1463="zákl. přenesená",J1463,0)</f>
        <v>0</v>
      </c>
      <c r="BH1463" s="227">
        <f>IF(N1463="sníž. přenesená",J1463,0)</f>
        <v>0</v>
      </c>
      <c r="BI1463" s="227">
        <f>IF(N1463="nulová",J1463,0)</f>
        <v>0</v>
      </c>
      <c r="BJ1463" s="19" t="s">
        <v>80</v>
      </c>
      <c r="BK1463" s="227">
        <f>ROUND(I1463*H1463,2)</f>
        <v>0</v>
      </c>
      <c r="BL1463" s="19" t="s">
        <v>187</v>
      </c>
      <c r="BM1463" s="226" t="s">
        <v>1931</v>
      </c>
    </row>
    <row r="1464" s="2" customFormat="1">
      <c r="A1464" s="40"/>
      <c r="B1464" s="41"/>
      <c r="C1464" s="42"/>
      <c r="D1464" s="228" t="s">
        <v>189</v>
      </c>
      <c r="E1464" s="42"/>
      <c r="F1464" s="229" t="s">
        <v>1930</v>
      </c>
      <c r="G1464" s="42"/>
      <c r="H1464" s="42"/>
      <c r="I1464" s="230"/>
      <c r="J1464" s="42"/>
      <c r="K1464" s="42"/>
      <c r="L1464" s="46"/>
      <c r="M1464" s="231"/>
      <c r="N1464" s="232"/>
      <c r="O1464" s="86"/>
      <c r="P1464" s="86"/>
      <c r="Q1464" s="86"/>
      <c r="R1464" s="86"/>
      <c r="S1464" s="86"/>
      <c r="T1464" s="87"/>
      <c r="U1464" s="40"/>
      <c r="V1464" s="40"/>
      <c r="W1464" s="40"/>
      <c r="X1464" s="40"/>
      <c r="Y1464" s="40"/>
      <c r="Z1464" s="40"/>
      <c r="AA1464" s="40"/>
      <c r="AB1464" s="40"/>
      <c r="AC1464" s="40"/>
      <c r="AD1464" s="40"/>
      <c r="AE1464" s="40"/>
      <c r="AT1464" s="19" t="s">
        <v>189</v>
      </c>
      <c r="AU1464" s="19" t="s">
        <v>100</v>
      </c>
    </row>
    <row r="1465" s="2" customFormat="1" ht="24.15" customHeight="1">
      <c r="A1465" s="40"/>
      <c r="B1465" s="41"/>
      <c r="C1465" s="215" t="s">
        <v>1932</v>
      </c>
      <c r="D1465" s="215" t="s">
        <v>182</v>
      </c>
      <c r="E1465" s="216" t="s">
        <v>1933</v>
      </c>
      <c r="F1465" s="217" t="s">
        <v>1934</v>
      </c>
      <c r="G1465" s="218" t="s">
        <v>1886</v>
      </c>
      <c r="H1465" s="219">
        <v>1</v>
      </c>
      <c r="I1465" s="220"/>
      <c r="J1465" s="221">
        <f>ROUND(I1465*H1465,2)</f>
        <v>0</v>
      </c>
      <c r="K1465" s="217" t="s">
        <v>19</v>
      </c>
      <c r="L1465" s="46"/>
      <c r="M1465" s="222" t="s">
        <v>19</v>
      </c>
      <c r="N1465" s="223" t="s">
        <v>43</v>
      </c>
      <c r="O1465" s="86"/>
      <c r="P1465" s="224">
        <f>O1465*H1465</f>
        <v>0</v>
      </c>
      <c r="Q1465" s="224">
        <v>0</v>
      </c>
      <c r="R1465" s="224">
        <f>Q1465*H1465</f>
        <v>0</v>
      </c>
      <c r="S1465" s="224">
        <v>0</v>
      </c>
      <c r="T1465" s="225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26" t="s">
        <v>187</v>
      </c>
      <c r="AT1465" s="226" t="s">
        <v>182</v>
      </c>
      <c r="AU1465" s="226" t="s">
        <v>100</v>
      </c>
      <c r="AY1465" s="19" t="s">
        <v>180</v>
      </c>
      <c r="BE1465" s="227">
        <f>IF(N1465="základní",J1465,0)</f>
        <v>0</v>
      </c>
      <c r="BF1465" s="227">
        <f>IF(N1465="snížená",J1465,0)</f>
        <v>0</v>
      </c>
      <c r="BG1465" s="227">
        <f>IF(N1465="zákl. přenesená",J1465,0)</f>
        <v>0</v>
      </c>
      <c r="BH1465" s="227">
        <f>IF(N1465="sníž. přenesená",J1465,0)</f>
        <v>0</v>
      </c>
      <c r="BI1465" s="227">
        <f>IF(N1465="nulová",J1465,0)</f>
        <v>0</v>
      </c>
      <c r="BJ1465" s="19" t="s">
        <v>80</v>
      </c>
      <c r="BK1465" s="227">
        <f>ROUND(I1465*H1465,2)</f>
        <v>0</v>
      </c>
      <c r="BL1465" s="19" t="s">
        <v>187</v>
      </c>
      <c r="BM1465" s="226" t="s">
        <v>1935</v>
      </c>
    </row>
    <row r="1466" s="2" customFormat="1">
      <c r="A1466" s="40"/>
      <c r="B1466" s="41"/>
      <c r="C1466" s="42"/>
      <c r="D1466" s="228" t="s">
        <v>189</v>
      </c>
      <c r="E1466" s="42"/>
      <c r="F1466" s="229" t="s">
        <v>1934</v>
      </c>
      <c r="G1466" s="42"/>
      <c r="H1466" s="42"/>
      <c r="I1466" s="230"/>
      <c r="J1466" s="42"/>
      <c r="K1466" s="42"/>
      <c r="L1466" s="46"/>
      <c r="M1466" s="231"/>
      <c r="N1466" s="232"/>
      <c r="O1466" s="86"/>
      <c r="P1466" s="86"/>
      <c r="Q1466" s="86"/>
      <c r="R1466" s="86"/>
      <c r="S1466" s="86"/>
      <c r="T1466" s="87"/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T1466" s="19" t="s">
        <v>189</v>
      </c>
      <c r="AU1466" s="19" t="s">
        <v>100</v>
      </c>
    </row>
    <row r="1467" s="2" customFormat="1" ht="24.15" customHeight="1">
      <c r="A1467" s="40"/>
      <c r="B1467" s="41"/>
      <c r="C1467" s="215" t="s">
        <v>1936</v>
      </c>
      <c r="D1467" s="215" t="s">
        <v>182</v>
      </c>
      <c r="E1467" s="216" t="s">
        <v>1937</v>
      </c>
      <c r="F1467" s="217" t="s">
        <v>1938</v>
      </c>
      <c r="G1467" s="218" t="s">
        <v>1886</v>
      </c>
      <c r="H1467" s="219">
        <v>1</v>
      </c>
      <c r="I1467" s="220"/>
      <c r="J1467" s="221">
        <f>ROUND(I1467*H1467,2)</f>
        <v>0</v>
      </c>
      <c r="K1467" s="217" t="s">
        <v>19</v>
      </c>
      <c r="L1467" s="46"/>
      <c r="M1467" s="222" t="s">
        <v>19</v>
      </c>
      <c r="N1467" s="223" t="s">
        <v>43</v>
      </c>
      <c r="O1467" s="86"/>
      <c r="P1467" s="224">
        <f>O1467*H1467</f>
        <v>0</v>
      </c>
      <c r="Q1467" s="224">
        <v>0</v>
      </c>
      <c r="R1467" s="224">
        <f>Q1467*H1467</f>
        <v>0</v>
      </c>
      <c r="S1467" s="224">
        <v>0</v>
      </c>
      <c r="T1467" s="225">
        <f>S1467*H1467</f>
        <v>0</v>
      </c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R1467" s="226" t="s">
        <v>187</v>
      </c>
      <c r="AT1467" s="226" t="s">
        <v>182</v>
      </c>
      <c r="AU1467" s="226" t="s">
        <v>100</v>
      </c>
      <c r="AY1467" s="19" t="s">
        <v>180</v>
      </c>
      <c r="BE1467" s="227">
        <f>IF(N1467="základní",J1467,0)</f>
        <v>0</v>
      </c>
      <c r="BF1467" s="227">
        <f>IF(N1467="snížená",J1467,0)</f>
        <v>0</v>
      </c>
      <c r="BG1467" s="227">
        <f>IF(N1467="zákl. přenesená",J1467,0)</f>
        <v>0</v>
      </c>
      <c r="BH1467" s="227">
        <f>IF(N1467="sníž. přenesená",J1467,0)</f>
        <v>0</v>
      </c>
      <c r="BI1467" s="227">
        <f>IF(N1467="nulová",J1467,0)</f>
        <v>0</v>
      </c>
      <c r="BJ1467" s="19" t="s">
        <v>80</v>
      </c>
      <c r="BK1467" s="227">
        <f>ROUND(I1467*H1467,2)</f>
        <v>0</v>
      </c>
      <c r="BL1467" s="19" t="s">
        <v>187</v>
      </c>
      <c r="BM1467" s="226" t="s">
        <v>1939</v>
      </c>
    </row>
    <row r="1468" s="2" customFormat="1">
      <c r="A1468" s="40"/>
      <c r="B1468" s="41"/>
      <c r="C1468" s="42"/>
      <c r="D1468" s="228" t="s">
        <v>189</v>
      </c>
      <c r="E1468" s="42"/>
      <c r="F1468" s="229" t="s">
        <v>1938</v>
      </c>
      <c r="G1468" s="42"/>
      <c r="H1468" s="42"/>
      <c r="I1468" s="230"/>
      <c r="J1468" s="42"/>
      <c r="K1468" s="42"/>
      <c r="L1468" s="46"/>
      <c r="M1468" s="231"/>
      <c r="N1468" s="232"/>
      <c r="O1468" s="86"/>
      <c r="P1468" s="86"/>
      <c r="Q1468" s="86"/>
      <c r="R1468" s="86"/>
      <c r="S1468" s="86"/>
      <c r="T1468" s="87"/>
      <c r="U1468" s="40"/>
      <c r="V1468" s="40"/>
      <c r="W1468" s="40"/>
      <c r="X1468" s="40"/>
      <c r="Y1468" s="40"/>
      <c r="Z1468" s="40"/>
      <c r="AA1468" s="40"/>
      <c r="AB1468" s="40"/>
      <c r="AC1468" s="40"/>
      <c r="AD1468" s="40"/>
      <c r="AE1468" s="40"/>
      <c r="AT1468" s="19" t="s">
        <v>189</v>
      </c>
      <c r="AU1468" s="19" t="s">
        <v>100</v>
      </c>
    </row>
    <row r="1469" s="2" customFormat="1" ht="24.15" customHeight="1">
      <c r="A1469" s="40"/>
      <c r="B1469" s="41"/>
      <c r="C1469" s="215" t="s">
        <v>1940</v>
      </c>
      <c r="D1469" s="215" t="s">
        <v>182</v>
      </c>
      <c r="E1469" s="216" t="s">
        <v>1941</v>
      </c>
      <c r="F1469" s="217" t="s">
        <v>1942</v>
      </c>
      <c r="G1469" s="218" t="s">
        <v>1886</v>
      </c>
      <c r="H1469" s="219">
        <v>1</v>
      </c>
      <c r="I1469" s="220"/>
      <c r="J1469" s="221">
        <f>ROUND(I1469*H1469,2)</f>
        <v>0</v>
      </c>
      <c r="K1469" s="217" t="s">
        <v>19</v>
      </c>
      <c r="L1469" s="46"/>
      <c r="M1469" s="222" t="s">
        <v>19</v>
      </c>
      <c r="N1469" s="223" t="s">
        <v>43</v>
      </c>
      <c r="O1469" s="86"/>
      <c r="P1469" s="224">
        <f>O1469*H1469</f>
        <v>0</v>
      </c>
      <c r="Q1469" s="224">
        <v>0</v>
      </c>
      <c r="R1469" s="224">
        <f>Q1469*H1469</f>
        <v>0</v>
      </c>
      <c r="S1469" s="224">
        <v>0</v>
      </c>
      <c r="T1469" s="225">
        <f>S1469*H1469</f>
        <v>0</v>
      </c>
      <c r="U1469" s="40"/>
      <c r="V1469" s="40"/>
      <c r="W1469" s="40"/>
      <c r="X1469" s="40"/>
      <c r="Y1469" s="40"/>
      <c r="Z1469" s="40"/>
      <c r="AA1469" s="40"/>
      <c r="AB1469" s="40"/>
      <c r="AC1469" s="40"/>
      <c r="AD1469" s="40"/>
      <c r="AE1469" s="40"/>
      <c r="AR1469" s="226" t="s">
        <v>187</v>
      </c>
      <c r="AT1469" s="226" t="s">
        <v>182</v>
      </c>
      <c r="AU1469" s="226" t="s">
        <v>100</v>
      </c>
      <c r="AY1469" s="19" t="s">
        <v>180</v>
      </c>
      <c r="BE1469" s="227">
        <f>IF(N1469="základní",J1469,0)</f>
        <v>0</v>
      </c>
      <c r="BF1469" s="227">
        <f>IF(N1469="snížená",J1469,0)</f>
        <v>0</v>
      </c>
      <c r="BG1469" s="227">
        <f>IF(N1469="zákl. přenesená",J1469,0)</f>
        <v>0</v>
      </c>
      <c r="BH1469" s="227">
        <f>IF(N1469="sníž. přenesená",J1469,0)</f>
        <v>0</v>
      </c>
      <c r="BI1469" s="227">
        <f>IF(N1469="nulová",J1469,0)</f>
        <v>0</v>
      </c>
      <c r="BJ1469" s="19" t="s">
        <v>80</v>
      </c>
      <c r="BK1469" s="227">
        <f>ROUND(I1469*H1469,2)</f>
        <v>0</v>
      </c>
      <c r="BL1469" s="19" t="s">
        <v>187</v>
      </c>
      <c r="BM1469" s="226" t="s">
        <v>1943</v>
      </c>
    </row>
    <row r="1470" s="2" customFormat="1">
      <c r="A1470" s="40"/>
      <c r="B1470" s="41"/>
      <c r="C1470" s="42"/>
      <c r="D1470" s="228" t="s">
        <v>189</v>
      </c>
      <c r="E1470" s="42"/>
      <c r="F1470" s="229" t="s">
        <v>1942</v>
      </c>
      <c r="G1470" s="42"/>
      <c r="H1470" s="42"/>
      <c r="I1470" s="230"/>
      <c r="J1470" s="42"/>
      <c r="K1470" s="42"/>
      <c r="L1470" s="46"/>
      <c r="M1470" s="231"/>
      <c r="N1470" s="232"/>
      <c r="O1470" s="86"/>
      <c r="P1470" s="86"/>
      <c r="Q1470" s="86"/>
      <c r="R1470" s="86"/>
      <c r="S1470" s="86"/>
      <c r="T1470" s="87"/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T1470" s="19" t="s">
        <v>189</v>
      </c>
      <c r="AU1470" s="19" t="s">
        <v>100</v>
      </c>
    </row>
    <row r="1471" s="2" customFormat="1" ht="24.15" customHeight="1">
      <c r="A1471" s="40"/>
      <c r="B1471" s="41"/>
      <c r="C1471" s="215" t="s">
        <v>1944</v>
      </c>
      <c r="D1471" s="215" t="s">
        <v>182</v>
      </c>
      <c r="E1471" s="216" t="s">
        <v>1945</v>
      </c>
      <c r="F1471" s="217" t="s">
        <v>1946</v>
      </c>
      <c r="G1471" s="218" t="s">
        <v>1886</v>
      </c>
      <c r="H1471" s="219">
        <v>1</v>
      </c>
      <c r="I1471" s="220"/>
      <c r="J1471" s="221">
        <f>ROUND(I1471*H1471,2)</f>
        <v>0</v>
      </c>
      <c r="K1471" s="217" t="s">
        <v>19</v>
      </c>
      <c r="L1471" s="46"/>
      <c r="M1471" s="222" t="s">
        <v>19</v>
      </c>
      <c r="N1471" s="223" t="s">
        <v>43</v>
      </c>
      <c r="O1471" s="86"/>
      <c r="P1471" s="224">
        <f>O1471*H1471</f>
        <v>0</v>
      </c>
      <c r="Q1471" s="224">
        <v>0</v>
      </c>
      <c r="R1471" s="224">
        <f>Q1471*H1471</f>
        <v>0</v>
      </c>
      <c r="S1471" s="224">
        <v>0</v>
      </c>
      <c r="T1471" s="225">
        <f>S1471*H1471</f>
        <v>0</v>
      </c>
      <c r="U1471" s="40"/>
      <c r="V1471" s="40"/>
      <c r="W1471" s="40"/>
      <c r="X1471" s="40"/>
      <c r="Y1471" s="40"/>
      <c r="Z1471" s="40"/>
      <c r="AA1471" s="40"/>
      <c r="AB1471" s="40"/>
      <c r="AC1471" s="40"/>
      <c r="AD1471" s="40"/>
      <c r="AE1471" s="40"/>
      <c r="AR1471" s="226" t="s">
        <v>187</v>
      </c>
      <c r="AT1471" s="226" t="s">
        <v>182</v>
      </c>
      <c r="AU1471" s="226" t="s">
        <v>100</v>
      </c>
      <c r="AY1471" s="19" t="s">
        <v>180</v>
      </c>
      <c r="BE1471" s="227">
        <f>IF(N1471="základní",J1471,0)</f>
        <v>0</v>
      </c>
      <c r="BF1471" s="227">
        <f>IF(N1471="snížená",J1471,0)</f>
        <v>0</v>
      </c>
      <c r="BG1471" s="227">
        <f>IF(N1471="zákl. přenesená",J1471,0)</f>
        <v>0</v>
      </c>
      <c r="BH1471" s="227">
        <f>IF(N1471="sníž. přenesená",J1471,0)</f>
        <v>0</v>
      </c>
      <c r="BI1471" s="227">
        <f>IF(N1471="nulová",J1471,0)</f>
        <v>0</v>
      </c>
      <c r="BJ1471" s="19" t="s">
        <v>80</v>
      </c>
      <c r="BK1471" s="227">
        <f>ROUND(I1471*H1471,2)</f>
        <v>0</v>
      </c>
      <c r="BL1471" s="19" t="s">
        <v>187</v>
      </c>
      <c r="BM1471" s="226" t="s">
        <v>1947</v>
      </c>
    </row>
    <row r="1472" s="2" customFormat="1">
      <c r="A1472" s="40"/>
      <c r="B1472" s="41"/>
      <c r="C1472" s="42"/>
      <c r="D1472" s="228" t="s">
        <v>189</v>
      </c>
      <c r="E1472" s="42"/>
      <c r="F1472" s="229" t="s">
        <v>1946</v>
      </c>
      <c r="G1472" s="42"/>
      <c r="H1472" s="42"/>
      <c r="I1472" s="230"/>
      <c r="J1472" s="42"/>
      <c r="K1472" s="42"/>
      <c r="L1472" s="46"/>
      <c r="M1472" s="231"/>
      <c r="N1472" s="232"/>
      <c r="O1472" s="86"/>
      <c r="P1472" s="86"/>
      <c r="Q1472" s="86"/>
      <c r="R1472" s="86"/>
      <c r="S1472" s="86"/>
      <c r="T1472" s="87"/>
      <c r="U1472" s="40"/>
      <c r="V1472" s="40"/>
      <c r="W1472" s="40"/>
      <c r="X1472" s="40"/>
      <c r="Y1472" s="40"/>
      <c r="Z1472" s="40"/>
      <c r="AA1472" s="40"/>
      <c r="AB1472" s="40"/>
      <c r="AC1472" s="40"/>
      <c r="AD1472" s="40"/>
      <c r="AE1472" s="40"/>
      <c r="AT1472" s="19" t="s">
        <v>189</v>
      </c>
      <c r="AU1472" s="19" t="s">
        <v>100</v>
      </c>
    </row>
    <row r="1473" s="2" customFormat="1" ht="24.15" customHeight="1">
      <c r="A1473" s="40"/>
      <c r="B1473" s="41"/>
      <c r="C1473" s="215" t="s">
        <v>1948</v>
      </c>
      <c r="D1473" s="215" t="s">
        <v>182</v>
      </c>
      <c r="E1473" s="216" t="s">
        <v>1949</v>
      </c>
      <c r="F1473" s="217" t="s">
        <v>1950</v>
      </c>
      <c r="G1473" s="218" t="s">
        <v>1886</v>
      </c>
      <c r="H1473" s="219">
        <v>1</v>
      </c>
      <c r="I1473" s="220"/>
      <c r="J1473" s="221">
        <f>ROUND(I1473*H1473,2)</f>
        <v>0</v>
      </c>
      <c r="K1473" s="217" t="s">
        <v>19</v>
      </c>
      <c r="L1473" s="46"/>
      <c r="M1473" s="222" t="s">
        <v>19</v>
      </c>
      <c r="N1473" s="223" t="s">
        <v>43</v>
      </c>
      <c r="O1473" s="86"/>
      <c r="P1473" s="224">
        <f>O1473*H1473</f>
        <v>0</v>
      </c>
      <c r="Q1473" s="224">
        <v>0</v>
      </c>
      <c r="R1473" s="224">
        <f>Q1473*H1473</f>
        <v>0</v>
      </c>
      <c r="S1473" s="224">
        <v>0</v>
      </c>
      <c r="T1473" s="225">
        <f>S1473*H1473</f>
        <v>0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26" t="s">
        <v>187</v>
      </c>
      <c r="AT1473" s="226" t="s">
        <v>182</v>
      </c>
      <c r="AU1473" s="226" t="s">
        <v>100</v>
      </c>
      <c r="AY1473" s="19" t="s">
        <v>180</v>
      </c>
      <c r="BE1473" s="227">
        <f>IF(N1473="základní",J1473,0)</f>
        <v>0</v>
      </c>
      <c r="BF1473" s="227">
        <f>IF(N1473="snížená",J1473,0)</f>
        <v>0</v>
      </c>
      <c r="BG1473" s="227">
        <f>IF(N1473="zákl. přenesená",J1473,0)</f>
        <v>0</v>
      </c>
      <c r="BH1473" s="227">
        <f>IF(N1473="sníž. přenesená",J1473,0)</f>
        <v>0</v>
      </c>
      <c r="BI1473" s="227">
        <f>IF(N1473="nulová",J1473,0)</f>
        <v>0</v>
      </c>
      <c r="BJ1473" s="19" t="s">
        <v>80</v>
      </c>
      <c r="BK1473" s="227">
        <f>ROUND(I1473*H1473,2)</f>
        <v>0</v>
      </c>
      <c r="BL1473" s="19" t="s">
        <v>187</v>
      </c>
      <c r="BM1473" s="226" t="s">
        <v>1951</v>
      </c>
    </row>
    <row r="1474" s="2" customFormat="1">
      <c r="A1474" s="40"/>
      <c r="B1474" s="41"/>
      <c r="C1474" s="42"/>
      <c r="D1474" s="228" t="s">
        <v>189</v>
      </c>
      <c r="E1474" s="42"/>
      <c r="F1474" s="229" t="s">
        <v>1950</v>
      </c>
      <c r="G1474" s="42"/>
      <c r="H1474" s="42"/>
      <c r="I1474" s="230"/>
      <c r="J1474" s="42"/>
      <c r="K1474" s="42"/>
      <c r="L1474" s="46"/>
      <c r="M1474" s="231"/>
      <c r="N1474" s="232"/>
      <c r="O1474" s="86"/>
      <c r="P1474" s="86"/>
      <c r="Q1474" s="86"/>
      <c r="R1474" s="86"/>
      <c r="S1474" s="86"/>
      <c r="T1474" s="87"/>
      <c r="U1474" s="40"/>
      <c r="V1474" s="40"/>
      <c r="W1474" s="40"/>
      <c r="X1474" s="40"/>
      <c r="Y1474" s="40"/>
      <c r="Z1474" s="40"/>
      <c r="AA1474" s="40"/>
      <c r="AB1474" s="40"/>
      <c r="AC1474" s="40"/>
      <c r="AD1474" s="40"/>
      <c r="AE1474" s="40"/>
      <c r="AT1474" s="19" t="s">
        <v>189</v>
      </c>
      <c r="AU1474" s="19" t="s">
        <v>100</v>
      </c>
    </row>
    <row r="1475" s="2" customFormat="1" ht="24.15" customHeight="1">
      <c r="A1475" s="40"/>
      <c r="B1475" s="41"/>
      <c r="C1475" s="215" t="s">
        <v>1952</v>
      </c>
      <c r="D1475" s="215" t="s">
        <v>182</v>
      </c>
      <c r="E1475" s="216" t="s">
        <v>1953</v>
      </c>
      <c r="F1475" s="217" t="s">
        <v>1954</v>
      </c>
      <c r="G1475" s="218" t="s">
        <v>1886</v>
      </c>
      <c r="H1475" s="219">
        <v>1</v>
      </c>
      <c r="I1475" s="220"/>
      <c r="J1475" s="221">
        <f>ROUND(I1475*H1475,2)</f>
        <v>0</v>
      </c>
      <c r="K1475" s="217" t="s">
        <v>19</v>
      </c>
      <c r="L1475" s="46"/>
      <c r="M1475" s="222" t="s">
        <v>19</v>
      </c>
      <c r="N1475" s="223" t="s">
        <v>43</v>
      </c>
      <c r="O1475" s="86"/>
      <c r="P1475" s="224">
        <f>O1475*H1475</f>
        <v>0</v>
      </c>
      <c r="Q1475" s="224">
        <v>0</v>
      </c>
      <c r="R1475" s="224">
        <f>Q1475*H1475</f>
        <v>0</v>
      </c>
      <c r="S1475" s="224">
        <v>0</v>
      </c>
      <c r="T1475" s="225">
        <f>S1475*H1475</f>
        <v>0</v>
      </c>
      <c r="U1475" s="40"/>
      <c r="V1475" s="40"/>
      <c r="W1475" s="40"/>
      <c r="X1475" s="40"/>
      <c r="Y1475" s="40"/>
      <c r="Z1475" s="40"/>
      <c r="AA1475" s="40"/>
      <c r="AB1475" s="40"/>
      <c r="AC1475" s="40"/>
      <c r="AD1475" s="40"/>
      <c r="AE1475" s="40"/>
      <c r="AR1475" s="226" t="s">
        <v>187</v>
      </c>
      <c r="AT1475" s="226" t="s">
        <v>182</v>
      </c>
      <c r="AU1475" s="226" t="s">
        <v>100</v>
      </c>
      <c r="AY1475" s="19" t="s">
        <v>180</v>
      </c>
      <c r="BE1475" s="227">
        <f>IF(N1475="základní",J1475,0)</f>
        <v>0</v>
      </c>
      <c r="BF1475" s="227">
        <f>IF(N1475="snížená",J1475,0)</f>
        <v>0</v>
      </c>
      <c r="BG1475" s="227">
        <f>IF(N1475="zákl. přenesená",J1475,0)</f>
        <v>0</v>
      </c>
      <c r="BH1475" s="227">
        <f>IF(N1475="sníž. přenesená",J1475,0)</f>
        <v>0</v>
      </c>
      <c r="BI1475" s="227">
        <f>IF(N1475="nulová",J1475,0)</f>
        <v>0</v>
      </c>
      <c r="BJ1475" s="19" t="s">
        <v>80</v>
      </c>
      <c r="BK1475" s="227">
        <f>ROUND(I1475*H1475,2)</f>
        <v>0</v>
      </c>
      <c r="BL1475" s="19" t="s">
        <v>187</v>
      </c>
      <c r="BM1475" s="226" t="s">
        <v>1955</v>
      </c>
    </row>
    <row r="1476" s="2" customFormat="1">
      <c r="A1476" s="40"/>
      <c r="B1476" s="41"/>
      <c r="C1476" s="42"/>
      <c r="D1476" s="228" t="s">
        <v>189</v>
      </c>
      <c r="E1476" s="42"/>
      <c r="F1476" s="229" t="s">
        <v>1954</v>
      </c>
      <c r="G1476" s="42"/>
      <c r="H1476" s="42"/>
      <c r="I1476" s="230"/>
      <c r="J1476" s="42"/>
      <c r="K1476" s="42"/>
      <c r="L1476" s="46"/>
      <c r="M1476" s="231"/>
      <c r="N1476" s="232"/>
      <c r="O1476" s="86"/>
      <c r="P1476" s="86"/>
      <c r="Q1476" s="86"/>
      <c r="R1476" s="86"/>
      <c r="S1476" s="86"/>
      <c r="T1476" s="87"/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T1476" s="19" t="s">
        <v>189</v>
      </c>
      <c r="AU1476" s="19" t="s">
        <v>100</v>
      </c>
    </row>
    <row r="1477" s="2" customFormat="1" ht="24.15" customHeight="1">
      <c r="A1477" s="40"/>
      <c r="B1477" s="41"/>
      <c r="C1477" s="215" t="s">
        <v>1956</v>
      </c>
      <c r="D1477" s="215" t="s">
        <v>182</v>
      </c>
      <c r="E1477" s="216" t="s">
        <v>1957</v>
      </c>
      <c r="F1477" s="217" t="s">
        <v>1958</v>
      </c>
      <c r="G1477" s="218" t="s">
        <v>1886</v>
      </c>
      <c r="H1477" s="219">
        <v>1</v>
      </c>
      <c r="I1477" s="220"/>
      <c r="J1477" s="221">
        <f>ROUND(I1477*H1477,2)</f>
        <v>0</v>
      </c>
      <c r="K1477" s="217" t="s">
        <v>19</v>
      </c>
      <c r="L1477" s="46"/>
      <c r="M1477" s="222" t="s">
        <v>19</v>
      </c>
      <c r="N1477" s="223" t="s">
        <v>43</v>
      </c>
      <c r="O1477" s="86"/>
      <c r="P1477" s="224">
        <f>O1477*H1477</f>
        <v>0</v>
      </c>
      <c r="Q1477" s="224">
        <v>0</v>
      </c>
      <c r="R1477" s="224">
        <f>Q1477*H1477</f>
        <v>0</v>
      </c>
      <c r="S1477" s="224">
        <v>0</v>
      </c>
      <c r="T1477" s="225">
        <f>S1477*H1477</f>
        <v>0</v>
      </c>
      <c r="U1477" s="40"/>
      <c r="V1477" s="40"/>
      <c r="W1477" s="40"/>
      <c r="X1477" s="40"/>
      <c r="Y1477" s="40"/>
      <c r="Z1477" s="40"/>
      <c r="AA1477" s="40"/>
      <c r="AB1477" s="40"/>
      <c r="AC1477" s="40"/>
      <c r="AD1477" s="40"/>
      <c r="AE1477" s="40"/>
      <c r="AR1477" s="226" t="s">
        <v>187</v>
      </c>
      <c r="AT1477" s="226" t="s">
        <v>182</v>
      </c>
      <c r="AU1477" s="226" t="s">
        <v>100</v>
      </c>
      <c r="AY1477" s="19" t="s">
        <v>180</v>
      </c>
      <c r="BE1477" s="227">
        <f>IF(N1477="základní",J1477,0)</f>
        <v>0</v>
      </c>
      <c r="BF1477" s="227">
        <f>IF(N1477="snížená",J1477,0)</f>
        <v>0</v>
      </c>
      <c r="BG1477" s="227">
        <f>IF(N1477="zákl. přenesená",J1477,0)</f>
        <v>0</v>
      </c>
      <c r="BH1477" s="227">
        <f>IF(N1477="sníž. přenesená",J1477,0)</f>
        <v>0</v>
      </c>
      <c r="BI1477" s="227">
        <f>IF(N1477="nulová",J1477,0)</f>
        <v>0</v>
      </c>
      <c r="BJ1477" s="19" t="s">
        <v>80</v>
      </c>
      <c r="BK1477" s="227">
        <f>ROUND(I1477*H1477,2)</f>
        <v>0</v>
      </c>
      <c r="BL1477" s="19" t="s">
        <v>187</v>
      </c>
      <c r="BM1477" s="226" t="s">
        <v>1959</v>
      </c>
    </row>
    <row r="1478" s="2" customFormat="1">
      <c r="A1478" s="40"/>
      <c r="B1478" s="41"/>
      <c r="C1478" s="42"/>
      <c r="D1478" s="228" t="s">
        <v>189</v>
      </c>
      <c r="E1478" s="42"/>
      <c r="F1478" s="229" t="s">
        <v>1958</v>
      </c>
      <c r="G1478" s="42"/>
      <c r="H1478" s="42"/>
      <c r="I1478" s="230"/>
      <c r="J1478" s="42"/>
      <c r="K1478" s="42"/>
      <c r="L1478" s="46"/>
      <c r="M1478" s="231"/>
      <c r="N1478" s="232"/>
      <c r="O1478" s="86"/>
      <c r="P1478" s="86"/>
      <c r="Q1478" s="86"/>
      <c r="R1478" s="86"/>
      <c r="S1478" s="86"/>
      <c r="T1478" s="87"/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T1478" s="19" t="s">
        <v>189</v>
      </c>
      <c r="AU1478" s="19" t="s">
        <v>100</v>
      </c>
    </row>
    <row r="1479" s="2" customFormat="1" ht="24.15" customHeight="1">
      <c r="A1479" s="40"/>
      <c r="B1479" s="41"/>
      <c r="C1479" s="215" t="s">
        <v>1960</v>
      </c>
      <c r="D1479" s="215" t="s">
        <v>182</v>
      </c>
      <c r="E1479" s="216" t="s">
        <v>1961</v>
      </c>
      <c r="F1479" s="217" t="s">
        <v>1962</v>
      </c>
      <c r="G1479" s="218" t="s">
        <v>1886</v>
      </c>
      <c r="H1479" s="219">
        <v>1</v>
      </c>
      <c r="I1479" s="220"/>
      <c r="J1479" s="221">
        <f>ROUND(I1479*H1479,2)</f>
        <v>0</v>
      </c>
      <c r="K1479" s="217" t="s">
        <v>19</v>
      </c>
      <c r="L1479" s="46"/>
      <c r="M1479" s="222" t="s">
        <v>19</v>
      </c>
      <c r="N1479" s="223" t="s">
        <v>43</v>
      </c>
      <c r="O1479" s="86"/>
      <c r="P1479" s="224">
        <f>O1479*H1479</f>
        <v>0</v>
      </c>
      <c r="Q1479" s="224">
        <v>0</v>
      </c>
      <c r="R1479" s="224">
        <f>Q1479*H1479</f>
        <v>0</v>
      </c>
      <c r="S1479" s="224">
        <v>0</v>
      </c>
      <c r="T1479" s="225">
        <f>S1479*H1479</f>
        <v>0</v>
      </c>
      <c r="U1479" s="40"/>
      <c r="V1479" s="40"/>
      <c r="W1479" s="40"/>
      <c r="X1479" s="40"/>
      <c r="Y1479" s="40"/>
      <c r="Z1479" s="40"/>
      <c r="AA1479" s="40"/>
      <c r="AB1479" s="40"/>
      <c r="AC1479" s="40"/>
      <c r="AD1479" s="40"/>
      <c r="AE1479" s="40"/>
      <c r="AR1479" s="226" t="s">
        <v>187</v>
      </c>
      <c r="AT1479" s="226" t="s">
        <v>182</v>
      </c>
      <c r="AU1479" s="226" t="s">
        <v>100</v>
      </c>
      <c r="AY1479" s="19" t="s">
        <v>180</v>
      </c>
      <c r="BE1479" s="227">
        <f>IF(N1479="základní",J1479,0)</f>
        <v>0</v>
      </c>
      <c r="BF1479" s="227">
        <f>IF(N1479="snížená",J1479,0)</f>
        <v>0</v>
      </c>
      <c r="BG1479" s="227">
        <f>IF(N1479="zákl. přenesená",J1479,0)</f>
        <v>0</v>
      </c>
      <c r="BH1479" s="227">
        <f>IF(N1479="sníž. přenesená",J1479,0)</f>
        <v>0</v>
      </c>
      <c r="BI1479" s="227">
        <f>IF(N1479="nulová",J1479,0)</f>
        <v>0</v>
      </c>
      <c r="BJ1479" s="19" t="s">
        <v>80</v>
      </c>
      <c r="BK1479" s="227">
        <f>ROUND(I1479*H1479,2)</f>
        <v>0</v>
      </c>
      <c r="BL1479" s="19" t="s">
        <v>187</v>
      </c>
      <c r="BM1479" s="226" t="s">
        <v>1963</v>
      </c>
    </row>
    <row r="1480" s="2" customFormat="1">
      <c r="A1480" s="40"/>
      <c r="B1480" s="41"/>
      <c r="C1480" s="42"/>
      <c r="D1480" s="228" t="s">
        <v>189</v>
      </c>
      <c r="E1480" s="42"/>
      <c r="F1480" s="229" t="s">
        <v>1962</v>
      </c>
      <c r="G1480" s="42"/>
      <c r="H1480" s="42"/>
      <c r="I1480" s="230"/>
      <c r="J1480" s="42"/>
      <c r="K1480" s="42"/>
      <c r="L1480" s="46"/>
      <c r="M1480" s="231"/>
      <c r="N1480" s="232"/>
      <c r="O1480" s="86"/>
      <c r="P1480" s="86"/>
      <c r="Q1480" s="86"/>
      <c r="R1480" s="86"/>
      <c r="S1480" s="86"/>
      <c r="T1480" s="87"/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T1480" s="19" t="s">
        <v>189</v>
      </c>
      <c r="AU1480" s="19" t="s">
        <v>100</v>
      </c>
    </row>
    <row r="1481" s="2" customFormat="1" ht="24.15" customHeight="1">
      <c r="A1481" s="40"/>
      <c r="B1481" s="41"/>
      <c r="C1481" s="215" t="s">
        <v>1964</v>
      </c>
      <c r="D1481" s="215" t="s">
        <v>182</v>
      </c>
      <c r="E1481" s="216" t="s">
        <v>1965</v>
      </c>
      <c r="F1481" s="217" t="s">
        <v>1966</v>
      </c>
      <c r="G1481" s="218" t="s">
        <v>1886</v>
      </c>
      <c r="H1481" s="219">
        <v>1</v>
      </c>
      <c r="I1481" s="220"/>
      <c r="J1481" s="221">
        <f>ROUND(I1481*H1481,2)</f>
        <v>0</v>
      </c>
      <c r="K1481" s="217" t="s">
        <v>19</v>
      </c>
      <c r="L1481" s="46"/>
      <c r="M1481" s="222" t="s">
        <v>19</v>
      </c>
      <c r="N1481" s="223" t="s">
        <v>43</v>
      </c>
      <c r="O1481" s="86"/>
      <c r="P1481" s="224">
        <f>O1481*H1481</f>
        <v>0</v>
      </c>
      <c r="Q1481" s="224">
        <v>0</v>
      </c>
      <c r="R1481" s="224">
        <f>Q1481*H1481</f>
        <v>0</v>
      </c>
      <c r="S1481" s="224">
        <v>0</v>
      </c>
      <c r="T1481" s="225">
        <f>S1481*H1481</f>
        <v>0</v>
      </c>
      <c r="U1481" s="40"/>
      <c r="V1481" s="40"/>
      <c r="W1481" s="40"/>
      <c r="X1481" s="40"/>
      <c r="Y1481" s="40"/>
      <c r="Z1481" s="40"/>
      <c r="AA1481" s="40"/>
      <c r="AB1481" s="40"/>
      <c r="AC1481" s="40"/>
      <c r="AD1481" s="40"/>
      <c r="AE1481" s="40"/>
      <c r="AR1481" s="226" t="s">
        <v>187</v>
      </c>
      <c r="AT1481" s="226" t="s">
        <v>182</v>
      </c>
      <c r="AU1481" s="226" t="s">
        <v>100</v>
      </c>
      <c r="AY1481" s="19" t="s">
        <v>180</v>
      </c>
      <c r="BE1481" s="227">
        <f>IF(N1481="základní",J1481,0)</f>
        <v>0</v>
      </c>
      <c r="BF1481" s="227">
        <f>IF(N1481="snížená",J1481,0)</f>
        <v>0</v>
      </c>
      <c r="BG1481" s="227">
        <f>IF(N1481="zákl. přenesená",J1481,0)</f>
        <v>0</v>
      </c>
      <c r="BH1481" s="227">
        <f>IF(N1481="sníž. přenesená",J1481,0)</f>
        <v>0</v>
      </c>
      <c r="BI1481" s="227">
        <f>IF(N1481="nulová",J1481,0)</f>
        <v>0</v>
      </c>
      <c r="BJ1481" s="19" t="s">
        <v>80</v>
      </c>
      <c r="BK1481" s="227">
        <f>ROUND(I1481*H1481,2)</f>
        <v>0</v>
      </c>
      <c r="BL1481" s="19" t="s">
        <v>187</v>
      </c>
      <c r="BM1481" s="226" t="s">
        <v>1967</v>
      </c>
    </row>
    <row r="1482" s="2" customFormat="1">
      <c r="A1482" s="40"/>
      <c r="B1482" s="41"/>
      <c r="C1482" s="42"/>
      <c r="D1482" s="228" t="s">
        <v>189</v>
      </c>
      <c r="E1482" s="42"/>
      <c r="F1482" s="229" t="s">
        <v>1966</v>
      </c>
      <c r="G1482" s="42"/>
      <c r="H1482" s="42"/>
      <c r="I1482" s="230"/>
      <c r="J1482" s="42"/>
      <c r="K1482" s="42"/>
      <c r="L1482" s="46"/>
      <c r="M1482" s="231"/>
      <c r="N1482" s="232"/>
      <c r="O1482" s="86"/>
      <c r="P1482" s="86"/>
      <c r="Q1482" s="86"/>
      <c r="R1482" s="86"/>
      <c r="S1482" s="86"/>
      <c r="T1482" s="87"/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T1482" s="19" t="s">
        <v>189</v>
      </c>
      <c r="AU1482" s="19" t="s">
        <v>100</v>
      </c>
    </row>
    <row r="1483" s="2" customFormat="1" ht="24.15" customHeight="1">
      <c r="A1483" s="40"/>
      <c r="B1483" s="41"/>
      <c r="C1483" s="215" t="s">
        <v>1968</v>
      </c>
      <c r="D1483" s="215" t="s">
        <v>182</v>
      </c>
      <c r="E1483" s="216" t="s">
        <v>1969</v>
      </c>
      <c r="F1483" s="217" t="s">
        <v>1970</v>
      </c>
      <c r="G1483" s="218" t="s">
        <v>1886</v>
      </c>
      <c r="H1483" s="219">
        <v>1</v>
      </c>
      <c r="I1483" s="220"/>
      <c r="J1483" s="221">
        <f>ROUND(I1483*H1483,2)</f>
        <v>0</v>
      </c>
      <c r="K1483" s="217" t="s">
        <v>19</v>
      </c>
      <c r="L1483" s="46"/>
      <c r="M1483" s="222" t="s">
        <v>19</v>
      </c>
      <c r="N1483" s="223" t="s">
        <v>43</v>
      </c>
      <c r="O1483" s="86"/>
      <c r="P1483" s="224">
        <f>O1483*H1483</f>
        <v>0</v>
      </c>
      <c r="Q1483" s="224">
        <v>0</v>
      </c>
      <c r="R1483" s="224">
        <f>Q1483*H1483</f>
        <v>0</v>
      </c>
      <c r="S1483" s="224">
        <v>0</v>
      </c>
      <c r="T1483" s="225">
        <f>S1483*H1483</f>
        <v>0</v>
      </c>
      <c r="U1483" s="40"/>
      <c r="V1483" s="40"/>
      <c r="W1483" s="40"/>
      <c r="X1483" s="40"/>
      <c r="Y1483" s="40"/>
      <c r="Z1483" s="40"/>
      <c r="AA1483" s="40"/>
      <c r="AB1483" s="40"/>
      <c r="AC1483" s="40"/>
      <c r="AD1483" s="40"/>
      <c r="AE1483" s="40"/>
      <c r="AR1483" s="226" t="s">
        <v>187</v>
      </c>
      <c r="AT1483" s="226" t="s">
        <v>182</v>
      </c>
      <c r="AU1483" s="226" t="s">
        <v>100</v>
      </c>
      <c r="AY1483" s="19" t="s">
        <v>180</v>
      </c>
      <c r="BE1483" s="227">
        <f>IF(N1483="základní",J1483,0)</f>
        <v>0</v>
      </c>
      <c r="BF1483" s="227">
        <f>IF(N1483="snížená",J1483,0)</f>
        <v>0</v>
      </c>
      <c r="BG1483" s="227">
        <f>IF(N1483="zákl. přenesená",J1483,0)</f>
        <v>0</v>
      </c>
      <c r="BH1483" s="227">
        <f>IF(N1483="sníž. přenesená",J1483,0)</f>
        <v>0</v>
      </c>
      <c r="BI1483" s="227">
        <f>IF(N1483="nulová",J1483,0)</f>
        <v>0</v>
      </c>
      <c r="BJ1483" s="19" t="s">
        <v>80</v>
      </c>
      <c r="BK1483" s="227">
        <f>ROUND(I1483*H1483,2)</f>
        <v>0</v>
      </c>
      <c r="BL1483" s="19" t="s">
        <v>187</v>
      </c>
      <c r="BM1483" s="226" t="s">
        <v>1971</v>
      </c>
    </row>
    <row r="1484" s="2" customFormat="1">
      <c r="A1484" s="40"/>
      <c r="B1484" s="41"/>
      <c r="C1484" s="42"/>
      <c r="D1484" s="228" t="s">
        <v>189</v>
      </c>
      <c r="E1484" s="42"/>
      <c r="F1484" s="229" t="s">
        <v>1970</v>
      </c>
      <c r="G1484" s="42"/>
      <c r="H1484" s="42"/>
      <c r="I1484" s="230"/>
      <c r="J1484" s="42"/>
      <c r="K1484" s="42"/>
      <c r="L1484" s="46"/>
      <c r="M1484" s="231"/>
      <c r="N1484" s="232"/>
      <c r="O1484" s="86"/>
      <c r="P1484" s="86"/>
      <c r="Q1484" s="86"/>
      <c r="R1484" s="86"/>
      <c r="S1484" s="86"/>
      <c r="T1484" s="87"/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T1484" s="19" t="s">
        <v>189</v>
      </c>
      <c r="AU1484" s="19" t="s">
        <v>100</v>
      </c>
    </row>
    <row r="1485" s="2" customFormat="1" ht="24.15" customHeight="1">
      <c r="A1485" s="40"/>
      <c r="B1485" s="41"/>
      <c r="C1485" s="215" t="s">
        <v>1972</v>
      </c>
      <c r="D1485" s="215" t="s">
        <v>182</v>
      </c>
      <c r="E1485" s="216" t="s">
        <v>1973</v>
      </c>
      <c r="F1485" s="217" t="s">
        <v>1974</v>
      </c>
      <c r="G1485" s="218" t="s">
        <v>1886</v>
      </c>
      <c r="H1485" s="219">
        <v>1</v>
      </c>
      <c r="I1485" s="220"/>
      <c r="J1485" s="221">
        <f>ROUND(I1485*H1485,2)</f>
        <v>0</v>
      </c>
      <c r="K1485" s="217" t="s">
        <v>19</v>
      </c>
      <c r="L1485" s="46"/>
      <c r="M1485" s="222" t="s">
        <v>19</v>
      </c>
      <c r="N1485" s="223" t="s">
        <v>43</v>
      </c>
      <c r="O1485" s="86"/>
      <c r="P1485" s="224">
        <f>O1485*H1485</f>
        <v>0</v>
      </c>
      <c r="Q1485" s="224">
        <v>0</v>
      </c>
      <c r="R1485" s="224">
        <f>Q1485*H1485</f>
        <v>0</v>
      </c>
      <c r="S1485" s="224">
        <v>0</v>
      </c>
      <c r="T1485" s="225">
        <f>S1485*H1485</f>
        <v>0</v>
      </c>
      <c r="U1485" s="40"/>
      <c r="V1485" s="40"/>
      <c r="W1485" s="40"/>
      <c r="X1485" s="40"/>
      <c r="Y1485" s="40"/>
      <c r="Z1485" s="40"/>
      <c r="AA1485" s="40"/>
      <c r="AB1485" s="40"/>
      <c r="AC1485" s="40"/>
      <c r="AD1485" s="40"/>
      <c r="AE1485" s="40"/>
      <c r="AR1485" s="226" t="s">
        <v>187</v>
      </c>
      <c r="AT1485" s="226" t="s">
        <v>182</v>
      </c>
      <c r="AU1485" s="226" t="s">
        <v>100</v>
      </c>
      <c r="AY1485" s="19" t="s">
        <v>180</v>
      </c>
      <c r="BE1485" s="227">
        <f>IF(N1485="základní",J1485,0)</f>
        <v>0</v>
      </c>
      <c r="BF1485" s="227">
        <f>IF(N1485="snížená",J1485,0)</f>
        <v>0</v>
      </c>
      <c r="BG1485" s="227">
        <f>IF(N1485="zákl. přenesená",J1485,0)</f>
        <v>0</v>
      </c>
      <c r="BH1485" s="227">
        <f>IF(N1485="sníž. přenesená",J1485,0)</f>
        <v>0</v>
      </c>
      <c r="BI1485" s="227">
        <f>IF(N1485="nulová",J1485,0)</f>
        <v>0</v>
      </c>
      <c r="BJ1485" s="19" t="s">
        <v>80</v>
      </c>
      <c r="BK1485" s="227">
        <f>ROUND(I1485*H1485,2)</f>
        <v>0</v>
      </c>
      <c r="BL1485" s="19" t="s">
        <v>187</v>
      </c>
      <c r="BM1485" s="226" t="s">
        <v>1975</v>
      </c>
    </row>
    <row r="1486" s="2" customFormat="1">
      <c r="A1486" s="40"/>
      <c r="B1486" s="41"/>
      <c r="C1486" s="42"/>
      <c r="D1486" s="228" t="s">
        <v>189</v>
      </c>
      <c r="E1486" s="42"/>
      <c r="F1486" s="229" t="s">
        <v>1974</v>
      </c>
      <c r="G1486" s="42"/>
      <c r="H1486" s="42"/>
      <c r="I1486" s="230"/>
      <c r="J1486" s="42"/>
      <c r="K1486" s="42"/>
      <c r="L1486" s="46"/>
      <c r="M1486" s="231"/>
      <c r="N1486" s="232"/>
      <c r="O1486" s="86"/>
      <c r="P1486" s="86"/>
      <c r="Q1486" s="86"/>
      <c r="R1486" s="86"/>
      <c r="S1486" s="86"/>
      <c r="T1486" s="87"/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T1486" s="19" t="s">
        <v>189</v>
      </c>
      <c r="AU1486" s="19" t="s">
        <v>100</v>
      </c>
    </row>
    <row r="1487" s="2" customFormat="1" ht="24.15" customHeight="1">
      <c r="A1487" s="40"/>
      <c r="B1487" s="41"/>
      <c r="C1487" s="215" t="s">
        <v>1976</v>
      </c>
      <c r="D1487" s="215" t="s">
        <v>182</v>
      </c>
      <c r="E1487" s="216" t="s">
        <v>1977</v>
      </c>
      <c r="F1487" s="217" t="s">
        <v>1978</v>
      </c>
      <c r="G1487" s="218" t="s">
        <v>1886</v>
      </c>
      <c r="H1487" s="219">
        <v>1</v>
      </c>
      <c r="I1487" s="220"/>
      <c r="J1487" s="221">
        <f>ROUND(I1487*H1487,2)</f>
        <v>0</v>
      </c>
      <c r="K1487" s="217" t="s">
        <v>19</v>
      </c>
      <c r="L1487" s="46"/>
      <c r="M1487" s="222" t="s">
        <v>19</v>
      </c>
      <c r="N1487" s="223" t="s">
        <v>43</v>
      </c>
      <c r="O1487" s="86"/>
      <c r="P1487" s="224">
        <f>O1487*H1487</f>
        <v>0</v>
      </c>
      <c r="Q1487" s="224">
        <v>0</v>
      </c>
      <c r="R1487" s="224">
        <f>Q1487*H1487</f>
        <v>0</v>
      </c>
      <c r="S1487" s="224">
        <v>0</v>
      </c>
      <c r="T1487" s="225">
        <f>S1487*H1487</f>
        <v>0</v>
      </c>
      <c r="U1487" s="40"/>
      <c r="V1487" s="40"/>
      <c r="W1487" s="40"/>
      <c r="X1487" s="40"/>
      <c r="Y1487" s="40"/>
      <c r="Z1487" s="40"/>
      <c r="AA1487" s="40"/>
      <c r="AB1487" s="40"/>
      <c r="AC1487" s="40"/>
      <c r="AD1487" s="40"/>
      <c r="AE1487" s="40"/>
      <c r="AR1487" s="226" t="s">
        <v>187</v>
      </c>
      <c r="AT1487" s="226" t="s">
        <v>182</v>
      </c>
      <c r="AU1487" s="226" t="s">
        <v>100</v>
      </c>
      <c r="AY1487" s="19" t="s">
        <v>180</v>
      </c>
      <c r="BE1487" s="227">
        <f>IF(N1487="základní",J1487,0)</f>
        <v>0</v>
      </c>
      <c r="BF1487" s="227">
        <f>IF(N1487="snížená",J1487,0)</f>
        <v>0</v>
      </c>
      <c r="BG1487" s="227">
        <f>IF(N1487="zákl. přenesená",J1487,0)</f>
        <v>0</v>
      </c>
      <c r="BH1487" s="227">
        <f>IF(N1487="sníž. přenesená",J1487,0)</f>
        <v>0</v>
      </c>
      <c r="BI1487" s="227">
        <f>IF(N1487="nulová",J1487,0)</f>
        <v>0</v>
      </c>
      <c r="BJ1487" s="19" t="s">
        <v>80</v>
      </c>
      <c r="BK1487" s="227">
        <f>ROUND(I1487*H1487,2)</f>
        <v>0</v>
      </c>
      <c r="BL1487" s="19" t="s">
        <v>187</v>
      </c>
      <c r="BM1487" s="226" t="s">
        <v>1979</v>
      </c>
    </row>
    <row r="1488" s="2" customFormat="1">
      <c r="A1488" s="40"/>
      <c r="B1488" s="41"/>
      <c r="C1488" s="42"/>
      <c r="D1488" s="228" t="s">
        <v>189</v>
      </c>
      <c r="E1488" s="42"/>
      <c r="F1488" s="229" t="s">
        <v>1978</v>
      </c>
      <c r="G1488" s="42"/>
      <c r="H1488" s="42"/>
      <c r="I1488" s="230"/>
      <c r="J1488" s="42"/>
      <c r="K1488" s="42"/>
      <c r="L1488" s="46"/>
      <c r="M1488" s="231"/>
      <c r="N1488" s="232"/>
      <c r="O1488" s="86"/>
      <c r="P1488" s="86"/>
      <c r="Q1488" s="86"/>
      <c r="R1488" s="86"/>
      <c r="S1488" s="86"/>
      <c r="T1488" s="87"/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T1488" s="19" t="s">
        <v>189</v>
      </c>
      <c r="AU1488" s="19" t="s">
        <v>100</v>
      </c>
    </row>
    <row r="1489" s="2" customFormat="1" ht="24.15" customHeight="1">
      <c r="A1489" s="40"/>
      <c r="B1489" s="41"/>
      <c r="C1489" s="215" t="s">
        <v>1980</v>
      </c>
      <c r="D1489" s="215" t="s">
        <v>182</v>
      </c>
      <c r="E1489" s="216" t="s">
        <v>1981</v>
      </c>
      <c r="F1489" s="217" t="s">
        <v>1982</v>
      </c>
      <c r="G1489" s="218" t="s">
        <v>1886</v>
      </c>
      <c r="H1489" s="219">
        <v>1</v>
      </c>
      <c r="I1489" s="220"/>
      <c r="J1489" s="221">
        <f>ROUND(I1489*H1489,2)</f>
        <v>0</v>
      </c>
      <c r="K1489" s="217" t="s">
        <v>19</v>
      </c>
      <c r="L1489" s="46"/>
      <c r="M1489" s="222" t="s">
        <v>19</v>
      </c>
      <c r="N1489" s="223" t="s">
        <v>43</v>
      </c>
      <c r="O1489" s="86"/>
      <c r="P1489" s="224">
        <f>O1489*H1489</f>
        <v>0</v>
      </c>
      <c r="Q1489" s="224">
        <v>0</v>
      </c>
      <c r="R1489" s="224">
        <f>Q1489*H1489</f>
        <v>0</v>
      </c>
      <c r="S1489" s="224">
        <v>0</v>
      </c>
      <c r="T1489" s="225">
        <f>S1489*H1489</f>
        <v>0</v>
      </c>
      <c r="U1489" s="40"/>
      <c r="V1489" s="40"/>
      <c r="W1489" s="40"/>
      <c r="X1489" s="40"/>
      <c r="Y1489" s="40"/>
      <c r="Z1489" s="40"/>
      <c r="AA1489" s="40"/>
      <c r="AB1489" s="40"/>
      <c r="AC1489" s="40"/>
      <c r="AD1489" s="40"/>
      <c r="AE1489" s="40"/>
      <c r="AR1489" s="226" t="s">
        <v>187</v>
      </c>
      <c r="AT1489" s="226" t="s">
        <v>182</v>
      </c>
      <c r="AU1489" s="226" t="s">
        <v>100</v>
      </c>
      <c r="AY1489" s="19" t="s">
        <v>180</v>
      </c>
      <c r="BE1489" s="227">
        <f>IF(N1489="základní",J1489,0)</f>
        <v>0</v>
      </c>
      <c r="BF1489" s="227">
        <f>IF(N1489="snížená",J1489,0)</f>
        <v>0</v>
      </c>
      <c r="BG1489" s="227">
        <f>IF(N1489="zákl. přenesená",J1489,0)</f>
        <v>0</v>
      </c>
      <c r="BH1489" s="227">
        <f>IF(N1489="sníž. přenesená",J1489,0)</f>
        <v>0</v>
      </c>
      <c r="BI1489" s="227">
        <f>IF(N1489="nulová",J1489,0)</f>
        <v>0</v>
      </c>
      <c r="BJ1489" s="19" t="s">
        <v>80</v>
      </c>
      <c r="BK1489" s="227">
        <f>ROUND(I1489*H1489,2)</f>
        <v>0</v>
      </c>
      <c r="BL1489" s="19" t="s">
        <v>187</v>
      </c>
      <c r="BM1489" s="226" t="s">
        <v>1983</v>
      </c>
    </row>
    <row r="1490" s="2" customFormat="1">
      <c r="A1490" s="40"/>
      <c r="B1490" s="41"/>
      <c r="C1490" s="42"/>
      <c r="D1490" s="228" t="s">
        <v>189</v>
      </c>
      <c r="E1490" s="42"/>
      <c r="F1490" s="229" t="s">
        <v>1982</v>
      </c>
      <c r="G1490" s="42"/>
      <c r="H1490" s="42"/>
      <c r="I1490" s="230"/>
      <c r="J1490" s="42"/>
      <c r="K1490" s="42"/>
      <c r="L1490" s="46"/>
      <c r="M1490" s="231"/>
      <c r="N1490" s="232"/>
      <c r="O1490" s="86"/>
      <c r="P1490" s="86"/>
      <c r="Q1490" s="86"/>
      <c r="R1490" s="86"/>
      <c r="S1490" s="86"/>
      <c r="T1490" s="87"/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T1490" s="19" t="s">
        <v>189</v>
      </c>
      <c r="AU1490" s="19" t="s">
        <v>100</v>
      </c>
    </row>
    <row r="1491" s="2" customFormat="1" ht="24.15" customHeight="1">
      <c r="A1491" s="40"/>
      <c r="B1491" s="41"/>
      <c r="C1491" s="215" t="s">
        <v>1984</v>
      </c>
      <c r="D1491" s="215" t="s">
        <v>182</v>
      </c>
      <c r="E1491" s="216" t="s">
        <v>1985</v>
      </c>
      <c r="F1491" s="217" t="s">
        <v>1986</v>
      </c>
      <c r="G1491" s="218" t="s">
        <v>1886</v>
      </c>
      <c r="H1491" s="219">
        <v>1</v>
      </c>
      <c r="I1491" s="220"/>
      <c r="J1491" s="221">
        <f>ROUND(I1491*H1491,2)</f>
        <v>0</v>
      </c>
      <c r="K1491" s="217" t="s">
        <v>19</v>
      </c>
      <c r="L1491" s="46"/>
      <c r="M1491" s="222" t="s">
        <v>19</v>
      </c>
      <c r="N1491" s="223" t="s">
        <v>43</v>
      </c>
      <c r="O1491" s="86"/>
      <c r="P1491" s="224">
        <f>O1491*H1491</f>
        <v>0</v>
      </c>
      <c r="Q1491" s="224">
        <v>0</v>
      </c>
      <c r="R1491" s="224">
        <f>Q1491*H1491</f>
        <v>0</v>
      </c>
      <c r="S1491" s="224">
        <v>0</v>
      </c>
      <c r="T1491" s="225">
        <f>S1491*H1491</f>
        <v>0</v>
      </c>
      <c r="U1491" s="40"/>
      <c r="V1491" s="40"/>
      <c r="W1491" s="40"/>
      <c r="X1491" s="40"/>
      <c r="Y1491" s="40"/>
      <c r="Z1491" s="40"/>
      <c r="AA1491" s="40"/>
      <c r="AB1491" s="40"/>
      <c r="AC1491" s="40"/>
      <c r="AD1491" s="40"/>
      <c r="AE1491" s="40"/>
      <c r="AR1491" s="226" t="s">
        <v>187</v>
      </c>
      <c r="AT1491" s="226" t="s">
        <v>182</v>
      </c>
      <c r="AU1491" s="226" t="s">
        <v>100</v>
      </c>
      <c r="AY1491" s="19" t="s">
        <v>180</v>
      </c>
      <c r="BE1491" s="227">
        <f>IF(N1491="základní",J1491,0)</f>
        <v>0</v>
      </c>
      <c r="BF1491" s="227">
        <f>IF(N1491="snížená",J1491,0)</f>
        <v>0</v>
      </c>
      <c r="BG1491" s="227">
        <f>IF(N1491="zákl. přenesená",J1491,0)</f>
        <v>0</v>
      </c>
      <c r="BH1491" s="227">
        <f>IF(N1491="sníž. přenesená",J1491,0)</f>
        <v>0</v>
      </c>
      <c r="BI1491" s="227">
        <f>IF(N1491="nulová",J1491,0)</f>
        <v>0</v>
      </c>
      <c r="BJ1491" s="19" t="s">
        <v>80</v>
      </c>
      <c r="BK1491" s="227">
        <f>ROUND(I1491*H1491,2)</f>
        <v>0</v>
      </c>
      <c r="BL1491" s="19" t="s">
        <v>187</v>
      </c>
      <c r="BM1491" s="226" t="s">
        <v>1987</v>
      </c>
    </row>
    <row r="1492" s="2" customFormat="1">
      <c r="A1492" s="40"/>
      <c r="B1492" s="41"/>
      <c r="C1492" s="42"/>
      <c r="D1492" s="228" t="s">
        <v>189</v>
      </c>
      <c r="E1492" s="42"/>
      <c r="F1492" s="229" t="s">
        <v>1986</v>
      </c>
      <c r="G1492" s="42"/>
      <c r="H1492" s="42"/>
      <c r="I1492" s="230"/>
      <c r="J1492" s="42"/>
      <c r="K1492" s="42"/>
      <c r="L1492" s="46"/>
      <c r="M1492" s="231"/>
      <c r="N1492" s="232"/>
      <c r="O1492" s="86"/>
      <c r="P1492" s="86"/>
      <c r="Q1492" s="86"/>
      <c r="R1492" s="86"/>
      <c r="S1492" s="86"/>
      <c r="T1492" s="87"/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T1492" s="19" t="s">
        <v>189</v>
      </c>
      <c r="AU1492" s="19" t="s">
        <v>100</v>
      </c>
    </row>
    <row r="1493" s="2" customFormat="1" ht="24.15" customHeight="1">
      <c r="A1493" s="40"/>
      <c r="B1493" s="41"/>
      <c r="C1493" s="215" t="s">
        <v>1988</v>
      </c>
      <c r="D1493" s="215" t="s">
        <v>182</v>
      </c>
      <c r="E1493" s="216" t="s">
        <v>1989</v>
      </c>
      <c r="F1493" s="217" t="s">
        <v>1990</v>
      </c>
      <c r="G1493" s="218" t="s">
        <v>1886</v>
      </c>
      <c r="H1493" s="219">
        <v>1</v>
      </c>
      <c r="I1493" s="220"/>
      <c r="J1493" s="221">
        <f>ROUND(I1493*H1493,2)</f>
        <v>0</v>
      </c>
      <c r="K1493" s="217" t="s">
        <v>19</v>
      </c>
      <c r="L1493" s="46"/>
      <c r="M1493" s="222" t="s">
        <v>19</v>
      </c>
      <c r="N1493" s="223" t="s">
        <v>43</v>
      </c>
      <c r="O1493" s="86"/>
      <c r="P1493" s="224">
        <f>O1493*H1493</f>
        <v>0</v>
      </c>
      <c r="Q1493" s="224">
        <v>0</v>
      </c>
      <c r="R1493" s="224">
        <f>Q1493*H1493</f>
        <v>0</v>
      </c>
      <c r="S1493" s="224">
        <v>0</v>
      </c>
      <c r="T1493" s="225">
        <f>S1493*H1493</f>
        <v>0</v>
      </c>
      <c r="U1493" s="40"/>
      <c r="V1493" s="40"/>
      <c r="W1493" s="40"/>
      <c r="X1493" s="40"/>
      <c r="Y1493" s="40"/>
      <c r="Z1493" s="40"/>
      <c r="AA1493" s="40"/>
      <c r="AB1493" s="40"/>
      <c r="AC1493" s="40"/>
      <c r="AD1493" s="40"/>
      <c r="AE1493" s="40"/>
      <c r="AR1493" s="226" t="s">
        <v>187</v>
      </c>
      <c r="AT1493" s="226" t="s">
        <v>182</v>
      </c>
      <c r="AU1493" s="226" t="s">
        <v>100</v>
      </c>
      <c r="AY1493" s="19" t="s">
        <v>180</v>
      </c>
      <c r="BE1493" s="227">
        <f>IF(N1493="základní",J1493,0)</f>
        <v>0</v>
      </c>
      <c r="BF1493" s="227">
        <f>IF(N1493="snížená",J1493,0)</f>
        <v>0</v>
      </c>
      <c r="BG1493" s="227">
        <f>IF(N1493="zákl. přenesená",J1493,0)</f>
        <v>0</v>
      </c>
      <c r="BH1493" s="227">
        <f>IF(N1493="sníž. přenesená",J1493,0)</f>
        <v>0</v>
      </c>
      <c r="BI1493" s="227">
        <f>IF(N1493="nulová",J1493,0)</f>
        <v>0</v>
      </c>
      <c r="BJ1493" s="19" t="s">
        <v>80</v>
      </c>
      <c r="BK1493" s="227">
        <f>ROUND(I1493*H1493,2)</f>
        <v>0</v>
      </c>
      <c r="BL1493" s="19" t="s">
        <v>187</v>
      </c>
      <c r="BM1493" s="226" t="s">
        <v>1991</v>
      </c>
    </row>
    <row r="1494" s="2" customFormat="1">
      <c r="A1494" s="40"/>
      <c r="B1494" s="41"/>
      <c r="C1494" s="42"/>
      <c r="D1494" s="228" t="s">
        <v>189</v>
      </c>
      <c r="E1494" s="42"/>
      <c r="F1494" s="229" t="s">
        <v>1990</v>
      </c>
      <c r="G1494" s="42"/>
      <c r="H1494" s="42"/>
      <c r="I1494" s="230"/>
      <c r="J1494" s="42"/>
      <c r="K1494" s="42"/>
      <c r="L1494" s="46"/>
      <c r="M1494" s="231"/>
      <c r="N1494" s="232"/>
      <c r="O1494" s="86"/>
      <c r="P1494" s="86"/>
      <c r="Q1494" s="86"/>
      <c r="R1494" s="86"/>
      <c r="S1494" s="86"/>
      <c r="T1494" s="87"/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T1494" s="19" t="s">
        <v>189</v>
      </c>
      <c r="AU1494" s="19" t="s">
        <v>100</v>
      </c>
    </row>
    <row r="1495" s="2" customFormat="1" ht="24.15" customHeight="1">
      <c r="A1495" s="40"/>
      <c r="B1495" s="41"/>
      <c r="C1495" s="215" t="s">
        <v>1992</v>
      </c>
      <c r="D1495" s="215" t="s">
        <v>182</v>
      </c>
      <c r="E1495" s="216" t="s">
        <v>1993</v>
      </c>
      <c r="F1495" s="217" t="s">
        <v>1994</v>
      </c>
      <c r="G1495" s="218" t="s">
        <v>1886</v>
      </c>
      <c r="H1495" s="219">
        <v>1</v>
      </c>
      <c r="I1495" s="220"/>
      <c r="J1495" s="221">
        <f>ROUND(I1495*H1495,2)</f>
        <v>0</v>
      </c>
      <c r="K1495" s="217" t="s">
        <v>19</v>
      </c>
      <c r="L1495" s="46"/>
      <c r="M1495" s="222" t="s">
        <v>19</v>
      </c>
      <c r="N1495" s="223" t="s">
        <v>43</v>
      </c>
      <c r="O1495" s="86"/>
      <c r="P1495" s="224">
        <f>O1495*H1495</f>
        <v>0</v>
      </c>
      <c r="Q1495" s="224">
        <v>0</v>
      </c>
      <c r="R1495" s="224">
        <f>Q1495*H1495</f>
        <v>0</v>
      </c>
      <c r="S1495" s="224">
        <v>0</v>
      </c>
      <c r="T1495" s="225">
        <f>S1495*H1495</f>
        <v>0</v>
      </c>
      <c r="U1495" s="40"/>
      <c r="V1495" s="40"/>
      <c r="W1495" s="40"/>
      <c r="X1495" s="40"/>
      <c r="Y1495" s="40"/>
      <c r="Z1495" s="40"/>
      <c r="AA1495" s="40"/>
      <c r="AB1495" s="40"/>
      <c r="AC1495" s="40"/>
      <c r="AD1495" s="40"/>
      <c r="AE1495" s="40"/>
      <c r="AR1495" s="226" t="s">
        <v>187</v>
      </c>
      <c r="AT1495" s="226" t="s">
        <v>182</v>
      </c>
      <c r="AU1495" s="226" t="s">
        <v>100</v>
      </c>
      <c r="AY1495" s="19" t="s">
        <v>180</v>
      </c>
      <c r="BE1495" s="227">
        <f>IF(N1495="základní",J1495,0)</f>
        <v>0</v>
      </c>
      <c r="BF1495" s="227">
        <f>IF(N1495="snížená",J1495,0)</f>
        <v>0</v>
      </c>
      <c r="BG1495" s="227">
        <f>IF(N1495="zákl. přenesená",J1495,0)</f>
        <v>0</v>
      </c>
      <c r="BH1495" s="227">
        <f>IF(N1495="sníž. přenesená",J1495,0)</f>
        <v>0</v>
      </c>
      <c r="BI1495" s="227">
        <f>IF(N1495="nulová",J1495,0)</f>
        <v>0</v>
      </c>
      <c r="BJ1495" s="19" t="s">
        <v>80</v>
      </c>
      <c r="BK1495" s="227">
        <f>ROUND(I1495*H1495,2)</f>
        <v>0</v>
      </c>
      <c r="BL1495" s="19" t="s">
        <v>187</v>
      </c>
      <c r="BM1495" s="226" t="s">
        <v>1995</v>
      </c>
    </row>
    <row r="1496" s="2" customFormat="1">
      <c r="A1496" s="40"/>
      <c r="B1496" s="41"/>
      <c r="C1496" s="42"/>
      <c r="D1496" s="228" t="s">
        <v>189</v>
      </c>
      <c r="E1496" s="42"/>
      <c r="F1496" s="229" t="s">
        <v>1994</v>
      </c>
      <c r="G1496" s="42"/>
      <c r="H1496" s="42"/>
      <c r="I1496" s="230"/>
      <c r="J1496" s="42"/>
      <c r="K1496" s="42"/>
      <c r="L1496" s="46"/>
      <c r="M1496" s="231"/>
      <c r="N1496" s="232"/>
      <c r="O1496" s="86"/>
      <c r="P1496" s="86"/>
      <c r="Q1496" s="86"/>
      <c r="R1496" s="86"/>
      <c r="S1496" s="86"/>
      <c r="T1496" s="87"/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T1496" s="19" t="s">
        <v>189</v>
      </c>
      <c r="AU1496" s="19" t="s">
        <v>100</v>
      </c>
    </row>
    <row r="1497" s="2" customFormat="1" ht="24.15" customHeight="1">
      <c r="A1497" s="40"/>
      <c r="B1497" s="41"/>
      <c r="C1497" s="215" t="s">
        <v>1996</v>
      </c>
      <c r="D1497" s="215" t="s">
        <v>182</v>
      </c>
      <c r="E1497" s="216" t="s">
        <v>1997</v>
      </c>
      <c r="F1497" s="217" t="s">
        <v>1998</v>
      </c>
      <c r="G1497" s="218" t="s">
        <v>1886</v>
      </c>
      <c r="H1497" s="219">
        <v>1</v>
      </c>
      <c r="I1497" s="220"/>
      <c r="J1497" s="221">
        <f>ROUND(I1497*H1497,2)</f>
        <v>0</v>
      </c>
      <c r="K1497" s="217" t="s">
        <v>19</v>
      </c>
      <c r="L1497" s="46"/>
      <c r="M1497" s="222" t="s">
        <v>19</v>
      </c>
      <c r="N1497" s="223" t="s">
        <v>43</v>
      </c>
      <c r="O1497" s="86"/>
      <c r="P1497" s="224">
        <f>O1497*H1497</f>
        <v>0</v>
      </c>
      <c r="Q1497" s="224">
        <v>0</v>
      </c>
      <c r="R1497" s="224">
        <f>Q1497*H1497</f>
        <v>0</v>
      </c>
      <c r="S1497" s="224">
        <v>0</v>
      </c>
      <c r="T1497" s="225">
        <f>S1497*H1497</f>
        <v>0</v>
      </c>
      <c r="U1497" s="40"/>
      <c r="V1497" s="40"/>
      <c r="W1497" s="40"/>
      <c r="X1497" s="40"/>
      <c r="Y1497" s="40"/>
      <c r="Z1497" s="40"/>
      <c r="AA1497" s="40"/>
      <c r="AB1497" s="40"/>
      <c r="AC1497" s="40"/>
      <c r="AD1497" s="40"/>
      <c r="AE1497" s="40"/>
      <c r="AR1497" s="226" t="s">
        <v>187</v>
      </c>
      <c r="AT1497" s="226" t="s">
        <v>182</v>
      </c>
      <c r="AU1497" s="226" t="s">
        <v>100</v>
      </c>
      <c r="AY1497" s="19" t="s">
        <v>180</v>
      </c>
      <c r="BE1497" s="227">
        <f>IF(N1497="základní",J1497,0)</f>
        <v>0</v>
      </c>
      <c r="BF1497" s="227">
        <f>IF(N1497="snížená",J1497,0)</f>
        <v>0</v>
      </c>
      <c r="BG1497" s="227">
        <f>IF(N1497="zákl. přenesená",J1497,0)</f>
        <v>0</v>
      </c>
      <c r="BH1497" s="227">
        <f>IF(N1497="sníž. přenesená",J1497,0)</f>
        <v>0</v>
      </c>
      <c r="BI1497" s="227">
        <f>IF(N1497="nulová",J1497,0)</f>
        <v>0</v>
      </c>
      <c r="BJ1497" s="19" t="s">
        <v>80</v>
      </c>
      <c r="BK1497" s="227">
        <f>ROUND(I1497*H1497,2)</f>
        <v>0</v>
      </c>
      <c r="BL1497" s="19" t="s">
        <v>187</v>
      </c>
      <c r="BM1497" s="226" t="s">
        <v>1999</v>
      </c>
    </row>
    <row r="1498" s="2" customFormat="1">
      <c r="A1498" s="40"/>
      <c r="B1498" s="41"/>
      <c r="C1498" s="42"/>
      <c r="D1498" s="228" t="s">
        <v>189</v>
      </c>
      <c r="E1498" s="42"/>
      <c r="F1498" s="229" t="s">
        <v>1998</v>
      </c>
      <c r="G1498" s="42"/>
      <c r="H1498" s="42"/>
      <c r="I1498" s="230"/>
      <c r="J1498" s="42"/>
      <c r="K1498" s="42"/>
      <c r="L1498" s="46"/>
      <c r="M1498" s="231"/>
      <c r="N1498" s="232"/>
      <c r="O1498" s="86"/>
      <c r="P1498" s="86"/>
      <c r="Q1498" s="86"/>
      <c r="R1498" s="86"/>
      <c r="S1498" s="86"/>
      <c r="T1498" s="87"/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T1498" s="19" t="s">
        <v>189</v>
      </c>
      <c r="AU1498" s="19" t="s">
        <v>100</v>
      </c>
    </row>
    <row r="1499" s="2" customFormat="1" ht="24.15" customHeight="1">
      <c r="A1499" s="40"/>
      <c r="B1499" s="41"/>
      <c r="C1499" s="215" t="s">
        <v>2000</v>
      </c>
      <c r="D1499" s="215" t="s">
        <v>182</v>
      </c>
      <c r="E1499" s="216" t="s">
        <v>2001</v>
      </c>
      <c r="F1499" s="217" t="s">
        <v>2002</v>
      </c>
      <c r="G1499" s="218" t="s">
        <v>1886</v>
      </c>
      <c r="H1499" s="219">
        <v>1</v>
      </c>
      <c r="I1499" s="220"/>
      <c r="J1499" s="221">
        <f>ROUND(I1499*H1499,2)</f>
        <v>0</v>
      </c>
      <c r="K1499" s="217" t="s">
        <v>19</v>
      </c>
      <c r="L1499" s="46"/>
      <c r="M1499" s="222" t="s">
        <v>19</v>
      </c>
      <c r="N1499" s="223" t="s">
        <v>43</v>
      </c>
      <c r="O1499" s="86"/>
      <c r="P1499" s="224">
        <f>O1499*H1499</f>
        <v>0</v>
      </c>
      <c r="Q1499" s="224">
        <v>0</v>
      </c>
      <c r="R1499" s="224">
        <f>Q1499*H1499</f>
        <v>0</v>
      </c>
      <c r="S1499" s="224">
        <v>0</v>
      </c>
      <c r="T1499" s="225">
        <f>S1499*H1499</f>
        <v>0</v>
      </c>
      <c r="U1499" s="40"/>
      <c r="V1499" s="40"/>
      <c r="W1499" s="40"/>
      <c r="X1499" s="40"/>
      <c r="Y1499" s="40"/>
      <c r="Z1499" s="40"/>
      <c r="AA1499" s="40"/>
      <c r="AB1499" s="40"/>
      <c r="AC1499" s="40"/>
      <c r="AD1499" s="40"/>
      <c r="AE1499" s="40"/>
      <c r="AR1499" s="226" t="s">
        <v>187</v>
      </c>
      <c r="AT1499" s="226" t="s">
        <v>182</v>
      </c>
      <c r="AU1499" s="226" t="s">
        <v>100</v>
      </c>
      <c r="AY1499" s="19" t="s">
        <v>180</v>
      </c>
      <c r="BE1499" s="227">
        <f>IF(N1499="základní",J1499,0)</f>
        <v>0</v>
      </c>
      <c r="BF1499" s="227">
        <f>IF(N1499="snížená",J1499,0)</f>
        <v>0</v>
      </c>
      <c r="BG1499" s="227">
        <f>IF(N1499="zákl. přenesená",J1499,0)</f>
        <v>0</v>
      </c>
      <c r="BH1499" s="227">
        <f>IF(N1499="sníž. přenesená",J1499,0)</f>
        <v>0</v>
      </c>
      <c r="BI1499" s="227">
        <f>IF(N1499="nulová",J1499,0)</f>
        <v>0</v>
      </c>
      <c r="BJ1499" s="19" t="s">
        <v>80</v>
      </c>
      <c r="BK1499" s="227">
        <f>ROUND(I1499*H1499,2)</f>
        <v>0</v>
      </c>
      <c r="BL1499" s="19" t="s">
        <v>187</v>
      </c>
      <c r="BM1499" s="226" t="s">
        <v>2003</v>
      </c>
    </row>
    <row r="1500" s="2" customFormat="1">
      <c r="A1500" s="40"/>
      <c r="B1500" s="41"/>
      <c r="C1500" s="42"/>
      <c r="D1500" s="228" t="s">
        <v>189</v>
      </c>
      <c r="E1500" s="42"/>
      <c r="F1500" s="229" t="s">
        <v>2002</v>
      </c>
      <c r="G1500" s="42"/>
      <c r="H1500" s="42"/>
      <c r="I1500" s="230"/>
      <c r="J1500" s="42"/>
      <c r="K1500" s="42"/>
      <c r="L1500" s="46"/>
      <c r="M1500" s="231"/>
      <c r="N1500" s="232"/>
      <c r="O1500" s="86"/>
      <c r="P1500" s="86"/>
      <c r="Q1500" s="86"/>
      <c r="R1500" s="86"/>
      <c r="S1500" s="86"/>
      <c r="T1500" s="87"/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T1500" s="19" t="s">
        <v>189</v>
      </c>
      <c r="AU1500" s="19" t="s">
        <v>100</v>
      </c>
    </row>
    <row r="1501" s="2" customFormat="1" ht="24.15" customHeight="1">
      <c r="A1501" s="40"/>
      <c r="B1501" s="41"/>
      <c r="C1501" s="215" t="s">
        <v>2004</v>
      </c>
      <c r="D1501" s="215" t="s">
        <v>182</v>
      </c>
      <c r="E1501" s="216" t="s">
        <v>2005</v>
      </c>
      <c r="F1501" s="217" t="s">
        <v>2006</v>
      </c>
      <c r="G1501" s="218" t="s">
        <v>1886</v>
      </c>
      <c r="H1501" s="219">
        <v>1</v>
      </c>
      <c r="I1501" s="220"/>
      <c r="J1501" s="221">
        <f>ROUND(I1501*H1501,2)</f>
        <v>0</v>
      </c>
      <c r="K1501" s="217" t="s">
        <v>19</v>
      </c>
      <c r="L1501" s="46"/>
      <c r="M1501" s="222" t="s">
        <v>19</v>
      </c>
      <c r="N1501" s="223" t="s">
        <v>43</v>
      </c>
      <c r="O1501" s="86"/>
      <c r="P1501" s="224">
        <f>O1501*H1501</f>
        <v>0</v>
      </c>
      <c r="Q1501" s="224">
        <v>0</v>
      </c>
      <c r="R1501" s="224">
        <f>Q1501*H1501</f>
        <v>0</v>
      </c>
      <c r="S1501" s="224">
        <v>0</v>
      </c>
      <c r="T1501" s="225">
        <f>S1501*H1501</f>
        <v>0</v>
      </c>
      <c r="U1501" s="40"/>
      <c r="V1501" s="40"/>
      <c r="W1501" s="40"/>
      <c r="X1501" s="40"/>
      <c r="Y1501" s="40"/>
      <c r="Z1501" s="40"/>
      <c r="AA1501" s="40"/>
      <c r="AB1501" s="40"/>
      <c r="AC1501" s="40"/>
      <c r="AD1501" s="40"/>
      <c r="AE1501" s="40"/>
      <c r="AR1501" s="226" t="s">
        <v>187</v>
      </c>
      <c r="AT1501" s="226" t="s">
        <v>182</v>
      </c>
      <c r="AU1501" s="226" t="s">
        <v>100</v>
      </c>
      <c r="AY1501" s="19" t="s">
        <v>180</v>
      </c>
      <c r="BE1501" s="227">
        <f>IF(N1501="základní",J1501,0)</f>
        <v>0</v>
      </c>
      <c r="BF1501" s="227">
        <f>IF(N1501="snížená",J1501,0)</f>
        <v>0</v>
      </c>
      <c r="BG1501" s="227">
        <f>IF(N1501="zákl. přenesená",J1501,0)</f>
        <v>0</v>
      </c>
      <c r="BH1501" s="227">
        <f>IF(N1501="sníž. přenesená",J1501,0)</f>
        <v>0</v>
      </c>
      <c r="BI1501" s="227">
        <f>IF(N1501="nulová",J1501,0)</f>
        <v>0</v>
      </c>
      <c r="BJ1501" s="19" t="s">
        <v>80</v>
      </c>
      <c r="BK1501" s="227">
        <f>ROUND(I1501*H1501,2)</f>
        <v>0</v>
      </c>
      <c r="BL1501" s="19" t="s">
        <v>187</v>
      </c>
      <c r="BM1501" s="226" t="s">
        <v>2007</v>
      </c>
    </row>
    <row r="1502" s="2" customFormat="1">
      <c r="A1502" s="40"/>
      <c r="B1502" s="41"/>
      <c r="C1502" s="42"/>
      <c r="D1502" s="228" t="s">
        <v>189</v>
      </c>
      <c r="E1502" s="42"/>
      <c r="F1502" s="229" t="s">
        <v>2006</v>
      </c>
      <c r="G1502" s="42"/>
      <c r="H1502" s="42"/>
      <c r="I1502" s="230"/>
      <c r="J1502" s="42"/>
      <c r="K1502" s="42"/>
      <c r="L1502" s="46"/>
      <c r="M1502" s="231"/>
      <c r="N1502" s="232"/>
      <c r="O1502" s="86"/>
      <c r="P1502" s="86"/>
      <c r="Q1502" s="86"/>
      <c r="R1502" s="86"/>
      <c r="S1502" s="86"/>
      <c r="T1502" s="87"/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T1502" s="19" t="s">
        <v>189</v>
      </c>
      <c r="AU1502" s="19" t="s">
        <v>100</v>
      </c>
    </row>
    <row r="1503" s="2" customFormat="1" ht="21.75" customHeight="1">
      <c r="A1503" s="40"/>
      <c r="B1503" s="41"/>
      <c r="C1503" s="215" t="s">
        <v>2008</v>
      </c>
      <c r="D1503" s="215" t="s">
        <v>182</v>
      </c>
      <c r="E1503" s="216" t="s">
        <v>2009</v>
      </c>
      <c r="F1503" s="217" t="s">
        <v>2010</v>
      </c>
      <c r="G1503" s="218" t="s">
        <v>185</v>
      </c>
      <c r="H1503" s="219">
        <v>26</v>
      </c>
      <c r="I1503" s="220"/>
      <c r="J1503" s="221">
        <f>ROUND(I1503*H1503,2)</f>
        <v>0</v>
      </c>
      <c r="K1503" s="217" t="s">
        <v>19</v>
      </c>
      <c r="L1503" s="46"/>
      <c r="M1503" s="222" t="s">
        <v>19</v>
      </c>
      <c r="N1503" s="223" t="s">
        <v>43</v>
      </c>
      <c r="O1503" s="86"/>
      <c r="P1503" s="224">
        <f>O1503*H1503</f>
        <v>0</v>
      </c>
      <c r="Q1503" s="224">
        <v>0</v>
      </c>
      <c r="R1503" s="224">
        <f>Q1503*H1503</f>
        <v>0</v>
      </c>
      <c r="S1503" s="224">
        <v>0</v>
      </c>
      <c r="T1503" s="225">
        <f>S1503*H1503</f>
        <v>0</v>
      </c>
      <c r="U1503" s="40"/>
      <c r="V1503" s="40"/>
      <c r="W1503" s="40"/>
      <c r="X1503" s="40"/>
      <c r="Y1503" s="40"/>
      <c r="Z1503" s="40"/>
      <c r="AA1503" s="40"/>
      <c r="AB1503" s="40"/>
      <c r="AC1503" s="40"/>
      <c r="AD1503" s="40"/>
      <c r="AE1503" s="40"/>
      <c r="AR1503" s="226" t="s">
        <v>187</v>
      </c>
      <c r="AT1503" s="226" t="s">
        <v>182</v>
      </c>
      <c r="AU1503" s="226" t="s">
        <v>100</v>
      </c>
      <c r="AY1503" s="19" t="s">
        <v>180</v>
      </c>
      <c r="BE1503" s="227">
        <f>IF(N1503="základní",J1503,0)</f>
        <v>0</v>
      </c>
      <c r="BF1503" s="227">
        <f>IF(N1503="snížená",J1503,0)</f>
        <v>0</v>
      </c>
      <c r="BG1503" s="227">
        <f>IF(N1503="zákl. přenesená",J1503,0)</f>
        <v>0</v>
      </c>
      <c r="BH1503" s="227">
        <f>IF(N1503="sníž. přenesená",J1503,0)</f>
        <v>0</v>
      </c>
      <c r="BI1503" s="227">
        <f>IF(N1503="nulová",J1503,0)</f>
        <v>0</v>
      </c>
      <c r="BJ1503" s="19" t="s">
        <v>80</v>
      </c>
      <c r="BK1503" s="227">
        <f>ROUND(I1503*H1503,2)</f>
        <v>0</v>
      </c>
      <c r="BL1503" s="19" t="s">
        <v>187</v>
      </c>
      <c r="BM1503" s="226" t="s">
        <v>2011</v>
      </c>
    </row>
    <row r="1504" s="2" customFormat="1">
      <c r="A1504" s="40"/>
      <c r="B1504" s="41"/>
      <c r="C1504" s="42"/>
      <c r="D1504" s="228" t="s">
        <v>189</v>
      </c>
      <c r="E1504" s="42"/>
      <c r="F1504" s="229" t="s">
        <v>2010</v>
      </c>
      <c r="G1504" s="42"/>
      <c r="H1504" s="42"/>
      <c r="I1504" s="230"/>
      <c r="J1504" s="42"/>
      <c r="K1504" s="42"/>
      <c r="L1504" s="46"/>
      <c r="M1504" s="231"/>
      <c r="N1504" s="232"/>
      <c r="O1504" s="86"/>
      <c r="P1504" s="86"/>
      <c r="Q1504" s="86"/>
      <c r="R1504" s="86"/>
      <c r="S1504" s="86"/>
      <c r="T1504" s="87"/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T1504" s="19" t="s">
        <v>189</v>
      </c>
      <c r="AU1504" s="19" t="s">
        <v>100</v>
      </c>
    </row>
    <row r="1505" s="12" customFormat="1" ht="22.8" customHeight="1">
      <c r="A1505" s="12"/>
      <c r="B1505" s="199"/>
      <c r="C1505" s="200"/>
      <c r="D1505" s="201" t="s">
        <v>71</v>
      </c>
      <c r="E1505" s="213" t="s">
        <v>187</v>
      </c>
      <c r="F1505" s="213" t="s">
        <v>2012</v>
      </c>
      <c r="G1505" s="200"/>
      <c r="H1505" s="200"/>
      <c r="I1505" s="203"/>
      <c r="J1505" s="214">
        <f>BK1505</f>
        <v>0</v>
      </c>
      <c r="K1505" s="200"/>
      <c r="L1505" s="205"/>
      <c r="M1505" s="206"/>
      <c r="N1505" s="207"/>
      <c r="O1505" s="207"/>
      <c r="P1505" s="208">
        <f>SUM(P1506:P1952)</f>
        <v>0</v>
      </c>
      <c r="Q1505" s="207"/>
      <c r="R1505" s="208">
        <f>SUM(R1506:R1952)</f>
        <v>645.1886773299999</v>
      </c>
      <c r="S1505" s="207"/>
      <c r="T1505" s="209">
        <f>SUM(T1506:T1952)</f>
        <v>0</v>
      </c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R1505" s="210" t="s">
        <v>80</v>
      </c>
      <c r="AT1505" s="211" t="s">
        <v>71</v>
      </c>
      <c r="AU1505" s="211" t="s">
        <v>80</v>
      </c>
      <c r="AY1505" s="210" t="s">
        <v>180</v>
      </c>
      <c r="BK1505" s="212">
        <f>SUM(BK1506:BK1952)</f>
        <v>0</v>
      </c>
    </row>
    <row r="1506" s="2" customFormat="1" ht="16.5" customHeight="1">
      <c r="A1506" s="40"/>
      <c r="B1506" s="41"/>
      <c r="C1506" s="215" t="s">
        <v>563</v>
      </c>
      <c r="D1506" s="215" t="s">
        <v>182</v>
      </c>
      <c r="E1506" s="216" t="s">
        <v>2013</v>
      </c>
      <c r="F1506" s="217" t="s">
        <v>2014</v>
      </c>
      <c r="G1506" s="218" t="s">
        <v>250</v>
      </c>
      <c r="H1506" s="219">
        <v>229.68299999999999</v>
      </c>
      <c r="I1506" s="220"/>
      <c r="J1506" s="221">
        <f>ROUND(I1506*H1506,2)</f>
        <v>0</v>
      </c>
      <c r="K1506" s="217" t="s">
        <v>186</v>
      </c>
      <c r="L1506" s="46"/>
      <c r="M1506" s="222" t="s">
        <v>19</v>
      </c>
      <c r="N1506" s="223" t="s">
        <v>43</v>
      </c>
      <c r="O1506" s="86"/>
      <c r="P1506" s="224">
        <f>O1506*H1506</f>
        <v>0</v>
      </c>
      <c r="Q1506" s="224">
        <v>2.5020099999999998</v>
      </c>
      <c r="R1506" s="224">
        <f>Q1506*H1506</f>
        <v>574.66916282999989</v>
      </c>
      <c r="S1506" s="224">
        <v>0</v>
      </c>
      <c r="T1506" s="225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26" t="s">
        <v>187</v>
      </c>
      <c r="AT1506" s="226" t="s">
        <v>182</v>
      </c>
      <c r="AU1506" s="226" t="s">
        <v>82</v>
      </c>
      <c r="AY1506" s="19" t="s">
        <v>180</v>
      </c>
      <c r="BE1506" s="227">
        <f>IF(N1506="základní",J1506,0)</f>
        <v>0</v>
      </c>
      <c r="BF1506" s="227">
        <f>IF(N1506="snížená",J1506,0)</f>
        <v>0</v>
      </c>
      <c r="BG1506" s="227">
        <f>IF(N1506="zákl. přenesená",J1506,0)</f>
        <v>0</v>
      </c>
      <c r="BH1506" s="227">
        <f>IF(N1506="sníž. přenesená",J1506,0)</f>
        <v>0</v>
      </c>
      <c r="BI1506" s="227">
        <f>IF(N1506="nulová",J1506,0)</f>
        <v>0</v>
      </c>
      <c r="BJ1506" s="19" t="s">
        <v>80</v>
      </c>
      <c r="BK1506" s="227">
        <f>ROUND(I1506*H1506,2)</f>
        <v>0</v>
      </c>
      <c r="BL1506" s="19" t="s">
        <v>187</v>
      </c>
      <c r="BM1506" s="226" t="s">
        <v>2015</v>
      </c>
    </row>
    <row r="1507" s="2" customFormat="1">
      <c r="A1507" s="40"/>
      <c r="B1507" s="41"/>
      <c r="C1507" s="42"/>
      <c r="D1507" s="228" t="s">
        <v>189</v>
      </c>
      <c r="E1507" s="42"/>
      <c r="F1507" s="229" t="s">
        <v>2016</v>
      </c>
      <c r="G1507" s="42"/>
      <c r="H1507" s="42"/>
      <c r="I1507" s="230"/>
      <c r="J1507" s="42"/>
      <c r="K1507" s="42"/>
      <c r="L1507" s="46"/>
      <c r="M1507" s="231"/>
      <c r="N1507" s="232"/>
      <c r="O1507" s="86"/>
      <c r="P1507" s="86"/>
      <c r="Q1507" s="86"/>
      <c r="R1507" s="86"/>
      <c r="S1507" s="86"/>
      <c r="T1507" s="87"/>
      <c r="U1507" s="40"/>
      <c r="V1507" s="40"/>
      <c r="W1507" s="40"/>
      <c r="X1507" s="40"/>
      <c r="Y1507" s="40"/>
      <c r="Z1507" s="40"/>
      <c r="AA1507" s="40"/>
      <c r="AB1507" s="40"/>
      <c r="AC1507" s="40"/>
      <c r="AD1507" s="40"/>
      <c r="AE1507" s="40"/>
      <c r="AT1507" s="19" t="s">
        <v>189</v>
      </c>
      <c r="AU1507" s="19" t="s">
        <v>82</v>
      </c>
    </row>
    <row r="1508" s="2" customFormat="1">
      <c r="A1508" s="40"/>
      <c r="B1508" s="41"/>
      <c r="C1508" s="42"/>
      <c r="D1508" s="233" t="s">
        <v>191</v>
      </c>
      <c r="E1508" s="42"/>
      <c r="F1508" s="234" t="s">
        <v>2017</v>
      </c>
      <c r="G1508" s="42"/>
      <c r="H1508" s="42"/>
      <c r="I1508" s="230"/>
      <c r="J1508" s="42"/>
      <c r="K1508" s="42"/>
      <c r="L1508" s="46"/>
      <c r="M1508" s="231"/>
      <c r="N1508" s="232"/>
      <c r="O1508" s="86"/>
      <c r="P1508" s="86"/>
      <c r="Q1508" s="86"/>
      <c r="R1508" s="86"/>
      <c r="S1508" s="86"/>
      <c r="T1508" s="87"/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T1508" s="19" t="s">
        <v>191</v>
      </c>
      <c r="AU1508" s="19" t="s">
        <v>82</v>
      </c>
    </row>
    <row r="1509" s="14" customFormat="1">
      <c r="A1509" s="14"/>
      <c r="B1509" s="246"/>
      <c r="C1509" s="247"/>
      <c r="D1509" s="228" t="s">
        <v>193</v>
      </c>
      <c r="E1509" s="248" t="s">
        <v>19</v>
      </c>
      <c r="F1509" s="249" t="s">
        <v>2018</v>
      </c>
      <c r="G1509" s="247"/>
      <c r="H1509" s="248" t="s">
        <v>19</v>
      </c>
      <c r="I1509" s="250"/>
      <c r="J1509" s="247"/>
      <c r="K1509" s="247"/>
      <c r="L1509" s="251"/>
      <c r="M1509" s="252"/>
      <c r="N1509" s="253"/>
      <c r="O1509" s="253"/>
      <c r="P1509" s="253"/>
      <c r="Q1509" s="253"/>
      <c r="R1509" s="253"/>
      <c r="S1509" s="253"/>
      <c r="T1509" s="25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5" t="s">
        <v>193</v>
      </c>
      <c r="AU1509" s="255" t="s">
        <v>82</v>
      </c>
      <c r="AV1509" s="14" t="s">
        <v>80</v>
      </c>
      <c r="AW1509" s="14" t="s">
        <v>33</v>
      </c>
      <c r="AX1509" s="14" t="s">
        <v>72</v>
      </c>
      <c r="AY1509" s="255" t="s">
        <v>180</v>
      </c>
    </row>
    <row r="1510" s="13" customFormat="1">
      <c r="A1510" s="13"/>
      <c r="B1510" s="235"/>
      <c r="C1510" s="236"/>
      <c r="D1510" s="228" t="s">
        <v>193</v>
      </c>
      <c r="E1510" s="237" t="s">
        <v>19</v>
      </c>
      <c r="F1510" s="238" t="s">
        <v>2019</v>
      </c>
      <c r="G1510" s="236"/>
      <c r="H1510" s="239">
        <v>16.553000000000001</v>
      </c>
      <c r="I1510" s="240"/>
      <c r="J1510" s="236"/>
      <c r="K1510" s="236"/>
      <c r="L1510" s="241"/>
      <c r="M1510" s="242"/>
      <c r="N1510" s="243"/>
      <c r="O1510" s="243"/>
      <c r="P1510" s="243"/>
      <c r="Q1510" s="243"/>
      <c r="R1510" s="243"/>
      <c r="S1510" s="243"/>
      <c r="T1510" s="244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45" t="s">
        <v>193</v>
      </c>
      <c r="AU1510" s="245" t="s">
        <v>82</v>
      </c>
      <c r="AV1510" s="13" t="s">
        <v>82</v>
      </c>
      <c r="AW1510" s="13" t="s">
        <v>33</v>
      </c>
      <c r="AX1510" s="13" t="s">
        <v>72</v>
      </c>
      <c r="AY1510" s="245" t="s">
        <v>180</v>
      </c>
    </row>
    <row r="1511" s="13" customFormat="1">
      <c r="A1511" s="13"/>
      <c r="B1511" s="235"/>
      <c r="C1511" s="236"/>
      <c r="D1511" s="228" t="s">
        <v>193</v>
      </c>
      <c r="E1511" s="237" t="s">
        <v>19</v>
      </c>
      <c r="F1511" s="238" t="s">
        <v>2020</v>
      </c>
      <c r="G1511" s="236"/>
      <c r="H1511" s="239">
        <v>1.163</v>
      </c>
      <c r="I1511" s="240"/>
      <c r="J1511" s="236"/>
      <c r="K1511" s="236"/>
      <c r="L1511" s="241"/>
      <c r="M1511" s="242"/>
      <c r="N1511" s="243"/>
      <c r="O1511" s="243"/>
      <c r="P1511" s="243"/>
      <c r="Q1511" s="243"/>
      <c r="R1511" s="243"/>
      <c r="S1511" s="243"/>
      <c r="T1511" s="244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5" t="s">
        <v>193</v>
      </c>
      <c r="AU1511" s="245" t="s">
        <v>82</v>
      </c>
      <c r="AV1511" s="13" t="s">
        <v>82</v>
      </c>
      <c r="AW1511" s="13" t="s">
        <v>33</v>
      </c>
      <c r="AX1511" s="13" t="s">
        <v>72</v>
      </c>
      <c r="AY1511" s="245" t="s">
        <v>180</v>
      </c>
    </row>
    <row r="1512" s="13" customFormat="1">
      <c r="A1512" s="13"/>
      <c r="B1512" s="235"/>
      <c r="C1512" s="236"/>
      <c r="D1512" s="228" t="s">
        <v>193</v>
      </c>
      <c r="E1512" s="237" t="s">
        <v>19</v>
      </c>
      <c r="F1512" s="238" t="s">
        <v>2021</v>
      </c>
      <c r="G1512" s="236"/>
      <c r="H1512" s="239">
        <v>8.6029999999999998</v>
      </c>
      <c r="I1512" s="240"/>
      <c r="J1512" s="236"/>
      <c r="K1512" s="236"/>
      <c r="L1512" s="241"/>
      <c r="M1512" s="242"/>
      <c r="N1512" s="243"/>
      <c r="O1512" s="243"/>
      <c r="P1512" s="243"/>
      <c r="Q1512" s="243"/>
      <c r="R1512" s="243"/>
      <c r="S1512" s="243"/>
      <c r="T1512" s="244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5" t="s">
        <v>193</v>
      </c>
      <c r="AU1512" s="245" t="s">
        <v>82</v>
      </c>
      <c r="AV1512" s="13" t="s">
        <v>82</v>
      </c>
      <c r="AW1512" s="13" t="s">
        <v>33</v>
      </c>
      <c r="AX1512" s="13" t="s">
        <v>72</v>
      </c>
      <c r="AY1512" s="245" t="s">
        <v>180</v>
      </c>
    </row>
    <row r="1513" s="13" customFormat="1">
      <c r="A1513" s="13"/>
      <c r="B1513" s="235"/>
      <c r="C1513" s="236"/>
      <c r="D1513" s="228" t="s">
        <v>193</v>
      </c>
      <c r="E1513" s="237" t="s">
        <v>19</v>
      </c>
      <c r="F1513" s="238" t="s">
        <v>2022</v>
      </c>
      <c r="G1513" s="236"/>
      <c r="H1513" s="239">
        <v>5.5300000000000002</v>
      </c>
      <c r="I1513" s="240"/>
      <c r="J1513" s="236"/>
      <c r="K1513" s="236"/>
      <c r="L1513" s="241"/>
      <c r="M1513" s="242"/>
      <c r="N1513" s="243"/>
      <c r="O1513" s="243"/>
      <c r="P1513" s="243"/>
      <c r="Q1513" s="243"/>
      <c r="R1513" s="243"/>
      <c r="S1513" s="243"/>
      <c r="T1513" s="244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5" t="s">
        <v>193</v>
      </c>
      <c r="AU1513" s="245" t="s">
        <v>82</v>
      </c>
      <c r="AV1513" s="13" t="s">
        <v>82</v>
      </c>
      <c r="AW1513" s="13" t="s">
        <v>33</v>
      </c>
      <c r="AX1513" s="13" t="s">
        <v>72</v>
      </c>
      <c r="AY1513" s="245" t="s">
        <v>180</v>
      </c>
    </row>
    <row r="1514" s="13" customFormat="1">
      <c r="A1514" s="13"/>
      <c r="B1514" s="235"/>
      <c r="C1514" s="236"/>
      <c r="D1514" s="228" t="s">
        <v>193</v>
      </c>
      <c r="E1514" s="237" t="s">
        <v>19</v>
      </c>
      <c r="F1514" s="238" t="s">
        <v>2023</v>
      </c>
      <c r="G1514" s="236"/>
      <c r="H1514" s="239">
        <v>0.95599999999999996</v>
      </c>
      <c r="I1514" s="240"/>
      <c r="J1514" s="236"/>
      <c r="K1514" s="236"/>
      <c r="L1514" s="241"/>
      <c r="M1514" s="242"/>
      <c r="N1514" s="243"/>
      <c r="O1514" s="243"/>
      <c r="P1514" s="243"/>
      <c r="Q1514" s="243"/>
      <c r="R1514" s="243"/>
      <c r="S1514" s="243"/>
      <c r="T1514" s="244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45" t="s">
        <v>193</v>
      </c>
      <c r="AU1514" s="245" t="s">
        <v>82</v>
      </c>
      <c r="AV1514" s="13" t="s">
        <v>82</v>
      </c>
      <c r="AW1514" s="13" t="s">
        <v>33</v>
      </c>
      <c r="AX1514" s="13" t="s">
        <v>72</v>
      </c>
      <c r="AY1514" s="245" t="s">
        <v>180</v>
      </c>
    </row>
    <row r="1515" s="13" customFormat="1">
      <c r="A1515" s="13"/>
      <c r="B1515" s="235"/>
      <c r="C1515" s="236"/>
      <c r="D1515" s="228" t="s">
        <v>193</v>
      </c>
      <c r="E1515" s="237" t="s">
        <v>19</v>
      </c>
      <c r="F1515" s="238" t="s">
        <v>2024</v>
      </c>
      <c r="G1515" s="236"/>
      <c r="H1515" s="239">
        <v>6.8360000000000003</v>
      </c>
      <c r="I1515" s="240"/>
      <c r="J1515" s="236"/>
      <c r="K1515" s="236"/>
      <c r="L1515" s="241"/>
      <c r="M1515" s="242"/>
      <c r="N1515" s="243"/>
      <c r="O1515" s="243"/>
      <c r="P1515" s="243"/>
      <c r="Q1515" s="243"/>
      <c r="R1515" s="243"/>
      <c r="S1515" s="243"/>
      <c r="T1515" s="244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5" t="s">
        <v>193</v>
      </c>
      <c r="AU1515" s="245" t="s">
        <v>82</v>
      </c>
      <c r="AV1515" s="13" t="s">
        <v>82</v>
      </c>
      <c r="AW1515" s="13" t="s">
        <v>33</v>
      </c>
      <c r="AX1515" s="13" t="s">
        <v>72</v>
      </c>
      <c r="AY1515" s="245" t="s">
        <v>180</v>
      </c>
    </row>
    <row r="1516" s="14" customFormat="1">
      <c r="A1516" s="14"/>
      <c r="B1516" s="246"/>
      <c r="C1516" s="247"/>
      <c r="D1516" s="228" t="s">
        <v>193</v>
      </c>
      <c r="E1516" s="248" t="s">
        <v>19</v>
      </c>
      <c r="F1516" s="249" t="s">
        <v>969</v>
      </c>
      <c r="G1516" s="247"/>
      <c r="H1516" s="248" t="s">
        <v>19</v>
      </c>
      <c r="I1516" s="250"/>
      <c r="J1516" s="247"/>
      <c r="K1516" s="247"/>
      <c r="L1516" s="251"/>
      <c r="M1516" s="252"/>
      <c r="N1516" s="253"/>
      <c r="O1516" s="253"/>
      <c r="P1516" s="253"/>
      <c r="Q1516" s="253"/>
      <c r="R1516" s="253"/>
      <c r="S1516" s="253"/>
      <c r="T1516" s="25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5" t="s">
        <v>193</v>
      </c>
      <c r="AU1516" s="255" t="s">
        <v>82</v>
      </c>
      <c r="AV1516" s="14" t="s">
        <v>80</v>
      </c>
      <c r="AW1516" s="14" t="s">
        <v>33</v>
      </c>
      <c r="AX1516" s="14" t="s">
        <v>72</v>
      </c>
      <c r="AY1516" s="255" t="s">
        <v>180</v>
      </c>
    </row>
    <row r="1517" s="13" customFormat="1">
      <c r="A1517" s="13"/>
      <c r="B1517" s="235"/>
      <c r="C1517" s="236"/>
      <c r="D1517" s="228" t="s">
        <v>193</v>
      </c>
      <c r="E1517" s="237" t="s">
        <v>19</v>
      </c>
      <c r="F1517" s="238" t="s">
        <v>2025</v>
      </c>
      <c r="G1517" s="236"/>
      <c r="H1517" s="239">
        <v>1.6659999999999999</v>
      </c>
      <c r="I1517" s="240"/>
      <c r="J1517" s="236"/>
      <c r="K1517" s="236"/>
      <c r="L1517" s="241"/>
      <c r="M1517" s="242"/>
      <c r="N1517" s="243"/>
      <c r="O1517" s="243"/>
      <c r="P1517" s="243"/>
      <c r="Q1517" s="243"/>
      <c r="R1517" s="243"/>
      <c r="S1517" s="243"/>
      <c r="T1517" s="244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5" t="s">
        <v>193</v>
      </c>
      <c r="AU1517" s="245" t="s">
        <v>82</v>
      </c>
      <c r="AV1517" s="13" t="s">
        <v>82</v>
      </c>
      <c r="AW1517" s="13" t="s">
        <v>33</v>
      </c>
      <c r="AX1517" s="13" t="s">
        <v>72</v>
      </c>
      <c r="AY1517" s="245" t="s">
        <v>180</v>
      </c>
    </row>
    <row r="1518" s="13" customFormat="1">
      <c r="A1518" s="13"/>
      <c r="B1518" s="235"/>
      <c r="C1518" s="236"/>
      <c r="D1518" s="228" t="s">
        <v>193</v>
      </c>
      <c r="E1518" s="237" t="s">
        <v>19</v>
      </c>
      <c r="F1518" s="238" t="s">
        <v>2026</v>
      </c>
      <c r="G1518" s="236"/>
      <c r="H1518" s="239">
        <v>2.4129999999999998</v>
      </c>
      <c r="I1518" s="240"/>
      <c r="J1518" s="236"/>
      <c r="K1518" s="236"/>
      <c r="L1518" s="241"/>
      <c r="M1518" s="242"/>
      <c r="N1518" s="243"/>
      <c r="O1518" s="243"/>
      <c r="P1518" s="243"/>
      <c r="Q1518" s="243"/>
      <c r="R1518" s="243"/>
      <c r="S1518" s="243"/>
      <c r="T1518" s="244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45" t="s">
        <v>193</v>
      </c>
      <c r="AU1518" s="245" t="s">
        <v>82</v>
      </c>
      <c r="AV1518" s="13" t="s">
        <v>82</v>
      </c>
      <c r="AW1518" s="13" t="s">
        <v>33</v>
      </c>
      <c r="AX1518" s="13" t="s">
        <v>72</v>
      </c>
      <c r="AY1518" s="245" t="s">
        <v>180</v>
      </c>
    </row>
    <row r="1519" s="13" customFormat="1">
      <c r="A1519" s="13"/>
      <c r="B1519" s="235"/>
      <c r="C1519" s="236"/>
      <c r="D1519" s="228" t="s">
        <v>193</v>
      </c>
      <c r="E1519" s="237" t="s">
        <v>19</v>
      </c>
      <c r="F1519" s="238" t="s">
        <v>2027</v>
      </c>
      <c r="G1519" s="236"/>
      <c r="H1519" s="239">
        <v>1.6000000000000001</v>
      </c>
      <c r="I1519" s="240"/>
      <c r="J1519" s="236"/>
      <c r="K1519" s="236"/>
      <c r="L1519" s="241"/>
      <c r="M1519" s="242"/>
      <c r="N1519" s="243"/>
      <c r="O1519" s="243"/>
      <c r="P1519" s="243"/>
      <c r="Q1519" s="243"/>
      <c r="R1519" s="243"/>
      <c r="S1519" s="243"/>
      <c r="T1519" s="244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5" t="s">
        <v>193</v>
      </c>
      <c r="AU1519" s="245" t="s">
        <v>82</v>
      </c>
      <c r="AV1519" s="13" t="s">
        <v>82</v>
      </c>
      <c r="AW1519" s="13" t="s">
        <v>33</v>
      </c>
      <c r="AX1519" s="13" t="s">
        <v>72</v>
      </c>
      <c r="AY1519" s="245" t="s">
        <v>180</v>
      </c>
    </row>
    <row r="1520" s="13" customFormat="1">
      <c r="A1520" s="13"/>
      <c r="B1520" s="235"/>
      <c r="C1520" s="236"/>
      <c r="D1520" s="228" t="s">
        <v>193</v>
      </c>
      <c r="E1520" s="237" t="s">
        <v>19</v>
      </c>
      <c r="F1520" s="238" t="s">
        <v>2028</v>
      </c>
      <c r="G1520" s="236"/>
      <c r="H1520" s="239">
        <v>0.88</v>
      </c>
      <c r="I1520" s="240"/>
      <c r="J1520" s="236"/>
      <c r="K1520" s="236"/>
      <c r="L1520" s="241"/>
      <c r="M1520" s="242"/>
      <c r="N1520" s="243"/>
      <c r="O1520" s="243"/>
      <c r="P1520" s="243"/>
      <c r="Q1520" s="243"/>
      <c r="R1520" s="243"/>
      <c r="S1520" s="243"/>
      <c r="T1520" s="244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45" t="s">
        <v>193</v>
      </c>
      <c r="AU1520" s="245" t="s">
        <v>82</v>
      </c>
      <c r="AV1520" s="13" t="s">
        <v>82</v>
      </c>
      <c r="AW1520" s="13" t="s">
        <v>33</v>
      </c>
      <c r="AX1520" s="13" t="s">
        <v>72</v>
      </c>
      <c r="AY1520" s="245" t="s">
        <v>180</v>
      </c>
    </row>
    <row r="1521" s="14" customFormat="1">
      <c r="A1521" s="14"/>
      <c r="B1521" s="246"/>
      <c r="C1521" s="247"/>
      <c r="D1521" s="228" t="s">
        <v>193</v>
      </c>
      <c r="E1521" s="248" t="s">
        <v>19</v>
      </c>
      <c r="F1521" s="249" t="s">
        <v>1000</v>
      </c>
      <c r="G1521" s="247"/>
      <c r="H1521" s="248" t="s">
        <v>19</v>
      </c>
      <c r="I1521" s="250"/>
      <c r="J1521" s="247"/>
      <c r="K1521" s="247"/>
      <c r="L1521" s="251"/>
      <c r="M1521" s="252"/>
      <c r="N1521" s="253"/>
      <c r="O1521" s="253"/>
      <c r="P1521" s="253"/>
      <c r="Q1521" s="253"/>
      <c r="R1521" s="253"/>
      <c r="S1521" s="253"/>
      <c r="T1521" s="25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55" t="s">
        <v>193</v>
      </c>
      <c r="AU1521" s="255" t="s">
        <v>82</v>
      </c>
      <c r="AV1521" s="14" t="s">
        <v>80</v>
      </c>
      <c r="AW1521" s="14" t="s">
        <v>33</v>
      </c>
      <c r="AX1521" s="14" t="s">
        <v>72</v>
      </c>
      <c r="AY1521" s="255" t="s">
        <v>180</v>
      </c>
    </row>
    <row r="1522" s="13" customFormat="1">
      <c r="A1522" s="13"/>
      <c r="B1522" s="235"/>
      <c r="C1522" s="236"/>
      <c r="D1522" s="228" t="s">
        <v>193</v>
      </c>
      <c r="E1522" s="237" t="s">
        <v>19</v>
      </c>
      <c r="F1522" s="238" t="s">
        <v>2029</v>
      </c>
      <c r="G1522" s="236"/>
      <c r="H1522" s="239">
        <v>-0.57599999999999996</v>
      </c>
      <c r="I1522" s="240"/>
      <c r="J1522" s="236"/>
      <c r="K1522" s="236"/>
      <c r="L1522" s="241"/>
      <c r="M1522" s="242"/>
      <c r="N1522" s="243"/>
      <c r="O1522" s="243"/>
      <c r="P1522" s="243"/>
      <c r="Q1522" s="243"/>
      <c r="R1522" s="243"/>
      <c r="S1522" s="243"/>
      <c r="T1522" s="244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45" t="s">
        <v>193</v>
      </c>
      <c r="AU1522" s="245" t="s">
        <v>82</v>
      </c>
      <c r="AV1522" s="13" t="s">
        <v>82</v>
      </c>
      <c r="AW1522" s="13" t="s">
        <v>33</v>
      </c>
      <c r="AX1522" s="13" t="s">
        <v>72</v>
      </c>
      <c r="AY1522" s="245" t="s">
        <v>180</v>
      </c>
    </row>
    <row r="1523" s="14" customFormat="1">
      <c r="A1523" s="14"/>
      <c r="B1523" s="246"/>
      <c r="C1523" s="247"/>
      <c r="D1523" s="228" t="s">
        <v>193</v>
      </c>
      <c r="E1523" s="248" t="s">
        <v>19</v>
      </c>
      <c r="F1523" s="249" t="s">
        <v>2030</v>
      </c>
      <c r="G1523" s="247"/>
      <c r="H1523" s="248" t="s">
        <v>19</v>
      </c>
      <c r="I1523" s="250"/>
      <c r="J1523" s="247"/>
      <c r="K1523" s="247"/>
      <c r="L1523" s="251"/>
      <c r="M1523" s="252"/>
      <c r="N1523" s="253"/>
      <c r="O1523" s="253"/>
      <c r="P1523" s="253"/>
      <c r="Q1523" s="253"/>
      <c r="R1523" s="253"/>
      <c r="S1523" s="253"/>
      <c r="T1523" s="25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5" t="s">
        <v>193</v>
      </c>
      <c r="AU1523" s="255" t="s">
        <v>82</v>
      </c>
      <c r="AV1523" s="14" t="s">
        <v>80</v>
      </c>
      <c r="AW1523" s="14" t="s">
        <v>33</v>
      </c>
      <c r="AX1523" s="14" t="s">
        <v>72</v>
      </c>
      <c r="AY1523" s="255" t="s">
        <v>180</v>
      </c>
    </row>
    <row r="1524" s="13" customFormat="1">
      <c r="A1524" s="13"/>
      <c r="B1524" s="235"/>
      <c r="C1524" s="236"/>
      <c r="D1524" s="228" t="s">
        <v>193</v>
      </c>
      <c r="E1524" s="237" t="s">
        <v>19</v>
      </c>
      <c r="F1524" s="238" t="s">
        <v>2031</v>
      </c>
      <c r="G1524" s="236"/>
      <c r="H1524" s="239">
        <v>-0.82299999999999995</v>
      </c>
      <c r="I1524" s="240"/>
      <c r="J1524" s="236"/>
      <c r="K1524" s="236"/>
      <c r="L1524" s="241"/>
      <c r="M1524" s="242"/>
      <c r="N1524" s="243"/>
      <c r="O1524" s="243"/>
      <c r="P1524" s="243"/>
      <c r="Q1524" s="243"/>
      <c r="R1524" s="243"/>
      <c r="S1524" s="243"/>
      <c r="T1524" s="244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45" t="s">
        <v>193</v>
      </c>
      <c r="AU1524" s="245" t="s">
        <v>82</v>
      </c>
      <c r="AV1524" s="13" t="s">
        <v>82</v>
      </c>
      <c r="AW1524" s="13" t="s">
        <v>33</v>
      </c>
      <c r="AX1524" s="13" t="s">
        <v>72</v>
      </c>
      <c r="AY1524" s="245" t="s">
        <v>180</v>
      </c>
    </row>
    <row r="1525" s="14" customFormat="1">
      <c r="A1525" s="14"/>
      <c r="B1525" s="246"/>
      <c r="C1525" s="247"/>
      <c r="D1525" s="228" t="s">
        <v>193</v>
      </c>
      <c r="E1525" s="248" t="s">
        <v>19</v>
      </c>
      <c r="F1525" s="249" t="s">
        <v>2032</v>
      </c>
      <c r="G1525" s="247"/>
      <c r="H1525" s="248" t="s">
        <v>19</v>
      </c>
      <c r="I1525" s="250"/>
      <c r="J1525" s="247"/>
      <c r="K1525" s="247"/>
      <c r="L1525" s="251"/>
      <c r="M1525" s="252"/>
      <c r="N1525" s="253"/>
      <c r="O1525" s="253"/>
      <c r="P1525" s="253"/>
      <c r="Q1525" s="253"/>
      <c r="R1525" s="253"/>
      <c r="S1525" s="253"/>
      <c r="T1525" s="25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55" t="s">
        <v>193</v>
      </c>
      <c r="AU1525" s="255" t="s">
        <v>82</v>
      </c>
      <c r="AV1525" s="14" t="s">
        <v>80</v>
      </c>
      <c r="AW1525" s="14" t="s">
        <v>33</v>
      </c>
      <c r="AX1525" s="14" t="s">
        <v>72</v>
      </c>
      <c r="AY1525" s="255" t="s">
        <v>180</v>
      </c>
    </row>
    <row r="1526" s="13" customFormat="1">
      <c r="A1526" s="13"/>
      <c r="B1526" s="235"/>
      <c r="C1526" s="236"/>
      <c r="D1526" s="228" t="s">
        <v>193</v>
      </c>
      <c r="E1526" s="237" t="s">
        <v>19</v>
      </c>
      <c r="F1526" s="238" t="s">
        <v>2033</v>
      </c>
      <c r="G1526" s="236"/>
      <c r="H1526" s="239">
        <v>-0.252</v>
      </c>
      <c r="I1526" s="240"/>
      <c r="J1526" s="236"/>
      <c r="K1526" s="236"/>
      <c r="L1526" s="241"/>
      <c r="M1526" s="242"/>
      <c r="N1526" s="243"/>
      <c r="O1526" s="243"/>
      <c r="P1526" s="243"/>
      <c r="Q1526" s="243"/>
      <c r="R1526" s="243"/>
      <c r="S1526" s="243"/>
      <c r="T1526" s="244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45" t="s">
        <v>193</v>
      </c>
      <c r="AU1526" s="245" t="s">
        <v>82</v>
      </c>
      <c r="AV1526" s="13" t="s">
        <v>82</v>
      </c>
      <c r="AW1526" s="13" t="s">
        <v>33</v>
      </c>
      <c r="AX1526" s="13" t="s">
        <v>72</v>
      </c>
      <c r="AY1526" s="245" t="s">
        <v>180</v>
      </c>
    </row>
    <row r="1527" s="14" customFormat="1">
      <c r="A1527" s="14"/>
      <c r="B1527" s="246"/>
      <c r="C1527" s="247"/>
      <c r="D1527" s="228" t="s">
        <v>193</v>
      </c>
      <c r="E1527" s="248" t="s">
        <v>19</v>
      </c>
      <c r="F1527" s="249" t="s">
        <v>2034</v>
      </c>
      <c r="G1527" s="247"/>
      <c r="H1527" s="248" t="s">
        <v>19</v>
      </c>
      <c r="I1527" s="250"/>
      <c r="J1527" s="247"/>
      <c r="K1527" s="247"/>
      <c r="L1527" s="251"/>
      <c r="M1527" s="252"/>
      <c r="N1527" s="253"/>
      <c r="O1527" s="253"/>
      <c r="P1527" s="253"/>
      <c r="Q1527" s="253"/>
      <c r="R1527" s="253"/>
      <c r="S1527" s="253"/>
      <c r="T1527" s="25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55" t="s">
        <v>193</v>
      </c>
      <c r="AU1527" s="255" t="s">
        <v>82</v>
      </c>
      <c r="AV1527" s="14" t="s">
        <v>80</v>
      </c>
      <c r="AW1527" s="14" t="s">
        <v>33</v>
      </c>
      <c r="AX1527" s="14" t="s">
        <v>72</v>
      </c>
      <c r="AY1527" s="255" t="s">
        <v>180</v>
      </c>
    </row>
    <row r="1528" s="13" customFormat="1">
      <c r="A1528" s="13"/>
      <c r="B1528" s="235"/>
      <c r="C1528" s="236"/>
      <c r="D1528" s="228" t="s">
        <v>193</v>
      </c>
      <c r="E1528" s="237" t="s">
        <v>19</v>
      </c>
      <c r="F1528" s="238" t="s">
        <v>2035</v>
      </c>
      <c r="G1528" s="236"/>
      <c r="H1528" s="239">
        <v>0.93100000000000005</v>
      </c>
      <c r="I1528" s="240"/>
      <c r="J1528" s="236"/>
      <c r="K1528" s="236"/>
      <c r="L1528" s="241"/>
      <c r="M1528" s="242"/>
      <c r="N1528" s="243"/>
      <c r="O1528" s="243"/>
      <c r="P1528" s="243"/>
      <c r="Q1528" s="243"/>
      <c r="R1528" s="243"/>
      <c r="S1528" s="243"/>
      <c r="T1528" s="244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5" t="s">
        <v>193</v>
      </c>
      <c r="AU1528" s="245" t="s">
        <v>82</v>
      </c>
      <c r="AV1528" s="13" t="s">
        <v>82</v>
      </c>
      <c r="AW1528" s="13" t="s">
        <v>33</v>
      </c>
      <c r="AX1528" s="13" t="s">
        <v>72</v>
      </c>
      <c r="AY1528" s="245" t="s">
        <v>180</v>
      </c>
    </row>
    <row r="1529" s="13" customFormat="1">
      <c r="A1529" s="13"/>
      <c r="B1529" s="235"/>
      <c r="C1529" s="236"/>
      <c r="D1529" s="228" t="s">
        <v>193</v>
      </c>
      <c r="E1529" s="237" t="s">
        <v>19</v>
      </c>
      <c r="F1529" s="238" t="s">
        <v>2036</v>
      </c>
      <c r="G1529" s="236"/>
      <c r="H1529" s="239">
        <v>0.33000000000000002</v>
      </c>
      <c r="I1529" s="240"/>
      <c r="J1529" s="236"/>
      <c r="K1529" s="236"/>
      <c r="L1529" s="241"/>
      <c r="M1529" s="242"/>
      <c r="N1529" s="243"/>
      <c r="O1529" s="243"/>
      <c r="P1529" s="243"/>
      <c r="Q1529" s="243"/>
      <c r="R1529" s="243"/>
      <c r="S1529" s="243"/>
      <c r="T1529" s="244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45" t="s">
        <v>193</v>
      </c>
      <c r="AU1529" s="245" t="s">
        <v>82</v>
      </c>
      <c r="AV1529" s="13" t="s">
        <v>82</v>
      </c>
      <c r="AW1529" s="13" t="s">
        <v>33</v>
      </c>
      <c r="AX1529" s="13" t="s">
        <v>72</v>
      </c>
      <c r="AY1529" s="245" t="s">
        <v>180</v>
      </c>
    </row>
    <row r="1530" s="16" customFormat="1">
      <c r="A1530" s="16"/>
      <c r="B1530" s="267"/>
      <c r="C1530" s="268"/>
      <c r="D1530" s="228" t="s">
        <v>193</v>
      </c>
      <c r="E1530" s="269" t="s">
        <v>19</v>
      </c>
      <c r="F1530" s="270" t="s">
        <v>473</v>
      </c>
      <c r="G1530" s="268"/>
      <c r="H1530" s="271">
        <v>45.810000000000002</v>
      </c>
      <c r="I1530" s="272"/>
      <c r="J1530" s="268"/>
      <c r="K1530" s="268"/>
      <c r="L1530" s="273"/>
      <c r="M1530" s="274"/>
      <c r="N1530" s="275"/>
      <c r="O1530" s="275"/>
      <c r="P1530" s="275"/>
      <c r="Q1530" s="275"/>
      <c r="R1530" s="275"/>
      <c r="S1530" s="275"/>
      <c r="T1530" s="276"/>
      <c r="U1530" s="16"/>
      <c r="V1530" s="16"/>
      <c r="W1530" s="16"/>
      <c r="X1530" s="16"/>
      <c r="Y1530" s="16"/>
      <c r="Z1530" s="16"/>
      <c r="AA1530" s="16"/>
      <c r="AB1530" s="16"/>
      <c r="AC1530" s="16"/>
      <c r="AD1530" s="16"/>
      <c r="AE1530" s="16"/>
      <c r="AT1530" s="277" t="s">
        <v>193</v>
      </c>
      <c r="AU1530" s="277" t="s">
        <v>82</v>
      </c>
      <c r="AV1530" s="16" t="s">
        <v>100</v>
      </c>
      <c r="AW1530" s="16" t="s">
        <v>33</v>
      </c>
      <c r="AX1530" s="16" t="s">
        <v>72</v>
      </c>
      <c r="AY1530" s="277" t="s">
        <v>180</v>
      </c>
    </row>
    <row r="1531" s="14" customFormat="1">
      <c r="A1531" s="14"/>
      <c r="B1531" s="246"/>
      <c r="C1531" s="247"/>
      <c r="D1531" s="228" t="s">
        <v>193</v>
      </c>
      <c r="E1531" s="248" t="s">
        <v>19</v>
      </c>
      <c r="F1531" s="249" t="s">
        <v>1471</v>
      </c>
      <c r="G1531" s="247"/>
      <c r="H1531" s="248" t="s">
        <v>19</v>
      </c>
      <c r="I1531" s="250"/>
      <c r="J1531" s="247"/>
      <c r="K1531" s="247"/>
      <c r="L1531" s="251"/>
      <c r="M1531" s="252"/>
      <c r="N1531" s="253"/>
      <c r="O1531" s="253"/>
      <c r="P1531" s="253"/>
      <c r="Q1531" s="253"/>
      <c r="R1531" s="253"/>
      <c r="S1531" s="253"/>
      <c r="T1531" s="25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5" t="s">
        <v>193</v>
      </c>
      <c r="AU1531" s="255" t="s">
        <v>82</v>
      </c>
      <c r="AV1531" s="14" t="s">
        <v>80</v>
      </c>
      <c r="AW1531" s="14" t="s">
        <v>33</v>
      </c>
      <c r="AX1531" s="14" t="s">
        <v>72</v>
      </c>
      <c r="AY1531" s="255" t="s">
        <v>180</v>
      </c>
    </row>
    <row r="1532" s="13" customFormat="1">
      <c r="A1532" s="13"/>
      <c r="B1532" s="235"/>
      <c r="C1532" s="236"/>
      <c r="D1532" s="228" t="s">
        <v>193</v>
      </c>
      <c r="E1532" s="237" t="s">
        <v>19</v>
      </c>
      <c r="F1532" s="238" t="s">
        <v>2037</v>
      </c>
      <c r="G1532" s="236"/>
      <c r="H1532" s="239">
        <v>0.88</v>
      </c>
      <c r="I1532" s="240"/>
      <c r="J1532" s="236"/>
      <c r="K1532" s="236"/>
      <c r="L1532" s="241"/>
      <c r="M1532" s="242"/>
      <c r="N1532" s="243"/>
      <c r="O1532" s="243"/>
      <c r="P1532" s="243"/>
      <c r="Q1532" s="243"/>
      <c r="R1532" s="243"/>
      <c r="S1532" s="243"/>
      <c r="T1532" s="244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5" t="s">
        <v>193</v>
      </c>
      <c r="AU1532" s="245" t="s">
        <v>82</v>
      </c>
      <c r="AV1532" s="13" t="s">
        <v>82</v>
      </c>
      <c r="AW1532" s="13" t="s">
        <v>33</v>
      </c>
      <c r="AX1532" s="13" t="s">
        <v>72</v>
      </c>
      <c r="AY1532" s="245" t="s">
        <v>180</v>
      </c>
    </row>
    <row r="1533" s="16" customFormat="1">
      <c r="A1533" s="16"/>
      <c r="B1533" s="267"/>
      <c r="C1533" s="268"/>
      <c r="D1533" s="228" t="s">
        <v>193</v>
      </c>
      <c r="E1533" s="269" t="s">
        <v>19</v>
      </c>
      <c r="F1533" s="270" t="s">
        <v>473</v>
      </c>
      <c r="G1533" s="268"/>
      <c r="H1533" s="271">
        <v>0.88</v>
      </c>
      <c r="I1533" s="272"/>
      <c r="J1533" s="268"/>
      <c r="K1533" s="268"/>
      <c r="L1533" s="273"/>
      <c r="M1533" s="274"/>
      <c r="N1533" s="275"/>
      <c r="O1533" s="275"/>
      <c r="P1533" s="275"/>
      <c r="Q1533" s="275"/>
      <c r="R1533" s="275"/>
      <c r="S1533" s="275"/>
      <c r="T1533" s="276"/>
      <c r="U1533" s="16"/>
      <c r="V1533" s="16"/>
      <c r="W1533" s="16"/>
      <c r="X1533" s="16"/>
      <c r="Y1533" s="16"/>
      <c r="Z1533" s="16"/>
      <c r="AA1533" s="16"/>
      <c r="AB1533" s="16"/>
      <c r="AC1533" s="16"/>
      <c r="AD1533" s="16"/>
      <c r="AE1533" s="16"/>
      <c r="AT1533" s="277" t="s">
        <v>193</v>
      </c>
      <c r="AU1533" s="277" t="s">
        <v>82</v>
      </c>
      <c r="AV1533" s="16" t="s">
        <v>100</v>
      </c>
      <c r="AW1533" s="16" t="s">
        <v>33</v>
      </c>
      <c r="AX1533" s="16" t="s">
        <v>72</v>
      </c>
      <c r="AY1533" s="277" t="s">
        <v>180</v>
      </c>
    </row>
    <row r="1534" s="14" customFormat="1">
      <c r="A1534" s="14"/>
      <c r="B1534" s="246"/>
      <c r="C1534" s="247"/>
      <c r="D1534" s="228" t="s">
        <v>193</v>
      </c>
      <c r="E1534" s="248" t="s">
        <v>19</v>
      </c>
      <c r="F1534" s="249" t="s">
        <v>2038</v>
      </c>
      <c r="G1534" s="247"/>
      <c r="H1534" s="248" t="s">
        <v>19</v>
      </c>
      <c r="I1534" s="250"/>
      <c r="J1534" s="247"/>
      <c r="K1534" s="247"/>
      <c r="L1534" s="251"/>
      <c r="M1534" s="252"/>
      <c r="N1534" s="253"/>
      <c r="O1534" s="253"/>
      <c r="P1534" s="253"/>
      <c r="Q1534" s="253"/>
      <c r="R1534" s="253"/>
      <c r="S1534" s="253"/>
      <c r="T1534" s="25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5" t="s">
        <v>193</v>
      </c>
      <c r="AU1534" s="255" t="s">
        <v>82</v>
      </c>
      <c r="AV1534" s="14" t="s">
        <v>80</v>
      </c>
      <c r="AW1534" s="14" t="s">
        <v>33</v>
      </c>
      <c r="AX1534" s="14" t="s">
        <v>72</v>
      </c>
      <c r="AY1534" s="255" t="s">
        <v>180</v>
      </c>
    </row>
    <row r="1535" s="13" customFormat="1">
      <c r="A1535" s="13"/>
      <c r="B1535" s="235"/>
      <c r="C1535" s="236"/>
      <c r="D1535" s="228" t="s">
        <v>193</v>
      </c>
      <c r="E1535" s="237" t="s">
        <v>19</v>
      </c>
      <c r="F1535" s="238" t="s">
        <v>2039</v>
      </c>
      <c r="G1535" s="236"/>
      <c r="H1535" s="239">
        <v>14.779999999999999</v>
      </c>
      <c r="I1535" s="240"/>
      <c r="J1535" s="236"/>
      <c r="K1535" s="236"/>
      <c r="L1535" s="241"/>
      <c r="M1535" s="242"/>
      <c r="N1535" s="243"/>
      <c r="O1535" s="243"/>
      <c r="P1535" s="243"/>
      <c r="Q1535" s="243"/>
      <c r="R1535" s="243"/>
      <c r="S1535" s="243"/>
      <c r="T1535" s="244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5" t="s">
        <v>193</v>
      </c>
      <c r="AU1535" s="245" t="s">
        <v>82</v>
      </c>
      <c r="AV1535" s="13" t="s">
        <v>82</v>
      </c>
      <c r="AW1535" s="13" t="s">
        <v>33</v>
      </c>
      <c r="AX1535" s="13" t="s">
        <v>72</v>
      </c>
      <c r="AY1535" s="245" t="s">
        <v>180</v>
      </c>
    </row>
    <row r="1536" s="13" customFormat="1">
      <c r="A1536" s="13"/>
      <c r="B1536" s="235"/>
      <c r="C1536" s="236"/>
      <c r="D1536" s="228" t="s">
        <v>193</v>
      </c>
      <c r="E1536" s="237" t="s">
        <v>19</v>
      </c>
      <c r="F1536" s="238" t="s">
        <v>2040</v>
      </c>
      <c r="G1536" s="236"/>
      <c r="H1536" s="239">
        <v>3.9740000000000002</v>
      </c>
      <c r="I1536" s="240"/>
      <c r="J1536" s="236"/>
      <c r="K1536" s="236"/>
      <c r="L1536" s="241"/>
      <c r="M1536" s="242"/>
      <c r="N1536" s="243"/>
      <c r="O1536" s="243"/>
      <c r="P1536" s="243"/>
      <c r="Q1536" s="243"/>
      <c r="R1536" s="243"/>
      <c r="S1536" s="243"/>
      <c r="T1536" s="244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45" t="s">
        <v>193</v>
      </c>
      <c r="AU1536" s="245" t="s">
        <v>82</v>
      </c>
      <c r="AV1536" s="13" t="s">
        <v>82</v>
      </c>
      <c r="AW1536" s="13" t="s">
        <v>33</v>
      </c>
      <c r="AX1536" s="13" t="s">
        <v>72</v>
      </c>
      <c r="AY1536" s="245" t="s">
        <v>180</v>
      </c>
    </row>
    <row r="1537" s="13" customFormat="1">
      <c r="A1537" s="13"/>
      <c r="B1537" s="235"/>
      <c r="C1537" s="236"/>
      <c r="D1537" s="228" t="s">
        <v>193</v>
      </c>
      <c r="E1537" s="237" t="s">
        <v>19</v>
      </c>
      <c r="F1537" s="238" t="s">
        <v>2041</v>
      </c>
      <c r="G1537" s="236"/>
      <c r="H1537" s="239">
        <v>5.3099999999999996</v>
      </c>
      <c r="I1537" s="240"/>
      <c r="J1537" s="236"/>
      <c r="K1537" s="236"/>
      <c r="L1537" s="241"/>
      <c r="M1537" s="242"/>
      <c r="N1537" s="243"/>
      <c r="O1537" s="243"/>
      <c r="P1537" s="243"/>
      <c r="Q1537" s="243"/>
      <c r="R1537" s="243"/>
      <c r="S1537" s="243"/>
      <c r="T1537" s="244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5" t="s">
        <v>193</v>
      </c>
      <c r="AU1537" s="245" t="s">
        <v>82</v>
      </c>
      <c r="AV1537" s="13" t="s">
        <v>82</v>
      </c>
      <c r="AW1537" s="13" t="s">
        <v>33</v>
      </c>
      <c r="AX1537" s="13" t="s">
        <v>72</v>
      </c>
      <c r="AY1537" s="245" t="s">
        <v>180</v>
      </c>
    </row>
    <row r="1538" s="13" customFormat="1">
      <c r="A1538" s="13"/>
      <c r="B1538" s="235"/>
      <c r="C1538" s="236"/>
      <c r="D1538" s="228" t="s">
        <v>193</v>
      </c>
      <c r="E1538" s="237" t="s">
        <v>19</v>
      </c>
      <c r="F1538" s="238" t="s">
        <v>2042</v>
      </c>
      <c r="G1538" s="236"/>
      <c r="H1538" s="239">
        <v>0.63900000000000001</v>
      </c>
      <c r="I1538" s="240"/>
      <c r="J1538" s="236"/>
      <c r="K1538" s="236"/>
      <c r="L1538" s="241"/>
      <c r="M1538" s="242"/>
      <c r="N1538" s="243"/>
      <c r="O1538" s="243"/>
      <c r="P1538" s="243"/>
      <c r="Q1538" s="243"/>
      <c r="R1538" s="243"/>
      <c r="S1538" s="243"/>
      <c r="T1538" s="244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5" t="s">
        <v>193</v>
      </c>
      <c r="AU1538" s="245" t="s">
        <v>82</v>
      </c>
      <c r="AV1538" s="13" t="s">
        <v>82</v>
      </c>
      <c r="AW1538" s="13" t="s">
        <v>33</v>
      </c>
      <c r="AX1538" s="13" t="s">
        <v>72</v>
      </c>
      <c r="AY1538" s="245" t="s">
        <v>180</v>
      </c>
    </row>
    <row r="1539" s="13" customFormat="1">
      <c r="A1539" s="13"/>
      <c r="B1539" s="235"/>
      <c r="C1539" s="236"/>
      <c r="D1539" s="228" t="s">
        <v>193</v>
      </c>
      <c r="E1539" s="237" t="s">
        <v>19</v>
      </c>
      <c r="F1539" s="238" t="s">
        <v>2043</v>
      </c>
      <c r="G1539" s="236"/>
      <c r="H1539" s="239">
        <v>7.4690000000000003</v>
      </c>
      <c r="I1539" s="240"/>
      <c r="J1539" s="236"/>
      <c r="K1539" s="236"/>
      <c r="L1539" s="241"/>
      <c r="M1539" s="242"/>
      <c r="N1539" s="243"/>
      <c r="O1539" s="243"/>
      <c r="P1539" s="243"/>
      <c r="Q1539" s="243"/>
      <c r="R1539" s="243"/>
      <c r="S1539" s="243"/>
      <c r="T1539" s="244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5" t="s">
        <v>193</v>
      </c>
      <c r="AU1539" s="245" t="s">
        <v>82</v>
      </c>
      <c r="AV1539" s="13" t="s">
        <v>82</v>
      </c>
      <c r="AW1539" s="13" t="s">
        <v>33</v>
      </c>
      <c r="AX1539" s="13" t="s">
        <v>72</v>
      </c>
      <c r="AY1539" s="245" t="s">
        <v>180</v>
      </c>
    </row>
    <row r="1540" s="13" customFormat="1">
      <c r="A1540" s="13"/>
      <c r="B1540" s="235"/>
      <c r="C1540" s="236"/>
      <c r="D1540" s="228" t="s">
        <v>193</v>
      </c>
      <c r="E1540" s="237" t="s">
        <v>19</v>
      </c>
      <c r="F1540" s="238" t="s">
        <v>2044</v>
      </c>
      <c r="G1540" s="236"/>
      <c r="H1540" s="239">
        <v>3.9529999999999998</v>
      </c>
      <c r="I1540" s="240"/>
      <c r="J1540" s="236"/>
      <c r="K1540" s="236"/>
      <c r="L1540" s="241"/>
      <c r="M1540" s="242"/>
      <c r="N1540" s="243"/>
      <c r="O1540" s="243"/>
      <c r="P1540" s="243"/>
      <c r="Q1540" s="243"/>
      <c r="R1540" s="243"/>
      <c r="S1540" s="243"/>
      <c r="T1540" s="244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45" t="s">
        <v>193</v>
      </c>
      <c r="AU1540" s="245" t="s">
        <v>82</v>
      </c>
      <c r="AV1540" s="13" t="s">
        <v>82</v>
      </c>
      <c r="AW1540" s="13" t="s">
        <v>33</v>
      </c>
      <c r="AX1540" s="13" t="s">
        <v>72</v>
      </c>
      <c r="AY1540" s="245" t="s">
        <v>180</v>
      </c>
    </row>
    <row r="1541" s="13" customFormat="1">
      <c r="A1541" s="13"/>
      <c r="B1541" s="235"/>
      <c r="C1541" s="236"/>
      <c r="D1541" s="228" t="s">
        <v>193</v>
      </c>
      <c r="E1541" s="237" t="s">
        <v>19</v>
      </c>
      <c r="F1541" s="238" t="s">
        <v>2045</v>
      </c>
      <c r="G1541" s="236"/>
      <c r="H1541" s="239">
        <v>3.1709999999999998</v>
      </c>
      <c r="I1541" s="240"/>
      <c r="J1541" s="236"/>
      <c r="K1541" s="236"/>
      <c r="L1541" s="241"/>
      <c r="M1541" s="242"/>
      <c r="N1541" s="243"/>
      <c r="O1541" s="243"/>
      <c r="P1541" s="243"/>
      <c r="Q1541" s="243"/>
      <c r="R1541" s="243"/>
      <c r="S1541" s="243"/>
      <c r="T1541" s="244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5" t="s">
        <v>193</v>
      </c>
      <c r="AU1541" s="245" t="s">
        <v>82</v>
      </c>
      <c r="AV1541" s="13" t="s">
        <v>82</v>
      </c>
      <c r="AW1541" s="13" t="s">
        <v>33</v>
      </c>
      <c r="AX1541" s="13" t="s">
        <v>72</v>
      </c>
      <c r="AY1541" s="245" t="s">
        <v>180</v>
      </c>
    </row>
    <row r="1542" s="14" customFormat="1">
      <c r="A1542" s="14"/>
      <c r="B1542" s="246"/>
      <c r="C1542" s="247"/>
      <c r="D1542" s="228" t="s">
        <v>193</v>
      </c>
      <c r="E1542" s="248" t="s">
        <v>19</v>
      </c>
      <c r="F1542" s="249" t="s">
        <v>2046</v>
      </c>
      <c r="G1542" s="247"/>
      <c r="H1542" s="248" t="s">
        <v>19</v>
      </c>
      <c r="I1542" s="250"/>
      <c r="J1542" s="247"/>
      <c r="K1542" s="247"/>
      <c r="L1542" s="251"/>
      <c r="M1542" s="252"/>
      <c r="N1542" s="253"/>
      <c r="O1542" s="253"/>
      <c r="P1542" s="253"/>
      <c r="Q1542" s="253"/>
      <c r="R1542" s="253"/>
      <c r="S1542" s="253"/>
      <c r="T1542" s="25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5" t="s">
        <v>193</v>
      </c>
      <c r="AU1542" s="255" t="s">
        <v>82</v>
      </c>
      <c r="AV1542" s="14" t="s">
        <v>80</v>
      </c>
      <c r="AW1542" s="14" t="s">
        <v>33</v>
      </c>
      <c r="AX1542" s="14" t="s">
        <v>72</v>
      </c>
      <c r="AY1542" s="255" t="s">
        <v>180</v>
      </c>
    </row>
    <row r="1543" s="13" customFormat="1">
      <c r="A1543" s="13"/>
      <c r="B1543" s="235"/>
      <c r="C1543" s="236"/>
      <c r="D1543" s="228" t="s">
        <v>193</v>
      </c>
      <c r="E1543" s="237" t="s">
        <v>19</v>
      </c>
      <c r="F1543" s="238" t="s">
        <v>2047</v>
      </c>
      <c r="G1543" s="236"/>
      <c r="H1543" s="239">
        <v>1.4630000000000001</v>
      </c>
      <c r="I1543" s="240"/>
      <c r="J1543" s="236"/>
      <c r="K1543" s="236"/>
      <c r="L1543" s="241"/>
      <c r="M1543" s="242"/>
      <c r="N1543" s="243"/>
      <c r="O1543" s="243"/>
      <c r="P1543" s="243"/>
      <c r="Q1543" s="243"/>
      <c r="R1543" s="243"/>
      <c r="S1543" s="243"/>
      <c r="T1543" s="244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5" t="s">
        <v>193</v>
      </c>
      <c r="AU1543" s="245" t="s">
        <v>82</v>
      </c>
      <c r="AV1543" s="13" t="s">
        <v>82</v>
      </c>
      <c r="AW1543" s="13" t="s">
        <v>33</v>
      </c>
      <c r="AX1543" s="13" t="s">
        <v>72</v>
      </c>
      <c r="AY1543" s="245" t="s">
        <v>180</v>
      </c>
    </row>
    <row r="1544" s="14" customFormat="1">
      <c r="A1544" s="14"/>
      <c r="B1544" s="246"/>
      <c r="C1544" s="247"/>
      <c r="D1544" s="228" t="s">
        <v>193</v>
      </c>
      <c r="E1544" s="248" t="s">
        <v>19</v>
      </c>
      <c r="F1544" s="249" t="s">
        <v>2048</v>
      </c>
      <c r="G1544" s="247"/>
      <c r="H1544" s="248" t="s">
        <v>19</v>
      </c>
      <c r="I1544" s="250"/>
      <c r="J1544" s="247"/>
      <c r="K1544" s="247"/>
      <c r="L1544" s="251"/>
      <c r="M1544" s="252"/>
      <c r="N1544" s="253"/>
      <c r="O1544" s="253"/>
      <c r="P1544" s="253"/>
      <c r="Q1544" s="253"/>
      <c r="R1544" s="253"/>
      <c r="S1544" s="253"/>
      <c r="T1544" s="25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55" t="s">
        <v>193</v>
      </c>
      <c r="AU1544" s="255" t="s">
        <v>82</v>
      </c>
      <c r="AV1544" s="14" t="s">
        <v>80</v>
      </c>
      <c r="AW1544" s="14" t="s">
        <v>33</v>
      </c>
      <c r="AX1544" s="14" t="s">
        <v>72</v>
      </c>
      <c r="AY1544" s="255" t="s">
        <v>180</v>
      </c>
    </row>
    <row r="1545" s="13" customFormat="1">
      <c r="A1545" s="13"/>
      <c r="B1545" s="235"/>
      <c r="C1545" s="236"/>
      <c r="D1545" s="228" t="s">
        <v>193</v>
      </c>
      <c r="E1545" s="237" t="s">
        <v>19</v>
      </c>
      <c r="F1545" s="238" t="s">
        <v>2049</v>
      </c>
      <c r="G1545" s="236"/>
      <c r="H1545" s="239">
        <v>-1.5529999999999999</v>
      </c>
      <c r="I1545" s="240"/>
      <c r="J1545" s="236"/>
      <c r="K1545" s="236"/>
      <c r="L1545" s="241"/>
      <c r="M1545" s="242"/>
      <c r="N1545" s="243"/>
      <c r="O1545" s="243"/>
      <c r="P1545" s="243"/>
      <c r="Q1545" s="243"/>
      <c r="R1545" s="243"/>
      <c r="S1545" s="243"/>
      <c r="T1545" s="244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5" t="s">
        <v>193</v>
      </c>
      <c r="AU1545" s="245" t="s">
        <v>82</v>
      </c>
      <c r="AV1545" s="13" t="s">
        <v>82</v>
      </c>
      <c r="AW1545" s="13" t="s">
        <v>33</v>
      </c>
      <c r="AX1545" s="13" t="s">
        <v>72</v>
      </c>
      <c r="AY1545" s="245" t="s">
        <v>180</v>
      </c>
    </row>
    <row r="1546" s="14" customFormat="1">
      <c r="A1546" s="14"/>
      <c r="B1546" s="246"/>
      <c r="C1546" s="247"/>
      <c r="D1546" s="228" t="s">
        <v>193</v>
      </c>
      <c r="E1546" s="248" t="s">
        <v>19</v>
      </c>
      <c r="F1546" s="249" t="s">
        <v>2050</v>
      </c>
      <c r="G1546" s="247"/>
      <c r="H1546" s="248" t="s">
        <v>19</v>
      </c>
      <c r="I1546" s="250"/>
      <c r="J1546" s="247"/>
      <c r="K1546" s="247"/>
      <c r="L1546" s="251"/>
      <c r="M1546" s="252"/>
      <c r="N1546" s="253"/>
      <c r="O1546" s="253"/>
      <c r="P1546" s="253"/>
      <c r="Q1546" s="253"/>
      <c r="R1546" s="253"/>
      <c r="S1546" s="253"/>
      <c r="T1546" s="25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5" t="s">
        <v>193</v>
      </c>
      <c r="AU1546" s="255" t="s">
        <v>82</v>
      </c>
      <c r="AV1546" s="14" t="s">
        <v>80</v>
      </c>
      <c r="AW1546" s="14" t="s">
        <v>33</v>
      </c>
      <c r="AX1546" s="14" t="s">
        <v>72</v>
      </c>
      <c r="AY1546" s="255" t="s">
        <v>180</v>
      </c>
    </row>
    <row r="1547" s="13" customFormat="1">
      <c r="A1547" s="13"/>
      <c r="B1547" s="235"/>
      <c r="C1547" s="236"/>
      <c r="D1547" s="228" t="s">
        <v>193</v>
      </c>
      <c r="E1547" s="237" t="s">
        <v>19</v>
      </c>
      <c r="F1547" s="238" t="s">
        <v>2051</v>
      </c>
      <c r="G1547" s="236"/>
      <c r="H1547" s="239">
        <v>-0.032000000000000001</v>
      </c>
      <c r="I1547" s="240"/>
      <c r="J1547" s="236"/>
      <c r="K1547" s="236"/>
      <c r="L1547" s="241"/>
      <c r="M1547" s="242"/>
      <c r="N1547" s="243"/>
      <c r="O1547" s="243"/>
      <c r="P1547" s="243"/>
      <c r="Q1547" s="243"/>
      <c r="R1547" s="243"/>
      <c r="S1547" s="243"/>
      <c r="T1547" s="244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5" t="s">
        <v>193</v>
      </c>
      <c r="AU1547" s="245" t="s">
        <v>82</v>
      </c>
      <c r="AV1547" s="13" t="s">
        <v>82</v>
      </c>
      <c r="AW1547" s="13" t="s">
        <v>33</v>
      </c>
      <c r="AX1547" s="13" t="s">
        <v>72</v>
      </c>
      <c r="AY1547" s="245" t="s">
        <v>180</v>
      </c>
    </row>
    <row r="1548" s="16" customFormat="1">
      <c r="A1548" s="16"/>
      <c r="B1548" s="267"/>
      <c r="C1548" s="268"/>
      <c r="D1548" s="228" t="s">
        <v>193</v>
      </c>
      <c r="E1548" s="269" t="s">
        <v>19</v>
      </c>
      <c r="F1548" s="270" t="s">
        <v>473</v>
      </c>
      <c r="G1548" s="268"/>
      <c r="H1548" s="271">
        <v>39.173999999999999</v>
      </c>
      <c r="I1548" s="272"/>
      <c r="J1548" s="268"/>
      <c r="K1548" s="268"/>
      <c r="L1548" s="273"/>
      <c r="M1548" s="274"/>
      <c r="N1548" s="275"/>
      <c r="O1548" s="275"/>
      <c r="P1548" s="275"/>
      <c r="Q1548" s="275"/>
      <c r="R1548" s="275"/>
      <c r="S1548" s="275"/>
      <c r="T1548" s="276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T1548" s="277" t="s">
        <v>193</v>
      </c>
      <c r="AU1548" s="277" t="s">
        <v>82</v>
      </c>
      <c r="AV1548" s="16" t="s">
        <v>100</v>
      </c>
      <c r="AW1548" s="16" t="s">
        <v>33</v>
      </c>
      <c r="AX1548" s="16" t="s">
        <v>72</v>
      </c>
      <c r="AY1548" s="277" t="s">
        <v>180</v>
      </c>
    </row>
    <row r="1549" s="14" customFormat="1">
      <c r="A1549" s="14"/>
      <c r="B1549" s="246"/>
      <c r="C1549" s="247"/>
      <c r="D1549" s="228" t="s">
        <v>193</v>
      </c>
      <c r="E1549" s="248" t="s">
        <v>19</v>
      </c>
      <c r="F1549" s="249" t="s">
        <v>2052</v>
      </c>
      <c r="G1549" s="247"/>
      <c r="H1549" s="248" t="s">
        <v>19</v>
      </c>
      <c r="I1549" s="250"/>
      <c r="J1549" s="247"/>
      <c r="K1549" s="247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193</v>
      </c>
      <c r="AU1549" s="255" t="s">
        <v>82</v>
      </c>
      <c r="AV1549" s="14" t="s">
        <v>80</v>
      </c>
      <c r="AW1549" s="14" t="s">
        <v>33</v>
      </c>
      <c r="AX1549" s="14" t="s">
        <v>72</v>
      </c>
      <c r="AY1549" s="255" t="s">
        <v>180</v>
      </c>
    </row>
    <row r="1550" s="13" customFormat="1">
      <c r="A1550" s="13"/>
      <c r="B1550" s="235"/>
      <c r="C1550" s="236"/>
      <c r="D1550" s="228" t="s">
        <v>193</v>
      </c>
      <c r="E1550" s="237" t="s">
        <v>19</v>
      </c>
      <c r="F1550" s="238" t="s">
        <v>2053</v>
      </c>
      <c r="G1550" s="236"/>
      <c r="H1550" s="239">
        <v>15.017</v>
      </c>
      <c r="I1550" s="240"/>
      <c r="J1550" s="236"/>
      <c r="K1550" s="236"/>
      <c r="L1550" s="241"/>
      <c r="M1550" s="242"/>
      <c r="N1550" s="243"/>
      <c r="O1550" s="243"/>
      <c r="P1550" s="243"/>
      <c r="Q1550" s="243"/>
      <c r="R1550" s="243"/>
      <c r="S1550" s="243"/>
      <c r="T1550" s="244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5" t="s">
        <v>193</v>
      </c>
      <c r="AU1550" s="245" t="s">
        <v>82</v>
      </c>
      <c r="AV1550" s="13" t="s">
        <v>82</v>
      </c>
      <c r="AW1550" s="13" t="s">
        <v>33</v>
      </c>
      <c r="AX1550" s="13" t="s">
        <v>72</v>
      </c>
      <c r="AY1550" s="245" t="s">
        <v>180</v>
      </c>
    </row>
    <row r="1551" s="13" customFormat="1">
      <c r="A1551" s="13"/>
      <c r="B1551" s="235"/>
      <c r="C1551" s="236"/>
      <c r="D1551" s="228" t="s">
        <v>193</v>
      </c>
      <c r="E1551" s="237" t="s">
        <v>19</v>
      </c>
      <c r="F1551" s="238" t="s">
        <v>2054</v>
      </c>
      <c r="G1551" s="236"/>
      <c r="H1551" s="239">
        <v>1.1479999999999999</v>
      </c>
      <c r="I1551" s="240"/>
      <c r="J1551" s="236"/>
      <c r="K1551" s="236"/>
      <c r="L1551" s="241"/>
      <c r="M1551" s="242"/>
      <c r="N1551" s="243"/>
      <c r="O1551" s="243"/>
      <c r="P1551" s="243"/>
      <c r="Q1551" s="243"/>
      <c r="R1551" s="243"/>
      <c r="S1551" s="243"/>
      <c r="T1551" s="244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5" t="s">
        <v>193</v>
      </c>
      <c r="AU1551" s="245" t="s">
        <v>82</v>
      </c>
      <c r="AV1551" s="13" t="s">
        <v>82</v>
      </c>
      <c r="AW1551" s="13" t="s">
        <v>33</v>
      </c>
      <c r="AX1551" s="13" t="s">
        <v>72</v>
      </c>
      <c r="AY1551" s="245" t="s">
        <v>180</v>
      </c>
    </row>
    <row r="1552" s="13" customFormat="1">
      <c r="A1552" s="13"/>
      <c r="B1552" s="235"/>
      <c r="C1552" s="236"/>
      <c r="D1552" s="228" t="s">
        <v>193</v>
      </c>
      <c r="E1552" s="237" t="s">
        <v>19</v>
      </c>
      <c r="F1552" s="238" t="s">
        <v>2055</v>
      </c>
      <c r="G1552" s="236"/>
      <c r="H1552" s="239">
        <v>7.6550000000000002</v>
      </c>
      <c r="I1552" s="240"/>
      <c r="J1552" s="236"/>
      <c r="K1552" s="236"/>
      <c r="L1552" s="241"/>
      <c r="M1552" s="242"/>
      <c r="N1552" s="243"/>
      <c r="O1552" s="243"/>
      <c r="P1552" s="243"/>
      <c r="Q1552" s="243"/>
      <c r="R1552" s="243"/>
      <c r="S1552" s="243"/>
      <c r="T1552" s="244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5" t="s">
        <v>193</v>
      </c>
      <c r="AU1552" s="245" t="s">
        <v>82</v>
      </c>
      <c r="AV1552" s="13" t="s">
        <v>82</v>
      </c>
      <c r="AW1552" s="13" t="s">
        <v>33</v>
      </c>
      <c r="AX1552" s="13" t="s">
        <v>72</v>
      </c>
      <c r="AY1552" s="245" t="s">
        <v>180</v>
      </c>
    </row>
    <row r="1553" s="13" customFormat="1">
      <c r="A1553" s="13"/>
      <c r="B1553" s="235"/>
      <c r="C1553" s="236"/>
      <c r="D1553" s="228" t="s">
        <v>193</v>
      </c>
      <c r="E1553" s="237" t="s">
        <v>19</v>
      </c>
      <c r="F1553" s="238" t="s">
        <v>2056</v>
      </c>
      <c r="G1553" s="236"/>
      <c r="H1553" s="239">
        <v>6.3959999999999999</v>
      </c>
      <c r="I1553" s="240"/>
      <c r="J1553" s="236"/>
      <c r="K1553" s="236"/>
      <c r="L1553" s="241"/>
      <c r="M1553" s="242"/>
      <c r="N1553" s="243"/>
      <c r="O1553" s="243"/>
      <c r="P1553" s="243"/>
      <c r="Q1553" s="243"/>
      <c r="R1553" s="243"/>
      <c r="S1553" s="243"/>
      <c r="T1553" s="244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45" t="s">
        <v>193</v>
      </c>
      <c r="AU1553" s="245" t="s">
        <v>82</v>
      </c>
      <c r="AV1553" s="13" t="s">
        <v>82</v>
      </c>
      <c r="AW1553" s="13" t="s">
        <v>33</v>
      </c>
      <c r="AX1553" s="13" t="s">
        <v>72</v>
      </c>
      <c r="AY1553" s="245" t="s">
        <v>180</v>
      </c>
    </row>
    <row r="1554" s="13" customFormat="1">
      <c r="A1554" s="13"/>
      <c r="B1554" s="235"/>
      <c r="C1554" s="236"/>
      <c r="D1554" s="228" t="s">
        <v>193</v>
      </c>
      <c r="E1554" s="237" t="s">
        <v>19</v>
      </c>
      <c r="F1554" s="238" t="s">
        <v>2057</v>
      </c>
      <c r="G1554" s="236"/>
      <c r="H1554" s="239">
        <v>0.79500000000000004</v>
      </c>
      <c r="I1554" s="240"/>
      <c r="J1554" s="236"/>
      <c r="K1554" s="236"/>
      <c r="L1554" s="241"/>
      <c r="M1554" s="242"/>
      <c r="N1554" s="243"/>
      <c r="O1554" s="243"/>
      <c r="P1554" s="243"/>
      <c r="Q1554" s="243"/>
      <c r="R1554" s="243"/>
      <c r="S1554" s="243"/>
      <c r="T1554" s="244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5" t="s">
        <v>193</v>
      </c>
      <c r="AU1554" s="245" t="s">
        <v>82</v>
      </c>
      <c r="AV1554" s="13" t="s">
        <v>82</v>
      </c>
      <c r="AW1554" s="13" t="s">
        <v>33</v>
      </c>
      <c r="AX1554" s="13" t="s">
        <v>72</v>
      </c>
      <c r="AY1554" s="245" t="s">
        <v>180</v>
      </c>
    </row>
    <row r="1555" s="13" customFormat="1">
      <c r="A1555" s="13"/>
      <c r="B1555" s="235"/>
      <c r="C1555" s="236"/>
      <c r="D1555" s="228" t="s">
        <v>193</v>
      </c>
      <c r="E1555" s="237" t="s">
        <v>19</v>
      </c>
      <c r="F1555" s="238" t="s">
        <v>2058</v>
      </c>
      <c r="G1555" s="236"/>
      <c r="H1555" s="239">
        <v>7.6680000000000001</v>
      </c>
      <c r="I1555" s="240"/>
      <c r="J1555" s="236"/>
      <c r="K1555" s="236"/>
      <c r="L1555" s="241"/>
      <c r="M1555" s="242"/>
      <c r="N1555" s="243"/>
      <c r="O1555" s="243"/>
      <c r="P1555" s="243"/>
      <c r="Q1555" s="243"/>
      <c r="R1555" s="243"/>
      <c r="S1555" s="243"/>
      <c r="T1555" s="244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5" t="s">
        <v>193</v>
      </c>
      <c r="AU1555" s="245" t="s">
        <v>82</v>
      </c>
      <c r="AV1555" s="13" t="s">
        <v>82</v>
      </c>
      <c r="AW1555" s="13" t="s">
        <v>33</v>
      </c>
      <c r="AX1555" s="13" t="s">
        <v>72</v>
      </c>
      <c r="AY1555" s="245" t="s">
        <v>180</v>
      </c>
    </row>
    <row r="1556" s="14" customFormat="1">
      <c r="A1556" s="14"/>
      <c r="B1556" s="246"/>
      <c r="C1556" s="247"/>
      <c r="D1556" s="228" t="s">
        <v>193</v>
      </c>
      <c r="E1556" s="248" t="s">
        <v>19</v>
      </c>
      <c r="F1556" s="249" t="s">
        <v>969</v>
      </c>
      <c r="G1556" s="247"/>
      <c r="H1556" s="248" t="s">
        <v>19</v>
      </c>
      <c r="I1556" s="250"/>
      <c r="J1556" s="247"/>
      <c r="K1556" s="247"/>
      <c r="L1556" s="251"/>
      <c r="M1556" s="252"/>
      <c r="N1556" s="253"/>
      <c r="O1556" s="253"/>
      <c r="P1556" s="253"/>
      <c r="Q1556" s="253"/>
      <c r="R1556" s="253"/>
      <c r="S1556" s="253"/>
      <c r="T1556" s="25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5" t="s">
        <v>193</v>
      </c>
      <c r="AU1556" s="255" t="s">
        <v>82</v>
      </c>
      <c r="AV1556" s="14" t="s">
        <v>80</v>
      </c>
      <c r="AW1556" s="14" t="s">
        <v>33</v>
      </c>
      <c r="AX1556" s="14" t="s">
        <v>72</v>
      </c>
      <c r="AY1556" s="255" t="s">
        <v>180</v>
      </c>
    </row>
    <row r="1557" s="13" customFormat="1">
      <c r="A1557" s="13"/>
      <c r="B1557" s="235"/>
      <c r="C1557" s="236"/>
      <c r="D1557" s="228" t="s">
        <v>193</v>
      </c>
      <c r="E1557" s="237" t="s">
        <v>19</v>
      </c>
      <c r="F1557" s="238" t="s">
        <v>2059</v>
      </c>
      <c r="G1557" s="236"/>
      <c r="H1557" s="239">
        <v>1.478</v>
      </c>
      <c r="I1557" s="240"/>
      <c r="J1557" s="236"/>
      <c r="K1557" s="236"/>
      <c r="L1557" s="241"/>
      <c r="M1557" s="242"/>
      <c r="N1557" s="243"/>
      <c r="O1557" s="243"/>
      <c r="P1557" s="243"/>
      <c r="Q1557" s="243"/>
      <c r="R1557" s="243"/>
      <c r="S1557" s="243"/>
      <c r="T1557" s="244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5" t="s">
        <v>193</v>
      </c>
      <c r="AU1557" s="245" t="s">
        <v>82</v>
      </c>
      <c r="AV1557" s="13" t="s">
        <v>82</v>
      </c>
      <c r="AW1557" s="13" t="s">
        <v>33</v>
      </c>
      <c r="AX1557" s="13" t="s">
        <v>72</v>
      </c>
      <c r="AY1557" s="245" t="s">
        <v>180</v>
      </c>
    </row>
    <row r="1558" s="13" customFormat="1">
      <c r="A1558" s="13"/>
      <c r="B1558" s="235"/>
      <c r="C1558" s="236"/>
      <c r="D1558" s="228" t="s">
        <v>193</v>
      </c>
      <c r="E1558" s="237" t="s">
        <v>19</v>
      </c>
      <c r="F1558" s="238" t="s">
        <v>2060</v>
      </c>
      <c r="G1558" s="236"/>
      <c r="H1558" s="239">
        <v>1.6799999999999999</v>
      </c>
      <c r="I1558" s="240"/>
      <c r="J1558" s="236"/>
      <c r="K1558" s="236"/>
      <c r="L1558" s="241"/>
      <c r="M1558" s="242"/>
      <c r="N1558" s="243"/>
      <c r="O1558" s="243"/>
      <c r="P1558" s="243"/>
      <c r="Q1558" s="243"/>
      <c r="R1558" s="243"/>
      <c r="S1558" s="243"/>
      <c r="T1558" s="244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5" t="s">
        <v>193</v>
      </c>
      <c r="AU1558" s="245" t="s">
        <v>82</v>
      </c>
      <c r="AV1558" s="13" t="s">
        <v>82</v>
      </c>
      <c r="AW1558" s="13" t="s">
        <v>33</v>
      </c>
      <c r="AX1558" s="13" t="s">
        <v>72</v>
      </c>
      <c r="AY1558" s="245" t="s">
        <v>180</v>
      </c>
    </row>
    <row r="1559" s="13" customFormat="1">
      <c r="A1559" s="13"/>
      <c r="B1559" s="235"/>
      <c r="C1559" s="236"/>
      <c r="D1559" s="228" t="s">
        <v>193</v>
      </c>
      <c r="E1559" s="237" t="s">
        <v>19</v>
      </c>
      <c r="F1559" s="238" t="s">
        <v>2061</v>
      </c>
      <c r="G1559" s="236"/>
      <c r="H1559" s="239">
        <v>1.0780000000000001</v>
      </c>
      <c r="I1559" s="240"/>
      <c r="J1559" s="236"/>
      <c r="K1559" s="236"/>
      <c r="L1559" s="241"/>
      <c r="M1559" s="242"/>
      <c r="N1559" s="243"/>
      <c r="O1559" s="243"/>
      <c r="P1559" s="243"/>
      <c r="Q1559" s="243"/>
      <c r="R1559" s="243"/>
      <c r="S1559" s="243"/>
      <c r="T1559" s="244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5" t="s">
        <v>193</v>
      </c>
      <c r="AU1559" s="245" t="s">
        <v>82</v>
      </c>
      <c r="AV1559" s="13" t="s">
        <v>82</v>
      </c>
      <c r="AW1559" s="13" t="s">
        <v>33</v>
      </c>
      <c r="AX1559" s="13" t="s">
        <v>72</v>
      </c>
      <c r="AY1559" s="245" t="s">
        <v>180</v>
      </c>
    </row>
    <row r="1560" s="13" customFormat="1">
      <c r="A1560" s="13"/>
      <c r="B1560" s="235"/>
      <c r="C1560" s="236"/>
      <c r="D1560" s="228" t="s">
        <v>193</v>
      </c>
      <c r="E1560" s="237" t="s">
        <v>19</v>
      </c>
      <c r="F1560" s="238" t="s">
        <v>2062</v>
      </c>
      <c r="G1560" s="236"/>
      <c r="H1560" s="239">
        <v>0.67600000000000005</v>
      </c>
      <c r="I1560" s="240"/>
      <c r="J1560" s="236"/>
      <c r="K1560" s="236"/>
      <c r="L1560" s="241"/>
      <c r="M1560" s="242"/>
      <c r="N1560" s="243"/>
      <c r="O1560" s="243"/>
      <c r="P1560" s="243"/>
      <c r="Q1560" s="243"/>
      <c r="R1560" s="243"/>
      <c r="S1560" s="243"/>
      <c r="T1560" s="244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45" t="s">
        <v>193</v>
      </c>
      <c r="AU1560" s="245" t="s">
        <v>82</v>
      </c>
      <c r="AV1560" s="13" t="s">
        <v>82</v>
      </c>
      <c r="AW1560" s="13" t="s">
        <v>33</v>
      </c>
      <c r="AX1560" s="13" t="s">
        <v>72</v>
      </c>
      <c r="AY1560" s="245" t="s">
        <v>180</v>
      </c>
    </row>
    <row r="1561" s="14" customFormat="1">
      <c r="A1561" s="14"/>
      <c r="B1561" s="246"/>
      <c r="C1561" s="247"/>
      <c r="D1561" s="228" t="s">
        <v>193</v>
      </c>
      <c r="E1561" s="248" t="s">
        <v>19</v>
      </c>
      <c r="F1561" s="249" t="s">
        <v>2063</v>
      </c>
      <c r="G1561" s="247"/>
      <c r="H1561" s="248" t="s">
        <v>19</v>
      </c>
      <c r="I1561" s="250"/>
      <c r="J1561" s="247"/>
      <c r="K1561" s="247"/>
      <c r="L1561" s="251"/>
      <c r="M1561" s="252"/>
      <c r="N1561" s="253"/>
      <c r="O1561" s="253"/>
      <c r="P1561" s="253"/>
      <c r="Q1561" s="253"/>
      <c r="R1561" s="253"/>
      <c r="S1561" s="253"/>
      <c r="T1561" s="25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5" t="s">
        <v>193</v>
      </c>
      <c r="AU1561" s="255" t="s">
        <v>82</v>
      </c>
      <c r="AV1561" s="14" t="s">
        <v>80</v>
      </c>
      <c r="AW1561" s="14" t="s">
        <v>33</v>
      </c>
      <c r="AX1561" s="14" t="s">
        <v>72</v>
      </c>
      <c r="AY1561" s="255" t="s">
        <v>180</v>
      </c>
    </row>
    <row r="1562" s="13" customFormat="1">
      <c r="A1562" s="13"/>
      <c r="B1562" s="235"/>
      <c r="C1562" s="236"/>
      <c r="D1562" s="228" t="s">
        <v>193</v>
      </c>
      <c r="E1562" s="237" t="s">
        <v>19</v>
      </c>
      <c r="F1562" s="238" t="s">
        <v>2064</v>
      </c>
      <c r="G1562" s="236"/>
      <c r="H1562" s="239">
        <v>5.75</v>
      </c>
      <c r="I1562" s="240"/>
      <c r="J1562" s="236"/>
      <c r="K1562" s="236"/>
      <c r="L1562" s="241"/>
      <c r="M1562" s="242"/>
      <c r="N1562" s="243"/>
      <c r="O1562" s="243"/>
      <c r="P1562" s="243"/>
      <c r="Q1562" s="243"/>
      <c r="R1562" s="243"/>
      <c r="S1562" s="243"/>
      <c r="T1562" s="244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5" t="s">
        <v>193</v>
      </c>
      <c r="AU1562" s="245" t="s">
        <v>82</v>
      </c>
      <c r="AV1562" s="13" t="s">
        <v>82</v>
      </c>
      <c r="AW1562" s="13" t="s">
        <v>33</v>
      </c>
      <c r="AX1562" s="13" t="s">
        <v>72</v>
      </c>
      <c r="AY1562" s="245" t="s">
        <v>180</v>
      </c>
    </row>
    <row r="1563" s="13" customFormat="1">
      <c r="A1563" s="13"/>
      <c r="B1563" s="235"/>
      <c r="C1563" s="236"/>
      <c r="D1563" s="228" t="s">
        <v>193</v>
      </c>
      <c r="E1563" s="237" t="s">
        <v>19</v>
      </c>
      <c r="F1563" s="238" t="s">
        <v>2065</v>
      </c>
      <c r="G1563" s="236"/>
      <c r="H1563" s="239">
        <v>-0.72799999999999998</v>
      </c>
      <c r="I1563" s="240"/>
      <c r="J1563" s="236"/>
      <c r="K1563" s="236"/>
      <c r="L1563" s="241"/>
      <c r="M1563" s="242"/>
      <c r="N1563" s="243"/>
      <c r="O1563" s="243"/>
      <c r="P1563" s="243"/>
      <c r="Q1563" s="243"/>
      <c r="R1563" s="243"/>
      <c r="S1563" s="243"/>
      <c r="T1563" s="244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5" t="s">
        <v>193</v>
      </c>
      <c r="AU1563" s="245" t="s">
        <v>82</v>
      </c>
      <c r="AV1563" s="13" t="s">
        <v>82</v>
      </c>
      <c r="AW1563" s="13" t="s">
        <v>33</v>
      </c>
      <c r="AX1563" s="13" t="s">
        <v>72</v>
      </c>
      <c r="AY1563" s="245" t="s">
        <v>180</v>
      </c>
    </row>
    <row r="1564" s="14" customFormat="1">
      <c r="A1564" s="14"/>
      <c r="B1564" s="246"/>
      <c r="C1564" s="247"/>
      <c r="D1564" s="228" t="s">
        <v>193</v>
      </c>
      <c r="E1564" s="248" t="s">
        <v>19</v>
      </c>
      <c r="F1564" s="249" t="s">
        <v>2066</v>
      </c>
      <c r="G1564" s="247"/>
      <c r="H1564" s="248" t="s">
        <v>19</v>
      </c>
      <c r="I1564" s="250"/>
      <c r="J1564" s="247"/>
      <c r="K1564" s="247"/>
      <c r="L1564" s="251"/>
      <c r="M1564" s="252"/>
      <c r="N1564" s="253"/>
      <c r="O1564" s="253"/>
      <c r="P1564" s="253"/>
      <c r="Q1564" s="253"/>
      <c r="R1564" s="253"/>
      <c r="S1564" s="253"/>
      <c r="T1564" s="25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5" t="s">
        <v>193</v>
      </c>
      <c r="AU1564" s="255" t="s">
        <v>82</v>
      </c>
      <c r="AV1564" s="14" t="s">
        <v>80</v>
      </c>
      <c r="AW1564" s="14" t="s">
        <v>33</v>
      </c>
      <c r="AX1564" s="14" t="s">
        <v>72</v>
      </c>
      <c r="AY1564" s="255" t="s">
        <v>180</v>
      </c>
    </row>
    <row r="1565" s="13" customFormat="1">
      <c r="A1565" s="13"/>
      <c r="B1565" s="235"/>
      <c r="C1565" s="236"/>
      <c r="D1565" s="228" t="s">
        <v>193</v>
      </c>
      <c r="E1565" s="237" t="s">
        <v>19</v>
      </c>
      <c r="F1565" s="238" t="s">
        <v>2067</v>
      </c>
      <c r="G1565" s="236"/>
      <c r="H1565" s="239">
        <v>5.2969999999999997</v>
      </c>
      <c r="I1565" s="240"/>
      <c r="J1565" s="236"/>
      <c r="K1565" s="236"/>
      <c r="L1565" s="241"/>
      <c r="M1565" s="242"/>
      <c r="N1565" s="243"/>
      <c r="O1565" s="243"/>
      <c r="P1565" s="243"/>
      <c r="Q1565" s="243"/>
      <c r="R1565" s="243"/>
      <c r="S1565" s="243"/>
      <c r="T1565" s="244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45" t="s">
        <v>193</v>
      </c>
      <c r="AU1565" s="245" t="s">
        <v>82</v>
      </c>
      <c r="AV1565" s="13" t="s">
        <v>82</v>
      </c>
      <c r="AW1565" s="13" t="s">
        <v>33</v>
      </c>
      <c r="AX1565" s="13" t="s">
        <v>72</v>
      </c>
      <c r="AY1565" s="245" t="s">
        <v>180</v>
      </c>
    </row>
    <row r="1566" s="14" customFormat="1">
      <c r="A1566" s="14"/>
      <c r="B1566" s="246"/>
      <c r="C1566" s="247"/>
      <c r="D1566" s="228" t="s">
        <v>193</v>
      </c>
      <c r="E1566" s="248" t="s">
        <v>19</v>
      </c>
      <c r="F1566" s="249" t="s">
        <v>1000</v>
      </c>
      <c r="G1566" s="247"/>
      <c r="H1566" s="248" t="s">
        <v>19</v>
      </c>
      <c r="I1566" s="250"/>
      <c r="J1566" s="247"/>
      <c r="K1566" s="247"/>
      <c r="L1566" s="251"/>
      <c r="M1566" s="252"/>
      <c r="N1566" s="253"/>
      <c r="O1566" s="253"/>
      <c r="P1566" s="253"/>
      <c r="Q1566" s="253"/>
      <c r="R1566" s="253"/>
      <c r="S1566" s="253"/>
      <c r="T1566" s="25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5" t="s">
        <v>193</v>
      </c>
      <c r="AU1566" s="255" t="s">
        <v>82</v>
      </c>
      <c r="AV1566" s="14" t="s">
        <v>80</v>
      </c>
      <c r="AW1566" s="14" t="s">
        <v>33</v>
      </c>
      <c r="AX1566" s="14" t="s">
        <v>72</v>
      </c>
      <c r="AY1566" s="255" t="s">
        <v>180</v>
      </c>
    </row>
    <row r="1567" s="13" customFormat="1">
      <c r="A1567" s="13"/>
      <c r="B1567" s="235"/>
      <c r="C1567" s="236"/>
      <c r="D1567" s="228" t="s">
        <v>193</v>
      </c>
      <c r="E1567" s="237" t="s">
        <v>19</v>
      </c>
      <c r="F1567" s="238" t="s">
        <v>2029</v>
      </c>
      <c r="G1567" s="236"/>
      <c r="H1567" s="239">
        <v>-0.57599999999999996</v>
      </c>
      <c r="I1567" s="240"/>
      <c r="J1567" s="236"/>
      <c r="K1567" s="236"/>
      <c r="L1567" s="241"/>
      <c r="M1567" s="242"/>
      <c r="N1567" s="243"/>
      <c r="O1567" s="243"/>
      <c r="P1567" s="243"/>
      <c r="Q1567" s="243"/>
      <c r="R1567" s="243"/>
      <c r="S1567" s="243"/>
      <c r="T1567" s="244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5" t="s">
        <v>193</v>
      </c>
      <c r="AU1567" s="245" t="s">
        <v>82</v>
      </c>
      <c r="AV1567" s="13" t="s">
        <v>82</v>
      </c>
      <c r="AW1567" s="13" t="s">
        <v>33</v>
      </c>
      <c r="AX1567" s="13" t="s">
        <v>72</v>
      </c>
      <c r="AY1567" s="245" t="s">
        <v>180</v>
      </c>
    </row>
    <row r="1568" s="14" customFormat="1">
      <c r="A1568" s="14"/>
      <c r="B1568" s="246"/>
      <c r="C1568" s="247"/>
      <c r="D1568" s="228" t="s">
        <v>193</v>
      </c>
      <c r="E1568" s="248" t="s">
        <v>19</v>
      </c>
      <c r="F1568" s="249" t="s">
        <v>2030</v>
      </c>
      <c r="G1568" s="247"/>
      <c r="H1568" s="248" t="s">
        <v>19</v>
      </c>
      <c r="I1568" s="250"/>
      <c r="J1568" s="247"/>
      <c r="K1568" s="247"/>
      <c r="L1568" s="251"/>
      <c r="M1568" s="252"/>
      <c r="N1568" s="253"/>
      <c r="O1568" s="253"/>
      <c r="P1568" s="253"/>
      <c r="Q1568" s="253"/>
      <c r="R1568" s="253"/>
      <c r="S1568" s="253"/>
      <c r="T1568" s="25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5" t="s">
        <v>193</v>
      </c>
      <c r="AU1568" s="255" t="s">
        <v>82</v>
      </c>
      <c r="AV1568" s="14" t="s">
        <v>80</v>
      </c>
      <c r="AW1568" s="14" t="s">
        <v>33</v>
      </c>
      <c r="AX1568" s="14" t="s">
        <v>72</v>
      </c>
      <c r="AY1568" s="255" t="s">
        <v>180</v>
      </c>
    </row>
    <row r="1569" s="13" customFormat="1">
      <c r="A1569" s="13"/>
      <c r="B1569" s="235"/>
      <c r="C1569" s="236"/>
      <c r="D1569" s="228" t="s">
        <v>193</v>
      </c>
      <c r="E1569" s="237" t="s">
        <v>19</v>
      </c>
      <c r="F1569" s="238" t="s">
        <v>2031</v>
      </c>
      <c r="G1569" s="236"/>
      <c r="H1569" s="239">
        <v>-0.82299999999999995</v>
      </c>
      <c r="I1569" s="240"/>
      <c r="J1569" s="236"/>
      <c r="K1569" s="236"/>
      <c r="L1569" s="241"/>
      <c r="M1569" s="242"/>
      <c r="N1569" s="243"/>
      <c r="O1569" s="243"/>
      <c r="P1569" s="243"/>
      <c r="Q1569" s="243"/>
      <c r="R1569" s="243"/>
      <c r="S1569" s="243"/>
      <c r="T1569" s="244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5" t="s">
        <v>193</v>
      </c>
      <c r="AU1569" s="245" t="s">
        <v>82</v>
      </c>
      <c r="AV1569" s="13" t="s">
        <v>82</v>
      </c>
      <c r="AW1569" s="13" t="s">
        <v>33</v>
      </c>
      <c r="AX1569" s="13" t="s">
        <v>72</v>
      </c>
      <c r="AY1569" s="245" t="s">
        <v>180</v>
      </c>
    </row>
    <row r="1570" s="14" customFormat="1">
      <c r="A1570" s="14"/>
      <c r="B1570" s="246"/>
      <c r="C1570" s="247"/>
      <c r="D1570" s="228" t="s">
        <v>193</v>
      </c>
      <c r="E1570" s="248" t="s">
        <v>19</v>
      </c>
      <c r="F1570" s="249" t="s">
        <v>2032</v>
      </c>
      <c r="G1570" s="247"/>
      <c r="H1570" s="248" t="s">
        <v>19</v>
      </c>
      <c r="I1570" s="250"/>
      <c r="J1570" s="247"/>
      <c r="K1570" s="247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193</v>
      </c>
      <c r="AU1570" s="255" t="s">
        <v>82</v>
      </c>
      <c r="AV1570" s="14" t="s">
        <v>80</v>
      </c>
      <c r="AW1570" s="14" t="s">
        <v>33</v>
      </c>
      <c r="AX1570" s="14" t="s">
        <v>72</v>
      </c>
      <c r="AY1570" s="255" t="s">
        <v>180</v>
      </c>
    </row>
    <row r="1571" s="13" customFormat="1">
      <c r="A1571" s="13"/>
      <c r="B1571" s="235"/>
      <c r="C1571" s="236"/>
      <c r="D1571" s="228" t="s">
        <v>193</v>
      </c>
      <c r="E1571" s="237" t="s">
        <v>19</v>
      </c>
      <c r="F1571" s="238" t="s">
        <v>2068</v>
      </c>
      <c r="G1571" s="236"/>
      <c r="H1571" s="239">
        <v>-0.248</v>
      </c>
      <c r="I1571" s="240"/>
      <c r="J1571" s="236"/>
      <c r="K1571" s="236"/>
      <c r="L1571" s="241"/>
      <c r="M1571" s="242"/>
      <c r="N1571" s="243"/>
      <c r="O1571" s="243"/>
      <c r="P1571" s="243"/>
      <c r="Q1571" s="243"/>
      <c r="R1571" s="243"/>
      <c r="S1571" s="243"/>
      <c r="T1571" s="244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45" t="s">
        <v>193</v>
      </c>
      <c r="AU1571" s="245" t="s">
        <v>82</v>
      </c>
      <c r="AV1571" s="13" t="s">
        <v>82</v>
      </c>
      <c r="AW1571" s="13" t="s">
        <v>33</v>
      </c>
      <c r="AX1571" s="13" t="s">
        <v>72</v>
      </c>
      <c r="AY1571" s="245" t="s">
        <v>180</v>
      </c>
    </row>
    <row r="1572" s="14" customFormat="1">
      <c r="A1572" s="14"/>
      <c r="B1572" s="246"/>
      <c r="C1572" s="247"/>
      <c r="D1572" s="228" t="s">
        <v>193</v>
      </c>
      <c r="E1572" s="248" t="s">
        <v>19</v>
      </c>
      <c r="F1572" s="249" t="s">
        <v>2034</v>
      </c>
      <c r="G1572" s="247"/>
      <c r="H1572" s="248" t="s">
        <v>19</v>
      </c>
      <c r="I1572" s="250"/>
      <c r="J1572" s="247"/>
      <c r="K1572" s="247"/>
      <c r="L1572" s="251"/>
      <c r="M1572" s="252"/>
      <c r="N1572" s="253"/>
      <c r="O1572" s="253"/>
      <c r="P1572" s="253"/>
      <c r="Q1572" s="253"/>
      <c r="R1572" s="253"/>
      <c r="S1572" s="253"/>
      <c r="T1572" s="25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5" t="s">
        <v>193</v>
      </c>
      <c r="AU1572" s="255" t="s">
        <v>82</v>
      </c>
      <c r="AV1572" s="14" t="s">
        <v>80</v>
      </c>
      <c r="AW1572" s="14" t="s">
        <v>33</v>
      </c>
      <c r="AX1572" s="14" t="s">
        <v>72</v>
      </c>
      <c r="AY1572" s="255" t="s">
        <v>180</v>
      </c>
    </row>
    <row r="1573" s="13" customFormat="1">
      <c r="A1573" s="13"/>
      <c r="B1573" s="235"/>
      <c r="C1573" s="236"/>
      <c r="D1573" s="228" t="s">
        <v>193</v>
      </c>
      <c r="E1573" s="237" t="s">
        <v>19</v>
      </c>
      <c r="F1573" s="238" t="s">
        <v>2069</v>
      </c>
      <c r="G1573" s="236"/>
      <c r="H1573" s="239">
        <v>0.56999999999999995</v>
      </c>
      <c r="I1573" s="240"/>
      <c r="J1573" s="236"/>
      <c r="K1573" s="236"/>
      <c r="L1573" s="241"/>
      <c r="M1573" s="242"/>
      <c r="N1573" s="243"/>
      <c r="O1573" s="243"/>
      <c r="P1573" s="243"/>
      <c r="Q1573" s="243"/>
      <c r="R1573" s="243"/>
      <c r="S1573" s="243"/>
      <c r="T1573" s="244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5" t="s">
        <v>193</v>
      </c>
      <c r="AU1573" s="245" t="s">
        <v>82</v>
      </c>
      <c r="AV1573" s="13" t="s">
        <v>82</v>
      </c>
      <c r="AW1573" s="13" t="s">
        <v>33</v>
      </c>
      <c r="AX1573" s="13" t="s">
        <v>72</v>
      </c>
      <c r="AY1573" s="245" t="s">
        <v>180</v>
      </c>
    </row>
    <row r="1574" s="13" customFormat="1">
      <c r="A1574" s="13"/>
      <c r="B1574" s="235"/>
      <c r="C1574" s="236"/>
      <c r="D1574" s="228" t="s">
        <v>193</v>
      </c>
      <c r="E1574" s="237" t="s">
        <v>19</v>
      </c>
      <c r="F1574" s="238" t="s">
        <v>2036</v>
      </c>
      <c r="G1574" s="236"/>
      <c r="H1574" s="239">
        <v>0.33000000000000002</v>
      </c>
      <c r="I1574" s="240"/>
      <c r="J1574" s="236"/>
      <c r="K1574" s="236"/>
      <c r="L1574" s="241"/>
      <c r="M1574" s="242"/>
      <c r="N1574" s="243"/>
      <c r="O1574" s="243"/>
      <c r="P1574" s="243"/>
      <c r="Q1574" s="243"/>
      <c r="R1574" s="243"/>
      <c r="S1574" s="243"/>
      <c r="T1574" s="244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45" t="s">
        <v>193</v>
      </c>
      <c r="AU1574" s="245" t="s">
        <v>82</v>
      </c>
      <c r="AV1574" s="13" t="s">
        <v>82</v>
      </c>
      <c r="AW1574" s="13" t="s">
        <v>33</v>
      </c>
      <c r="AX1574" s="13" t="s">
        <v>72</v>
      </c>
      <c r="AY1574" s="245" t="s">
        <v>180</v>
      </c>
    </row>
    <row r="1575" s="16" customFormat="1">
      <c r="A1575" s="16"/>
      <c r="B1575" s="267"/>
      <c r="C1575" s="268"/>
      <c r="D1575" s="228" t="s">
        <v>193</v>
      </c>
      <c r="E1575" s="269" t="s">
        <v>19</v>
      </c>
      <c r="F1575" s="270" t="s">
        <v>473</v>
      </c>
      <c r="G1575" s="268"/>
      <c r="H1575" s="271">
        <v>53.162999999999997</v>
      </c>
      <c r="I1575" s="272"/>
      <c r="J1575" s="268"/>
      <c r="K1575" s="268"/>
      <c r="L1575" s="273"/>
      <c r="M1575" s="274"/>
      <c r="N1575" s="275"/>
      <c r="O1575" s="275"/>
      <c r="P1575" s="275"/>
      <c r="Q1575" s="275"/>
      <c r="R1575" s="275"/>
      <c r="S1575" s="275"/>
      <c r="T1575" s="276"/>
      <c r="U1575" s="16"/>
      <c r="V1575" s="16"/>
      <c r="W1575" s="16"/>
      <c r="X1575" s="16"/>
      <c r="Y1575" s="16"/>
      <c r="Z1575" s="16"/>
      <c r="AA1575" s="16"/>
      <c r="AB1575" s="16"/>
      <c r="AC1575" s="16"/>
      <c r="AD1575" s="16"/>
      <c r="AE1575" s="16"/>
      <c r="AT1575" s="277" t="s">
        <v>193</v>
      </c>
      <c r="AU1575" s="277" t="s">
        <v>82</v>
      </c>
      <c r="AV1575" s="16" t="s">
        <v>100</v>
      </c>
      <c r="AW1575" s="16" t="s">
        <v>33</v>
      </c>
      <c r="AX1575" s="16" t="s">
        <v>72</v>
      </c>
      <c r="AY1575" s="277" t="s">
        <v>180</v>
      </c>
    </row>
    <row r="1576" s="14" customFormat="1">
      <c r="A1576" s="14"/>
      <c r="B1576" s="246"/>
      <c r="C1576" s="247"/>
      <c r="D1576" s="228" t="s">
        <v>193</v>
      </c>
      <c r="E1576" s="248" t="s">
        <v>19</v>
      </c>
      <c r="F1576" s="249" t="s">
        <v>2070</v>
      </c>
      <c r="G1576" s="247"/>
      <c r="H1576" s="248" t="s">
        <v>19</v>
      </c>
      <c r="I1576" s="250"/>
      <c r="J1576" s="247"/>
      <c r="K1576" s="247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193</v>
      </c>
      <c r="AU1576" s="255" t="s">
        <v>82</v>
      </c>
      <c r="AV1576" s="14" t="s">
        <v>80</v>
      </c>
      <c r="AW1576" s="14" t="s">
        <v>33</v>
      </c>
      <c r="AX1576" s="14" t="s">
        <v>72</v>
      </c>
      <c r="AY1576" s="255" t="s">
        <v>180</v>
      </c>
    </row>
    <row r="1577" s="13" customFormat="1">
      <c r="A1577" s="13"/>
      <c r="B1577" s="235"/>
      <c r="C1577" s="236"/>
      <c r="D1577" s="228" t="s">
        <v>193</v>
      </c>
      <c r="E1577" s="237" t="s">
        <v>19</v>
      </c>
      <c r="F1577" s="238" t="s">
        <v>2071</v>
      </c>
      <c r="G1577" s="236"/>
      <c r="H1577" s="239">
        <v>15.797000000000001</v>
      </c>
      <c r="I1577" s="240"/>
      <c r="J1577" s="236"/>
      <c r="K1577" s="236"/>
      <c r="L1577" s="241"/>
      <c r="M1577" s="242"/>
      <c r="N1577" s="243"/>
      <c r="O1577" s="243"/>
      <c r="P1577" s="243"/>
      <c r="Q1577" s="243"/>
      <c r="R1577" s="243"/>
      <c r="S1577" s="243"/>
      <c r="T1577" s="244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45" t="s">
        <v>193</v>
      </c>
      <c r="AU1577" s="245" t="s">
        <v>82</v>
      </c>
      <c r="AV1577" s="13" t="s">
        <v>82</v>
      </c>
      <c r="AW1577" s="13" t="s">
        <v>33</v>
      </c>
      <c r="AX1577" s="13" t="s">
        <v>72</v>
      </c>
      <c r="AY1577" s="245" t="s">
        <v>180</v>
      </c>
    </row>
    <row r="1578" s="13" customFormat="1">
      <c r="A1578" s="13"/>
      <c r="B1578" s="235"/>
      <c r="C1578" s="236"/>
      <c r="D1578" s="228" t="s">
        <v>193</v>
      </c>
      <c r="E1578" s="237" t="s">
        <v>19</v>
      </c>
      <c r="F1578" s="238" t="s">
        <v>2041</v>
      </c>
      <c r="G1578" s="236"/>
      <c r="H1578" s="239">
        <v>5.3099999999999996</v>
      </c>
      <c r="I1578" s="240"/>
      <c r="J1578" s="236"/>
      <c r="K1578" s="236"/>
      <c r="L1578" s="241"/>
      <c r="M1578" s="242"/>
      <c r="N1578" s="243"/>
      <c r="O1578" s="243"/>
      <c r="P1578" s="243"/>
      <c r="Q1578" s="243"/>
      <c r="R1578" s="243"/>
      <c r="S1578" s="243"/>
      <c r="T1578" s="244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5" t="s">
        <v>193</v>
      </c>
      <c r="AU1578" s="245" t="s">
        <v>82</v>
      </c>
      <c r="AV1578" s="13" t="s">
        <v>82</v>
      </c>
      <c r="AW1578" s="13" t="s">
        <v>33</v>
      </c>
      <c r="AX1578" s="13" t="s">
        <v>72</v>
      </c>
      <c r="AY1578" s="245" t="s">
        <v>180</v>
      </c>
    </row>
    <row r="1579" s="13" customFormat="1">
      <c r="A1579" s="13"/>
      <c r="B1579" s="235"/>
      <c r="C1579" s="236"/>
      <c r="D1579" s="228" t="s">
        <v>193</v>
      </c>
      <c r="E1579" s="237" t="s">
        <v>19</v>
      </c>
      <c r="F1579" s="238" t="s">
        <v>2042</v>
      </c>
      <c r="G1579" s="236"/>
      <c r="H1579" s="239">
        <v>0.63900000000000001</v>
      </c>
      <c r="I1579" s="240"/>
      <c r="J1579" s="236"/>
      <c r="K1579" s="236"/>
      <c r="L1579" s="241"/>
      <c r="M1579" s="242"/>
      <c r="N1579" s="243"/>
      <c r="O1579" s="243"/>
      <c r="P1579" s="243"/>
      <c r="Q1579" s="243"/>
      <c r="R1579" s="243"/>
      <c r="S1579" s="243"/>
      <c r="T1579" s="244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45" t="s">
        <v>193</v>
      </c>
      <c r="AU1579" s="245" t="s">
        <v>82</v>
      </c>
      <c r="AV1579" s="13" t="s">
        <v>82</v>
      </c>
      <c r="AW1579" s="13" t="s">
        <v>33</v>
      </c>
      <c r="AX1579" s="13" t="s">
        <v>72</v>
      </c>
      <c r="AY1579" s="245" t="s">
        <v>180</v>
      </c>
    </row>
    <row r="1580" s="13" customFormat="1">
      <c r="A1580" s="13"/>
      <c r="B1580" s="235"/>
      <c r="C1580" s="236"/>
      <c r="D1580" s="228" t="s">
        <v>193</v>
      </c>
      <c r="E1580" s="237" t="s">
        <v>19</v>
      </c>
      <c r="F1580" s="238" t="s">
        <v>2043</v>
      </c>
      <c r="G1580" s="236"/>
      <c r="H1580" s="239">
        <v>7.4690000000000003</v>
      </c>
      <c r="I1580" s="240"/>
      <c r="J1580" s="236"/>
      <c r="K1580" s="236"/>
      <c r="L1580" s="241"/>
      <c r="M1580" s="242"/>
      <c r="N1580" s="243"/>
      <c r="O1580" s="243"/>
      <c r="P1580" s="243"/>
      <c r="Q1580" s="243"/>
      <c r="R1580" s="243"/>
      <c r="S1580" s="243"/>
      <c r="T1580" s="244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45" t="s">
        <v>193</v>
      </c>
      <c r="AU1580" s="245" t="s">
        <v>82</v>
      </c>
      <c r="AV1580" s="13" t="s">
        <v>82</v>
      </c>
      <c r="AW1580" s="13" t="s">
        <v>33</v>
      </c>
      <c r="AX1580" s="13" t="s">
        <v>72</v>
      </c>
      <c r="AY1580" s="245" t="s">
        <v>180</v>
      </c>
    </row>
    <row r="1581" s="13" customFormat="1">
      <c r="A1581" s="13"/>
      <c r="B1581" s="235"/>
      <c r="C1581" s="236"/>
      <c r="D1581" s="228" t="s">
        <v>193</v>
      </c>
      <c r="E1581" s="237" t="s">
        <v>19</v>
      </c>
      <c r="F1581" s="238" t="s">
        <v>2044</v>
      </c>
      <c r="G1581" s="236"/>
      <c r="H1581" s="239">
        <v>3.9529999999999998</v>
      </c>
      <c r="I1581" s="240"/>
      <c r="J1581" s="236"/>
      <c r="K1581" s="236"/>
      <c r="L1581" s="241"/>
      <c r="M1581" s="242"/>
      <c r="N1581" s="243"/>
      <c r="O1581" s="243"/>
      <c r="P1581" s="243"/>
      <c r="Q1581" s="243"/>
      <c r="R1581" s="243"/>
      <c r="S1581" s="243"/>
      <c r="T1581" s="244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5" t="s">
        <v>193</v>
      </c>
      <c r="AU1581" s="245" t="s">
        <v>82</v>
      </c>
      <c r="AV1581" s="13" t="s">
        <v>82</v>
      </c>
      <c r="AW1581" s="13" t="s">
        <v>33</v>
      </c>
      <c r="AX1581" s="13" t="s">
        <v>72</v>
      </c>
      <c r="AY1581" s="245" t="s">
        <v>180</v>
      </c>
    </row>
    <row r="1582" s="13" customFormat="1">
      <c r="A1582" s="13"/>
      <c r="B1582" s="235"/>
      <c r="C1582" s="236"/>
      <c r="D1582" s="228" t="s">
        <v>193</v>
      </c>
      <c r="E1582" s="237" t="s">
        <v>19</v>
      </c>
      <c r="F1582" s="238" t="s">
        <v>2045</v>
      </c>
      <c r="G1582" s="236"/>
      <c r="H1582" s="239">
        <v>3.1709999999999998</v>
      </c>
      <c r="I1582" s="240"/>
      <c r="J1582" s="236"/>
      <c r="K1582" s="236"/>
      <c r="L1582" s="241"/>
      <c r="M1582" s="242"/>
      <c r="N1582" s="243"/>
      <c r="O1582" s="243"/>
      <c r="P1582" s="243"/>
      <c r="Q1582" s="243"/>
      <c r="R1582" s="243"/>
      <c r="S1582" s="243"/>
      <c r="T1582" s="244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5" t="s">
        <v>193</v>
      </c>
      <c r="AU1582" s="245" t="s">
        <v>82</v>
      </c>
      <c r="AV1582" s="13" t="s">
        <v>82</v>
      </c>
      <c r="AW1582" s="13" t="s">
        <v>33</v>
      </c>
      <c r="AX1582" s="13" t="s">
        <v>72</v>
      </c>
      <c r="AY1582" s="245" t="s">
        <v>180</v>
      </c>
    </row>
    <row r="1583" s="14" customFormat="1">
      <c r="A1583" s="14"/>
      <c r="B1583" s="246"/>
      <c r="C1583" s="247"/>
      <c r="D1583" s="228" t="s">
        <v>193</v>
      </c>
      <c r="E1583" s="248" t="s">
        <v>19</v>
      </c>
      <c r="F1583" s="249" t="s">
        <v>2046</v>
      </c>
      <c r="G1583" s="247"/>
      <c r="H1583" s="248" t="s">
        <v>19</v>
      </c>
      <c r="I1583" s="250"/>
      <c r="J1583" s="247"/>
      <c r="K1583" s="247"/>
      <c r="L1583" s="251"/>
      <c r="M1583" s="252"/>
      <c r="N1583" s="253"/>
      <c r="O1583" s="253"/>
      <c r="P1583" s="253"/>
      <c r="Q1583" s="253"/>
      <c r="R1583" s="253"/>
      <c r="S1583" s="253"/>
      <c r="T1583" s="25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5" t="s">
        <v>193</v>
      </c>
      <c r="AU1583" s="255" t="s">
        <v>82</v>
      </c>
      <c r="AV1583" s="14" t="s">
        <v>80</v>
      </c>
      <c r="AW1583" s="14" t="s">
        <v>33</v>
      </c>
      <c r="AX1583" s="14" t="s">
        <v>72</v>
      </c>
      <c r="AY1583" s="255" t="s">
        <v>180</v>
      </c>
    </row>
    <row r="1584" s="13" customFormat="1">
      <c r="A1584" s="13"/>
      <c r="B1584" s="235"/>
      <c r="C1584" s="236"/>
      <c r="D1584" s="228" t="s">
        <v>193</v>
      </c>
      <c r="E1584" s="237" t="s">
        <v>19</v>
      </c>
      <c r="F1584" s="238" t="s">
        <v>2047</v>
      </c>
      <c r="G1584" s="236"/>
      <c r="H1584" s="239">
        <v>1.4630000000000001</v>
      </c>
      <c r="I1584" s="240"/>
      <c r="J1584" s="236"/>
      <c r="K1584" s="236"/>
      <c r="L1584" s="241"/>
      <c r="M1584" s="242"/>
      <c r="N1584" s="243"/>
      <c r="O1584" s="243"/>
      <c r="P1584" s="243"/>
      <c r="Q1584" s="243"/>
      <c r="R1584" s="243"/>
      <c r="S1584" s="243"/>
      <c r="T1584" s="244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5" t="s">
        <v>193</v>
      </c>
      <c r="AU1584" s="245" t="s">
        <v>82</v>
      </c>
      <c r="AV1584" s="13" t="s">
        <v>82</v>
      </c>
      <c r="AW1584" s="13" t="s">
        <v>33</v>
      </c>
      <c r="AX1584" s="13" t="s">
        <v>72</v>
      </c>
      <c r="AY1584" s="245" t="s">
        <v>180</v>
      </c>
    </row>
    <row r="1585" s="14" customFormat="1">
      <c r="A1585" s="14"/>
      <c r="B1585" s="246"/>
      <c r="C1585" s="247"/>
      <c r="D1585" s="228" t="s">
        <v>193</v>
      </c>
      <c r="E1585" s="248" t="s">
        <v>19</v>
      </c>
      <c r="F1585" s="249" t="s">
        <v>2050</v>
      </c>
      <c r="G1585" s="247"/>
      <c r="H1585" s="248" t="s">
        <v>19</v>
      </c>
      <c r="I1585" s="250"/>
      <c r="J1585" s="247"/>
      <c r="K1585" s="247"/>
      <c r="L1585" s="251"/>
      <c r="M1585" s="252"/>
      <c r="N1585" s="253"/>
      <c r="O1585" s="253"/>
      <c r="P1585" s="253"/>
      <c r="Q1585" s="253"/>
      <c r="R1585" s="253"/>
      <c r="S1585" s="253"/>
      <c r="T1585" s="25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5" t="s">
        <v>193</v>
      </c>
      <c r="AU1585" s="255" t="s">
        <v>82</v>
      </c>
      <c r="AV1585" s="14" t="s">
        <v>80</v>
      </c>
      <c r="AW1585" s="14" t="s">
        <v>33</v>
      </c>
      <c r="AX1585" s="14" t="s">
        <v>72</v>
      </c>
      <c r="AY1585" s="255" t="s">
        <v>180</v>
      </c>
    </row>
    <row r="1586" s="13" customFormat="1">
      <c r="A1586" s="13"/>
      <c r="B1586" s="235"/>
      <c r="C1586" s="236"/>
      <c r="D1586" s="228" t="s">
        <v>193</v>
      </c>
      <c r="E1586" s="237" t="s">
        <v>19</v>
      </c>
      <c r="F1586" s="238" t="s">
        <v>2051</v>
      </c>
      <c r="G1586" s="236"/>
      <c r="H1586" s="239">
        <v>-0.032000000000000001</v>
      </c>
      <c r="I1586" s="240"/>
      <c r="J1586" s="236"/>
      <c r="K1586" s="236"/>
      <c r="L1586" s="241"/>
      <c r="M1586" s="242"/>
      <c r="N1586" s="243"/>
      <c r="O1586" s="243"/>
      <c r="P1586" s="243"/>
      <c r="Q1586" s="243"/>
      <c r="R1586" s="243"/>
      <c r="S1586" s="243"/>
      <c r="T1586" s="244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5" t="s">
        <v>193</v>
      </c>
      <c r="AU1586" s="245" t="s">
        <v>82</v>
      </c>
      <c r="AV1586" s="13" t="s">
        <v>82</v>
      </c>
      <c r="AW1586" s="13" t="s">
        <v>33</v>
      </c>
      <c r="AX1586" s="13" t="s">
        <v>72</v>
      </c>
      <c r="AY1586" s="245" t="s">
        <v>180</v>
      </c>
    </row>
    <row r="1587" s="14" customFormat="1">
      <c r="A1587" s="14"/>
      <c r="B1587" s="246"/>
      <c r="C1587" s="247"/>
      <c r="D1587" s="228" t="s">
        <v>193</v>
      </c>
      <c r="E1587" s="248" t="s">
        <v>19</v>
      </c>
      <c r="F1587" s="249" t="s">
        <v>2072</v>
      </c>
      <c r="G1587" s="247"/>
      <c r="H1587" s="248" t="s">
        <v>19</v>
      </c>
      <c r="I1587" s="250"/>
      <c r="J1587" s="247"/>
      <c r="K1587" s="247"/>
      <c r="L1587" s="251"/>
      <c r="M1587" s="252"/>
      <c r="N1587" s="253"/>
      <c r="O1587" s="253"/>
      <c r="P1587" s="253"/>
      <c r="Q1587" s="253"/>
      <c r="R1587" s="253"/>
      <c r="S1587" s="253"/>
      <c r="T1587" s="25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5" t="s">
        <v>193</v>
      </c>
      <c r="AU1587" s="255" t="s">
        <v>82</v>
      </c>
      <c r="AV1587" s="14" t="s">
        <v>80</v>
      </c>
      <c r="AW1587" s="14" t="s">
        <v>33</v>
      </c>
      <c r="AX1587" s="14" t="s">
        <v>72</v>
      </c>
      <c r="AY1587" s="255" t="s">
        <v>180</v>
      </c>
    </row>
    <row r="1588" s="13" customFormat="1">
      <c r="A1588" s="13"/>
      <c r="B1588" s="235"/>
      <c r="C1588" s="236"/>
      <c r="D1588" s="228" t="s">
        <v>193</v>
      </c>
      <c r="E1588" s="237" t="s">
        <v>19</v>
      </c>
      <c r="F1588" s="238" t="s">
        <v>2073</v>
      </c>
      <c r="G1588" s="236"/>
      <c r="H1588" s="239">
        <v>-0.20000000000000001</v>
      </c>
      <c r="I1588" s="240"/>
      <c r="J1588" s="236"/>
      <c r="K1588" s="236"/>
      <c r="L1588" s="241"/>
      <c r="M1588" s="242"/>
      <c r="N1588" s="243"/>
      <c r="O1588" s="243"/>
      <c r="P1588" s="243"/>
      <c r="Q1588" s="243"/>
      <c r="R1588" s="243"/>
      <c r="S1588" s="243"/>
      <c r="T1588" s="244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5" t="s">
        <v>193</v>
      </c>
      <c r="AU1588" s="245" t="s">
        <v>82</v>
      </c>
      <c r="AV1588" s="13" t="s">
        <v>82</v>
      </c>
      <c r="AW1588" s="13" t="s">
        <v>33</v>
      </c>
      <c r="AX1588" s="13" t="s">
        <v>72</v>
      </c>
      <c r="AY1588" s="245" t="s">
        <v>180</v>
      </c>
    </row>
    <row r="1589" s="16" customFormat="1">
      <c r="A1589" s="16"/>
      <c r="B1589" s="267"/>
      <c r="C1589" s="268"/>
      <c r="D1589" s="228" t="s">
        <v>193</v>
      </c>
      <c r="E1589" s="269" t="s">
        <v>19</v>
      </c>
      <c r="F1589" s="270" t="s">
        <v>473</v>
      </c>
      <c r="G1589" s="268"/>
      <c r="H1589" s="271">
        <v>37.57</v>
      </c>
      <c r="I1589" s="272"/>
      <c r="J1589" s="268"/>
      <c r="K1589" s="268"/>
      <c r="L1589" s="273"/>
      <c r="M1589" s="274"/>
      <c r="N1589" s="275"/>
      <c r="O1589" s="275"/>
      <c r="P1589" s="275"/>
      <c r="Q1589" s="275"/>
      <c r="R1589" s="275"/>
      <c r="S1589" s="275"/>
      <c r="T1589" s="276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T1589" s="277" t="s">
        <v>193</v>
      </c>
      <c r="AU1589" s="277" t="s">
        <v>82</v>
      </c>
      <c r="AV1589" s="16" t="s">
        <v>100</v>
      </c>
      <c r="AW1589" s="16" t="s">
        <v>33</v>
      </c>
      <c r="AX1589" s="16" t="s">
        <v>72</v>
      </c>
      <c r="AY1589" s="277" t="s">
        <v>180</v>
      </c>
    </row>
    <row r="1590" s="14" customFormat="1">
      <c r="A1590" s="14"/>
      <c r="B1590" s="246"/>
      <c r="C1590" s="247"/>
      <c r="D1590" s="228" t="s">
        <v>193</v>
      </c>
      <c r="E1590" s="248" t="s">
        <v>19</v>
      </c>
      <c r="F1590" s="249" t="s">
        <v>2074</v>
      </c>
      <c r="G1590" s="247"/>
      <c r="H1590" s="248" t="s">
        <v>19</v>
      </c>
      <c r="I1590" s="250"/>
      <c r="J1590" s="247"/>
      <c r="K1590" s="247"/>
      <c r="L1590" s="251"/>
      <c r="M1590" s="252"/>
      <c r="N1590" s="253"/>
      <c r="O1590" s="253"/>
      <c r="P1590" s="253"/>
      <c r="Q1590" s="253"/>
      <c r="R1590" s="253"/>
      <c r="S1590" s="253"/>
      <c r="T1590" s="25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5" t="s">
        <v>193</v>
      </c>
      <c r="AU1590" s="255" t="s">
        <v>82</v>
      </c>
      <c r="AV1590" s="14" t="s">
        <v>80</v>
      </c>
      <c r="AW1590" s="14" t="s">
        <v>33</v>
      </c>
      <c r="AX1590" s="14" t="s">
        <v>72</v>
      </c>
      <c r="AY1590" s="255" t="s">
        <v>180</v>
      </c>
    </row>
    <row r="1591" s="13" customFormat="1">
      <c r="A1591" s="13"/>
      <c r="B1591" s="235"/>
      <c r="C1591" s="236"/>
      <c r="D1591" s="228" t="s">
        <v>193</v>
      </c>
      <c r="E1591" s="237" t="s">
        <v>19</v>
      </c>
      <c r="F1591" s="238" t="s">
        <v>2075</v>
      </c>
      <c r="G1591" s="236"/>
      <c r="H1591" s="239">
        <v>53.162999999999997</v>
      </c>
      <c r="I1591" s="240"/>
      <c r="J1591" s="236"/>
      <c r="K1591" s="236"/>
      <c r="L1591" s="241"/>
      <c r="M1591" s="242"/>
      <c r="N1591" s="243"/>
      <c r="O1591" s="243"/>
      <c r="P1591" s="243"/>
      <c r="Q1591" s="243"/>
      <c r="R1591" s="243"/>
      <c r="S1591" s="243"/>
      <c r="T1591" s="244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5" t="s">
        <v>193</v>
      </c>
      <c r="AU1591" s="245" t="s">
        <v>82</v>
      </c>
      <c r="AV1591" s="13" t="s">
        <v>82</v>
      </c>
      <c r="AW1591" s="13" t="s">
        <v>33</v>
      </c>
      <c r="AX1591" s="13" t="s">
        <v>72</v>
      </c>
      <c r="AY1591" s="245" t="s">
        <v>180</v>
      </c>
    </row>
    <row r="1592" s="14" customFormat="1">
      <c r="A1592" s="14"/>
      <c r="B1592" s="246"/>
      <c r="C1592" s="247"/>
      <c r="D1592" s="228" t="s">
        <v>193</v>
      </c>
      <c r="E1592" s="248" t="s">
        <v>19</v>
      </c>
      <c r="F1592" s="249" t="s">
        <v>2076</v>
      </c>
      <c r="G1592" s="247"/>
      <c r="H1592" s="248" t="s">
        <v>19</v>
      </c>
      <c r="I1592" s="250"/>
      <c r="J1592" s="247"/>
      <c r="K1592" s="247"/>
      <c r="L1592" s="251"/>
      <c r="M1592" s="252"/>
      <c r="N1592" s="253"/>
      <c r="O1592" s="253"/>
      <c r="P1592" s="253"/>
      <c r="Q1592" s="253"/>
      <c r="R1592" s="253"/>
      <c r="S1592" s="253"/>
      <c r="T1592" s="25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5" t="s">
        <v>193</v>
      </c>
      <c r="AU1592" s="255" t="s">
        <v>82</v>
      </c>
      <c r="AV1592" s="14" t="s">
        <v>80</v>
      </c>
      <c r="AW1592" s="14" t="s">
        <v>33</v>
      </c>
      <c r="AX1592" s="14" t="s">
        <v>72</v>
      </c>
      <c r="AY1592" s="255" t="s">
        <v>180</v>
      </c>
    </row>
    <row r="1593" s="13" customFormat="1">
      <c r="A1593" s="13"/>
      <c r="B1593" s="235"/>
      <c r="C1593" s="236"/>
      <c r="D1593" s="228" t="s">
        <v>193</v>
      </c>
      <c r="E1593" s="237" t="s">
        <v>19</v>
      </c>
      <c r="F1593" s="238" t="s">
        <v>2077</v>
      </c>
      <c r="G1593" s="236"/>
      <c r="H1593" s="239">
        <v>-0.56999999999999995</v>
      </c>
      <c r="I1593" s="240"/>
      <c r="J1593" s="236"/>
      <c r="K1593" s="236"/>
      <c r="L1593" s="241"/>
      <c r="M1593" s="242"/>
      <c r="N1593" s="243"/>
      <c r="O1593" s="243"/>
      <c r="P1593" s="243"/>
      <c r="Q1593" s="243"/>
      <c r="R1593" s="243"/>
      <c r="S1593" s="243"/>
      <c r="T1593" s="244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5" t="s">
        <v>193</v>
      </c>
      <c r="AU1593" s="245" t="s">
        <v>82</v>
      </c>
      <c r="AV1593" s="13" t="s">
        <v>82</v>
      </c>
      <c r="AW1593" s="13" t="s">
        <v>33</v>
      </c>
      <c r="AX1593" s="13" t="s">
        <v>72</v>
      </c>
      <c r="AY1593" s="245" t="s">
        <v>180</v>
      </c>
    </row>
    <row r="1594" s="13" customFormat="1">
      <c r="A1594" s="13"/>
      <c r="B1594" s="235"/>
      <c r="C1594" s="236"/>
      <c r="D1594" s="228" t="s">
        <v>193</v>
      </c>
      <c r="E1594" s="237" t="s">
        <v>19</v>
      </c>
      <c r="F1594" s="238" t="s">
        <v>2078</v>
      </c>
      <c r="G1594" s="236"/>
      <c r="H1594" s="239">
        <v>-0.33000000000000002</v>
      </c>
      <c r="I1594" s="240"/>
      <c r="J1594" s="236"/>
      <c r="K1594" s="236"/>
      <c r="L1594" s="241"/>
      <c r="M1594" s="242"/>
      <c r="N1594" s="243"/>
      <c r="O1594" s="243"/>
      <c r="P1594" s="243"/>
      <c r="Q1594" s="243"/>
      <c r="R1594" s="243"/>
      <c r="S1594" s="243"/>
      <c r="T1594" s="244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45" t="s">
        <v>193</v>
      </c>
      <c r="AU1594" s="245" t="s">
        <v>82</v>
      </c>
      <c r="AV1594" s="13" t="s">
        <v>82</v>
      </c>
      <c r="AW1594" s="13" t="s">
        <v>33</v>
      </c>
      <c r="AX1594" s="13" t="s">
        <v>72</v>
      </c>
      <c r="AY1594" s="245" t="s">
        <v>180</v>
      </c>
    </row>
    <row r="1595" s="14" customFormat="1">
      <c r="A1595" s="14"/>
      <c r="B1595" s="246"/>
      <c r="C1595" s="247"/>
      <c r="D1595" s="228" t="s">
        <v>193</v>
      </c>
      <c r="E1595" s="248" t="s">
        <v>19</v>
      </c>
      <c r="F1595" s="249" t="s">
        <v>2079</v>
      </c>
      <c r="G1595" s="247"/>
      <c r="H1595" s="248" t="s">
        <v>19</v>
      </c>
      <c r="I1595" s="250"/>
      <c r="J1595" s="247"/>
      <c r="K1595" s="247"/>
      <c r="L1595" s="251"/>
      <c r="M1595" s="252"/>
      <c r="N1595" s="253"/>
      <c r="O1595" s="253"/>
      <c r="P1595" s="253"/>
      <c r="Q1595" s="253"/>
      <c r="R1595" s="253"/>
      <c r="S1595" s="253"/>
      <c r="T1595" s="25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T1595" s="255" t="s">
        <v>193</v>
      </c>
      <c r="AU1595" s="255" t="s">
        <v>82</v>
      </c>
      <c r="AV1595" s="14" t="s">
        <v>80</v>
      </c>
      <c r="AW1595" s="14" t="s">
        <v>33</v>
      </c>
      <c r="AX1595" s="14" t="s">
        <v>72</v>
      </c>
      <c r="AY1595" s="255" t="s">
        <v>180</v>
      </c>
    </row>
    <row r="1596" s="13" customFormat="1">
      <c r="A1596" s="13"/>
      <c r="B1596" s="235"/>
      <c r="C1596" s="236"/>
      <c r="D1596" s="228" t="s">
        <v>193</v>
      </c>
      <c r="E1596" s="237" t="s">
        <v>19</v>
      </c>
      <c r="F1596" s="238" t="s">
        <v>2080</v>
      </c>
      <c r="G1596" s="236"/>
      <c r="H1596" s="239">
        <v>0.82299999999999995</v>
      </c>
      <c r="I1596" s="240"/>
      <c r="J1596" s="236"/>
      <c r="K1596" s="236"/>
      <c r="L1596" s="241"/>
      <c r="M1596" s="242"/>
      <c r="N1596" s="243"/>
      <c r="O1596" s="243"/>
      <c r="P1596" s="243"/>
      <c r="Q1596" s="243"/>
      <c r="R1596" s="243"/>
      <c r="S1596" s="243"/>
      <c r="T1596" s="244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5" t="s">
        <v>193</v>
      </c>
      <c r="AU1596" s="245" t="s">
        <v>82</v>
      </c>
      <c r="AV1596" s="13" t="s">
        <v>82</v>
      </c>
      <c r="AW1596" s="13" t="s">
        <v>33</v>
      </c>
      <c r="AX1596" s="13" t="s">
        <v>72</v>
      </c>
      <c r="AY1596" s="245" t="s">
        <v>180</v>
      </c>
    </row>
    <row r="1597" s="16" customFormat="1">
      <c r="A1597" s="16"/>
      <c r="B1597" s="267"/>
      <c r="C1597" s="268"/>
      <c r="D1597" s="228" t="s">
        <v>193</v>
      </c>
      <c r="E1597" s="269" t="s">
        <v>19</v>
      </c>
      <c r="F1597" s="270" t="s">
        <v>473</v>
      </c>
      <c r="G1597" s="268"/>
      <c r="H1597" s="271">
        <v>53.085999999999999</v>
      </c>
      <c r="I1597" s="272"/>
      <c r="J1597" s="268"/>
      <c r="K1597" s="268"/>
      <c r="L1597" s="273"/>
      <c r="M1597" s="274"/>
      <c r="N1597" s="275"/>
      <c r="O1597" s="275"/>
      <c r="P1597" s="275"/>
      <c r="Q1597" s="275"/>
      <c r="R1597" s="275"/>
      <c r="S1597" s="275"/>
      <c r="T1597" s="276"/>
      <c r="U1597" s="16"/>
      <c r="V1597" s="16"/>
      <c r="W1597" s="16"/>
      <c r="X1597" s="16"/>
      <c r="Y1597" s="16"/>
      <c r="Z1597" s="16"/>
      <c r="AA1597" s="16"/>
      <c r="AB1597" s="16"/>
      <c r="AC1597" s="16"/>
      <c r="AD1597" s="16"/>
      <c r="AE1597" s="16"/>
      <c r="AT1597" s="277" t="s">
        <v>193</v>
      </c>
      <c r="AU1597" s="277" t="s">
        <v>82</v>
      </c>
      <c r="AV1597" s="16" t="s">
        <v>100</v>
      </c>
      <c r="AW1597" s="16" t="s">
        <v>33</v>
      </c>
      <c r="AX1597" s="16" t="s">
        <v>72</v>
      </c>
      <c r="AY1597" s="277" t="s">
        <v>180</v>
      </c>
    </row>
    <row r="1598" s="15" customFormat="1">
      <c r="A1598" s="15"/>
      <c r="B1598" s="256"/>
      <c r="C1598" s="257"/>
      <c r="D1598" s="228" t="s">
        <v>193</v>
      </c>
      <c r="E1598" s="258" t="s">
        <v>19</v>
      </c>
      <c r="F1598" s="259" t="s">
        <v>353</v>
      </c>
      <c r="G1598" s="257"/>
      <c r="H1598" s="260">
        <v>229.68299999999999</v>
      </c>
      <c r="I1598" s="261"/>
      <c r="J1598" s="257"/>
      <c r="K1598" s="257"/>
      <c r="L1598" s="262"/>
      <c r="M1598" s="263"/>
      <c r="N1598" s="264"/>
      <c r="O1598" s="264"/>
      <c r="P1598" s="264"/>
      <c r="Q1598" s="264"/>
      <c r="R1598" s="264"/>
      <c r="S1598" s="264"/>
      <c r="T1598" s="26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T1598" s="266" t="s">
        <v>193</v>
      </c>
      <c r="AU1598" s="266" t="s">
        <v>82</v>
      </c>
      <c r="AV1598" s="15" t="s">
        <v>187</v>
      </c>
      <c r="AW1598" s="15" t="s">
        <v>33</v>
      </c>
      <c r="AX1598" s="15" t="s">
        <v>80</v>
      </c>
      <c r="AY1598" s="266" t="s">
        <v>180</v>
      </c>
    </row>
    <row r="1599" s="2" customFormat="1" ht="16.5" customHeight="1">
      <c r="A1599" s="40"/>
      <c r="B1599" s="41"/>
      <c r="C1599" s="215" t="s">
        <v>2081</v>
      </c>
      <c r="D1599" s="215" t="s">
        <v>182</v>
      </c>
      <c r="E1599" s="216" t="s">
        <v>2082</v>
      </c>
      <c r="F1599" s="217" t="s">
        <v>2083</v>
      </c>
      <c r="G1599" s="218" t="s">
        <v>185</v>
      </c>
      <c r="H1599" s="219">
        <v>1099.895</v>
      </c>
      <c r="I1599" s="220"/>
      <c r="J1599" s="221">
        <f>ROUND(I1599*H1599,2)</f>
        <v>0</v>
      </c>
      <c r="K1599" s="217" t="s">
        <v>186</v>
      </c>
      <c r="L1599" s="46"/>
      <c r="M1599" s="222" t="s">
        <v>19</v>
      </c>
      <c r="N1599" s="223" t="s">
        <v>43</v>
      </c>
      <c r="O1599" s="86"/>
      <c r="P1599" s="224">
        <f>O1599*H1599</f>
        <v>0</v>
      </c>
      <c r="Q1599" s="224">
        <v>0.0053299999999999997</v>
      </c>
      <c r="R1599" s="224">
        <f>Q1599*H1599</f>
        <v>5.86244035</v>
      </c>
      <c r="S1599" s="224">
        <v>0</v>
      </c>
      <c r="T1599" s="225">
        <f>S1599*H1599</f>
        <v>0</v>
      </c>
      <c r="U1599" s="40"/>
      <c r="V1599" s="40"/>
      <c r="W1599" s="40"/>
      <c r="X1599" s="40"/>
      <c r="Y1599" s="40"/>
      <c r="Z1599" s="40"/>
      <c r="AA1599" s="40"/>
      <c r="AB1599" s="40"/>
      <c r="AC1599" s="40"/>
      <c r="AD1599" s="40"/>
      <c r="AE1599" s="40"/>
      <c r="AR1599" s="226" t="s">
        <v>187</v>
      </c>
      <c r="AT1599" s="226" t="s">
        <v>182</v>
      </c>
      <c r="AU1599" s="226" t="s">
        <v>82</v>
      </c>
      <c r="AY1599" s="19" t="s">
        <v>180</v>
      </c>
      <c r="BE1599" s="227">
        <f>IF(N1599="základní",J1599,0)</f>
        <v>0</v>
      </c>
      <c r="BF1599" s="227">
        <f>IF(N1599="snížená",J1599,0)</f>
        <v>0</v>
      </c>
      <c r="BG1599" s="227">
        <f>IF(N1599="zákl. přenesená",J1599,0)</f>
        <v>0</v>
      </c>
      <c r="BH1599" s="227">
        <f>IF(N1599="sníž. přenesená",J1599,0)</f>
        <v>0</v>
      </c>
      <c r="BI1599" s="227">
        <f>IF(N1599="nulová",J1599,0)</f>
        <v>0</v>
      </c>
      <c r="BJ1599" s="19" t="s">
        <v>80</v>
      </c>
      <c r="BK1599" s="227">
        <f>ROUND(I1599*H1599,2)</f>
        <v>0</v>
      </c>
      <c r="BL1599" s="19" t="s">
        <v>187</v>
      </c>
      <c r="BM1599" s="226" t="s">
        <v>2084</v>
      </c>
    </row>
    <row r="1600" s="2" customFormat="1">
      <c r="A1600" s="40"/>
      <c r="B1600" s="41"/>
      <c r="C1600" s="42"/>
      <c r="D1600" s="228" t="s">
        <v>189</v>
      </c>
      <c r="E1600" s="42"/>
      <c r="F1600" s="229" t="s">
        <v>2085</v>
      </c>
      <c r="G1600" s="42"/>
      <c r="H1600" s="42"/>
      <c r="I1600" s="230"/>
      <c r="J1600" s="42"/>
      <c r="K1600" s="42"/>
      <c r="L1600" s="46"/>
      <c r="M1600" s="231"/>
      <c r="N1600" s="232"/>
      <c r="O1600" s="86"/>
      <c r="P1600" s="86"/>
      <c r="Q1600" s="86"/>
      <c r="R1600" s="86"/>
      <c r="S1600" s="86"/>
      <c r="T1600" s="87"/>
      <c r="U1600" s="40"/>
      <c r="V1600" s="40"/>
      <c r="W1600" s="40"/>
      <c r="X1600" s="40"/>
      <c r="Y1600" s="40"/>
      <c r="Z1600" s="40"/>
      <c r="AA1600" s="40"/>
      <c r="AB1600" s="40"/>
      <c r="AC1600" s="40"/>
      <c r="AD1600" s="40"/>
      <c r="AE1600" s="40"/>
      <c r="AT1600" s="19" t="s">
        <v>189</v>
      </c>
      <c r="AU1600" s="19" t="s">
        <v>82</v>
      </c>
    </row>
    <row r="1601" s="2" customFormat="1">
      <c r="A1601" s="40"/>
      <c r="B1601" s="41"/>
      <c r="C1601" s="42"/>
      <c r="D1601" s="233" t="s">
        <v>191</v>
      </c>
      <c r="E1601" s="42"/>
      <c r="F1601" s="234" t="s">
        <v>2086</v>
      </c>
      <c r="G1601" s="42"/>
      <c r="H1601" s="42"/>
      <c r="I1601" s="230"/>
      <c r="J1601" s="42"/>
      <c r="K1601" s="42"/>
      <c r="L1601" s="46"/>
      <c r="M1601" s="231"/>
      <c r="N1601" s="232"/>
      <c r="O1601" s="86"/>
      <c r="P1601" s="86"/>
      <c r="Q1601" s="86"/>
      <c r="R1601" s="86"/>
      <c r="S1601" s="86"/>
      <c r="T1601" s="87"/>
      <c r="U1601" s="40"/>
      <c r="V1601" s="40"/>
      <c r="W1601" s="40"/>
      <c r="X1601" s="40"/>
      <c r="Y1601" s="40"/>
      <c r="Z1601" s="40"/>
      <c r="AA1601" s="40"/>
      <c r="AB1601" s="40"/>
      <c r="AC1601" s="40"/>
      <c r="AD1601" s="40"/>
      <c r="AE1601" s="40"/>
      <c r="AT1601" s="19" t="s">
        <v>191</v>
      </c>
      <c r="AU1601" s="19" t="s">
        <v>82</v>
      </c>
    </row>
    <row r="1602" s="14" customFormat="1">
      <c r="A1602" s="14"/>
      <c r="B1602" s="246"/>
      <c r="C1602" s="247"/>
      <c r="D1602" s="228" t="s">
        <v>193</v>
      </c>
      <c r="E1602" s="248" t="s">
        <v>19</v>
      </c>
      <c r="F1602" s="249" t="s">
        <v>2018</v>
      </c>
      <c r="G1602" s="247"/>
      <c r="H1602" s="248" t="s">
        <v>19</v>
      </c>
      <c r="I1602" s="250"/>
      <c r="J1602" s="247"/>
      <c r="K1602" s="247"/>
      <c r="L1602" s="251"/>
      <c r="M1602" s="252"/>
      <c r="N1602" s="253"/>
      <c r="O1602" s="253"/>
      <c r="P1602" s="253"/>
      <c r="Q1602" s="253"/>
      <c r="R1602" s="253"/>
      <c r="S1602" s="253"/>
      <c r="T1602" s="25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5" t="s">
        <v>193</v>
      </c>
      <c r="AU1602" s="255" t="s">
        <v>82</v>
      </c>
      <c r="AV1602" s="14" t="s">
        <v>80</v>
      </c>
      <c r="AW1602" s="14" t="s">
        <v>33</v>
      </c>
      <c r="AX1602" s="14" t="s">
        <v>72</v>
      </c>
      <c r="AY1602" s="255" t="s">
        <v>180</v>
      </c>
    </row>
    <row r="1603" s="13" customFormat="1">
      <c r="A1603" s="13"/>
      <c r="B1603" s="235"/>
      <c r="C1603" s="236"/>
      <c r="D1603" s="228" t="s">
        <v>193</v>
      </c>
      <c r="E1603" s="237" t="s">
        <v>19</v>
      </c>
      <c r="F1603" s="238" t="s">
        <v>2087</v>
      </c>
      <c r="G1603" s="236"/>
      <c r="H1603" s="239">
        <v>82.766000000000005</v>
      </c>
      <c r="I1603" s="240"/>
      <c r="J1603" s="236"/>
      <c r="K1603" s="236"/>
      <c r="L1603" s="241"/>
      <c r="M1603" s="242"/>
      <c r="N1603" s="243"/>
      <c r="O1603" s="243"/>
      <c r="P1603" s="243"/>
      <c r="Q1603" s="243"/>
      <c r="R1603" s="243"/>
      <c r="S1603" s="243"/>
      <c r="T1603" s="244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5" t="s">
        <v>193</v>
      </c>
      <c r="AU1603" s="245" t="s">
        <v>82</v>
      </c>
      <c r="AV1603" s="13" t="s">
        <v>82</v>
      </c>
      <c r="AW1603" s="13" t="s">
        <v>33</v>
      </c>
      <c r="AX1603" s="13" t="s">
        <v>72</v>
      </c>
      <c r="AY1603" s="245" t="s">
        <v>180</v>
      </c>
    </row>
    <row r="1604" s="13" customFormat="1">
      <c r="A1604" s="13"/>
      <c r="B1604" s="235"/>
      <c r="C1604" s="236"/>
      <c r="D1604" s="228" t="s">
        <v>193</v>
      </c>
      <c r="E1604" s="237" t="s">
        <v>19</v>
      </c>
      <c r="F1604" s="238" t="s">
        <v>2088</v>
      </c>
      <c r="G1604" s="236"/>
      <c r="H1604" s="239">
        <v>5.8129999999999997</v>
      </c>
      <c r="I1604" s="240"/>
      <c r="J1604" s="236"/>
      <c r="K1604" s="236"/>
      <c r="L1604" s="241"/>
      <c r="M1604" s="242"/>
      <c r="N1604" s="243"/>
      <c r="O1604" s="243"/>
      <c r="P1604" s="243"/>
      <c r="Q1604" s="243"/>
      <c r="R1604" s="243"/>
      <c r="S1604" s="243"/>
      <c r="T1604" s="244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5" t="s">
        <v>193</v>
      </c>
      <c r="AU1604" s="245" t="s">
        <v>82</v>
      </c>
      <c r="AV1604" s="13" t="s">
        <v>82</v>
      </c>
      <c r="AW1604" s="13" t="s">
        <v>33</v>
      </c>
      <c r="AX1604" s="13" t="s">
        <v>72</v>
      </c>
      <c r="AY1604" s="245" t="s">
        <v>180</v>
      </c>
    </row>
    <row r="1605" s="13" customFormat="1">
      <c r="A1605" s="13"/>
      <c r="B1605" s="235"/>
      <c r="C1605" s="236"/>
      <c r="D1605" s="228" t="s">
        <v>193</v>
      </c>
      <c r="E1605" s="237" t="s">
        <v>19</v>
      </c>
      <c r="F1605" s="238" t="s">
        <v>2089</v>
      </c>
      <c r="G1605" s="236"/>
      <c r="H1605" s="239">
        <v>43.012999999999998</v>
      </c>
      <c r="I1605" s="240"/>
      <c r="J1605" s="236"/>
      <c r="K1605" s="236"/>
      <c r="L1605" s="241"/>
      <c r="M1605" s="242"/>
      <c r="N1605" s="243"/>
      <c r="O1605" s="243"/>
      <c r="P1605" s="243"/>
      <c r="Q1605" s="243"/>
      <c r="R1605" s="243"/>
      <c r="S1605" s="243"/>
      <c r="T1605" s="244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45" t="s">
        <v>193</v>
      </c>
      <c r="AU1605" s="245" t="s">
        <v>82</v>
      </c>
      <c r="AV1605" s="13" t="s">
        <v>82</v>
      </c>
      <c r="AW1605" s="13" t="s">
        <v>33</v>
      </c>
      <c r="AX1605" s="13" t="s">
        <v>72</v>
      </c>
      <c r="AY1605" s="245" t="s">
        <v>180</v>
      </c>
    </row>
    <row r="1606" s="13" customFormat="1">
      <c r="A1606" s="13"/>
      <c r="B1606" s="235"/>
      <c r="C1606" s="236"/>
      <c r="D1606" s="228" t="s">
        <v>193</v>
      </c>
      <c r="E1606" s="237" t="s">
        <v>19</v>
      </c>
      <c r="F1606" s="238" t="s">
        <v>2090</v>
      </c>
      <c r="G1606" s="236"/>
      <c r="H1606" s="239">
        <v>27.649000000000001</v>
      </c>
      <c r="I1606" s="240"/>
      <c r="J1606" s="236"/>
      <c r="K1606" s="236"/>
      <c r="L1606" s="241"/>
      <c r="M1606" s="242"/>
      <c r="N1606" s="243"/>
      <c r="O1606" s="243"/>
      <c r="P1606" s="243"/>
      <c r="Q1606" s="243"/>
      <c r="R1606" s="243"/>
      <c r="S1606" s="243"/>
      <c r="T1606" s="244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45" t="s">
        <v>193</v>
      </c>
      <c r="AU1606" s="245" t="s">
        <v>82</v>
      </c>
      <c r="AV1606" s="13" t="s">
        <v>82</v>
      </c>
      <c r="AW1606" s="13" t="s">
        <v>33</v>
      </c>
      <c r="AX1606" s="13" t="s">
        <v>72</v>
      </c>
      <c r="AY1606" s="245" t="s">
        <v>180</v>
      </c>
    </row>
    <row r="1607" s="13" customFormat="1">
      <c r="A1607" s="13"/>
      <c r="B1607" s="235"/>
      <c r="C1607" s="236"/>
      <c r="D1607" s="228" t="s">
        <v>193</v>
      </c>
      <c r="E1607" s="237" t="s">
        <v>19</v>
      </c>
      <c r="F1607" s="238" t="s">
        <v>2091</v>
      </c>
      <c r="G1607" s="236"/>
      <c r="H1607" s="239">
        <v>4.7779999999999996</v>
      </c>
      <c r="I1607" s="240"/>
      <c r="J1607" s="236"/>
      <c r="K1607" s="236"/>
      <c r="L1607" s="241"/>
      <c r="M1607" s="242"/>
      <c r="N1607" s="243"/>
      <c r="O1607" s="243"/>
      <c r="P1607" s="243"/>
      <c r="Q1607" s="243"/>
      <c r="R1607" s="243"/>
      <c r="S1607" s="243"/>
      <c r="T1607" s="244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45" t="s">
        <v>193</v>
      </c>
      <c r="AU1607" s="245" t="s">
        <v>82</v>
      </c>
      <c r="AV1607" s="13" t="s">
        <v>82</v>
      </c>
      <c r="AW1607" s="13" t="s">
        <v>33</v>
      </c>
      <c r="AX1607" s="13" t="s">
        <v>72</v>
      </c>
      <c r="AY1607" s="245" t="s">
        <v>180</v>
      </c>
    </row>
    <row r="1608" s="13" customFormat="1">
      <c r="A1608" s="13"/>
      <c r="B1608" s="235"/>
      <c r="C1608" s="236"/>
      <c r="D1608" s="228" t="s">
        <v>193</v>
      </c>
      <c r="E1608" s="237" t="s">
        <v>19</v>
      </c>
      <c r="F1608" s="238" t="s">
        <v>2092</v>
      </c>
      <c r="G1608" s="236"/>
      <c r="H1608" s="239">
        <v>34.177999999999997</v>
      </c>
      <c r="I1608" s="240"/>
      <c r="J1608" s="236"/>
      <c r="K1608" s="236"/>
      <c r="L1608" s="241"/>
      <c r="M1608" s="242"/>
      <c r="N1608" s="243"/>
      <c r="O1608" s="243"/>
      <c r="P1608" s="243"/>
      <c r="Q1608" s="243"/>
      <c r="R1608" s="243"/>
      <c r="S1608" s="243"/>
      <c r="T1608" s="244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5" t="s">
        <v>193</v>
      </c>
      <c r="AU1608" s="245" t="s">
        <v>82</v>
      </c>
      <c r="AV1608" s="13" t="s">
        <v>82</v>
      </c>
      <c r="AW1608" s="13" t="s">
        <v>33</v>
      </c>
      <c r="AX1608" s="13" t="s">
        <v>72</v>
      </c>
      <c r="AY1608" s="245" t="s">
        <v>180</v>
      </c>
    </row>
    <row r="1609" s="14" customFormat="1">
      <c r="A1609" s="14"/>
      <c r="B1609" s="246"/>
      <c r="C1609" s="247"/>
      <c r="D1609" s="228" t="s">
        <v>193</v>
      </c>
      <c r="E1609" s="248" t="s">
        <v>19</v>
      </c>
      <c r="F1609" s="249" t="s">
        <v>969</v>
      </c>
      <c r="G1609" s="247"/>
      <c r="H1609" s="248" t="s">
        <v>19</v>
      </c>
      <c r="I1609" s="250"/>
      <c r="J1609" s="247"/>
      <c r="K1609" s="247"/>
      <c r="L1609" s="251"/>
      <c r="M1609" s="252"/>
      <c r="N1609" s="253"/>
      <c r="O1609" s="253"/>
      <c r="P1609" s="253"/>
      <c r="Q1609" s="253"/>
      <c r="R1609" s="253"/>
      <c r="S1609" s="253"/>
      <c r="T1609" s="25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55" t="s">
        <v>193</v>
      </c>
      <c r="AU1609" s="255" t="s">
        <v>82</v>
      </c>
      <c r="AV1609" s="14" t="s">
        <v>80</v>
      </c>
      <c r="AW1609" s="14" t="s">
        <v>33</v>
      </c>
      <c r="AX1609" s="14" t="s">
        <v>72</v>
      </c>
      <c r="AY1609" s="255" t="s">
        <v>180</v>
      </c>
    </row>
    <row r="1610" s="13" customFormat="1">
      <c r="A1610" s="13"/>
      <c r="B1610" s="235"/>
      <c r="C1610" s="236"/>
      <c r="D1610" s="228" t="s">
        <v>193</v>
      </c>
      <c r="E1610" s="237" t="s">
        <v>19</v>
      </c>
      <c r="F1610" s="238" t="s">
        <v>2093</v>
      </c>
      <c r="G1610" s="236"/>
      <c r="H1610" s="239">
        <v>8.3279999999999994</v>
      </c>
      <c r="I1610" s="240"/>
      <c r="J1610" s="236"/>
      <c r="K1610" s="236"/>
      <c r="L1610" s="241"/>
      <c r="M1610" s="242"/>
      <c r="N1610" s="243"/>
      <c r="O1610" s="243"/>
      <c r="P1610" s="243"/>
      <c r="Q1610" s="243"/>
      <c r="R1610" s="243"/>
      <c r="S1610" s="243"/>
      <c r="T1610" s="244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5" t="s">
        <v>193</v>
      </c>
      <c r="AU1610" s="245" t="s">
        <v>82</v>
      </c>
      <c r="AV1610" s="13" t="s">
        <v>82</v>
      </c>
      <c r="AW1610" s="13" t="s">
        <v>33</v>
      </c>
      <c r="AX1610" s="13" t="s">
        <v>72</v>
      </c>
      <c r="AY1610" s="245" t="s">
        <v>180</v>
      </c>
    </row>
    <row r="1611" s="13" customFormat="1">
      <c r="A1611" s="13"/>
      <c r="B1611" s="235"/>
      <c r="C1611" s="236"/>
      <c r="D1611" s="228" t="s">
        <v>193</v>
      </c>
      <c r="E1611" s="237" t="s">
        <v>19</v>
      </c>
      <c r="F1611" s="238" t="s">
        <v>2094</v>
      </c>
      <c r="G1611" s="236"/>
      <c r="H1611" s="239">
        <v>12.063000000000001</v>
      </c>
      <c r="I1611" s="240"/>
      <c r="J1611" s="236"/>
      <c r="K1611" s="236"/>
      <c r="L1611" s="241"/>
      <c r="M1611" s="242"/>
      <c r="N1611" s="243"/>
      <c r="O1611" s="243"/>
      <c r="P1611" s="243"/>
      <c r="Q1611" s="243"/>
      <c r="R1611" s="243"/>
      <c r="S1611" s="243"/>
      <c r="T1611" s="244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5" t="s">
        <v>193</v>
      </c>
      <c r="AU1611" s="245" t="s">
        <v>82</v>
      </c>
      <c r="AV1611" s="13" t="s">
        <v>82</v>
      </c>
      <c r="AW1611" s="13" t="s">
        <v>33</v>
      </c>
      <c r="AX1611" s="13" t="s">
        <v>72</v>
      </c>
      <c r="AY1611" s="245" t="s">
        <v>180</v>
      </c>
    </row>
    <row r="1612" s="13" customFormat="1">
      <c r="A1612" s="13"/>
      <c r="B1612" s="235"/>
      <c r="C1612" s="236"/>
      <c r="D1612" s="228" t="s">
        <v>193</v>
      </c>
      <c r="E1612" s="237" t="s">
        <v>19</v>
      </c>
      <c r="F1612" s="238" t="s">
        <v>2095</v>
      </c>
      <c r="G1612" s="236"/>
      <c r="H1612" s="239">
        <v>8</v>
      </c>
      <c r="I1612" s="240"/>
      <c r="J1612" s="236"/>
      <c r="K1612" s="236"/>
      <c r="L1612" s="241"/>
      <c r="M1612" s="242"/>
      <c r="N1612" s="243"/>
      <c r="O1612" s="243"/>
      <c r="P1612" s="243"/>
      <c r="Q1612" s="243"/>
      <c r="R1612" s="243"/>
      <c r="S1612" s="243"/>
      <c r="T1612" s="244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5" t="s">
        <v>193</v>
      </c>
      <c r="AU1612" s="245" t="s">
        <v>82</v>
      </c>
      <c r="AV1612" s="13" t="s">
        <v>82</v>
      </c>
      <c r="AW1612" s="13" t="s">
        <v>33</v>
      </c>
      <c r="AX1612" s="13" t="s">
        <v>72</v>
      </c>
      <c r="AY1612" s="245" t="s">
        <v>180</v>
      </c>
    </row>
    <row r="1613" s="13" customFormat="1">
      <c r="A1613" s="13"/>
      <c r="B1613" s="235"/>
      <c r="C1613" s="236"/>
      <c r="D1613" s="228" t="s">
        <v>193</v>
      </c>
      <c r="E1613" s="237" t="s">
        <v>19</v>
      </c>
      <c r="F1613" s="238" t="s">
        <v>2096</v>
      </c>
      <c r="G1613" s="236"/>
      <c r="H1613" s="239">
        <v>4.4000000000000004</v>
      </c>
      <c r="I1613" s="240"/>
      <c r="J1613" s="236"/>
      <c r="K1613" s="236"/>
      <c r="L1613" s="241"/>
      <c r="M1613" s="242"/>
      <c r="N1613" s="243"/>
      <c r="O1613" s="243"/>
      <c r="P1613" s="243"/>
      <c r="Q1613" s="243"/>
      <c r="R1613" s="243"/>
      <c r="S1613" s="243"/>
      <c r="T1613" s="244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45" t="s">
        <v>193</v>
      </c>
      <c r="AU1613" s="245" t="s">
        <v>82</v>
      </c>
      <c r="AV1613" s="13" t="s">
        <v>82</v>
      </c>
      <c r="AW1613" s="13" t="s">
        <v>33</v>
      </c>
      <c r="AX1613" s="13" t="s">
        <v>72</v>
      </c>
      <c r="AY1613" s="245" t="s">
        <v>180</v>
      </c>
    </row>
    <row r="1614" s="14" customFormat="1">
      <c r="A1614" s="14"/>
      <c r="B1614" s="246"/>
      <c r="C1614" s="247"/>
      <c r="D1614" s="228" t="s">
        <v>193</v>
      </c>
      <c r="E1614" s="248" t="s">
        <v>19</v>
      </c>
      <c r="F1614" s="249" t="s">
        <v>1000</v>
      </c>
      <c r="G1614" s="247"/>
      <c r="H1614" s="248" t="s">
        <v>19</v>
      </c>
      <c r="I1614" s="250"/>
      <c r="J1614" s="247"/>
      <c r="K1614" s="247"/>
      <c r="L1614" s="251"/>
      <c r="M1614" s="252"/>
      <c r="N1614" s="253"/>
      <c r="O1614" s="253"/>
      <c r="P1614" s="253"/>
      <c r="Q1614" s="253"/>
      <c r="R1614" s="253"/>
      <c r="S1614" s="253"/>
      <c r="T1614" s="25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5" t="s">
        <v>193</v>
      </c>
      <c r="AU1614" s="255" t="s">
        <v>82</v>
      </c>
      <c r="AV1614" s="14" t="s">
        <v>80</v>
      </c>
      <c r="AW1614" s="14" t="s">
        <v>33</v>
      </c>
      <c r="AX1614" s="14" t="s">
        <v>72</v>
      </c>
      <c r="AY1614" s="255" t="s">
        <v>180</v>
      </c>
    </row>
    <row r="1615" s="13" customFormat="1">
      <c r="A1615" s="13"/>
      <c r="B1615" s="235"/>
      <c r="C1615" s="236"/>
      <c r="D1615" s="228" t="s">
        <v>193</v>
      </c>
      <c r="E1615" s="237" t="s">
        <v>19</v>
      </c>
      <c r="F1615" s="238" t="s">
        <v>2097</v>
      </c>
      <c r="G1615" s="236"/>
      <c r="H1615" s="239">
        <v>-1.52</v>
      </c>
      <c r="I1615" s="240"/>
      <c r="J1615" s="236"/>
      <c r="K1615" s="236"/>
      <c r="L1615" s="241"/>
      <c r="M1615" s="242"/>
      <c r="N1615" s="243"/>
      <c r="O1615" s="243"/>
      <c r="P1615" s="243"/>
      <c r="Q1615" s="243"/>
      <c r="R1615" s="243"/>
      <c r="S1615" s="243"/>
      <c r="T1615" s="244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45" t="s">
        <v>193</v>
      </c>
      <c r="AU1615" s="245" t="s">
        <v>82</v>
      </c>
      <c r="AV1615" s="13" t="s">
        <v>82</v>
      </c>
      <c r="AW1615" s="13" t="s">
        <v>33</v>
      </c>
      <c r="AX1615" s="13" t="s">
        <v>72</v>
      </c>
      <c r="AY1615" s="245" t="s">
        <v>180</v>
      </c>
    </row>
    <row r="1616" s="14" customFormat="1">
      <c r="A1616" s="14"/>
      <c r="B1616" s="246"/>
      <c r="C1616" s="247"/>
      <c r="D1616" s="228" t="s">
        <v>193</v>
      </c>
      <c r="E1616" s="248" t="s">
        <v>19</v>
      </c>
      <c r="F1616" s="249" t="s">
        <v>2030</v>
      </c>
      <c r="G1616" s="247"/>
      <c r="H1616" s="248" t="s">
        <v>19</v>
      </c>
      <c r="I1616" s="250"/>
      <c r="J1616" s="247"/>
      <c r="K1616" s="247"/>
      <c r="L1616" s="251"/>
      <c r="M1616" s="252"/>
      <c r="N1616" s="253"/>
      <c r="O1616" s="253"/>
      <c r="P1616" s="253"/>
      <c r="Q1616" s="253"/>
      <c r="R1616" s="253"/>
      <c r="S1616" s="253"/>
      <c r="T1616" s="25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5" t="s">
        <v>193</v>
      </c>
      <c r="AU1616" s="255" t="s">
        <v>82</v>
      </c>
      <c r="AV1616" s="14" t="s">
        <v>80</v>
      </c>
      <c r="AW1616" s="14" t="s">
        <v>33</v>
      </c>
      <c r="AX1616" s="14" t="s">
        <v>72</v>
      </c>
      <c r="AY1616" s="255" t="s">
        <v>180</v>
      </c>
    </row>
    <row r="1617" s="13" customFormat="1">
      <c r="A1617" s="13"/>
      <c r="B1617" s="235"/>
      <c r="C1617" s="236"/>
      <c r="D1617" s="228" t="s">
        <v>193</v>
      </c>
      <c r="E1617" s="237" t="s">
        <v>19</v>
      </c>
      <c r="F1617" s="238" t="s">
        <v>2098</v>
      </c>
      <c r="G1617" s="236"/>
      <c r="H1617" s="239">
        <v>-2.1779999999999999</v>
      </c>
      <c r="I1617" s="240"/>
      <c r="J1617" s="236"/>
      <c r="K1617" s="236"/>
      <c r="L1617" s="241"/>
      <c r="M1617" s="242"/>
      <c r="N1617" s="243"/>
      <c r="O1617" s="243"/>
      <c r="P1617" s="243"/>
      <c r="Q1617" s="243"/>
      <c r="R1617" s="243"/>
      <c r="S1617" s="243"/>
      <c r="T1617" s="244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45" t="s">
        <v>193</v>
      </c>
      <c r="AU1617" s="245" t="s">
        <v>82</v>
      </c>
      <c r="AV1617" s="13" t="s">
        <v>82</v>
      </c>
      <c r="AW1617" s="13" t="s">
        <v>33</v>
      </c>
      <c r="AX1617" s="13" t="s">
        <v>72</v>
      </c>
      <c r="AY1617" s="245" t="s">
        <v>180</v>
      </c>
    </row>
    <row r="1618" s="14" customFormat="1">
      <c r="A1618" s="14"/>
      <c r="B1618" s="246"/>
      <c r="C1618" s="247"/>
      <c r="D1618" s="228" t="s">
        <v>193</v>
      </c>
      <c r="E1618" s="248" t="s">
        <v>19</v>
      </c>
      <c r="F1618" s="249" t="s">
        <v>2032</v>
      </c>
      <c r="G1618" s="247"/>
      <c r="H1618" s="248" t="s">
        <v>19</v>
      </c>
      <c r="I1618" s="250"/>
      <c r="J1618" s="247"/>
      <c r="K1618" s="247"/>
      <c r="L1618" s="251"/>
      <c r="M1618" s="252"/>
      <c r="N1618" s="253"/>
      <c r="O1618" s="253"/>
      <c r="P1618" s="253"/>
      <c r="Q1618" s="253"/>
      <c r="R1618" s="253"/>
      <c r="S1618" s="253"/>
      <c r="T1618" s="25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T1618" s="255" t="s">
        <v>193</v>
      </c>
      <c r="AU1618" s="255" t="s">
        <v>82</v>
      </c>
      <c r="AV1618" s="14" t="s">
        <v>80</v>
      </c>
      <c r="AW1618" s="14" t="s">
        <v>33</v>
      </c>
      <c r="AX1618" s="14" t="s">
        <v>72</v>
      </c>
      <c r="AY1618" s="255" t="s">
        <v>180</v>
      </c>
    </row>
    <row r="1619" s="13" customFormat="1">
      <c r="A1619" s="13"/>
      <c r="B1619" s="235"/>
      <c r="C1619" s="236"/>
      <c r="D1619" s="228" t="s">
        <v>193</v>
      </c>
      <c r="E1619" s="237" t="s">
        <v>19</v>
      </c>
      <c r="F1619" s="238" t="s">
        <v>2099</v>
      </c>
      <c r="G1619" s="236"/>
      <c r="H1619" s="239">
        <v>0.55700000000000005</v>
      </c>
      <c r="I1619" s="240"/>
      <c r="J1619" s="236"/>
      <c r="K1619" s="236"/>
      <c r="L1619" s="241"/>
      <c r="M1619" s="242"/>
      <c r="N1619" s="243"/>
      <c r="O1619" s="243"/>
      <c r="P1619" s="243"/>
      <c r="Q1619" s="243"/>
      <c r="R1619" s="243"/>
      <c r="S1619" s="243"/>
      <c r="T1619" s="244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5" t="s">
        <v>193</v>
      </c>
      <c r="AU1619" s="245" t="s">
        <v>82</v>
      </c>
      <c r="AV1619" s="13" t="s">
        <v>82</v>
      </c>
      <c r="AW1619" s="13" t="s">
        <v>33</v>
      </c>
      <c r="AX1619" s="13" t="s">
        <v>72</v>
      </c>
      <c r="AY1619" s="245" t="s">
        <v>180</v>
      </c>
    </row>
    <row r="1620" s="14" customFormat="1">
      <c r="A1620" s="14"/>
      <c r="B1620" s="246"/>
      <c r="C1620" s="247"/>
      <c r="D1620" s="228" t="s">
        <v>193</v>
      </c>
      <c r="E1620" s="248" t="s">
        <v>19</v>
      </c>
      <c r="F1620" s="249" t="s">
        <v>2034</v>
      </c>
      <c r="G1620" s="247"/>
      <c r="H1620" s="248" t="s">
        <v>19</v>
      </c>
      <c r="I1620" s="250"/>
      <c r="J1620" s="247"/>
      <c r="K1620" s="247"/>
      <c r="L1620" s="251"/>
      <c r="M1620" s="252"/>
      <c r="N1620" s="253"/>
      <c r="O1620" s="253"/>
      <c r="P1620" s="253"/>
      <c r="Q1620" s="253"/>
      <c r="R1620" s="253"/>
      <c r="S1620" s="253"/>
      <c r="T1620" s="25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5" t="s">
        <v>193</v>
      </c>
      <c r="AU1620" s="255" t="s">
        <v>82</v>
      </c>
      <c r="AV1620" s="14" t="s">
        <v>80</v>
      </c>
      <c r="AW1620" s="14" t="s">
        <v>33</v>
      </c>
      <c r="AX1620" s="14" t="s">
        <v>72</v>
      </c>
      <c r="AY1620" s="255" t="s">
        <v>180</v>
      </c>
    </row>
    <row r="1621" s="13" customFormat="1">
      <c r="A1621" s="13"/>
      <c r="B1621" s="235"/>
      <c r="C1621" s="236"/>
      <c r="D1621" s="228" t="s">
        <v>193</v>
      </c>
      <c r="E1621" s="237" t="s">
        <v>19</v>
      </c>
      <c r="F1621" s="238" t="s">
        <v>2100</v>
      </c>
      <c r="G1621" s="236"/>
      <c r="H1621" s="239">
        <v>6.2039999999999997</v>
      </c>
      <c r="I1621" s="240"/>
      <c r="J1621" s="236"/>
      <c r="K1621" s="236"/>
      <c r="L1621" s="241"/>
      <c r="M1621" s="242"/>
      <c r="N1621" s="243"/>
      <c r="O1621" s="243"/>
      <c r="P1621" s="243"/>
      <c r="Q1621" s="243"/>
      <c r="R1621" s="243"/>
      <c r="S1621" s="243"/>
      <c r="T1621" s="244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5" t="s">
        <v>193</v>
      </c>
      <c r="AU1621" s="245" t="s">
        <v>82</v>
      </c>
      <c r="AV1621" s="13" t="s">
        <v>82</v>
      </c>
      <c r="AW1621" s="13" t="s">
        <v>33</v>
      </c>
      <c r="AX1621" s="13" t="s">
        <v>72</v>
      </c>
      <c r="AY1621" s="245" t="s">
        <v>180</v>
      </c>
    </row>
    <row r="1622" s="13" customFormat="1">
      <c r="A1622" s="13"/>
      <c r="B1622" s="235"/>
      <c r="C1622" s="236"/>
      <c r="D1622" s="228" t="s">
        <v>193</v>
      </c>
      <c r="E1622" s="237" t="s">
        <v>19</v>
      </c>
      <c r="F1622" s="238" t="s">
        <v>2101</v>
      </c>
      <c r="G1622" s="236"/>
      <c r="H1622" s="239">
        <v>2.198</v>
      </c>
      <c r="I1622" s="240"/>
      <c r="J1622" s="236"/>
      <c r="K1622" s="236"/>
      <c r="L1622" s="241"/>
      <c r="M1622" s="242"/>
      <c r="N1622" s="243"/>
      <c r="O1622" s="243"/>
      <c r="P1622" s="243"/>
      <c r="Q1622" s="243"/>
      <c r="R1622" s="243"/>
      <c r="S1622" s="243"/>
      <c r="T1622" s="244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45" t="s">
        <v>193</v>
      </c>
      <c r="AU1622" s="245" t="s">
        <v>82</v>
      </c>
      <c r="AV1622" s="13" t="s">
        <v>82</v>
      </c>
      <c r="AW1622" s="13" t="s">
        <v>33</v>
      </c>
      <c r="AX1622" s="13" t="s">
        <v>72</v>
      </c>
      <c r="AY1622" s="245" t="s">
        <v>180</v>
      </c>
    </row>
    <row r="1623" s="14" customFormat="1">
      <c r="A1623" s="14"/>
      <c r="B1623" s="246"/>
      <c r="C1623" s="247"/>
      <c r="D1623" s="228" t="s">
        <v>193</v>
      </c>
      <c r="E1623" s="248" t="s">
        <v>19</v>
      </c>
      <c r="F1623" s="249" t="s">
        <v>2102</v>
      </c>
      <c r="G1623" s="247"/>
      <c r="H1623" s="248" t="s">
        <v>19</v>
      </c>
      <c r="I1623" s="250"/>
      <c r="J1623" s="247"/>
      <c r="K1623" s="247"/>
      <c r="L1623" s="251"/>
      <c r="M1623" s="252"/>
      <c r="N1623" s="253"/>
      <c r="O1623" s="253"/>
      <c r="P1623" s="253"/>
      <c r="Q1623" s="253"/>
      <c r="R1623" s="253"/>
      <c r="S1623" s="253"/>
      <c r="T1623" s="25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5" t="s">
        <v>193</v>
      </c>
      <c r="AU1623" s="255" t="s">
        <v>82</v>
      </c>
      <c r="AV1623" s="14" t="s">
        <v>80</v>
      </c>
      <c r="AW1623" s="14" t="s">
        <v>33</v>
      </c>
      <c r="AX1623" s="14" t="s">
        <v>72</v>
      </c>
      <c r="AY1623" s="255" t="s">
        <v>180</v>
      </c>
    </row>
    <row r="1624" s="13" customFormat="1">
      <c r="A1624" s="13"/>
      <c r="B1624" s="235"/>
      <c r="C1624" s="236"/>
      <c r="D1624" s="228" t="s">
        <v>193</v>
      </c>
      <c r="E1624" s="237" t="s">
        <v>19</v>
      </c>
      <c r="F1624" s="238" t="s">
        <v>2103</v>
      </c>
      <c r="G1624" s="236"/>
      <c r="H1624" s="239">
        <v>14.564</v>
      </c>
      <c r="I1624" s="240"/>
      <c r="J1624" s="236"/>
      <c r="K1624" s="236"/>
      <c r="L1624" s="241"/>
      <c r="M1624" s="242"/>
      <c r="N1624" s="243"/>
      <c r="O1624" s="243"/>
      <c r="P1624" s="243"/>
      <c r="Q1624" s="243"/>
      <c r="R1624" s="243"/>
      <c r="S1624" s="243"/>
      <c r="T1624" s="244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5" t="s">
        <v>193</v>
      </c>
      <c r="AU1624" s="245" t="s">
        <v>82</v>
      </c>
      <c r="AV1624" s="13" t="s">
        <v>82</v>
      </c>
      <c r="AW1624" s="13" t="s">
        <v>33</v>
      </c>
      <c r="AX1624" s="13" t="s">
        <v>72</v>
      </c>
      <c r="AY1624" s="245" t="s">
        <v>180</v>
      </c>
    </row>
    <row r="1625" s="14" customFormat="1">
      <c r="A1625" s="14"/>
      <c r="B1625" s="246"/>
      <c r="C1625" s="247"/>
      <c r="D1625" s="228" t="s">
        <v>193</v>
      </c>
      <c r="E1625" s="248" t="s">
        <v>19</v>
      </c>
      <c r="F1625" s="249" t="s">
        <v>2104</v>
      </c>
      <c r="G1625" s="247"/>
      <c r="H1625" s="248" t="s">
        <v>19</v>
      </c>
      <c r="I1625" s="250"/>
      <c r="J1625" s="247"/>
      <c r="K1625" s="247"/>
      <c r="L1625" s="251"/>
      <c r="M1625" s="252"/>
      <c r="N1625" s="253"/>
      <c r="O1625" s="253"/>
      <c r="P1625" s="253"/>
      <c r="Q1625" s="253"/>
      <c r="R1625" s="253"/>
      <c r="S1625" s="253"/>
      <c r="T1625" s="25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5" t="s">
        <v>193</v>
      </c>
      <c r="AU1625" s="255" t="s">
        <v>82</v>
      </c>
      <c r="AV1625" s="14" t="s">
        <v>80</v>
      </c>
      <c r="AW1625" s="14" t="s">
        <v>33</v>
      </c>
      <c r="AX1625" s="14" t="s">
        <v>72</v>
      </c>
      <c r="AY1625" s="255" t="s">
        <v>180</v>
      </c>
    </row>
    <row r="1626" s="13" customFormat="1">
      <c r="A1626" s="13"/>
      <c r="B1626" s="235"/>
      <c r="C1626" s="236"/>
      <c r="D1626" s="228" t="s">
        <v>193</v>
      </c>
      <c r="E1626" s="237" t="s">
        <v>19</v>
      </c>
      <c r="F1626" s="238" t="s">
        <v>2105</v>
      </c>
      <c r="G1626" s="236"/>
      <c r="H1626" s="239">
        <v>-7.1790000000000003</v>
      </c>
      <c r="I1626" s="240"/>
      <c r="J1626" s="236"/>
      <c r="K1626" s="236"/>
      <c r="L1626" s="241"/>
      <c r="M1626" s="242"/>
      <c r="N1626" s="243"/>
      <c r="O1626" s="243"/>
      <c r="P1626" s="243"/>
      <c r="Q1626" s="243"/>
      <c r="R1626" s="243"/>
      <c r="S1626" s="243"/>
      <c r="T1626" s="244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5" t="s">
        <v>193</v>
      </c>
      <c r="AU1626" s="245" t="s">
        <v>82</v>
      </c>
      <c r="AV1626" s="13" t="s">
        <v>82</v>
      </c>
      <c r="AW1626" s="13" t="s">
        <v>33</v>
      </c>
      <c r="AX1626" s="13" t="s">
        <v>72</v>
      </c>
      <c r="AY1626" s="245" t="s">
        <v>180</v>
      </c>
    </row>
    <row r="1627" s="14" customFormat="1">
      <c r="A1627" s="14"/>
      <c r="B1627" s="246"/>
      <c r="C1627" s="247"/>
      <c r="D1627" s="228" t="s">
        <v>193</v>
      </c>
      <c r="E1627" s="248" t="s">
        <v>19</v>
      </c>
      <c r="F1627" s="249" t="s">
        <v>2106</v>
      </c>
      <c r="G1627" s="247"/>
      <c r="H1627" s="248" t="s">
        <v>19</v>
      </c>
      <c r="I1627" s="250"/>
      <c r="J1627" s="247"/>
      <c r="K1627" s="247"/>
      <c r="L1627" s="251"/>
      <c r="M1627" s="252"/>
      <c r="N1627" s="253"/>
      <c r="O1627" s="253"/>
      <c r="P1627" s="253"/>
      <c r="Q1627" s="253"/>
      <c r="R1627" s="253"/>
      <c r="S1627" s="253"/>
      <c r="T1627" s="25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5" t="s">
        <v>193</v>
      </c>
      <c r="AU1627" s="255" t="s">
        <v>82</v>
      </c>
      <c r="AV1627" s="14" t="s">
        <v>80</v>
      </c>
      <c r="AW1627" s="14" t="s">
        <v>33</v>
      </c>
      <c r="AX1627" s="14" t="s">
        <v>72</v>
      </c>
      <c r="AY1627" s="255" t="s">
        <v>180</v>
      </c>
    </row>
    <row r="1628" s="13" customFormat="1">
      <c r="A1628" s="13"/>
      <c r="B1628" s="235"/>
      <c r="C1628" s="236"/>
      <c r="D1628" s="228" t="s">
        <v>193</v>
      </c>
      <c r="E1628" s="237" t="s">
        <v>19</v>
      </c>
      <c r="F1628" s="238" t="s">
        <v>2107</v>
      </c>
      <c r="G1628" s="236"/>
      <c r="H1628" s="239">
        <v>-8.5199999999999996</v>
      </c>
      <c r="I1628" s="240"/>
      <c r="J1628" s="236"/>
      <c r="K1628" s="236"/>
      <c r="L1628" s="241"/>
      <c r="M1628" s="242"/>
      <c r="N1628" s="243"/>
      <c r="O1628" s="243"/>
      <c r="P1628" s="243"/>
      <c r="Q1628" s="243"/>
      <c r="R1628" s="243"/>
      <c r="S1628" s="243"/>
      <c r="T1628" s="244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5" t="s">
        <v>193</v>
      </c>
      <c r="AU1628" s="245" t="s">
        <v>82</v>
      </c>
      <c r="AV1628" s="13" t="s">
        <v>82</v>
      </c>
      <c r="AW1628" s="13" t="s">
        <v>33</v>
      </c>
      <c r="AX1628" s="13" t="s">
        <v>72</v>
      </c>
      <c r="AY1628" s="245" t="s">
        <v>180</v>
      </c>
    </row>
    <row r="1629" s="13" customFormat="1">
      <c r="A1629" s="13"/>
      <c r="B1629" s="235"/>
      <c r="C1629" s="236"/>
      <c r="D1629" s="228" t="s">
        <v>193</v>
      </c>
      <c r="E1629" s="237" t="s">
        <v>19</v>
      </c>
      <c r="F1629" s="238" t="s">
        <v>2108</v>
      </c>
      <c r="G1629" s="236"/>
      <c r="H1629" s="239">
        <v>-3</v>
      </c>
      <c r="I1629" s="240"/>
      <c r="J1629" s="236"/>
      <c r="K1629" s="236"/>
      <c r="L1629" s="241"/>
      <c r="M1629" s="242"/>
      <c r="N1629" s="243"/>
      <c r="O1629" s="243"/>
      <c r="P1629" s="243"/>
      <c r="Q1629" s="243"/>
      <c r="R1629" s="243"/>
      <c r="S1629" s="243"/>
      <c r="T1629" s="244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5" t="s">
        <v>193</v>
      </c>
      <c r="AU1629" s="245" t="s">
        <v>82</v>
      </c>
      <c r="AV1629" s="13" t="s">
        <v>82</v>
      </c>
      <c r="AW1629" s="13" t="s">
        <v>33</v>
      </c>
      <c r="AX1629" s="13" t="s">
        <v>72</v>
      </c>
      <c r="AY1629" s="245" t="s">
        <v>180</v>
      </c>
    </row>
    <row r="1630" s="13" customFormat="1">
      <c r="A1630" s="13"/>
      <c r="B1630" s="235"/>
      <c r="C1630" s="236"/>
      <c r="D1630" s="228" t="s">
        <v>193</v>
      </c>
      <c r="E1630" s="237" t="s">
        <v>19</v>
      </c>
      <c r="F1630" s="238" t="s">
        <v>2109</v>
      </c>
      <c r="G1630" s="236"/>
      <c r="H1630" s="239">
        <v>-5.8970000000000002</v>
      </c>
      <c r="I1630" s="240"/>
      <c r="J1630" s="236"/>
      <c r="K1630" s="236"/>
      <c r="L1630" s="241"/>
      <c r="M1630" s="242"/>
      <c r="N1630" s="243"/>
      <c r="O1630" s="243"/>
      <c r="P1630" s="243"/>
      <c r="Q1630" s="243"/>
      <c r="R1630" s="243"/>
      <c r="S1630" s="243"/>
      <c r="T1630" s="244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5" t="s">
        <v>193</v>
      </c>
      <c r="AU1630" s="245" t="s">
        <v>82</v>
      </c>
      <c r="AV1630" s="13" t="s">
        <v>82</v>
      </c>
      <c r="AW1630" s="13" t="s">
        <v>33</v>
      </c>
      <c r="AX1630" s="13" t="s">
        <v>72</v>
      </c>
      <c r="AY1630" s="245" t="s">
        <v>180</v>
      </c>
    </row>
    <row r="1631" s="13" customFormat="1">
      <c r="A1631" s="13"/>
      <c r="B1631" s="235"/>
      <c r="C1631" s="236"/>
      <c r="D1631" s="228" t="s">
        <v>193</v>
      </c>
      <c r="E1631" s="237" t="s">
        <v>19</v>
      </c>
      <c r="F1631" s="238" t="s">
        <v>2110</v>
      </c>
      <c r="G1631" s="236"/>
      <c r="H1631" s="239">
        <v>-4.0149999999999997</v>
      </c>
      <c r="I1631" s="240"/>
      <c r="J1631" s="236"/>
      <c r="K1631" s="236"/>
      <c r="L1631" s="241"/>
      <c r="M1631" s="242"/>
      <c r="N1631" s="243"/>
      <c r="O1631" s="243"/>
      <c r="P1631" s="243"/>
      <c r="Q1631" s="243"/>
      <c r="R1631" s="243"/>
      <c r="S1631" s="243"/>
      <c r="T1631" s="244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5" t="s">
        <v>193</v>
      </c>
      <c r="AU1631" s="245" t="s">
        <v>82</v>
      </c>
      <c r="AV1631" s="13" t="s">
        <v>82</v>
      </c>
      <c r="AW1631" s="13" t="s">
        <v>33</v>
      </c>
      <c r="AX1631" s="13" t="s">
        <v>72</v>
      </c>
      <c r="AY1631" s="245" t="s">
        <v>180</v>
      </c>
    </row>
    <row r="1632" s="16" customFormat="1">
      <c r="A1632" s="16"/>
      <c r="B1632" s="267"/>
      <c r="C1632" s="268"/>
      <c r="D1632" s="228" t="s">
        <v>193</v>
      </c>
      <c r="E1632" s="269" t="s">
        <v>19</v>
      </c>
      <c r="F1632" s="270" t="s">
        <v>473</v>
      </c>
      <c r="G1632" s="268"/>
      <c r="H1632" s="271">
        <v>222.202</v>
      </c>
      <c r="I1632" s="272"/>
      <c r="J1632" s="268"/>
      <c r="K1632" s="268"/>
      <c r="L1632" s="273"/>
      <c r="M1632" s="274"/>
      <c r="N1632" s="275"/>
      <c r="O1632" s="275"/>
      <c r="P1632" s="275"/>
      <c r="Q1632" s="275"/>
      <c r="R1632" s="275"/>
      <c r="S1632" s="275"/>
      <c r="T1632" s="276"/>
      <c r="U1632" s="16"/>
      <c r="V1632" s="16"/>
      <c r="W1632" s="16"/>
      <c r="X1632" s="16"/>
      <c r="Y1632" s="16"/>
      <c r="Z1632" s="16"/>
      <c r="AA1632" s="16"/>
      <c r="AB1632" s="16"/>
      <c r="AC1632" s="16"/>
      <c r="AD1632" s="16"/>
      <c r="AE1632" s="16"/>
      <c r="AT1632" s="277" t="s">
        <v>193</v>
      </c>
      <c r="AU1632" s="277" t="s">
        <v>82</v>
      </c>
      <c r="AV1632" s="16" t="s">
        <v>100</v>
      </c>
      <c r="AW1632" s="16" t="s">
        <v>33</v>
      </c>
      <c r="AX1632" s="16" t="s">
        <v>72</v>
      </c>
      <c r="AY1632" s="277" t="s">
        <v>180</v>
      </c>
    </row>
    <row r="1633" s="14" customFormat="1">
      <c r="A1633" s="14"/>
      <c r="B1633" s="246"/>
      <c r="C1633" s="247"/>
      <c r="D1633" s="228" t="s">
        <v>193</v>
      </c>
      <c r="E1633" s="248" t="s">
        <v>19</v>
      </c>
      <c r="F1633" s="249" t="s">
        <v>1471</v>
      </c>
      <c r="G1633" s="247"/>
      <c r="H1633" s="248" t="s">
        <v>19</v>
      </c>
      <c r="I1633" s="250"/>
      <c r="J1633" s="247"/>
      <c r="K1633" s="247"/>
      <c r="L1633" s="251"/>
      <c r="M1633" s="252"/>
      <c r="N1633" s="253"/>
      <c r="O1633" s="253"/>
      <c r="P1633" s="253"/>
      <c r="Q1633" s="253"/>
      <c r="R1633" s="253"/>
      <c r="S1633" s="253"/>
      <c r="T1633" s="25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5" t="s">
        <v>193</v>
      </c>
      <c r="AU1633" s="255" t="s">
        <v>82</v>
      </c>
      <c r="AV1633" s="14" t="s">
        <v>80</v>
      </c>
      <c r="AW1633" s="14" t="s">
        <v>33</v>
      </c>
      <c r="AX1633" s="14" t="s">
        <v>72</v>
      </c>
      <c r="AY1633" s="255" t="s">
        <v>180</v>
      </c>
    </row>
    <row r="1634" s="13" customFormat="1">
      <c r="A1634" s="13"/>
      <c r="B1634" s="235"/>
      <c r="C1634" s="236"/>
      <c r="D1634" s="228" t="s">
        <v>193</v>
      </c>
      <c r="E1634" s="237" t="s">
        <v>19</v>
      </c>
      <c r="F1634" s="238" t="s">
        <v>2111</v>
      </c>
      <c r="G1634" s="236"/>
      <c r="H1634" s="239">
        <v>4.5599999999999996</v>
      </c>
      <c r="I1634" s="240"/>
      <c r="J1634" s="236"/>
      <c r="K1634" s="236"/>
      <c r="L1634" s="241"/>
      <c r="M1634" s="242"/>
      <c r="N1634" s="243"/>
      <c r="O1634" s="243"/>
      <c r="P1634" s="243"/>
      <c r="Q1634" s="243"/>
      <c r="R1634" s="243"/>
      <c r="S1634" s="243"/>
      <c r="T1634" s="244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45" t="s">
        <v>193</v>
      </c>
      <c r="AU1634" s="245" t="s">
        <v>82</v>
      </c>
      <c r="AV1634" s="13" t="s">
        <v>82</v>
      </c>
      <c r="AW1634" s="13" t="s">
        <v>33</v>
      </c>
      <c r="AX1634" s="13" t="s">
        <v>72</v>
      </c>
      <c r="AY1634" s="245" t="s">
        <v>180</v>
      </c>
    </row>
    <row r="1635" s="16" customFormat="1">
      <c r="A1635" s="16"/>
      <c r="B1635" s="267"/>
      <c r="C1635" s="268"/>
      <c r="D1635" s="228" t="s">
        <v>193</v>
      </c>
      <c r="E1635" s="269" t="s">
        <v>19</v>
      </c>
      <c r="F1635" s="270" t="s">
        <v>473</v>
      </c>
      <c r="G1635" s="268"/>
      <c r="H1635" s="271">
        <v>4.5599999999999996</v>
      </c>
      <c r="I1635" s="272"/>
      <c r="J1635" s="268"/>
      <c r="K1635" s="268"/>
      <c r="L1635" s="273"/>
      <c r="M1635" s="274"/>
      <c r="N1635" s="275"/>
      <c r="O1635" s="275"/>
      <c r="P1635" s="275"/>
      <c r="Q1635" s="275"/>
      <c r="R1635" s="275"/>
      <c r="S1635" s="275"/>
      <c r="T1635" s="276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T1635" s="277" t="s">
        <v>193</v>
      </c>
      <c r="AU1635" s="277" t="s">
        <v>82</v>
      </c>
      <c r="AV1635" s="16" t="s">
        <v>100</v>
      </c>
      <c r="AW1635" s="16" t="s">
        <v>33</v>
      </c>
      <c r="AX1635" s="16" t="s">
        <v>72</v>
      </c>
      <c r="AY1635" s="277" t="s">
        <v>180</v>
      </c>
    </row>
    <row r="1636" s="14" customFormat="1">
      <c r="A1636" s="14"/>
      <c r="B1636" s="246"/>
      <c r="C1636" s="247"/>
      <c r="D1636" s="228" t="s">
        <v>193</v>
      </c>
      <c r="E1636" s="248" t="s">
        <v>19</v>
      </c>
      <c r="F1636" s="249" t="s">
        <v>2038</v>
      </c>
      <c r="G1636" s="247"/>
      <c r="H1636" s="248" t="s">
        <v>19</v>
      </c>
      <c r="I1636" s="250"/>
      <c r="J1636" s="247"/>
      <c r="K1636" s="247"/>
      <c r="L1636" s="251"/>
      <c r="M1636" s="252"/>
      <c r="N1636" s="253"/>
      <c r="O1636" s="253"/>
      <c r="P1636" s="253"/>
      <c r="Q1636" s="253"/>
      <c r="R1636" s="253"/>
      <c r="S1636" s="253"/>
      <c r="T1636" s="25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5" t="s">
        <v>193</v>
      </c>
      <c r="AU1636" s="255" t="s">
        <v>82</v>
      </c>
      <c r="AV1636" s="14" t="s">
        <v>80</v>
      </c>
      <c r="AW1636" s="14" t="s">
        <v>33</v>
      </c>
      <c r="AX1636" s="14" t="s">
        <v>72</v>
      </c>
      <c r="AY1636" s="255" t="s">
        <v>180</v>
      </c>
    </row>
    <row r="1637" s="13" customFormat="1">
      <c r="A1637" s="13"/>
      <c r="B1637" s="235"/>
      <c r="C1637" s="236"/>
      <c r="D1637" s="228" t="s">
        <v>193</v>
      </c>
      <c r="E1637" s="237" t="s">
        <v>19</v>
      </c>
      <c r="F1637" s="238" t="s">
        <v>2112</v>
      </c>
      <c r="G1637" s="236"/>
      <c r="H1637" s="239">
        <v>59.118000000000002</v>
      </c>
      <c r="I1637" s="240"/>
      <c r="J1637" s="236"/>
      <c r="K1637" s="236"/>
      <c r="L1637" s="241"/>
      <c r="M1637" s="242"/>
      <c r="N1637" s="243"/>
      <c r="O1637" s="243"/>
      <c r="P1637" s="243"/>
      <c r="Q1637" s="243"/>
      <c r="R1637" s="243"/>
      <c r="S1637" s="243"/>
      <c r="T1637" s="244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5" t="s">
        <v>193</v>
      </c>
      <c r="AU1637" s="245" t="s">
        <v>82</v>
      </c>
      <c r="AV1637" s="13" t="s">
        <v>82</v>
      </c>
      <c r="AW1637" s="13" t="s">
        <v>33</v>
      </c>
      <c r="AX1637" s="13" t="s">
        <v>72</v>
      </c>
      <c r="AY1637" s="245" t="s">
        <v>180</v>
      </c>
    </row>
    <row r="1638" s="13" customFormat="1">
      <c r="A1638" s="13"/>
      <c r="B1638" s="235"/>
      <c r="C1638" s="236"/>
      <c r="D1638" s="228" t="s">
        <v>193</v>
      </c>
      <c r="E1638" s="237" t="s">
        <v>19</v>
      </c>
      <c r="F1638" s="238" t="s">
        <v>2113</v>
      </c>
      <c r="G1638" s="236"/>
      <c r="H1638" s="239">
        <v>19.867999999999999</v>
      </c>
      <c r="I1638" s="240"/>
      <c r="J1638" s="236"/>
      <c r="K1638" s="236"/>
      <c r="L1638" s="241"/>
      <c r="M1638" s="242"/>
      <c r="N1638" s="243"/>
      <c r="O1638" s="243"/>
      <c r="P1638" s="243"/>
      <c r="Q1638" s="243"/>
      <c r="R1638" s="243"/>
      <c r="S1638" s="243"/>
      <c r="T1638" s="244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5" t="s">
        <v>193</v>
      </c>
      <c r="AU1638" s="245" t="s">
        <v>82</v>
      </c>
      <c r="AV1638" s="13" t="s">
        <v>82</v>
      </c>
      <c r="AW1638" s="13" t="s">
        <v>33</v>
      </c>
      <c r="AX1638" s="13" t="s">
        <v>72</v>
      </c>
      <c r="AY1638" s="245" t="s">
        <v>180</v>
      </c>
    </row>
    <row r="1639" s="13" customFormat="1">
      <c r="A1639" s="13"/>
      <c r="B1639" s="235"/>
      <c r="C1639" s="236"/>
      <c r="D1639" s="228" t="s">
        <v>193</v>
      </c>
      <c r="E1639" s="237" t="s">
        <v>19</v>
      </c>
      <c r="F1639" s="238" t="s">
        <v>2114</v>
      </c>
      <c r="G1639" s="236"/>
      <c r="H1639" s="239">
        <v>26.550000000000001</v>
      </c>
      <c r="I1639" s="240"/>
      <c r="J1639" s="236"/>
      <c r="K1639" s="236"/>
      <c r="L1639" s="241"/>
      <c r="M1639" s="242"/>
      <c r="N1639" s="243"/>
      <c r="O1639" s="243"/>
      <c r="P1639" s="243"/>
      <c r="Q1639" s="243"/>
      <c r="R1639" s="243"/>
      <c r="S1639" s="243"/>
      <c r="T1639" s="244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5" t="s">
        <v>193</v>
      </c>
      <c r="AU1639" s="245" t="s">
        <v>82</v>
      </c>
      <c r="AV1639" s="13" t="s">
        <v>82</v>
      </c>
      <c r="AW1639" s="13" t="s">
        <v>33</v>
      </c>
      <c r="AX1639" s="13" t="s">
        <v>72</v>
      </c>
      <c r="AY1639" s="245" t="s">
        <v>180</v>
      </c>
    </row>
    <row r="1640" s="13" customFormat="1">
      <c r="A1640" s="13"/>
      <c r="B1640" s="235"/>
      <c r="C1640" s="236"/>
      <c r="D1640" s="228" t="s">
        <v>193</v>
      </c>
      <c r="E1640" s="237" t="s">
        <v>19</v>
      </c>
      <c r="F1640" s="238" t="s">
        <v>2115</v>
      </c>
      <c r="G1640" s="236"/>
      <c r="H1640" s="239">
        <v>3.1949999999999998</v>
      </c>
      <c r="I1640" s="240"/>
      <c r="J1640" s="236"/>
      <c r="K1640" s="236"/>
      <c r="L1640" s="241"/>
      <c r="M1640" s="242"/>
      <c r="N1640" s="243"/>
      <c r="O1640" s="243"/>
      <c r="P1640" s="243"/>
      <c r="Q1640" s="243"/>
      <c r="R1640" s="243"/>
      <c r="S1640" s="243"/>
      <c r="T1640" s="244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5" t="s">
        <v>193</v>
      </c>
      <c r="AU1640" s="245" t="s">
        <v>82</v>
      </c>
      <c r="AV1640" s="13" t="s">
        <v>82</v>
      </c>
      <c r="AW1640" s="13" t="s">
        <v>33</v>
      </c>
      <c r="AX1640" s="13" t="s">
        <v>72</v>
      </c>
      <c r="AY1640" s="245" t="s">
        <v>180</v>
      </c>
    </row>
    <row r="1641" s="13" customFormat="1">
      <c r="A1641" s="13"/>
      <c r="B1641" s="235"/>
      <c r="C1641" s="236"/>
      <c r="D1641" s="228" t="s">
        <v>193</v>
      </c>
      <c r="E1641" s="237" t="s">
        <v>19</v>
      </c>
      <c r="F1641" s="238" t="s">
        <v>2116</v>
      </c>
      <c r="G1641" s="236"/>
      <c r="H1641" s="239">
        <v>37.344999999999999</v>
      </c>
      <c r="I1641" s="240"/>
      <c r="J1641" s="236"/>
      <c r="K1641" s="236"/>
      <c r="L1641" s="241"/>
      <c r="M1641" s="242"/>
      <c r="N1641" s="243"/>
      <c r="O1641" s="243"/>
      <c r="P1641" s="243"/>
      <c r="Q1641" s="243"/>
      <c r="R1641" s="243"/>
      <c r="S1641" s="243"/>
      <c r="T1641" s="244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5" t="s">
        <v>193</v>
      </c>
      <c r="AU1641" s="245" t="s">
        <v>82</v>
      </c>
      <c r="AV1641" s="13" t="s">
        <v>82</v>
      </c>
      <c r="AW1641" s="13" t="s">
        <v>33</v>
      </c>
      <c r="AX1641" s="13" t="s">
        <v>72</v>
      </c>
      <c r="AY1641" s="245" t="s">
        <v>180</v>
      </c>
    </row>
    <row r="1642" s="13" customFormat="1">
      <c r="A1642" s="13"/>
      <c r="B1642" s="235"/>
      <c r="C1642" s="236"/>
      <c r="D1642" s="228" t="s">
        <v>193</v>
      </c>
      <c r="E1642" s="237" t="s">
        <v>19</v>
      </c>
      <c r="F1642" s="238" t="s">
        <v>2117</v>
      </c>
      <c r="G1642" s="236"/>
      <c r="H1642" s="239">
        <v>19.765999999999998</v>
      </c>
      <c r="I1642" s="240"/>
      <c r="J1642" s="236"/>
      <c r="K1642" s="236"/>
      <c r="L1642" s="241"/>
      <c r="M1642" s="242"/>
      <c r="N1642" s="243"/>
      <c r="O1642" s="243"/>
      <c r="P1642" s="243"/>
      <c r="Q1642" s="243"/>
      <c r="R1642" s="243"/>
      <c r="S1642" s="243"/>
      <c r="T1642" s="244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5" t="s">
        <v>193</v>
      </c>
      <c r="AU1642" s="245" t="s">
        <v>82</v>
      </c>
      <c r="AV1642" s="13" t="s">
        <v>82</v>
      </c>
      <c r="AW1642" s="13" t="s">
        <v>33</v>
      </c>
      <c r="AX1642" s="13" t="s">
        <v>72</v>
      </c>
      <c r="AY1642" s="245" t="s">
        <v>180</v>
      </c>
    </row>
    <row r="1643" s="13" customFormat="1">
      <c r="A1643" s="13"/>
      <c r="B1643" s="235"/>
      <c r="C1643" s="236"/>
      <c r="D1643" s="228" t="s">
        <v>193</v>
      </c>
      <c r="E1643" s="237" t="s">
        <v>19</v>
      </c>
      <c r="F1643" s="238" t="s">
        <v>2118</v>
      </c>
      <c r="G1643" s="236"/>
      <c r="H1643" s="239">
        <v>15.856999999999999</v>
      </c>
      <c r="I1643" s="240"/>
      <c r="J1643" s="236"/>
      <c r="K1643" s="236"/>
      <c r="L1643" s="241"/>
      <c r="M1643" s="242"/>
      <c r="N1643" s="243"/>
      <c r="O1643" s="243"/>
      <c r="P1643" s="243"/>
      <c r="Q1643" s="243"/>
      <c r="R1643" s="243"/>
      <c r="S1643" s="243"/>
      <c r="T1643" s="244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45" t="s">
        <v>193</v>
      </c>
      <c r="AU1643" s="245" t="s">
        <v>82</v>
      </c>
      <c r="AV1643" s="13" t="s">
        <v>82</v>
      </c>
      <c r="AW1643" s="13" t="s">
        <v>33</v>
      </c>
      <c r="AX1643" s="13" t="s">
        <v>72</v>
      </c>
      <c r="AY1643" s="245" t="s">
        <v>180</v>
      </c>
    </row>
    <row r="1644" s="14" customFormat="1">
      <c r="A1644" s="14"/>
      <c r="B1644" s="246"/>
      <c r="C1644" s="247"/>
      <c r="D1644" s="228" t="s">
        <v>193</v>
      </c>
      <c r="E1644" s="248" t="s">
        <v>19</v>
      </c>
      <c r="F1644" s="249" t="s">
        <v>2046</v>
      </c>
      <c r="G1644" s="247"/>
      <c r="H1644" s="248" t="s">
        <v>19</v>
      </c>
      <c r="I1644" s="250"/>
      <c r="J1644" s="247"/>
      <c r="K1644" s="247"/>
      <c r="L1644" s="251"/>
      <c r="M1644" s="252"/>
      <c r="N1644" s="253"/>
      <c r="O1644" s="253"/>
      <c r="P1644" s="253"/>
      <c r="Q1644" s="253"/>
      <c r="R1644" s="253"/>
      <c r="S1644" s="253"/>
      <c r="T1644" s="25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T1644" s="255" t="s">
        <v>193</v>
      </c>
      <c r="AU1644" s="255" t="s">
        <v>82</v>
      </c>
      <c r="AV1644" s="14" t="s">
        <v>80</v>
      </c>
      <c r="AW1644" s="14" t="s">
        <v>33</v>
      </c>
      <c r="AX1644" s="14" t="s">
        <v>72</v>
      </c>
      <c r="AY1644" s="255" t="s">
        <v>180</v>
      </c>
    </row>
    <row r="1645" s="13" customFormat="1">
      <c r="A1645" s="13"/>
      <c r="B1645" s="235"/>
      <c r="C1645" s="236"/>
      <c r="D1645" s="228" t="s">
        <v>193</v>
      </c>
      <c r="E1645" s="237" t="s">
        <v>19</v>
      </c>
      <c r="F1645" s="238" t="s">
        <v>2119</v>
      </c>
      <c r="G1645" s="236"/>
      <c r="H1645" s="239">
        <v>7.3159999999999998</v>
      </c>
      <c r="I1645" s="240"/>
      <c r="J1645" s="236"/>
      <c r="K1645" s="236"/>
      <c r="L1645" s="241"/>
      <c r="M1645" s="242"/>
      <c r="N1645" s="243"/>
      <c r="O1645" s="243"/>
      <c r="P1645" s="243"/>
      <c r="Q1645" s="243"/>
      <c r="R1645" s="243"/>
      <c r="S1645" s="243"/>
      <c r="T1645" s="244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5" t="s">
        <v>193</v>
      </c>
      <c r="AU1645" s="245" t="s">
        <v>82</v>
      </c>
      <c r="AV1645" s="13" t="s">
        <v>82</v>
      </c>
      <c r="AW1645" s="13" t="s">
        <v>33</v>
      </c>
      <c r="AX1645" s="13" t="s">
        <v>72</v>
      </c>
      <c r="AY1645" s="245" t="s">
        <v>180</v>
      </c>
    </row>
    <row r="1646" s="14" customFormat="1">
      <c r="A1646" s="14"/>
      <c r="B1646" s="246"/>
      <c r="C1646" s="247"/>
      <c r="D1646" s="228" t="s">
        <v>193</v>
      </c>
      <c r="E1646" s="248" t="s">
        <v>19</v>
      </c>
      <c r="F1646" s="249" t="s">
        <v>2102</v>
      </c>
      <c r="G1646" s="247"/>
      <c r="H1646" s="248" t="s">
        <v>19</v>
      </c>
      <c r="I1646" s="250"/>
      <c r="J1646" s="247"/>
      <c r="K1646" s="247"/>
      <c r="L1646" s="251"/>
      <c r="M1646" s="252"/>
      <c r="N1646" s="253"/>
      <c r="O1646" s="253"/>
      <c r="P1646" s="253"/>
      <c r="Q1646" s="253"/>
      <c r="R1646" s="253"/>
      <c r="S1646" s="253"/>
      <c r="T1646" s="25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55" t="s">
        <v>193</v>
      </c>
      <c r="AU1646" s="255" t="s">
        <v>82</v>
      </c>
      <c r="AV1646" s="14" t="s">
        <v>80</v>
      </c>
      <c r="AW1646" s="14" t="s">
        <v>33</v>
      </c>
      <c r="AX1646" s="14" t="s">
        <v>72</v>
      </c>
      <c r="AY1646" s="255" t="s">
        <v>180</v>
      </c>
    </row>
    <row r="1647" s="13" customFormat="1">
      <c r="A1647" s="13"/>
      <c r="B1647" s="235"/>
      <c r="C1647" s="236"/>
      <c r="D1647" s="228" t="s">
        <v>193</v>
      </c>
      <c r="E1647" s="237" t="s">
        <v>19</v>
      </c>
      <c r="F1647" s="238" t="s">
        <v>2120</v>
      </c>
      <c r="G1647" s="236"/>
      <c r="H1647" s="239">
        <v>6.0490000000000004</v>
      </c>
      <c r="I1647" s="240"/>
      <c r="J1647" s="236"/>
      <c r="K1647" s="236"/>
      <c r="L1647" s="241"/>
      <c r="M1647" s="242"/>
      <c r="N1647" s="243"/>
      <c r="O1647" s="243"/>
      <c r="P1647" s="243"/>
      <c r="Q1647" s="243"/>
      <c r="R1647" s="243"/>
      <c r="S1647" s="243"/>
      <c r="T1647" s="244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5" t="s">
        <v>193</v>
      </c>
      <c r="AU1647" s="245" t="s">
        <v>82</v>
      </c>
      <c r="AV1647" s="13" t="s">
        <v>82</v>
      </c>
      <c r="AW1647" s="13" t="s">
        <v>33</v>
      </c>
      <c r="AX1647" s="13" t="s">
        <v>72</v>
      </c>
      <c r="AY1647" s="245" t="s">
        <v>180</v>
      </c>
    </row>
    <row r="1648" s="13" customFormat="1">
      <c r="A1648" s="13"/>
      <c r="B1648" s="235"/>
      <c r="C1648" s="236"/>
      <c r="D1648" s="228" t="s">
        <v>193</v>
      </c>
      <c r="E1648" s="237" t="s">
        <v>19</v>
      </c>
      <c r="F1648" s="238" t="s">
        <v>2121</v>
      </c>
      <c r="G1648" s="236"/>
      <c r="H1648" s="239">
        <v>5.375</v>
      </c>
      <c r="I1648" s="240"/>
      <c r="J1648" s="236"/>
      <c r="K1648" s="236"/>
      <c r="L1648" s="241"/>
      <c r="M1648" s="242"/>
      <c r="N1648" s="243"/>
      <c r="O1648" s="243"/>
      <c r="P1648" s="243"/>
      <c r="Q1648" s="243"/>
      <c r="R1648" s="243"/>
      <c r="S1648" s="243"/>
      <c r="T1648" s="244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5" t="s">
        <v>193</v>
      </c>
      <c r="AU1648" s="245" t="s">
        <v>82</v>
      </c>
      <c r="AV1648" s="13" t="s">
        <v>82</v>
      </c>
      <c r="AW1648" s="13" t="s">
        <v>33</v>
      </c>
      <c r="AX1648" s="13" t="s">
        <v>72</v>
      </c>
      <c r="AY1648" s="245" t="s">
        <v>180</v>
      </c>
    </row>
    <row r="1649" s="14" customFormat="1">
      <c r="A1649" s="14"/>
      <c r="B1649" s="246"/>
      <c r="C1649" s="247"/>
      <c r="D1649" s="228" t="s">
        <v>193</v>
      </c>
      <c r="E1649" s="248" t="s">
        <v>19</v>
      </c>
      <c r="F1649" s="249" t="s">
        <v>2048</v>
      </c>
      <c r="G1649" s="247"/>
      <c r="H1649" s="248" t="s">
        <v>19</v>
      </c>
      <c r="I1649" s="250"/>
      <c r="J1649" s="247"/>
      <c r="K1649" s="247"/>
      <c r="L1649" s="251"/>
      <c r="M1649" s="252"/>
      <c r="N1649" s="253"/>
      <c r="O1649" s="253"/>
      <c r="P1649" s="253"/>
      <c r="Q1649" s="253"/>
      <c r="R1649" s="253"/>
      <c r="S1649" s="253"/>
      <c r="T1649" s="25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5" t="s">
        <v>193</v>
      </c>
      <c r="AU1649" s="255" t="s">
        <v>82</v>
      </c>
      <c r="AV1649" s="14" t="s">
        <v>80</v>
      </c>
      <c r="AW1649" s="14" t="s">
        <v>33</v>
      </c>
      <c r="AX1649" s="14" t="s">
        <v>72</v>
      </c>
      <c r="AY1649" s="255" t="s">
        <v>180</v>
      </c>
    </row>
    <row r="1650" s="13" customFormat="1">
      <c r="A1650" s="13"/>
      <c r="B1650" s="235"/>
      <c r="C1650" s="236"/>
      <c r="D1650" s="228" t="s">
        <v>193</v>
      </c>
      <c r="E1650" s="237" t="s">
        <v>19</v>
      </c>
      <c r="F1650" s="238" t="s">
        <v>2122</v>
      </c>
      <c r="G1650" s="236"/>
      <c r="H1650" s="239">
        <v>-5.4829999999999997</v>
      </c>
      <c r="I1650" s="240"/>
      <c r="J1650" s="236"/>
      <c r="K1650" s="236"/>
      <c r="L1650" s="241"/>
      <c r="M1650" s="242"/>
      <c r="N1650" s="243"/>
      <c r="O1650" s="243"/>
      <c r="P1650" s="243"/>
      <c r="Q1650" s="243"/>
      <c r="R1650" s="243"/>
      <c r="S1650" s="243"/>
      <c r="T1650" s="244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5" t="s">
        <v>193</v>
      </c>
      <c r="AU1650" s="245" t="s">
        <v>82</v>
      </c>
      <c r="AV1650" s="13" t="s">
        <v>82</v>
      </c>
      <c r="AW1650" s="13" t="s">
        <v>33</v>
      </c>
      <c r="AX1650" s="13" t="s">
        <v>72</v>
      </c>
      <c r="AY1650" s="245" t="s">
        <v>180</v>
      </c>
    </row>
    <row r="1651" s="14" customFormat="1">
      <c r="A1651" s="14"/>
      <c r="B1651" s="246"/>
      <c r="C1651" s="247"/>
      <c r="D1651" s="228" t="s">
        <v>193</v>
      </c>
      <c r="E1651" s="248" t="s">
        <v>19</v>
      </c>
      <c r="F1651" s="249" t="s">
        <v>2050</v>
      </c>
      <c r="G1651" s="247"/>
      <c r="H1651" s="248" t="s">
        <v>19</v>
      </c>
      <c r="I1651" s="250"/>
      <c r="J1651" s="247"/>
      <c r="K1651" s="247"/>
      <c r="L1651" s="251"/>
      <c r="M1651" s="252"/>
      <c r="N1651" s="253"/>
      <c r="O1651" s="253"/>
      <c r="P1651" s="253"/>
      <c r="Q1651" s="253"/>
      <c r="R1651" s="253"/>
      <c r="S1651" s="253"/>
      <c r="T1651" s="25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5" t="s">
        <v>193</v>
      </c>
      <c r="AU1651" s="255" t="s">
        <v>82</v>
      </c>
      <c r="AV1651" s="14" t="s">
        <v>80</v>
      </c>
      <c r="AW1651" s="14" t="s">
        <v>33</v>
      </c>
      <c r="AX1651" s="14" t="s">
        <v>72</v>
      </c>
      <c r="AY1651" s="255" t="s">
        <v>180</v>
      </c>
    </row>
    <row r="1652" s="13" customFormat="1">
      <c r="A1652" s="13"/>
      <c r="B1652" s="235"/>
      <c r="C1652" s="236"/>
      <c r="D1652" s="228" t="s">
        <v>193</v>
      </c>
      <c r="E1652" s="237" t="s">
        <v>19</v>
      </c>
      <c r="F1652" s="238" t="s">
        <v>2123</v>
      </c>
      <c r="G1652" s="236"/>
      <c r="H1652" s="239">
        <v>0.182</v>
      </c>
      <c r="I1652" s="240"/>
      <c r="J1652" s="236"/>
      <c r="K1652" s="236"/>
      <c r="L1652" s="241"/>
      <c r="M1652" s="242"/>
      <c r="N1652" s="243"/>
      <c r="O1652" s="243"/>
      <c r="P1652" s="243"/>
      <c r="Q1652" s="243"/>
      <c r="R1652" s="243"/>
      <c r="S1652" s="243"/>
      <c r="T1652" s="244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5" t="s">
        <v>193</v>
      </c>
      <c r="AU1652" s="245" t="s">
        <v>82</v>
      </c>
      <c r="AV1652" s="13" t="s">
        <v>82</v>
      </c>
      <c r="AW1652" s="13" t="s">
        <v>33</v>
      </c>
      <c r="AX1652" s="13" t="s">
        <v>72</v>
      </c>
      <c r="AY1652" s="245" t="s">
        <v>180</v>
      </c>
    </row>
    <row r="1653" s="14" customFormat="1">
      <c r="A1653" s="14"/>
      <c r="B1653" s="246"/>
      <c r="C1653" s="247"/>
      <c r="D1653" s="228" t="s">
        <v>193</v>
      </c>
      <c r="E1653" s="248" t="s">
        <v>19</v>
      </c>
      <c r="F1653" s="249" t="s">
        <v>2124</v>
      </c>
      <c r="G1653" s="247"/>
      <c r="H1653" s="248" t="s">
        <v>19</v>
      </c>
      <c r="I1653" s="250"/>
      <c r="J1653" s="247"/>
      <c r="K1653" s="247"/>
      <c r="L1653" s="251"/>
      <c r="M1653" s="252"/>
      <c r="N1653" s="253"/>
      <c r="O1653" s="253"/>
      <c r="P1653" s="253"/>
      <c r="Q1653" s="253"/>
      <c r="R1653" s="253"/>
      <c r="S1653" s="253"/>
      <c r="T1653" s="25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5" t="s">
        <v>193</v>
      </c>
      <c r="AU1653" s="255" t="s">
        <v>82</v>
      </c>
      <c r="AV1653" s="14" t="s">
        <v>80</v>
      </c>
      <c r="AW1653" s="14" t="s">
        <v>33</v>
      </c>
      <c r="AX1653" s="14" t="s">
        <v>72</v>
      </c>
      <c r="AY1653" s="255" t="s">
        <v>180</v>
      </c>
    </row>
    <row r="1654" s="13" customFormat="1">
      <c r="A1654" s="13"/>
      <c r="B1654" s="235"/>
      <c r="C1654" s="236"/>
      <c r="D1654" s="228" t="s">
        <v>193</v>
      </c>
      <c r="E1654" s="237" t="s">
        <v>19</v>
      </c>
      <c r="F1654" s="238" t="s">
        <v>2125</v>
      </c>
      <c r="G1654" s="236"/>
      <c r="H1654" s="239">
        <v>-15.380000000000001</v>
      </c>
      <c r="I1654" s="240"/>
      <c r="J1654" s="236"/>
      <c r="K1654" s="236"/>
      <c r="L1654" s="241"/>
      <c r="M1654" s="242"/>
      <c r="N1654" s="243"/>
      <c r="O1654" s="243"/>
      <c r="P1654" s="243"/>
      <c r="Q1654" s="243"/>
      <c r="R1654" s="243"/>
      <c r="S1654" s="243"/>
      <c r="T1654" s="244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5" t="s">
        <v>193</v>
      </c>
      <c r="AU1654" s="245" t="s">
        <v>82</v>
      </c>
      <c r="AV1654" s="13" t="s">
        <v>82</v>
      </c>
      <c r="AW1654" s="13" t="s">
        <v>33</v>
      </c>
      <c r="AX1654" s="13" t="s">
        <v>72</v>
      </c>
      <c r="AY1654" s="245" t="s">
        <v>180</v>
      </c>
    </row>
    <row r="1655" s="13" customFormat="1">
      <c r="A1655" s="13"/>
      <c r="B1655" s="235"/>
      <c r="C1655" s="236"/>
      <c r="D1655" s="228" t="s">
        <v>193</v>
      </c>
      <c r="E1655" s="237" t="s">
        <v>19</v>
      </c>
      <c r="F1655" s="238" t="s">
        <v>2126</v>
      </c>
      <c r="G1655" s="236"/>
      <c r="H1655" s="239">
        <v>-3.1909999999999998</v>
      </c>
      <c r="I1655" s="240"/>
      <c r="J1655" s="236"/>
      <c r="K1655" s="236"/>
      <c r="L1655" s="241"/>
      <c r="M1655" s="242"/>
      <c r="N1655" s="243"/>
      <c r="O1655" s="243"/>
      <c r="P1655" s="243"/>
      <c r="Q1655" s="243"/>
      <c r="R1655" s="243"/>
      <c r="S1655" s="243"/>
      <c r="T1655" s="244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5" t="s">
        <v>193</v>
      </c>
      <c r="AU1655" s="245" t="s">
        <v>82</v>
      </c>
      <c r="AV1655" s="13" t="s">
        <v>82</v>
      </c>
      <c r="AW1655" s="13" t="s">
        <v>33</v>
      </c>
      <c r="AX1655" s="13" t="s">
        <v>72</v>
      </c>
      <c r="AY1655" s="245" t="s">
        <v>180</v>
      </c>
    </row>
    <row r="1656" s="16" customFormat="1">
      <c r="A1656" s="16"/>
      <c r="B1656" s="267"/>
      <c r="C1656" s="268"/>
      <c r="D1656" s="228" t="s">
        <v>193</v>
      </c>
      <c r="E1656" s="269" t="s">
        <v>19</v>
      </c>
      <c r="F1656" s="270" t="s">
        <v>473</v>
      </c>
      <c r="G1656" s="268"/>
      <c r="H1656" s="271">
        <v>176.56700000000001</v>
      </c>
      <c r="I1656" s="272"/>
      <c r="J1656" s="268"/>
      <c r="K1656" s="268"/>
      <c r="L1656" s="273"/>
      <c r="M1656" s="274"/>
      <c r="N1656" s="275"/>
      <c r="O1656" s="275"/>
      <c r="P1656" s="275"/>
      <c r="Q1656" s="275"/>
      <c r="R1656" s="275"/>
      <c r="S1656" s="275"/>
      <c r="T1656" s="276"/>
      <c r="U1656" s="16"/>
      <c r="V1656" s="16"/>
      <c r="W1656" s="16"/>
      <c r="X1656" s="16"/>
      <c r="Y1656" s="16"/>
      <c r="Z1656" s="16"/>
      <c r="AA1656" s="16"/>
      <c r="AB1656" s="16"/>
      <c r="AC1656" s="16"/>
      <c r="AD1656" s="16"/>
      <c r="AE1656" s="16"/>
      <c r="AT1656" s="277" t="s">
        <v>193</v>
      </c>
      <c r="AU1656" s="277" t="s">
        <v>82</v>
      </c>
      <c r="AV1656" s="16" t="s">
        <v>100</v>
      </c>
      <c r="AW1656" s="16" t="s">
        <v>33</v>
      </c>
      <c r="AX1656" s="16" t="s">
        <v>72</v>
      </c>
      <c r="AY1656" s="277" t="s">
        <v>180</v>
      </c>
    </row>
    <row r="1657" s="14" customFormat="1">
      <c r="A1657" s="14"/>
      <c r="B1657" s="246"/>
      <c r="C1657" s="247"/>
      <c r="D1657" s="228" t="s">
        <v>193</v>
      </c>
      <c r="E1657" s="248" t="s">
        <v>19</v>
      </c>
      <c r="F1657" s="249" t="s">
        <v>2052</v>
      </c>
      <c r="G1657" s="247"/>
      <c r="H1657" s="248" t="s">
        <v>19</v>
      </c>
      <c r="I1657" s="250"/>
      <c r="J1657" s="247"/>
      <c r="K1657" s="247"/>
      <c r="L1657" s="251"/>
      <c r="M1657" s="252"/>
      <c r="N1657" s="253"/>
      <c r="O1657" s="253"/>
      <c r="P1657" s="253"/>
      <c r="Q1657" s="253"/>
      <c r="R1657" s="253"/>
      <c r="S1657" s="253"/>
      <c r="T1657" s="25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5" t="s">
        <v>193</v>
      </c>
      <c r="AU1657" s="255" t="s">
        <v>82</v>
      </c>
      <c r="AV1657" s="14" t="s">
        <v>80</v>
      </c>
      <c r="AW1657" s="14" t="s">
        <v>33</v>
      </c>
      <c r="AX1657" s="14" t="s">
        <v>72</v>
      </c>
      <c r="AY1657" s="255" t="s">
        <v>180</v>
      </c>
    </row>
    <row r="1658" s="13" customFormat="1">
      <c r="A1658" s="13"/>
      <c r="B1658" s="235"/>
      <c r="C1658" s="236"/>
      <c r="D1658" s="228" t="s">
        <v>193</v>
      </c>
      <c r="E1658" s="237" t="s">
        <v>19</v>
      </c>
      <c r="F1658" s="238" t="s">
        <v>2127</v>
      </c>
      <c r="G1658" s="236"/>
      <c r="H1658" s="239">
        <v>75.084999999999994</v>
      </c>
      <c r="I1658" s="240"/>
      <c r="J1658" s="236"/>
      <c r="K1658" s="236"/>
      <c r="L1658" s="241"/>
      <c r="M1658" s="242"/>
      <c r="N1658" s="243"/>
      <c r="O1658" s="243"/>
      <c r="P1658" s="243"/>
      <c r="Q1658" s="243"/>
      <c r="R1658" s="243"/>
      <c r="S1658" s="243"/>
      <c r="T1658" s="244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5" t="s">
        <v>193</v>
      </c>
      <c r="AU1658" s="245" t="s">
        <v>82</v>
      </c>
      <c r="AV1658" s="13" t="s">
        <v>82</v>
      </c>
      <c r="AW1658" s="13" t="s">
        <v>33</v>
      </c>
      <c r="AX1658" s="13" t="s">
        <v>72</v>
      </c>
      <c r="AY1658" s="245" t="s">
        <v>180</v>
      </c>
    </row>
    <row r="1659" s="13" customFormat="1">
      <c r="A1659" s="13"/>
      <c r="B1659" s="235"/>
      <c r="C1659" s="236"/>
      <c r="D1659" s="228" t="s">
        <v>193</v>
      </c>
      <c r="E1659" s="237" t="s">
        <v>19</v>
      </c>
      <c r="F1659" s="238" t="s">
        <v>2128</v>
      </c>
      <c r="G1659" s="236"/>
      <c r="H1659" s="239">
        <v>5.7409999999999997</v>
      </c>
      <c r="I1659" s="240"/>
      <c r="J1659" s="236"/>
      <c r="K1659" s="236"/>
      <c r="L1659" s="241"/>
      <c r="M1659" s="242"/>
      <c r="N1659" s="243"/>
      <c r="O1659" s="243"/>
      <c r="P1659" s="243"/>
      <c r="Q1659" s="243"/>
      <c r="R1659" s="243"/>
      <c r="S1659" s="243"/>
      <c r="T1659" s="244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5" t="s">
        <v>193</v>
      </c>
      <c r="AU1659" s="245" t="s">
        <v>82</v>
      </c>
      <c r="AV1659" s="13" t="s">
        <v>82</v>
      </c>
      <c r="AW1659" s="13" t="s">
        <v>33</v>
      </c>
      <c r="AX1659" s="13" t="s">
        <v>72</v>
      </c>
      <c r="AY1659" s="245" t="s">
        <v>180</v>
      </c>
    </row>
    <row r="1660" s="13" customFormat="1">
      <c r="A1660" s="13"/>
      <c r="B1660" s="235"/>
      <c r="C1660" s="236"/>
      <c r="D1660" s="228" t="s">
        <v>193</v>
      </c>
      <c r="E1660" s="237" t="s">
        <v>19</v>
      </c>
      <c r="F1660" s="238" t="s">
        <v>2129</v>
      </c>
      <c r="G1660" s="236"/>
      <c r="H1660" s="239">
        <v>38.274999999999999</v>
      </c>
      <c r="I1660" s="240"/>
      <c r="J1660" s="236"/>
      <c r="K1660" s="236"/>
      <c r="L1660" s="241"/>
      <c r="M1660" s="242"/>
      <c r="N1660" s="243"/>
      <c r="O1660" s="243"/>
      <c r="P1660" s="243"/>
      <c r="Q1660" s="243"/>
      <c r="R1660" s="243"/>
      <c r="S1660" s="243"/>
      <c r="T1660" s="244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5" t="s">
        <v>193</v>
      </c>
      <c r="AU1660" s="245" t="s">
        <v>82</v>
      </c>
      <c r="AV1660" s="13" t="s">
        <v>82</v>
      </c>
      <c r="AW1660" s="13" t="s">
        <v>33</v>
      </c>
      <c r="AX1660" s="13" t="s">
        <v>72</v>
      </c>
      <c r="AY1660" s="245" t="s">
        <v>180</v>
      </c>
    </row>
    <row r="1661" s="13" customFormat="1">
      <c r="A1661" s="13"/>
      <c r="B1661" s="235"/>
      <c r="C1661" s="236"/>
      <c r="D1661" s="228" t="s">
        <v>193</v>
      </c>
      <c r="E1661" s="237" t="s">
        <v>19</v>
      </c>
      <c r="F1661" s="238" t="s">
        <v>2130</v>
      </c>
      <c r="G1661" s="236"/>
      <c r="H1661" s="239">
        <v>31.981000000000002</v>
      </c>
      <c r="I1661" s="240"/>
      <c r="J1661" s="236"/>
      <c r="K1661" s="236"/>
      <c r="L1661" s="241"/>
      <c r="M1661" s="242"/>
      <c r="N1661" s="243"/>
      <c r="O1661" s="243"/>
      <c r="P1661" s="243"/>
      <c r="Q1661" s="243"/>
      <c r="R1661" s="243"/>
      <c r="S1661" s="243"/>
      <c r="T1661" s="244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5" t="s">
        <v>193</v>
      </c>
      <c r="AU1661" s="245" t="s">
        <v>82</v>
      </c>
      <c r="AV1661" s="13" t="s">
        <v>82</v>
      </c>
      <c r="AW1661" s="13" t="s">
        <v>33</v>
      </c>
      <c r="AX1661" s="13" t="s">
        <v>72</v>
      </c>
      <c r="AY1661" s="245" t="s">
        <v>180</v>
      </c>
    </row>
    <row r="1662" s="13" customFormat="1">
      <c r="A1662" s="13"/>
      <c r="B1662" s="235"/>
      <c r="C1662" s="236"/>
      <c r="D1662" s="228" t="s">
        <v>193</v>
      </c>
      <c r="E1662" s="237" t="s">
        <v>19</v>
      </c>
      <c r="F1662" s="238" t="s">
        <v>2131</v>
      </c>
      <c r="G1662" s="236"/>
      <c r="H1662" s="239">
        <v>3.9740000000000002</v>
      </c>
      <c r="I1662" s="240"/>
      <c r="J1662" s="236"/>
      <c r="K1662" s="236"/>
      <c r="L1662" s="241"/>
      <c r="M1662" s="242"/>
      <c r="N1662" s="243"/>
      <c r="O1662" s="243"/>
      <c r="P1662" s="243"/>
      <c r="Q1662" s="243"/>
      <c r="R1662" s="243"/>
      <c r="S1662" s="243"/>
      <c r="T1662" s="244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45" t="s">
        <v>193</v>
      </c>
      <c r="AU1662" s="245" t="s">
        <v>82</v>
      </c>
      <c r="AV1662" s="13" t="s">
        <v>82</v>
      </c>
      <c r="AW1662" s="13" t="s">
        <v>33</v>
      </c>
      <c r="AX1662" s="13" t="s">
        <v>72</v>
      </c>
      <c r="AY1662" s="245" t="s">
        <v>180</v>
      </c>
    </row>
    <row r="1663" s="13" customFormat="1">
      <c r="A1663" s="13"/>
      <c r="B1663" s="235"/>
      <c r="C1663" s="236"/>
      <c r="D1663" s="228" t="s">
        <v>193</v>
      </c>
      <c r="E1663" s="237" t="s">
        <v>19</v>
      </c>
      <c r="F1663" s="238" t="s">
        <v>2132</v>
      </c>
      <c r="G1663" s="236"/>
      <c r="H1663" s="239">
        <v>38.338000000000001</v>
      </c>
      <c r="I1663" s="240"/>
      <c r="J1663" s="236"/>
      <c r="K1663" s="236"/>
      <c r="L1663" s="241"/>
      <c r="M1663" s="242"/>
      <c r="N1663" s="243"/>
      <c r="O1663" s="243"/>
      <c r="P1663" s="243"/>
      <c r="Q1663" s="243"/>
      <c r="R1663" s="243"/>
      <c r="S1663" s="243"/>
      <c r="T1663" s="244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5" t="s">
        <v>193</v>
      </c>
      <c r="AU1663" s="245" t="s">
        <v>82</v>
      </c>
      <c r="AV1663" s="13" t="s">
        <v>82</v>
      </c>
      <c r="AW1663" s="13" t="s">
        <v>33</v>
      </c>
      <c r="AX1663" s="13" t="s">
        <v>72</v>
      </c>
      <c r="AY1663" s="245" t="s">
        <v>180</v>
      </c>
    </row>
    <row r="1664" s="14" customFormat="1">
      <c r="A1664" s="14"/>
      <c r="B1664" s="246"/>
      <c r="C1664" s="247"/>
      <c r="D1664" s="228" t="s">
        <v>193</v>
      </c>
      <c r="E1664" s="248" t="s">
        <v>19</v>
      </c>
      <c r="F1664" s="249" t="s">
        <v>969</v>
      </c>
      <c r="G1664" s="247"/>
      <c r="H1664" s="248" t="s">
        <v>19</v>
      </c>
      <c r="I1664" s="250"/>
      <c r="J1664" s="247"/>
      <c r="K1664" s="247"/>
      <c r="L1664" s="251"/>
      <c r="M1664" s="252"/>
      <c r="N1664" s="253"/>
      <c r="O1664" s="253"/>
      <c r="P1664" s="253"/>
      <c r="Q1664" s="253"/>
      <c r="R1664" s="253"/>
      <c r="S1664" s="253"/>
      <c r="T1664" s="25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5" t="s">
        <v>193</v>
      </c>
      <c r="AU1664" s="255" t="s">
        <v>82</v>
      </c>
      <c r="AV1664" s="14" t="s">
        <v>80</v>
      </c>
      <c r="AW1664" s="14" t="s">
        <v>33</v>
      </c>
      <c r="AX1664" s="14" t="s">
        <v>72</v>
      </c>
      <c r="AY1664" s="255" t="s">
        <v>180</v>
      </c>
    </row>
    <row r="1665" s="13" customFormat="1">
      <c r="A1665" s="13"/>
      <c r="B1665" s="235"/>
      <c r="C1665" s="236"/>
      <c r="D1665" s="228" t="s">
        <v>193</v>
      </c>
      <c r="E1665" s="237" t="s">
        <v>19</v>
      </c>
      <c r="F1665" s="238" t="s">
        <v>2133</v>
      </c>
      <c r="G1665" s="236"/>
      <c r="H1665" s="239">
        <v>7.3920000000000003</v>
      </c>
      <c r="I1665" s="240"/>
      <c r="J1665" s="236"/>
      <c r="K1665" s="236"/>
      <c r="L1665" s="241"/>
      <c r="M1665" s="242"/>
      <c r="N1665" s="243"/>
      <c r="O1665" s="243"/>
      <c r="P1665" s="243"/>
      <c r="Q1665" s="243"/>
      <c r="R1665" s="243"/>
      <c r="S1665" s="243"/>
      <c r="T1665" s="244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5" t="s">
        <v>193</v>
      </c>
      <c r="AU1665" s="245" t="s">
        <v>82</v>
      </c>
      <c r="AV1665" s="13" t="s">
        <v>82</v>
      </c>
      <c r="AW1665" s="13" t="s">
        <v>33</v>
      </c>
      <c r="AX1665" s="13" t="s">
        <v>72</v>
      </c>
      <c r="AY1665" s="245" t="s">
        <v>180</v>
      </c>
    </row>
    <row r="1666" s="13" customFormat="1">
      <c r="A1666" s="13"/>
      <c r="B1666" s="235"/>
      <c r="C1666" s="236"/>
      <c r="D1666" s="228" t="s">
        <v>193</v>
      </c>
      <c r="E1666" s="237" t="s">
        <v>19</v>
      </c>
      <c r="F1666" s="238" t="s">
        <v>2134</v>
      </c>
      <c r="G1666" s="236"/>
      <c r="H1666" s="239">
        <v>8.4000000000000004</v>
      </c>
      <c r="I1666" s="240"/>
      <c r="J1666" s="236"/>
      <c r="K1666" s="236"/>
      <c r="L1666" s="241"/>
      <c r="M1666" s="242"/>
      <c r="N1666" s="243"/>
      <c r="O1666" s="243"/>
      <c r="P1666" s="243"/>
      <c r="Q1666" s="243"/>
      <c r="R1666" s="243"/>
      <c r="S1666" s="243"/>
      <c r="T1666" s="244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5" t="s">
        <v>193</v>
      </c>
      <c r="AU1666" s="245" t="s">
        <v>82</v>
      </c>
      <c r="AV1666" s="13" t="s">
        <v>82</v>
      </c>
      <c r="AW1666" s="13" t="s">
        <v>33</v>
      </c>
      <c r="AX1666" s="13" t="s">
        <v>72</v>
      </c>
      <c r="AY1666" s="245" t="s">
        <v>180</v>
      </c>
    </row>
    <row r="1667" s="13" customFormat="1">
      <c r="A1667" s="13"/>
      <c r="B1667" s="235"/>
      <c r="C1667" s="236"/>
      <c r="D1667" s="228" t="s">
        <v>193</v>
      </c>
      <c r="E1667" s="237" t="s">
        <v>19</v>
      </c>
      <c r="F1667" s="238" t="s">
        <v>2135</v>
      </c>
      <c r="G1667" s="236"/>
      <c r="H1667" s="239">
        <v>5.3899999999999997</v>
      </c>
      <c r="I1667" s="240"/>
      <c r="J1667" s="236"/>
      <c r="K1667" s="236"/>
      <c r="L1667" s="241"/>
      <c r="M1667" s="242"/>
      <c r="N1667" s="243"/>
      <c r="O1667" s="243"/>
      <c r="P1667" s="243"/>
      <c r="Q1667" s="243"/>
      <c r="R1667" s="243"/>
      <c r="S1667" s="243"/>
      <c r="T1667" s="244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5" t="s">
        <v>193</v>
      </c>
      <c r="AU1667" s="245" t="s">
        <v>82</v>
      </c>
      <c r="AV1667" s="13" t="s">
        <v>82</v>
      </c>
      <c r="AW1667" s="13" t="s">
        <v>33</v>
      </c>
      <c r="AX1667" s="13" t="s">
        <v>72</v>
      </c>
      <c r="AY1667" s="245" t="s">
        <v>180</v>
      </c>
    </row>
    <row r="1668" s="13" customFormat="1">
      <c r="A1668" s="13"/>
      <c r="B1668" s="235"/>
      <c r="C1668" s="236"/>
      <c r="D1668" s="228" t="s">
        <v>193</v>
      </c>
      <c r="E1668" s="237" t="s">
        <v>19</v>
      </c>
      <c r="F1668" s="238" t="s">
        <v>2136</v>
      </c>
      <c r="G1668" s="236"/>
      <c r="H1668" s="239">
        <v>3.3799999999999999</v>
      </c>
      <c r="I1668" s="240"/>
      <c r="J1668" s="236"/>
      <c r="K1668" s="236"/>
      <c r="L1668" s="241"/>
      <c r="M1668" s="242"/>
      <c r="N1668" s="243"/>
      <c r="O1668" s="243"/>
      <c r="P1668" s="243"/>
      <c r="Q1668" s="243"/>
      <c r="R1668" s="243"/>
      <c r="S1668" s="243"/>
      <c r="T1668" s="244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5" t="s">
        <v>193</v>
      </c>
      <c r="AU1668" s="245" t="s">
        <v>82</v>
      </c>
      <c r="AV1668" s="13" t="s">
        <v>82</v>
      </c>
      <c r="AW1668" s="13" t="s">
        <v>33</v>
      </c>
      <c r="AX1668" s="13" t="s">
        <v>72</v>
      </c>
      <c r="AY1668" s="245" t="s">
        <v>180</v>
      </c>
    </row>
    <row r="1669" s="14" customFormat="1">
      <c r="A1669" s="14"/>
      <c r="B1669" s="246"/>
      <c r="C1669" s="247"/>
      <c r="D1669" s="228" t="s">
        <v>193</v>
      </c>
      <c r="E1669" s="248" t="s">
        <v>19</v>
      </c>
      <c r="F1669" s="249" t="s">
        <v>2063</v>
      </c>
      <c r="G1669" s="247"/>
      <c r="H1669" s="248" t="s">
        <v>19</v>
      </c>
      <c r="I1669" s="250"/>
      <c r="J1669" s="247"/>
      <c r="K1669" s="247"/>
      <c r="L1669" s="251"/>
      <c r="M1669" s="252"/>
      <c r="N1669" s="253"/>
      <c r="O1669" s="253"/>
      <c r="P1669" s="253"/>
      <c r="Q1669" s="253"/>
      <c r="R1669" s="253"/>
      <c r="S1669" s="253"/>
      <c r="T1669" s="25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55" t="s">
        <v>193</v>
      </c>
      <c r="AU1669" s="255" t="s">
        <v>82</v>
      </c>
      <c r="AV1669" s="14" t="s">
        <v>80</v>
      </c>
      <c r="AW1669" s="14" t="s">
        <v>33</v>
      </c>
      <c r="AX1669" s="14" t="s">
        <v>72</v>
      </c>
      <c r="AY1669" s="255" t="s">
        <v>180</v>
      </c>
    </row>
    <row r="1670" s="13" customFormat="1">
      <c r="A1670" s="13"/>
      <c r="B1670" s="235"/>
      <c r="C1670" s="236"/>
      <c r="D1670" s="228" t="s">
        <v>193</v>
      </c>
      <c r="E1670" s="237" t="s">
        <v>19</v>
      </c>
      <c r="F1670" s="238" t="s">
        <v>2137</v>
      </c>
      <c r="G1670" s="236"/>
      <c r="H1670" s="239">
        <v>28.75</v>
      </c>
      <c r="I1670" s="240"/>
      <c r="J1670" s="236"/>
      <c r="K1670" s="236"/>
      <c r="L1670" s="241"/>
      <c r="M1670" s="242"/>
      <c r="N1670" s="243"/>
      <c r="O1670" s="243"/>
      <c r="P1670" s="243"/>
      <c r="Q1670" s="243"/>
      <c r="R1670" s="243"/>
      <c r="S1670" s="243"/>
      <c r="T1670" s="244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5" t="s">
        <v>193</v>
      </c>
      <c r="AU1670" s="245" t="s">
        <v>82</v>
      </c>
      <c r="AV1670" s="13" t="s">
        <v>82</v>
      </c>
      <c r="AW1670" s="13" t="s">
        <v>33</v>
      </c>
      <c r="AX1670" s="13" t="s">
        <v>72</v>
      </c>
      <c r="AY1670" s="245" t="s">
        <v>180</v>
      </c>
    </row>
    <row r="1671" s="13" customFormat="1">
      <c r="A1671" s="13"/>
      <c r="B1671" s="235"/>
      <c r="C1671" s="236"/>
      <c r="D1671" s="228" t="s">
        <v>193</v>
      </c>
      <c r="E1671" s="237" t="s">
        <v>19</v>
      </c>
      <c r="F1671" s="238" t="s">
        <v>2138</v>
      </c>
      <c r="G1671" s="236"/>
      <c r="H1671" s="239">
        <v>-3.641</v>
      </c>
      <c r="I1671" s="240"/>
      <c r="J1671" s="236"/>
      <c r="K1671" s="236"/>
      <c r="L1671" s="241"/>
      <c r="M1671" s="242"/>
      <c r="N1671" s="243"/>
      <c r="O1671" s="243"/>
      <c r="P1671" s="243"/>
      <c r="Q1671" s="243"/>
      <c r="R1671" s="243"/>
      <c r="S1671" s="243"/>
      <c r="T1671" s="244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5" t="s">
        <v>193</v>
      </c>
      <c r="AU1671" s="245" t="s">
        <v>82</v>
      </c>
      <c r="AV1671" s="13" t="s">
        <v>82</v>
      </c>
      <c r="AW1671" s="13" t="s">
        <v>33</v>
      </c>
      <c r="AX1671" s="13" t="s">
        <v>72</v>
      </c>
      <c r="AY1671" s="245" t="s">
        <v>180</v>
      </c>
    </row>
    <row r="1672" s="14" customFormat="1">
      <c r="A1672" s="14"/>
      <c r="B1672" s="246"/>
      <c r="C1672" s="247"/>
      <c r="D1672" s="228" t="s">
        <v>193</v>
      </c>
      <c r="E1672" s="248" t="s">
        <v>19</v>
      </c>
      <c r="F1672" s="249" t="s">
        <v>2066</v>
      </c>
      <c r="G1672" s="247"/>
      <c r="H1672" s="248" t="s">
        <v>19</v>
      </c>
      <c r="I1672" s="250"/>
      <c r="J1672" s="247"/>
      <c r="K1672" s="247"/>
      <c r="L1672" s="251"/>
      <c r="M1672" s="252"/>
      <c r="N1672" s="253"/>
      <c r="O1672" s="253"/>
      <c r="P1672" s="253"/>
      <c r="Q1672" s="253"/>
      <c r="R1672" s="253"/>
      <c r="S1672" s="253"/>
      <c r="T1672" s="25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5" t="s">
        <v>193</v>
      </c>
      <c r="AU1672" s="255" t="s">
        <v>82</v>
      </c>
      <c r="AV1672" s="14" t="s">
        <v>80</v>
      </c>
      <c r="AW1672" s="14" t="s">
        <v>33</v>
      </c>
      <c r="AX1672" s="14" t="s">
        <v>72</v>
      </c>
      <c r="AY1672" s="255" t="s">
        <v>180</v>
      </c>
    </row>
    <row r="1673" s="13" customFormat="1">
      <c r="A1673" s="13"/>
      <c r="B1673" s="235"/>
      <c r="C1673" s="236"/>
      <c r="D1673" s="228" t="s">
        <v>193</v>
      </c>
      <c r="E1673" s="237" t="s">
        <v>19</v>
      </c>
      <c r="F1673" s="238" t="s">
        <v>2139</v>
      </c>
      <c r="G1673" s="236"/>
      <c r="H1673" s="239">
        <v>26.484999999999999</v>
      </c>
      <c r="I1673" s="240"/>
      <c r="J1673" s="236"/>
      <c r="K1673" s="236"/>
      <c r="L1673" s="241"/>
      <c r="M1673" s="242"/>
      <c r="N1673" s="243"/>
      <c r="O1673" s="243"/>
      <c r="P1673" s="243"/>
      <c r="Q1673" s="243"/>
      <c r="R1673" s="243"/>
      <c r="S1673" s="243"/>
      <c r="T1673" s="244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5" t="s">
        <v>193</v>
      </c>
      <c r="AU1673" s="245" t="s">
        <v>82</v>
      </c>
      <c r="AV1673" s="13" t="s">
        <v>82</v>
      </c>
      <c r="AW1673" s="13" t="s">
        <v>33</v>
      </c>
      <c r="AX1673" s="13" t="s">
        <v>72</v>
      </c>
      <c r="AY1673" s="245" t="s">
        <v>180</v>
      </c>
    </row>
    <row r="1674" s="14" customFormat="1">
      <c r="A1674" s="14"/>
      <c r="B1674" s="246"/>
      <c r="C1674" s="247"/>
      <c r="D1674" s="228" t="s">
        <v>193</v>
      </c>
      <c r="E1674" s="248" t="s">
        <v>19</v>
      </c>
      <c r="F1674" s="249" t="s">
        <v>2102</v>
      </c>
      <c r="G1674" s="247"/>
      <c r="H1674" s="248" t="s">
        <v>19</v>
      </c>
      <c r="I1674" s="250"/>
      <c r="J1674" s="247"/>
      <c r="K1674" s="247"/>
      <c r="L1674" s="251"/>
      <c r="M1674" s="252"/>
      <c r="N1674" s="253"/>
      <c r="O1674" s="253"/>
      <c r="P1674" s="253"/>
      <c r="Q1674" s="253"/>
      <c r="R1674" s="253"/>
      <c r="S1674" s="253"/>
      <c r="T1674" s="25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5" t="s">
        <v>193</v>
      </c>
      <c r="AU1674" s="255" t="s">
        <v>82</v>
      </c>
      <c r="AV1674" s="14" t="s">
        <v>80</v>
      </c>
      <c r="AW1674" s="14" t="s">
        <v>33</v>
      </c>
      <c r="AX1674" s="14" t="s">
        <v>72</v>
      </c>
      <c r="AY1674" s="255" t="s">
        <v>180</v>
      </c>
    </row>
    <row r="1675" s="13" customFormat="1">
      <c r="A1675" s="13"/>
      <c r="B1675" s="235"/>
      <c r="C1675" s="236"/>
      <c r="D1675" s="228" t="s">
        <v>193</v>
      </c>
      <c r="E1675" s="237" t="s">
        <v>19</v>
      </c>
      <c r="F1675" s="238" t="s">
        <v>2140</v>
      </c>
      <c r="G1675" s="236"/>
      <c r="H1675" s="239">
        <v>14.371</v>
      </c>
      <c r="I1675" s="240"/>
      <c r="J1675" s="236"/>
      <c r="K1675" s="236"/>
      <c r="L1675" s="241"/>
      <c r="M1675" s="242"/>
      <c r="N1675" s="243"/>
      <c r="O1675" s="243"/>
      <c r="P1675" s="243"/>
      <c r="Q1675" s="243"/>
      <c r="R1675" s="243"/>
      <c r="S1675" s="243"/>
      <c r="T1675" s="244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5" t="s">
        <v>193</v>
      </c>
      <c r="AU1675" s="245" t="s">
        <v>82</v>
      </c>
      <c r="AV1675" s="13" t="s">
        <v>82</v>
      </c>
      <c r="AW1675" s="13" t="s">
        <v>33</v>
      </c>
      <c r="AX1675" s="13" t="s">
        <v>72</v>
      </c>
      <c r="AY1675" s="245" t="s">
        <v>180</v>
      </c>
    </row>
    <row r="1676" s="14" customFormat="1">
      <c r="A1676" s="14"/>
      <c r="B1676" s="246"/>
      <c r="C1676" s="247"/>
      <c r="D1676" s="228" t="s">
        <v>193</v>
      </c>
      <c r="E1676" s="248" t="s">
        <v>19</v>
      </c>
      <c r="F1676" s="249" t="s">
        <v>1000</v>
      </c>
      <c r="G1676" s="247"/>
      <c r="H1676" s="248" t="s">
        <v>19</v>
      </c>
      <c r="I1676" s="250"/>
      <c r="J1676" s="247"/>
      <c r="K1676" s="247"/>
      <c r="L1676" s="251"/>
      <c r="M1676" s="252"/>
      <c r="N1676" s="253"/>
      <c r="O1676" s="253"/>
      <c r="P1676" s="253"/>
      <c r="Q1676" s="253"/>
      <c r="R1676" s="253"/>
      <c r="S1676" s="253"/>
      <c r="T1676" s="25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T1676" s="255" t="s">
        <v>193</v>
      </c>
      <c r="AU1676" s="255" t="s">
        <v>82</v>
      </c>
      <c r="AV1676" s="14" t="s">
        <v>80</v>
      </c>
      <c r="AW1676" s="14" t="s">
        <v>33</v>
      </c>
      <c r="AX1676" s="14" t="s">
        <v>72</v>
      </c>
      <c r="AY1676" s="255" t="s">
        <v>180</v>
      </c>
    </row>
    <row r="1677" s="13" customFormat="1">
      <c r="A1677" s="13"/>
      <c r="B1677" s="235"/>
      <c r="C1677" s="236"/>
      <c r="D1677" s="228" t="s">
        <v>193</v>
      </c>
      <c r="E1677" s="237" t="s">
        <v>19</v>
      </c>
      <c r="F1677" s="238" t="s">
        <v>2097</v>
      </c>
      <c r="G1677" s="236"/>
      <c r="H1677" s="239">
        <v>-1.52</v>
      </c>
      <c r="I1677" s="240"/>
      <c r="J1677" s="236"/>
      <c r="K1677" s="236"/>
      <c r="L1677" s="241"/>
      <c r="M1677" s="242"/>
      <c r="N1677" s="243"/>
      <c r="O1677" s="243"/>
      <c r="P1677" s="243"/>
      <c r="Q1677" s="243"/>
      <c r="R1677" s="243"/>
      <c r="S1677" s="243"/>
      <c r="T1677" s="244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5" t="s">
        <v>193</v>
      </c>
      <c r="AU1677" s="245" t="s">
        <v>82</v>
      </c>
      <c r="AV1677" s="13" t="s">
        <v>82</v>
      </c>
      <c r="AW1677" s="13" t="s">
        <v>33</v>
      </c>
      <c r="AX1677" s="13" t="s">
        <v>72</v>
      </c>
      <c r="AY1677" s="245" t="s">
        <v>180</v>
      </c>
    </row>
    <row r="1678" s="14" customFormat="1">
      <c r="A1678" s="14"/>
      <c r="B1678" s="246"/>
      <c r="C1678" s="247"/>
      <c r="D1678" s="228" t="s">
        <v>193</v>
      </c>
      <c r="E1678" s="248" t="s">
        <v>19</v>
      </c>
      <c r="F1678" s="249" t="s">
        <v>2030</v>
      </c>
      <c r="G1678" s="247"/>
      <c r="H1678" s="248" t="s">
        <v>19</v>
      </c>
      <c r="I1678" s="250"/>
      <c r="J1678" s="247"/>
      <c r="K1678" s="247"/>
      <c r="L1678" s="251"/>
      <c r="M1678" s="252"/>
      <c r="N1678" s="253"/>
      <c r="O1678" s="253"/>
      <c r="P1678" s="253"/>
      <c r="Q1678" s="253"/>
      <c r="R1678" s="253"/>
      <c r="S1678" s="253"/>
      <c r="T1678" s="25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5" t="s">
        <v>193</v>
      </c>
      <c r="AU1678" s="255" t="s">
        <v>82</v>
      </c>
      <c r="AV1678" s="14" t="s">
        <v>80</v>
      </c>
      <c r="AW1678" s="14" t="s">
        <v>33</v>
      </c>
      <c r="AX1678" s="14" t="s">
        <v>72</v>
      </c>
      <c r="AY1678" s="255" t="s">
        <v>180</v>
      </c>
    </row>
    <row r="1679" s="13" customFormat="1">
      <c r="A1679" s="13"/>
      <c r="B1679" s="235"/>
      <c r="C1679" s="236"/>
      <c r="D1679" s="228" t="s">
        <v>193</v>
      </c>
      <c r="E1679" s="237" t="s">
        <v>19</v>
      </c>
      <c r="F1679" s="238" t="s">
        <v>2141</v>
      </c>
      <c r="G1679" s="236"/>
      <c r="H1679" s="239">
        <v>-2.1779999999999999</v>
      </c>
      <c r="I1679" s="240"/>
      <c r="J1679" s="236"/>
      <c r="K1679" s="236"/>
      <c r="L1679" s="241"/>
      <c r="M1679" s="242"/>
      <c r="N1679" s="243"/>
      <c r="O1679" s="243"/>
      <c r="P1679" s="243"/>
      <c r="Q1679" s="243"/>
      <c r="R1679" s="243"/>
      <c r="S1679" s="243"/>
      <c r="T1679" s="244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45" t="s">
        <v>193</v>
      </c>
      <c r="AU1679" s="245" t="s">
        <v>82</v>
      </c>
      <c r="AV1679" s="13" t="s">
        <v>82</v>
      </c>
      <c r="AW1679" s="13" t="s">
        <v>33</v>
      </c>
      <c r="AX1679" s="13" t="s">
        <v>72</v>
      </c>
      <c r="AY1679" s="245" t="s">
        <v>180</v>
      </c>
    </row>
    <row r="1680" s="14" customFormat="1">
      <c r="A1680" s="14"/>
      <c r="B1680" s="246"/>
      <c r="C1680" s="247"/>
      <c r="D1680" s="228" t="s">
        <v>193</v>
      </c>
      <c r="E1680" s="248" t="s">
        <v>19</v>
      </c>
      <c r="F1680" s="249" t="s">
        <v>2032</v>
      </c>
      <c r="G1680" s="247"/>
      <c r="H1680" s="248" t="s">
        <v>19</v>
      </c>
      <c r="I1680" s="250"/>
      <c r="J1680" s="247"/>
      <c r="K1680" s="247"/>
      <c r="L1680" s="251"/>
      <c r="M1680" s="252"/>
      <c r="N1680" s="253"/>
      <c r="O1680" s="253"/>
      <c r="P1680" s="253"/>
      <c r="Q1680" s="253"/>
      <c r="R1680" s="253"/>
      <c r="S1680" s="253"/>
      <c r="T1680" s="25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5" t="s">
        <v>193</v>
      </c>
      <c r="AU1680" s="255" t="s">
        <v>82</v>
      </c>
      <c r="AV1680" s="14" t="s">
        <v>80</v>
      </c>
      <c r="AW1680" s="14" t="s">
        <v>33</v>
      </c>
      <c r="AX1680" s="14" t="s">
        <v>72</v>
      </c>
      <c r="AY1680" s="255" t="s">
        <v>180</v>
      </c>
    </row>
    <row r="1681" s="13" customFormat="1">
      <c r="A1681" s="13"/>
      <c r="B1681" s="235"/>
      <c r="C1681" s="236"/>
      <c r="D1681" s="228" t="s">
        <v>193</v>
      </c>
      <c r="E1681" s="237" t="s">
        <v>19</v>
      </c>
      <c r="F1681" s="238" t="s">
        <v>2142</v>
      </c>
      <c r="G1681" s="236"/>
      <c r="H1681" s="239">
        <v>0.55500000000000005</v>
      </c>
      <c r="I1681" s="240"/>
      <c r="J1681" s="236"/>
      <c r="K1681" s="236"/>
      <c r="L1681" s="241"/>
      <c r="M1681" s="242"/>
      <c r="N1681" s="243"/>
      <c r="O1681" s="243"/>
      <c r="P1681" s="243"/>
      <c r="Q1681" s="243"/>
      <c r="R1681" s="243"/>
      <c r="S1681" s="243"/>
      <c r="T1681" s="244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5" t="s">
        <v>193</v>
      </c>
      <c r="AU1681" s="245" t="s">
        <v>82</v>
      </c>
      <c r="AV1681" s="13" t="s">
        <v>82</v>
      </c>
      <c r="AW1681" s="13" t="s">
        <v>33</v>
      </c>
      <c r="AX1681" s="13" t="s">
        <v>72</v>
      </c>
      <c r="AY1681" s="245" t="s">
        <v>180</v>
      </c>
    </row>
    <row r="1682" s="14" customFormat="1">
      <c r="A1682" s="14"/>
      <c r="B1682" s="246"/>
      <c r="C1682" s="247"/>
      <c r="D1682" s="228" t="s">
        <v>193</v>
      </c>
      <c r="E1682" s="248" t="s">
        <v>19</v>
      </c>
      <c r="F1682" s="249" t="s">
        <v>2034</v>
      </c>
      <c r="G1682" s="247"/>
      <c r="H1682" s="248" t="s">
        <v>19</v>
      </c>
      <c r="I1682" s="250"/>
      <c r="J1682" s="247"/>
      <c r="K1682" s="247"/>
      <c r="L1682" s="251"/>
      <c r="M1682" s="252"/>
      <c r="N1682" s="253"/>
      <c r="O1682" s="253"/>
      <c r="P1682" s="253"/>
      <c r="Q1682" s="253"/>
      <c r="R1682" s="253"/>
      <c r="S1682" s="253"/>
      <c r="T1682" s="25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5" t="s">
        <v>193</v>
      </c>
      <c r="AU1682" s="255" t="s">
        <v>82</v>
      </c>
      <c r="AV1682" s="14" t="s">
        <v>80</v>
      </c>
      <c r="AW1682" s="14" t="s">
        <v>33</v>
      </c>
      <c r="AX1682" s="14" t="s">
        <v>72</v>
      </c>
      <c r="AY1682" s="255" t="s">
        <v>180</v>
      </c>
    </row>
    <row r="1683" s="13" customFormat="1">
      <c r="A1683" s="13"/>
      <c r="B1683" s="235"/>
      <c r="C1683" s="236"/>
      <c r="D1683" s="228" t="s">
        <v>193</v>
      </c>
      <c r="E1683" s="237" t="s">
        <v>19</v>
      </c>
      <c r="F1683" s="238" t="s">
        <v>2143</v>
      </c>
      <c r="G1683" s="236"/>
      <c r="H1683" s="239">
        <v>4.8959999999999999</v>
      </c>
      <c r="I1683" s="240"/>
      <c r="J1683" s="236"/>
      <c r="K1683" s="236"/>
      <c r="L1683" s="241"/>
      <c r="M1683" s="242"/>
      <c r="N1683" s="243"/>
      <c r="O1683" s="243"/>
      <c r="P1683" s="243"/>
      <c r="Q1683" s="243"/>
      <c r="R1683" s="243"/>
      <c r="S1683" s="243"/>
      <c r="T1683" s="244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5" t="s">
        <v>193</v>
      </c>
      <c r="AU1683" s="245" t="s">
        <v>82</v>
      </c>
      <c r="AV1683" s="13" t="s">
        <v>82</v>
      </c>
      <c r="AW1683" s="13" t="s">
        <v>33</v>
      </c>
      <c r="AX1683" s="13" t="s">
        <v>72</v>
      </c>
      <c r="AY1683" s="245" t="s">
        <v>180</v>
      </c>
    </row>
    <row r="1684" s="14" customFormat="1">
      <c r="A1684" s="14"/>
      <c r="B1684" s="246"/>
      <c r="C1684" s="247"/>
      <c r="D1684" s="228" t="s">
        <v>193</v>
      </c>
      <c r="E1684" s="248" t="s">
        <v>19</v>
      </c>
      <c r="F1684" s="249" t="s">
        <v>2124</v>
      </c>
      <c r="G1684" s="247"/>
      <c r="H1684" s="248" t="s">
        <v>19</v>
      </c>
      <c r="I1684" s="250"/>
      <c r="J1684" s="247"/>
      <c r="K1684" s="247"/>
      <c r="L1684" s="251"/>
      <c r="M1684" s="252"/>
      <c r="N1684" s="253"/>
      <c r="O1684" s="253"/>
      <c r="P1684" s="253"/>
      <c r="Q1684" s="253"/>
      <c r="R1684" s="253"/>
      <c r="S1684" s="253"/>
      <c r="T1684" s="25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5" t="s">
        <v>193</v>
      </c>
      <c r="AU1684" s="255" t="s">
        <v>82</v>
      </c>
      <c r="AV1684" s="14" t="s">
        <v>80</v>
      </c>
      <c r="AW1684" s="14" t="s">
        <v>33</v>
      </c>
      <c r="AX1684" s="14" t="s">
        <v>72</v>
      </c>
      <c r="AY1684" s="255" t="s">
        <v>180</v>
      </c>
    </row>
    <row r="1685" s="13" customFormat="1">
      <c r="A1685" s="13"/>
      <c r="B1685" s="235"/>
      <c r="C1685" s="236"/>
      <c r="D1685" s="228" t="s">
        <v>193</v>
      </c>
      <c r="E1685" s="237" t="s">
        <v>19</v>
      </c>
      <c r="F1685" s="238" t="s">
        <v>2144</v>
      </c>
      <c r="G1685" s="236"/>
      <c r="H1685" s="239">
        <v>-15.967000000000001</v>
      </c>
      <c r="I1685" s="240"/>
      <c r="J1685" s="236"/>
      <c r="K1685" s="236"/>
      <c r="L1685" s="241"/>
      <c r="M1685" s="242"/>
      <c r="N1685" s="243"/>
      <c r="O1685" s="243"/>
      <c r="P1685" s="243"/>
      <c r="Q1685" s="243"/>
      <c r="R1685" s="243"/>
      <c r="S1685" s="243"/>
      <c r="T1685" s="244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5" t="s">
        <v>193</v>
      </c>
      <c r="AU1685" s="245" t="s">
        <v>82</v>
      </c>
      <c r="AV1685" s="13" t="s">
        <v>82</v>
      </c>
      <c r="AW1685" s="13" t="s">
        <v>33</v>
      </c>
      <c r="AX1685" s="13" t="s">
        <v>72</v>
      </c>
      <c r="AY1685" s="245" t="s">
        <v>180</v>
      </c>
    </row>
    <row r="1686" s="13" customFormat="1">
      <c r="A1686" s="13"/>
      <c r="B1686" s="235"/>
      <c r="C1686" s="236"/>
      <c r="D1686" s="228" t="s">
        <v>193</v>
      </c>
      <c r="E1686" s="237" t="s">
        <v>19</v>
      </c>
      <c r="F1686" s="238" t="s">
        <v>2145</v>
      </c>
      <c r="G1686" s="236"/>
      <c r="H1686" s="239">
        <v>-8.4130000000000003</v>
      </c>
      <c r="I1686" s="240"/>
      <c r="J1686" s="236"/>
      <c r="K1686" s="236"/>
      <c r="L1686" s="241"/>
      <c r="M1686" s="242"/>
      <c r="N1686" s="243"/>
      <c r="O1686" s="243"/>
      <c r="P1686" s="243"/>
      <c r="Q1686" s="243"/>
      <c r="R1686" s="243"/>
      <c r="S1686" s="243"/>
      <c r="T1686" s="244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5" t="s">
        <v>193</v>
      </c>
      <c r="AU1686" s="245" t="s">
        <v>82</v>
      </c>
      <c r="AV1686" s="13" t="s">
        <v>82</v>
      </c>
      <c r="AW1686" s="13" t="s">
        <v>33</v>
      </c>
      <c r="AX1686" s="13" t="s">
        <v>72</v>
      </c>
      <c r="AY1686" s="245" t="s">
        <v>180</v>
      </c>
    </row>
    <row r="1687" s="16" customFormat="1">
      <c r="A1687" s="16"/>
      <c r="B1687" s="267"/>
      <c r="C1687" s="268"/>
      <c r="D1687" s="228" t="s">
        <v>193</v>
      </c>
      <c r="E1687" s="269" t="s">
        <v>19</v>
      </c>
      <c r="F1687" s="270" t="s">
        <v>473</v>
      </c>
      <c r="G1687" s="268"/>
      <c r="H1687" s="271">
        <v>261.29399999999998</v>
      </c>
      <c r="I1687" s="272"/>
      <c r="J1687" s="268"/>
      <c r="K1687" s="268"/>
      <c r="L1687" s="273"/>
      <c r="M1687" s="274"/>
      <c r="N1687" s="275"/>
      <c r="O1687" s="275"/>
      <c r="P1687" s="275"/>
      <c r="Q1687" s="275"/>
      <c r="R1687" s="275"/>
      <c r="S1687" s="275"/>
      <c r="T1687" s="276"/>
      <c r="U1687" s="16"/>
      <c r="V1687" s="16"/>
      <c r="W1687" s="16"/>
      <c r="X1687" s="16"/>
      <c r="Y1687" s="16"/>
      <c r="Z1687" s="16"/>
      <c r="AA1687" s="16"/>
      <c r="AB1687" s="16"/>
      <c r="AC1687" s="16"/>
      <c r="AD1687" s="16"/>
      <c r="AE1687" s="16"/>
      <c r="AT1687" s="277" t="s">
        <v>193</v>
      </c>
      <c r="AU1687" s="277" t="s">
        <v>82</v>
      </c>
      <c r="AV1687" s="16" t="s">
        <v>100</v>
      </c>
      <c r="AW1687" s="16" t="s">
        <v>33</v>
      </c>
      <c r="AX1687" s="16" t="s">
        <v>72</v>
      </c>
      <c r="AY1687" s="277" t="s">
        <v>180</v>
      </c>
    </row>
    <row r="1688" s="14" customFormat="1">
      <c r="A1688" s="14"/>
      <c r="B1688" s="246"/>
      <c r="C1688" s="247"/>
      <c r="D1688" s="228" t="s">
        <v>193</v>
      </c>
      <c r="E1688" s="248" t="s">
        <v>19</v>
      </c>
      <c r="F1688" s="249" t="s">
        <v>2070</v>
      </c>
      <c r="G1688" s="247"/>
      <c r="H1688" s="248" t="s">
        <v>19</v>
      </c>
      <c r="I1688" s="250"/>
      <c r="J1688" s="247"/>
      <c r="K1688" s="247"/>
      <c r="L1688" s="251"/>
      <c r="M1688" s="252"/>
      <c r="N1688" s="253"/>
      <c r="O1688" s="253"/>
      <c r="P1688" s="253"/>
      <c r="Q1688" s="253"/>
      <c r="R1688" s="253"/>
      <c r="S1688" s="253"/>
      <c r="T1688" s="25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5" t="s">
        <v>193</v>
      </c>
      <c r="AU1688" s="255" t="s">
        <v>82</v>
      </c>
      <c r="AV1688" s="14" t="s">
        <v>80</v>
      </c>
      <c r="AW1688" s="14" t="s">
        <v>33</v>
      </c>
      <c r="AX1688" s="14" t="s">
        <v>72</v>
      </c>
      <c r="AY1688" s="255" t="s">
        <v>180</v>
      </c>
    </row>
    <row r="1689" s="13" customFormat="1">
      <c r="A1689" s="13"/>
      <c r="B1689" s="235"/>
      <c r="C1689" s="236"/>
      <c r="D1689" s="228" t="s">
        <v>193</v>
      </c>
      <c r="E1689" s="237" t="s">
        <v>19</v>
      </c>
      <c r="F1689" s="238" t="s">
        <v>2146</v>
      </c>
      <c r="G1689" s="236"/>
      <c r="H1689" s="239">
        <v>78.986000000000004</v>
      </c>
      <c r="I1689" s="240"/>
      <c r="J1689" s="236"/>
      <c r="K1689" s="236"/>
      <c r="L1689" s="241"/>
      <c r="M1689" s="242"/>
      <c r="N1689" s="243"/>
      <c r="O1689" s="243"/>
      <c r="P1689" s="243"/>
      <c r="Q1689" s="243"/>
      <c r="R1689" s="243"/>
      <c r="S1689" s="243"/>
      <c r="T1689" s="244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5" t="s">
        <v>193</v>
      </c>
      <c r="AU1689" s="245" t="s">
        <v>82</v>
      </c>
      <c r="AV1689" s="13" t="s">
        <v>82</v>
      </c>
      <c r="AW1689" s="13" t="s">
        <v>33</v>
      </c>
      <c r="AX1689" s="13" t="s">
        <v>72</v>
      </c>
      <c r="AY1689" s="245" t="s">
        <v>180</v>
      </c>
    </row>
    <row r="1690" s="13" customFormat="1">
      <c r="A1690" s="13"/>
      <c r="B1690" s="235"/>
      <c r="C1690" s="236"/>
      <c r="D1690" s="228" t="s">
        <v>193</v>
      </c>
      <c r="E1690" s="237" t="s">
        <v>19</v>
      </c>
      <c r="F1690" s="238" t="s">
        <v>2114</v>
      </c>
      <c r="G1690" s="236"/>
      <c r="H1690" s="239">
        <v>26.550000000000001</v>
      </c>
      <c r="I1690" s="240"/>
      <c r="J1690" s="236"/>
      <c r="K1690" s="236"/>
      <c r="L1690" s="241"/>
      <c r="M1690" s="242"/>
      <c r="N1690" s="243"/>
      <c r="O1690" s="243"/>
      <c r="P1690" s="243"/>
      <c r="Q1690" s="243"/>
      <c r="R1690" s="243"/>
      <c r="S1690" s="243"/>
      <c r="T1690" s="244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5" t="s">
        <v>193</v>
      </c>
      <c r="AU1690" s="245" t="s">
        <v>82</v>
      </c>
      <c r="AV1690" s="13" t="s">
        <v>82</v>
      </c>
      <c r="AW1690" s="13" t="s">
        <v>33</v>
      </c>
      <c r="AX1690" s="13" t="s">
        <v>72</v>
      </c>
      <c r="AY1690" s="245" t="s">
        <v>180</v>
      </c>
    </row>
    <row r="1691" s="13" customFormat="1">
      <c r="A1691" s="13"/>
      <c r="B1691" s="235"/>
      <c r="C1691" s="236"/>
      <c r="D1691" s="228" t="s">
        <v>193</v>
      </c>
      <c r="E1691" s="237" t="s">
        <v>19</v>
      </c>
      <c r="F1691" s="238" t="s">
        <v>2115</v>
      </c>
      <c r="G1691" s="236"/>
      <c r="H1691" s="239">
        <v>3.1949999999999998</v>
      </c>
      <c r="I1691" s="240"/>
      <c r="J1691" s="236"/>
      <c r="K1691" s="236"/>
      <c r="L1691" s="241"/>
      <c r="M1691" s="242"/>
      <c r="N1691" s="243"/>
      <c r="O1691" s="243"/>
      <c r="P1691" s="243"/>
      <c r="Q1691" s="243"/>
      <c r="R1691" s="243"/>
      <c r="S1691" s="243"/>
      <c r="T1691" s="244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5" t="s">
        <v>193</v>
      </c>
      <c r="AU1691" s="245" t="s">
        <v>82</v>
      </c>
      <c r="AV1691" s="13" t="s">
        <v>82</v>
      </c>
      <c r="AW1691" s="13" t="s">
        <v>33</v>
      </c>
      <c r="AX1691" s="13" t="s">
        <v>72</v>
      </c>
      <c r="AY1691" s="245" t="s">
        <v>180</v>
      </c>
    </row>
    <row r="1692" s="13" customFormat="1">
      <c r="A1692" s="13"/>
      <c r="B1692" s="235"/>
      <c r="C1692" s="236"/>
      <c r="D1692" s="228" t="s">
        <v>193</v>
      </c>
      <c r="E1692" s="237" t="s">
        <v>19</v>
      </c>
      <c r="F1692" s="238" t="s">
        <v>2116</v>
      </c>
      <c r="G1692" s="236"/>
      <c r="H1692" s="239">
        <v>37.344999999999999</v>
      </c>
      <c r="I1692" s="240"/>
      <c r="J1692" s="236"/>
      <c r="K1692" s="236"/>
      <c r="L1692" s="241"/>
      <c r="M1692" s="242"/>
      <c r="N1692" s="243"/>
      <c r="O1692" s="243"/>
      <c r="P1692" s="243"/>
      <c r="Q1692" s="243"/>
      <c r="R1692" s="243"/>
      <c r="S1692" s="243"/>
      <c r="T1692" s="244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5" t="s">
        <v>193</v>
      </c>
      <c r="AU1692" s="245" t="s">
        <v>82</v>
      </c>
      <c r="AV1692" s="13" t="s">
        <v>82</v>
      </c>
      <c r="AW1692" s="13" t="s">
        <v>33</v>
      </c>
      <c r="AX1692" s="13" t="s">
        <v>72</v>
      </c>
      <c r="AY1692" s="245" t="s">
        <v>180</v>
      </c>
    </row>
    <row r="1693" s="13" customFormat="1">
      <c r="A1693" s="13"/>
      <c r="B1693" s="235"/>
      <c r="C1693" s="236"/>
      <c r="D1693" s="228" t="s">
        <v>193</v>
      </c>
      <c r="E1693" s="237" t="s">
        <v>19</v>
      </c>
      <c r="F1693" s="238" t="s">
        <v>2117</v>
      </c>
      <c r="G1693" s="236"/>
      <c r="H1693" s="239">
        <v>19.765999999999998</v>
      </c>
      <c r="I1693" s="240"/>
      <c r="J1693" s="236"/>
      <c r="K1693" s="236"/>
      <c r="L1693" s="241"/>
      <c r="M1693" s="242"/>
      <c r="N1693" s="243"/>
      <c r="O1693" s="243"/>
      <c r="P1693" s="243"/>
      <c r="Q1693" s="243"/>
      <c r="R1693" s="243"/>
      <c r="S1693" s="243"/>
      <c r="T1693" s="244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5" t="s">
        <v>193</v>
      </c>
      <c r="AU1693" s="245" t="s">
        <v>82</v>
      </c>
      <c r="AV1693" s="13" t="s">
        <v>82</v>
      </c>
      <c r="AW1693" s="13" t="s">
        <v>33</v>
      </c>
      <c r="AX1693" s="13" t="s">
        <v>72</v>
      </c>
      <c r="AY1693" s="245" t="s">
        <v>180</v>
      </c>
    </row>
    <row r="1694" s="13" customFormat="1">
      <c r="A1694" s="13"/>
      <c r="B1694" s="235"/>
      <c r="C1694" s="236"/>
      <c r="D1694" s="228" t="s">
        <v>193</v>
      </c>
      <c r="E1694" s="237" t="s">
        <v>19</v>
      </c>
      <c r="F1694" s="238" t="s">
        <v>2118</v>
      </c>
      <c r="G1694" s="236"/>
      <c r="H1694" s="239">
        <v>15.856999999999999</v>
      </c>
      <c r="I1694" s="240"/>
      <c r="J1694" s="236"/>
      <c r="K1694" s="236"/>
      <c r="L1694" s="241"/>
      <c r="M1694" s="242"/>
      <c r="N1694" s="243"/>
      <c r="O1694" s="243"/>
      <c r="P1694" s="243"/>
      <c r="Q1694" s="243"/>
      <c r="R1694" s="243"/>
      <c r="S1694" s="243"/>
      <c r="T1694" s="244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5" t="s">
        <v>193</v>
      </c>
      <c r="AU1694" s="245" t="s">
        <v>82</v>
      </c>
      <c r="AV1694" s="13" t="s">
        <v>82</v>
      </c>
      <c r="AW1694" s="13" t="s">
        <v>33</v>
      </c>
      <c r="AX1694" s="13" t="s">
        <v>72</v>
      </c>
      <c r="AY1694" s="245" t="s">
        <v>180</v>
      </c>
    </row>
    <row r="1695" s="14" customFormat="1">
      <c r="A1695" s="14"/>
      <c r="B1695" s="246"/>
      <c r="C1695" s="247"/>
      <c r="D1695" s="228" t="s">
        <v>193</v>
      </c>
      <c r="E1695" s="248" t="s">
        <v>19</v>
      </c>
      <c r="F1695" s="249" t="s">
        <v>2147</v>
      </c>
      <c r="G1695" s="247"/>
      <c r="H1695" s="248" t="s">
        <v>19</v>
      </c>
      <c r="I1695" s="250"/>
      <c r="J1695" s="247"/>
      <c r="K1695" s="247"/>
      <c r="L1695" s="251"/>
      <c r="M1695" s="252"/>
      <c r="N1695" s="253"/>
      <c r="O1695" s="253"/>
      <c r="P1695" s="253"/>
      <c r="Q1695" s="253"/>
      <c r="R1695" s="253"/>
      <c r="S1695" s="253"/>
      <c r="T1695" s="25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5" t="s">
        <v>193</v>
      </c>
      <c r="AU1695" s="255" t="s">
        <v>82</v>
      </c>
      <c r="AV1695" s="14" t="s">
        <v>80</v>
      </c>
      <c r="AW1695" s="14" t="s">
        <v>33</v>
      </c>
      <c r="AX1695" s="14" t="s">
        <v>72</v>
      </c>
      <c r="AY1695" s="255" t="s">
        <v>180</v>
      </c>
    </row>
    <row r="1696" s="13" customFormat="1">
      <c r="A1696" s="13"/>
      <c r="B1696" s="235"/>
      <c r="C1696" s="236"/>
      <c r="D1696" s="228" t="s">
        <v>193</v>
      </c>
      <c r="E1696" s="237" t="s">
        <v>19</v>
      </c>
      <c r="F1696" s="238" t="s">
        <v>2119</v>
      </c>
      <c r="G1696" s="236"/>
      <c r="H1696" s="239">
        <v>7.3159999999999998</v>
      </c>
      <c r="I1696" s="240"/>
      <c r="J1696" s="236"/>
      <c r="K1696" s="236"/>
      <c r="L1696" s="241"/>
      <c r="M1696" s="242"/>
      <c r="N1696" s="243"/>
      <c r="O1696" s="243"/>
      <c r="P1696" s="243"/>
      <c r="Q1696" s="243"/>
      <c r="R1696" s="243"/>
      <c r="S1696" s="243"/>
      <c r="T1696" s="244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5" t="s">
        <v>193</v>
      </c>
      <c r="AU1696" s="245" t="s">
        <v>82</v>
      </c>
      <c r="AV1696" s="13" t="s">
        <v>82</v>
      </c>
      <c r="AW1696" s="13" t="s">
        <v>33</v>
      </c>
      <c r="AX1696" s="13" t="s">
        <v>72</v>
      </c>
      <c r="AY1696" s="245" t="s">
        <v>180</v>
      </c>
    </row>
    <row r="1697" s="14" customFormat="1">
      <c r="A1697" s="14"/>
      <c r="B1697" s="246"/>
      <c r="C1697" s="247"/>
      <c r="D1697" s="228" t="s">
        <v>193</v>
      </c>
      <c r="E1697" s="248" t="s">
        <v>19</v>
      </c>
      <c r="F1697" s="249" t="s">
        <v>2102</v>
      </c>
      <c r="G1697" s="247"/>
      <c r="H1697" s="248" t="s">
        <v>19</v>
      </c>
      <c r="I1697" s="250"/>
      <c r="J1697" s="247"/>
      <c r="K1697" s="247"/>
      <c r="L1697" s="251"/>
      <c r="M1697" s="252"/>
      <c r="N1697" s="253"/>
      <c r="O1697" s="253"/>
      <c r="P1697" s="253"/>
      <c r="Q1697" s="253"/>
      <c r="R1697" s="253"/>
      <c r="S1697" s="253"/>
      <c r="T1697" s="25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55" t="s">
        <v>193</v>
      </c>
      <c r="AU1697" s="255" t="s">
        <v>82</v>
      </c>
      <c r="AV1697" s="14" t="s">
        <v>80</v>
      </c>
      <c r="AW1697" s="14" t="s">
        <v>33</v>
      </c>
      <c r="AX1697" s="14" t="s">
        <v>72</v>
      </c>
      <c r="AY1697" s="255" t="s">
        <v>180</v>
      </c>
    </row>
    <row r="1698" s="13" customFormat="1">
      <c r="A1698" s="13"/>
      <c r="B1698" s="235"/>
      <c r="C1698" s="236"/>
      <c r="D1698" s="228" t="s">
        <v>193</v>
      </c>
      <c r="E1698" s="237" t="s">
        <v>19</v>
      </c>
      <c r="F1698" s="238" t="s">
        <v>2148</v>
      </c>
      <c r="G1698" s="236"/>
      <c r="H1698" s="239">
        <v>10.300000000000001</v>
      </c>
      <c r="I1698" s="240"/>
      <c r="J1698" s="236"/>
      <c r="K1698" s="236"/>
      <c r="L1698" s="241"/>
      <c r="M1698" s="242"/>
      <c r="N1698" s="243"/>
      <c r="O1698" s="243"/>
      <c r="P1698" s="243"/>
      <c r="Q1698" s="243"/>
      <c r="R1698" s="243"/>
      <c r="S1698" s="243"/>
      <c r="T1698" s="244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5" t="s">
        <v>193</v>
      </c>
      <c r="AU1698" s="245" t="s">
        <v>82</v>
      </c>
      <c r="AV1698" s="13" t="s">
        <v>82</v>
      </c>
      <c r="AW1698" s="13" t="s">
        <v>33</v>
      </c>
      <c r="AX1698" s="13" t="s">
        <v>72</v>
      </c>
      <c r="AY1698" s="245" t="s">
        <v>180</v>
      </c>
    </row>
    <row r="1699" s="14" customFormat="1">
      <c r="A1699" s="14"/>
      <c r="B1699" s="246"/>
      <c r="C1699" s="247"/>
      <c r="D1699" s="228" t="s">
        <v>193</v>
      </c>
      <c r="E1699" s="248" t="s">
        <v>19</v>
      </c>
      <c r="F1699" s="249" t="s">
        <v>2072</v>
      </c>
      <c r="G1699" s="247"/>
      <c r="H1699" s="248" t="s">
        <v>19</v>
      </c>
      <c r="I1699" s="250"/>
      <c r="J1699" s="247"/>
      <c r="K1699" s="247"/>
      <c r="L1699" s="251"/>
      <c r="M1699" s="252"/>
      <c r="N1699" s="253"/>
      <c r="O1699" s="253"/>
      <c r="P1699" s="253"/>
      <c r="Q1699" s="253"/>
      <c r="R1699" s="253"/>
      <c r="S1699" s="253"/>
      <c r="T1699" s="25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55" t="s">
        <v>193</v>
      </c>
      <c r="AU1699" s="255" t="s">
        <v>82</v>
      </c>
      <c r="AV1699" s="14" t="s">
        <v>80</v>
      </c>
      <c r="AW1699" s="14" t="s">
        <v>33</v>
      </c>
      <c r="AX1699" s="14" t="s">
        <v>72</v>
      </c>
      <c r="AY1699" s="255" t="s">
        <v>180</v>
      </c>
    </row>
    <row r="1700" s="13" customFormat="1">
      <c r="A1700" s="13"/>
      <c r="B1700" s="235"/>
      <c r="C1700" s="236"/>
      <c r="D1700" s="228" t="s">
        <v>193</v>
      </c>
      <c r="E1700" s="237" t="s">
        <v>19</v>
      </c>
      <c r="F1700" s="238" t="s">
        <v>2149</v>
      </c>
      <c r="G1700" s="236"/>
      <c r="H1700" s="239">
        <v>-0.20000000000000001</v>
      </c>
      <c r="I1700" s="240"/>
      <c r="J1700" s="236"/>
      <c r="K1700" s="236"/>
      <c r="L1700" s="241"/>
      <c r="M1700" s="242"/>
      <c r="N1700" s="243"/>
      <c r="O1700" s="243"/>
      <c r="P1700" s="243"/>
      <c r="Q1700" s="243"/>
      <c r="R1700" s="243"/>
      <c r="S1700" s="243"/>
      <c r="T1700" s="244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5" t="s">
        <v>193</v>
      </c>
      <c r="AU1700" s="245" t="s">
        <v>82</v>
      </c>
      <c r="AV1700" s="13" t="s">
        <v>82</v>
      </c>
      <c r="AW1700" s="13" t="s">
        <v>33</v>
      </c>
      <c r="AX1700" s="13" t="s">
        <v>72</v>
      </c>
      <c r="AY1700" s="245" t="s">
        <v>180</v>
      </c>
    </row>
    <row r="1701" s="14" customFormat="1">
      <c r="A1701" s="14"/>
      <c r="B1701" s="246"/>
      <c r="C1701" s="247"/>
      <c r="D1701" s="228" t="s">
        <v>193</v>
      </c>
      <c r="E1701" s="248" t="s">
        <v>19</v>
      </c>
      <c r="F1701" s="249" t="s">
        <v>2124</v>
      </c>
      <c r="G1701" s="247"/>
      <c r="H1701" s="248" t="s">
        <v>19</v>
      </c>
      <c r="I1701" s="250"/>
      <c r="J1701" s="247"/>
      <c r="K1701" s="247"/>
      <c r="L1701" s="251"/>
      <c r="M1701" s="252"/>
      <c r="N1701" s="253"/>
      <c r="O1701" s="253"/>
      <c r="P1701" s="253"/>
      <c r="Q1701" s="253"/>
      <c r="R1701" s="253"/>
      <c r="S1701" s="253"/>
      <c r="T1701" s="25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5" t="s">
        <v>193</v>
      </c>
      <c r="AU1701" s="255" t="s">
        <v>82</v>
      </c>
      <c r="AV1701" s="14" t="s">
        <v>80</v>
      </c>
      <c r="AW1701" s="14" t="s">
        <v>33</v>
      </c>
      <c r="AX1701" s="14" t="s">
        <v>72</v>
      </c>
      <c r="AY1701" s="255" t="s">
        <v>180</v>
      </c>
    </row>
    <row r="1702" s="13" customFormat="1">
      <c r="A1702" s="13"/>
      <c r="B1702" s="235"/>
      <c r="C1702" s="236"/>
      <c r="D1702" s="228" t="s">
        <v>193</v>
      </c>
      <c r="E1702" s="237" t="s">
        <v>19</v>
      </c>
      <c r="F1702" s="238" t="s">
        <v>2150</v>
      </c>
      <c r="G1702" s="236"/>
      <c r="H1702" s="239">
        <v>-12.59</v>
      </c>
      <c r="I1702" s="240"/>
      <c r="J1702" s="236"/>
      <c r="K1702" s="236"/>
      <c r="L1702" s="241"/>
      <c r="M1702" s="242"/>
      <c r="N1702" s="243"/>
      <c r="O1702" s="243"/>
      <c r="P1702" s="243"/>
      <c r="Q1702" s="243"/>
      <c r="R1702" s="243"/>
      <c r="S1702" s="243"/>
      <c r="T1702" s="244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5" t="s">
        <v>193</v>
      </c>
      <c r="AU1702" s="245" t="s">
        <v>82</v>
      </c>
      <c r="AV1702" s="13" t="s">
        <v>82</v>
      </c>
      <c r="AW1702" s="13" t="s">
        <v>33</v>
      </c>
      <c r="AX1702" s="13" t="s">
        <v>72</v>
      </c>
      <c r="AY1702" s="245" t="s">
        <v>180</v>
      </c>
    </row>
    <row r="1703" s="13" customFormat="1">
      <c r="A1703" s="13"/>
      <c r="B1703" s="235"/>
      <c r="C1703" s="236"/>
      <c r="D1703" s="228" t="s">
        <v>193</v>
      </c>
      <c r="E1703" s="237" t="s">
        <v>19</v>
      </c>
      <c r="F1703" s="238" t="s">
        <v>2151</v>
      </c>
      <c r="G1703" s="236"/>
      <c r="H1703" s="239">
        <v>-11.316000000000001</v>
      </c>
      <c r="I1703" s="240"/>
      <c r="J1703" s="236"/>
      <c r="K1703" s="236"/>
      <c r="L1703" s="241"/>
      <c r="M1703" s="242"/>
      <c r="N1703" s="243"/>
      <c r="O1703" s="243"/>
      <c r="P1703" s="243"/>
      <c r="Q1703" s="243"/>
      <c r="R1703" s="243"/>
      <c r="S1703" s="243"/>
      <c r="T1703" s="244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5" t="s">
        <v>193</v>
      </c>
      <c r="AU1703" s="245" t="s">
        <v>82</v>
      </c>
      <c r="AV1703" s="13" t="s">
        <v>82</v>
      </c>
      <c r="AW1703" s="13" t="s">
        <v>33</v>
      </c>
      <c r="AX1703" s="13" t="s">
        <v>72</v>
      </c>
      <c r="AY1703" s="245" t="s">
        <v>180</v>
      </c>
    </row>
    <row r="1704" s="16" customFormat="1">
      <c r="A1704" s="16"/>
      <c r="B1704" s="267"/>
      <c r="C1704" s="268"/>
      <c r="D1704" s="228" t="s">
        <v>193</v>
      </c>
      <c r="E1704" s="269" t="s">
        <v>19</v>
      </c>
      <c r="F1704" s="270" t="s">
        <v>473</v>
      </c>
      <c r="G1704" s="268"/>
      <c r="H1704" s="271">
        <v>175.209</v>
      </c>
      <c r="I1704" s="272"/>
      <c r="J1704" s="268"/>
      <c r="K1704" s="268"/>
      <c r="L1704" s="273"/>
      <c r="M1704" s="274"/>
      <c r="N1704" s="275"/>
      <c r="O1704" s="275"/>
      <c r="P1704" s="275"/>
      <c r="Q1704" s="275"/>
      <c r="R1704" s="275"/>
      <c r="S1704" s="275"/>
      <c r="T1704" s="276"/>
      <c r="U1704" s="16"/>
      <c r="V1704" s="16"/>
      <c r="W1704" s="16"/>
      <c r="X1704" s="16"/>
      <c r="Y1704" s="16"/>
      <c r="Z1704" s="16"/>
      <c r="AA1704" s="16"/>
      <c r="AB1704" s="16"/>
      <c r="AC1704" s="16"/>
      <c r="AD1704" s="16"/>
      <c r="AE1704" s="16"/>
      <c r="AT1704" s="277" t="s">
        <v>193</v>
      </c>
      <c r="AU1704" s="277" t="s">
        <v>82</v>
      </c>
      <c r="AV1704" s="16" t="s">
        <v>100</v>
      </c>
      <c r="AW1704" s="16" t="s">
        <v>33</v>
      </c>
      <c r="AX1704" s="16" t="s">
        <v>72</v>
      </c>
      <c r="AY1704" s="277" t="s">
        <v>180</v>
      </c>
    </row>
    <row r="1705" s="14" customFormat="1">
      <c r="A1705" s="14"/>
      <c r="B1705" s="246"/>
      <c r="C1705" s="247"/>
      <c r="D1705" s="228" t="s">
        <v>193</v>
      </c>
      <c r="E1705" s="248" t="s">
        <v>19</v>
      </c>
      <c r="F1705" s="249" t="s">
        <v>2152</v>
      </c>
      <c r="G1705" s="247"/>
      <c r="H1705" s="248" t="s">
        <v>19</v>
      </c>
      <c r="I1705" s="250"/>
      <c r="J1705" s="247"/>
      <c r="K1705" s="247"/>
      <c r="L1705" s="251"/>
      <c r="M1705" s="252"/>
      <c r="N1705" s="253"/>
      <c r="O1705" s="253"/>
      <c r="P1705" s="253"/>
      <c r="Q1705" s="253"/>
      <c r="R1705" s="253"/>
      <c r="S1705" s="253"/>
      <c r="T1705" s="25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5" t="s">
        <v>193</v>
      </c>
      <c r="AU1705" s="255" t="s">
        <v>82</v>
      </c>
      <c r="AV1705" s="14" t="s">
        <v>80</v>
      </c>
      <c r="AW1705" s="14" t="s">
        <v>33</v>
      </c>
      <c r="AX1705" s="14" t="s">
        <v>72</v>
      </c>
      <c r="AY1705" s="255" t="s">
        <v>180</v>
      </c>
    </row>
    <row r="1706" s="13" customFormat="1">
      <c r="A1706" s="13"/>
      <c r="B1706" s="235"/>
      <c r="C1706" s="236"/>
      <c r="D1706" s="228" t="s">
        <v>193</v>
      </c>
      <c r="E1706" s="237" t="s">
        <v>19</v>
      </c>
      <c r="F1706" s="238" t="s">
        <v>2127</v>
      </c>
      <c r="G1706" s="236"/>
      <c r="H1706" s="239">
        <v>75.084999999999994</v>
      </c>
      <c r="I1706" s="240"/>
      <c r="J1706" s="236"/>
      <c r="K1706" s="236"/>
      <c r="L1706" s="241"/>
      <c r="M1706" s="242"/>
      <c r="N1706" s="243"/>
      <c r="O1706" s="243"/>
      <c r="P1706" s="243"/>
      <c r="Q1706" s="243"/>
      <c r="R1706" s="243"/>
      <c r="S1706" s="243"/>
      <c r="T1706" s="244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5" t="s">
        <v>193</v>
      </c>
      <c r="AU1706" s="245" t="s">
        <v>82</v>
      </c>
      <c r="AV1706" s="13" t="s">
        <v>82</v>
      </c>
      <c r="AW1706" s="13" t="s">
        <v>33</v>
      </c>
      <c r="AX1706" s="13" t="s">
        <v>72</v>
      </c>
      <c r="AY1706" s="245" t="s">
        <v>180</v>
      </c>
    </row>
    <row r="1707" s="13" customFormat="1">
      <c r="A1707" s="13"/>
      <c r="B1707" s="235"/>
      <c r="C1707" s="236"/>
      <c r="D1707" s="228" t="s">
        <v>193</v>
      </c>
      <c r="E1707" s="237" t="s">
        <v>19</v>
      </c>
      <c r="F1707" s="238" t="s">
        <v>2128</v>
      </c>
      <c r="G1707" s="236"/>
      <c r="H1707" s="239">
        <v>5.7409999999999997</v>
      </c>
      <c r="I1707" s="240"/>
      <c r="J1707" s="236"/>
      <c r="K1707" s="236"/>
      <c r="L1707" s="241"/>
      <c r="M1707" s="242"/>
      <c r="N1707" s="243"/>
      <c r="O1707" s="243"/>
      <c r="P1707" s="243"/>
      <c r="Q1707" s="243"/>
      <c r="R1707" s="243"/>
      <c r="S1707" s="243"/>
      <c r="T1707" s="244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45" t="s">
        <v>193</v>
      </c>
      <c r="AU1707" s="245" t="s">
        <v>82</v>
      </c>
      <c r="AV1707" s="13" t="s">
        <v>82</v>
      </c>
      <c r="AW1707" s="13" t="s">
        <v>33</v>
      </c>
      <c r="AX1707" s="13" t="s">
        <v>72</v>
      </c>
      <c r="AY1707" s="245" t="s">
        <v>180</v>
      </c>
    </row>
    <row r="1708" s="13" customFormat="1">
      <c r="A1708" s="13"/>
      <c r="B1708" s="235"/>
      <c r="C1708" s="236"/>
      <c r="D1708" s="228" t="s">
        <v>193</v>
      </c>
      <c r="E1708" s="237" t="s">
        <v>19</v>
      </c>
      <c r="F1708" s="238" t="s">
        <v>2129</v>
      </c>
      <c r="G1708" s="236"/>
      <c r="H1708" s="239">
        <v>38.274999999999999</v>
      </c>
      <c r="I1708" s="240"/>
      <c r="J1708" s="236"/>
      <c r="K1708" s="236"/>
      <c r="L1708" s="241"/>
      <c r="M1708" s="242"/>
      <c r="N1708" s="243"/>
      <c r="O1708" s="243"/>
      <c r="P1708" s="243"/>
      <c r="Q1708" s="243"/>
      <c r="R1708" s="243"/>
      <c r="S1708" s="243"/>
      <c r="T1708" s="244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5" t="s">
        <v>193</v>
      </c>
      <c r="AU1708" s="245" t="s">
        <v>82</v>
      </c>
      <c r="AV1708" s="13" t="s">
        <v>82</v>
      </c>
      <c r="AW1708" s="13" t="s">
        <v>33</v>
      </c>
      <c r="AX1708" s="13" t="s">
        <v>72</v>
      </c>
      <c r="AY1708" s="245" t="s">
        <v>180</v>
      </c>
    </row>
    <row r="1709" s="13" customFormat="1">
      <c r="A1709" s="13"/>
      <c r="B1709" s="235"/>
      <c r="C1709" s="236"/>
      <c r="D1709" s="228" t="s">
        <v>193</v>
      </c>
      <c r="E1709" s="237" t="s">
        <v>19</v>
      </c>
      <c r="F1709" s="238" t="s">
        <v>2130</v>
      </c>
      <c r="G1709" s="236"/>
      <c r="H1709" s="239">
        <v>31.981000000000002</v>
      </c>
      <c r="I1709" s="240"/>
      <c r="J1709" s="236"/>
      <c r="K1709" s="236"/>
      <c r="L1709" s="241"/>
      <c r="M1709" s="242"/>
      <c r="N1709" s="243"/>
      <c r="O1709" s="243"/>
      <c r="P1709" s="243"/>
      <c r="Q1709" s="243"/>
      <c r="R1709" s="243"/>
      <c r="S1709" s="243"/>
      <c r="T1709" s="244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5" t="s">
        <v>193</v>
      </c>
      <c r="AU1709" s="245" t="s">
        <v>82</v>
      </c>
      <c r="AV1709" s="13" t="s">
        <v>82</v>
      </c>
      <c r="AW1709" s="13" t="s">
        <v>33</v>
      </c>
      <c r="AX1709" s="13" t="s">
        <v>72</v>
      </c>
      <c r="AY1709" s="245" t="s">
        <v>180</v>
      </c>
    </row>
    <row r="1710" s="13" customFormat="1">
      <c r="A1710" s="13"/>
      <c r="B1710" s="235"/>
      <c r="C1710" s="236"/>
      <c r="D1710" s="228" t="s">
        <v>193</v>
      </c>
      <c r="E1710" s="237" t="s">
        <v>19</v>
      </c>
      <c r="F1710" s="238" t="s">
        <v>2131</v>
      </c>
      <c r="G1710" s="236"/>
      <c r="H1710" s="239">
        <v>3.9740000000000002</v>
      </c>
      <c r="I1710" s="240"/>
      <c r="J1710" s="236"/>
      <c r="K1710" s="236"/>
      <c r="L1710" s="241"/>
      <c r="M1710" s="242"/>
      <c r="N1710" s="243"/>
      <c r="O1710" s="243"/>
      <c r="P1710" s="243"/>
      <c r="Q1710" s="243"/>
      <c r="R1710" s="243"/>
      <c r="S1710" s="243"/>
      <c r="T1710" s="244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45" t="s">
        <v>193</v>
      </c>
      <c r="AU1710" s="245" t="s">
        <v>82</v>
      </c>
      <c r="AV1710" s="13" t="s">
        <v>82</v>
      </c>
      <c r="AW1710" s="13" t="s">
        <v>33</v>
      </c>
      <c r="AX1710" s="13" t="s">
        <v>72</v>
      </c>
      <c r="AY1710" s="245" t="s">
        <v>180</v>
      </c>
    </row>
    <row r="1711" s="13" customFormat="1">
      <c r="A1711" s="13"/>
      <c r="B1711" s="235"/>
      <c r="C1711" s="236"/>
      <c r="D1711" s="228" t="s">
        <v>193</v>
      </c>
      <c r="E1711" s="237" t="s">
        <v>19</v>
      </c>
      <c r="F1711" s="238" t="s">
        <v>2132</v>
      </c>
      <c r="G1711" s="236"/>
      <c r="H1711" s="239">
        <v>38.338000000000001</v>
      </c>
      <c r="I1711" s="240"/>
      <c r="J1711" s="236"/>
      <c r="K1711" s="236"/>
      <c r="L1711" s="241"/>
      <c r="M1711" s="242"/>
      <c r="N1711" s="243"/>
      <c r="O1711" s="243"/>
      <c r="P1711" s="243"/>
      <c r="Q1711" s="243"/>
      <c r="R1711" s="243"/>
      <c r="S1711" s="243"/>
      <c r="T1711" s="244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5" t="s">
        <v>193</v>
      </c>
      <c r="AU1711" s="245" t="s">
        <v>82</v>
      </c>
      <c r="AV1711" s="13" t="s">
        <v>82</v>
      </c>
      <c r="AW1711" s="13" t="s">
        <v>33</v>
      </c>
      <c r="AX1711" s="13" t="s">
        <v>72</v>
      </c>
      <c r="AY1711" s="245" t="s">
        <v>180</v>
      </c>
    </row>
    <row r="1712" s="14" customFormat="1">
      <c r="A1712" s="14"/>
      <c r="B1712" s="246"/>
      <c r="C1712" s="247"/>
      <c r="D1712" s="228" t="s">
        <v>193</v>
      </c>
      <c r="E1712" s="248" t="s">
        <v>19</v>
      </c>
      <c r="F1712" s="249" t="s">
        <v>969</v>
      </c>
      <c r="G1712" s="247"/>
      <c r="H1712" s="248" t="s">
        <v>19</v>
      </c>
      <c r="I1712" s="250"/>
      <c r="J1712" s="247"/>
      <c r="K1712" s="247"/>
      <c r="L1712" s="251"/>
      <c r="M1712" s="252"/>
      <c r="N1712" s="253"/>
      <c r="O1712" s="253"/>
      <c r="P1712" s="253"/>
      <c r="Q1712" s="253"/>
      <c r="R1712" s="253"/>
      <c r="S1712" s="253"/>
      <c r="T1712" s="25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5" t="s">
        <v>193</v>
      </c>
      <c r="AU1712" s="255" t="s">
        <v>82</v>
      </c>
      <c r="AV1712" s="14" t="s">
        <v>80</v>
      </c>
      <c r="AW1712" s="14" t="s">
        <v>33</v>
      </c>
      <c r="AX1712" s="14" t="s">
        <v>72</v>
      </c>
      <c r="AY1712" s="255" t="s">
        <v>180</v>
      </c>
    </row>
    <row r="1713" s="13" customFormat="1">
      <c r="A1713" s="13"/>
      <c r="B1713" s="235"/>
      <c r="C1713" s="236"/>
      <c r="D1713" s="228" t="s">
        <v>193</v>
      </c>
      <c r="E1713" s="237" t="s">
        <v>19</v>
      </c>
      <c r="F1713" s="238" t="s">
        <v>2133</v>
      </c>
      <c r="G1713" s="236"/>
      <c r="H1713" s="239">
        <v>7.3920000000000003</v>
      </c>
      <c r="I1713" s="240"/>
      <c r="J1713" s="236"/>
      <c r="K1713" s="236"/>
      <c r="L1713" s="241"/>
      <c r="M1713" s="242"/>
      <c r="N1713" s="243"/>
      <c r="O1713" s="243"/>
      <c r="P1713" s="243"/>
      <c r="Q1713" s="243"/>
      <c r="R1713" s="243"/>
      <c r="S1713" s="243"/>
      <c r="T1713" s="244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45" t="s">
        <v>193</v>
      </c>
      <c r="AU1713" s="245" t="s">
        <v>82</v>
      </c>
      <c r="AV1713" s="13" t="s">
        <v>82</v>
      </c>
      <c r="AW1713" s="13" t="s">
        <v>33</v>
      </c>
      <c r="AX1713" s="13" t="s">
        <v>72</v>
      </c>
      <c r="AY1713" s="245" t="s">
        <v>180</v>
      </c>
    </row>
    <row r="1714" s="13" customFormat="1">
      <c r="A1714" s="13"/>
      <c r="B1714" s="235"/>
      <c r="C1714" s="236"/>
      <c r="D1714" s="228" t="s">
        <v>193</v>
      </c>
      <c r="E1714" s="237" t="s">
        <v>19</v>
      </c>
      <c r="F1714" s="238" t="s">
        <v>2134</v>
      </c>
      <c r="G1714" s="236"/>
      <c r="H1714" s="239">
        <v>8.4000000000000004</v>
      </c>
      <c r="I1714" s="240"/>
      <c r="J1714" s="236"/>
      <c r="K1714" s="236"/>
      <c r="L1714" s="241"/>
      <c r="M1714" s="242"/>
      <c r="N1714" s="243"/>
      <c r="O1714" s="243"/>
      <c r="P1714" s="243"/>
      <c r="Q1714" s="243"/>
      <c r="R1714" s="243"/>
      <c r="S1714" s="243"/>
      <c r="T1714" s="244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5" t="s">
        <v>193</v>
      </c>
      <c r="AU1714" s="245" t="s">
        <v>82</v>
      </c>
      <c r="AV1714" s="13" t="s">
        <v>82</v>
      </c>
      <c r="AW1714" s="13" t="s">
        <v>33</v>
      </c>
      <c r="AX1714" s="13" t="s">
        <v>72</v>
      </c>
      <c r="AY1714" s="245" t="s">
        <v>180</v>
      </c>
    </row>
    <row r="1715" s="13" customFormat="1">
      <c r="A1715" s="13"/>
      <c r="B1715" s="235"/>
      <c r="C1715" s="236"/>
      <c r="D1715" s="228" t="s">
        <v>193</v>
      </c>
      <c r="E1715" s="237" t="s">
        <v>19</v>
      </c>
      <c r="F1715" s="238" t="s">
        <v>2135</v>
      </c>
      <c r="G1715" s="236"/>
      <c r="H1715" s="239">
        <v>5.3899999999999997</v>
      </c>
      <c r="I1715" s="240"/>
      <c r="J1715" s="236"/>
      <c r="K1715" s="236"/>
      <c r="L1715" s="241"/>
      <c r="M1715" s="242"/>
      <c r="N1715" s="243"/>
      <c r="O1715" s="243"/>
      <c r="P1715" s="243"/>
      <c r="Q1715" s="243"/>
      <c r="R1715" s="243"/>
      <c r="S1715" s="243"/>
      <c r="T1715" s="244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5" t="s">
        <v>193</v>
      </c>
      <c r="AU1715" s="245" t="s">
        <v>82</v>
      </c>
      <c r="AV1715" s="13" t="s">
        <v>82</v>
      </c>
      <c r="AW1715" s="13" t="s">
        <v>33</v>
      </c>
      <c r="AX1715" s="13" t="s">
        <v>72</v>
      </c>
      <c r="AY1715" s="245" t="s">
        <v>180</v>
      </c>
    </row>
    <row r="1716" s="13" customFormat="1">
      <c r="A1716" s="13"/>
      <c r="B1716" s="235"/>
      <c r="C1716" s="236"/>
      <c r="D1716" s="228" t="s">
        <v>193</v>
      </c>
      <c r="E1716" s="237" t="s">
        <v>19</v>
      </c>
      <c r="F1716" s="238" t="s">
        <v>2136</v>
      </c>
      <c r="G1716" s="236"/>
      <c r="H1716" s="239">
        <v>3.3799999999999999</v>
      </c>
      <c r="I1716" s="240"/>
      <c r="J1716" s="236"/>
      <c r="K1716" s="236"/>
      <c r="L1716" s="241"/>
      <c r="M1716" s="242"/>
      <c r="N1716" s="243"/>
      <c r="O1716" s="243"/>
      <c r="P1716" s="243"/>
      <c r="Q1716" s="243"/>
      <c r="R1716" s="243"/>
      <c r="S1716" s="243"/>
      <c r="T1716" s="244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5" t="s">
        <v>193</v>
      </c>
      <c r="AU1716" s="245" t="s">
        <v>82</v>
      </c>
      <c r="AV1716" s="13" t="s">
        <v>82</v>
      </c>
      <c r="AW1716" s="13" t="s">
        <v>33</v>
      </c>
      <c r="AX1716" s="13" t="s">
        <v>72</v>
      </c>
      <c r="AY1716" s="245" t="s">
        <v>180</v>
      </c>
    </row>
    <row r="1717" s="14" customFormat="1">
      <c r="A1717" s="14"/>
      <c r="B1717" s="246"/>
      <c r="C1717" s="247"/>
      <c r="D1717" s="228" t="s">
        <v>193</v>
      </c>
      <c r="E1717" s="248" t="s">
        <v>19</v>
      </c>
      <c r="F1717" s="249" t="s">
        <v>2063</v>
      </c>
      <c r="G1717" s="247"/>
      <c r="H1717" s="248" t="s">
        <v>19</v>
      </c>
      <c r="I1717" s="250"/>
      <c r="J1717" s="247"/>
      <c r="K1717" s="247"/>
      <c r="L1717" s="251"/>
      <c r="M1717" s="252"/>
      <c r="N1717" s="253"/>
      <c r="O1717" s="253"/>
      <c r="P1717" s="253"/>
      <c r="Q1717" s="253"/>
      <c r="R1717" s="253"/>
      <c r="S1717" s="253"/>
      <c r="T1717" s="25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5" t="s">
        <v>193</v>
      </c>
      <c r="AU1717" s="255" t="s">
        <v>82</v>
      </c>
      <c r="AV1717" s="14" t="s">
        <v>80</v>
      </c>
      <c r="AW1717" s="14" t="s">
        <v>33</v>
      </c>
      <c r="AX1717" s="14" t="s">
        <v>72</v>
      </c>
      <c r="AY1717" s="255" t="s">
        <v>180</v>
      </c>
    </row>
    <row r="1718" s="13" customFormat="1">
      <c r="A1718" s="13"/>
      <c r="B1718" s="235"/>
      <c r="C1718" s="236"/>
      <c r="D1718" s="228" t="s">
        <v>193</v>
      </c>
      <c r="E1718" s="237" t="s">
        <v>19</v>
      </c>
      <c r="F1718" s="238" t="s">
        <v>2137</v>
      </c>
      <c r="G1718" s="236"/>
      <c r="H1718" s="239">
        <v>28.75</v>
      </c>
      <c r="I1718" s="240"/>
      <c r="J1718" s="236"/>
      <c r="K1718" s="236"/>
      <c r="L1718" s="241"/>
      <c r="M1718" s="242"/>
      <c r="N1718" s="243"/>
      <c r="O1718" s="243"/>
      <c r="P1718" s="243"/>
      <c r="Q1718" s="243"/>
      <c r="R1718" s="243"/>
      <c r="S1718" s="243"/>
      <c r="T1718" s="244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45" t="s">
        <v>193</v>
      </c>
      <c r="AU1718" s="245" t="s">
        <v>82</v>
      </c>
      <c r="AV1718" s="13" t="s">
        <v>82</v>
      </c>
      <c r="AW1718" s="13" t="s">
        <v>33</v>
      </c>
      <c r="AX1718" s="13" t="s">
        <v>72</v>
      </c>
      <c r="AY1718" s="245" t="s">
        <v>180</v>
      </c>
    </row>
    <row r="1719" s="13" customFormat="1">
      <c r="A1719" s="13"/>
      <c r="B1719" s="235"/>
      <c r="C1719" s="236"/>
      <c r="D1719" s="228" t="s">
        <v>193</v>
      </c>
      <c r="E1719" s="237" t="s">
        <v>19</v>
      </c>
      <c r="F1719" s="238" t="s">
        <v>2138</v>
      </c>
      <c r="G1719" s="236"/>
      <c r="H1719" s="239">
        <v>-3.641</v>
      </c>
      <c r="I1719" s="240"/>
      <c r="J1719" s="236"/>
      <c r="K1719" s="236"/>
      <c r="L1719" s="241"/>
      <c r="M1719" s="242"/>
      <c r="N1719" s="243"/>
      <c r="O1719" s="243"/>
      <c r="P1719" s="243"/>
      <c r="Q1719" s="243"/>
      <c r="R1719" s="243"/>
      <c r="S1719" s="243"/>
      <c r="T1719" s="244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45" t="s">
        <v>193</v>
      </c>
      <c r="AU1719" s="245" t="s">
        <v>82</v>
      </c>
      <c r="AV1719" s="13" t="s">
        <v>82</v>
      </c>
      <c r="AW1719" s="13" t="s">
        <v>33</v>
      </c>
      <c r="AX1719" s="13" t="s">
        <v>72</v>
      </c>
      <c r="AY1719" s="245" t="s">
        <v>180</v>
      </c>
    </row>
    <row r="1720" s="14" customFormat="1">
      <c r="A1720" s="14"/>
      <c r="B1720" s="246"/>
      <c r="C1720" s="247"/>
      <c r="D1720" s="228" t="s">
        <v>193</v>
      </c>
      <c r="E1720" s="248" t="s">
        <v>19</v>
      </c>
      <c r="F1720" s="249" t="s">
        <v>2066</v>
      </c>
      <c r="G1720" s="247"/>
      <c r="H1720" s="248" t="s">
        <v>19</v>
      </c>
      <c r="I1720" s="250"/>
      <c r="J1720" s="247"/>
      <c r="K1720" s="247"/>
      <c r="L1720" s="251"/>
      <c r="M1720" s="252"/>
      <c r="N1720" s="253"/>
      <c r="O1720" s="253"/>
      <c r="P1720" s="253"/>
      <c r="Q1720" s="253"/>
      <c r="R1720" s="253"/>
      <c r="S1720" s="253"/>
      <c r="T1720" s="25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5" t="s">
        <v>193</v>
      </c>
      <c r="AU1720" s="255" t="s">
        <v>82</v>
      </c>
      <c r="AV1720" s="14" t="s">
        <v>80</v>
      </c>
      <c r="AW1720" s="14" t="s">
        <v>33</v>
      </c>
      <c r="AX1720" s="14" t="s">
        <v>72</v>
      </c>
      <c r="AY1720" s="255" t="s">
        <v>180</v>
      </c>
    </row>
    <row r="1721" s="13" customFormat="1">
      <c r="A1721" s="13"/>
      <c r="B1721" s="235"/>
      <c r="C1721" s="236"/>
      <c r="D1721" s="228" t="s">
        <v>193</v>
      </c>
      <c r="E1721" s="237" t="s">
        <v>19</v>
      </c>
      <c r="F1721" s="238" t="s">
        <v>2139</v>
      </c>
      <c r="G1721" s="236"/>
      <c r="H1721" s="239">
        <v>26.484999999999999</v>
      </c>
      <c r="I1721" s="240"/>
      <c r="J1721" s="236"/>
      <c r="K1721" s="236"/>
      <c r="L1721" s="241"/>
      <c r="M1721" s="242"/>
      <c r="N1721" s="243"/>
      <c r="O1721" s="243"/>
      <c r="P1721" s="243"/>
      <c r="Q1721" s="243"/>
      <c r="R1721" s="243"/>
      <c r="S1721" s="243"/>
      <c r="T1721" s="244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5" t="s">
        <v>193</v>
      </c>
      <c r="AU1721" s="245" t="s">
        <v>82</v>
      </c>
      <c r="AV1721" s="13" t="s">
        <v>82</v>
      </c>
      <c r="AW1721" s="13" t="s">
        <v>33</v>
      </c>
      <c r="AX1721" s="13" t="s">
        <v>72</v>
      </c>
      <c r="AY1721" s="245" t="s">
        <v>180</v>
      </c>
    </row>
    <row r="1722" s="14" customFormat="1">
      <c r="A1722" s="14"/>
      <c r="B1722" s="246"/>
      <c r="C1722" s="247"/>
      <c r="D1722" s="228" t="s">
        <v>193</v>
      </c>
      <c r="E1722" s="248" t="s">
        <v>19</v>
      </c>
      <c r="F1722" s="249" t="s">
        <v>2102</v>
      </c>
      <c r="G1722" s="247"/>
      <c r="H1722" s="248" t="s">
        <v>19</v>
      </c>
      <c r="I1722" s="250"/>
      <c r="J1722" s="247"/>
      <c r="K1722" s="247"/>
      <c r="L1722" s="251"/>
      <c r="M1722" s="252"/>
      <c r="N1722" s="253"/>
      <c r="O1722" s="253"/>
      <c r="P1722" s="253"/>
      <c r="Q1722" s="253"/>
      <c r="R1722" s="253"/>
      <c r="S1722" s="253"/>
      <c r="T1722" s="25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5" t="s">
        <v>193</v>
      </c>
      <c r="AU1722" s="255" t="s">
        <v>82</v>
      </c>
      <c r="AV1722" s="14" t="s">
        <v>80</v>
      </c>
      <c r="AW1722" s="14" t="s">
        <v>33</v>
      </c>
      <c r="AX1722" s="14" t="s">
        <v>72</v>
      </c>
      <c r="AY1722" s="255" t="s">
        <v>180</v>
      </c>
    </row>
    <row r="1723" s="13" customFormat="1">
      <c r="A1723" s="13"/>
      <c r="B1723" s="235"/>
      <c r="C1723" s="236"/>
      <c r="D1723" s="228" t="s">
        <v>193</v>
      </c>
      <c r="E1723" s="237" t="s">
        <v>19</v>
      </c>
      <c r="F1723" s="238" t="s">
        <v>2140</v>
      </c>
      <c r="G1723" s="236"/>
      <c r="H1723" s="239">
        <v>14.371</v>
      </c>
      <c r="I1723" s="240"/>
      <c r="J1723" s="236"/>
      <c r="K1723" s="236"/>
      <c r="L1723" s="241"/>
      <c r="M1723" s="242"/>
      <c r="N1723" s="243"/>
      <c r="O1723" s="243"/>
      <c r="P1723" s="243"/>
      <c r="Q1723" s="243"/>
      <c r="R1723" s="243"/>
      <c r="S1723" s="243"/>
      <c r="T1723" s="244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45" t="s">
        <v>193</v>
      </c>
      <c r="AU1723" s="245" t="s">
        <v>82</v>
      </c>
      <c r="AV1723" s="13" t="s">
        <v>82</v>
      </c>
      <c r="AW1723" s="13" t="s">
        <v>33</v>
      </c>
      <c r="AX1723" s="13" t="s">
        <v>72</v>
      </c>
      <c r="AY1723" s="245" t="s">
        <v>180</v>
      </c>
    </row>
    <row r="1724" s="14" customFormat="1">
      <c r="A1724" s="14"/>
      <c r="B1724" s="246"/>
      <c r="C1724" s="247"/>
      <c r="D1724" s="228" t="s">
        <v>193</v>
      </c>
      <c r="E1724" s="248" t="s">
        <v>19</v>
      </c>
      <c r="F1724" s="249" t="s">
        <v>1000</v>
      </c>
      <c r="G1724" s="247"/>
      <c r="H1724" s="248" t="s">
        <v>19</v>
      </c>
      <c r="I1724" s="250"/>
      <c r="J1724" s="247"/>
      <c r="K1724" s="247"/>
      <c r="L1724" s="251"/>
      <c r="M1724" s="252"/>
      <c r="N1724" s="253"/>
      <c r="O1724" s="253"/>
      <c r="P1724" s="253"/>
      <c r="Q1724" s="253"/>
      <c r="R1724" s="253"/>
      <c r="S1724" s="253"/>
      <c r="T1724" s="25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5" t="s">
        <v>193</v>
      </c>
      <c r="AU1724" s="255" t="s">
        <v>82</v>
      </c>
      <c r="AV1724" s="14" t="s">
        <v>80</v>
      </c>
      <c r="AW1724" s="14" t="s">
        <v>33</v>
      </c>
      <c r="AX1724" s="14" t="s">
        <v>72</v>
      </c>
      <c r="AY1724" s="255" t="s">
        <v>180</v>
      </c>
    </row>
    <row r="1725" s="13" customFormat="1">
      <c r="A1725" s="13"/>
      <c r="B1725" s="235"/>
      <c r="C1725" s="236"/>
      <c r="D1725" s="228" t="s">
        <v>193</v>
      </c>
      <c r="E1725" s="237" t="s">
        <v>19</v>
      </c>
      <c r="F1725" s="238" t="s">
        <v>2097</v>
      </c>
      <c r="G1725" s="236"/>
      <c r="H1725" s="239">
        <v>-1.52</v>
      </c>
      <c r="I1725" s="240"/>
      <c r="J1725" s="236"/>
      <c r="K1725" s="236"/>
      <c r="L1725" s="241"/>
      <c r="M1725" s="242"/>
      <c r="N1725" s="243"/>
      <c r="O1725" s="243"/>
      <c r="P1725" s="243"/>
      <c r="Q1725" s="243"/>
      <c r="R1725" s="243"/>
      <c r="S1725" s="243"/>
      <c r="T1725" s="244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5" t="s">
        <v>193</v>
      </c>
      <c r="AU1725" s="245" t="s">
        <v>82</v>
      </c>
      <c r="AV1725" s="13" t="s">
        <v>82</v>
      </c>
      <c r="AW1725" s="13" t="s">
        <v>33</v>
      </c>
      <c r="AX1725" s="13" t="s">
        <v>72</v>
      </c>
      <c r="AY1725" s="245" t="s">
        <v>180</v>
      </c>
    </row>
    <row r="1726" s="14" customFormat="1">
      <c r="A1726" s="14"/>
      <c r="B1726" s="246"/>
      <c r="C1726" s="247"/>
      <c r="D1726" s="228" t="s">
        <v>193</v>
      </c>
      <c r="E1726" s="248" t="s">
        <v>19</v>
      </c>
      <c r="F1726" s="249" t="s">
        <v>2032</v>
      </c>
      <c r="G1726" s="247"/>
      <c r="H1726" s="248" t="s">
        <v>19</v>
      </c>
      <c r="I1726" s="250"/>
      <c r="J1726" s="247"/>
      <c r="K1726" s="247"/>
      <c r="L1726" s="251"/>
      <c r="M1726" s="252"/>
      <c r="N1726" s="253"/>
      <c r="O1726" s="253"/>
      <c r="P1726" s="253"/>
      <c r="Q1726" s="253"/>
      <c r="R1726" s="253"/>
      <c r="S1726" s="253"/>
      <c r="T1726" s="25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5" t="s">
        <v>193</v>
      </c>
      <c r="AU1726" s="255" t="s">
        <v>82</v>
      </c>
      <c r="AV1726" s="14" t="s">
        <v>80</v>
      </c>
      <c r="AW1726" s="14" t="s">
        <v>33</v>
      </c>
      <c r="AX1726" s="14" t="s">
        <v>72</v>
      </c>
      <c r="AY1726" s="255" t="s">
        <v>180</v>
      </c>
    </row>
    <row r="1727" s="13" customFormat="1">
      <c r="A1727" s="13"/>
      <c r="B1727" s="235"/>
      <c r="C1727" s="236"/>
      <c r="D1727" s="228" t="s">
        <v>193</v>
      </c>
      <c r="E1727" s="237" t="s">
        <v>19</v>
      </c>
      <c r="F1727" s="238" t="s">
        <v>2142</v>
      </c>
      <c r="G1727" s="236"/>
      <c r="H1727" s="239">
        <v>0.55500000000000005</v>
      </c>
      <c r="I1727" s="240"/>
      <c r="J1727" s="236"/>
      <c r="K1727" s="236"/>
      <c r="L1727" s="241"/>
      <c r="M1727" s="242"/>
      <c r="N1727" s="243"/>
      <c r="O1727" s="243"/>
      <c r="P1727" s="243"/>
      <c r="Q1727" s="243"/>
      <c r="R1727" s="243"/>
      <c r="S1727" s="243"/>
      <c r="T1727" s="244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5" t="s">
        <v>193</v>
      </c>
      <c r="AU1727" s="245" t="s">
        <v>82</v>
      </c>
      <c r="AV1727" s="13" t="s">
        <v>82</v>
      </c>
      <c r="AW1727" s="13" t="s">
        <v>33</v>
      </c>
      <c r="AX1727" s="13" t="s">
        <v>72</v>
      </c>
      <c r="AY1727" s="245" t="s">
        <v>180</v>
      </c>
    </row>
    <row r="1728" s="14" customFormat="1">
      <c r="A1728" s="14"/>
      <c r="B1728" s="246"/>
      <c r="C1728" s="247"/>
      <c r="D1728" s="228" t="s">
        <v>193</v>
      </c>
      <c r="E1728" s="248" t="s">
        <v>19</v>
      </c>
      <c r="F1728" s="249" t="s">
        <v>2124</v>
      </c>
      <c r="G1728" s="247"/>
      <c r="H1728" s="248" t="s">
        <v>19</v>
      </c>
      <c r="I1728" s="250"/>
      <c r="J1728" s="247"/>
      <c r="K1728" s="247"/>
      <c r="L1728" s="251"/>
      <c r="M1728" s="252"/>
      <c r="N1728" s="253"/>
      <c r="O1728" s="253"/>
      <c r="P1728" s="253"/>
      <c r="Q1728" s="253"/>
      <c r="R1728" s="253"/>
      <c r="S1728" s="253"/>
      <c r="T1728" s="25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5" t="s">
        <v>193</v>
      </c>
      <c r="AU1728" s="255" t="s">
        <v>82</v>
      </c>
      <c r="AV1728" s="14" t="s">
        <v>80</v>
      </c>
      <c r="AW1728" s="14" t="s">
        <v>33</v>
      </c>
      <c r="AX1728" s="14" t="s">
        <v>72</v>
      </c>
      <c r="AY1728" s="255" t="s">
        <v>180</v>
      </c>
    </row>
    <row r="1729" s="13" customFormat="1">
      <c r="A1729" s="13"/>
      <c r="B1729" s="235"/>
      <c r="C1729" s="236"/>
      <c r="D1729" s="228" t="s">
        <v>193</v>
      </c>
      <c r="E1729" s="237" t="s">
        <v>19</v>
      </c>
      <c r="F1729" s="238" t="s">
        <v>2144</v>
      </c>
      <c r="G1729" s="236"/>
      <c r="H1729" s="239">
        <v>-15.967000000000001</v>
      </c>
      <c r="I1729" s="240"/>
      <c r="J1729" s="236"/>
      <c r="K1729" s="236"/>
      <c r="L1729" s="241"/>
      <c r="M1729" s="242"/>
      <c r="N1729" s="243"/>
      <c r="O1729" s="243"/>
      <c r="P1729" s="243"/>
      <c r="Q1729" s="243"/>
      <c r="R1729" s="243"/>
      <c r="S1729" s="243"/>
      <c r="T1729" s="244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45" t="s">
        <v>193</v>
      </c>
      <c r="AU1729" s="245" t="s">
        <v>82</v>
      </c>
      <c r="AV1729" s="13" t="s">
        <v>82</v>
      </c>
      <c r="AW1729" s="13" t="s">
        <v>33</v>
      </c>
      <c r="AX1729" s="13" t="s">
        <v>72</v>
      </c>
      <c r="AY1729" s="245" t="s">
        <v>180</v>
      </c>
    </row>
    <row r="1730" s="13" customFormat="1">
      <c r="A1730" s="13"/>
      <c r="B1730" s="235"/>
      <c r="C1730" s="236"/>
      <c r="D1730" s="228" t="s">
        <v>193</v>
      </c>
      <c r="E1730" s="237" t="s">
        <v>19</v>
      </c>
      <c r="F1730" s="238" t="s">
        <v>2153</v>
      </c>
      <c r="G1730" s="236"/>
      <c r="H1730" s="239">
        <v>-6.9260000000000002</v>
      </c>
      <c r="I1730" s="240"/>
      <c r="J1730" s="236"/>
      <c r="K1730" s="236"/>
      <c r="L1730" s="241"/>
      <c r="M1730" s="242"/>
      <c r="N1730" s="243"/>
      <c r="O1730" s="243"/>
      <c r="P1730" s="243"/>
      <c r="Q1730" s="243"/>
      <c r="R1730" s="243"/>
      <c r="S1730" s="243"/>
      <c r="T1730" s="244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5" t="s">
        <v>193</v>
      </c>
      <c r="AU1730" s="245" t="s">
        <v>82</v>
      </c>
      <c r="AV1730" s="13" t="s">
        <v>82</v>
      </c>
      <c r="AW1730" s="13" t="s">
        <v>33</v>
      </c>
      <c r="AX1730" s="13" t="s">
        <v>72</v>
      </c>
      <c r="AY1730" s="245" t="s">
        <v>180</v>
      </c>
    </row>
    <row r="1731" s="16" customFormat="1">
      <c r="A1731" s="16"/>
      <c r="B1731" s="267"/>
      <c r="C1731" s="268"/>
      <c r="D1731" s="228" t="s">
        <v>193</v>
      </c>
      <c r="E1731" s="269" t="s">
        <v>19</v>
      </c>
      <c r="F1731" s="270" t="s">
        <v>473</v>
      </c>
      <c r="G1731" s="268"/>
      <c r="H1731" s="271">
        <v>260.06299999999999</v>
      </c>
      <c r="I1731" s="272"/>
      <c r="J1731" s="268"/>
      <c r="K1731" s="268"/>
      <c r="L1731" s="273"/>
      <c r="M1731" s="274"/>
      <c r="N1731" s="275"/>
      <c r="O1731" s="275"/>
      <c r="P1731" s="275"/>
      <c r="Q1731" s="275"/>
      <c r="R1731" s="275"/>
      <c r="S1731" s="275"/>
      <c r="T1731" s="276"/>
      <c r="U1731" s="16"/>
      <c r="V1731" s="16"/>
      <c r="W1731" s="16"/>
      <c r="X1731" s="16"/>
      <c r="Y1731" s="16"/>
      <c r="Z1731" s="16"/>
      <c r="AA1731" s="16"/>
      <c r="AB1731" s="16"/>
      <c r="AC1731" s="16"/>
      <c r="AD1731" s="16"/>
      <c r="AE1731" s="16"/>
      <c r="AT1731" s="277" t="s">
        <v>193</v>
      </c>
      <c r="AU1731" s="277" t="s">
        <v>82</v>
      </c>
      <c r="AV1731" s="16" t="s">
        <v>100</v>
      </c>
      <c r="AW1731" s="16" t="s">
        <v>33</v>
      </c>
      <c r="AX1731" s="16" t="s">
        <v>72</v>
      </c>
      <c r="AY1731" s="277" t="s">
        <v>180</v>
      </c>
    </row>
    <row r="1732" s="15" customFormat="1">
      <c r="A1732" s="15"/>
      <c r="B1732" s="256"/>
      <c r="C1732" s="257"/>
      <c r="D1732" s="228" t="s">
        <v>193</v>
      </c>
      <c r="E1732" s="258" t="s">
        <v>19</v>
      </c>
      <c r="F1732" s="259" t="s">
        <v>353</v>
      </c>
      <c r="G1732" s="257"/>
      <c r="H1732" s="260">
        <v>1099.895</v>
      </c>
      <c r="I1732" s="261"/>
      <c r="J1732" s="257"/>
      <c r="K1732" s="257"/>
      <c r="L1732" s="262"/>
      <c r="M1732" s="263"/>
      <c r="N1732" s="264"/>
      <c r="O1732" s="264"/>
      <c r="P1732" s="264"/>
      <c r="Q1732" s="264"/>
      <c r="R1732" s="264"/>
      <c r="S1732" s="264"/>
      <c r="T1732" s="26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T1732" s="266" t="s">
        <v>193</v>
      </c>
      <c r="AU1732" s="266" t="s">
        <v>82</v>
      </c>
      <c r="AV1732" s="15" t="s">
        <v>187</v>
      </c>
      <c r="AW1732" s="15" t="s">
        <v>33</v>
      </c>
      <c r="AX1732" s="15" t="s">
        <v>80</v>
      </c>
      <c r="AY1732" s="266" t="s">
        <v>180</v>
      </c>
    </row>
    <row r="1733" s="2" customFormat="1" ht="16.5" customHeight="1">
      <c r="A1733" s="40"/>
      <c r="B1733" s="41"/>
      <c r="C1733" s="215" t="s">
        <v>2154</v>
      </c>
      <c r="D1733" s="215" t="s">
        <v>182</v>
      </c>
      <c r="E1733" s="216" t="s">
        <v>2155</v>
      </c>
      <c r="F1733" s="217" t="s">
        <v>2156</v>
      </c>
      <c r="G1733" s="218" t="s">
        <v>185</v>
      </c>
      <c r="H1733" s="219">
        <v>1100</v>
      </c>
      <c r="I1733" s="220"/>
      <c r="J1733" s="221">
        <f>ROUND(I1733*H1733,2)</f>
        <v>0</v>
      </c>
      <c r="K1733" s="217" t="s">
        <v>186</v>
      </c>
      <c r="L1733" s="46"/>
      <c r="M1733" s="222" t="s">
        <v>19</v>
      </c>
      <c r="N1733" s="223" t="s">
        <v>43</v>
      </c>
      <c r="O1733" s="86"/>
      <c r="P1733" s="224">
        <f>O1733*H1733</f>
        <v>0</v>
      </c>
      <c r="Q1733" s="224">
        <v>0</v>
      </c>
      <c r="R1733" s="224">
        <f>Q1733*H1733</f>
        <v>0</v>
      </c>
      <c r="S1733" s="224">
        <v>0</v>
      </c>
      <c r="T1733" s="225">
        <f>S1733*H1733</f>
        <v>0</v>
      </c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R1733" s="226" t="s">
        <v>187</v>
      </c>
      <c r="AT1733" s="226" t="s">
        <v>182</v>
      </c>
      <c r="AU1733" s="226" t="s">
        <v>82</v>
      </c>
      <c r="AY1733" s="19" t="s">
        <v>180</v>
      </c>
      <c r="BE1733" s="227">
        <f>IF(N1733="základní",J1733,0)</f>
        <v>0</v>
      </c>
      <c r="BF1733" s="227">
        <f>IF(N1733="snížená",J1733,0)</f>
        <v>0</v>
      </c>
      <c r="BG1733" s="227">
        <f>IF(N1733="zákl. přenesená",J1733,0)</f>
        <v>0</v>
      </c>
      <c r="BH1733" s="227">
        <f>IF(N1733="sníž. přenesená",J1733,0)</f>
        <v>0</v>
      </c>
      <c r="BI1733" s="227">
        <f>IF(N1733="nulová",J1733,0)</f>
        <v>0</v>
      </c>
      <c r="BJ1733" s="19" t="s">
        <v>80</v>
      </c>
      <c r="BK1733" s="227">
        <f>ROUND(I1733*H1733,2)</f>
        <v>0</v>
      </c>
      <c r="BL1733" s="19" t="s">
        <v>187</v>
      </c>
      <c r="BM1733" s="226" t="s">
        <v>2157</v>
      </c>
    </row>
    <row r="1734" s="2" customFormat="1">
      <c r="A1734" s="40"/>
      <c r="B1734" s="41"/>
      <c r="C1734" s="42"/>
      <c r="D1734" s="228" t="s">
        <v>189</v>
      </c>
      <c r="E1734" s="42"/>
      <c r="F1734" s="229" t="s">
        <v>2158</v>
      </c>
      <c r="G1734" s="42"/>
      <c r="H1734" s="42"/>
      <c r="I1734" s="230"/>
      <c r="J1734" s="42"/>
      <c r="K1734" s="42"/>
      <c r="L1734" s="46"/>
      <c r="M1734" s="231"/>
      <c r="N1734" s="232"/>
      <c r="O1734" s="86"/>
      <c r="P1734" s="86"/>
      <c r="Q1734" s="86"/>
      <c r="R1734" s="86"/>
      <c r="S1734" s="86"/>
      <c r="T1734" s="87"/>
      <c r="U1734" s="40"/>
      <c r="V1734" s="40"/>
      <c r="W1734" s="40"/>
      <c r="X1734" s="40"/>
      <c r="Y1734" s="40"/>
      <c r="Z1734" s="40"/>
      <c r="AA1734" s="40"/>
      <c r="AB1734" s="40"/>
      <c r="AC1734" s="40"/>
      <c r="AD1734" s="40"/>
      <c r="AE1734" s="40"/>
      <c r="AT1734" s="19" t="s">
        <v>189</v>
      </c>
      <c r="AU1734" s="19" t="s">
        <v>82</v>
      </c>
    </row>
    <row r="1735" s="2" customFormat="1">
      <c r="A1735" s="40"/>
      <c r="B1735" s="41"/>
      <c r="C1735" s="42"/>
      <c r="D1735" s="233" t="s">
        <v>191</v>
      </c>
      <c r="E1735" s="42"/>
      <c r="F1735" s="234" t="s">
        <v>2159</v>
      </c>
      <c r="G1735" s="42"/>
      <c r="H1735" s="42"/>
      <c r="I1735" s="230"/>
      <c r="J1735" s="42"/>
      <c r="K1735" s="42"/>
      <c r="L1735" s="46"/>
      <c r="M1735" s="231"/>
      <c r="N1735" s="232"/>
      <c r="O1735" s="86"/>
      <c r="P1735" s="86"/>
      <c r="Q1735" s="86"/>
      <c r="R1735" s="86"/>
      <c r="S1735" s="86"/>
      <c r="T1735" s="87"/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T1735" s="19" t="s">
        <v>191</v>
      </c>
      <c r="AU1735" s="19" t="s">
        <v>82</v>
      </c>
    </row>
    <row r="1736" s="2" customFormat="1" ht="16.5" customHeight="1">
      <c r="A1736" s="40"/>
      <c r="B1736" s="41"/>
      <c r="C1736" s="215" t="s">
        <v>2160</v>
      </c>
      <c r="D1736" s="215" t="s">
        <v>182</v>
      </c>
      <c r="E1736" s="216" t="s">
        <v>2161</v>
      </c>
      <c r="F1736" s="217" t="s">
        <v>2162</v>
      </c>
      <c r="G1736" s="218" t="s">
        <v>185</v>
      </c>
      <c r="H1736" s="219">
        <v>1007.006</v>
      </c>
      <c r="I1736" s="220"/>
      <c r="J1736" s="221">
        <f>ROUND(I1736*H1736,2)</f>
        <v>0</v>
      </c>
      <c r="K1736" s="217" t="s">
        <v>186</v>
      </c>
      <c r="L1736" s="46"/>
      <c r="M1736" s="222" t="s">
        <v>19</v>
      </c>
      <c r="N1736" s="223" t="s">
        <v>43</v>
      </c>
      <c r="O1736" s="86"/>
      <c r="P1736" s="224">
        <f>O1736*H1736</f>
        <v>0</v>
      </c>
      <c r="Q1736" s="224">
        <v>0.00088000000000000003</v>
      </c>
      <c r="R1736" s="224">
        <f>Q1736*H1736</f>
        <v>0.88616528000000006</v>
      </c>
      <c r="S1736" s="224">
        <v>0</v>
      </c>
      <c r="T1736" s="225">
        <f>S1736*H1736</f>
        <v>0</v>
      </c>
      <c r="U1736" s="40"/>
      <c r="V1736" s="40"/>
      <c r="W1736" s="40"/>
      <c r="X1736" s="40"/>
      <c r="Y1736" s="40"/>
      <c r="Z1736" s="40"/>
      <c r="AA1736" s="40"/>
      <c r="AB1736" s="40"/>
      <c r="AC1736" s="40"/>
      <c r="AD1736" s="40"/>
      <c r="AE1736" s="40"/>
      <c r="AR1736" s="226" t="s">
        <v>187</v>
      </c>
      <c r="AT1736" s="226" t="s">
        <v>182</v>
      </c>
      <c r="AU1736" s="226" t="s">
        <v>82</v>
      </c>
      <c r="AY1736" s="19" t="s">
        <v>180</v>
      </c>
      <c r="BE1736" s="227">
        <f>IF(N1736="základní",J1736,0)</f>
        <v>0</v>
      </c>
      <c r="BF1736" s="227">
        <f>IF(N1736="snížená",J1736,0)</f>
        <v>0</v>
      </c>
      <c r="BG1736" s="227">
        <f>IF(N1736="zákl. přenesená",J1736,0)</f>
        <v>0</v>
      </c>
      <c r="BH1736" s="227">
        <f>IF(N1736="sníž. přenesená",J1736,0)</f>
        <v>0</v>
      </c>
      <c r="BI1736" s="227">
        <f>IF(N1736="nulová",J1736,0)</f>
        <v>0</v>
      </c>
      <c r="BJ1736" s="19" t="s">
        <v>80</v>
      </c>
      <c r="BK1736" s="227">
        <f>ROUND(I1736*H1736,2)</f>
        <v>0</v>
      </c>
      <c r="BL1736" s="19" t="s">
        <v>187</v>
      </c>
      <c r="BM1736" s="226" t="s">
        <v>2163</v>
      </c>
    </row>
    <row r="1737" s="2" customFormat="1">
      <c r="A1737" s="40"/>
      <c r="B1737" s="41"/>
      <c r="C1737" s="42"/>
      <c r="D1737" s="228" t="s">
        <v>189</v>
      </c>
      <c r="E1737" s="42"/>
      <c r="F1737" s="229" t="s">
        <v>2164</v>
      </c>
      <c r="G1737" s="42"/>
      <c r="H1737" s="42"/>
      <c r="I1737" s="230"/>
      <c r="J1737" s="42"/>
      <c r="K1737" s="42"/>
      <c r="L1737" s="46"/>
      <c r="M1737" s="231"/>
      <c r="N1737" s="232"/>
      <c r="O1737" s="86"/>
      <c r="P1737" s="86"/>
      <c r="Q1737" s="86"/>
      <c r="R1737" s="86"/>
      <c r="S1737" s="86"/>
      <c r="T1737" s="87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  <c r="AT1737" s="19" t="s">
        <v>189</v>
      </c>
      <c r="AU1737" s="19" t="s">
        <v>82</v>
      </c>
    </row>
    <row r="1738" s="2" customFormat="1">
      <c r="A1738" s="40"/>
      <c r="B1738" s="41"/>
      <c r="C1738" s="42"/>
      <c r="D1738" s="233" t="s">
        <v>191</v>
      </c>
      <c r="E1738" s="42"/>
      <c r="F1738" s="234" t="s">
        <v>2165</v>
      </c>
      <c r="G1738" s="42"/>
      <c r="H1738" s="42"/>
      <c r="I1738" s="230"/>
      <c r="J1738" s="42"/>
      <c r="K1738" s="42"/>
      <c r="L1738" s="46"/>
      <c r="M1738" s="231"/>
      <c r="N1738" s="232"/>
      <c r="O1738" s="86"/>
      <c r="P1738" s="86"/>
      <c r="Q1738" s="86"/>
      <c r="R1738" s="86"/>
      <c r="S1738" s="86"/>
      <c r="T1738" s="87"/>
      <c r="U1738" s="40"/>
      <c r="V1738" s="40"/>
      <c r="W1738" s="40"/>
      <c r="X1738" s="40"/>
      <c r="Y1738" s="40"/>
      <c r="Z1738" s="40"/>
      <c r="AA1738" s="40"/>
      <c r="AB1738" s="40"/>
      <c r="AC1738" s="40"/>
      <c r="AD1738" s="40"/>
      <c r="AE1738" s="40"/>
      <c r="AT1738" s="19" t="s">
        <v>191</v>
      </c>
      <c r="AU1738" s="19" t="s">
        <v>82</v>
      </c>
    </row>
    <row r="1739" s="14" customFormat="1">
      <c r="A1739" s="14"/>
      <c r="B1739" s="246"/>
      <c r="C1739" s="247"/>
      <c r="D1739" s="228" t="s">
        <v>193</v>
      </c>
      <c r="E1739" s="248" t="s">
        <v>19</v>
      </c>
      <c r="F1739" s="249" t="s">
        <v>2018</v>
      </c>
      <c r="G1739" s="247"/>
      <c r="H1739" s="248" t="s">
        <v>19</v>
      </c>
      <c r="I1739" s="250"/>
      <c r="J1739" s="247"/>
      <c r="K1739" s="247"/>
      <c r="L1739" s="251"/>
      <c r="M1739" s="252"/>
      <c r="N1739" s="253"/>
      <c r="O1739" s="253"/>
      <c r="P1739" s="253"/>
      <c r="Q1739" s="253"/>
      <c r="R1739" s="253"/>
      <c r="S1739" s="253"/>
      <c r="T1739" s="25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5" t="s">
        <v>193</v>
      </c>
      <c r="AU1739" s="255" t="s">
        <v>82</v>
      </c>
      <c r="AV1739" s="14" t="s">
        <v>80</v>
      </c>
      <c r="AW1739" s="14" t="s">
        <v>33</v>
      </c>
      <c r="AX1739" s="14" t="s">
        <v>72</v>
      </c>
      <c r="AY1739" s="255" t="s">
        <v>180</v>
      </c>
    </row>
    <row r="1740" s="13" customFormat="1">
      <c r="A1740" s="13"/>
      <c r="B1740" s="235"/>
      <c r="C1740" s="236"/>
      <c r="D1740" s="228" t="s">
        <v>193</v>
      </c>
      <c r="E1740" s="237" t="s">
        <v>19</v>
      </c>
      <c r="F1740" s="238" t="s">
        <v>2087</v>
      </c>
      <c r="G1740" s="236"/>
      <c r="H1740" s="239">
        <v>82.766000000000005</v>
      </c>
      <c r="I1740" s="240"/>
      <c r="J1740" s="236"/>
      <c r="K1740" s="236"/>
      <c r="L1740" s="241"/>
      <c r="M1740" s="242"/>
      <c r="N1740" s="243"/>
      <c r="O1740" s="243"/>
      <c r="P1740" s="243"/>
      <c r="Q1740" s="243"/>
      <c r="R1740" s="243"/>
      <c r="S1740" s="243"/>
      <c r="T1740" s="244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45" t="s">
        <v>193</v>
      </c>
      <c r="AU1740" s="245" t="s">
        <v>82</v>
      </c>
      <c r="AV1740" s="13" t="s">
        <v>82</v>
      </c>
      <c r="AW1740" s="13" t="s">
        <v>33</v>
      </c>
      <c r="AX1740" s="13" t="s">
        <v>72</v>
      </c>
      <c r="AY1740" s="245" t="s">
        <v>180</v>
      </c>
    </row>
    <row r="1741" s="13" customFormat="1">
      <c r="A1741" s="13"/>
      <c r="B1741" s="235"/>
      <c r="C1741" s="236"/>
      <c r="D1741" s="228" t="s">
        <v>193</v>
      </c>
      <c r="E1741" s="237" t="s">
        <v>19</v>
      </c>
      <c r="F1741" s="238" t="s">
        <v>2088</v>
      </c>
      <c r="G1741" s="236"/>
      <c r="H1741" s="239">
        <v>5.8129999999999997</v>
      </c>
      <c r="I1741" s="240"/>
      <c r="J1741" s="236"/>
      <c r="K1741" s="236"/>
      <c r="L1741" s="241"/>
      <c r="M1741" s="242"/>
      <c r="N1741" s="243"/>
      <c r="O1741" s="243"/>
      <c r="P1741" s="243"/>
      <c r="Q1741" s="243"/>
      <c r="R1741" s="243"/>
      <c r="S1741" s="243"/>
      <c r="T1741" s="244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5" t="s">
        <v>193</v>
      </c>
      <c r="AU1741" s="245" t="s">
        <v>82</v>
      </c>
      <c r="AV1741" s="13" t="s">
        <v>82</v>
      </c>
      <c r="AW1741" s="13" t="s">
        <v>33</v>
      </c>
      <c r="AX1741" s="13" t="s">
        <v>72</v>
      </c>
      <c r="AY1741" s="245" t="s">
        <v>180</v>
      </c>
    </row>
    <row r="1742" s="13" customFormat="1">
      <c r="A1742" s="13"/>
      <c r="B1742" s="235"/>
      <c r="C1742" s="236"/>
      <c r="D1742" s="228" t="s">
        <v>193</v>
      </c>
      <c r="E1742" s="237" t="s">
        <v>19</v>
      </c>
      <c r="F1742" s="238" t="s">
        <v>2089</v>
      </c>
      <c r="G1742" s="236"/>
      <c r="H1742" s="239">
        <v>43.012999999999998</v>
      </c>
      <c r="I1742" s="240"/>
      <c r="J1742" s="236"/>
      <c r="K1742" s="236"/>
      <c r="L1742" s="241"/>
      <c r="M1742" s="242"/>
      <c r="N1742" s="243"/>
      <c r="O1742" s="243"/>
      <c r="P1742" s="243"/>
      <c r="Q1742" s="243"/>
      <c r="R1742" s="243"/>
      <c r="S1742" s="243"/>
      <c r="T1742" s="244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5" t="s">
        <v>193</v>
      </c>
      <c r="AU1742" s="245" t="s">
        <v>82</v>
      </c>
      <c r="AV1742" s="13" t="s">
        <v>82</v>
      </c>
      <c r="AW1742" s="13" t="s">
        <v>33</v>
      </c>
      <c r="AX1742" s="13" t="s">
        <v>72</v>
      </c>
      <c r="AY1742" s="245" t="s">
        <v>180</v>
      </c>
    </row>
    <row r="1743" s="13" customFormat="1">
      <c r="A1743" s="13"/>
      <c r="B1743" s="235"/>
      <c r="C1743" s="236"/>
      <c r="D1743" s="228" t="s">
        <v>193</v>
      </c>
      <c r="E1743" s="237" t="s">
        <v>19</v>
      </c>
      <c r="F1743" s="238" t="s">
        <v>2090</v>
      </c>
      <c r="G1743" s="236"/>
      <c r="H1743" s="239">
        <v>27.649000000000001</v>
      </c>
      <c r="I1743" s="240"/>
      <c r="J1743" s="236"/>
      <c r="K1743" s="236"/>
      <c r="L1743" s="241"/>
      <c r="M1743" s="242"/>
      <c r="N1743" s="243"/>
      <c r="O1743" s="243"/>
      <c r="P1743" s="243"/>
      <c r="Q1743" s="243"/>
      <c r="R1743" s="243"/>
      <c r="S1743" s="243"/>
      <c r="T1743" s="244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45" t="s">
        <v>193</v>
      </c>
      <c r="AU1743" s="245" t="s">
        <v>82</v>
      </c>
      <c r="AV1743" s="13" t="s">
        <v>82</v>
      </c>
      <c r="AW1743" s="13" t="s">
        <v>33</v>
      </c>
      <c r="AX1743" s="13" t="s">
        <v>72</v>
      </c>
      <c r="AY1743" s="245" t="s">
        <v>180</v>
      </c>
    </row>
    <row r="1744" s="13" customFormat="1">
      <c r="A1744" s="13"/>
      <c r="B1744" s="235"/>
      <c r="C1744" s="236"/>
      <c r="D1744" s="228" t="s">
        <v>193</v>
      </c>
      <c r="E1744" s="237" t="s">
        <v>19</v>
      </c>
      <c r="F1744" s="238" t="s">
        <v>2091</v>
      </c>
      <c r="G1744" s="236"/>
      <c r="H1744" s="239">
        <v>4.7779999999999996</v>
      </c>
      <c r="I1744" s="240"/>
      <c r="J1744" s="236"/>
      <c r="K1744" s="236"/>
      <c r="L1744" s="241"/>
      <c r="M1744" s="242"/>
      <c r="N1744" s="243"/>
      <c r="O1744" s="243"/>
      <c r="P1744" s="243"/>
      <c r="Q1744" s="243"/>
      <c r="R1744" s="243"/>
      <c r="S1744" s="243"/>
      <c r="T1744" s="244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45" t="s">
        <v>193</v>
      </c>
      <c r="AU1744" s="245" t="s">
        <v>82</v>
      </c>
      <c r="AV1744" s="13" t="s">
        <v>82</v>
      </c>
      <c r="AW1744" s="13" t="s">
        <v>33</v>
      </c>
      <c r="AX1744" s="13" t="s">
        <v>72</v>
      </c>
      <c r="AY1744" s="245" t="s">
        <v>180</v>
      </c>
    </row>
    <row r="1745" s="13" customFormat="1">
      <c r="A1745" s="13"/>
      <c r="B1745" s="235"/>
      <c r="C1745" s="236"/>
      <c r="D1745" s="228" t="s">
        <v>193</v>
      </c>
      <c r="E1745" s="237" t="s">
        <v>19</v>
      </c>
      <c r="F1745" s="238" t="s">
        <v>2092</v>
      </c>
      <c r="G1745" s="236"/>
      <c r="H1745" s="239">
        <v>34.177999999999997</v>
      </c>
      <c r="I1745" s="240"/>
      <c r="J1745" s="236"/>
      <c r="K1745" s="236"/>
      <c r="L1745" s="241"/>
      <c r="M1745" s="242"/>
      <c r="N1745" s="243"/>
      <c r="O1745" s="243"/>
      <c r="P1745" s="243"/>
      <c r="Q1745" s="243"/>
      <c r="R1745" s="243"/>
      <c r="S1745" s="243"/>
      <c r="T1745" s="244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45" t="s">
        <v>193</v>
      </c>
      <c r="AU1745" s="245" t="s">
        <v>82</v>
      </c>
      <c r="AV1745" s="13" t="s">
        <v>82</v>
      </c>
      <c r="AW1745" s="13" t="s">
        <v>33</v>
      </c>
      <c r="AX1745" s="13" t="s">
        <v>72</v>
      </c>
      <c r="AY1745" s="245" t="s">
        <v>180</v>
      </c>
    </row>
    <row r="1746" s="14" customFormat="1">
      <c r="A1746" s="14"/>
      <c r="B1746" s="246"/>
      <c r="C1746" s="247"/>
      <c r="D1746" s="228" t="s">
        <v>193</v>
      </c>
      <c r="E1746" s="248" t="s">
        <v>19</v>
      </c>
      <c r="F1746" s="249" t="s">
        <v>969</v>
      </c>
      <c r="G1746" s="247"/>
      <c r="H1746" s="248" t="s">
        <v>19</v>
      </c>
      <c r="I1746" s="250"/>
      <c r="J1746" s="247"/>
      <c r="K1746" s="247"/>
      <c r="L1746" s="251"/>
      <c r="M1746" s="252"/>
      <c r="N1746" s="253"/>
      <c r="O1746" s="253"/>
      <c r="P1746" s="253"/>
      <c r="Q1746" s="253"/>
      <c r="R1746" s="253"/>
      <c r="S1746" s="253"/>
      <c r="T1746" s="25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5" t="s">
        <v>193</v>
      </c>
      <c r="AU1746" s="255" t="s">
        <v>82</v>
      </c>
      <c r="AV1746" s="14" t="s">
        <v>80</v>
      </c>
      <c r="AW1746" s="14" t="s">
        <v>33</v>
      </c>
      <c r="AX1746" s="14" t="s">
        <v>72</v>
      </c>
      <c r="AY1746" s="255" t="s">
        <v>180</v>
      </c>
    </row>
    <row r="1747" s="13" customFormat="1">
      <c r="A1747" s="13"/>
      <c r="B1747" s="235"/>
      <c r="C1747" s="236"/>
      <c r="D1747" s="228" t="s">
        <v>193</v>
      </c>
      <c r="E1747" s="237" t="s">
        <v>19</v>
      </c>
      <c r="F1747" s="238" t="s">
        <v>2093</v>
      </c>
      <c r="G1747" s="236"/>
      <c r="H1747" s="239">
        <v>8.3279999999999994</v>
      </c>
      <c r="I1747" s="240"/>
      <c r="J1747" s="236"/>
      <c r="K1747" s="236"/>
      <c r="L1747" s="241"/>
      <c r="M1747" s="242"/>
      <c r="N1747" s="243"/>
      <c r="O1747" s="243"/>
      <c r="P1747" s="243"/>
      <c r="Q1747" s="243"/>
      <c r="R1747" s="243"/>
      <c r="S1747" s="243"/>
      <c r="T1747" s="244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45" t="s">
        <v>193</v>
      </c>
      <c r="AU1747" s="245" t="s">
        <v>82</v>
      </c>
      <c r="AV1747" s="13" t="s">
        <v>82</v>
      </c>
      <c r="AW1747" s="13" t="s">
        <v>33</v>
      </c>
      <c r="AX1747" s="13" t="s">
        <v>72</v>
      </c>
      <c r="AY1747" s="245" t="s">
        <v>180</v>
      </c>
    </row>
    <row r="1748" s="13" customFormat="1">
      <c r="A1748" s="13"/>
      <c r="B1748" s="235"/>
      <c r="C1748" s="236"/>
      <c r="D1748" s="228" t="s">
        <v>193</v>
      </c>
      <c r="E1748" s="237" t="s">
        <v>19</v>
      </c>
      <c r="F1748" s="238" t="s">
        <v>2094</v>
      </c>
      <c r="G1748" s="236"/>
      <c r="H1748" s="239">
        <v>12.063000000000001</v>
      </c>
      <c r="I1748" s="240"/>
      <c r="J1748" s="236"/>
      <c r="K1748" s="236"/>
      <c r="L1748" s="241"/>
      <c r="M1748" s="242"/>
      <c r="N1748" s="243"/>
      <c r="O1748" s="243"/>
      <c r="P1748" s="243"/>
      <c r="Q1748" s="243"/>
      <c r="R1748" s="243"/>
      <c r="S1748" s="243"/>
      <c r="T1748" s="244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45" t="s">
        <v>193</v>
      </c>
      <c r="AU1748" s="245" t="s">
        <v>82</v>
      </c>
      <c r="AV1748" s="13" t="s">
        <v>82</v>
      </c>
      <c r="AW1748" s="13" t="s">
        <v>33</v>
      </c>
      <c r="AX1748" s="13" t="s">
        <v>72</v>
      </c>
      <c r="AY1748" s="245" t="s">
        <v>180</v>
      </c>
    </row>
    <row r="1749" s="13" customFormat="1">
      <c r="A1749" s="13"/>
      <c r="B1749" s="235"/>
      <c r="C1749" s="236"/>
      <c r="D1749" s="228" t="s">
        <v>193</v>
      </c>
      <c r="E1749" s="237" t="s">
        <v>19</v>
      </c>
      <c r="F1749" s="238" t="s">
        <v>2095</v>
      </c>
      <c r="G1749" s="236"/>
      <c r="H1749" s="239">
        <v>8</v>
      </c>
      <c r="I1749" s="240"/>
      <c r="J1749" s="236"/>
      <c r="K1749" s="236"/>
      <c r="L1749" s="241"/>
      <c r="M1749" s="242"/>
      <c r="N1749" s="243"/>
      <c r="O1749" s="243"/>
      <c r="P1749" s="243"/>
      <c r="Q1749" s="243"/>
      <c r="R1749" s="243"/>
      <c r="S1749" s="243"/>
      <c r="T1749" s="244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5" t="s">
        <v>193</v>
      </c>
      <c r="AU1749" s="245" t="s">
        <v>82</v>
      </c>
      <c r="AV1749" s="13" t="s">
        <v>82</v>
      </c>
      <c r="AW1749" s="13" t="s">
        <v>33</v>
      </c>
      <c r="AX1749" s="13" t="s">
        <v>72</v>
      </c>
      <c r="AY1749" s="245" t="s">
        <v>180</v>
      </c>
    </row>
    <row r="1750" s="13" customFormat="1">
      <c r="A1750" s="13"/>
      <c r="B1750" s="235"/>
      <c r="C1750" s="236"/>
      <c r="D1750" s="228" t="s">
        <v>193</v>
      </c>
      <c r="E1750" s="237" t="s">
        <v>19</v>
      </c>
      <c r="F1750" s="238" t="s">
        <v>2096</v>
      </c>
      <c r="G1750" s="236"/>
      <c r="H1750" s="239">
        <v>4.4000000000000004</v>
      </c>
      <c r="I1750" s="240"/>
      <c r="J1750" s="236"/>
      <c r="K1750" s="236"/>
      <c r="L1750" s="241"/>
      <c r="M1750" s="242"/>
      <c r="N1750" s="243"/>
      <c r="O1750" s="243"/>
      <c r="P1750" s="243"/>
      <c r="Q1750" s="243"/>
      <c r="R1750" s="243"/>
      <c r="S1750" s="243"/>
      <c r="T1750" s="244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45" t="s">
        <v>193</v>
      </c>
      <c r="AU1750" s="245" t="s">
        <v>82</v>
      </c>
      <c r="AV1750" s="13" t="s">
        <v>82</v>
      </c>
      <c r="AW1750" s="13" t="s">
        <v>33</v>
      </c>
      <c r="AX1750" s="13" t="s">
        <v>72</v>
      </c>
      <c r="AY1750" s="245" t="s">
        <v>180</v>
      </c>
    </row>
    <row r="1751" s="14" customFormat="1">
      <c r="A1751" s="14"/>
      <c r="B1751" s="246"/>
      <c r="C1751" s="247"/>
      <c r="D1751" s="228" t="s">
        <v>193</v>
      </c>
      <c r="E1751" s="248" t="s">
        <v>19</v>
      </c>
      <c r="F1751" s="249" t="s">
        <v>1000</v>
      </c>
      <c r="G1751" s="247"/>
      <c r="H1751" s="248" t="s">
        <v>19</v>
      </c>
      <c r="I1751" s="250"/>
      <c r="J1751" s="247"/>
      <c r="K1751" s="247"/>
      <c r="L1751" s="251"/>
      <c r="M1751" s="252"/>
      <c r="N1751" s="253"/>
      <c r="O1751" s="253"/>
      <c r="P1751" s="253"/>
      <c r="Q1751" s="253"/>
      <c r="R1751" s="253"/>
      <c r="S1751" s="253"/>
      <c r="T1751" s="25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5" t="s">
        <v>193</v>
      </c>
      <c r="AU1751" s="255" t="s">
        <v>82</v>
      </c>
      <c r="AV1751" s="14" t="s">
        <v>80</v>
      </c>
      <c r="AW1751" s="14" t="s">
        <v>33</v>
      </c>
      <c r="AX1751" s="14" t="s">
        <v>72</v>
      </c>
      <c r="AY1751" s="255" t="s">
        <v>180</v>
      </c>
    </row>
    <row r="1752" s="13" customFormat="1">
      <c r="A1752" s="13"/>
      <c r="B1752" s="235"/>
      <c r="C1752" s="236"/>
      <c r="D1752" s="228" t="s">
        <v>193</v>
      </c>
      <c r="E1752" s="237" t="s">
        <v>19</v>
      </c>
      <c r="F1752" s="238" t="s">
        <v>2166</v>
      </c>
      <c r="G1752" s="236"/>
      <c r="H1752" s="239">
        <v>-2.8799999999999999</v>
      </c>
      <c r="I1752" s="240"/>
      <c r="J1752" s="236"/>
      <c r="K1752" s="236"/>
      <c r="L1752" s="241"/>
      <c r="M1752" s="242"/>
      <c r="N1752" s="243"/>
      <c r="O1752" s="243"/>
      <c r="P1752" s="243"/>
      <c r="Q1752" s="243"/>
      <c r="R1752" s="243"/>
      <c r="S1752" s="243"/>
      <c r="T1752" s="244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45" t="s">
        <v>193</v>
      </c>
      <c r="AU1752" s="245" t="s">
        <v>82</v>
      </c>
      <c r="AV1752" s="13" t="s">
        <v>82</v>
      </c>
      <c r="AW1752" s="13" t="s">
        <v>33</v>
      </c>
      <c r="AX1752" s="13" t="s">
        <v>72</v>
      </c>
      <c r="AY1752" s="245" t="s">
        <v>180</v>
      </c>
    </row>
    <row r="1753" s="14" customFormat="1">
      <c r="A1753" s="14"/>
      <c r="B1753" s="246"/>
      <c r="C1753" s="247"/>
      <c r="D1753" s="228" t="s">
        <v>193</v>
      </c>
      <c r="E1753" s="248" t="s">
        <v>19</v>
      </c>
      <c r="F1753" s="249" t="s">
        <v>2030</v>
      </c>
      <c r="G1753" s="247"/>
      <c r="H1753" s="248" t="s">
        <v>19</v>
      </c>
      <c r="I1753" s="250"/>
      <c r="J1753" s="247"/>
      <c r="K1753" s="247"/>
      <c r="L1753" s="251"/>
      <c r="M1753" s="252"/>
      <c r="N1753" s="253"/>
      <c r="O1753" s="253"/>
      <c r="P1753" s="253"/>
      <c r="Q1753" s="253"/>
      <c r="R1753" s="253"/>
      <c r="S1753" s="253"/>
      <c r="T1753" s="254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5" t="s">
        <v>193</v>
      </c>
      <c r="AU1753" s="255" t="s">
        <v>82</v>
      </c>
      <c r="AV1753" s="14" t="s">
        <v>80</v>
      </c>
      <c r="AW1753" s="14" t="s">
        <v>33</v>
      </c>
      <c r="AX1753" s="14" t="s">
        <v>72</v>
      </c>
      <c r="AY1753" s="255" t="s">
        <v>180</v>
      </c>
    </row>
    <row r="1754" s="13" customFormat="1">
      <c r="A1754" s="13"/>
      <c r="B1754" s="235"/>
      <c r="C1754" s="236"/>
      <c r="D1754" s="228" t="s">
        <v>193</v>
      </c>
      <c r="E1754" s="237" t="s">
        <v>19</v>
      </c>
      <c r="F1754" s="238" t="s">
        <v>2167</v>
      </c>
      <c r="G1754" s="236"/>
      <c r="H1754" s="239">
        <v>-4.1139999999999999</v>
      </c>
      <c r="I1754" s="240"/>
      <c r="J1754" s="236"/>
      <c r="K1754" s="236"/>
      <c r="L1754" s="241"/>
      <c r="M1754" s="242"/>
      <c r="N1754" s="243"/>
      <c r="O1754" s="243"/>
      <c r="P1754" s="243"/>
      <c r="Q1754" s="243"/>
      <c r="R1754" s="243"/>
      <c r="S1754" s="243"/>
      <c r="T1754" s="244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5" t="s">
        <v>193</v>
      </c>
      <c r="AU1754" s="245" t="s">
        <v>82</v>
      </c>
      <c r="AV1754" s="13" t="s">
        <v>82</v>
      </c>
      <c r="AW1754" s="13" t="s">
        <v>33</v>
      </c>
      <c r="AX1754" s="13" t="s">
        <v>72</v>
      </c>
      <c r="AY1754" s="245" t="s">
        <v>180</v>
      </c>
    </row>
    <row r="1755" s="14" customFormat="1">
      <c r="A1755" s="14"/>
      <c r="B1755" s="246"/>
      <c r="C1755" s="247"/>
      <c r="D1755" s="228" t="s">
        <v>193</v>
      </c>
      <c r="E1755" s="248" t="s">
        <v>19</v>
      </c>
      <c r="F1755" s="249" t="s">
        <v>2104</v>
      </c>
      <c r="G1755" s="247"/>
      <c r="H1755" s="248" t="s">
        <v>19</v>
      </c>
      <c r="I1755" s="250"/>
      <c r="J1755" s="247"/>
      <c r="K1755" s="247"/>
      <c r="L1755" s="251"/>
      <c r="M1755" s="252"/>
      <c r="N1755" s="253"/>
      <c r="O1755" s="253"/>
      <c r="P1755" s="253"/>
      <c r="Q1755" s="253"/>
      <c r="R1755" s="253"/>
      <c r="S1755" s="253"/>
      <c r="T1755" s="25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5" t="s">
        <v>193</v>
      </c>
      <c r="AU1755" s="255" t="s">
        <v>82</v>
      </c>
      <c r="AV1755" s="14" t="s">
        <v>80</v>
      </c>
      <c r="AW1755" s="14" t="s">
        <v>33</v>
      </c>
      <c r="AX1755" s="14" t="s">
        <v>72</v>
      </c>
      <c r="AY1755" s="255" t="s">
        <v>180</v>
      </c>
    </row>
    <row r="1756" s="13" customFormat="1">
      <c r="A1756" s="13"/>
      <c r="B1756" s="235"/>
      <c r="C1756" s="236"/>
      <c r="D1756" s="228" t="s">
        <v>193</v>
      </c>
      <c r="E1756" s="237" t="s">
        <v>19</v>
      </c>
      <c r="F1756" s="238" t="s">
        <v>2105</v>
      </c>
      <c r="G1756" s="236"/>
      <c r="H1756" s="239">
        <v>-7.1790000000000003</v>
      </c>
      <c r="I1756" s="240"/>
      <c r="J1756" s="236"/>
      <c r="K1756" s="236"/>
      <c r="L1756" s="241"/>
      <c r="M1756" s="242"/>
      <c r="N1756" s="243"/>
      <c r="O1756" s="243"/>
      <c r="P1756" s="243"/>
      <c r="Q1756" s="243"/>
      <c r="R1756" s="243"/>
      <c r="S1756" s="243"/>
      <c r="T1756" s="244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45" t="s">
        <v>193</v>
      </c>
      <c r="AU1756" s="245" t="s">
        <v>82</v>
      </c>
      <c r="AV1756" s="13" t="s">
        <v>82</v>
      </c>
      <c r="AW1756" s="13" t="s">
        <v>33</v>
      </c>
      <c r="AX1756" s="13" t="s">
        <v>72</v>
      </c>
      <c r="AY1756" s="245" t="s">
        <v>180</v>
      </c>
    </row>
    <row r="1757" s="14" customFormat="1">
      <c r="A1757" s="14"/>
      <c r="B1757" s="246"/>
      <c r="C1757" s="247"/>
      <c r="D1757" s="228" t="s">
        <v>193</v>
      </c>
      <c r="E1757" s="248" t="s">
        <v>19</v>
      </c>
      <c r="F1757" s="249" t="s">
        <v>2106</v>
      </c>
      <c r="G1757" s="247"/>
      <c r="H1757" s="248" t="s">
        <v>19</v>
      </c>
      <c r="I1757" s="250"/>
      <c r="J1757" s="247"/>
      <c r="K1757" s="247"/>
      <c r="L1757" s="251"/>
      <c r="M1757" s="252"/>
      <c r="N1757" s="253"/>
      <c r="O1757" s="253"/>
      <c r="P1757" s="253"/>
      <c r="Q1757" s="253"/>
      <c r="R1757" s="253"/>
      <c r="S1757" s="253"/>
      <c r="T1757" s="25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5" t="s">
        <v>193</v>
      </c>
      <c r="AU1757" s="255" t="s">
        <v>82</v>
      </c>
      <c r="AV1757" s="14" t="s">
        <v>80</v>
      </c>
      <c r="AW1757" s="14" t="s">
        <v>33</v>
      </c>
      <c r="AX1757" s="14" t="s">
        <v>72</v>
      </c>
      <c r="AY1757" s="255" t="s">
        <v>180</v>
      </c>
    </row>
    <row r="1758" s="13" customFormat="1">
      <c r="A1758" s="13"/>
      <c r="B1758" s="235"/>
      <c r="C1758" s="236"/>
      <c r="D1758" s="228" t="s">
        <v>193</v>
      </c>
      <c r="E1758" s="237" t="s">
        <v>19</v>
      </c>
      <c r="F1758" s="238" t="s">
        <v>2107</v>
      </c>
      <c r="G1758" s="236"/>
      <c r="H1758" s="239">
        <v>-8.5199999999999996</v>
      </c>
      <c r="I1758" s="240"/>
      <c r="J1758" s="236"/>
      <c r="K1758" s="236"/>
      <c r="L1758" s="241"/>
      <c r="M1758" s="242"/>
      <c r="N1758" s="243"/>
      <c r="O1758" s="243"/>
      <c r="P1758" s="243"/>
      <c r="Q1758" s="243"/>
      <c r="R1758" s="243"/>
      <c r="S1758" s="243"/>
      <c r="T1758" s="244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45" t="s">
        <v>193</v>
      </c>
      <c r="AU1758" s="245" t="s">
        <v>82</v>
      </c>
      <c r="AV1758" s="13" t="s">
        <v>82</v>
      </c>
      <c r="AW1758" s="13" t="s">
        <v>33</v>
      </c>
      <c r="AX1758" s="13" t="s">
        <v>72</v>
      </c>
      <c r="AY1758" s="245" t="s">
        <v>180</v>
      </c>
    </row>
    <row r="1759" s="13" customFormat="1">
      <c r="A1759" s="13"/>
      <c r="B1759" s="235"/>
      <c r="C1759" s="236"/>
      <c r="D1759" s="228" t="s">
        <v>193</v>
      </c>
      <c r="E1759" s="237" t="s">
        <v>19</v>
      </c>
      <c r="F1759" s="238" t="s">
        <v>2108</v>
      </c>
      <c r="G1759" s="236"/>
      <c r="H1759" s="239">
        <v>-3</v>
      </c>
      <c r="I1759" s="240"/>
      <c r="J1759" s="236"/>
      <c r="K1759" s="236"/>
      <c r="L1759" s="241"/>
      <c r="M1759" s="242"/>
      <c r="N1759" s="243"/>
      <c r="O1759" s="243"/>
      <c r="P1759" s="243"/>
      <c r="Q1759" s="243"/>
      <c r="R1759" s="243"/>
      <c r="S1759" s="243"/>
      <c r="T1759" s="244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5" t="s">
        <v>193</v>
      </c>
      <c r="AU1759" s="245" t="s">
        <v>82</v>
      </c>
      <c r="AV1759" s="13" t="s">
        <v>82</v>
      </c>
      <c r="AW1759" s="13" t="s">
        <v>33</v>
      </c>
      <c r="AX1759" s="13" t="s">
        <v>72</v>
      </c>
      <c r="AY1759" s="245" t="s">
        <v>180</v>
      </c>
    </row>
    <row r="1760" s="13" customFormat="1">
      <c r="A1760" s="13"/>
      <c r="B1760" s="235"/>
      <c r="C1760" s="236"/>
      <c r="D1760" s="228" t="s">
        <v>193</v>
      </c>
      <c r="E1760" s="237" t="s">
        <v>19</v>
      </c>
      <c r="F1760" s="238" t="s">
        <v>2109</v>
      </c>
      <c r="G1760" s="236"/>
      <c r="H1760" s="239">
        <v>-5.8970000000000002</v>
      </c>
      <c r="I1760" s="240"/>
      <c r="J1760" s="236"/>
      <c r="K1760" s="236"/>
      <c r="L1760" s="241"/>
      <c r="M1760" s="242"/>
      <c r="N1760" s="243"/>
      <c r="O1760" s="243"/>
      <c r="P1760" s="243"/>
      <c r="Q1760" s="243"/>
      <c r="R1760" s="243"/>
      <c r="S1760" s="243"/>
      <c r="T1760" s="244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45" t="s">
        <v>193</v>
      </c>
      <c r="AU1760" s="245" t="s">
        <v>82</v>
      </c>
      <c r="AV1760" s="13" t="s">
        <v>82</v>
      </c>
      <c r="AW1760" s="13" t="s">
        <v>33</v>
      </c>
      <c r="AX1760" s="13" t="s">
        <v>72</v>
      </c>
      <c r="AY1760" s="245" t="s">
        <v>180</v>
      </c>
    </row>
    <row r="1761" s="13" customFormat="1">
      <c r="A1761" s="13"/>
      <c r="B1761" s="235"/>
      <c r="C1761" s="236"/>
      <c r="D1761" s="228" t="s">
        <v>193</v>
      </c>
      <c r="E1761" s="237" t="s">
        <v>19</v>
      </c>
      <c r="F1761" s="238" t="s">
        <v>2110</v>
      </c>
      <c r="G1761" s="236"/>
      <c r="H1761" s="239">
        <v>-4.0149999999999997</v>
      </c>
      <c r="I1761" s="240"/>
      <c r="J1761" s="236"/>
      <c r="K1761" s="236"/>
      <c r="L1761" s="241"/>
      <c r="M1761" s="242"/>
      <c r="N1761" s="243"/>
      <c r="O1761" s="243"/>
      <c r="P1761" s="243"/>
      <c r="Q1761" s="243"/>
      <c r="R1761" s="243"/>
      <c r="S1761" s="243"/>
      <c r="T1761" s="244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45" t="s">
        <v>193</v>
      </c>
      <c r="AU1761" s="245" t="s">
        <v>82</v>
      </c>
      <c r="AV1761" s="13" t="s">
        <v>82</v>
      </c>
      <c r="AW1761" s="13" t="s">
        <v>33</v>
      </c>
      <c r="AX1761" s="13" t="s">
        <v>72</v>
      </c>
      <c r="AY1761" s="245" t="s">
        <v>180</v>
      </c>
    </row>
    <row r="1762" s="16" customFormat="1">
      <c r="A1762" s="16"/>
      <c r="B1762" s="267"/>
      <c r="C1762" s="268"/>
      <c r="D1762" s="228" t="s">
        <v>193</v>
      </c>
      <c r="E1762" s="269" t="s">
        <v>19</v>
      </c>
      <c r="F1762" s="270" t="s">
        <v>473</v>
      </c>
      <c r="G1762" s="268"/>
      <c r="H1762" s="271">
        <v>195.38300000000001</v>
      </c>
      <c r="I1762" s="272"/>
      <c r="J1762" s="268"/>
      <c r="K1762" s="268"/>
      <c r="L1762" s="273"/>
      <c r="M1762" s="274"/>
      <c r="N1762" s="275"/>
      <c r="O1762" s="275"/>
      <c r="P1762" s="275"/>
      <c r="Q1762" s="275"/>
      <c r="R1762" s="275"/>
      <c r="S1762" s="275"/>
      <c r="T1762" s="276"/>
      <c r="U1762" s="16"/>
      <c r="V1762" s="16"/>
      <c r="W1762" s="16"/>
      <c r="X1762" s="16"/>
      <c r="Y1762" s="16"/>
      <c r="Z1762" s="16"/>
      <c r="AA1762" s="16"/>
      <c r="AB1762" s="16"/>
      <c r="AC1762" s="16"/>
      <c r="AD1762" s="16"/>
      <c r="AE1762" s="16"/>
      <c r="AT1762" s="277" t="s">
        <v>193</v>
      </c>
      <c r="AU1762" s="277" t="s">
        <v>82</v>
      </c>
      <c r="AV1762" s="16" t="s">
        <v>100</v>
      </c>
      <c r="AW1762" s="16" t="s">
        <v>33</v>
      </c>
      <c r="AX1762" s="16" t="s">
        <v>72</v>
      </c>
      <c r="AY1762" s="277" t="s">
        <v>180</v>
      </c>
    </row>
    <row r="1763" s="14" customFormat="1">
      <c r="A1763" s="14"/>
      <c r="B1763" s="246"/>
      <c r="C1763" s="247"/>
      <c r="D1763" s="228" t="s">
        <v>193</v>
      </c>
      <c r="E1763" s="248" t="s">
        <v>19</v>
      </c>
      <c r="F1763" s="249" t="s">
        <v>1471</v>
      </c>
      <c r="G1763" s="247"/>
      <c r="H1763" s="248" t="s">
        <v>19</v>
      </c>
      <c r="I1763" s="250"/>
      <c r="J1763" s="247"/>
      <c r="K1763" s="247"/>
      <c r="L1763" s="251"/>
      <c r="M1763" s="252"/>
      <c r="N1763" s="253"/>
      <c r="O1763" s="253"/>
      <c r="P1763" s="253"/>
      <c r="Q1763" s="253"/>
      <c r="R1763" s="253"/>
      <c r="S1763" s="253"/>
      <c r="T1763" s="25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5" t="s">
        <v>193</v>
      </c>
      <c r="AU1763" s="255" t="s">
        <v>82</v>
      </c>
      <c r="AV1763" s="14" t="s">
        <v>80</v>
      </c>
      <c r="AW1763" s="14" t="s">
        <v>33</v>
      </c>
      <c r="AX1763" s="14" t="s">
        <v>72</v>
      </c>
      <c r="AY1763" s="255" t="s">
        <v>180</v>
      </c>
    </row>
    <row r="1764" s="13" customFormat="1">
      <c r="A1764" s="13"/>
      <c r="B1764" s="235"/>
      <c r="C1764" s="236"/>
      <c r="D1764" s="228" t="s">
        <v>193</v>
      </c>
      <c r="E1764" s="237" t="s">
        <v>19</v>
      </c>
      <c r="F1764" s="238" t="s">
        <v>2168</v>
      </c>
      <c r="G1764" s="236"/>
      <c r="H1764" s="239">
        <v>2.8799999999999999</v>
      </c>
      <c r="I1764" s="240"/>
      <c r="J1764" s="236"/>
      <c r="K1764" s="236"/>
      <c r="L1764" s="241"/>
      <c r="M1764" s="242"/>
      <c r="N1764" s="243"/>
      <c r="O1764" s="243"/>
      <c r="P1764" s="243"/>
      <c r="Q1764" s="243"/>
      <c r="R1764" s="243"/>
      <c r="S1764" s="243"/>
      <c r="T1764" s="244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45" t="s">
        <v>193</v>
      </c>
      <c r="AU1764" s="245" t="s">
        <v>82</v>
      </c>
      <c r="AV1764" s="13" t="s">
        <v>82</v>
      </c>
      <c r="AW1764" s="13" t="s">
        <v>33</v>
      </c>
      <c r="AX1764" s="13" t="s">
        <v>72</v>
      </c>
      <c r="AY1764" s="245" t="s">
        <v>180</v>
      </c>
    </row>
    <row r="1765" s="16" customFormat="1">
      <c r="A1765" s="16"/>
      <c r="B1765" s="267"/>
      <c r="C1765" s="268"/>
      <c r="D1765" s="228" t="s">
        <v>193</v>
      </c>
      <c r="E1765" s="269" t="s">
        <v>19</v>
      </c>
      <c r="F1765" s="270" t="s">
        <v>473</v>
      </c>
      <c r="G1765" s="268"/>
      <c r="H1765" s="271">
        <v>2.8799999999999999</v>
      </c>
      <c r="I1765" s="272"/>
      <c r="J1765" s="268"/>
      <c r="K1765" s="268"/>
      <c r="L1765" s="273"/>
      <c r="M1765" s="274"/>
      <c r="N1765" s="275"/>
      <c r="O1765" s="275"/>
      <c r="P1765" s="275"/>
      <c r="Q1765" s="275"/>
      <c r="R1765" s="275"/>
      <c r="S1765" s="275"/>
      <c r="T1765" s="276"/>
      <c r="U1765" s="16"/>
      <c r="V1765" s="16"/>
      <c r="W1765" s="16"/>
      <c r="X1765" s="16"/>
      <c r="Y1765" s="16"/>
      <c r="Z1765" s="16"/>
      <c r="AA1765" s="16"/>
      <c r="AB1765" s="16"/>
      <c r="AC1765" s="16"/>
      <c r="AD1765" s="16"/>
      <c r="AE1765" s="16"/>
      <c r="AT1765" s="277" t="s">
        <v>193</v>
      </c>
      <c r="AU1765" s="277" t="s">
        <v>82</v>
      </c>
      <c r="AV1765" s="16" t="s">
        <v>100</v>
      </c>
      <c r="AW1765" s="16" t="s">
        <v>33</v>
      </c>
      <c r="AX1765" s="16" t="s">
        <v>72</v>
      </c>
      <c r="AY1765" s="277" t="s">
        <v>180</v>
      </c>
    </row>
    <row r="1766" s="14" customFormat="1">
      <c r="A1766" s="14"/>
      <c r="B1766" s="246"/>
      <c r="C1766" s="247"/>
      <c r="D1766" s="228" t="s">
        <v>193</v>
      </c>
      <c r="E1766" s="248" t="s">
        <v>19</v>
      </c>
      <c r="F1766" s="249" t="s">
        <v>2038</v>
      </c>
      <c r="G1766" s="247"/>
      <c r="H1766" s="248" t="s">
        <v>19</v>
      </c>
      <c r="I1766" s="250"/>
      <c r="J1766" s="247"/>
      <c r="K1766" s="247"/>
      <c r="L1766" s="251"/>
      <c r="M1766" s="252"/>
      <c r="N1766" s="253"/>
      <c r="O1766" s="253"/>
      <c r="P1766" s="253"/>
      <c r="Q1766" s="253"/>
      <c r="R1766" s="253"/>
      <c r="S1766" s="253"/>
      <c r="T1766" s="25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5" t="s">
        <v>193</v>
      </c>
      <c r="AU1766" s="255" t="s">
        <v>82</v>
      </c>
      <c r="AV1766" s="14" t="s">
        <v>80</v>
      </c>
      <c r="AW1766" s="14" t="s">
        <v>33</v>
      </c>
      <c r="AX1766" s="14" t="s">
        <v>72</v>
      </c>
      <c r="AY1766" s="255" t="s">
        <v>180</v>
      </c>
    </row>
    <row r="1767" s="13" customFormat="1">
      <c r="A1767" s="13"/>
      <c r="B1767" s="235"/>
      <c r="C1767" s="236"/>
      <c r="D1767" s="228" t="s">
        <v>193</v>
      </c>
      <c r="E1767" s="237" t="s">
        <v>19</v>
      </c>
      <c r="F1767" s="238" t="s">
        <v>2112</v>
      </c>
      <c r="G1767" s="236"/>
      <c r="H1767" s="239">
        <v>59.118000000000002</v>
      </c>
      <c r="I1767" s="240"/>
      <c r="J1767" s="236"/>
      <c r="K1767" s="236"/>
      <c r="L1767" s="241"/>
      <c r="M1767" s="242"/>
      <c r="N1767" s="243"/>
      <c r="O1767" s="243"/>
      <c r="P1767" s="243"/>
      <c r="Q1767" s="243"/>
      <c r="R1767" s="243"/>
      <c r="S1767" s="243"/>
      <c r="T1767" s="244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45" t="s">
        <v>193</v>
      </c>
      <c r="AU1767" s="245" t="s">
        <v>82</v>
      </c>
      <c r="AV1767" s="13" t="s">
        <v>82</v>
      </c>
      <c r="AW1767" s="13" t="s">
        <v>33</v>
      </c>
      <c r="AX1767" s="13" t="s">
        <v>72</v>
      </c>
      <c r="AY1767" s="245" t="s">
        <v>180</v>
      </c>
    </row>
    <row r="1768" s="13" customFormat="1">
      <c r="A1768" s="13"/>
      <c r="B1768" s="235"/>
      <c r="C1768" s="236"/>
      <c r="D1768" s="228" t="s">
        <v>193</v>
      </c>
      <c r="E1768" s="237" t="s">
        <v>19</v>
      </c>
      <c r="F1768" s="238" t="s">
        <v>2113</v>
      </c>
      <c r="G1768" s="236"/>
      <c r="H1768" s="239">
        <v>19.867999999999999</v>
      </c>
      <c r="I1768" s="240"/>
      <c r="J1768" s="236"/>
      <c r="K1768" s="236"/>
      <c r="L1768" s="241"/>
      <c r="M1768" s="242"/>
      <c r="N1768" s="243"/>
      <c r="O1768" s="243"/>
      <c r="P1768" s="243"/>
      <c r="Q1768" s="243"/>
      <c r="R1768" s="243"/>
      <c r="S1768" s="243"/>
      <c r="T1768" s="244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45" t="s">
        <v>193</v>
      </c>
      <c r="AU1768" s="245" t="s">
        <v>82</v>
      </c>
      <c r="AV1768" s="13" t="s">
        <v>82</v>
      </c>
      <c r="AW1768" s="13" t="s">
        <v>33</v>
      </c>
      <c r="AX1768" s="13" t="s">
        <v>72</v>
      </c>
      <c r="AY1768" s="245" t="s">
        <v>180</v>
      </c>
    </row>
    <row r="1769" s="13" customFormat="1">
      <c r="A1769" s="13"/>
      <c r="B1769" s="235"/>
      <c r="C1769" s="236"/>
      <c r="D1769" s="228" t="s">
        <v>193</v>
      </c>
      <c r="E1769" s="237" t="s">
        <v>19</v>
      </c>
      <c r="F1769" s="238" t="s">
        <v>2114</v>
      </c>
      <c r="G1769" s="236"/>
      <c r="H1769" s="239">
        <v>26.550000000000001</v>
      </c>
      <c r="I1769" s="240"/>
      <c r="J1769" s="236"/>
      <c r="K1769" s="236"/>
      <c r="L1769" s="241"/>
      <c r="M1769" s="242"/>
      <c r="N1769" s="243"/>
      <c r="O1769" s="243"/>
      <c r="P1769" s="243"/>
      <c r="Q1769" s="243"/>
      <c r="R1769" s="243"/>
      <c r="S1769" s="243"/>
      <c r="T1769" s="244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45" t="s">
        <v>193</v>
      </c>
      <c r="AU1769" s="245" t="s">
        <v>82</v>
      </c>
      <c r="AV1769" s="13" t="s">
        <v>82</v>
      </c>
      <c r="AW1769" s="13" t="s">
        <v>33</v>
      </c>
      <c r="AX1769" s="13" t="s">
        <v>72</v>
      </c>
      <c r="AY1769" s="245" t="s">
        <v>180</v>
      </c>
    </row>
    <row r="1770" s="13" customFormat="1">
      <c r="A1770" s="13"/>
      <c r="B1770" s="235"/>
      <c r="C1770" s="236"/>
      <c r="D1770" s="228" t="s">
        <v>193</v>
      </c>
      <c r="E1770" s="237" t="s">
        <v>19</v>
      </c>
      <c r="F1770" s="238" t="s">
        <v>2115</v>
      </c>
      <c r="G1770" s="236"/>
      <c r="H1770" s="239">
        <v>3.1949999999999998</v>
      </c>
      <c r="I1770" s="240"/>
      <c r="J1770" s="236"/>
      <c r="K1770" s="236"/>
      <c r="L1770" s="241"/>
      <c r="M1770" s="242"/>
      <c r="N1770" s="243"/>
      <c r="O1770" s="243"/>
      <c r="P1770" s="243"/>
      <c r="Q1770" s="243"/>
      <c r="R1770" s="243"/>
      <c r="S1770" s="243"/>
      <c r="T1770" s="244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45" t="s">
        <v>193</v>
      </c>
      <c r="AU1770" s="245" t="s">
        <v>82</v>
      </c>
      <c r="AV1770" s="13" t="s">
        <v>82</v>
      </c>
      <c r="AW1770" s="13" t="s">
        <v>33</v>
      </c>
      <c r="AX1770" s="13" t="s">
        <v>72</v>
      </c>
      <c r="AY1770" s="245" t="s">
        <v>180</v>
      </c>
    </row>
    <row r="1771" s="13" customFormat="1">
      <c r="A1771" s="13"/>
      <c r="B1771" s="235"/>
      <c r="C1771" s="236"/>
      <c r="D1771" s="228" t="s">
        <v>193</v>
      </c>
      <c r="E1771" s="237" t="s">
        <v>19</v>
      </c>
      <c r="F1771" s="238" t="s">
        <v>2116</v>
      </c>
      <c r="G1771" s="236"/>
      <c r="H1771" s="239">
        <v>37.344999999999999</v>
      </c>
      <c r="I1771" s="240"/>
      <c r="J1771" s="236"/>
      <c r="K1771" s="236"/>
      <c r="L1771" s="241"/>
      <c r="M1771" s="242"/>
      <c r="N1771" s="243"/>
      <c r="O1771" s="243"/>
      <c r="P1771" s="243"/>
      <c r="Q1771" s="243"/>
      <c r="R1771" s="243"/>
      <c r="S1771" s="243"/>
      <c r="T1771" s="244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45" t="s">
        <v>193</v>
      </c>
      <c r="AU1771" s="245" t="s">
        <v>82</v>
      </c>
      <c r="AV1771" s="13" t="s">
        <v>82</v>
      </c>
      <c r="AW1771" s="13" t="s">
        <v>33</v>
      </c>
      <c r="AX1771" s="13" t="s">
        <v>72</v>
      </c>
      <c r="AY1771" s="245" t="s">
        <v>180</v>
      </c>
    </row>
    <row r="1772" s="13" customFormat="1">
      <c r="A1772" s="13"/>
      <c r="B1772" s="235"/>
      <c r="C1772" s="236"/>
      <c r="D1772" s="228" t="s">
        <v>193</v>
      </c>
      <c r="E1772" s="237" t="s">
        <v>19</v>
      </c>
      <c r="F1772" s="238" t="s">
        <v>2117</v>
      </c>
      <c r="G1772" s="236"/>
      <c r="H1772" s="239">
        <v>19.765999999999998</v>
      </c>
      <c r="I1772" s="240"/>
      <c r="J1772" s="236"/>
      <c r="K1772" s="236"/>
      <c r="L1772" s="241"/>
      <c r="M1772" s="242"/>
      <c r="N1772" s="243"/>
      <c r="O1772" s="243"/>
      <c r="P1772" s="243"/>
      <c r="Q1772" s="243"/>
      <c r="R1772" s="243"/>
      <c r="S1772" s="243"/>
      <c r="T1772" s="244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45" t="s">
        <v>193</v>
      </c>
      <c r="AU1772" s="245" t="s">
        <v>82</v>
      </c>
      <c r="AV1772" s="13" t="s">
        <v>82</v>
      </c>
      <c r="AW1772" s="13" t="s">
        <v>33</v>
      </c>
      <c r="AX1772" s="13" t="s">
        <v>72</v>
      </c>
      <c r="AY1772" s="245" t="s">
        <v>180</v>
      </c>
    </row>
    <row r="1773" s="13" customFormat="1">
      <c r="A1773" s="13"/>
      <c r="B1773" s="235"/>
      <c r="C1773" s="236"/>
      <c r="D1773" s="228" t="s">
        <v>193</v>
      </c>
      <c r="E1773" s="237" t="s">
        <v>19</v>
      </c>
      <c r="F1773" s="238" t="s">
        <v>2118</v>
      </c>
      <c r="G1773" s="236"/>
      <c r="H1773" s="239">
        <v>15.856999999999999</v>
      </c>
      <c r="I1773" s="240"/>
      <c r="J1773" s="236"/>
      <c r="K1773" s="236"/>
      <c r="L1773" s="241"/>
      <c r="M1773" s="242"/>
      <c r="N1773" s="243"/>
      <c r="O1773" s="243"/>
      <c r="P1773" s="243"/>
      <c r="Q1773" s="243"/>
      <c r="R1773" s="243"/>
      <c r="S1773" s="243"/>
      <c r="T1773" s="244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45" t="s">
        <v>193</v>
      </c>
      <c r="AU1773" s="245" t="s">
        <v>82</v>
      </c>
      <c r="AV1773" s="13" t="s">
        <v>82</v>
      </c>
      <c r="AW1773" s="13" t="s">
        <v>33</v>
      </c>
      <c r="AX1773" s="13" t="s">
        <v>72</v>
      </c>
      <c r="AY1773" s="245" t="s">
        <v>180</v>
      </c>
    </row>
    <row r="1774" s="14" customFormat="1">
      <c r="A1774" s="14"/>
      <c r="B1774" s="246"/>
      <c r="C1774" s="247"/>
      <c r="D1774" s="228" t="s">
        <v>193</v>
      </c>
      <c r="E1774" s="248" t="s">
        <v>19</v>
      </c>
      <c r="F1774" s="249" t="s">
        <v>2046</v>
      </c>
      <c r="G1774" s="247"/>
      <c r="H1774" s="248" t="s">
        <v>19</v>
      </c>
      <c r="I1774" s="250"/>
      <c r="J1774" s="247"/>
      <c r="K1774" s="247"/>
      <c r="L1774" s="251"/>
      <c r="M1774" s="252"/>
      <c r="N1774" s="253"/>
      <c r="O1774" s="253"/>
      <c r="P1774" s="253"/>
      <c r="Q1774" s="253"/>
      <c r="R1774" s="253"/>
      <c r="S1774" s="253"/>
      <c r="T1774" s="25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5" t="s">
        <v>193</v>
      </c>
      <c r="AU1774" s="255" t="s">
        <v>82</v>
      </c>
      <c r="AV1774" s="14" t="s">
        <v>80</v>
      </c>
      <c r="AW1774" s="14" t="s">
        <v>33</v>
      </c>
      <c r="AX1774" s="14" t="s">
        <v>72</v>
      </c>
      <c r="AY1774" s="255" t="s">
        <v>180</v>
      </c>
    </row>
    <row r="1775" s="13" customFormat="1">
      <c r="A1775" s="13"/>
      <c r="B1775" s="235"/>
      <c r="C1775" s="236"/>
      <c r="D1775" s="228" t="s">
        <v>193</v>
      </c>
      <c r="E1775" s="237" t="s">
        <v>19</v>
      </c>
      <c r="F1775" s="238" t="s">
        <v>2119</v>
      </c>
      <c r="G1775" s="236"/>
      <c r="H1775" s="239">
        <v>7.3159999999999998</v>
      </c>
      <c r="I1775" s="240"/>
      <c r="J1775" s="236"/>
      <c r="K1775" s="236"/>
      <c r="L1775" s="241"/>
      <c r="M1775" s="242"/>
      <c r="N1775" s="243"/>
      <c r="O1775" s="243"/>
      <c r="P1775" s="243"/>
      <c r="Q1775" s="243"/>
      <c r="R1775" s="243"/>
      <c r="S1775" s="243"/>
      <c r="T1775" s="244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45" t="s">
        <v>193</v>
      </c>
      <c r="AU1775" s="245" t="s">
        <v>82</v>
      </c>
      <c r="AV1775" s="13" t="s">
        <v>82</v>
      </c>
      <c r="AW1775" s="13" t="s">
        <v>33</v>
      </c>
      <c r="AX1775" s="13" t="s">
        <v>72</v>
      </c>
      <c r="AY1775" s="245" t="s">
        <v>180</v>
      </c>
    </row>
    <row r="1776" s="14" customFormat="1">
      <c r="A1776" s="14"/>
      <c r="B1776" s="246"/>
      <c r="C1776" s="247"/>
      <c r="D1776" s="228" t="s">
        <v>193</v>
      </c>
      <c r="E1776" s="248" t="s">
        <v>19</v>
      </c>
      <c r="F1776" s="249" t="s">
        <v>2048</v>
      </c>
      <c r="G1776" s="247"/>
      <c r="H1776" s="248" t="s">
        <v>19</v>
      </c>
      <c r="I1776" s="250"/>
      <c r="J1776" s="247"/>
      <c r="K1776" s="247"/>
      <c r="L1776" s="251"/>
      <c r="M1776" s="252"/>
      <c r="N1776" s="253"/>
      <c r="O1776" s="253"/>
      <c r="P1776" s="253"/>
      <c r="Q1776" s="253"/>
      <c r="R1776" s="253"/>
      <c r="S1776" s="253"/>
      <c r="T1776" s="25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5" t="s">
        <v>193</v>
      </c>
      <c r="AU1776" s="255" t="s">
        <v>82</v>
      </c>
      <c r="AV1776" s="14" t="s">
        <v>80</v>
      </c>
      <c r="AW1776" s="14" t="s">
        <v>33</v>
      </c>
      <c r="AX1776" s="14" t="s">
        <v>72</v>
      </c>
      <c r="AY1776" s="255" t="s">
        <v>180</v>
      </c>
    </row>
    <row r="1777" s="13" customFormat="1">
      <c r="A1777" s="13"/>
      <c r="B1777" s="235"/>
      <c r="C1777" s="236"/>
      <c r="D1777" s="228" t="s">
        <v>193</v>
      </c>
      <c r="E1777" s="237" t="s">
        <v>19</v>
      </c>
      <c r="F1777" s="238" t="s">
        <v>2169</v>
      </c>
      <c r="G1777" s="236"/>
      <c r="H1777" s="239">
        <v>-7.7629999999999999</v>
      </c>
      <c r="I1777" s="240"/>
      <c r="J1777" s="236"/>
      <c r="K1777" s="236"/>
      <c r="L1777" s="241"/>
      <c r="M1777" s="242"/>
      <c r="N1777" s="243"/>
      <c r="O1777" s="243"/>
      <c r="P1777" s="243"/>
      <c r="Q1777" s="243"/>
      <c r="R1777" s="243"/>
      <c r="S1777" s="243"/>
      <c r="T1777" s="244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45" t="s">
        <v>193</v>
      </c>
      <c r="AU1777" s="245" t="s">
        <v>82</v>
      </c>
      <c r="AV1777" s="13" t="s">
        <v>82</v>
      </c>
      <c r="AW1777" s="13" t="s">
        <v>33</v>
      </c>
      <c r="AX1777" s="13" t="s">
        <v>72</v>
      </c>
      <c r="AY1777" s="245" t="s">
        <v>180</v>
      </c>
    </row>
    <row r="1778" s="14" customFormat="1">
      <c r="A1778" s="14"/>
      <c r="B1778" s="246"/>
      <c r="C1778" s="247"/>
      <c r="D1778" s="228" t="s">
        <v>193</v>
      </c>
      <c r="E1778" s="248" t="s">
        <v>19</v>
      </c>
      <c r="F1778" s="249" t="s">
        <v>2124</v>
      </c>
      <c r="G1778" s="247"/>
      <c r="H1778" s="248" t="s">
        <v>19</v>
      </c>
      <c r="I1778" s="250"/>
      <c r="J1778" s="247"/>
      <c r="K1778" s="247"/>
      <c r="L1778" s="251"/>
      <c r="M1778" s="252"/>
      <c r="N1778" s="253"/>
      <c r="O1778" s="253"/>
      <c r="P1778" s="253"/>
      <c r="Q1778" s="253"/>
      <c r="R1778" s="253"/>
      <c r="S1778" s="253"/>
      <c r="T1778" s="25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5" t="s">
        <v>193</v>
      </c>
      <c r="AU1778" s="255" t="s">
        <v>82</v>
      </c>
      <c r="AV1778" s="14" t="s">
        <v>80</v>
      </c>
      <c r="AW1778" s="14" t="s">
        <v>33</v>
      </c>
      <c r="AX1778" s="14" t="s">
        <v>72</v>
      </c>
      <c r="AY1778" s="255" t="s">
        <v>180</v>
      </c>
    </row>
    <row r="1779" s="13" customFormat="1">
      <c r="A1779" s="13"/>
      <c r="B1779" s="235"/>
      <c r="C1779" s="236"/>
      <c r="D1779" s="228" t="s">
        <v>193</v>
      </c>
      <c r="E1779" s="237" t="s">
        <v>19</v>
      </c>
      <c r="F1779" s="238" t="s">
        <v>2125</v>
      </c>
      <c r="G1779" s="236"/>
      <c r="H1779" s="239">
        <v>-15.380000000000001</v>
      </c>
      <c r="I1779" s="240"/>
      <c r="J1779" s="236"/>
      <c r="K1779" s="236"/>
      <c r="L1779" s="241"/>
      <c r="M1779" s="242"/>
      <c r="N1779" s="243"/>
      <c r="O1779" s="243"/>
      <c r="P1779" s="243"/>
      <c r="Q1779" s="243"/>
      <c r="R1779" s="243"/>
      <c r="S1779" s="243"/>
      <c r="T1779" s="244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45" t="s">
        <v>193</v>
      </c>
      <c r="AU1779" s="245" t="s">
        <v>82</v>
      </c>
      <c r="AV1779" s="13" t="s">
        <v>82</v>
      </c>
      <c r="AW1779" s="13" t="s">
        <v>33</v>
      </c>
      <c r="AX1779" s="13" t="s">
        <v>72</v>
      </c>
      <c r="AY1779" s="245" t="s">
        <v>180</v>
      </c>
    </row>
    <row r="1780" s="13" customFormat="1">
      <c r="A1780" s="13"/>
      <c r="B1780" s="235"/>
      <c r="C1780" s="236"/>
      <c r="D1780" s="228" t="s">
        <v>193</v>
      </c>
      <c r="E1780" s="237" t="s">
        <v>19</v>
      </c>
      <c r="F1780" s="238" t="s">
        <v>2126</v>
      </c>
      <c r="G1780" s="236"/>
      <c r="H1780" s="239">
        <v>-3.1909999999999998</v>
      </c>
      <c r="I1780" s="240"/>
      <c r="J1780" s="236"/>
      <c r="K1780" s="236"/>
      <c r="L1780" s="241"/>
      <c r="M1780" s="242"/>
      <c r="N1780" s="243"/>
      <c r="O1780" s="243"/>
      <c r="P1780" s="243"/>
      <c r="Q1780" s="243"/>
      <c r="R1780" s="243"/>
      <c r="S1780" s="243"/>
      <c r="T1780" s="244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45" t="s">
        <v>193</v>
      </c>
      <c r="AU1780" s="245" t="s">
        <v>82</v>
      </c>
      <c r="AV1780" s="13" t="s">
        <v>82</v>
      </c>
      <c r="AW1780" s="13" t="s">
        <v>33</v>
      </c>
      <c r="AX1780" s="13" t="s">
        <v>72</v>
      </c>
      <c r="AY1780" s="245" t="s">
        <v>180</v>
      </c>
    </row>
    <row r="1781" s="16" customFormat="1">
      <c r="A1781" s="16"/>
      <c r="B1781" s="267"/>
      <c r="C1781" s="268"/>
      <c r="D1781" s="228" t="s">
        <v>193</v>
      </c>
      <c r="E1781" s="269" t="s">
        <v>19</v>
      </c>
      <c r="F1781" s="270" t="s">
        <v>473</v>
      </c>
      <c r="G1781" s="268"/>
      <c r="H1781" s="271">
        <v>162.68100000000001</v>
      </c>
      <c r="I1781" s="272"/>
      <c r="J1781" s="268"/>
      <c r="K1781" s="268"/>
      <c r="L1781" s="273"/>
      <c r="M1781" s="274"/>
      <c r="N1781" s="275"/>
      <c r="O1781" s="275"/>
      <c r="P1781" s="275"/>
      <c r="Q1781" s="275"/>
      <c r="R1781" s="275"/>
      <c r="S1781" s="275"/>
      <c r="T1781" s="276"/>
      <c r="U1781" s="16"/>
      <c r="V1781" s="16"/>
      <c r="W1781" s="16"/>
      <c r="X1781" s="16"/>
      <c r="Y1781" s="16"/>
      <c r="Z1781" s="16"/>
      <c r="AA1781" s="16"/>
      <c r="AB1781" s="16"/>
      <c r="AC1781" s="16"/>
      <c r="AD1781" s="16"/>
      <c r="AE1781" s="16"/>
      <c r="AT1781" s="277" t="s">
        <v>193</v>
      </c>
      <c r="AU1781" s="277" t="s">
        <v>82</v>
      </c>
      <c r="AV1781" s="16" t="s">
        <v>100</v>
      </c>
      <c r="AW1781" s="16" t="s">
        <v>33</v>
      </c>
      <c r="AX1781" s="16" t="s">
        <v>72</v>
      </c>
      <c r="AY1781" s="277" t="s">
        <v>180</v>
      </c>
    </row>
    <row r="1782" s="14" customFormat="1">
      <c r="A1782" s="14"/>
      <c r="B1782" s="246"/>
      <c r="C1782" s="247"/>
      <c r="D1782" s="228" t="s">
        <v>193</v>
      </c>
      <c r="E1782" s="248" t="s">
        <v>19</v>
      </c>
      <c r="F1782" s="249" t="s">
        <v>2052</v>
      </c>
      <c r="G1782" s="247"/>
      <c r="H1782" s="248" t="s">
        <v>19</v>
      </c>
      <c r="I1782" s="250"/>
      <c r="J1782" s="247"/>
      <c r="K1782" s="247"/>
      <c r="L1782" s="251"/>
      <c r="M1782" s="252"/>
      <c r="N1782" s="253"/>
      <c r="O1782" s="253"/>
      <c r="P1782" s="253"/>
      <c r="Q1782" s="253"/>
      <c r="R1782" s="253"/>
      <c r="S1782" s="253"/>
      <c r="T1782" s="25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5" t="s">
        <v>193</v>
      </c>
      <c r="AU1782" s="255" t="s">
        <v>82</v>
      </c>
      <c r="AV1782" s="14" t="s">
        <v>80</v>
      </c>
      <c r="AW1782" s="14" t="s">
        <v>33</v>
      </c>
      <c r="AX1782" s="14" t="s">
        <v>72</v>
      </c>
      <c r="AY1782" s="255" t="s">
        <v>180</v>
      </c>
    </row>
    <row r="1783" s="13" customFormat="1">
      <c r="A1783" s="13"/>
      <c r="B1783" s="235"/>
      <c r="C1783" s="236"/>
      <c r="D1783" s="228" t="s">
        <v>193</v>
      </c>
      <c r="E1783" s="237" t="s">
        <v>19</v>
      </c>
      <c r="F1783" s="238" t="s">
        <v>2127</v>
      </c>
      <c r="G1783" s="236"/>
      <c r="H1783" s="239">
        <v>75.084999999999994</v>
      </c>
      <c r="I1783" s="240"/>
      <c r="J1783" s="236"/>
      <c r="K1783" s="236"/>
      <c r="L1783" s="241"/>
      <c r="M1783" s="242"/>
      <c r="N1783" s="243"/>
      <c r="O1783" s="243"/>
      <c r="P1783" s="243"/>
      <c r="Q1783" s="243"/>
      <c r="R1783" s="243"/>
      <c r="S1783" s="243"/>
      <c r="T1783" s="244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45" t="s">
        <v>193</v>
      </c>
      <c r="AU1783" s="245" t="s">
        <v>82</v>
      </c>
      <c r="AV1783" s="13" t="s">
        <v>82</v>
      </c>
      <c r="AW1783" s="13" t="s">
        <v>33</v>
      </c>
      <c r="AX1783" s="13" t="s">
        <v>72</v>
      </c>
      <c r="AY1783" s="245" t="s">
        <v>180</v>
      </c>
    </row>
    <row r="1784" s="13" customFormat="1">
      <c r="A1784" s="13"/>
      <c r="B1784" s="235"/>
      <c r="C1784" s="236"/>
      <c r="D1784" s="228" t="s">
        <v>193</v>
      </c>
      <c r="E1784" s="237" t="s">
        <v>19</v>
      </c>
      <c r="F1784" s="238" t="s">
        <v>2128</v>
      </c>
      <c r="G1784" s="236"/>
      <c r="H1784" s="239">
        <v>5.7409999999999997</v>
      </c>
      <c r="I1784" s="240"/>
      <c r="J1784" s="236"/>
      <c r="K1784" s="236"/>
      <c r="L1784" s="241"/>
      <c r="M1784" s="242"/>
      <c r="N1784" s="243"/>
      <c r="O1784" s="243"/>
      <c r="P1784" s="243"/>
      <c r="Q1784" s="243"/>
      <c r="R1784" s="243"/>
      <c r="S1784" s="243"/>
      <c r="T1784" s="244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45" t="s">
        <v>193</v>
      </c>
      <c r="AU1784" s="245" t="s">
        <v>82</v>
      </c>
      <c r="AV1784" s="13" t="s">
        <v>82</v>
      </c>
      <c r="AW1784" s="13" t="s">
        <v>33</v>
      </c>
      <c r="AX1784" s="13" t="s">
        <v>72</v>
      </c>
      <c r="AY1784" s="245" t="s">
        <v>180</v>
      </c>
    </row>
    <row r="1785" s="13" customFormat="1">
      <c r="A1785" s="13"/>
      <c r="B1785" s="235"/>
      <c r="C1785" s="236"/>
      <c r="D1785" s="228" t="s">
        <v>193</v>
      </c>
      <c r="E1785" s="237" t="s">
        <v>19</v>
      </c>
      <c r="F1785" s="238" t="s">
        <v>2129</v>
      </c>
      <c r="G1785" s="236"/>
      <c r="H1785" s="239">
        <v>38.274999999999999</v>
      </c>
      <c r="I1785" s="240"/>
      <c r="J1785" s="236"/>
      <c r="K1785" s="236"/>
      <c r="L1785" s="241"/>
      <c r="M1785" s="242"/>
      <c r="N1785" s="243"/>
      <c r="O1785" s="243"/>
      <c r="P1785" s="243"/>
      <c r="Q1785" s="243"/>
      <c r="R1785" s="243"/>
      <c r="S1785" s="243"/>
      <c r="T1785" s="244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45" t="s">
        <v>193</v>
      </c>
      <c r="AU1785" s="245" t="s">
        <v>82</v>
      </c>
      <c r="AV1785" s="13" t="s">
        <v>82</v>
      </c>
      <c r="AW1785" s="13" t="s">
        <v>33</v>
      </c>
      <c r="AX1785" s="13" t="s">
        <v>72</v>
      </c>
      <c r="AY1785" s="245" t="s">
        <v>180</v>
      </c>
    </row>
    <row r="1786" s="13" customFormat="1">
      <c r="A1786" s="13"/>
      <c r="B1786" s="235"/>
      <c r="C1786" s="236"/>
      <c r="D1786" s="228" t="s">
        <v>193</v>
      </c>
      <c r="E1786" s="237" t="s">
        <v>19</v>
      </c>
      <c r="F1786" s="238" t="s">
        <v>2130</v>
      </c>
      <c r="G1786" s="236"/>
      <c r="H1786" s="239">
        <v>31.981000000000002</v>
      </c>
      <c r="I1786" s="240"/>
      <c r="J1786" s="236"/>
      <c r="K1786" s="236"/>
      <c r="L1786" s="241"/>
      <c r="M1786" s="242"/>
      <c r="N1786" s="243"/>
      <c r="O1786" s="243"/>
      <c r="P1786" s="243"/>
      <c r="Q1786" s="243"/>
      <c r="R1786" s="243"/>
      <c r="S1786" s="243"/>
      <c r="T1786" s="244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45" t="s">
        <v>193</v>
      </c>
      <c r="AU1786" s="245" t="s">
        <v>82</v>
      </c>
      <c r="AV1786" s="13" t="s">
        <v>82</v>
      </c>
      <c r="AW1786" s="13" t="s">
        <v>33</v>
      </c>
      <c r="AX1786" s="13" t="s">
        <v>72</v>
      </c>
      <c r="AY1786" s="245" t="s">
        <v>180</v>
      </c>
    </row>
    <row r="1787" s="13" customFormat="1">
      <c r="A1787" s="13"/>
      <c r="B1787" s="235"/>
      <c r="C1787" s="236"/>
      <c r="D1787" s="228" t="s">
        <v>193</v>
      </c>
      <c r="E1787" s="237" t="s">
        <v>19</v>
      </c>
      <c r="F1787" s="238" t="s">
        <v>2131</v>
      </c>
      <c r="G1787" s="236"/>
      <c r="H1787" s="239">
        <v>3.9740000000000002</v>
      </c>
      <c r="I1787" s="240"/>
      <c r="J1787" s="236"/>
      <c r="K1787" s="236"/>
      <c r="L1787" s="241"/>
      <c r="M1787" s="242"/>
      <c r="N1787" s="243"/>
      <c r="O1787" s="243"/>
      <c r="P1787" s="243"/>
      <c r="Q1787" s="243"/>
      <c r="R1787" s="243"/>
      <c r="S1787" s="243"/>
      <c r="T1787" s="244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45" t="s">
        <v>193</v>
      </c>
      <c r="AU1787" s="245" t="s">
        <v>82</v>
      </c>
      <c r="AV1787" s="13" t="s">
        <v>82</v>
      </c>
      <c r="AW1787" s="13" t="s">
        <v>33</v>
      </c>
      <c r="AX1787" s="13" t="s">
        <v>72</v>
      </c>
      <c r="AY1787" s="245" t="s">
        <v>180</v>
      </c>
    </row>
    <row r="1788" s="13" customFormat="1">
      <c r="A1788" s="13"/>
      <c r="B1788" s="235"/>
      <c r="C1788" s="236"/>
      <c r="D1788" s="228" t="s">
        <v>193</v>
      </c>
      <c r="E1788" s="237" t="s">
        <v>19</v>
      </c>
      <c r="F1788" s="238" t="s">
        <v>2132</v>
      </c>
      <c r="G1788" s="236"/>
      <c r="H1788" s="239">
        <v>38.338000000000001</v>
      </c>
      <c r="I1788" s="240"/>
      <c r="J1788" s="236"/>
      <c r="K1788" s="236"/>
      <c r="L1788" s="241"/>
      <c r="M1788" s="242"/>
      <c r="N1788" s="243"/>
      <c r="O1788" s="243"/>
      <c r="P1788" s="243"/>
      <c r="Q1788" s="243"/>
      <c r="R1788" s="243"/>
      <c r="S1788" s="243"/>
      <c r="T1788" s="244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45" t="s">
        <v>193</v>
      </c>
      <c r="AU1788" s="245" t="s">
        <v>82</v>
      </c>
      <c r="AV1788" s="13" t="s">
        <v>82</v>
      </c>
      <c r="AW1788" s="13" t="s">
        <v>33</v>
      </c>
      <c r="AX1788" s="13" t="s">
        <v>72</v>
      </c>
      <c r="AY1788" s="245" t="s">
        <v>180</v>
      </c>
    </row>
    <row r="1789" s="14" customFormat="1">
      <c r="A1789" s="14"/>
      <c r="B1789" s="246"/>
      <c r="C1789" s="247"/>
      <c r="D1789" s="228" t="s">
        <v>193</v>
      </c>
      <c r="E1789" s="248" t="s">
        <v>19</v>
      </c>
      <c r="F1789" s="249" t="s">
        <v>969</v>
      </c>
      <c r="G1789" s="247"/>
      <c r="H1789" s="248" t="s">
        <v>19</v>
      </c>
      <c r="I1789" s="250"/>
      <c r="J1789" s="247"/>
      <c r="K1789" s="247"/>
      <c r="L1789" s="251"/>
      <c r="M1789" s="252"/>
      <c r="N1789" s="253"/>
      <c r="O1789" s="253"/>
      <c r="P1789" s="253"/>
      <c r="Q1789" s="253"/>
      <c r="R1789" s="253"/>
      <c r="S1789" s="253"/>
      <c r="T1789" s="25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5" t="s">
        <v>193</v>
      </c>
      <c r="AU1789" s="255" t="s">
        <v>82</v>
      </c>
      <c r="AV1789" s="14" t="s">
        <v>80</v>
      </c>
      <c r="AW1789" s="14" t="s">
        <v>33</v>
      </c>
      <c r="AX1789" s="14" t="s">
        <v>72</v>
      </c>
      <c r="AY1789" s="255" t="s">
        <v>180</v>
      </c>
    </row>
    <row r="1790" s="13" customFormat="1">
      <c r="A1790" s="13"/>
      <c r="B1790" s="235"/>
      <c r="C1790" s="236"/>
      <c r="D1790" s="228" t="s">
        <v>193</v>
      </c>
      <c r="E1790" s="237" t="s">
        <v>19</v>
      </c>
      <c r="F1790" s="238" t="s">
        <v>2133</v>
      </c>
      <c r="G1790" s="236"/>
      <c r="H1790" s="239">
        <v>7.3920000000000003</v>
      </c>
      <c r="I1790" s="240"/>
      <c r="J1790" s="236"/>
      <c r="K1790" s="236"/>
      <c r="L1790" s="241"/>
      <c r="M1790" s="242"/>
      <c r="N1790" s="243"/>
      <c r="O1790" s="243"/>
      <c r="P1790" s="243"/>
      <c r="Q1790" s="243"/>
      <c r="R1790" s="243"/>
      <c r="S1790" s="243"/>
      <c r="T1790" s="244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45" t="s">
        <v>193</v>
      </c>
      <c r="AU1790" s="245" t="s">
        <v>82</v>
      </c>
      <c r="AV1790" s="13" t="s">
        <v>82</v>
      </c>
      <c r="AW1790" s="13" t="s">
        <v>33</v>
      </c>
      <c r="AX1790" s="13" t="s">
        <v>72</v>
      </c>
      <c r="AY1790" s="245" t="s">
        <v>180</v>
      </c>
    </row>
    <row r="1791" s="13" customFormat="1">
      <c r="A1791" s="13"/>
      <c r="B1791" s="235"/>
      <c r="C1791" s="236"/>
      <c r="D1791" s="228" t="s">
        <v>193</v>
      </c>
      <c r="E1791" s="237" t="s">
        <v>19</v>
      </c>
      <c r="F1791" s="238" t="s">
        <v>2134</v>
      </c>
      <c r="G1791" s="236"/>
      <c r="H1791" s="239">
        <v>8.4000000000000004</v>
      </c>
      <c r="I1791" s="240"/>
      <c r="J1791" s="236"/>
      <c r="K1791" s="236"/>
      <c r="L1791" s="241"/>
      <c r="M1791" s="242"/>
      <c r="N1791" s="243"/>
      <c r="O1791" s="243"/>
      <c r="P1791" s="243"/>
      <c r="Q1791" s="243"/>
      <c r="R1791" s="243"/>
      <c r="S1791" s="243"/>
      <c r="T1791" s="244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5" t="s">
        <v>193</v>
      </c>
      <c r="AU1791" s="245" t="s">
        <v>82</v>
      </c>
      <c r="AV1791" s="13" t="s">
        <v>82</v>
      </c>
      <c r="AW1791" s="13" t="s">
        <v>33</v>
      </c>
      <c r="AX1791" s="13" t="s">
        <v>72</v>
      </c>
      <c r="AY1791" s="245" t="s">
        <v>180</v>
      </c>
    </row>
    <row r="1792" s="13" customFormat="1">
      <c r="A1792" s="13"/>
      <c r="B1792" s="235"/>
      <c r="C1792" s="236"/>
      <c r="D1792" s="228" t="s">
        <v>193</v>
      </c>
      <c r="E1792" s="237" t="s">
        <v>19</v>
      </c>
      <c r="F1792" s="238" t="s">
        <v>2135</v>
      </c>
      <c r="G1792" s="236"/>
      <c r="H1792" s="239">
        <v>5.3899999999999997</v>
      </c>
      <c r="I1792" s="240"/>
      <c r="J1792" s="236"/>
      <c r="K1792" s="236"/>
      <c r="L1792" s="241"/>
      <c r="M1792" s="242"/>
      <c r="N1792" s="243"/>
      <c r="O1792" s="243"/>
      <c r="P1792" s="243"/>
      <c r="Q1792" s="243"/>
      <c r="R1792" s="243"/>
      <c r="S1792" s="243"/>
      <c r="T1792" s="244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45" t="s">
        <v>193</v>
      </c>
      <c r="AU1792" s="245" t="s">
        <v>82</v>
      </c>
      <c r="AV1792" s="13" t="s">
        <v>82</v>
      </c>
      <c r="AW1792" s="13" t="s">
        <v>33</v>
      </c>
      <c r="AX1792" s="13" t="s">
        <v>72</v>
      </c>
      <c r="AY1792" s="245" t="s">
        <v>180</v>
      </c>
    </row>
    <row r="1793" s="13" customFormat="1">
      <c r="A1793" s="13"/>
      <c r="B1793" s="235"/>
      <c r="C1793" s="236"/>
      <c r="D1793" s="228" t="s">
        <v>193</v>
      </c>
      <c r="E1793" s="237" t="s">
        <v>19</v>
      </c>
      <c r="F1793" s="238" t="s">
        <v>2136</v>
      </c>
      <c r="G1793" s="236"/>
      <c r="H1793" s="239">
        <v>3.3799999999999999</v>
      </c>
      <c r="I1793" s="240"/>
      <c r="J1793" s="236"/>
      <c r="K1793" s="236"/>
      <c r="L1793" s="241"/>
      <c r="M1793" s="242"/>
      <c r="N1793" s="243"/>
      <c r="O1793" s="243"/>
      <c r="P1793" s="243"/>
      <c r="Q1793" s="243"/>
      <c r="R1793" s="243"/>
      <c r="S1793" s="243"/>
      <c r="T1793" s="244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45" t="s">
        <v>193</v>
      </c>
      <c r="AU1793" s="245" t="s">
        <v>82</v>
      </c>
      <c r="AV1793" s="13" t="s">
        <v>82</v>
      </c>
      <c r="AW1793" s="13" t="s">
        <v>33</v>
      </c>
      <c r="AX1793" s="13" t="s">
        <v>72</v>
      </c>
      <c r="AY1793" s="245" t="s">
        <v>180</v>
      </c>
    </row>
    <row r="1794" s="14" customFormat="1">
      <c r="A1794" s="14"/>
      <c r="B1794" s="246"/>
      <c r="C1794" s="247"/>
      <c r="D1794" s="228" t="s">
        <v>193</v>
      </c>
      <c r="E1794" s="248" t="s">
        <v>19</v>
      </c>
      <c r="F1794" s="249" t="s">
        <v>2063</v>
      </c>
      <c r="G1794" s="247"/>
      <c r="H1794" s="248" t="s">
        <v>19</v>
      </c>
      <c r="I1794" s="250"/>
      <c r="J1794" s="247"/>
      <c r="K1794" s="247"/>
      <c r="L1794" s="251"/>
      <c r="M1794" s="252"/>
      <c r="N1794" s="253"/>
      <c r="O1794" s="253"/>
      <c r="P1794" s="253"/>
      <c r="Q1794" s="253"/>
      <c r="R1794" s="253"/>
      <c r="S1794" s="253"/>
      <c r="T1794" s="25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T1794" s="255" t="s">
        <v>193</v>
      </c>
      <c r="AU1794" s="255" t="s">
        <v>82</v>
      </c>
      <c r="AV1794" s="14" t="s">
        <v>80</v>
      </c>
      <c r="AW1794" s="14" t="s">
        <v>33</v>
      </c>
      <c r="AX1794" s="14" t="s">
        <v>72</v>
      </c>
      <c r="AY1794" s="255" t="s">
        <v>180</v>
      </c>
    </row>
    <row r="1795" s="13" customFormat="1">
      <c r="A1795" s="13"/>
      <c r="B1795" s="235"/>
      <c r="C1795" s="236"/>
      <c r="D1795" s="228" t="s">
        <v>193</v>
      </c>
      <c r="E1795" s="237" t="s">
        <v>19</v>
      </c>
      <c r="F1795" s="238" t="s">
        <v>2137</v>
      </c>
      <c r="G1795" s="236"/>
      <c r="H1795" s="239">
        <v>28.75</v>
      </c>
      <c r="I1795" s="240"/>
      <c r="J1795" s="236"/>
      <c r="K1795" s="236"/>
      <c r="L1795" s="241"/>
      <c r="M1795" s="242"/>
      <c r="N1795" s="243"/>
      <c r="O1795" s="243"/>
      <c r="P1795" s="243"/>
      <c r="Q1795" s="243"/>
      <c r="R1795" s="243"/>
      <c r="S1795" s="243"/>
      <c r="T1795" s="244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45" t="s">
        <v>193</v>
      </c>
      <c r="AU1795" s="245" t="s">
        <v>82</v>
      </c>
      <c r="AV1795" s="13" t="s">
        <v>82</v>
      </c>
      <c r="AW1795" s="13" t="s">
        <v>33</v>
      </c>
      <c r="AX1795" s="13" t="s">
        <v>72</v>
      </c>
      <c r="AY1795" s="245" t="s">
        <v>180</v>
      </c>
    </row>
    <row r="1796" s="13" customFormat="1">
      <c r="A1796" s="13"/>
      <c r="B1796" s="235"/>
      <c r="C1796" s="236"/>
      <c r="D1796" s="228" t="s">
        <v>193</v>
      </c>
      <c r="E1796" s="237" t="s">
        <v>19</v>
      </c>
      <c r="F1796" s="238" t="s">
        <v>2138</v>
      </c>
      <c r="G1796" s="236"/>
      <c r="H1796" s="239">
        <v>-3.641</v>
      </c>
      <c r="I1796" s="240"/>
      <c r="J1796" s="236"/>
      <c r="K1796" s="236"/>
      <c r="L1796" s="241"/>
      <c r="M1796" s="242"/>
      <c r="N1796" s="243"/>
      <c r="O1796" s="243"/>
      <c r="P1796" s="243"/>
      <c r="Q1796" s="243"/>
      <c r="R1796" s="243"/>
      <c r="S1796" s="243"/>
      <c r="T1796" s="244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45" t="s">
        <v>193</v>
      </c>
      <c r="AU1796" s="245" t="s">
        <v>82</v>
      </c>
      <c r="AV1796" s="13" t="s">
        <v>82</v>
      </c>
      <c r="AW1796" s="13" t="s">
        <v>33</v>
      </c>
      <c r="AX1796" s="13" t="s">
        <v>72</v>
      </c>
      <c r="AY1796" s="245" t="s">
        <v>180</v>
      </c>
    </row>
    <row r="1797" s="14" customFormat="1">
      <c r="A1797" s="14"/>
      <c r="B1797" s="246"/>
      <c r="C1797" s="247"/>
      <c r="D1797" s="228" t="s">
        <v>193</v>
      </c>
      <c r="E1797" s="248" t="s">
        <v>19</v>
      </c>
      <c r="F1797" s="249" t="s">
        <v>2066</v>
      </c>
      <c r="G1797" s="247"/>
      <c r="H1797" s="248" t="s">
        <v>19</v>
      </c>
      <c r="I1797" s="250"/>
      <c r="J1797" s="247"/>
      <c r="K1797" s="247"/>
      <c r="L1797" s="251"/>
      <c r="M1797" s="252"/>
      <c r="N1797" s="253"/>
      <c r="O1797" s="253"/>
      <c r="P1797" s="253"/>
      <c r="Q1797" s="253"/>
      <c r="R1797" s="253"/>
      <c r="S1797" s="253"/>
      <c r="T1797" s="25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5" t="s">
        <v>193</v>
      </c>
      <c r="AU1797" s="255" t="s">
        <v>82</v>
      </c>
      <c r="AV1797" s="14" t="s">
        <v>80</v>
      </c>
      <c r="AW1797" s="14" t="s">
        <v>33</v>
      </c>
      <c r="AX1797" s="14" t="s">
        <v>72</v>
      </c>
      <c r="AY1797" s="255" t="s">
        <v>180</v>
      </c>
    </row>
    <row r="1798" s="13" customFormat="1">
      <c r="A1798" s="13"/>
      <c r="B1798" s="235"/>
      <c r="C1798" s="236"/>
      <c r="D1798" s="228" t="s">
        <v>193</v>
      </c>
      <c r="E1798" s="237" t="s">
        <v>19</v>
      </c>
      <c r="F1798" s="238" t="s">
        <v>2139</v>
      </c>
      <c r="G1798" s="236"/>
      <c r="H1798" s="239">
        <v>26.484999999999999</v>
      </c>
      <c r="I1798" s="240"/>
      <c r="J1798" s="236"/>
      <c r="K1798" s="236"/>
      <c r="L1798" s="241"/>
      <c r="M1798" s="242"/>
      <c r="N1798" s="243"/>
      <c r="O1798" s="243"/>
      <c r="P1798" s="243"/>
      <c r="Q1798" s="243"/>
      <c r="R1798" s="243"/>
      <c r="S1798" s="243"/>
      <c r="T1798" s="244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45" t="s">
        <v>193</v>
      </c>
      <c r="AU1798" s="245" t="s">
        <v>82</v>
      </c>
      <c r="AV1798" s="13" t="s">
        <v>82</v>
      </c>
      <c r="AW1798" s="13" t="s">
        <v>33</v>
      </c>
      <c r="AX1798" s="13" t="s">
        <v>72</v>
      </c>
      <c r="AY1798" s="245" t="s">
        <v>180</v>
      </c>
    </row>
    <row r="1799" s="14" customFormat="1">
      <c r="A1799" s="14"/>
      <c r="B1799" s="246"/>
      <c r="C1799" s="247"/>
      <c r="D1799" s="228" t="s">
        <v>193</v>
      </c>
      <c r="E1799" s="248" t="s">
        <v>19</v>
      </c>
      <c r="F1799" s="249" t="s">
        <v>1000</v>
      </c>
      <c r="G1799" s="247"/>
      <c r="H1799" s="248" t="s">
        <v>19</v>
      </c>
      <c r="I1799" s="250"/>
      <c r="J1799" s="247"/>
      <c r="K1799" s="247"/>
      <c r="L1799" s="251"/>
      <c r="M1799" s="252"/>
      <c r="N1799" s="253"/>
      <c r="O1799" s="253"/>
      <c r="P1799" s="253"/>
      <c r="Q1799" s="253"/>
      <c r="R1799" s="253"/>
      <c r="S1799" s="253"/>
      <c r="T1799" s="25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5" t="s">
        <v>193</v>
      </c>
      <c r="AU1799" s="255" t="s">
        <v>82</v>
      </c>
      <c r="AV1799" s="14" t="s">
        <v>80</v>
      </c>
      <c r="AW1799" s="14" t="s">
        <v>33</v>
      </c>
      <c r="AX1799" s="14" t="s">
        <v>72</v>
      </c>
      <c r="AY1799" s="255" t="s">
        <v>180</v>
      </c>
    </row>
    <row r="1800" s="13" customFormat="1">
      <c r="A1800" s="13"/>
      <c r="B1800" s="235"/>
      <c r="C1800" s="236"/>
      <c r="D1800" s="228" t="s">
        <v>193</v>
      </c>
      <c r="E1800" s="237" t="s">
        <v>19</v>
      </c>
      <c r="F1800" s="238" t="s">
        <v>2166</v>
      </c>
      <c r="G1800" s="236"/>
      <c r="H1800" s="239">
        <v>-2.8799999999999999</v>
      </c>
      <c r="I1800" s="240"/>
      <c r="J1800" s="236"/>
      <c r="K1800" s="236"/>
      <c r="L1800" s="241"/>
      <c r="M1800" s="242"/>
      <c r="N1800" s="243"/>
      <c r="O1800" s="243"/>
      <c r="P1800" s="243"/>
      <c r="Q1800" s="243"/>
      <c r="R1800" s="243"/>
      <c r="S1800" s="243"/>
      <c r="T1800" s="244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45" t="s">
        <v>193</v>
      </c>
      <c r="AU1800" s="245" t="s">
        <v>82</v>
      </c>
      <c r="AV1800" s="13" t="s">
        <v>82</v>
      </c>
      <c r="AW1800" s="13" t="s">
        <v>33</v>
      </c>
      <c r="AX1800" s="13" t="s">
        <v>72</v>
      </c>
      <c r="AY1800" s="245" t="s">
        <v>180</v>
      </c>
    </row>
    <row r="1801" s="14" customFormat="1">
      <c r="A1801" s="14"/>
      <c r="B1801" s="246"/>
      <c r="C1801" s="247"/>
      <c r="D1801" s="228" t="s">
        <v>193</v>
      </c>
      <c r="E1801" s="248" t="s">
        <v>19</v>
      </c>
      <c r="F1801" s="249" t="s">
        <v>2030</v>
      </c>
      <c r="G1801" s="247"/>
      <c r="H1801" s="248" t="s">
        <v>19</v>
      </c>
      <c r="I1801" s="250"/>
      <c r="J1801" s="247"/>
      <c r="K1801" s="247"/>
      <c r="L1801" s="251"/>
      <c r="M1801" s="252"/>
      <c r="N1801" s="253"/>
      <c r="O1801" s="253"/>
      <c r="P1801" s="253"/>
      <c r="Q1801" s="253"/>
      <c r="R1801" s="253"/>
      <c r="S1801" s="253"/>
      <c r="T1801" s="25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5" t="s">
        <v>193</v>
      </c>
      <c r="AU1801" s="255" t="s">
        <v>82</v>
      </c>
      <c r="AV1801" s="14" t="s">
        <v>80</v>
      </c>
      <c r="AW1801" s="14" t="s">
        <v>33</v>
      </c>
      <c r="AX1801" s="14" t="s">
        <v>72</v>
      </c>
      <c r="AY1801" s="255" t="s">
        <v>180</v>
      </c>
    </row>
    <row r="1802" s="13" customFormat="1">
      <c r="A1802" s="13"/>
      <c r="B1802" s="235"/>
      <c r="C1802" s="236"/>
      <c r="D1802" s="228" t="s">
        <v>193</v>
      </c>
      <c r="E1802" s="237" t="s">
        <v>19</v>
      </c>
      <c r="F1802" s="238" t="s">
        <v>2167</v>
      </c>
      <c r="G1802" s="236"/>
      <c r="H1802" s="239">
        <v>-4.1139999999999999</v>
      </c>
      <c r="I1802" s="240"/>
      <c r="J1802" s="236"/>
      <c r="K1802" s="236"/>
      <c r="L1802" s="241"/>
      <c r="M1802" s="242"/>
      <c r="N1802" s="243"/>
      <c r="O1802" s="243"/>
      <c r="P1802" s="243"/>
      <c r="Q1802" s="243"/>
      <c r="R1802" s="243"/>
      <c r="S1802" s="243"/>
      <c r="T1802" s="244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45" t="s">
        <v>193</v>
      </c>
      <c r="AU1802" s="245" t="s">
        <v>82</v>
      </c>
      <c r="AV1802" s="13" t="s">
        <v>82</v>
      </c>
      <c r="AW1802" s="13" t="s">
        <v>33</v>
      </c>
      <c r="AX1802" s="13" t="s">
        <v>72</v>
      </c>
      <c r="AY1802" s="245" t="s">
        <v>180</v>
      </c>
    </row>
    <row r="1803" s="14" customFormat="1">
      <c r="A1803" s="14"/>
      <c r="B1803" s="246"/>
      <c r="C1803" s="247"/>
      <c r="D1803" s="228" t="s">
        <v>193</v>
      </c>
      <c r="E1803" s="248" t="s">
        <v>19</v>
      </c>
      <c r="F1803" s="249" t="s">
        <v>2124</v>
      </c>
      <c r="G1803" s="247"/>
      <c r="H1803" s="248" t="s">
        <v>19</v>
      </c>
      <c r="I1803" s="250"/>
      <c r="J1803" s="247"/>
      <c r="K1803" s="247"/>
      <c r="L1803" s="251"/>
      <c r="M1803" s="252"/>
      <c r="N1803" s="253"/>
      <c r="O1803" s="253"/>
      <c r="P1803" s="253"/>
      <c r="Q1803" s="253"/>
      <c r="R1803" s="253"/>
      <c r="S1803" s="253"/>
      <c r="T1803" s="25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5" t="s">
        <v>193</v>
      </c>
      <c r="AU1803" s="255" t="s">
        <v>82</v>
      </c>
      <c r="AV1803" s="14" t="s">
        <v>80</v>
      </c>
      <c r="AW1803" s="14" t="s">
        <v>33</v>
      </c>
      <c r="AX1803" s="14" t="s">
        <v>72</v>
      </c>
      <c r="AY1803" s="255" t="s">
        <v>180</v>
      </c>
    </row>
    <row r="1804" s="13" customFormat="1">
      <c r="A1804" s="13"/>
      <c r="B1804" s="235"/>
      <c r="C1804" s="236"/>
      <c r="D1804" s="228" t="s">
        <v>193</v>
      </c>
      <c r="E1804" s="237" t="s">
        <v>19</v>
      </c>
      <c r="F1804" s="238" t="s">
        <v>2144</v>
      </c>
      <c r="G1804" s="236"/>
      <c r="H1804" s="239">
        <v>-15.967000000000001</v>
      </c>
      <c r="I1804" s="240"/>
      <c r="J1804" s="236"/>
      <c r="K1804" s="236"/>
      <c r="L1804" s="241"/>
      <c r="M1804" s="242"/>
      <c r="N1804" s="243"/>
      <c r="O1804" s="243"/>
      <c r="P1804" s="243"/>
      <c r="Q1804" s="243"/>
      <c r="R1804" s="243"/>
      <c r="S1804" s="243"/>
      <c r="T1804" s="244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45" t="s">
        <v>193</v>
      </c>
      <c r="AU1804" s="245" t="s">
        <v>82</v>
      </c>
      <c r="AV1804" s="13" t="s">
        <v>82</v>
      </c>
      <c r="AW1804" s="13" t="s">
        <v>33</v>
      </c>
      <c r="AX1804" s="13" t="s">
        <v>72</v>
      </c>
      <c r="AY1804" s="245" t="s">
        <v>180</v>
      </c>
    </row>
    <row r="1805" s="13" customFormat="1">
      <c r="A1805" s="13"/>
      <c r="B1805" s="235"/>
      <c r="C1805" s="236"/>
      <c r="D1805" s="228" t="s">
        <v>193</v>
      </c>
      <c r="E1805" s="237" t="s">
        <v>19</v>
      </c>
      <c r="F1805" s="238" t="s">
        <v>2145</v>
      </c>
      <c r="G1805" s="236"/>
      <c r="H1805" s="239">
        <v>-8.4130000000000003</v>
      </c>
      <c r="I1805" s="240"/>
      <c r="J1805" s="236"/>
      <c r="K1805" s="236"/>
      <c r="L1805" s="241"/>
      <c r="M1805" s="242"/>
      <c r="N1805" s="243"/>
      <c r="O1805" s="243"/>
      <c r="P1805" s="243"/>
      <c r="Q1805" s="243"/>
      <c r="R1805" s="243"/>
      <c r="S1805" s="243"/>
      <c r="T1805" s="244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45" t="s">
        <v>193</v>
      </c>
      <c r="AU1805" s="245" t="s">
        <v>82</v>
      </c>
      <c r="AV1805" s="13" t="s">
        <v>82</v>
      </c>
      <c r="AW1805" s="13" t="s">
        <v>33</v>
      </c>
      <c r="AX1805" s="13" t="s">
        <v>72</v>
      </c>
      <c r="AY1805" s="245" t="s">
        <v>180</v>
      </c>
    </row>
    <row r="1806" s="16" customFormat="1">
      <c r="A1806" s="16"/>
      <c r="B1806" s="267"/>
      <c r="C1806" s="268"/>
      <c r="D1806" s="228" t="s">
        <v>193</v>
      </c>
      <c r="E1806" s="269" t="s">
        <v>19</v>
      </c>
      <c r="F1806" s="270" t="s">
        <v>473</v>
      </c>
      <c r="G1806" s="268"/>
      <c r="H1806" s="271">
        <v>238.17599999999999</v>
      </c>
      <c r="I1806" s="272"/>
      <c r="J1806" s="268"/>
      <c r="K1806" s="268"/>
      <c r="L1806" s="273"/>
      <c r="M1806" s="274"/>
      <c r="N1806" s="275"/>
      <c r="O1806" s="275"/>
      <c r="P1806" s="275"/>
      <c r="Q1806" s="275"/>
      <c r="R1806" s="275"/>
      <c r="S1806" s="275"/>
      <c r="T1806" s="276"/>
      <c r="U1806" s="16"/>
      <c r="V1806" s="16"/>
      <c r="W1806" s="16"/>
      <c r="X1806" s="16"/>
      <c r="Y1806" s="16"/>
      <c r="Z1806" s="16"/>
      <c r="AA1806" s="16"/>
      <c r="AB1806" s="16"/>
      <c r="AC1806" s="16"/>
      <c r="AD1806" s="16"/>
      <c r="AE1806" s="16"/>
      <c r="AT1806" s="277" t="s">
        <v>193</v>
      </c>
      <c r="AU1806" s="277" t="s">
        <v>82</v>
      </c>
      <c r="AV1806" s="16" t="s">
        <v>100</v>
      </c>
      <c r="AW1806" s="16" t="s">
        <v>33</v>
      </c>
      <c r="AX1806" s="16" t="s">
        <v>72</v>
      </c>
      <c r="AY1806" s="277" t="s">
        <v>180</v>
      </c>
    </row>
    <row r="1807" s="14" customFormat="1">
      <c r="A1807" s="14"/>
      <c r="B1807" s="246"/>
      <c r="C1807" s="247"/>
      <c r="D1807" s="228" t="s">
        <v>193</v>
      </c>
      <c r="E1807" s="248" t="s">
        <v>19</v>
      </c>
      <c r="F1807" s="249" t="s">
        <v>2070</v>
      </c>
      <c r="G1807" s="247"/>
      <c r="H1807" s="248" t="s">
        <v>19</v>
      </c>
      <c r="I1807" s="250"/>
      <c r="J1807" s="247"/>
      <c r="K1807" s="247"/>
      <c r="L1807" s="251"/>
      <c r="M1807" s="252"/>
      <c r="N1807" s="253"/>
      <c r="O1807" s="253"/>
      <c r="P1807" s="253"/>
      <c r="Q1807" s="253"/>
      <c r="R1807" s="253"/>
      <c r="S1807" s="253"/>
      <c r="T1807" s="25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5" t="s">
        <v>193</v>
      </c>
      <c r="AU1807" s="255" t="s">
        <v>82</v>
      </c>
      <c r="AV1807" s="14" t="s">
        <v>80</v>
      </c>
      <c r="AW1807" s="14" t="s">
        <v>33</v>
      </c>
      <c r="AX1807" s="14" t="s">
        <v>72</v>
      </c>
      <c r="AY1807" s="255" t="s">
        <v>180</v>
      </c>
    </row>
    <row r="1808" s="13" customFormat="1">
      <c r="A1808" s="13"/>
      <c r="B1808" s="235"/>
      <c r="C1808" s="236"/>
      <c r="D1808" s="228" t="s">
        <v>193</v>
      </c>
      <c r="E1808" s="237" t="s">
        <v>19</v>
      </c>
      <c r="F1808" s="238" t="s">
        <v>2146</v>
      </c>
      <c r="G1808" s="236"/>
      <c r="H1808" s="239">
        <v>78.986000000000004</v>
      </c>
      <c r="I1808" s="240"/>
      <c r="J1808" s="236"/>
      <c r="K1808" s="236"/>
      <c r="L1808" s="241"/>
      <c r="M1808" s="242"/>
      <c r="N1808" s="243"/>
      <c r="O1808" s="243"/>
      <c r="P1808" s="243"/>
      <c r="Q1808" s="243"/>
      <c r="R1808" s="243"/>
      <c r="S1808" s="243"/>
      <c r="T1808" s="244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45" t="s">
        <v>193</v>
      </c>
      <c r="AU1808" s="245" t="s">
        <v>82</v>
      </c>
      <c r="AV1808" s="13" t="s">
        <v>82</v>
      </c>
      <c r="AW1808" s="13" t="s">
        <v>33</v>
      </c>
      <c r="AX1808" s="13" t="s">
        <v>72</v>
      </c>
      <c r="AY1808" s="245" t="s">
        <v>180</v>
      </c>
    </row>
    <row r="1809" s="13" customFormat="1">
      <c r="A1809" s="13"/>
      <c r="B1809" s="235"/>
      <c r="C1809" s="236"/>
      <c r="D1809" s="228" t="s">
        <v>193</v>
      </c>
      <c r="E1809" s="237" t="s">
        <v>19</v>
      </c>
      <c r="F1809" s="238" t="s">
        <v>2114</v>
      </c>
      <c r="G1809" s="236"/>
      <c r="H1809" s="239">
        <v>26.550000000000001</v>
      </c>
      <c r="I1809" s="240"/>
      <c r="J1809" s="236"/>
      <c r="K1809" s="236"/>
      <c r="L1809" s="241"/>
      <c r="M1809" s="242"/>
      <c r="N1809" s="243"/>
      <c r="O1809" s="243"/>
      <c r="P1809" s="243"/>
      <c r="Q1809" s="243"/>
      <c r="R1809" s="243"/>
      <c r="S1809" s="243"/>
      <c r="T1809" s="244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45" t="s">
        <v>193</v>
      </c>
      <c r="AU1809" s="245" t="s">
        <v>82</v>
      </c>
      <c r="AV1809" s="13" t="s">
        <v>82</v>
      </c>
      <c r="AW1809" s="13" t="s">
        <v>33</v>
      </c>
      <c r="AX1809" s="13" t="s">
        <v>72</v>
      </c>
      <c r="AY1809" s="245" t="s">
        <v>180</v>
      </c>
    </row>
    <row r="1810" s="13" customFormat="1">
      <c r="A1810" s="13"/>
      <c r="B1810" s="235"/>
      <c r="C1810" s="236"/>
      <c r="D1810" s="228" t="s">
        <v>193</v>
      </c>
      <c r="E1810" s="237" t="s">
        <v>19</v>
      </c>
      <c r="F1810" s="238" t="s">
        <v>2115</v>
      </c>
      <c r="G1810" s="236"/>
      <c r="H1810" s="239">
        <v>3.1949999999999998</v>
      </c>
      <c r="I1810" s="240"/>
      <c r="J1810" s="236"/>
      <c r="K1810" s="236"/>
      <c r="L1810" s="241"/>
      <c r="M1810" s="242"/>
      <c r="N1810" s="243"/>
      <c r="O1810" s="243"/>
      <c r="P1810" s="243"/>
      <c r="Q1810" s="243"/>
      <c r="R1810" s="243"/>
      <c r="S1810" s="243"/>
      <c r="T1810" s="244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45" t="s">
        <v>193</v>
      </c>
      <c r="AU1810" s="245" t="s">
        <v>82</v>
      </c>
      <c r="AV1810" s="13" t="s">
        <v>82</v>
      </c>
      <c r="AW1810" s="13" t="s">
        <v>33</v>
      </c>
      <c r="AX1810" s="13" t="s">
        <v>72</v>
      </c>
      <c r="AY1810" s="245" t="s">
        <v>180</v>
      </c>
    </row>
    <row r="1811" s="13" customFormat="1">
      <c r="A1811" s="13"/>
      <c r="B1811" s="235"/>
      <c r="C1811" s="236"/>
      <c r="D1811" s="228" t="s">
        <v>193</v>
      </c>
      <c r="E1811" s="237" t="s">
        <v>19</v>
      </c>
      <c r="F1811" s="238" t="s">
        <v>2116</v>
      </c>
      <c r="G1811" s="236"/>
      <c r="H1811" s="239">
        <v>37.344999999999999</v>
      </c>
      <c r="I1811" s="240"/>
      <c r="J1811" s="236"/>
      <c r="K1811" s="236"/>
      <c r="L1811" s="241"/>
      <c r="M1811" s="242"/>
      <c r="N1811" s="243"/>
      <c r="O1811" s="243"/>
      <c r="P1811" s="243"/>
      <c r="Q1811" s="243"/>
      <c r="R1811" s="243"/>
      <c r="S1811" s="243"/>
      <c r="T1811" s="244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45" t="s">
        <v>193</v>
      </c>
      <c r="AU1811" s="245" t="s">
        <v>82</v>
      </c>
      <c r="AV1811" s="13" t="s">
        <v>82</v>
      </c>
      <c r="AW1811" s="13" t="s">
        <v>33</v>
      </c>
      <c r="AX1811" s="13" t="s">
        <v>72</v>
      </c>
      <c r="AY1811" s="245" t="s">
        <v>180</v>
      </c>
    </row>
    <row r="1812" s="13" customFormat="1">
      <c r="A1812" s="13"/>
      <c r="B1812" s="235"/>
      <c r="C1812" s="236"/>
      <c r="D1812" s="228" t="s">
        <v>193</v>
      </c>
      <c r="E1812" s="237" t="s">
        <v>19</v>
      </c>
      <c r="F1812" s="238" t="s">
        <v>2117</v>
      </c>
      <c r="G1812" s="236"/>
      <c r="H1812" s="239">
        <v>19.765999999999998</v>
      </c>
      <c r="I1812" s="240"/>
      <c r="J1812" s="236"/>
      <c r="K1812" s="236"/>
      <c r="L1812" s="241"/>
      <c r="M1812" s="242"/>
      <c r="N1812" s="243"/>
      <c r="O1812" s="243"/>
      <c r="P1812" s="243"/>
      <c r="Q1812" s="243"/>
      <c r="R1812" s="243"/>
      <c r="S1812" s="243"/>
      <c r="T1812" s="244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45" t="s">
        <v>193</v>
      </c>
      <c r="AU1812" s="245" t="s">
        <v>82</v>
      </c>
      <c r="AV1812" s="13" t="s">
        <v>82</v>
      </c>
      <c r="AW1812" s="13" t="s">
        <v>33</v>
      </c>
      <c r="AX1812" s="13" t="s">
        <v>72</v>
      </c>
      <c r="AY1812" s="245" t="s">
        <v>180</v>
      </c>
    </row>
    <row r="1813" s="13" customFormat="1">
      <c r="A1813" s="13"/>
      <c r="B1813" s="235"/>
      <c r="C1813" s="236"/>
      <c r="D1813" s="228" t="s">
        <v>193</v>
      </c>
      <c r="E1813" s="237" t="s">
        <v>19</v>
      </c>
      <c r="F1813" s="238" t="s">
        <v>2118</v>
      </c>
      <c r="G1813" s="236"/>
      <c r="H1813" s="239">
        <v>15.856999999999999</v>
      </c>
      <c r="I1813" s="240"/>
      <c r="J1813" s="236"/>
      <c r="K1813" s="236"/>
      <c r="L1813" s="241"/>
      <c r="M1813" s="242"/>
      <c r="N1813" s="243"/>
      <c r="O1813" s="243"/>
      <c r="P1813" s="243"/>
      <c r="Q1813" s="243"/>
      <c r="R1813" s="243"/>
      <c r="S1813" s="243"/>
      <c r="T1813" s="244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45" t="s">
        <v>193</v>
      </c>
      <c r="AU1813" s="245" t="s">
        <v>82</v>
      </c>
      <c r="AV1813" s="13" t="s">
        <v>82</v>
      </c>
      <c r="AW1813" s="13" t="s">
        <v>33</v>
      </c>
      <c r="AX1813" s="13" t="s">
        <v>72</v>
      </c>
      <c r="AY1813" s="245" t="s">
        <v>180</v>
      </c>
    </row>
    <row r="1814" s="14" customFormat="1">
      <c r="A1814" s="14"/>
      <c r="B1814" s="246"/>
      <c r="C1814" s="247"/>
      <c r="D1814" s="228" t="s">
        <v>193</v>
      </c>
      <c r="E1814" s="248" t="s">
        <v>19</v>
      </c>
      <c r="F1814" s="249" t="s">
        <v>2147</v>
      </c>
      <c r="G1814" s="247"/>
      <c r="H1814" s="248" t="s">
        <v>19</v>
      </c>
      <c r="I1814" s="250"/>
      <c r="J1814" s="247"/>
      <c r="K1814" s="247"/>
      <c r="L1814" s="251"/>
      <c r="M1814" s="252"/>
      <c r="N1814" s="253"/>
      <c r="O1814" s="253"/>
      <c r="P1814" s="253"/>
      <c r="Q1814" s="253"/>
      <c r="R1814" s="253"/>
      <c r="S1814" s="253"/>
      <c r="T1814" s="25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5" t="s">
        <v>193</v>
      </c>
      <c r="AU1814" s="255" t="s">
        <v>82</v>
      </c>
      <c r="AV1814" s="14" t="s">
        <v>80</v>
      </c>
      <c r="AW1814" s="14" t="s">
        <v>33</v>
      </c>
      <c r="AX1814" s="14" t="s">
        <v>72</v>
      </c>
      <c r="AY1814" s="255" t="s">
        <v>180</v>
      </c>
    </row>
    <row r="1815" s="13" customFormat="1">
      <c r="A1815" s="13"/>
      <c r="B1815" s="235"/>
      <c r="C1815" s="236"/>
      <c r="D1815" s="228" t="s">
        <v>193</v>
      </c>
      <c r="E1815" s="237" t="s">
        <v>19</v>
      </c>
      <c r="F1815" s="238" t="s">
        <v>2119</v>
      </c>
      <c r="G1815" s="236"/>
      <c r="H1815" s="239">
        <v>7.3159999999999998</v>
      </c>
      <c r="I1815" s="240"/>
      <c r="J1815" s="236"/>
      <c r="K1815" s="236"/>
      <c r="L1815" s="241"/>
      <c r="M1815" s="242"/>
      <c r="N1815" s="243"/>
      <c r="O1815" s="243"/>
      <c r="P1815" s="243"/>
      <c r="Q1815" s="243"/>
      <c r="R1815" s="243"/>
      <c r="S1815" s="243"/>
      <c r="T1815" s="244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45" t="s">
        <v>193</v>
      </c>
      <c r="AU1815" s="245" t="s">
        <v>82</v>
      </c>
      <c r="AV1815" s="13" t="s">
        <v>82</v>
      </c>
      <c r="AW1815" s="13" t="s">
        <v>33</v>
      </c>
      <c r="AX1815" s="13" t="s">
        <v>72</v>
      </c>
      <c r="AY1815" s="245" t="s">
        <v>180</v>
      </c>
    </row>
    <row r="1816" s="14" customFormat="1">
      <c r="A1816" s="14"/>
      <c r="B1816" s="246"/>
      <c r="C1816" s="247"/>
      <c r="D1816" s="228" t="s">
        <v>193</v>
      </c>
      <c r="E1816" s="248" t="s">
        <v>19</v>
      </c>
      <c r="F1816" s="249" t="s">
        <v>2072</v>
      </c>
      <c r="G1816" s="247"/>
      <c r="H1816" s="248" t="s">
        <v>19</v>
      </c>
      <c r="I1816" s="250"/>
      <c r="J1816" s="247"/>
      <c r="K1816" s="247"/>
      <c r="L1816" s="251"/>
      <c r="M1816" s="252"/>
      <c r="N1816" s="253"/>
      <c r="O1816" s="253"/>
      <c r="P1816" s="253"/>
      <c r="Q1816" s="253"/>
      <c r="R1816" s="253"/>
      <c r="S1816" s="253"/>
      <c r="T1816" s="25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5" t="s">
        <v>193</v>
      </c>
      <c r="AU1816" s="255" t="s">
        <v>82</v>
      </c>
      <c r="AV1816" s="14" t="s">
        <v>80</v>
      </c>
      <c r="AW1816" s="14" t="s">
        <v>33</v>
      </c>
      <c r="AX1816" s="14" t="s">
        <v>72</v>
      </c>
      <c r="AY1816" s="255" t="s">
        <v>180</v>
      </c>
    </row>
    <row r="1817" s="13" customFormat="1">
      <c r="A1817" s="13"/>
      <c r="B1817" s="235"/>
      <c r="C1817" s="236"/>
      <c r="D1817" s="228" t="s">
        <v>193</v>
      </c>
      <c r="E1817" s="237" t="s">
        <v>19</v>
      </c>
      <c r="F1817" s="238" t="s">
        <v>2170</v>
      </c>
      <c r="G1817" s="236"/>
      <c r="H1817" s="239">
        <v>-1</v>
      </c>
      <c r="I1817" s="240"/>
      <c r="J1817" s="236"/>
      <c r="K1817" s="236"/>
      <c r="L1817" s="241"/>
      <c r="M1817" s="242"/>
      <c r="N1817" s="243"/>
      <c r="O1817" s="243"/>
      <c r="P1817" s="243"/>
      <c r="Q1817" s="243"/>
      <c r="R1817" s="243"/>
      <c r="S1817" s="243"/>
      <c r="T1817" s="244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45" t="s">
        <v>193</v>
      </c>
      <c r="AU1817" s="245" t="s">
        <v>82</v>
      </c>
      <c r="AV1817" s="13" t="s">
        <v>82</v>
      </c>
      <c r="AW1817" s="13" t="s">
        <v>33</v>
      </c>
      <c r="AX1817" s="13" t="s">
        <v>72</v>
      </c>
      <c r="AY1817" s="245" t="s">
        <v>180</v>
      </c>
    </row>
    <row r="1818" s="14" customFormat="1">
      <c r="A1818" s="14"/>
      <c r="B1818" s="246"/>
      <c r="C1818" s="247"/>
      <c r="D1818" s="228" t="s">
        <v>193</v>
      </c>
      <c r="E1818" s="248" t="s">
        <v>19</v>
      </c>
      <c r="F1818" s="249" t="s">
        <v>2124</v>
      </c>
      <c r="G1818" s="247"/>
      <c r="H1818" s="248" t="s">
        <v>19</v>
      </c>
      <c r="I1818" s="250"/>
      <c r="J1818" s="247"/>
      <c r="K1818" s="247"/>
      <c r="L1818" s="251"/>
      <c r="M1818" s="252"/>
      <c r="N1818" s="253"/>
      <c r="O1818" s="253"/>
      <c r="P1818" s="253"/>
      <c r="Q1818" s="253"/>
      <c r="R1818" s="253"/>
      <c r="S1818" s="253"/>
      <c r="T1818" s="25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5" t="s">
        <v>193</v>
      </c>
      <c r="AU1818" s="255" t="s">
        <v>82</v>
      </c>
      <c r="AV1818" s="14" t="s">
        <v>80</v>
      </c>
      <c r="AW1818" s="14" t="s">
        <v>33</v>
      </c>
      <c r="AX1818" s="14" t="s">
        <v>72</v>
      </c>
      <c r="AY1818" s="255" t="s">
        <v>180</v>
      </c>
    </row>
    <row r="1819" s="13" customFormat="1">
      <c r="A1819" s="13"/>
      <c r="B1819" s="235"/>
      <c r="C1819" s="236"/>
      <c r="D1819" s="228" t="s">
        <v>193</v>
      </c>
      <c r="E1819" s="237" t="s">
        <v>19</v>
      </c>
      <c r="F1819" s="238" t="s">
        <v>2150</v>
      </c>
      <c r="G1819" s="236"/>
      <c r="H1819" s="239">
        <v>-12.59</v>
      </c>
      <c r="I1819" s="240"/>
      <c r="J1819" s="236"/>
      <c r="K1819" s="236"/>
      <c r="L1819" s="241"/>
      <c r="M1819" s="242"/>
      <c r="N1819" s="243"/>
      <c r="O1819" s="243"/>
      <c r="P1819" s="243"/>
      <c r="Q1819" s="243"/>
      <c r="R1819" s="243"/>
      <c r="S1819" s="243"/>
      <c r="T1819" s="244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45" t="s">
        <v>193</v>
      </c>
      <c r="AU1819" s="245" t="s">
        <v>82</v>
      </c>
      <c r="AV1819" s="13" t="s">
        <v>82</v>
      </c>
      <c r="AW1819" s="13" t="s">
        <v>33</v>
      </c>
      <c r="AX1819" s="13" t="s">
        <v>72</v>
      </c>
      <c r="AY1819" s="245" t="s">
        <v>180</v>
      </c>
    </row>
    <row r="1820" s="13" customFormat="1">
      <c r="A1820" s="13"/>
      <c r="B1820" s="235"/>
      <c r="C1820" s="236"/>
      <c r="D1820" s="228" t="s">
        <v>193</v>
      </c>
      <c r="E1820" s="237" t="s">
        <v>19</v>
      </c>
      <c r="F1820" s="238" t="s">
        <v>2151</v>
      </c>
      <c r="G1820" s="236"/>
      <c r="H1820" s="239">
        <v>-11.316000000000001</v>
      </c>
      <c r="I1820" s="240"/>
      <c r="J1820" s="236"/>
      <c r="K1820" s="236"/>
      <c r="L1820" s="241"/>
      <c r="M1820" s="242"/>
      <c r="N1820" s="243"/>
      <c r="O1820" s="243"/>
      <c r="P1820" s="243"/>
      <c r="Q1820" s="243"/>
      <c r="R1820" s="243"/>
      <c r="S1820" s="243"/>
      <c r="T1820" s="244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45" t="s">
        <v>193</v>
      </c>
      <c r="AU1820" s="245" t="s">
        <v>82</v>
      </c>
      <c r="AV1820" s="13" t="s">
        <v>82</v>
      </c>
      <c r="AW1820" s="13" t="s">
        <v>33</v>
      </c>
      <c r="AX1820" s="13" t="s">
        <v>72</v>
      </c>
      <c r="AY1820" s="245" t="s">
        <v>180</v>
      </c>
    </row>
    <row r="1821" s="16" customFormat="1">
      <c r="A1821" s="16"/>
      <c r="B1821" s="267"/>
      <c r="C1821" s="268"/>
      <c r="D1821" s="228" t="s">
        <v>193</v>
      </c>
      <c r="E1821" s="269" t="s">
        <v>19</v>
      </c>
      <c r="F1821" s="270" t="s">
        <v>473</v>
      </c>
      <c r="G1821" s="268"/>
      <c r="H1821" s="271">
        <v>164.10900000000001</v>
      </c>
      <c r="I1821" s="272"/>
      <c r="J1821" s="268"/>
      <c r="K1821" s="268"/>
      <c r="L1821" s="273"/>
      <c r="M1821" s="274"/>
      <c r="N1821" s="275"/>
      <c r="O1821" s="275"/>
      <c r="P1821" s="275"/>
      <c r="Q1821" s="275"/>
      <c r="R1821" s="275"/>
      <c r="S1821" s="275"/>
      <c r="T1821" s="276"/>
      <c r="U1821" s="16"/>
      <c r="V1821" s="16"/>
      <c r="W1821" s="16"/>
      <c r="X1821" s="16"/>
      <c r="Y1821" s="16"/>
      <c r="Z1821" s="16"/>
      <c r="AA1821" s="16"/>
      <c r="AB1821" s="16"/>
      <c r="AC1821" s="16"/>
      <c r="AD1821" s="16"/>
      <c r="AE1821" s="16"/>
      <c r="AT1821" s="277" t="s">
        <v>193</v>
      </c>
      <c r="AU1821" s="277" t="s">
        <v>82</v>
      </c>
      <c r="AV1821" s="16" t="s">
        <v>100</v>
      </c>
      <c r="AW1821" s="16" t="s">
        <v>33</v>
      </c>
      <c r="AX1821" s="16" t="s">
        <v>72</v>
      </c>
      <c r="AY1821" s="277" t="s">
        <v>180</v>
      </c>
    </row>
    <row r="1822" s="14" customFormat="1">
      <c r="A1822" s="14"/>
      <c r="B1822" s="246"/>
      <c r="C1822" s="247"/>
      <c r="D1822" s="228" t="s">
        <v>193</v>
      </c>
      <c r="E1822" s="248" t="s">
        <v>19</v>
      </c>
      <c r="F1822" s="249" t="s">
        <v>2152</v>
      </c>
      <c r="G1822" s="247"/>
      <c r="H1822" s="248" t="s">
        <v>19</v>
      </c>
      <c r="I1822" s="250"/>
      <c r="J1822" s="247"/>
      <c r="K1822" s="247"/>
      <c r="L1822" s="251"/>
      <c r="M1822" s="252"/>
      <c r="N1822" s="253"/>
      <c r="O1822" s="253"/>
      <c r="P1822" s="253"/>
      <c r="Q1822" s="253"/>
      <c r="R1822" s="253"/>
      <c r="S1822" s="253"/>
      <c r="T1822" s="25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5" t="s">
        <v>193</v>
      </c>
      <c r="AU1822" s="255" t="s">
        <v>82</v>
      </c>
      <c r="AV1822" s="14" t="s">
        <v>80</v>
      </c>
      <c r="AW1822" s="14" t="s">
        <v>33</v>
      </c>
      <c r="AX1822" s="14" t="s">
        <v>72</v>
      </c>
      <c r="AY1822" s="255" t="s">
        <v>180</v>
      </c>
    </row>
    <row r="1823" s="13" customFormat="1">
      <c r="A1823" s="13"/>
      <c r="B1823" s="235"/>
      <c r="C1823" s="236"/>
      <c r="D1823" s="228" t="s">
        <v>193</v>
      </c>
      <c r="E1823" s="237" t="s">
        <v>19</v>
      </c>
      <c r="F1823" s="238" t="s">
        <v>2127</v>
      </c>
      <c r="G1823" s="236"/>
      <c r="H1823" s="239">
        <v>75.084999999999994</v>
      </c>
      <c r="I1823" s="240"/>
      <c r="J1823" s="236"/>
      <c r="K1823" s="236"/>
      <c r="L1823" s="241"/>
      <c r="M1823" s="242"/>
      <c r="N1823" s="243"/>
      <c r="O1823" s="243"/>
      <c r="P1823" s="243"/>
      <c r="Q1823" s="243"/>
      <c r="R1823" s="243"/>
      <c r="S1823" s="243"/>
      <c r="T1823" s="244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45" t="s">
        <v>193</v>
      </c>
      <c r="AU1823" s="245" t="s">
        <v>82</v>
      </c>
      <c r="AV1823" s="13" t="s">
        <v>82</v>
      </c>
      <c r="AW1823" s="13" t="s">
        <v>33</v>
      </c>
      <c r="AX1823" s="13" t="s">
        <v>72</v>
      </c>
      <c r="AY1823" s="245" t="s">
        <v>180</v>
      </c>
    </row>
    <row r="1824" s="13" customFormat="1">
      <c r="A1824" s="13"/>
      <c r="B1824" s="235"/>
      <c r="C1824" s="236"/>
      <c r="D1824" s="228" t="s">
        <v>193</v>
      </c>
      <c r="E1824" s="237" t="s">
        <v>19</v>
      </c>
      <c r="F1824" s="238" t="s">
        <v>2128</v>
      </c>
      <c r="G1824" s="236"/>
      <c r="H1824" s="239">
        <v>5.7409999999999997</v>
      </c>
      <c r="I1824" s="240"/>
      <c r="J1824" s="236"/>
      <c r="K1824" s="236"/>
      <c r="L1824" s="241"/>
      <c r="M1824" s="242"/>
      <c r="N1824" s="243"/>
      <c r="O1824" s="243"/>
      <c r="P1824" s="243"/>
      <c r="Q1824" s="243"/>
      <c r="R1824" s="243"/>
      <c r="S1824" s="243"/>
      <c r="T1824" s="244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45" t="s">
        <v>193</v>
      </c>
      <c r="AU1824" s="245" t="s">
        <v>82</v>
      </c>
      <c r="AV1824" s="13" t="s">
        <v>82</v>
      </c>
      <c r="AW1824" s="13" t="s">
        <v>33</v>
      </c>
      <c r="AX1824" s="13" t="s">
        <v>72</v>
      </c>
      <c r="AY1824" s="245" t="s">
        <v>180</v>
      </c>
    </row>
    <row r="1825" s="13" customFormat="1">
      <c r="A1825" s="13"/>
      <c r="B1825" s="235"/>
      <c r="C1825" s="236"/>
      <c r="D1825" s="228" t="s">
        <v>193</v>
      </c>
      <c r="E1825" s="237" t="s">
        <v>19</v>
      </c>
      <c r="F1825" s="238" t="s">
        <v>2129</v>
      </c>
      <c r="G1825" s="236"/>
      <c r="H1825" s="239">
        <v>38.274999999999999</v>
      </c>
      <c r="I1825" s="240"/>
      <c r="J1825" s="236"/>
      <c r="K1825" s="236"/>
      <c r="L1825" s="241"/>
      <c r="M1825" s="242"/>
      <c r="N1825" s="243"/>
      <c r="O1825" s="243"/>
      <c r="P1825" s="243"/>
      <c r="Q1825" s="243"/>
      <c r="R1825" s="243"/>
      <c r="S1825" s="243"/>
      <c r="T1825" s="244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45" t="s">
        <v>193</v>
      </c>
      <c r="AU1825" s="245" t="s">
        <v>82</v>
      </c>
      <c r="AV1825" s="13" t="s">
        <v>82</v>
      </c>
      <c r="AW1825" s="13" t="s">
        <v>33</v>
      </c>
      <c r="AX1825" s="13" t="s">
        <v>72</v>
      </c>
      <c r="AY1825" s="245" t="s">
        <v>180</v>
      </c>
    </row>
    <row r="1826" s="13" customFormat="1">
      <c r="A1826" s="13"/>
      <c r="B1826" s="235"/>
      <c r="C1826" s="236"/>
      <c r="D1826" s="228" t="s">
        <v>193</v>
      </c>
      <c r="E1826" s="237" t="s">
        <v>19</v>
      </c>
      <c r="F1826" s="238" t="s">
        <v>2130</v>
      </c>
      <c r="G1826" s="236"/>
      <c r="H1826" s="239">
        <v>31.981000000000002</v>
      </c>
      <c r="I1826" s="240"/>
      <c r="J1826" s="236"/>
      <c r="K1826" s="236"/>
      <c r="L1826" s="241"/>
      <c r="M1826" s="242"/>
      <c r="N1826" s="243"/>
      <c r="O1826" s="243"/>
      <c r="P1826" s="243"/>
      <c r="Q1826" s="243"/>
      <c r="R1826" s="243"/>
      <c r="S1826" s="243"/>
      <c r="T1826" s="244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45" t="s">
        <v>193</v>
      </c>
      <c r="AU1826" s="245" t="s">
        <v>82</v>
      </c>
      <c r="AV1826" s="13" t="s">
        <v>82</v>
      </c>
      <c r="AW1826" s="13" t="s">
        <v>33</v>
      </c>
      <c r="AX1826" s="13" t="s">
        <v>72</v>
      </c>
      <c r="AY1826" s="245" t="s">
        <v>180</v>
      </c>
    </row>
    <row r="1827" s="13" customFormat="1">
      <c r="A1827" s="13"/>
      <c r="B1827" s="235"/>
      <c r="C1827" s="236"/>
      <c r="D1827" s="228" t="s">
        <v>193</v>
      </c>
      <c r="E1827" s="237" t="s">
        <v>19</v>
      </c>
      <c r="F1827" s="238" t="s">
        <v>2131</v>
      </c>
      <c r="G1827" s="236"/>
      <c r="H1827" s="239">
        <v>3.9740000000000002</v>
      </c>
      <c r="I1827" s="240"/>
      <c r="J1827" s="236"/>
      <c r="K1827" s="236"/>
      <c r="L1827" s="241"/>
      <c r="M1827" s="242"/>
      <c r="N1827" s="243"/>
      <c r="O1827" s="243"/>
      <c r="P1827" s="243"/>
      <c r="Q1827" s="243"/>
      <c r="R1827" s="243"/>
      <c r="S1827" s="243"/>
      <c r="T1827" s="244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45" t="s">
        <v>193</v>
      </c>
      <c r="AU1827" s="245" t="s">
        <v>82</v>
      </c>
      <c r="AV1827" s="13" t="s">
        <v>82</v>
      </c>
      <c r="AW1827" s="13" t="s">
        <v>33</v>
      </c>
      <c r="AX1827" s="13" t="s">
        <v>72</v>
      </c>
      <c r="AY1827" s="245" t="s">
        <v>180</v>
      </c>
    </row>
    <row r="1828" s="13" customFormat="1">
      <c r="A1828" s="13"/>
      <c r="B1828" s="235"/>
      <c r="C1828" s="236"/>
      <c r="D1828" s="228" t="s">
        <v>193</v>
      </c>
      <c r="E1828" s="237" t="s">
        <v>19</v>
      </c>
      <c r="F1828" s="238" t="s">
        <v>2132</v>
      </c>
      <c r="G1828" s="236"/>
      <c r="H1828" s="239">
        <v>38.338000000000001</v>
      </c>
      <c r="I1828" s="240"/>
      <c r="J1828" s="236"/>
      <c r="K1828" s="236"/>
      <c r="L1828" s="241"/>
      <c r="M1828" s="242"/>
      <c r="N1828" s="243"/>
      <c r="O1828" s="243"/>
      <c r="P1828" s="243"/>
      <c r="Q1828" s="243"/>
      <c r="R1828" s="243"/>
      <c r="S1828" s="243"/>
      <c r="T1828" s="244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45" t="s">
        <v>193</v>
      </c>
      <c r="AU1828" s="245" t="s">
        <v>82</v>
      </c>
      <c r="AV1828" s="13" t="s">
        <v>82</v>
      </c>
      <c r="AW1828" s="13" t="s">
        <v>33</v>
      </c>
      <c r="AX1828" s="13" t="s">
        <v>72</v>
      </c>
      <c r="AY1828" s="245" t="s">
        <v>180</v>
      </c>
    </row>
    <row r="1829" s="14" customFormat="1">
      <c r="A1829" s="14"/>
      <c r="B1829" s="246"/>
      <c r="C1829" s="247"/>
      <c r="D1829" s="228" t="s">
        <v>193</v>
      </c>
      <c r="E1829" s="248" t="s">
        <v>19</v>
      </c>
      <c r="F1829" s="249" t="s">
        <v>969</v>
      </c>
      <c r="G1829" s="247"/>
      <c r="H1829" s="248" t="s">
        <v>19</v>
      </c>
      <c r="I1829" s="250"/>
      <c r="J1829" s="247"/>
      <c r="K1829" s="247"/>
      <c r="L1829" s="251"/>
      <c r="M1829" s="252"/>
      <c r="N1829" s="253"/>
      <c r="O1829" s="253"/>
      <c r="P1829" s="253"/>
      <c r="Q1829" s="253"/>
      <c r="R1829" s="253"/>
      <c r="S1829" s="253"/>
      <c r="T1829" s="25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5" t="s">
        <v>193</v>
      </c>
      <c r="AU1829" s="255" t="s">
        <v>82</v>
      </c>
      <c r="AV1829" s="14" t="s">
        <v>80</v>
      </c>
      <c r="AW1829" s="14" t="s">
        <v>33</v>
      </c>
      <c r="AX1829" s="14" t="s">
        <v>72</v>
      </c>
      <c r="AY1829" s="255" t="s">
        <v>180</v>
      </c>
    </row>
    <row r="1830" s="13" customFormat="1">
      <c r="A1830" s="13"/>
      <c r="B1830" s="235"/>
      <c r="C1830" s="236"/>
      <c r="D1830" s="228" t="s">
        <v>193</v>
      </c>
      <c r="E1830" s="237" t="s">
        <v>19</v>
      </c>
      <c r="F1830" s="238" t="s">
        <v>2133</v>
      </c>
      <c r="G1830" s="236"/>
      <c r="H1830" s="239">
        <v>7.3920000000000003</v>
      </c>
      <c r="I1830" s="240"/>
      <c r="J1830" s="236"/>
      <c r="K1830" s="236"/>
      <c r="L1830" s="241"/>
      <c r="M1830" s="242"/>
      <c r="N1830" s="243"/>
      <c r="O1830" s="243"/>
      <c r="P1830" s="243"/>
      <c r="Q1830" s="243"/>
      <c r="R1830" s="243"/>
      <c r="S1830" s="243"/>
      <c r="T1830" s="244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45" t="s">
        <v>193</v>
      </c>
      <c r="AU1830" s="245" t="s">
        <v>82</v>
      </c>
      <c r="AV1830" s="13" t="s">
        <v>82</v>
      </c>
      <c r="AW1830" s="13" t="s">
        <v>33</v>
      </c>
      <c r="AX1830" s="13" t="s">
        <v>72</v>
      </c>
      <c r="AY1830" s="245" t="s">
        <v>180</v>
      </c>
    </row>
    <row r="1831" s="13" customFormat="1">
      <c r="A1831" s="13"/>
      <c r="B1831" s="235"/>
      <c r="C1831" s="236"/>
      <c r="D1831" s="228" t="s">
        <v>193</v>
      </c>
      <c r="E1831" s="237" t="s">
        <v>19</v>
      </c>
      <c r="F1831" s="238" t="s">
        <v>2134</v>
      </c>
      <c r="G1831" s="236"/>
      <c r="H1831" s="239">
        <v>8.4000000000000004</v>
      </c>
      <c r="I1831" s="240"/>
      <c r="J1831" s="236"/>
      <c r="K1831" s="236"/>
      <c r="L1831" s="241"/>
      <c r="M1831" s="242"/>
      <c r="N1831" s="243"/>
      <c r="O1831" s="243"/>
      <c r="P1831" s="243"/>
      <c r="Q1831" s="243"/>
      <c r="R1831" s="243"/>
      <c r="S1831" s="243"/>
      <c r="T1831" s="244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45" t="s">
        <v>193</v>
      </c>
      <c r="AU1831" s="245" t="s">
        <v>82</v>
      </c>
      <c r="AV1831" s="13" t="s">
        <v>82</v>
      </c>
      <c r="AW1831" s="13" t="s">
        <v>33</v>
      </c>
      <c r="AX1831" s="13" t="s">
        <v>72</v>
      </c>
      <c r="AY1831" s="245" t="s">
        <v>180</v>
      </c>
    </row>
    <row r="1832" s="13" customFormat="1">
      <c r="A1832" s="13"/>
      <c r="B1832" s="235"/>
      <c r="C1832" s="236"/>
      <c r="D1832" s="228" t="s">
        <v>193</v>
      </c>
      <c r="E1832" s="237" t="s">
        <v>19</v>
      </c>
      <c r="F1832" s="238" t="s">
        <v>2135</v>
      </c>
      <c r="G1832" s="236"/>
      <c r="H1832" s="239">
        <v>5.3899999999999997</v>
      </c>
      <c r="I1832" s="240"/>
      <c r="J1832" s="236"/>
      <c r="K1832" s="236"/>
      <c r="L1832" s="241"/>
      <c r="M1832" s="242"/>
      <c r="N1832" s="243"/>
      <c r="O1832" s="243"/>
      <c r="P1832" s="243"/>
      <c r="Q1832" s="243"/>
      <c r="R1832" s="243"/>
      <c r="S1832" s="243"/>
      <c r="T1832" s="244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45" t="s">
        <v>193</v>
      </c>
      <c r="AU1832" s="245" t="s">
        <v>82</v>
      </c>
      <c r="AV1832" s="13" t="s">
        <v>82</v>
      </c>
      <c r="AW1832" s="13" t="s">
        <v>33</v>
      </c>
      <c r="AX1832" s="13" t="s">
        <v>72</v>
      </c>
      <c r="AY1832" s="245" t="s">
        <v>180</v>
      </c>
    </row>
    <row r="1833" s="13" customFormat="1">
      <c r="A1833" s="13"/>
      <c r="B1833" s="235"/>
      <c r="C1833" s="236"/>
      <c r="D1833" s="228" t="s">
        <v>193</v>
      </c>
      <c r="E1833" s="237" t="s">
        <v>19</v>
      </c>
      <c r="F1833" s="238" t="s">
        <v>2136</v>
      </c>
      <c r="G1833" s="236"/>
      <c r="H1833" s="239">
        <v>3.3799999999999999</v>
      </c>
      <c r="I1833" s="240"/>
      <c r="J1833" s="236"/>
      <c r="K1833" s="236"/>
      <c r="L1833" s="241"/>
      <c r="M1833" s="242"/>
      <c r="N1833" s="243"/>
      <c r="O1833" s="243"/>
      <c r="P1833" s="243"/>
      <c r="Q1833" s="243"/>
      <c r="R1833" s="243"/>
      <c r="S1833" s="243"/>
      <c r="T1833" s="244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45" t="s">
        <v>193</v>
      </c>
      <c r="AU1833" s="245" t="s">
        <v>82</v>
      </c>
      <c r="AV1833" s="13" t="s">
        <v>82</v>
      </c>
      <c r="AW1833" s="13" t="s">
        <v>33</v>
      </c>
      <c r="AX1833" s="13" t="s">
        <v>72</v>
      </c>
      <c r="AY1833" s="245" t="s">
        <v>180</v>
      </c>
    </row>
    <row r="1834" s="14" customFormat="1">
      <c r="A1834" s="14"/>
      <c r="B1834" s="246"/>
      <c r="C1834" s="247"/>
      <c r="D1834" s="228" t="s">
        <v>193</v>
      </c>
      <c r="E1834" s="248" t="s">
        <v>19</v>
      </c>
      <c r="F1834" s="249" t="s">
        <v>2063</v>
      </c>
      <c r="G1834" s="247"/>
      <c r="H1834" s="248" t="s">
        <v>19</v>
      </c>
      <c r="I1834" s="250"/>
      <c r="J1834" s="247"/>
      <c r="K1834" s="247"/>
      <c r="L1834" s="251"/>
      <c r="M1834" s="252"/>
      <c r="N1834" s="253"/>
      <c r="O1834" s="253"/>
      <c r="P1834" s="253"/>
      <c r="Q1834" s="253"/>
      <c r="R1834" s="253"/>
      <c r="S1834" s="253"/>
      <c r="T1834" s="25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5" t="s">
        <v>193</v>
      </c>
      <c r="AU1834" s="255" t="s">
        <v>82</v>
      </c>
      <c r="AV1834" s="14" t="s">
        <v>80</v>
      </c>
      <c r="AW1834" s="14" t="s">
        <v>33</v>
      </c>
      <c r="AX1834" s="14" t="s">
        <v>72</v>
      </c>
      <c r="AY1834" s="255" t="s">
        <v>180</v>
      </c>
    </row>
    <row r="1835" s="13" customFormat="1">
      <c r="A1835" s="13"/>
      <c r="B1835" s="235"/>
      <c r="C1835" s="236"/>
      <c r="D1835" s="228" t="s">
        <v>193</v>
      </c>
      <c r="E1835" s="237" t="s">
        <v>19</v>
      </c>
      <c r="F1835" s="238" t="s">
        <v>2137</v>
      </c>
      <c r="G1835" s="236"/>
      <c r="H1835" s="239">
        <v>28.75</v>
      </c>
      <c r="I1835" s="240"/>
      <c r="J1835" s="236"/>
      <c r="K1835" s="236"/>
      <c r="L1835" s="241"/>
      <c r="M1835" s="242"/>
      <c r="N1835" s="243"/>
      <c r="O1835" s="243"/>
      <c r="P1835" s="243"/>
      <c r="Q1835" s="243"/>
      <c r="R1835" s="243"/>
      <c r="S1835" s="243"/>
      <c r="T1835" s="244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45" t="s">
        <v>193</v>
      </c>
      <c r="AU1835" s="245" t="s">
        <v>82</v>
      </c>
      <c r="AV1835" s="13" t="s">
        <v>82</v>
      </c>
      <c r="AW1835" s="13" t="s">
        <v>33</v>
      </c>
      <c r="AX1835" s="13" t="s">
        <v>72</v>
      </c>
      <c r="AY1835" s="245" t="s">
        <v>180</v>
      </c>
    </row>
    <row r="1836" s="13" customFormat="1">
      <c r="A1836" s="13"/>
      <c r="B1836" s="235"/>
      <c r="C1836" s="236"/>
      <c r="D1836" s="228" t="s">
        <v>193</v>
      </c>
      <c r="E1836" s="237" t="s">
        <v>19</v>
      </c>
      <c r="F1836" s="238" t="s">
        <v>2138</v>
      </c>
      <c r="G1836" s="236"/>
      <c r="H1836" s="239">
        <v>-3.641</v>
      </c>
      <c r="I1836" s="240"/>
      <c r="J1836" s="236"/>
      <c r="K1836" s="236"/>
      <c r="L1836" s="241"/>
      <c r="M1836" s="242"/>
      <c r="N1836" s="243"/>
      <c r="O1836" s="243"/>
      <c r="P1836" s="243"/>
      <c r="Q1836" s="243"/>
      <c r="R1836" s="243"/>
      <c r="S1836" s="243"/>
      <c r="T1836" s="244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45" t="s">
        <v>193</v>
      </c>
      <c r="AU1836" s="245" t="s">
        <v>82</v>
      </c>
      <c r="AV1836" s="13" t="s">
        <v>82</v>
      </c>
      <c r="AW1836" s="13" t="s">
        <v>33</v>
      </c>
      <c r="AX1836" s="13" t="s">
        <v>72</v>
      </c>
      <c r="AY1836" s="245" t="s">
        <v>180</v>
      </c>
    </row>
    <row r="1837" s="14" customFormat="1">
      <c r="A1837" s="14"/>
      <c r="B1837" s="246"/>
      <c r="C1837" s="247"/>
      <c r="D1837" s="228" t="s">
        <v>193</v>
      </c>
      <c r="E1837" s="248" t="s">
        <v>19</v>
      </c>
      <c r="F1837" s="249" t="s">
        <v>2066</v>
      </c>
      <c r="G1837" s="247"/>
      <c r="H1837" s="248" t="s">
        <v>19</v>
      </c>
      <c r="I1837" s="250"/>
      <c r="J1837" s="247"/>
      <c r="K1837" s="247"/>
      <c r="L1837" s="251"/>
      <c r="M1837" s="252"/>
      <c r="N1837" s="253"/>
      <c r="O1837" s="253"/>
      <c r="P1837" s="253"/>
      <c r="Q1837" s="253"/>
      <c r="R1837" s="253"/>
      <c r="S1837" s="253"/>
      <c r="T1837" s="25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5" t="s">
        <v>193</v>
      </c>
      <c r="AU1837" s="255" t="s">
        <v>82</v>
      </c>
      <c r="AV1837" s="14" t="s">
        <v>80</v>
      </c>
      <c r="AW1837" s="14" t="s">
        <v>33</v>
      </c>
      <c r="AX1837" s="14" t="s">
        <v>72</v>
      </c>
      <c r="AY1837" s="255" t="s">
        <v>180</v>
      </c>
    </row>
    <row r="1838" s="13" customFormat="1">
      <c r="A1838" s="13"/>
      <c r="B1838" s="235"/>
      <c r="C1838" s="236"/>
      <c r="D1838" s="228" t="s">
        <v>193</v>
      </c>
      <c r="E1838" s="237" t="s">
        <v>19</v>
      </c>
      <c r="F1838" s="238" t="s">
        <v>2139</v>
      </c>
      <c r="G1838" s="236"/>
      <c r="H1838" s="239">
        <v>26.484999999999999</v>
      </c>
      <c r="I1838" s="240"/>
      <c r="J1838" s="236"/>
      <c r="K1838" s="236"/>
      <c r="L1838" s="241"/>
      <c r="M1838" s="242"/>
      <c r="N1838" s="243"/>
      <c r="O1838" s="243"/>
      <c r="P1838" s="243"/>
      <c r="Q1838" s="243"/>
      <c r="R1838" s="243"/>
      <c r="S1838" s="243"/>
      <c r="T1838" s="244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45" t="s">
        <v>193</v>
      </c>
      <c r="AU1838" s="245" t="s">
        <v>82</v>
      </c>
      <c r="AV1838" s="13" t="s">
        <v>82</v>
      </c>
      <c r="AW1838" s="13" t="s">
        <v>33</v>
      </c>
      <c r="AX1838" s="13" t="s">
        <v>72</v>
      </c>
      <c r="AY1838" s="245" t="s">
        <v>180</v>
      </c>
    </row>
    <row r="1839" s="14" customFormat="1">
      <c r="A1839" s="14"/>
      <c r="B1839" s="246"/>
      <c r="C1839" s="247"/>
      <c r="D1839" s="228" t="s">
        <v>193</v>
      </c>
      <c r="E1839" s="248" t="s">
        <v>19</v>
      </c>
      <c r="F1839" s="249" t="s">
        <v>1000</v>
      </c>
      <c r="G1839" s="247"/>
      <c r="H1839" s="248" t="s">
        <v>19</v>
      </c>
      <c r="I1839" s="250"/>
      <c r="J1839" s="247"/>
      <c r="K1839" s="247"/>
      <c r="L1839" s="251"/>
      <c r="M1839" s="252"/>
      <c r="N1839" s="253"/>
      <c r="O1839" s="253"/>
      <c r="P1839" s="253"/>
      <c r="Q1839" s="253"/>
      <c r="R1839" s="253"/>
      <c r="S1839" s="253"/>
      <c r="T1839" s="25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5" t="s">
        <v>193</v>
      </c>
      <c r="AU1839" s="255" t="s">
        <v>82</v>
      </c>
      <c r="AV1839" s="14" t="s">
        <v>80</v>
      </c>
      <c r="AW1839" s="14" t="s">
        <v>33</v>
      </c>
      <c r="AX1839" s="14" t="s">
        <v>72</v>
      </c>
      <c r="AY1839" s="255" t="s">
        <v>180</v>
      </c>
    </row>
    <row r="1840" s="13" customFormat="1">
      <c r="A1840" s="13"/>
      <c r="B1840" s="235"/>
      <c r="C1840" s="236"/>
      <c r="D1840" s="228" t="s">
        <v>193</v>
      </c>
      <c r="E1840" s="237" t="s">
        <v>19</v>
      </c>
      <c r="F1840" s="238" t="s">
        <v>2166</v>
      </c>
      <c r="G1840" s="236"/>
      <c r="H1840" s="239">
        <v>-2.8799999999999999</v>
      </c>
      <c r="I1840" s="240"/>
      <c r="J1840" s="236"/>
      <c r="K1840" s="236"/>
      <c r="L1840" s="241"/>
      <c r="M1840" s="242"/>
      <c r="N1840" s="243"/>
      <c r="O1840" s="243"/>
      <c r="P1840" s="243"/>
      <c r="Q1840" s="243"/>
      <c r="R1840" s="243"/>
      <c r="S1840" s="243"/>
      <c r="T1840" s="244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45" t="s">
        <v>193</v>
      </c>
      <c r="AU1840" s="245" t="s">
        <v>82</v>
      </c>
      <c r="AV1840" s="13" t="s">
        <v>82</v>
      </c>
      <c r="AW1840" s="13" t="s">
        <v>33</v>
      </c>
      <c r="AX1840" s="13" t="s">
        <v>72</v>
      </c>
      <c r="AY1840" s="245" t="s">
        <v>180</v>
      </c>
    </row>
    <row r="1841" s="14" customFormat="1">
      <c r="A1841" s="14"/>
      <c r="B1841" s="246"/>
      <c r="C1841" s="247"/>
      <c r="D1841" s="228" t="s">
        <v>193</v>
      </c>
      <c r="E1841" s="248" t="s">
        <v>19</v>
      </c>
      <c r="F1841" s="249" t="s">
        <v>2124</v>
      </c>
      <c r="G1841" s="247"/>
      <c r="H1841" s="248" t="s">
        <v>19</v>
      </c>
      <c r="I1841" s="250"/>
      <c r="J1841" s="247"/>
      <c r="K1841" s="247"/>
      <c r="L1841" s="251"/>
      <c r="M1841" s="252"/>
      <c r="N1841" s="253"/>
      <c r="O1841" s="253"/>
      <c r="P1841" s="253"/>
      <c r="Q1841" s="253"/>
      <c r="R1841" s="253"/>
      <c r="S1841" s="253"/>
      <c r="T1841" s="25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T1841" s="255" t="s">
        <v>193</v>
      </c>
      <c r="AU1841" s="255" t="s">
        <v>82</v>
      </c>
      <c r="AV1841" s="14" t="s">
        <v>80</v>
      </c>
      <c r="AW1841" s="14" t="s">
        <v>33</v>
      </c>
      <c r="AX1841" s="14" t="s">
        <v>72</v>
      </c>
      <c r="AY1841" s="255" t="s">
        <v>180</v>
      </c>
    </row>
    <row r="1842" s="13" customFormat="1">
      <c r="A1842" s="13"/>
      <c r="B1842" s="235"/>
      <c r="C1842" s="236"/>
      <c r="D1842" s="228" t="s">
        <v>193</v>
      </c>
      <c r="E1842" s="237" t="s">
        <v>19</v>
      </c>
      <c r="F1842" s="238" t="s">
        <v>2144</v>
      </c>
      <c r="G1842" s="236"/>
      <c r="H1842" s="239">
        <v>-15.967000000000001</v>
      </c>
      <c r="I1842" s="240"/>
      <c r="J1842" s="236"/>
      <c r="K1842" s="236"/>
      <c r="L1842" s="241"/>
      <c r="M1842" s="242"/>
      <c r="N1842" s="243"/>
      <c r="O1842" s="243"/>
      <c r="P1842" s="243"/>
      <c r="Q1842" s="243"/>
      <c r="R1842" s="243"/>
      <c r="S1842" s="243"/>
      <c r="T1842" s="244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45" t="s">
        <v>193</v>
      </c>
      <c r="AU1842" s="245" t="s">
        <v>82</v>
      </c>
      <c r="AV1842" s="13" t="s">
        <v>82</v>
      </c>
      <c r="AW1842" s="13" t="s">
        <v>33</v>
      </c>
      <c r="AX1842" s="13" t="s">
        <v>72</v>
      </c>
      <c r="AY1842" s="245" t="s">
        <v>180</v>
      </c>
    </row>
    <row r="1843" s="13" customFormat="1">
      <c r="A1843" s="13"/>
      <c r="B1843" s="235"/>
      <c r="C1843" s="236"/>
      <c r="D1843" s="228" t="s">
        <v>193</v>
      </c>
      <c r="E1843" s="237" t="s">
        <v>19</v>
      </c>
      <c r="F1843" s="238" t="s">
        <v>2153</v>
      </c>
      <c r="G1843" s="236"/>
      <c r="H1843" s="239">
        <v>-6.9260000000000002</v>
      </c>
      <c r="I1843" s="240"/>
      <c r="J1843" s="236"/>
      <c r="K1843" s="236"/>
      <c r="L1843" s="241"/>
      <c r="M1843" s="242"/>
      <c r="N1843" s="243"/>
      <c r="O1843" s="243"/>
      <c r="P1843" s="243"/>
      <c r="Q1843" s="243"/>
      <c r="R1843" s="243"/>
      <c r="S1843" s="243"/>
      <c r="T1843" s="244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45" t="s">
        <v>193</v>
      </c>
      <c r="AU1843" s="245" t="s">
        <v>82</v>
      </c>
      <c r="AV1843" s="13" t="s">
        <v>82</v>
      </c>
      <c r="AW1843" s="13" t="s">
        <v>33</v>
      </c>
      <c r="AX1843" s="13" t="s">
        <v>72</v>
      </c>
      <c r="AY1843" s="245" t="s">
        <v>180</v>
      </c>
    </row>
    <row r="1844" s="16" customFormat="1">
      <c r="A1844" s="16"/>
      <c r="B1844" s="267"/>
      <c r="C1844" s="268"/>
      <c r="D1844" s="228" t="s">
        <v>193</v>
      </c>
      <c r="E1844" s="269" t="s">
        <v>19</v>
      </c>
      <c r="F1844" s="270" t="s">
        <v>473</v>
      </c>
      <c r="G1844" s="268"/>
      <c r="H1844" s="271">
        <v>243.77699999999999</v>
      </c>
      <c r="I1844" s="272"/>
      <c r="J1844" s="268"/>
      <c r="K1844" s="268"/>
      <c r="L1844" s="273"/>
      <c r="M1844" s="274"/>
      <c r="N1844" s="275"/>
      <c r="O1844" s="275"/>
      <c r="P1844" s="275"/>
      <c r="Q1844" s="275"/>
      <c r="R1844" s="275"/>
      <c r="S1844" s="275"/>
      <c r="T1844" s="276"/>
      <c r="U1844" s="16"/>
      <c r="V1844" s="16"/>
      <c r="W1844" s="16"/>
      <c r="X1844" s="16"/>
      <c r="Y1844" s="16"/>
      <c r="Z1844" s="16"/>
      <c r="AA1844" s="16"/>
      <c r="AB1844" s="16"/>
      <c r="AC1844" s="16"/>
      <c r="AD1844" s="16"/>
      <c r="AE1844" s="16"/>
      <c r="AT1844" s="277" t="s">
        <v>193</v>
      </c>
      <c r="AU1844" s="277" t="s">
        <v>82</v>
      </c>
      <c r="AV1844" s="16" t="s">
        <v>100</v>
      </c>
      <c r="AW1844" s="16" t="s">
        <v>33</v>
      </c>
      <c r="AX1844" s="16" t="s">
        <v>72</v>
      </c>
      <c r="AY1844" s="277" t="s">
        <v>180</v>
      </c>
    </row>
    <row r="1845" s="15" customFormat="1">
      <c r="A1845" s="15"/>
      <c r="B1845" s="256"/>
      <c r="C1845" s="257"/>
      <c r="D1845" s="228" t="s">
        <v>193</v>
      </c>
      <c r="E1845" s="258" t="s">
        <v>19</v>
      </c>
      <c r="F1845" s="259" t="s">
        <v>353</v>
      </c>
      <c r="G1845" s="257"/>
      <c r="H1845" s="260">
        <v>1007.006</v>
      </c>
      <c r="I1845" s="261"/>
      <c r="J1845" s="257"/>
      <c r="K1845" s="257"/>
      <c r="L1845" s="262"/>
      <c r="M1845" s="263"/>
      <c r="N1845" s="264"/>
      <c r="O1845" s="264"/>
      <c r="P1845" s="264"/>
      <c r="Q1845" s="264"/>
      <c r="R1845" s="264"/>
      <c r="S1845" s="264"/>
      <c r="T1845" s="26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T1845" s="266" t="s">
        <v>193</v>
      </c>
      <c r="AU1845" s="266" t="s">
        <v>82</v>
      </c>
      <c r="AV1845" s="15" t="s">
        <v>187</v>
      </c>
      <c r="AW1845" s="15" t="s">
        <v>33</v>
      </c>
      <c r="AX1845" s="15" t="s">
        <v>80</v>
      </c>
      <c r="AY1845" s="266" t="s">
        <v>180</v>
      </c>
    </row>
    <row r="1846" s="2" customFormat="1" ht="16.5" customHeight="1">
      <c r="A1846" s="40"/>
      <c r="B1846" s="41"/>
      <c r="C1846" s="215" t="s">
        <v>2171</v>
      </c>
      <c r="D1846" s="215" t="s">
        <v>182</v>
      </c>
      <c r="E1846" s="216" t="s">
        <v>2172</v>
      </c>
      <c r="F1846" s="217" t="s">
        <v>2173</v>
      </c>
      <c r="G1846" s="218" t="s">
        <v>185</v>
      </c>
      <c r="H1846" s="219">
        <v>1007</v>
      </c>
      <c r="I1846" s="220"/>
      <c r="J1846" s="221">
        <f>ROUND(I1846*H1846,2)</f>
        <v>0</v>
      </c>
      <c r="K1846" s="217" t="s">
        <v>186</v>
      </c>
      <c r="L1846" s="46"/>
      <c r="M1846" s="222" t="s">
        <v>19</v>
      </c>
      <c r="N1846" s="223" t="s">
        <v>43</v>
      </c>
      <c r="O1846" s="86"/>
      <c r="P1846" s="224">
        <f>O1846*H1846</f>
        <v>0</v>
      </c>
      <c r="Q1846" s="224">
        <v>0</v>
      </c>
      <c r="R1846" s="224">
        <f>Q1846*H1846</f>
        <v>0</v>
      </c>
      <c r="S1846" s="224">
        <v>0</v>
      </c>
      <c r="T1846" s="225">
        <f>S1846*H1846</f>
        <v>0</v>
      </c>
      <c r="U1846" s="40"/>
      <c r="V1846" s="40"/>
      <c r="W1846" s="40"/>
      <c r="X1846" s="40"/>
      <c r="Y1846" s="40"/>
      <c r="Z1846" s="40"/>
      <c r="AA1846" s="40"/>
      <c r="AB1846" s="40"/>
      <c r="AC1846" s="40"/>
      <c r="AD1846" s="40"/>
      <c r="AE1846" s="40"/>
      <c r="AR1846" s="226" t="s">
        <v>187</v>
      </c>
      <c r="AT1846" s="226" t="s">
        <v>182</v>
      </c>
      <c r="AU1846" s="226" t="s">
        <v>82</v>
      </c>
      <c r="AY1846" s="19" t="s">
        <v>180</v>
      </c>
      <c r="BE1846" s="227">
        <f>IF(N1846="základní",J1846,0)</f>
        <v>0</v>
      </c>
      <c r="BF1846" s="227">
        <f>IF(N1846="snížená",J1846,0)</f>
        <v>0</v>
      </c>
      <c r="BG1846" s="227">
        <f>IF(N1846="zákl. přenesená",J1846,0)</f>
        <v>0</v>
      </c>
      <c r="BH1846" s="227">
        <f>IF(N1846="sníž. přenesená",J1846,0)</f>
        <v>0</v>
      </c>
      <c r="BI1846" s="227">
        <f>IF(N1846="nulová",J1846,0)</f>
        <v>0</v>
      </c>
      <c r="BJ1846" s="19" t="s">
        <v>80</v>
      </c>
      <c r="BK1846" s="227">
        <f>ROUND(I1846*H1846,2)</f>
        <v>0</v>
      </c>
      <c r="BL1846" s="19" t="s">
        <v>187</v>
      </c>
      <c r="BM1846" s="226" t="s">
        <v>2174</v>
      </c>
    </row>
    <row r="1847" s="2" customFormat="1">
      <c r="A1847" s="40"/>
      <c r="B1847" s="41"/>
      <c r="C1847" s="42"/>
      <c r="D1847" s="228" t="s">
        <v>189</v>
      </c>
      <c r="E1847" s="42"/>
      <c r="F1847" s="229" t="s">
        <v>2175</v>
      </c>
      <c r="G1847" s="42"/>
      <c r="H1847" s="42"/>
      <c r="I1847" s="230"/>
      <c r="J1847" s="42"/>
      <c r="K1847" s="42"/>
      <c r="L1847" s="46"/>
      <c r="M1847" s="231"/>
      <c r="N1847" s="232"/>
      <c r="O1847" s="86"/>
      <c r="P1847" s="86"/>
      <c r="Q1847" s="86"/>
      <c r="R1847" s="86"/>
      <c r="S1847" s="86"/>
      <c r="T1847" s="87"/>
      <c r="U1847" s="40"/>
      <c r="V1847" s="40"/>
      <c r="W1847" s="40"/>
      <c r="X1847" s="40"/>
      <c r="Y1847" s="40"/>
      <c r="Z1847" s="40"/>
      <c r="AA1847" s="40"/>
      <c r="AB1847" s="40"/>
      <c r="AC1847" s="40"/>
      <c r="AD1847" s="40"/>
      <c r="AE1847" s="40"/>
      <c r="AT1847" s="19" t="s">
        <v>189</v>
      </c>
      <c r="AU1847" s="19" t="s">
        <v>82</v>
      </c>
    </row>
    <row r="1848" s="2" customFormat="1">
      <c r="A1848" s="40"/>
      <c r="B1848" s="41"/>
      <c r="C1848" s="42"/>
      <c r="D1848" s="233" t="s">
        <v>191</v>
      </c>
      <c r="E1848" s="42"/>
      <c r="F1848" s="234" t="s">
        <v>2176</v>
      </c>
      <c r="G1848" s="42"/>
      <c r="H1848" s="42"/>
      <c r="I1848" s="230"/>
      <c r="J1848" s="42"/>
      <c r="K1848" s="42"/>
      <c r="L1848" s="46"/>
      <c r="M1848" s="231"/>
      <c r="N1848" s="232"/>
      <c r="O1848" s="86"/>
      <c r="P1848" s="86"/>
      <c r="Q1848" s="86"/>
      <c r="R1848" s="86"/>
      <c r="S1848" s="86"/>
      <c r="T1848" s="87"/>
      <c r="U1848" s="40"/>
      <c r="V1848" s="40"/>
      <c r="W1848" s="40"/>
      <c r="X1848" s="40"/>
      <c r="Y1848" s="40"/>
      <c r="Z1848" s="40"/>
      <c r="AA1848" s="40"/>
      <c r="AB1848" s="40"/>
      <c r="AC1848" s="40"/>
      <c r="AD1848" s="40"/>
      <c r="AE1848" s="40"/>
      <c r="AT1848" s="19" t="s">
        <v>191</v>
      </c>
      <c r="AU1848" s="19" t="s">
        <v>82</v>
      </c>
    </row>
    <row r="1849" s="2" customFormat="1" ht="16.5" customHeight="1">
      <c r="A1849" s="40"/>
      <c r="B1849" s="41"/>
      <c r="C1849" s="215" t="s">
        <v>2177</v>
      </c>
      <c r="D1849" s="215" t="s">
        <v>182</v>
      </c>
      <c r="E1849" s="216" t="s">
        <v>2178</v>
      </c>
      <c r="F1849" s="217" t="s">
        <v>2179</v>
      </c>
      <c r="G1849" s="218" t="s">
        <v>367</v>
      </c>
      <c r="H1849" s="219">
        <v>23.364999999999998</v>
      </c>
      <c r="I1849" s="220"/>
      <c r="J1849" s="221">
        <f>ROUND(I1849*H1849,2)</f>
        <v>0</v>
      </c>
      <c r="K1849" s="217" t="s">
        <v>186</v>
      </c>
      <c r="L1849" s="46"/>
      <c r="M1849" s="222" t="s">
        <v>19</v>
      </c>
      <c r="N1849" s="223" t="s">
        <v>43</v>
      </c>
      <c r="O1849" s="86"/>
      <c r="P1849" s="224">
        <f>O1849*H1849</f>
        <v>0</v>
      </c>
      <c r="Q1849" s="224">
        <v>1.05555</v>
      </c>
      <c r="R1849" s="224">
        <f>Q1849*H1849</f>
        <v>24.662925749999999</v>
      </c>
      <c r="S1849" s="224">
        <v>0</v>
      </c>
      <c r="T1849" s="225">
        <f>S1849*H1849</f>
        <v>0</v>
      </c>
      <c r="U1849" s="40"/>
      <c r="V1849" s="40"/>
      <c r="W1849" s="40"/>
      <c r="X1849" s="40"/>
      <c r="Y1849" s="40"/>
      <c r="Z1849" s="40"/>
      <c r="AA1849" s="40"/>
      <c r="AB1849" s="40"/>
      <c r="AC1849" s="40"/>
      <c r="AD1849" s="40"/>
      <c r="AE1849" s="40"/>
      <c r="AR1849" s="226" t="s">
        <v>187</v>
      </c>
      <c r="AT1849" s="226" t="s">
        <v>182</v>
      </c>
      <c r="AU1849" s="226" t="s">
        <v>82</v>
      </c>
      <c r="AY1849" s="19" t="s">
        <v>180</v>
      </c>
      <c r="BE1849" s="227">
        <f>IF(N1849="základní",J1849,0)</f>
        <v>0</v>
      </c>
      <c r="BF1849" s="227">
        <f>IF(N1849="snížená",J1849,0)</f>
        <v>0</v>
      </c>
      <c r="BG1849" s="227">
        <f>IF(N1849="zákl. přenesená",J1849,0)</f>
        <v>0</v>
      </c>
      <c r="BH1849" s="227">
        <f>IF(N1849="sníž. přenesená",J1849,0)</f>
        <v>0</v>
      </c>
      <c r="BI1849" s="227">
        <f>IF(N1849="nulová",J1849,0)</f>
        <v>0</v>
      </c>
      <c r="BJ1849" s="19" t="s">
        <v>80</v>
      </c>
      <c r="BK1849" s="227">
        <f>ROUND(I1849*H1849,2)</f>
        <v>0</v>
      </c>
      <c r="BL1849" s="19" t="s">
        <v>187</v>
      </c>
      <c r="BM1849" s="226" t="s">
        <v>2180</v>
      </c>
    </row>
    <row r="1850" s="2" customFormat="1">
      <c r="A1850" s="40"/>
      <c r="B1850" s="41"/>
      <c r="C1850" s="42"/>
      <c r="D1850" s="228" t="s">
        <v>189</v>
      </c>
      <c r="E1850" s="42"/>
      <c r="F1850" s="229" t="s">
        <v>2181</v>
      </c>
      <c r="G1850" s="42"/>
      <c r="H1850" s="42"/>
      <c r="I1850" s="230"/>
      <c r="J1850" s="42"/>
      <c r="K1850" s="42"/>
      <c r="L1850" s="46"/>
      <c r="M1850" s="231"/>
      <c r="N1850" s="232"/>
      <c r="O1850" s="86"/>
      <c r="P1850" s="86"/>
      <c r="Q1850" s="86"/>
      <c r="R1850" s="86"/>
      <c r="S1850" s="86"/>
      <c r="T1850" s="87"/>
      <c r="U1850" s="40"/>
      <c r="V1850" s="40"/>
      <c r="W1850" s="40"/>
      <c r="X1850" s="40"/>
      <c r="Y1850" s="40"/>
      <c r="Z1850" s="40"/>
      <c r="AA1850" s="40"/>
      <c r="AB1850" s="40"/>
      <c r="AC1850" s="40"/>
      <c r="AD1850" s="40"/>
      <c r="AE1850" s="40"/>
      <c r="AT1850" s="19" t="s">
        <v>189</v>
      </c>
      <c r="AU1850" s="19" t="s">
        <v>82</v>
      </c>
    </row>
    <row r="1851" s="2" customFormat="1">
      <c r="A1851" s="40"/>
      <c r="B1851" s="41"/>
      <c r="C1851" s="42"/>
      <c r="D1851" s="233" t="s">
        <v>191</v>
      </c>
      <c r="E1851" s="42"/>
      <c r="F1851" s="234" t="s">
        <v>2182</v>
      </c>
      <c r="G1851" s="42"/>
      <c r="H1851" s="42"/>
      <c r="I1851" s="230"/>
      <c r="J1851" s="42"/>
      <c r="K1851" s="42"/>
      <c r="L1851" s="46"/>
      <c r="M1851" s="231"/>
      <c r="N1851" s="232"/>
      <c r="O1851" s="86"/>
      <c r="P1851" s="86"/>
      <c r="Q1851" s="86"/>
      <c r="R1851" s="86"/>
      <c r="S1851" s="86"/>
      <c r="T1851" s="87"/>
      <c r="U1851" s="40"/>
      <c r="V1851" s="40"/>
      <c r="W1851" s="40"/>
      <c r="X1851" s="40"/>
      <c r="Y1851" s="40"/>
      <c r="Z1851" s="40"/>
      <c r="AA1851" s="40"/>
      <c r="AB1851" s="40"/>
      <c r="AC1851" s="40"/>
      <c r="AD1851" s="40"/>
      <c r="AE1851" s="40"/>
      <c r="AT1851" s="19" t="s">
        <v>191</v>
      </c>
      <c r="AU1851" s="19" t="s">
        <v>82</v>
      </c>
    </row>
    <row r="1852" s="14" customFormat="1">
      <c r="A1852" s="14"/>
      <c r="B1852" s="246"/>
      <c r="C1852" s="247"/>
      <c r="D1852" s="228" t="s">
        <v>193</v>
      </c>
      <c r="E1852" s="248" t="s">
        <v>19</v>
      </c>
      <c r="F1852" s="249" t="s">
        <v>2183</v>
      </c>
      <c r="G1852" s="247"/>
      <c r="H1852" s="248" t="s">
        <v>19</v>
      </c>
      <c r="I1852" s="250"/>
      <c r="J1852" s="247"/>
      <c r="K1852" s="247"/>
      <c r="L1852" s="251"/>
      <c r="M1852" s="252"/>
      <c r="N1852" s="253"/>
      <c r="O1852" s="253"/>
      <c r="P1852" s="253"/>
      <c r="Q1852" s="253"/>
      <c r="R1852" s="253"/>
      <c r="S1852" s="253"/>
      <c r="T1852" s="25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55" t="s">
        <v>193</v>
      </c>
      <c r="AU1852" s="255" t="s">
        <v>82</v>
      </c>
      <c r="AV1852" s="14" t="s">
        <v>80</v>
      </c>
      <c r="AW1852" s="14" t="s">
        <v>33</v>
      </c>
      <c r="AX1852" s="14" t="s">
        <v>72</v>
      </c>
      <c r="AY1852" s="255" t="s">
        <v>180</v>
      </c>
    </row>
    <row r="1853" s="13" customFormat="1">
      <c r="A1853" s="13"/>
      <c r="B1853" s="235"/>
      <c r="C1853" s="236"/>
      <c r="D1853" s="228" t="s">
        <v>193</v>
      </c>
      <c r="E1853" s="237" t="s">
        <v>19</v>
      </c>
      <c r="F1853" s="238" t="s">
        <v>2184</v>
      </c>
      <c r="G1853" s="236"/>
      <c r="H1853" s="239">
        <v>5.0389999999999997</v>
      </c>
      <c r="I1853" s="240"/>
      <c r="J1853" s="236"/>
      <c r="K1853" s="236"/>
      <c r="L1853" s="241"/>
      <c r="M1853" s="242"/>
      <c r="N1853" s="243"/>
      <c r="O1853" s="243"/>
      <c r="P1853" s="243"/>
      <c r="Q1853" s="243"/>
      <c r="R1853" s="243"/>
      <c r="S1853" s="243"/>
      <c r="T1853" s="244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5" t="s">
        <v>193</v>
      </c>
      <c r="AU1853" s="245" t="s">
        <v>82</v>
      </c>
      <c r="AV1853" s="13" t="s">
        <v>82</v>
      </c>
      <c r="AW1853" s="13" t="s">
        <v>33</v>
      </c>
      <c r="AX1853" s="13" t="s">
        <v>72</v>
      </c>
      <c r="AY1853" s="245" t="s">
        <v>180</v>
      </c>
    </row>
    <row r="1854" s="14" customFormat="1">
      <c r="A1854" s="14"/>
      <c r="B1854" s="246"/>
      <c r="C1854" s="247"/>
      <c r="D1854" s="228" t="s">
        <v>193</v>
      </c>
      <c r="E1854" s="248" t="s">
        <v>19</v>
      </c>
      <c r="F1854" s="249" t="s">
        <v>2185</v>
      </c>
      <c r="G1854" s="247"/>
      <c r="H1854" s="248" t="s">
        <v>19</v>
      </c>
      <c r="I1854" s="250"/>
      <c r="J1854" s="247"/>
      <c r="K1854" s="247"/>
      <c r="L1854" s="251"/>
      <c r="M1854" s="252"/>
      <c r="N1854" s="253"/>
      <c r="O1854" s="253"/>
      <c r="P1854" s="253"/>
      <c r="Q1854" s="253"/>
      <c r="R1854" s="253"/>
      <c r="S1854" s="253"/>
      <c r="T1854" s="25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5" t="s">
        <v>193</v>
      </c>
      <c r="AU1854" s="255" t="s">
        <v>82</v>
      </c>
      <c r="AV1854" s="14" t="s">
        <v>80</v>
      </c>
      <c r="AW1854" s="14" t="s">
        <v>33</v>
      </c>
      <c r="AX1854" s="14" t="s">
        <v>72</v>
      </c>
      <c r="AY1854" s="255" t="s">
        <v>180</v>
      </c>
    </row>
    <row r="1855" s="13" customFormat="1">
      <c r="A1855" s="13"/>
      <c r="B1855" s="235"/>
      <c r="C1855" s="236"/>
      <c r="D1855" s="228" t="s">
        <v>193</v>
      </c>
      <c r="E1855" s="237" t="s">
        <v>19</v>
      </c>
      <c r="F1855" s="238" t="s">
        <v>2186</v>
      </c>
      <c r="G1855" s="236"/>
      <c r="H1855" s="239">
        <v>10.157</v>
      </c>
      <c r="I1855" s="240"/>
      <c r="J1855" s="236"/>
      <c r="K1855" s="236"/>
      <c r="L1855" s="241"/>
      <c r="M1855" s="242"/>
      <c r="N1855" s="243"/>
      <c r="O1855" s="243"/>
      <c r="P1855" s="243"/>
      <c r="Q1855" s="243"/>
      <c r="R1855" s="243"/>
      <c r="S1855" s="243"/>
      <c r="T1855" s="244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45" t="s">
        <v>193</v>
      </c>
      <c r="AU1855" s="245" t="s">
        <v>82</v>
      </c>
      <c r="AV1855" s="13" t="s">
        <v>82</v>
      </c>
      <c r="AW1855" s="13" t="s">
        <v>33</v>
      </c>
      <c r="AX1855" s="13" t="s">
        <v>72</v>
      </c>
      <c r="AY1855" s="245" t="s">
        <v>180</v>
      </c>
    </row>
    <row r="1856" s="14" customFormat="1">
      <c r="A1856" s="14"/>
      <c r="B1856" s="246"/>
      <c r="C1856" s="247"/>
      <c r="D1856" s="228" t="s">
        <v>193</v>
      </c>
      <c r="E1856" s="248" t="s">
        <v>19</v>
      </c>
      <c r="F1856" s="249" t="s">
        <v>2187</v>
      </c>
      <c r="G1856" s="247"/>
      <c r="H1856" s="248" t="s">
        <v>19</v>
      </c>
      <c r="I1856" s="250"/>
      <c r="J1856" s="247"/>
      <c r="K1856" s="247"/>
      <c r="L1856" s="251"/>
      <c r="M1856" s="252"/>
      <c r="N1856" s="253"/>
      <c r="O1856" s="253"/>
      <c r="P1856" s="253"/>
      <c r="Q1856" s="253"/>
      <c r="R1856" s="253"/>
      <c r="S1856" s="253"/>
      <c r="T1856" s="25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55" t="s">
        <v>193</v>
      </c>
      <c r="AU1856" s="255" t="s">
        <v>82</v>
      </c>
      <c r="AV1856" s="14" t="s">
        <v>80</v>
      </c>
      <c r="AW1856" s="14" t="s">
        <v>33</v>
      </c>
      <c r="AX1856" s="14" t="s">
        <v>72</v>
      </c>
      <c r="AY1856" s="255" t="s">
        <v>180</v>
      </c>
    </row>
    <row r="1857" s="13" customFormat="1">
      <c r="A1857" s="13"/>
      <c r="B1857" s="235"/>
      <c r="C1857" s="236"/>
      <c r="D1857" s="228" t="s">
        <v>193</v>
      </c>
      <c r="E1857" s="237" t="s">
        <v>19</v>
      </c>
      <c r="F1857" s="238" t="s">
        <v>2188</v>
      </c>
      <c r="G1857" s="236"/>
      <c r="H1857" s="239">
        <v>8.1590000000000007</v>
      </c>
      <c r="I1857" s="240"/>
      <c r="J1857" s="236"/>
      <c r="K1857" s="236"/>
      <c r="L1857" s="241"/>
      <c r="M1857" s="242"/>
      <c r="N1857" s="243"/>
      <c r="O1857" s="243"/>
      <c r="P1857" s="243"/>
      <c r="Q1857" s="243"/>
      <c r="R1857" s="243"/>
      <c r="S1857" s="243"/>
      <c r="T1857" s="244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45" t="s">
        <v>193</v>
      </c>
      <c r="AU1857" s="245" t="s">
        <v>82</v>
      </c>
      <c r="AV1857" s="13" t="s">
        <v>82</v>
      </c>
      <c r="AW1857" s="13" t="s">
        <v>33</v>
      </c>
      <c r="AX1857" s="13" t="s">
        <v>72</v>
      </c>
      <c r="AY1857" s="245" t="s">
        <v>180</v>
      </c>
    </row>
    <row r="1858" s="14" customFormat="1">
      <c r="A1858" s="14"/>
      <c r="B1858" s="246"/>
      <c r="C1858" s="247"/>
      <c r="D1858" s="228" t="s">
        <v>193</v>
      </c>
      <c r="E1858" s="248" t="s">
        <v>19</v>
      </c>
      <c r="F1858" s="249" t="s">
        <v>2189</v>
      </c>
      <c r="G1858" s="247"/>
      <c r="H1858" s="248" t="s">
        <v>19</v>
      </c>
      <c r="I1858" s="250"/>
      <c r="J1858" s="247"/>
      <c r="K1858" s="247"/>
      <c r="L1858" s="251"/>
      <c r="M1858" s="252"/>
      <c r="N1858" s="253"/>
      <c r="O1858" s="253"/>
      <c r="P1858" s="253"/>
      <c r="Q1858" s="253"/>
      <c r="R1858" s="253"/>
      <c r="S1858" s="253"/>
      <c r="T1858" s="25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T1858" s="255" t="s">
        <v>193</v>
      </c>
      <c r="AU1858" s="255" t="s">
        <v>82</v>
      </c>
      <c r="AV1858" s="14" t="s">
        <v>80</v>
      </c>
      <c r="AW1858" s="14" t="s">
        <v>33</v>
      </c>
      <c r="AX1858" s="14" t="s">
        <v>72</v>
      </c>
      <c r="AY1858" s="255" t="s">
        <v>180</v>
      </c>
    </row>
    <row r="1859" s="13" customFormat="1">
      <c r="A1859" s="13"/>
      <c r="B1859" s="235"/>
      <c r="C1859" s="236"/>
      <c r="D1859" s="228" t="s">
        <v>193</v>
      </c>
      <c r="E1859" s="237" t="s">
        <v>19</v>
      </c>
      <c r="F1859" s="238" t="s">
        <v>2190</v>
      </c>
      <c r="G1859" s="236"/>
      <c r="H1859" s="239">
        <v>0.01</v>
      </c>
      <c r="I1859" s="240"/>
      <c r="J1859" s="236"/>
      <c r="K1859" s="236"/>
      <c r="L1859" s="241"/>
      <c r="M1859" s="242"/>
      <c r="N1859" s="243"/>
      <c r="O1859" s="243"/>
      <c r="P1859" s="243"/>
      <c r="Q1859" s="243"/>
      <c r="R1859" s="243"/>
      <c r="S1859" s="243"/>
      <c r="T1859" s="244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45" t="s">
        <v>193</v>
      </c>
      <c r="AU1859" s="245" t="s">
        <v>82</v>
      </c>
      <c r="AV1859" s="13" t="s">
        <v>82</v>
      </c>
      <c r="AW1859" s="13" t="s">
        <v>33</v>
      </c>
      <c r="AX1859" s="13" t="s">
        <v>72</v>
      </c>
      <c r="AY1859" s="245" t="s">
        <v>180</v>
      </c>
    </row>
    <row r="1860" s="15" customFormat="1">
      <c r="A1860" s="15"/>
      <c r="B1860" s="256"/>
      <c r="C1860" s="257"/>
      <c r="D1860" s="228" t="s">
        <v>193</v>
      </c>
      <c r="E1860" s="258" t="s">
        <v>19</v>
      </c>
      <c r="F1860" s="259" t="s">
        <v>353</v>
      </c>
      <c r="G1860" s="257"/>
      <c r="H1860" s="260">
        <v>23.364999999999998</v>
      </c>
      <c r="I1860" s="261"/>
      <c r="J1860" s="257"/>
      <c r="K1860" s="257"/>
      <c r="L1860" s="262"/>
      <c r="M1860" s="263"/>
      <c r="N1860" s="264"/>
      <c r="O1860" s="264"/>
      <c r="P1860" s="264"/>
      <c r="Q1860" s="264"/>
      <c r="R1860" s="264"/>
      <c r="S1860" s="264"/>
      <c r="T1860" s="26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T1860" s="266" t="s">
        <v>193</v>
      </c>
      <c r="AU1860" s="266" t="s">
        <v>82</v>
      </c>
      <c r="AV1860" s="15" t="s">
        <v>187</v>
      </c>
      <c r="AW1860" s="15" t="s">
        <v>33</v>
      </c>
      <c r="AX1860" s="15" t="s">
        <v>80</v>
      </c>
      <c r="AY1860" s="266" t="s">
        <v>180</v>
      </c>
    </row>
    <row r="1861" s="2" customFormat="1" ht="21.75" customHeight="1">
      <c r="A1861" s="40"/>
      <c r="B1861" s="41"/>
      <c r="C1861" s="215" t="s">
        <v>2191</v>
      </c>
      <c r="D1861" s="215" t="s">
        <v>182</v>
      </c>
      <c r="E1861" s="216" t="s">
        <v>2192</v>
      </c>
      <c r="F1861" s="217" t="s">
        <v>2193</v>
      </c>
      <c r="G1861" s="218" t="s">
        <v>197</v>
      </c>
      <c r="H1861" s="219">
        <v>7</v>
      </c>
      <c r="I1861" s="220"/>
      <c r="J1861" s="221">
        <f>ROUND(I1861*H1861,2)</f>
        <v>0</v>
      </c>
      <c r="K1861" s="217" t="s">
        <v>186</v>
      </c>
      <c r="L1861" s="46"/>
      <c r="M1861" s="222" t="s">
        <v>19</v>
      </c>
      <c r="N1861" s="223" t="s">
        <v>43</v>
      </c>
      <c r="O1861" s="86"/>
      <c r="P1861" s="224">
        <f>O1861*H1861</f>
        <v>0</v>
      </c>
      <c r="Q1861" s="224">
        <v>0.053510000000000002</v>
      </c>
      <c r="R1861" s="224">
        <f>Q1861*H1861</f>
        <v>0.37457000000000001</v>
      </c>
      <c r="S1861" s="224">
        <v>0</v>
      </c>
      <c r="T1861" s="225">
        <f>S1861*H1861</f>
        <v>0</v>
      </c>
      <c r="U1861" s="40"/>
      <c r="V1861" s="40"/>
      <c r="W1861" s="40"/>
      <c r="X1861" s="40"/>
      <c r="Y1861" s="40"/>
      <c r="Z1861" s="40"/>
      <c r="AA1861" s="40"/>
      <c r="AB1861" s="40"/>
      <c r="AC1861" s="40"/>
      <c r="AD1861" s="40"/>
      <c r="AE1861" s="40"/>
      <c r="AR1861" s="226" t="s">
        <v>187</v>
      </c>
      <c r="AT1861" s="226" t="s">
        <v>182</v>
      </c>
      <c r="AU1861" s="226" t="s">
        <v>82</v>
      </c>
      <c r="AY1861" s="19" t="s">
        <v>180</v>
      </c>
      <c r="BE1861" s="227">
        <f>IF(N1861="základní",J1861,0)</f>
        <v>0</v>
      </c>
      <c r="BF1861" s="227">
        <f>IF(N1861="snížená",J1861,0)</f>
        <v>0</v>
      </c>
      <c r="BG1861" s="227">
        <f>IF(N1861="zákl. přenesená",J1861,0)</f>
        <v>0</v>
      </c>
      <c r="BH1861" s="227">
        <f>IF(N1861="sníž. přenesená",J1861,0)</f>
        <v>0</v>
      </c>
      <c r="BI1861" s="227">
        <f>IF(N1861="nulová",J1861,0)</f>
        <v>0</v>
      </c>
      <c r="BJ1861" s="19" t="s">
        <v>80</v>
      </c>
      <c r="BK1861" s="227">
        <f>ROUND(I1861*H1861,2)</f>
        <v>0</v>
      </c>
      <c r="BL1861" s="19" t="s">
        <v>187</v>
      </c>
      <c r="BM1861" s="226" t="s">
        <v>2194</v>
      </c>
    </row>
    <row r="1862" s="2" customFormat="1">
      <c r="A1862" s="40"/>
      <c r="B1862" s="41"/>
      <c r="C1862" s="42"/>
      <c r="D1862" s="228" t="s">
        <v>189</v>
      </c>
      <c r="E1862" s="42"/>
      <c r="F1862" s="229" t="s">
        <v>2195</v>
      </c>
      <c r="G1862" s="42"/>
      <c r="H1862" s="42"/>
      <c r="I1862" s="230"/>
      <c r="J1862" s="42"/>
      <c r="K1862" s="42"/>
      <c r="L1862" s="46"/>
      <c r="M1862" s="231"/>
      <c r="N1862" s="232"/>
      <c r="O1862" s="86"/>
      <c r="P1862" s="86"/>
      <c r="Q1862" s="86"/>
      <c r="R1862" s="86"/>
      <c r="S1862" s="86"/>
      <c r="T1862" s="87"/>
      <c r="U1862" s="40"/>
      <c r="V1862" s="40"/>
      <c r="W1862" s="40"/>
      <c r="X1862" s="40"/>
      <c r="Y1862" s="40"/>
      <c r="Z1862" s="40"/>
      <c r="AA1862" s="40"/>
      <c r="AB1862" s="40"/>
      <c r="AC1862" s="40"/>
      <c r="AD1862" s="40"/>
      <c r="AE1862" s="40"/>
      <c r="AT1862" s="19" t="s">
        <v>189</v>
      </c>
      <c r="AU1862" s="19" t="s">
        <v>82</v>
      </c>
    </row>
    <row r="1863" s="2" customFormat="1">
      <c r="A1863" s="40"/>
      <c r="B1863" s="41"/>
      <c r="C1863" s="42"/>
      <c r="D1863" s="233" t="s">
        <v>191</v>
      </c>
      <c r="E1863" s="42"/>
      <c r="F1863" s="234" t="s">
        <v>2196</v>
      </c>
      <c r="G1863" s="42"/>
      <c r="H1863" s="42"/>
      <c r="I1863" s="230"/>
      <c r="J1863" s="42"/>
      <c r="K1863" s="42"/>
      <c r="L1863" s="46"/>
      <c r="M1863" s="231"/>
      <c r="N1863" s="232"/>
      <c r="O1863" s="86"/>
      <c r="P1863" s="86"/>
      <c r="Q1863" s="86"/>
      <c r="R1863" s="86"/>
      <c r="S1863" s="86"/>
      <c r="T1863" s="87"/>
      <c r="U1863" s="40"/>
      <c r="V1863" s="40"/>
      <c r="W1863" s="40"/>
      <c r="X1863" s="40"/>
      <c r="Y1863" s="40"/>
      <c r="Z1863" s="40"/>
      <c r="AA1863" s="40"/>
      <c r="AB1863" s="40"/>
      <c r="AC1863" s="40"/>
      <c r="AD1863" s="40"/>
      <c r="AE1863" s="40"/>
      <c r="AT1863" s="19" t="s">
        <v>191</v>
      </c>
      <c r="AU1863" s="19" t="s">
        <v>82</v>
      </c>
    </row>
    <row r="1864" s="14" customFormat="1">
      <c r="A1864" s="14"/>
      <c r="B1864" s="246"/>
      <c r="C1864" s="247"/>
      <c r="D1864" s="228" t="s">
        <v>193</v>
      </c>
      <c r="E1864" s="248" t="s">
        <v>19</v>
      </c>
      <c r="F1864" s="249" t="s">
        <v>2197</v>
      </c>
      <c r="G1864" s="247"/>
      <c r="H1864" s="248" t="s">
        <v>19</v>
      </c>
      <c r="I1864" s="250"/>
      <c r="J1864" s="247"/>
      <c r="K1864" s="247"/>
      <c r="L1864" s="251"/>
      <c r="M1864" s="252"/>
      <c r="N1864" s="253"/>
      <c r="O1864" s="253"/>
      <c r="P1864" s="253"/>
      <c r="Q1864" s="253"/>
      <c r="R1864" s="253"/>
      <c r="S1864" s="253"/>
      <c r="T1864" s="25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55" t="s">
        <v>193</v>
      </c>
      <c r="AU1864" s="255" t="s">
        <v>82</v>
      </c>
      <c r="AV1864" s="14" t="s">
        <v>80</v>
      </c>
      <c r="AW1864" s="14" t="s">
        <v>33</v>
      </c>
      <c r="AX1864" s="14" t="s">
        <v>72</v>
      </c>
      <c r="AY1864" s="255" t="s">
        <v>180</v>
      </c>
    </row>
    <row r="1865" s="13" customFormat="1">
      <c r="A1865" s="13"/>
      <c r="B1865" s="235"/>
      <c r="C1865" s="236"/>
      <c r="D1865" s="228" t="s">
        <v>193</v>
      </c>
      <c r="E1865" s="237" t="s">
        <v>19</v>
      </c>
      <c r="F1865" s="238" t="s">
        <v>100</v>
      </c>
      <c r="G1865" s="236"/>
      <c r="H1865" s="239">
        <v>3</v>
      </c>
      <c r="I1865" s="240"/>
      <c r="J1865" s="236"/>
      <c r="K1865" s="236"/>
      <c r="L1865" s="241"/>
      <c r="M1865" s="242"/>
      <c r="N1865" s="243"/>
      <c r="O1865" s="243"/>
      <c r="P1865" s="243"/>
      <c r="Q1865" s="243"/>
      <c r="R1865" s="243"/>
      <c r="S1865" s="243"/>
      <c r="T1865" s="244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45" t="s">
        <v>193</v>
      </c>
      <c r="AU1865" s="245" t="s">
        <v>82</v>
      </c>
      <c r="AV1865" s="13" t="s">
        <v>82</v>
      </c>
      <c r="AW1865" s="13" t="s">
        <v>33</v>
      </c>
      <c r="AX1865" s="13" t="s">
        <v>72</v>
      </c>
      <c r="AY1865" s="245" t="s">
        <v>180</v>
      </c>
    </row>
    <row r="1866" s="14" customFormat="1">
      <c r="A1866" s="14"/>
      <c r="B1866" s="246"/>
      <c r="C1866" s="247"/>
      <c r="D1866" s="228" t="s">
        <v>193</v>
      </c>
      <c r="E1866" s="248" t="s">
        <v>19</v>
      </c>
      <c r="F1866" s="249" t="s">
        <v>2198</v>
      </c>
      <c r="G1866" s="247"/>
      <c r="H1866" s="248" t="s">
        <v>19</v>
      </c>
      <c r="I1866" s="250"/>
      <c r="J1866" s="247"/>
      <c r="K1866" s="247"/>
      <c r="L1866" s="251"/>
      <c r="M1866" s="252"/>
      <c r="N1866" s="253"/>
      <c r="O1866" s="253"/>
      <c r="P1866" s="253"/>
      <c r="Q1866" s="253"/>
      <c r="R1866" s="253"/>
      <c r="S1866" s="253"/>
      <c r="T1866" s="25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55" t="s">
        <v>193</v>
      </c>
      <c r="AU1866" s="255" t="s">
        <v>82</v>
      </c>
      <c r="AV1866" s="14" t="s">
        <v>80</v>
      </c>
      <c r="AW1866" s="14" t="s">
        <v>33</v>
      </c>
      <c r="AX1866" s="14" t="s">
        <v>72</v>
      </c>
      <c r="AY1866" s="255" t="s">
        <v>180</v>
      </c>
    </row>
    <row r="1867" s="13" customFormat="1">
      <c r="A1867" s="13"/>
      <c r="B1867" s="235"/>
      <c r="C1867" s="236"/>
      <c r="D1867" s="228" t="s">
        <v>193</v>
      </c>
      <c r="E1867" s="237" t="s">
        <v>19</v>
      </c>
      <c r="F1867" s="238" t="s">
        <v>187</v>
      </c>
      <c r="G1867" s="236"/>
      <c r="H1867" s="239">
        <v>4</v>
      </c>
      <c r="I1867" s="240"/>
      <c r="J1867" s="236"/>
      <c r="K1867" s="236"/>
      <c r="L1867" s="241"/>
      <c r="M1867" s="242"/>
      <c r="N1867" s="243"/>
      <c r="O1867" s="243"/>
      <c r="P1867" s="243"/>
      <c r="Q1867" s="243"/>
      <c r="R1867" s="243"/>
      <c r="S1867" s="243"/>
      <c r="T1867" s="244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45" t="s">
        <v>193</v>
      </c>
      <c r="AU1867" s="245" t="s">
        <v>82</v>
      </c>
      <c r="AV1867" s="13" t="s">
        <v>82</v>
      </c>
      <c r="AW1867" s="13" t="s">
        <v>33</v>
      </c>
      <c r="AX1867" s="13" t="s">
        <v>72</v>
      </c>
      <c r="AY1867" s="245" t="s">
        <v>180</v>
      </c>
    </row>
    <row r="1868" s="15" customFormat="1">
      <c r="A1868" s="15"/>
      <c r="B1868" s="256"/>
      <c r="C1868" s="257"/>
      <c r="D1868" s="228" t="s">
        <v>193</v>
      </c>
      <c r="E1868" s="258" t="s">
        <v>19</v>
      </c>
      <c r="F1868" s="259" t="s">
        <v>353</v>
      </c>
      <c r="G1868" s="257"/>
      <c r="H1868" s="260">
        <v>7</v>
      </c>
      <c r="I1868" s="261"/>
      <c r="J1868" s="257"/>
      <c r="K1868" s="257"/>
      <c r="L1868" s="262"/>
      <c r="M1868" s="263"/>
      <c r="N1868" s="264"/>
      <c r="O1868" s="264"/>
      <c r="P1868" s="264"/>
      <c r="Q1868" s="264"/>
      <c r="R1868" s="264"/>
      <c r="S1868" s="264"/>
      <c r="T1868" s="265"/>
      <c r="U1868" s="15"/>
      <c r="V1868" s="15"/>
      <c r="W1868" s="15"/>
      <c r="X1868" s="15"/>
      <c r="Y1868" s="15"/>
      <c r="Z1868" s="15"/>
      <c r="AA1868" s="15"/>
      <c r="AB1868" s="15"/>
      <c r="AC1868" s="15"/>
      <c r="AD1868" s="15"/>
      <c r="AE1868" s="15"/>
      <c r="AT1868" s="266" t="s">
        <v>193</v>
      </c>
      <c r="AU1868" s="266" t="s">
        <v>82</v>
      </c>
      <c r="AV1868" s="15" t="s">
        <v>187</v>
      </c>
      <c r="AW1868" s="15" t="s">
        <v>33</v>
      </c>
      <c r="AX1868" s="15" t="s">
        <v>80</v>
      </c>
      <c r="AY1868" s="266" t="s">
        <v>180</v>
      </c>
    </row>
    <row r="1869" s="2" customFormat="1" ht="16.5" customHeight="1">
      <c r="A1869" s="40"/>
      <c r="B1869" s="41"/>
      <c r="C1869" s="215" t="s">
        <v>2199</v>
      </c>
      <c r="D1869" s="215" t="s">
        <v>182</v>
      </c>
      <c r="E1869" s="216" t="s">
        <v>2200</v>
      </c>
      <c r="F1869" s="217" t="s">
        <v>2201</v>
      </c>
      <c r="G1869" s="218" t="s">
        <v>250</v>
      </c>
      <c r="H1869" s="219">
        <v>6.4050000000000002</v>
      </c>
      <c r="I1869" s="220"/>
      <c r="J1869" s="221">
        <f>ROUND(I1869*H1869,2)</f>
        <v>0</v>
      </c>
      <c r="K1869" s="217" t="s">
        <v>186</v>
      </c>
      <c r="L1869" s="46"/>
      <c r="M1869" s="222" t="s">
        <v>19</v>
      </c>
      <c r="N1869" s="223" t="s">
        <v>43</v>
      </c>
      <c r="O1869" s="86"/>
      <c r="P1869" s="224">
        <f>O1869*H1869</f>
        <v>0</v>
      </c>
      <c r="Q1869" s="224">
        <v>2.5019800000000001</v>
      </c>
      <c r="R1869" s="224">
        <f>Q1869*H1869</f>
        <v>16.0251819</v>
      </c>
      <c r="S1869" s="224">
        <v>0</v>
      </c>
      <c r="T1869" s="225">
        <f>S1869*H1869</f>
        <v>0</v>
      </c>
      <c r="U1869" s="40"/>
      <c r="V1869" s="40"/>
      <c r="W1869" s="40"/>
      <c r="X1869" s="40"/>
      <c r="Y1869" s="40"/>
      <c r="Z1869" s="40"/>
      <c r="AA1869" s="40"/>
      <c r="AB1869" s="40"/>
      <c r="AC1869" s="40"/>
      <c r="AD1869" s="40"/>
      <c r="AE1869" s="40"/>
      <c r="AR1869" s="226" t="s">
        <v>187</v>
      </c>
      <c r="AT1869" s="226" t="s">
        <v>182</v>
      </c>
      <c r="AU1869" s="226" t="s">
        <v>82</v>
      </c>
      <c r="AY1869" s="19" t="s">
        <v>180</v>
      </c>
      <c r="BE1869" s="227">
        <f>IF(N1869="základní",J1869,0)</f>
        <v>0</v>
      </c>
      <c r="BF1869" s="227">
        <f>IF(N1869="snížená",J1869,0)</f>
        <v>0</v>
      </c>
      <c r="BG1869" s="227">
        <f>IF(N1869="zákl. přenesená",J1869,0)</f>
        <v>0</v>
      </c>
      <c r="BH1869" s="227">
        <f>IF(N1869="sníž. přenesená",J1869,0)</f>
        <v>0</v>
      </c>
      <c r="BI1869" s="227">
        <f>IF(N1869="nulová",J1869,0)</f>
        <v>0</v>
      </c>
      <c r="BJ1869" s="19" t="s">
        <v>80</v>
      </c>
      <c r="BK1869" s="227">
        <f>ROUND(I1869*H1869,2)</f>
        <v>0</v>
      </c>
      <c r="BL1869" s="19" t="s">
        <v>187</v>
      </c>
      <c r="BM1869" s="226" t="s">
        <v>2202</v>
      </c>
    </row>
    <row r="1870" s="2" customFormat="1">
      <c r="A1870" s="40"/>
      <c r="B1870" s="41"/>
      <c r="C1870" s="42"/>
      <c r="D1870" s="228" t="s">
        <v>189</v>
      </c>
      <c r="E1870" s="42"/>
      <c r="F1870" s="229" t="s">
        <v>2203</v>
      </c>
      <c r="G1870" s="42"/>
      <c r="H1870" s="42"/>
      <c r="I1870" s="230"/>
      <c r="J1870" s="42"/>
      <c r="K1870" s="42"/>
      <c r="L1870" s="46"/>
      <c r="M1870" s="231"/>
      <c r="N1870" s="232"/>
      <c r="O1870" s="86"/>
      <c r="P1870" s="86"/>
      <c r="Q1870" s="86"/>
      <c r="R1870" s="86"/>
      <c r="S1870" s="86"/>
      <c r="T1870" s="87"/>
      <c r="U1870" s="40"/>
      <c r="V1870" s="40"/>
      <c r="W1870" s="40"/>
      <c r="X1870" s="40"/>
      <c r="Y1870" s="40"/>
      <c r="Z1870" s="40"/>
      <c r="AA1870" s="40"/>
      <c r="AB1870" s="40"/>
      <c r="AC1870" s="40"/>
      <c r="AD1870" s="40"/>
      <c r="AE1870" s="40"/>
      <c r="AT1870" s="19" t="s">
        <v>189</v>
      </c>
      <c r="AU1870" s="19" t="s">
        <v>82</v>
      </c>
    </row>
    <row r="1871" s="2" customFormat="1">
      <c r="A1871" s="40"/>
      <c r="B1871" s="41"/>
      <c r="C1871" s="42"/>
      <c r="D1871" s="233" t="s">
        <v>191</v>
      </c>
      <c r="E1871" s="42"/>
      <c r="F1871" s="234" t="s">
        <v>2204</v>
      </c>
      <c r="G1871" s="42"/>
      <c r="H1871" s="42"/>
      <c r="I1871" s="230"/>
      <c r="J1871" s="42"/>
      <c r="K1871" s="42"/>
      <c r="L1871" s="46"/>
      <c r="M1871" s="231"/>
      <c r="N1871" s="232"/>
      <c r="O1871" s="86"/>
      <c r="P1871" s="86"/>
      <c r="Q1871" s="86"/>
      <c r="R1871" s="86"/>
      <c r="S1871" s="86"/>
      <c r="T1871" s="87"/>
      <c r="U1871" s="40"/>
      <c r="V1871" s="40"/>
      <c r="W1871" s="40"/>
      <c r="X1871" s="40"/>
      <c r="Y1871" s="40"/>
      <c r="Z1871" s="40"/>
      <c r="AA1871" s="40"/>
      <c r="AB1871" s="40"/>
      <c r="AC1871" s="40"/>
      <c r="AD1871" s="40"/>
      <c r="AE1871" s="40"/>
      <c r="AT1871" s="19" t="s">
        <v>191</v>
      </c>
      <c r="AU1871" s="19" t="s">
        <v>82</v>
      </c>
    </row>
    <row r="1872" s="14" customFormat="1">
      <c r="A1872" s="14"/>
      <c r="B1872" s="246"/>
      <c r="C1872" s="247"/>
      <c r="D1872" s="228" t="s">
        <v>193</v>
      </c>
      <c r="E1872" s="248" t="s">
        <v>19</v>
      </c>
      <c r="F1872" s="249" t="s">
        <v>1225</v>
      </c>
      <c r="G1872" s="247"/>
      <c r="H1872" s="248" t="s">
        <v>19</v>
      </c>
      <c r="I1872" s="250"/>
      <c r="J1872" s="247"/>
      <c r="K1872" s="247"/>
      <c r="L1872" s="251"/>
      <c r="M1872" s="252"/>
      <c r="N1872" s="253"/>
      <c r="O1872" s="253"/>
      <c r="P1872" s="253"/>
      <c r="Q1872" s="253"/>
      <c r="R1872" s="253"/>
      <c r="S1872" s="253"/>
      <c r="T1872" s="25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T1872" s="255" t="s">
        <v>193</v>
      </c>
      <c r="AU1872" s="255" t="s">
        <v>82</v>
      </c>
      <c r="AV1872" s="14" t="s">
        <v>80</v>
      </c>
      <c r="AW1872" s="14" t="s">
        <v>33</v>
      </c>
      <c r="AX1872" s="14" t="s">
        <v>72</v>
      </c>
      <c r="AY1872" s="255" t="s">
        <v>180</v>
      </c>
    </row>
    <row r="1873" s="13" customFormat="1">
      <c r="A1873" s="13"/>
      <c r="B1873" s="235"/>
      <c r="C1873" s="236"/>
      <c r="D1873" s="228" t="s">
        <v>193</v>
      </c>
      <c r="E1873" s="237" t="s">
        <v>19</v>
      </c>
      <c r="F1873" s="238" t="s">
        <v>2205</v>
      </c>
      <c r="G1873" s="236"/>
      <c r="H1873" s="239">
        <v>2.085</v>
      </c>
      <c r="I1873" s="240"/>
      <c r="J1873" s="236"/>
      <c r="K1873" s="236"/>
      <c r="L1873" s="241"/>
      <c r="M1873" s="242"/>
      <c r="N1873" s="243"/>
      <c r="O1873" s="243"/>
      <c r="P1873" s="243"/>
      <c r="Q1873" s="243"/>
      <c r="R1873" s="243"/>
      <c r="S1873" s="243"/>
      <c r="T1873" s="244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45" t="s">
        <v>193</v>
      </c>
      <c r="AU1873" s="245" t="s">
        <v>82</v>
      </c>
      <c r="AV1873" s="13" t="s">
        <v>82</v>
      </c>
      <c r="AW1873" s="13" t="s">
        <v>33</v>
      </c>
      <c r="AX1873" s="13" t="s">
        <v>72</v>
      </c>
      <c r="AY1873" s="245" t="s">
        <v>180</v>
      </c>
    </row>
    <row r="1874" s="13" customFormat="1">
      <c r="A1874" s="13"/>
      <c r="B1874" s="235"/>
      <c r="C1874" s="236"/>
      <c r="D1874" s="228" t="s">
        <v>193</v>
      </c>
      <c r="E1874" s="237" t="s">
        <v>19</v>
      </c>
      <c r="F1874" s="238" t="s">
        <v>2206</v>
      </c>
      <c r="G1874" s="236"/>
      <c r="H1874" s="239">
        <v>0.33700000000000002</v>
      </c>
      <c r="I1874" s="240"/>
      <c r="J1874" s="236"/>
      <c r="K1874" s="236"/>
      <c r="L1874" s="241"/>
      <c r="M1874" s="242"/>
      <c r="N1874" s="243"/>
      <c r="O1874" s="243"/>
      <c r="P1874" s="243"/>
      <c r="Q1874" s="243"/>
      <c r="R1874" s="243"/>
      <c r="S1874" s="243"/>
      <c r="T1874" s="244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45" t="s">
        <v>193</v>
      </c>
      <c r="AU1874" s="245" t="s">
        <v>82</v>
      </c>
      <c r="AV1874" s="13" t="s">
        <v>82</v>
      </c>
      <c r="AW1874" s="13" t="s">
        <v>33</v>
      </c>
      <c r="AX1874" s="13" t="s">
        <v>72</v>
      </c>
      <c r="AY1874" s="245" t="s">
        <v>180</v>
      </c>
    </row>
    <row r="1875" s="16" customFormat="1">
      <c r="A1875" s="16"/>
      <c r="B1875" s="267"/>
      <c r="C1875" s="268"/>
      <c r="D1875" s="228" t="s">
        <v>193</v>
      </c>
      <c r="E1875" s="269" t="s">
        <v>19</v>
      </c>
      <c r="F1875" s="270" t="s">
        <v>473</v>
      </c>
      <c r="G1875" s="268"/>
      <c r="H1875" s="271">
        <v>2.4220000000000002</v>
      </c>
      <c r="I1875" s="272"/>
      <c r="J1875" s="268"/>
      <c r="K1875" s="268"/>
      <c r="L1875" s="273"/>
      <c r="M1875" s="274"/>
      <c r="N1875" s="275"/>
      <c r="O1875" s="275"/>
      <c r="P1875" s="275"/>
      <c r="Q1875" s="275"/>
      <c r="R1875" s="275"/>
      <c r="S1875" s="275"/>
      <c r="T1875" s="276"/>
      <c r="U1875" s="16"/>
      <c r="V1875" s="16"/>
      <c r="W1875" s="16"/>
      <c r="X1875" s="16"/>
      <c r="Y1875" s="16"/>
      <c r="Z1875" s="16"/>
      <c r="AA1875" s="16"/>
      <c r="AB1875" s="16"/>
      <c r="AC1875" s="16"/>
      <c r="AD1875" s="16"/>
      <c r="AE1875" s="16"/>
      <c r="AT1875" s="277" t="s">
        <v>193</v>
      </c>
      <c r="AU1875" s="277" t="s">
        <v>82</v>
      </c>
      <c r="AV1875" s="16" t="s">
        <v>100</v>
      </c>
      <c r="AW1875" s="16" t="s">
        <v>33</v>
      </c>
      <c r="AX1875" s="16" t="s">
        <v>72</v>
      </c>
      <c r="AY1875" s="277" t="s">
        <v>180</v>
      </c>
    </row>
    <row r="1876" s="14" customFormat="1">
      <c r="A1876" s="14"/>
      <c r="B1876" s="246"/>
      <c r="C1876" s="247"/>
      <c r="D1876" s="228" t="s">
        <v>193</v>
      </c>
      <c r="E1876" s="248" t="s">
        <v>19</v>
      </c>
      <c r="F1876" s="249" t="s">
        <v>1353</v>
      </c>
      <c r="G1876" s="247"/>
      <c r="H1876" s="248" t="s">
        <v>19</v>
      </c>
      <c r="I1876" s="250"/>
      <c r="J1876" s="247"/>
      <c r="K1876" s="247"/>
      <c r="L1876" s="251"/>
      <c r="M1876" s="252"/>
      <c r="N1876" s="253"/>
      <c r="O1876" s="253"/>
      <c r="P1876" s="253"/>
      <c r="Q1876" s="253"/>
      <c r="R1876" s="253"/>
      <c r="S1876" s="253"/>
      <c r="T1876" s="25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5" t="s">
        <v>193</v>
      </c>
      <c r="AU1876" s="255" t="s">
        <v>82</v>
      </c>
      <c r="AV1876" s="14" t="s">
        <v>80</v>
      </c>
      <c r="AW1876" s="14" t="s">
        <v>33</v>
      </c>
      <c r="AX1876" s="14" t="s">
        <v>72</v>
      </c>
      <c r="AY1876" s="255" t="s">
        <v>180</v>
      </c>
    </row>
    <row r="1877" s="13" customFormat="1">
      <c r="A1877" s="13"/>
      <c r="B1877" s="235"/>
      <c r="C1877" s="236"/>
      <c r="D1877" s="228" t="s">
        <v>193</v>
      </c>
      <c r="E1877" s="237" t="s">
        <v>19</v>
      </c>
      <c r="F1877" s="238" t="s">
        <v>2207</v>
      </c>
      <c r="G1877" s="236"/>
      <c r="H1877" s="239">
        <v>2.9409999999999998</v>
      </c>
      <c r="I1877" s="240"/>
      <c r="J1877" s="236"/>
      <c r="K1877" s="236"/>
      <c r="L1877" s="241"/>
      <c r="M1877" s="242"/>
      <c r="N1877" s="243"/>
      <c r="O1877" s="243"/>
      <c r="P1877" s="243"/>
      <c r="Q1877" s="243"/>
      <c r="R1877" s="243"/>
      <c r="S1877" s="243"/>
      <c r="T1877" s="244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45" t="s">
        <v>193</v>
      </c>
      <c r="AU1877" s="245" t="s">
        <v>82</v>
      </c>
      <c r="AV1877" s="13" t="s">
        <v>82</v>
      </c>
      <c r="AW1877" s="13" t="s">
        <v>33</v>
      </c>
      <c r="AX1877" s="13" t="s">
        <v>72</v>
      </c>
      <c r="AY1877" s="245" t="s">
        <v>180</v>
      </c>
    </row>
    <row r="1878" s="13" customFormat="1">
      <c r="A1878" s="13"/>
      <c r="B1878" s="235"/>
      <c r="C1878" s="236"/>
      <c r="D1878" s="228" t="s">
        <v>193</v>
      </c>
      <c r="E1878" s="237" t="s">
        <v>19</v>
      </c>
      <c r="F1878" s="238" t="s">
        <v>2208</v>
      </c>
      <c r="G1878" s="236"/>
      <c r="H1878" s="239">
        <v>1.042</v>
      </c>
      <c r="I1878" s="240"/>
      <c r="J1878" s="236"/>
      <c r="K1878" s="236"/>
      <c r="L1878" s="241"/>
      <c r="M1878" s="242"/>
      <c r="N1878" s="243"/>
      <c r="O1878" s="243"/>
      <c r="P1878" s="243"/>
      <c r="Q1878" s="243"/>
      <c r="R1878" s="243"/>
      <c r="S1878" s="243"/>
      <c r="T1878" s="244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45" t="s">
        <v>193</v>
      </c>
      <c r="AU1878" s="245" t="s">
        <v>82</v>
      </c>
      <c r="AV1878" s="13" t="s">
        <v>82</v>
      </c>
      <c r="AW1878" s="13" t="s">
        <v>33</v>
      </c>
      <c r="AX1878" s="13" t="s">
        <v>72</v>
      </c>
      <c r="AY1878" s="245" t="s">
        <v>180</v>
      </c>
    </row>
    <row r="1879" s="16" customFormat="1">
      <c r="A1879" s="16"/>
      <c r="B1879" s="267"/>
      <c r="C1879" s="268"/>
      <c r="D1879" s="228" t="s">
        <v>193</v>
      </c>
      <c r="E1879" s="269" t="s">
        <v>19</v>
      </c>
      <c r="F1879" s="270" t="s">
        <v>473</v>
      </c>
      <c r="G1879" s="268"/>
      <c r="H1879" s="271">
        <v>3.9830000000000001</v>
      </c>
      <c r="I1879" s="272"/>
      <c r="J1879" s="268"/>
      <c r="K1879" s="268"/>
      <c r="L1879" s="273"/>
      <c r="M1879" s="274"/>
      <c r="N1879" s="275"/>
      <c r="O1879" s="275"/>
      <c r="P1879" s="275"/>
      <c r="Q1879" s="275"/>
      <c r="R1879" s="275"/>
      <c r="S1879" s="275"/>
      <c r="T1879" s="276"/>
      <c r="U1879" s="16"/>
      <c r="V1879" s="16"/>
      <c r="W1879" s="16"/>
      <c r="X1879" s="16"/>
      <c r="Y1879" s="16"/>
      <c r="Z1879" s="16"/>
      <c r="AA1879" s="16"/>
      <c r="AB1879" s="16"/>
      <c r="AC1879" s="16"/>
      <c r="AD1879" s="16"/>
      <c r="AE1879" s="16"/>
      <c r="AT1879" s="277" t="s">
        <v>193</v>
      </c>
      <c r="AU1879" s="277" t="s">
        <v>82</v>
      </c>
      <c r="AV1879" s="16" t="s">
        <v>100</v>
      </c>
      <c r="AW1879" s="16" t="s">
        <v>33</v>
      </c>
      <c r="AX1879" s="16" t="s">
        <v>72</v>
      </c>
      <c r="AY1879" s="277" t="s">
        <v>180</v>
      </c>
    </row>
    <row r="1880" s="15" customFormat="1">
      <c r="A1880" s="15"/>
      <c r="B1880" s="256"/>
      <c r="C1880" s="257"/>
      <c r="D1880" s="228" t="s">
        <v>193</v>
      </c>
      <c r="E1880" s="258" t="s">
        <v>19</v>
      </c>
      <c r="F1880" s="259" t="s">
        <v>353</v>
      </c>
      <c r="G1880" s="257"/>
      <c r="H1880" s="260">
        <v>6.4050000000000002</v>
      </c>
      <c r="I1880" s="261"/>
      <c r="J1880" s="257"/>
      <c r="K1880" s="257"/>
      <c r="L1880" s="262"/>
      <c r="M1880" s="263"/>
      <c r="N1880" s="264"/>
      <c r="O1880" s="264"/>
      <c r="P1880" s="264"/>
      <c r="Q1880" s="264"/>
      <c r="R1880" s="264"/>
      <c r="S1880" s="264"/>
      <c r="T1880" s="265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5"/>
      <c r="AE1880" s="15"/>
      <c r="AT1880" s="266" t="s">
        <v>193</v>
      </c>
      <c r="AU1880" s="266" t="s">
        <v>82</v>
      </c>
      <c r="AV1880" s="15" t="s">
        <v>187</v>
      </c>
      <c r="AW1880" s="15" t="s">
        <v>33</v>
      </c>
      <c r="AX1880" s="15" t="s">
        <v>80</v>
      </c>
      <c r="AY1880" s="266" t="s">
        <v>180</v>
      </c>
    </row>
    <row r="1881" s="2" customFormat="1" ht="16.5" customHeight="1">
      <c r="A1881" s="40"/>
      <c r="B1881" s="41"/>
      <c r="C1881" s="215" t="s">
        <v>2209</v>
      </c>
      <c r="D1881" s="215" t="s">
        <v>182</v>
      </c>
      <c r="E1881" s="216" t="s">
        <v>2210</v>
      </c>
      <c r="F1881" s="217" t="s">
        <v>2211</v>
      </c>
      <c r="G1881" s="218" t="s">
        <v>185</v>
      </c>
      <c r="H1881" s="219">
        <v>53.378999999999998</v>
      </c>
      <c r="I1881" s="220"/>
      <c r="J1881" s="221">
        <f>ROUND(I1881*H1881,2)</f>
        <v>0</v>
      </c>
      <c r="K1881" s="217" t="s">
        <v>186</v>
      </c>
      <c r="L1881" s="46"/>
      <c r="M1881" s="222" t="s">
        <v>19</v>
      </c>
      <c r="N1881" s="223" t="s">
        <v>43</v>
      </c>
      <c r="O1881" s="86"/>
      <c r="P1881" s="224">
        <f>O1881*H1881</f>
        <v>0</v>
      </c>
      <c r="Q1881" s="224">
        <v>0.0084200000000000004</v>
      </c>
      <c r="R1881" s="224">
        <f>Q1881*H1881</f>
        <v>0.44945118000000001</v>
      </c>
      <c r="S1881" s="224">
        <v>0</v>
      </c>
      <c r="T1881" s="225">
        <f>S1881*H1881</f>
        <v>0</v>
      </c>
      <c r="U1881" s="40"/>
      <c r="V1881" s="40"/>
      <c r="W1881" s="40"/>
      <c r="X1881" s="40"/>
      <c r="Y1881" s="40"/>
      <c r="Z1881" s="40"/>
      <c r="AA1881" s="40"/>
      <c r="AB1881" s="40"/>
      <c r="AC1881" s="40"/>
      <c r="AD1881" s="40"/>
      <c r="AE1881" s="40"/>
      <c r="AR1881" s="226" t="s">
        <v>187</v>
      </c>
      <c r="AT1881" s="226" t="s">
        <v>182</v>
      </c>
      <c r="AU1881" s="226" t="s">
        <v>82</v>
      </c>
      <c r="AY1881" s="19" t="s">
        <v>180</v>
      </c>
      <c r="BE1881" s="227">
        <f>IF(N1881="základní",J1881,0)</f>
        <v>0</v>
      </c>
      <c r="BF1881" s="227">
        <f>IF(N1881="snížená",J1881,0)</f>
        <v>0</v>
      </c>
      <c r="BG1881" s="227">
        <f>IF(N1881="zákl. přenesená",J1881,0)</f>
        <v>0</v>
      </c>
      <c r="BH1881" s="227">
        <f>IF(N1881="sníž. přenesená",J1881,0)</f>
        <v>0</v>
      </c>
      <c r="BI1881" s="227">
        <f>IF(N1881="nulová",J1881,0)</f>
        <v>0</v>
      </c>
      <c r="BJ1881" s="19" t="s">
        <v>80</v>
      </c>
      <c r="BK1881" s="227">
        <f>ROUND(I1881*H1881,2)</f>
        <v>0</v>
      </c>
      <c r="BL1881" s="19" t="s">
        <v>187</v>
      </c>
      <c r="BM1881" s="226" t="s">
        <v>2212</v>
      </c>
    </row>
    <row r="1882" s="2" customFormat="1">
      <c r="A1882" s="40"/>
      <c r="B1882" s="41"/>
      <c r="C1882" s="42"/>
      <c r="D1882" s="228" t="s">
        <v>189</v>
      </c>
      <c r="E1882" s="42"/>
      <c r="F1882" s="229" t="s">
        <v>2213</v>
      </c>
      <c r="G1882" s="42"/>
      <c r="H1882" s="42"/>
      <c r="I1882" s="230"/>
      <c r="J1882" s="42"/>
      <c r="K1882" s="42"/>
      <c r="L1882" s="46"/>
      <c r="M1882" s="231"/>
      <c r="N1882" s="232"/>
      <c r="O1882" s="86"/>
      <c r="P1882" s="86"/>
      <c r="Q1882" s="86"/>
      <c r="R1882" s="86"/>
      <c r="S1882" s="86"/>
      <c r="T1882" s="87"/>
      <c r="U1882" s="40"/>
      <c r="V1882" s="40"/>
      <c r="W1882" s="40"/>
      <c r="X1882" s="40"/>
      <c r="Y1882" s="40"/>
      <c r="Z1882" s="40"/>
      <c r="AA1882" s="40"/>
      <c r="AB1882" s="40"/>
      <c r="AC1882" s="40"/>
      <c r="AD1882" s="40"/>
      <c r="AE1882" s="40"/>
      <c r="AT1882" s="19" t="s">
        <v>189</v>
      </c>
      <c r="AU1882" s="19" t="s">
        <v>82</v>
      </c>
    </row>
    <row r="1883" s="2" customFormat="1">
      <c r="A1883" s="40"/>
      <c r="B1883" s="41"/>
      <c r="C1883" s="42"/>
      <c r="D1883" s="233" t="s">
        <v>191</v>
      </c>
      <c r="E1883" s="42"/>
      <c r="F1883" s="234" t="s">
        <v>2214</v>
      </c>
      <c r="G1883" s="42"/>
      <c r="H1883" s="42"/>
      <c r="I1883" s="230"/>
      <c r="J1883" s="42"/>
      <c r="K1883" s="42"/>
      <c r="L1883" s="46"/>
      <c r="M1883" s="231"/>
      <c r="N1883" s="232"/>
      <c r="O1883" s="86"/>
      <c r="P1883" s="86"/>
      <c r="Q1883" s="86"/>
      <c r="R1883" s="86"/>
      <c r="S1883" s="86"/>
      <c r="T1883" s="87"/>
      <c r="U1883" s="40"/>
      <c r="V1883" s="40"/>
      <c r="W1883" s="40"/>
      <c r="X1883" s="40"/>
      <c r="Y1883" s="40"/>
      <c r="Z1883" s="40"/>
      <c r="AA1883" s="40"/>
      <c r="AB1883" s="40"/>
      <c r="AC1883" s="40"/>
      <c r="AD1883" s="40"/>
      <c r="AE1883" s="40"/>
      <c r="AT1883" s="19" t="s">
        <v>191</v>
      </c>
      <c r="AU1883" s="19" t="s">
        <v>82</v>
      </c>
    </row>
    <row r="1884" s="14" customFormat="1">
      <c r="A1884" s="14"/>
      <c r="B1884" s="246"/>
      <c r="C1884" s="247"/>
      <c r="D1884" s="228" t="s">
        <v>193</v>
      </c>
      <c r="E1884" s="248" t="s">
        <v>19</v>
      </c>
      <c r="F1884" s="249" t="s">
        <v>1225</v>
      </c>
      <c r="G1884" s="247"/>
      <c r="H1884" s="248" t="s">
        <v>19</v>
      </c>
      <c r="I1884" s="250"/>
      <c r="J1884" s="247"/>
      <c r="K1884" s="247"/>
      <c r="L1884" s="251"/>
      <c r="M1884" s="252"/>
      <c r="N1884" s="253"/>
      <c r="O1884" s="253"/>
      <c r="P1884" s="253"/>
      <c r="Q1884" s="253"/>
      <c r="R1884" s="253"/>
      <c r="S1884" s="253"/>
      <c r="T1884" s="25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55" t="s">
        <v>193</v>
      </c>
      <c r="AU1884" s="255" t="s">
        <v>82</v>
      </c>
      <c r="AV1884" s="14" t="s">
        <v>80</v>
      </c>
      <c r="AW1884" s="14" t="s">
        <v>33</v>
      </c>
      <c r="AX1884" s="14" t="s">
        <v>72</v>
      </c>
      <c r="AY1884" s="255" t="s">
        <v>180</v>
      </c>
    </row>
    <row r="1885" s="13" customFormat="1">
      <c r="A1885" s="13"/>
      <c r="B1885" s="235"/>
      <c r="C1885" s="236"/>
      <c r="D1885" s="228" t="s">
        <v>193</v>
      </c>
      <c r="E1885" s="237" t="s">
        <v>19</v>
      </c>
      <c r="F1885" s="238" t="s">
        <v>2215</v>
      </c>
      <c r="G1885" s="236"/>
      <c r="H1885" s="239">
        <v>17.376000000000001</v>
      </c>
      <c r="I1885" s="240"/>
      <c r="J1885" s="236"/>
      <c r="K1885" s="236"/>
      <c r="L1885" s="241"/>
      <c r="M1885" s="242"/>
      <c r="N1885" s="243"/>
      <c r="O1885" s="243"/>
      <c r="P1885" s="243"/>
      <c r="Q1885" s="243"/>
      <c r="R1885" s="243"/>
      <c r="S1885" s="243"/>
      <c r="T1885" s="244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45" t="s">
        <v>193</v>
      </c>
      <c r="AU1885" s="245" t="s">
        <v>82</v>
      </c>
      <c r="AV1885" s="13" t="s">
        <v>82</v>
      </c>
      <c r="AW1885" s="13" t="s">
        <v>33</v>
      </c>
      <c r="AX1885" s="13" t="s">
        <v>72</v>
      </c>
      <c r="AY1885" s="245" t="s">
        <v>180</v>
      </c>
    </row>
    <row r="1886" s="13" customFormat="1">
      <c r="A1886" s="13"/>
      <c r="B1886" s="235"/>
      <c r="C1886" s="236"/>
      <c r="D1886" s="228" t="s">
        <v>193</v>
      </c>
      <c r="E1886" s="237" t="s">
        <v>19</v>
      </c>
      <c r="F1886" s="238" t="s">
        <v>2216</v>
      </c>
      <c r="G1886" s="236"/>
      <c r="H1886" s="239">
        <v>2.8100000000000001</v>
      </c>
      <c r="I1886" s="240"/>
      <c r="J1886" s="236"/>
      <c r="K1886" s="236"/>
      <c r="L1886" s="241"/>
      <c r="M1886" s="242"/>
      <c r="N1886" s="243"/>
      <c r="O1886" s="243"/>
      <c r="P1886" s="243"/>
      <c r="Q1886" s="243"/>
      <c r="R1886" s="243"/>
      <c r="S1886" s="243"/>
      <c r="T1886" s="244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45" t="s">
        <v>193</v>
      </c>
      <c r="AU1886" s="245" t="s">
        <v>82</v>
      </c>
      <c r="AV1886" s="13" t="s">
        <v>82</v>
      </c>
      <c r="AW1886" s="13" t="s">
        <v>33</v>
      </c>
      <c r="AX1886" s="13" t="s">
        <v>72</v>
      </c>
      <c r="AY1886" s="245" t="s">
        <v>180</v>
      </c>
    </row>
    <row r="1887" s="16" customFormat="1">
      <c r="A1887" s="16"/>
      <c r="B1887" s="267"/>
      <c r="C1887" s="268"/>
      <c r="D1887" s="228" t="s">
        <v>193</v>
      </c>
      <c r="E1887" s="269" t="s">
        <v>19</v>
      </c>
      <c r="F1887" s="270" t="s">
        <v>473</v>
      </c>
      <c r="G1887" s="268"/>
      <c r="H1887" s="271">
        <v>20.186</v>
      </c>
      <c r="I1887" s="272"/>
      <c r="J1887" s="268"/>
      <c r="K1887" s="268"/>
      <c r="L1887" s="273"/>
      <c r="M1887" s="274"/>
      <c r="N1887" s="275"/>
      <c r="O1887" s="275"/>
      <c r="P1887" s="275"/>
      <c r="Q1887" s="275"/>
      <c r="R1887" s="275"/>
      <c r="S1887" s="275"/>
      <c r="T1887" s="276"/>
      <c r="U1887" s="16"/>
      <c r="V1887" s="16"/>
      <c r="W1887" s="16"/>
      <c r="X1887" s="16"/>
      <c r="Y1887" s="16"/>
      <c r="Z1887" s="16"/>
      <c r="AA1887" s="16"/>
      <c r="AB1887" s="16"/>
      <c r="AC1887" s="16"/>
      <c r="AD1887" s="16"/>
      <c r="AE1887" s="16"/>
      <c r="AT1887" s="277" t="s">
        <v>193</v>
      </c>
      <c r="AU1887" s="277" t="s">
        <v>82</v>
      </c>
      <c r="AV1887" s="16" t="s">
        <v>100</v>
      </c>
      <c r="AW1887" s="16" t="s">
        <v>33</v>
      </c>
      <c r="AX1887" s="16" t="s">
        <v>72</v>
      </c>
      <c r="AY1887" s="277" t="s">
        <v>180</v>
      </c>
    </row>
    <row r="1888" s="14" customFormat="1">
      <c r="A1888" s="14"/>
      <c r="B1888" s="246"/>
      <c r="C1888" s="247"/>
      <c r="D1888" s="228" t="s">
        <v>193</v>
      </c>
      <c r="E1888" s="248" t="s">
        <v>19</v>
      </c>
      <c r="F1888" s="249" t="s">
        <v>1353</v>
      </c>
      <c r="G1888" s="247"/>
      <c r="H1888" s="248" t="s">
        <v>19</v>
      </c>
      <c r="I1888" s="250"/>
      <c r="J1888" s="247"/>
      <c r="K1888" s="247"/>
      <c r="L1888" s="251"/>
      <c r="M1888" s="252"/>
      <c r="N1888" s="253"/>
      <c r="O1888" s="253"/>
      <c r="P1888" s="253"/>
      <c r="Q1888" s="253"/>
      <c r="R1888" s="253"/>
      <c r="S1888" s="253"/>
      <c r="T1888" s="25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55" t="s">
        <v>193</v>
      </c>
      <c r="AU1888" s="255" t="s">
        <v>82</v>
      </c>
      <c r="AV1888" s="14" t="s">
        <v>80</v>
      </c>
      <c r="AW1888" s="14" t="s">
        <v>33</v>
      </c>
      <c r="AX1888" s="14" t="s">
        <v>72</v>
      </c>
      <c r="AY1888" s="255" t="s">
        <v>180</v>
      </c>
    </row>
    <row r="1889" s="13" customFormat="1">
      <c r="A1889" s="13"/>
      <c r="B1889" s="235"/>
      <c r="C1889" s="236"/>
      <c r="D1889" s="228" t="s">
        <v>193</v>
      </c>
      <c r="E1889" s="237" t="s">
        <v>19</v>
      </c>
      <c r="F1889" s="238" t="s">
        <v>2217</v>
      </c>
      <c r="G1889" s="236"/>
      <c r="H1889" s="239">
        <v>24.509</v>
      </c>
      <c r="I1889" s="240"/>
      <c r="J1889" s="236"/>
      <c r="K1889" s="236"/>
      <c r="L1889" s="241"/>
      <c r="M1889" s="242"/>
      <c r="N1889" s="243"/>
      <c r="O1889" s="243"/>
      <c r="P1889" s="243"/>
      <c r="Q1889" s="243"/>
      <c r="R1889" s="243"/>
      <c r="S1889" s="243"/>
      <c r="T1889" s="244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45" t="s">
        <v>193</v>
      </c>
      <c r="AU1889" s="245" t="s">
        <v>82</v>
      </c>
      <c r="AV1889" s="13" t="s">
        <v>82</v>
      </c>
      <c r="AW1889" s="13" t="s">
        <v>33</v>
      </c>
      <c r="AX1889" s="13" t="s">
        <v>72</v>
      </c>
      <c r="AY1889" s="245" t="s">
        <v>180</v>
      </c>
    </row>
    <row r="1890" s="13" customFormat="1">
      <c r="A1890" s="13"/>
      <c r="B1890" s="235"/>
      <c r="C1890" s="236"/>
      <c r="D1890" s="228" t="s">
        <v>193</v>
      </c>
      <c r="E1890" s="237" t="s">
        <v>19</v>
      </c>
      <c r="F1890" s="238" t="s">
        <v>2218</v>
      </c>
      <c r="G1890" s="236"/>
      <c r="H1890" s="239">
        <v>8.6839999999999993</v>
      </c>
      <c r="I1890" s="240"/>
      <c r="J1890" s="236"/>
      <c r="K1890" s="236"/>
      <c r="L1890" s="241"/>
      <c r="M1890" s="242"/>
      <c r="N1890" s="243"/>
      <c r="O1890" s="243"/>
      <c r="P1890" s="243"/>
      <c r="Q1890" s="243"/>
      <c r="R1890" s="243"/>
      <c r="S1890" s="243"/>
      <c r="T1890" s="244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45" t="s">
        <v>193</v>
      </c>
      <c r="AU1890" s="245" t="s">
        <v>82</v>
      </c>
      <c r="AV1890" s="13" t="s">
        <v>82</v>
      </c>
      <c r="AW1890" s="13" t="s">
        <v>33</v>
      </c>
      <c r="AX1890" s="13" t="s">
        <v>72</v>
      </c>
      <c r="AY1890" s="245" t="s">
        <v>180</v>
      </c>
    </row>
    <row r="1891" s="16" customFormat="1">
      <c r="A1891" s="16"/>
      <c r="B1891" s="267"/>
      <c r="C1891" s="268"/>
      <c r="D1891" s="228" t="s">
        <v>193</v>
      </c>
      <c r="E1891" s="269" t="s">
        <v>19</v>
      </c>
      <c r="F1891" s="270" t="s">
        <v>473</v>
      </c>
      <c r="G1891" s="268"/>
      <c r="H1891" s="271">
        <v>33.192999999999998</v>
      </c>
      <c r="I1891" s="272"/>
      <c r="J1891" s="268"/>
      <c r="K1891" s="268"/>
      <c r="L1891" s="273"/>
      <c r="M1891" s="274"/>
      <c r="N1891" s="275"/>
      <c r="O1891" s="275"/>
      <c r="P1891" s="275"/>
      <c r="Q1891" s="275"/>
      <c r="R1891" s="275"/>
      <c r="S1891" s="275"/>
      <c r="T1891" s="276"/>
      <c r="U1891" s="16"/>
      <c r="V1891" s="16"/>
      <c r="W1891" s="16"/>
      <c r="X1891" s="16"/>
      <c r="Y1891" s="16"/>
      <c r="Z1891" s="16"/>
      <c r="AA1891" s="16"/>
      <c r="AB1891" s="16"/>
      <c r="AC1891" s="16"/>
      <c r="AD1891" s="16"/>
      <c r="AE1891" s="16"/>
      <c r="AT1891" s="277" t="s">
        <v>193</v>
      </c>
      <c r="AU1891" s="277" t="s">
        <v>82</v>
      </c>
      <c r="AV1891" s="16" t="s">
        <v>100</v>
      </c>
      <c r="AW1891" s="16" t="s">
        <v>33</v>
      </c>
      <c r="AX1891" s="16" t="s">
        <v>72</v>
      </c>
      <c r="AY1891" s="277" t="s">
        <v>180</v>
      </c>
    </row>
    <row r="1892" s="15" customFormat="1">
      <c r="A1892" s="15"/>
      <c r="B1892" s="256"/>
      <c r="C1892" s="257"/>
      <c r="D1892" s="228" t="s">
        <v>193</v>
      </c>
      <c r="E1892" s="258" t="s">
        <v>19</v>
      </c>
      <c r="F1892" s="259" t="s">
        <v>353</v>
      </c>
      <c r="G1892" s="257"/>
      <c r="H1892" s="260">
        <v>53.378999999999998</v>
      </c>
      <c r="I1892" s="261"/>
      <c r="J1892" s="257"/>
      <c r="K1892" s="257"/>
      <c r="L1892" s="262"/>
      <c r="M1892" s="263"/>
      <c r="N1892" s="264"/>
      <c r="O1892" s="264"/>
      <c r="P1892" s="264"/>
      <c r="Q1892" s="264"/>
      <c r="R1892" s="264"/>
      <c r="S1892" s="264"/>
      <c r="T1892" s="265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66" t="s">
        <v>193</v>
      </c>
      <c r="AU1892" s="266" t="s">
        <v>82</v>
      </c>
      <c r="AV1892" s="15" t="s">
        <v>187</v>
      </c>
      <c r="AW1892" s="15" t="s">
        <v>33</v>
      </c>
      <c r="AX1892" s="15" t="s">
        <v>80</v>
      </c>
      <c r="AY1892" s="266" t="s">
        <v>180</v>
      </c>
    </row>
    <row r="1893" s="2" customFormat="1" ht="16.5" customHeight="1">
      <c r="A1893" s="40"/>
      <c r="B1893" s="41"/>
      <c r="C1893" s="215" t="s">
        <v>2219</v>
      </c>
      <c r="D1893" s="215" t="s">
        <v>182</v>
      </c>
      <c r="E1893" s="216" t="s">
        <v>2220</v>
      </c>
      <c r="F1893" s="217" t="s">
        <v>2221</v>
      </c>
      <c r="G1893" s="218" t="s">
        <v>185</v>
      </c>
      <c r="H1893" s="219">
        <v>53.378999999999998</v>
      </c>
      <c r="I1893" s="220"/>
      <c r="J1893" s="221">
        <f>ROUND(I1893*H1893,2)</f>
        <v>0</v>
      </c>
      <c r="K1893" s="217" t="s">
        <v>186</v>
      </c>
      <c r="L1893" s="46"/>
      <c r="M1893" s="222" t="s">
        <v>19</v>
      </c>
      <c r="N1893" s="223" t="s">
        <v>43</v>
      </c>
      <c r="O1893" s="86"/>
      <c r="P1893" s="224">
        <f>O1893*H1893</f>
        <v>0</v>
      </c>
      <c r="Q1893" s="224">
        <v>0</v>
      </c>
      <c r="R1893" s="224">
        <f>Q1893*H1893</f>
        <v>0</v>
      </c>
      <c r="S1893" s="224">
        <v>0</v>
      </c>
      <c r="T1893" s="225">
        <f>S1893*H1893</f>
        <v>0</v>
      </c>
      <c r="U1893" s="40"/>
      <c r="V1893" s="40"/>
      <c r="W1893" s="40"/>
      <c r="X1893" s="40"/>
      <c r="Y1893" s="40"/>
      <c r="Z1893" s="40"/>
      <c r="AA1893" s="40"/>
      <c r="AB1893" s="40"/>
      <c r="AC1893" s="40"/>
      <c r="AD1893" s="40"/>
      <c r="AE1893" s="40"/>
      <c r="AR1893" s="226" t="s">
        <v>187</v>
      </c>
      <c r="AT1893" s="226" t="s">
        <v>182</v>
      </c>
      <c r="AU1893" s="226" t="s">
        <v>82</v>
      </c>
      <c r="AY1893" s="19" t="s">
        <v>180</v>
      </c>
      <c r="BE1893" s="227">
        <f>IF(N1893="základní",J1893,0)</f>
        <v>0</v>
      </c>
      <c r="BF1893" s="227">
        <f>IF(N1893="snížená",J1893,0)</f>
        <v>0</v>
      </c>
      <c r="BG1893" s="227">
        <f>IF(N1893="zákl. přenesená",J1893,0)</f>
        <v>0</v>
      </c>
      <c r="BH1893" s="227">
        <f>IF(N1893="sníž. přenesená",J1893,0)</f>
        <v>0</v>
      </c>
      <c r="BI1893" s="227">
        <f>IF(N1893="nulová",J1893,0)</f>
        <v>0</v>
      </c>
      <c r="BJ1893" s="19" t="s">
        <v>80</v>
      </c>
      <c r="BK1893" s="227">
        <f>ROUND(I1893*H1893,2)</f>
        <v>0</v>
      </c>
      <c r="BL1893" s="19" t="s">
        <v>187</v>
      </c>
      <c r="BM1893" s="226" t="s">
        <v>2222</v>
      </c>
    </row>
    <row r="1894" s="2" customFormat="1">
      <c r="A1894" s="40"/>
      <c r="B1894" s="41"/>
      <c r="C1894" s="42"/>
      <c r="D1894" s="228" t="s">
        <v>189</v>
      </c>
      <c r="E1894" s="42"/>
      <c r="F1894" s="229" t="s">
        <v>2223</v>
      </c>
      <c r="G1894" s="42"/>
      <c r="H1894" s="42"/>
      <c r="I1894" s="230"/>
      <c r="J1894" s="42"/>
      <c r="K1894" s="42"/>
      <c r="L1894" s="46"/>
      <c r="M1894" s="231"/>
      <c r="N1894" s="232"/>
      <c r="O1894" s="86"/>
      <c r="P1894" s="86"/>
      <c r="Q1894" s="86"/>
      <c r="R1894" s="86"/>
      <c r="S1894" s="86"/>
      <c r="T1894" s="87"/>
      <c r="U1894" s="40"/>
      <c r="V1894" s="40"/>
      <c r="W1894" s="40"/>
      <c r="X1894" s="40"/>
      <c r="Y1894" s="40"/>
      <c r="Z1894" s="40"/>
      <c r="AA1894" s="40"/>
      <c r="AB1894" s="40"/>
      <c r="AC1894" s="40"/>
      <c r="AD1894" s="40"/>
      <c r="AE1894" s="40"/>
      <c r="AT1894" s="19" t="s">
        <v>189</v>
      </c>
      <c r="AU1894" s="19" t="s">
        <v>82</v>
      </c>
    </row>
    <row r="1895" s="2" customFormat="1">
      <c r="A1895" s="40"/>
      <c r="B1895" s="41"/>
      <c r="C1895" s="42"/>
      <c r="D1895" s="233" t="s">
        <v>191</v>
      </c>
      <c r="E1895" s="42"/>
      <c r="F1895" s="234" t="s">
        <v>2224</v>
      </c>
      <c r="G1895" s="42"/>
      <c r="H1895" s="42"/>
      <c r="I1895" s="230"/>
      <c r="J1895" s="42"/>
      <c r="K1895" s="42"/>
      <c r="L1895" s="46"/>
      <c r="M1895" s="231"/>
      <c r="N1895" s="232"/>
      <c r="O1895" s="86"/>
      <c r="P1895" s="86"/>
      <c r="Q1895" s="86"/>
      <c r="R1895" s="86"/>
      <c r="S1895" s="86"/>
      <c r="T1895" s="87"/>
      <c r="U1895" s="40"/>
      <c r="V1895" s="40"/>
      <c r="W1895" s="40"/>
      <c r="X1895" s="40"/>
      <c r="Y1895" s="40"/>
      <c r="Z1895" s="40"/>
      <c r="AA1895" s="40"/>
      <c r="AB1895" s="40"/>
      <c r="AC1895" s="40"/>
      <c r="AD1895" s="40"/>
      <c r="AE1895" s="40"/>
      <c r="AT1895" s="19" t="s">
        <v>191</v>
      </c>
      <c r="AU1895" s="19" t="s">
        <v>82</v>
      </c>
    </row>
    <row r="1896" s="2" customFormat="1" ht="16.5" customHeight="1">
      <c r="A1896" s="40"/>
      <c r="B1896" s="41"/>
      <c r="C1896" s="215" t="s">
        <v>2225</v>
      </c>
      <c r="D1896" s="215" t="s">
        <v>182</v>
      </c>
      <c r="E1896" s="216" t="s">
        <v>2226</v>
      </c>
      <c r="F1896" s="217" t="s">
        <v>2227</v>
      </c>
      <c r="G1896" s="218" t="s">
        <v>367</v>
      </c>
      <c r="H1896" s="219">
        <v>0.51200000000000001</v>
      </c>
      <c r="I1896" s="220"/>
      <c r="J1896" s="221">
        <f>ROUND(I1896*H1896,2)</f>
        <v>0</v>
      </c>
      <c r="K1896" s="217" t="s">
        <v>186</v>
      </c>
      <c r="L1896" s="46"/>
      <c r="M1896" s="222" t="s">
        <v>19</v>
      </c>
      <c r="N1896" s="223" t="s">
        <v>43</v>
      </c>
      <c r="O1896" s="86"/>
      <c r="P1896" s="224">
        <f>O1896*H1896</f>
        <v>0</v>
      </c>
      <c r="Q1896" s="224">
        <v>1.05291</v>
      </c>
      <c r="R1896" s="224">
        <f>Q1896*H1896</f>
        <v>0.53908992</v>
      </c>
      <c r="S1896" s="224">
        <v>0</v>
      </c>
      <c r="T1896" s="225">
        <f>S1896*H1896</f>
        <v>0</v>
      </c>
      <c r="U1896" s="40"/>
      <c r="V1896" s="40"/>
      <c r="W1896" s="40"/>
      <c r="X1896" s="40"/>
      <c r="Y1896" s="40"/>
      <c r="Z1896" s="40"/>
      <c r="AA1896" s="40"/>
      <c r="AB1896" s="40"/>
      <c r="AC1896" s="40"/>
      <c r="AD1896" s="40"/>
      <c r="AE1896" s="40"/>
      <c r="AR1896" s="226" t="s">
        <v>187</v>
      </c>
      <c r="AT1896" s="226" t="s">
        <v>182</v>
      </c>
      <c r="AU1896" s="226" t="s">
        <v>82</v>
      </c>
      <c r="AY1896" s="19" t="s">
        <v>180</v>
      </c>
      <c r="BE1896" s="227">
        <f>IF(N1896="základní",J1896,0)</f>
        <v>0</v>
      </c>
      <c r="BF1896" s="227">
        <f>IF(N1896="snížená",J1896,0)</f>
        <v>0</v>
      </c>
      <c r="BG1896" s="227">
        <f>IF(N1896="zákl. přenesená",J1896,0)</f>
        <v>0</v>
      </c>
      <c r="BH1896" s="227">
        <f>IF(N1896="sníž. přenesená",J1896,0)</f>
        <v>0</v>
      </c>
      <c r="BI1896" s="227">
        <f>IF(N1896="nulová",J1896,0)</f>
        <v>0</v>
      </c>
      <c r="BJ1896" s="19" t="s">
        <v>80</v>
      </c>
      <c r="BK1896" s="227">
        <f>ROUND(I1896*H1896,2)</f>
        <v>0</v>
      </c>
      <c r="BL1896" s="19" t="s">
        <v>187</v>
      </c>
      <c r="BM1896" s="226" t="s">
        <v>2228</v>
      </c>
    </row>
    <row r="1897" s="2" customFormat="1">
      <c r="A1897" s="40"/>
      <c r="B1897" s="41"/>
      <c r="C1897" s="42"/>
      <c r="D1897" s="228" t="s">
        <v>189</v>
      </c>
      <c r="E1897" s="42"/>
      <c r="F1897" s="229" t="s">
        <v>2229</v>
      </c>
      <c r="G1897" s="42"/>
      <c r="H1897" s="42"/>
      <c r="I1897" s="230"/>
      <c r="J1897" s="42"/>
      <c r="K1897" s="42"/>
      <c r="L1897" s="46"/>
      <c r="M1897" s="231"/>
      <c r="N1897" s="232"/>
      <c r="O1897" s="86"/>
      <c r="P1897" s="86"/>
      <c r="Q1897" s="86"/>
      <c r="R1897" s="86"/>
      <c r="S1897" s="86"/>
      <c r="T1897" s="87"/>
      <c r="U1897" s="40"/>
      <c r="V1897" s="40"/>
      <c r="W1897" s="40"/>
      <c r="X1897" s="40"/>
      <c r="Y1897" s="40"/>
      <c r="Z1897" s="40"/>
      <c r="AA1897" s="40"/>
      <c r="AB1897" s="40"/>
      <c r="AC1897" s="40"/>
      <c r="AD1897" s="40"/>
      <c r="AE1897" s="40"/>
      <c r="AT1897" s="19" t="s">
        <v>189</v>
      </c>
      <c r="AU1897" s="19" t="s">
        <v>82</v>
      </c>
    </row>
    <row r="1898" s="2" customFormat="1">
      <c r="A1898" s="40"/>
      <c r="B1898" s="41"/>
      <c r="C1898" s="42"/>
      <c r="D1898" s="233" t="s">
        <v>191</v>
      </c>
      <c r="E1898" s="42"/>
      <c r="F1898" s="234" t="s">
        <v>2230</v>
      </c>
      <c r="G1898" s="42"/>
      <c r="H1898" s="42"/>
      <c r="I1898" s="230"/>
      <c r="J1898" s="42"/>
      <c r="K1898" s="42"/>
      <c r="L1898" s="46"/>
      <c r="M1898" s="231"/>
      <c r="N1898" s="232"/>
      <c r="O1898" s="86"/>
      <c r="P1898" s="86"/>
      <c r="Q1898" s="86"/>
      <c r="R1898" s="86"/>
      <c r="S1898" s="86"/>
      <c r="T1898" s="87"/>
      <c r="U1898" s="40"/>
      <c r="V1898" s="40"/>
      <c r="W1898" s="40"/>
      <c r="X1898" s="40"/>
      <c r="Y1898" s="40"/>
      <c r="Z1898" s="40"/>
      <c r="AA1898" s="40"/>
      <c r="AB1898" s="40"/>
      <c r="AC1898" s="40"/>
      <c r="AD1898" s="40"/>
      <c r="AE1898" s="40"/>
      <c r="AT1898" s="19" t="s">
        <v>191</v>
      </c>
      <c r="AU1898" s="19" t="s">
        <v>82</v>
      </c>
    </row>
    <row r="1899" s="14" customFormat="1">
      <c r="A1899" s="14"/>
      <c r="B1899" s="246"/>
      <c r="C1899" s="247"/>
      <c r="D1899" s="228" t="s">
        <v>193</v>
      </c>
      <c r="E1899" s="248" t="s">
        <v>19</v>
      </c>
      <c r="F1899" s="249" t="s">
        <v>2231</v>
      </c>
      <c r="G1899" s="247"/>
      <c r="H1899" s="248" t="s">
        <v>19</v>
      </c>
      <c r="I1899" s="250"/>
      <c r="J1899" s="247"/>
      <c r="K1899" s="247"/>
      <c r="L1899" s="251"/>
      <c r="M1899" s="252"/>
      <c r="N1899" s="253"/>
      <c r="O1899" s="253"/>
      <c r="P1899" s="253"/>
      <c r="Q1899" s="253"/>
      <c r="R1899" s="253"/>
      <c r="S1899" s="253"/>
      <c r="T1899" s="25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T1899" s="255" t="s">
        <v>193</v>
      </c>
      <c r="AU1899" s="255" t="s">
        <v>82</v>
      </c>
      <c r="AV1899" s="14" t="s">
        <v>80</v>
      </c>
      <c r="AW1899" s="14" t="s">
        <v>33</v>
      </c>
      <c r="AX1899" s="14" t="s">
        <v>72</v>
      </c>
      <c r="AY1899" s="255" t="s">
        <v>180</v>
      </c>
    </row>
    <row r="1900" s="13" customFormat="1">
      <c r="A1900" s="13"/>
      <c r="B1900" s="235"/>
      <c r="C1900" s="236"/>
      <c r="D1900" s="228" t="s">
        <v>193</v>
      </c>
      <c r="E1900" s="237" t="s">
        <v>19</v>
      </c>
      <c r="F1900" s="238" t="s">
        <v>2232</v>
      </c>
      <c r="G1900" s="236"/>
      <c r="H1900" s="239">
        <v>0.51200000000000001</v>
      </c>
      <c r="I1900" s="240"/>
      <c r="J1900" s="236"/>
      <c r="K1900" s="236"/>
      <c r="L1900" s="241"/>
      <c r="M1900" s="242"/>
      <c r="N1900" s="243"/>
      <c r="O1900" s="243"/>
      <c r="P1900" s="243"/>
      <c r="Q1900" s="243"/>
      <c r="R1900" s="243"/>
      <c r="S1900" s="243"/>
      <c r="T1900" s="244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45" t="s">
        <v>193</v>
      </c>
      <c r="AU1900" s="245" t="s">
        <v>82</v>
      </c>
      <c r="AV1900" s="13" t="s">
        <v>82</v>
      </c>
      <c r="AW1900" s="13" t="s">
        <v>33</v>
      </c>
      <c r="AX1900" s="13" t="s">
        <v>80</v>
      </c>
      <c r="AY1900" s="245" t="s">
        <v>180</v>
      </c>
    </row>
    <row r="1901" s="2" customFormat="1" ht="16.5" customHeight="1">
      <c r="A1901" s="40"/>
      <c r="B1901" s="41"/>
      <c r="C1901" s="215" t="s">
        <v>2233</v>
      </c>
      <c r="D1901" s="215" t="s">
        <v>182</v>
      </c>
      <c r="E1901" s="216" t="s">
        <v>2234</v>
      </c>
      <c r="F1901" s="217" t="s">
        <v>2235</v>
      </c>
      <c r="G1901" s="218" t="s">
        <v>250</v>
      </c>
      <c r="H1901" s="219">
        <v>4.5010000000000003</v>
      </c>
      <c r="I1901" s="220"/>
      <c r="J1901" s="221">
        <f>ROUND(I1901*H1901,2)</f>
        <v>0</v>
      </c>
      <c r="K1901" s="217" t="s">
        <v>186</v>
      </c>
      <c r="L1901" s="46"/>
      <c r="M1901" s="222" t="s">
        <v>19</v>
      </c>
      <c r="N1901" s="223" t="s">
        <v>43</v>
      </c>
      <c r="O1901" s="86"/>
      <c r="P1901" s="224">
        <f>O1901*H1901</f>
        <v>0</v>
      </c>
      <c r="Q1901" s="224">
        <v>2.5019499999999999</v>
      </c>
      <c r="R1901" s="224">
        <f>Q1901*H1901</f>
        <v>11.261276950000001</v>
      </c>
      <c r="S1901" s="224">
        <v>0</v>
      </c>
      <c r="T1901" s="225">
        <f>S1901*H1901</f>
        <v>0</v>
      </c>
      <c r="U1901" s="40"/>
      <c r="V1901" s="40"/>
      <c r="W1901" s="40"/>
      <c r="X1901" s="40"/>
      <c r="Y1901" s="40"/>
      <c r="Z1901" s="40"/>
      <c r="AA1901" s="40"/>
      <c r="AB1901" s="40"/>
      <c r="AC1901" s="40"/>
      <c r="AD1901" s="40"/>
      <c r="AE1901" s="40"/>
      <c r="AR1901" s="226" t="s">
        <v>187</v>
      </c>
      <c r="AT1901" s="226" t="s">
        <v>182</v>
      </c>
      <c r="AU1901" s="226" t="s">
        <v>82</v>
      </c>
      <c r="AY1901" s="19" t="s">
        <v>180</v>
      </c>
      <c r="BE1901" s="227">
        <f>IF(N1901="základní",J1901,0)</f>
        <v>0</v>
      </c>
      <c r="BF1901" s="227">
        <f>IF(N1901="snížená",J1901,0)</f>
        <v>0</v>
      </c>
      <c r="BG1901" s="227">
        <f>IF(N1901="zákl. přenesená",J1901,0)</f>
        <v>0</v>
      </c>
      <c r="BH1901" s="227">
        <f>IF(N1901="sníž. přenesená",J1901,0)</f>
        <v>0</v>
      </c>
      <c r="BI1901" s="227">
        <f>IF(N1901="nulová",J1901,0)</f>
        <v>0</v>
      </c>
      <c r="BJ1901" s="19" t="s">
        <v>80</v>
      </c>
      <c r="BK1901" s="227">
        <f>ROUND(I1901*H1901,2)</f>
        <v>0</v>
      </c>
      <c r="BL1901" s="19" t="s">
        <v>187</v>
      </c>
      <c r="BM1901" s="226" t="s">
        <v>2236</v>
      </c>
    </row>
    <row r="1902" s="2" customFormat="1">
      <c r="A1902" s="40"/>
      <c r="B1902" s="41"/>
      <c r="C1902" s="42"/>
      <c r="D1902" s="228" t="s">
        <v>189</v>
      </c>
      <c r="E1902" s="42"/>
      <c r="F1902" s="229" t="s">
        <v>2237</v>
      </c>
      <c r="G1902" s="42"/>
      <c r="H1902" s="42"/>
      <c r="I1902" s="230"/>
      <c r="J1902" s="42"/>
      <c r="K1902" s="42"/>
      <c r="L1902" s="46"/>
      <c r="M1902" s="231"/>
      <c r="N1902" s="232"/>
      <c r="O1902" s="86"/>
      <c r="P1902" s="86"/>
      <c r="Q1902" s="86"/>
      <c r="R1902" s="86"/>
      <c r="S1902" s="86"/>
      <c r="T1902" s="87"/>
      <c r="U1902" s="40"/>
      <c r="V1902" s="40"/>
      <c r="W1902" s="40"/>
      <c r="X1902" s="40"/>
      <c r="Y1902" s="40"/>
      <c r="Z1902" s="40"/>
      <c r="AA1902" s="40"/>
      <c r="AB1902" s="40"/>
      <c r="AC1902" s="40"/>
      <c r="AD1902" s="40"/>
      <c r="AE1902" s="40"/>
      <c r="AT1902" s="19" t="s">
        <v>189</v>
      </c>
      <c r="AU1902" s="19" t="s">
        <v>82</v>
      </c>
    </row>
    <row r="1903" s="2" customFormat="1">
      <c r="A1903" s="40"/>
      <c r="B1903" s="41"/>
      <c r="C1903" s="42"/>
      <c r="D1903" s="233" t="s">
        <v>191</v>
      </c>
      <c r="E1903" s="42"/>
      <c r="F1903" s="234" t="s">
        <v>2238</v>
      </c>
      <c r="G1903" s="42"/>
      <c r="H1903" s="42"/>
      <c r="I1903" s="230"/>
      <c r="J1903" s="42"/>
      <c r="K1903" s="42"/>
      <c r="L1903" s="46"/>
      <c r="M1903" s="231"/>
      <c r="N1903" s="232"/>
      <c r="O1903" s="86"/>
      <c r="P1903" s="86"/>
      <c r="Q1903" s="86"/>
      <c r="R1903" s="86"/>
      <c r="S1903" s="86"/>
      <c r="T1903" s="87"/>
      <c r="U1903" s="40"/>
      <c r="V1903" s="40"/>
      <c r="W1903" s="40"/>
      <c r="X1903" s="40"/>
      <c r="Y1903" s="40"/>
      <c r="Z1903" s="40"/>
      <c r="AA1903" s="40"/>
      <c r="AB1903" s="40"/>
      <c r="AC1903" s="40"/>
      <c r="AD1903" s="40"/>
      <c r="AE1903" s="40"/>
      <c r="AT1903" s="19" t="s">
        <v>191</v>
      </c>
      <c r="AU1903" s="19" t="s">
        <v>82</v>
      </c>
    </row>
    <row r="1904" s="14" customFormat="1">
      <c r="A1904" s="14"/>
      <c r="B1904" s="246"/>
      <c r="C1904" s="247"/>
      <c r="D1904" s="228" t="s">
        <v>193</v>
      </c>
      <c r="E1904" s="248" t="s">
        <v>19</v>
      </c>
      <c r="F1904" s="249" t="s">
        <v>2239</v>
      </c>
      <c r="G1904" s="247"/>
      <c r="H1904" s="248" t="s">
        <v>19</v>
      </c>
      <c r="I1904" s="250"/>
      <c r="J1904" s="247"/>
      <c r="K1904" s="247"/>
      <c r="L1904" s="251"/>
      <c r="M1904" s="252"/>
      <c r="N1904" s="253"/>
      <c r="O1904" s="253"/>
      <c r="P1904" s="253"/>
      <c r="Q1904" s="253"/>
      <c r="R1904" s="253"/>
      <c r="S1904" s="253"/>
      <c r="T1904" s="25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5" t="s">
        <v>193</v>
      </c>
      <c r="AU1904" s="255" t="s">
        <v>82</v>
      </c>
      <c r="AV1904" s="14" t="s">
        <v>80</v>
      </c>
      <c r="AW1904" s="14" t="s">
        <v>33</v>
      </c>
      <c r="AX1904" s="14" t="s">
        <v>72</v>
      </c>
      <c r="AY1904" s="255" t="s">
        <v>180</v>
      </c>
    </row>
    <row r="1905" s="13" customFormat="1">
      <c r="A1905" s="13"/>
      <c r="B1905" s="235"/>
      <c r="C1905" s="236"/>
      <c r="D1905" s="228" t="s">
        <v>193</v>
      </c>
      <c r="E1905" s="237" t="s">
        <v>19</v>
      </c>
      <c r="F1905" s="238" t="s">
        <v>2240</v>
      </c>
      <c r="G1905" s="236"/>
      <c r="H1905" s="239">
        <v>1.276</v>
      </c>
      <c r="I1905" s="240"/>
      <c r="J1905" s="236"/>
      <c r="K1905" s="236"/>
      <c r="L1905" s="241"/>
      <c r="M1905" s="242"/>
      <c r="N1905" s="243"/>
      <c r="O1905" s="243"/>
      <c r="P1905" s="243"/>
      <c r="Q1905" s="243"/>
      <c r="R1905" s="243"/>
      <c r="S1905" s="243"/>
      <c r="T1905" s="244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45" t="s">
        <v>193</v>
      </c>
      <c r="AU1905" s="245" t="s">
        <v>82</v>
      </c>
      <c r="AV1905" s="13" t="s">
        <v>82</v>
      </c>
      <c r="AW1905" s="13" t="s">
        <v>33</v>
      </c>
      <c r="AX1905" s="13" t="s">
        <v>72</v>
      </c>
      <c r="AY1905" s="245" t="s">
        <v>180</v>
      </c>
    </row>
    <row r="1906" s="14" customFormat="1">
      <c r="A1906" s="14"/>
      <c r="B1906" s="246"/>
      <c r="C1906" s="247"/>
      <c r="D1906" s="228" t="s">
        <v>193</v>
      </c>
      <c r="E1906" s="248" t="s">
        <v>19</v>
      </c>
      <c r="F1906" s="249" t="s">
        <v>2241</v>
      </c>
      <c r="G1906" s="247"/>
      <c r="H1906" s="248" t="s">
        <v>19</v>
      </c>
      <c r="I1906" s="250"/>
      <c r="J1906" s="247"/>
      <c r="K1906" s="247"/>
      <c r="L1906" s="251"/>
      <c r="M1906" s="252"/>
      <c r="N1906" s="253"/>
      <c r="O1906" s="253"/>
      <c r="P1906" s="253"/>
      <c r="Q1906" s="253"/>
      <c r="R1906" s="253"/>
      <c r="S1906" s="253"/>
      <c r="T1906" s="25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5" t="s">
        <v>193</v>
      </c>
      <c r="AU1906" s="255" t="s">
        <v>82</v>
      </c>
      <c r="AV1906" s="14" t="s">
        <v>80</v>
      </c>
      <c r="AW1906" s="14" t="s">
        <v>33</v>
      </c>
      <c r="AX1906" s="14" t="s">
        <v>72</v>
      </c>
      <c r="AY1906" s="255" t="s">
        <v>180</v>
      </c>
    </row>
    <row r="1907" s="13" customFormat="1">
      <c r="A1907" s="13"/>
      <c r="B1907" s="235"/>
      <c r="C1907" s="236"/>
      <c r="D1907" s="228" t="s">
        <v>193</v>
      </c>
      <c r="E1907" s="237" t="s">
        <v>19</v>
      </c>
      <c r="F1907" s="238" t="s">
        <v>2240</v>
      </c>
      <c r="G1907" s="236"/>
      <c r="H1907" s="239">
        <v>1.276</v>
      </c>
      <c r="I1907" s="240"/>
      <c r="J1907" s="236"/>
      <c r="K1907" s="236"/>
      <c r="L1907" s="241"/>
      <c r="M1907" s="242"/>
      <c r="N1907" s="243"/>
      <c r="O1907" s="243"/>
      <c r="P1907" s="243"/>
      <c r="Q1907" s="243"/>
      <c r="R1907" s="243"/>
      <c r="S1907" s="243"/>
      <c r="T1907" s="244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45" t="s">
        <v>193</v>
      </c>
      <c r="AU1907" s="245" t="s">
        <v>82</v>
      </c>
      <c r="AV1907" s="13" t="s">
        <v>82</v>
      </c>
      <c r="AW1907" s="13" t="s">
        <v>33</v>
      </c>
      <c r="AX1907" s="13" t="s">
        <v>72</v>
      </c>
      <c r="AY1907" s="245" t="s">
        <v>180</v>
      </c>
    </row>
    <row r="1908" s="14" customFormat="1">
      <c r="A1908" s="14"/>
      <c r="B1908" s="246"/>
      <c r="C1908" s="247"/>
      <c r="D1908" s="228" t="s">
        <v>193</v>
      </c>
      <c r="E1908" s="248" t="s">
        <v>19</v>
      </c>
      <c r="F1908" s="249" t="s">
        <v>2242</v>
      </c>
      <c r="G1908" s="247"/>
      <c r="H1908" s="248" t="s">
        <v>19</v>
      </c>
      <c r="I1908" s="250"/>
      <c r="J1908" s="247"/>
      <c r="K1908" s="247"/>
      <c r="L1908" s="251"/>
      <c r="M1908" s="252"/>
      <c r="N1908" s="253"/>
      <c r="O1908" s="253"/>
      <c r="P1908" s="253"/>
      <c r="Q1908" s="253"/>
      <c r="R1908" s="253"/>
      <c r="S1908" s="253"/>
      <c r="T1908" s="25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55" t="s">
        <v>193</v>
      </c>
      <c r="AU1908" s="255" t="s">
        <v>82</v>
      </c>
      <c r="AV1908" s="14" t="s">
        <v>80</v>
      </c>
      <c r="AW1908" s="14" t="s">
        <v>33</v>
      </c>
      <c r="AX1908" s="14" t="s">
        <v>72</v>
      </c>
      <c r="AY1908" s="255" t="s">
        <v>180</v>
      </c>
    </row>
    <row r="1909" s="13" customFormat="1">
      <c r="A1909" s="13"/>
      <c r="B1909" s="235"/>
      <c r="C1909" s="236"/>
      <c r="D1909" s="228" t="s">
        <v>193</v>
      </c>
      <c r="E1909" s="237" t="s">
        <v>19</v>
      </c>
      <c r="F1909" s="238" t="s">
        <v>2243</v>
      </c>
      <c r="G1909" s="236"/>
      <c r="H1909" s="239">
        <v>1.9490000000000001</v>
      </c>
      <c r="I1909" s="240"/>
      <c r="J1909" s="236"/>
      <c r="K1909" s="236"/>
      <c r="L1909" s="241"/>
      <c r="M1909" s="242"/>
      <c r="N1909" s="243"/>
      <c r="O1909" s="243"/>
      <c r="P1909" s="243"/>
      <c r="Q1909" s="243"/>
      <c r="R1909" s="243"/>
      <c r="S1909" s="243"/>
      <c r="T1909" s="244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45" t="s">
        <v>193</v>
      </c>
      <c r="AU1909" s="245" t="s">
        <v>82</v>
      </c>
      <c r="AV1909" s="13" t="s">
        <v>82</v>
      </c>
      <c r="AW1909" s="13" t="s">
        <v>33</v>
      </c>
      <c r="AX1909" s="13" t="s">
        <v>72</v>
      </c>
      <c r="AY1909" s="245" t="s">
        <v>180</v>
      </c>
    </row>
    <row r="1910" s="15" customFormat="1">
      <c r="A1910" s="15"/>
      <c r="B1910" s="256"/>
      <c r="C1910" s="257"/>
      <c r="D1910" s="228" t="s">
        <v>193</v>
      </c>
      <c r="E1910" s="258" t="s">
        <v>19</v>
      </c>
      <c r="F1910" s="259" t="s">
        <v>353</v>
      </c>
      <c r="G1910" s="257"/>
      <c r="H1910" s="260">
        <v>4.5010000000000003</v>
      </c>
      <c r="I1910" s="261"/>
      <c r="J1910" s="257"/>
      <c r="K1910" s="257"/>
      <c r="L1910" s="262"/>
      <c r="M1910" s="263"/>
      <c r="N1910" s="264"/>
      <c r="O1910" s="264"/>
      <c r="P1910" s="264"/>
      <c r="Q1910" s="264"/>
      <c r="R1910" s="264"/>
      <c r="S1910" s="264"/>
      <c r="T1910" s="265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T1910" s="266" t="s">
        <v>193</v>
      </c>
      <c r="AU1910" s="266" t="s">
        <v>82</v>
      </c>
      <c r="AV1910" s="15" t="s">
        <v>187</v>
      </c>
      <c r="AW1910" s="15" t="s">
        <v>33</v>
      </c>
      <c r="AX1910" s="15" t="s">
        <v>80</v>
      </c>
      <c r="AY1910" s="266" t="s">
        <v>180</v>
      </c>
    </row>
    <row r="1911" s="2" customFormat="1" ht="16.5" customHeight="1">
      <c r="A1911" s="40"/>
      <c r="B1911" s="41"/>
      <c r="C1911" s="215" t="s">
        <v>2244</v>
      </c>
      <c r="D1911" s="215" t="s">
        <v>182</v>
      </c>
      <c r="E1911" s="216" t="s">
        <v>2245</v>
      </c>
      <c r="F1911" s="217" t="s">
        <v>2246</v>
      </c>
      <c r="G1911" s="218" t="s">
        <v>367</v>
      </c>
      <c r="H1911" s="219">
        <v>3.1509999999999998</v>
      </c>
      <c r="I1911" s="220"/>
      <c r="J1911" s="221">
        <f>ROUND(I1911*H1911,2)</f>
        <v>0</v>
      </c>
      <c r="K1911" s="217" t="s">
        <v>186</v>
      </c>
      <c r="L1911" s="46"/>
      <c r="M1911" s="222" t="s">
        <v>19</v>
      </c>
      <c r="N1911" s="223" t="s">
        <v>43</v>
      </c>
      <c r="O1911" s="86"/>
      <c r="P1911" s="224">
        <f>O1911*H1911</f>
        <v>0</v>
      </c>
      <c r="Q1911" s="224">
        <v>1.0492699999999999</v>
      </c>
      <c r="R1911" s="224">
        <f>Q1911*H1911</f>
        <v>3.3062497699999995</v>
      </c>
      <c r="S1911" s="224">
        <v>0</v>
      </c>
      <c r="T1911" s="225">
        <f>S1911*H1911</f>
        <v>0</v>
      </c>
      <c r="U1911" s="40"/>
      <c r="V1911" s="40"/>
      <c r="W1911" s="40"/>
      <c r="X1911" s="40"/>
      <c r="Y1911" s="40"/>
      <c r="Z1911" s="40"/>
      <c r="AA1911" s="40"/>
      <c r="AB1911" s="40"/>
      <c r="AC1911" s="40"/>
      <c r="AD1911" s="40"/>
      <c r="AE1911" s="40"/>
      <c r="AR1911" s="226" t="s">
        <v>187</v>
      </c>
      <c r="AT1911" s="226" t="s">
        <v>182</v>
      </c>
      <c r="AU1911" s="226" t="s">
        <v>82</v>
      </c>
      <c r="AY1911" s="19" t="s">
        <v>180</v>
      </c>
      <c r="BE1911" s="227">
        <f>IF(N1911="základní",J1911,0)</f>
        <v>0</v>
      </c>
      <c r="BF1911" s="227">
        <f>IF(N1911="snížená",J1911,0)</f>
        <v>0</v>
      </c>
      <c r="BG1911" s="227">
        <f>IF(N1911="zákl. přenesená",J1911,0)</f>
        <v>0</v>
      </c>
      <c r="BH1911" s="227">
        <f>IF(N1911="sníž. přenesená",J1911,0)</f>
        <v>0</v>
      </c>
      <c r="BI1911" s="227">
        <f>IF(N1911="nulová",J1911,0)</f>
        <v>0</v>
      </c>
      <c r="BJ1911" s="19" t="s">
        <v>80</v>
      </c>
      <c r="BK1911" s="227">
        <f>ROUND(I1911*H1911,2)</f>
        <v>0</v>
      </c>
      <c r="BL1911" s="19" t="s">
        <v>187</v>
      </c>
      <c r="BM1911" s="226" t="s">
        <v>2247</v>
      </c>
    </row>
    <row r="1912" s="2" customFormat="1">
      <c r="A1912" s="40"/>
      <c r="B1912" s="41"/>
      <c r="C1912" s="42"/>
      <c r="D1912" s="228" t="s">
        <v>189</v>
      </c>
      <c r="E1912" s="42"/>
      <c r="F1912" s="229" t="s">
        <v>2248</v>
      </c>
      <c r="G1912" s="42"/>
      <c r="H1912" s="42"/>
      <c r="I1912" s="230"/>
      <c r="J1912" s="42"/>
      <c r="K1912" s="42"/>
      <c r="L1912" s="46"/>
      <c r="M1912" s="231"/>
      <c r="N1912" s="232"/>
      <c r="O1912" s="86"/>
      <c r="P1912" s="86"/>
      <c r="Q1912" s="86"/>
      <c r="R1912" s="86"/>
      <c r="S1912" s="86"/>
      <c r="T1912" s="87"/>
      <c r="U1912" s="40"/>
      <c r="V1912" s="40"/>
      <c r="W1912" s="40"/>
      <c r="X1912" s="40"/>
      <c r="Y1912" s="40"/>
      <c r="Z1912" s="40"/>
      <c r="AA1912" s="40"/>
      <c r="AB1912" s="40"/>
      <c r="AC1912" s="40"/>
      <c r="AD1912" s="40"/>
      <c r="AE1912" s="40"/>
      <c r="AT1912" s="19" t="s">
        <v>189</v>
      </c>
      <c r="AU1912" s="19" t="s">
        <v>82</v>
      </c>
    </row>
    <row r="1913" s="2" customFormat="1">
      <c r="A1913" s="40"/>
      <c r="B1913" s="41"/>
      <c r="C1913" s="42"/>
      <c r="D1913" s="233" t="s">
        <v>191</v>
      </c>
      <c r="E1913" s="42"/>
      <c r="F1913" s="234" t="s">
        <v>2249</v>
      </c>
      <c r="G1913" s="42"/>
      <c r="H1913" s="42"/>
      <c r="I1913" s="230"/>
      <c r="J1913" s="42"/>
      <c r="K1913" s="42"/>
      <c r="L1913" s="46"/>
      <c r="M1913" s="231"/>
      <c r="N1913" s="232"/>
      <c r="O1913" s="86"/>
      <c r="P1913" s="86"/>
      <c r="Q1913" s="86"/>
      <c r="R1913" s="86"/>
      <c r="S1913" s="86"/>
      <c r="T1913" s="87"/>
      <c r="U1913" s="40"/>
      <c r="V1913" s="40"/>
      <c r="W1913" s="40"/>
      <c r="X1913" s="40"/>
      <c r="Y1913" s="40"/>
      <c r="Z1913" s="40"/>
      <c r="AA1913" s="40"/>
      <c r="AB1913" s="40"/>
      <c r="AC1913" s="40"/>
      <c r="AD1913" s="40"/>
      <c r="AE1913" s="40"/>
      <c r="AT1913" s="19" t="s">
        <v>191</v>
      </c>
      <c r="AU1913" s="19" t="s">
        <v>82</v>
      </c>
    </row>
    <row r="1914" s="13" customFormat="1">
      <c r="A1914" s="13"/>
      <c r="B1914" s="235"/>
      <c r="C1914" s="236"/>
      <c r="D1914" s="228" t="s">
        <v>193</v>
      </c>
      <c r="E1914" s="237" t="s">
        <v>19</v>
      </c>
      <c r="F1914" s="238" t="s">
        <v>2250</v>
      </c>
      <c r="G1914" s="236"/>
      <c r="H1914" s="239">
        <v>3.1509999999999998</v>
      </c>
      <c r="I1914" s="240"/>
      <c r="J1914" s="236"/>
      <c r="K1914" s="236"/>
      <c r="L1914" s="241"/>
      <c r="M1914" s="242"/>
      <c r="N1914" s="243"/>
      <c r="O1914" s="243"/>
      <c r="P1914" s="243"/>
      <c r="Q1914" s="243"/>
      <c r="R1914" s="243"/>
      <c r="S1914" s="243"/>
      <c r="T1914" s="244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45" t="s">
        <v>193</v>
      </c>
      <c r="AU1914" s="245" t="s">
        <v>82</v>
      </c>
      <c r="AV1914" s="13" t="s">
        <v>82</v>
      </c>
      <c r="AW1914" s="13" t="s">
        <v>33</v>
      </c>
      <c r="AX1914" s="13" t="s">
        <v>80</v>
      </c>
      <c r="AY1914" s="245" t="s">
        <v>180</v>
      </c>
    </row>
    <row r="1915" s="2" customFormat="1" ht="16.5" customHeight="1">
      <c r="A1915" s="40"/>
      <c r="B1915" s="41"/>
      <c r="C1915" s="215" t="s">
        <v>2251</v>
      </c>
      <c r="D1915" s="215" t="s">
        <v>182</v>
      </c>
      <c r="E1915" s="216" t="s">
        <v>2252</v>
      </c>
      <c r="F1915" s="217" t="s">
        <v>2253</v>
      </c>
      <c r="G1915" s="218" t="s">
        <v>185</v>
      </c>
      <c r="H1915" s="219">
        <v>17.399999999999999</v>
      </c>
      <c r="I1915" s="220"/>
      <c r="J1915" s="221">
        <f>ROUND(I1915*H1915,2)</f>
        <v>0</v>
      </c>
      <c r="K1915" s="217" t="s">
        <v>186</v>
      </c>
      <c r="L1915" s="46"/>
      <c r="M1915" s="222" t="s">
        <v>19</v>
      </c>
      <c r="N1915" s="223" t="s">
        <v>43</v>
      </c>
      <c r="O1915" s="86"/>
      <c r="P1915" s="224">
        <f>O1915*H1915</f>
        <v>0</v>
      </c>
      <c r="Q1915" s="224">
        <v>0.014120000000000001</v>
      </c>
      <c r="R1915" s="224">
        <f>Q1915*H1915</f>
        <v>0.24568799999999999</v>
      </c>
      <c r="S1915" s="224">
        <v>0</v>
      </c>
      <c r="T1915" s="225">
        <f>S1915*H1915</f>
        <v>0</v>
      </c>
      <c r="U1915" s="40"/>
      <c r="V1915" s="40"/>
      <c r="W1915" s="40"/>
      <c r="X1915" s="40"/>
      <c r="Y1915" s="40"/>
      <c r="Z1915" s="40"/>
      <c r="AA1915" s="40"/>
      <c r="AB1915" s="40"/>
      <c r="AC1915" s="40"/>
      <c r="AD1915" s="40"/>
      <c r="AE1915" s="40"/>
      <c r="AR1915" s="226" t="s">
        <v>187</v>
      </c>
      <c r="AT1915" s="226" t="s">
        <v>182</v>
      </c>
      <c r="AU1915" s="226" t="s">
        <v>82</v>
      </c>
      <c r="AY1915" s="19" t="s">
        <v>180</v>
      </c>
      <c r="BE1915" s="227">
        <f>IF(N1915="základní",J1915,0)</f>
        <v>0</v>
      </c>
      <c r="BF1915" s="227">
        <f>IF(N1915="snížená",J1915,0)</f>
        <v>0</v>
      </c>
      <c r="BG1915" s="227">
        <f>IF(N1915="zákl. přenesená",J1915,0)</f>
        <v>0</v>
      </c>
      <c r="BH1915" s="227">
        <f>IF(N1915="sníž. přenesená",J1915,0)</f>
        <v>0</v>
      </c>
      <c r="BI1915" s="227">
        <f>IF(N1915="nulová",J1915,0)</f>
        <v>0</v>
      </c>
      <c r="BJ1915" s="19" t="s">
        <v>80</v>
      </c>
      <c r="BK1915" s="227">
        <f>ROUND(I1915*H1915,2)</f>
        <v>0</v>
      </c>
      <c r="BL1915" s="19" t="s">
        <v>187</v>
      </c>
      <c r="BM1915" s="226" t="s">
        <v>2254</v>
      </c>
    </row>
    <row r="1916" s="2" customFormat="1">
      <c r="A1916" s="40"/>
      <c r="B1916" s="41"/>
      <c r="C1916" s="42"/>
      <c r="D1916" s="228" t="s">
        <v>189</v>
      </c>
      <c r="E1916" s="42"/>
      <c r="F1916" s="229" t="s">
        <v>2255</v>
      </c>
      <c r="G1916" s="42"/>
      <c r="H1916" s="42"/>
      <c r="I1916" s="230"/>
      <c r="J1916" s="42"/>
      <c r="K1916" s="42"/>
      <c r="L1916" s="46"/>
      <c r="M1916" s="231"/>
      <c r="N1916" s="232"/>
      <c r="O1916" s="86"/>
      <c r="P1916" s="86"/>
      <c r="Q1916" s="86"/>
      <c r="R1916" s="86"/>
      <c r="S1916" s="86"/>
      <c r="T1916" s="87"/>
      <c r="U1916" s="40"/>
      <c r="V1916" s="40"/>
      <c r="W1916" s="40"/>
      <c r="X1916" s="40"/>
      <c r="Y1916" s="40"/>
      <c r="Z1916" s="40"/>
      <c r="AA1916" s="40"/>
      <c r="AB1916" s="40"/>
      <c r="AC1916" s="40"/>
      <c r="AD1916" s="40"/>
      <c r="AE1916" s="40"/>
      <c r="AT1916" s="19" t="s">
        <v>189</v>
      </c>
      <c r="AU1916" s="19" t="s">
        <v>82</v>
      </c>
    </row>
    <row r="1917" s="2" customFormat="1">
      <c r="A1917" s="40"/>
      <c r="B1917" s="41"/>
      <c r="C1917" s="42"/>
      <c r="D1917" s="233" t="s">
        <v>191</v>
      </c>
      <c r="E1917" s="42"/>
      <c r="F1917" s="234" t="s">
        <v>2256</v>
      </c>
      <c r="G1917" s="42"/>
      <c r="H1917" s="42"/>
      <c r="I1917" s="230"/>
      <c r="J1917" s="42"/>
      <c r="K1917" s="42"/>
      <c r="L1917" s="46"/>
      <c r="M1917" s="231"/>
      <c r="N1917" s="232"/>
      <c r="O1917" s="86"/>
      <c r="P1917" s="86"/>
      <c r="Q1917" s="86"/>
      <c r="R1917" s="86"/>
      <c r="S1917" s="86"/>
      <c r="T1917" s="87"/>
      <c r="U1917" s="40"/>
      <c r="V1917" s="40"/>
      <c r="W1917" s="40"/>
      <c r="X1917" s="40"/>
      <c r="Y1917" s="40"/>
      <c r="Z1917" s="40"/>
      <c r="AA1917" s="40"/>
      <c r="AB1917" s="40"/>
      <c r="AC1917" s="40"/>
      <c r="AD1917" s="40"/>
      <c r="AE1917" s="40"/>
      <c r="AT1917" s="19" t="s">
        <v>191</v>
      </c>
      <c r="AU1917" s="19" t="s">
        <v>82</v>
      </c>
    </row>
    <row r="1918" s="14" customFormat="1">
      <c r="A1918" s="14"/>
      <c r="B1918" s="246"/>
      <c r="C1918" s="247"/>
      <c r="D1918" s="228" t="s">
        <v>193</v>
      </c>
      <c r="E1918" s="248" t="s">
        <v>19</v>
      </c>
      <c r="F1918" s="249" t="s">
        <v>2257</v>
      </c>
      <c r="G1918" s="247"/>
      <c r="H1918" s="248" t="s">
        <v>19</v>
      </c>
      <c r="I1918" s="250"/>
      <c r="J1918" s="247"/>
      <c r="K1918" s="247"/>
      <c r="L1918" s="251"/>
      <c r="M1918" s="252"/>
      <c r="N1918" s="253"/>
      <c r="O1918" s="253"/>
      <c r="P1918" s="253"/>
      <c r="Q1918" s="253"/>
      <c r="R1918" s="253"/>
      <c r="S1918" s="253"/>
      <c r="T1918" s="254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T1918" s="255" t="s">
        <v>193</v>
      </c>
      <c r="AU1918" s="255" t="s">
        <v>82</v>
      </c>
      <c r="AV1918" s="14" t="s">
        <v>80</v>
      </c>
      <c r="AW1918" s="14" t="s">
        <v>33</v>
      </c>
      <c r="AX1918" s="14" t="s">
        <v>72</v>
      </c>
      <c r="AY1918" s="255" t="s">
        <v>180</v>
      </c>
    </row>
    <row r="1919" s="13" customFormat="1">
      <c r="A1919" s="13"/>
      <c r="B1919" s="235"/>
      <c r="C1919" s="236"/>
      <c r="D1919" s="228" t="s">
        <v>193</v>
      </c>
      <c r="E1919" s="237" t="s">
        <v>19</v>
      </c>
      <c r="F1919" s="238" t="s">
        <v>2258</v>
      </c>
      <c r="G1919" s="236"/>
      <c r="H1919" s="239">
        <v>8.6999999999999993</v>
      </c>
      <c r="I1919" s="240"/>
      <c r="J1919" s="236"/>
      <c r="K1919" s="236"/>
      <c r="L1919" s="241"/>
      <c r="M1919" s="242"/>
      <c r="N1919" s="243"/>
      <c r="O1919" s="243"/>
      <c r="P1919" s="243"/>
      <c r="Q1919" s="243"/>
      <c r="R1919" s="243"/>
      <c r="S1919" s="243"/>
      <c r="T1919" s="244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45" t="s">
        <v>193</v>
      </c>
      <c r="AU1919" s="245" t="s">
        <v>82</v>
      </c>
      <c r="AV1919" s="13" t="s">
        <v>82</v>
      </c>
      <c r="AW1919" s="13" t="s">
        <v>33</v>
      </c>
      <c r="AX1919" s="13" t="s">
        <v>72</v>
      </c>
      <c r="AY1919" s="245" t="s">
        <v>180</v>
      </c>
    </row>
    <row r="1920" s="14" customFormat="1">
      <c r="A1920" s="14"/>
      <c r="B1920" s="246"/>
      <c r="C1920" s="247"/>
      <c r="D1920" s="228" t="s">
        <v>193</v>
      </c>
      <c r="E1920" s="248" t="s">
        <v>19</v>
      </c>
      <c r="F1920" s="249" t="s">
        <v>2259</v>
      </c>
      <c r="G1920" s="247"/>
      <c r="H1920" s="248" t="s">
        <v>19</v>
      </c>
      <c r="I1920" s="250"/>
      <c r="J1920" s="247"/>
      <c r="K1920" s="247"/>
      <c r="L1920" s="251"/>
      <c r="M1920" s="252"/>
      <c r="N1920" s="253"/>
      <c r="O1920" s="253"/>
      <c r="P1920" s="253"/>
      <c r="Q1920" s="253"/>
      <c r="R1920" s="253"/>
      <c r="S1920" s="253"/>
      <c r="T1920" s="254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T1920" s="255" t="s">
        <v>193</v>
      </c>
      <c r="AU1920" s="255" t="s">
        <v>82</v>
      </c>
      <c r="AV1920" s="14" t="s">
        <v>80</v>
      </c>
      <c r="AW1920" s="14" t="s">
        <v>33</v>
      </c>
      <c r="AX1920" s="14" t="s">
        <v>72</v>
      </c>
      <c r="AY1920" s="255" t="s">
        <v>180</v>
      </c>
    </row>
    <row r="1921" s="13" customFormat="1">
      <c r="A1921" s="13"/>
      <c r="B1921" s="235"/>
      <c r="C1921" s="236"/>
      <c r="D1921" s="228" t="s">
        <v>193</v>
      </c>
      <c r="E1921" s="237" t="s">
        <v>19</v>
      </c>
      <c r="F1921" s="238" t="s">
        <v>2258</v>
      </c>
      <c r="G1921" s="236"/>
      <c r="H1921" s="239">
        <v>8.6999999999999993</v>
      </c>
      <c r="I1921" s="240"/>
      <c r="J1921" s="236"/>
      <c r="K1921" s="236"/>
      <c r="L1921" s="241"/>
      <c r="M1921" s="242"/>
      <c r="N1921" s="243"/>
      <c r="O1921" s="243"/>
      <c r="P1921" s="243"/>
      <c r="Q1921" s="243"/>
      <c r="R1921" s="243"/>
      <c r="S1921" s="243"/>
      <c r="T1921" s="244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45" t="s">
        <v>193</v>
      </c>
      <c r="AU1921" s="245" t="s">
        <v>82</v>
      </c>
      <c r="AV1921" s="13" t="s">
        <v>82</v>
      </c>
      <c r="AW1921" s="13" t="s">
        <v>33</v>
      </c>
      <c r="AX1921" s="13" t="s">
        <v>72</v>
      </c>
      <c r="AY1921" s="245" t="s">
        <v>180</v>
      </c>
    </row>
    <row r="1922" s="15" customFormat="1">
      <c r="A1922" s="15"/>
      <c r="B1922" s="256"/>
      <c r="C1922" s="257"/>
      <c r="D1922" s="228" t="s">
        <v>193</v>
      </c>
      <c r="E1922" s="258" t="s">
        <v>19</v>
      </c>
      <c r="F1922" s="259" t="s">
        <v>353</v>
      </c>
      <c r="G1922" s="257"/>
      <c r="H1922" s="260">
        <v>17.399999999999999</v>
      </c>
      <c r="I1922" s="261"/>
      <c r="J1922" s="257"/>
      <c r="K1922" s="257"/>
      <c r="L1922" s="262"/>
      <c r="M1922" s="263"/>
      <c r="N1922" s="264"/>
      <c r="O1922" s="264"/>
      <c r="P1922" s="264"/>
      <c r="Q1922" s="264"/>
      <c r="R1922" s="264"/>
      <c r="S1922" s="264"/>
      <c r="T1922" s="265"/>
      <c r="U1922" s="15"/>
      <c r="V1922" s="15"/>
      <c r="W1922" s="15"/>
      <c r="X1922" s="15"/>
      <c r="Y1922" s="15"/>
      <c r="Z1922" s="15"/>
      <c r="AA1922" s="15"/>
      <c r="AB1922" s="15"/>
      <c r="AC1922" s="15"/>
      <c r="AD1922" s="15"/>
      <c r="AE1922" s="15"/>
      <c r="AT1922" s="266" t="s">
        <v>193</v>
      </c>
      <c r="AU1922" s="266" t="s">
        <v>82</v>
      </c>
      <c r="AV1922" s="15" t="s">
        <v>187</v>
      </c>
      <c r="AW1922" s="15" t="s">
        <v>33</v>
      </c>
      <c r="AX1922" s="15" t="s">
        <v>80</v>
      </c>
      <c r="AY1922" s="266" t="s">
        <v>180</v>
      </c>
    </row>
    <row r="1923" s="2" customFormat="1" ht="16.5" customHeight="1">
      <c r="A1923" s="40"/>
      <c r="B1923" s="41"/>
      <c r="C1923" s="215" t="s">
        <v>2260</v>
      </c>
      <c r="D1923" s="215" t="s">
        <v>182</v>
      </c>
      <c r="E1923" s="216" t="s">
        <v>2261</v>
      </c>
      <c r="F1923" s="217" t="s">
        <v>2262</v>
      </c>
      <c r="G1923" s="218" t="s">
        <v>185</v>
      </c>
      <c r="H1923" s="219">
        <v>17.399999999999999</v>
      </c>
      <c r="I1923" s="220"/>
      <c r="J1923" s="221">
        <f>ROUND(I1923*H1923,2)</f>
        <v>0</v>
      </c>
      <c r="K1923" s="217" t="s">
        <v>186</v>
      </c>
      <c r="L1923" s="46"/>
      <c r="M1923" s="222" t="s">
        <v>19</v>
      </c>
      <c r="N1923" s="223" t="s">
        <v>43</v>
      </c>
      <c r="O1923" s="86"/>
      <c r="P1923" s="224">
        <f>O1923*H1923</f>
        <v>0</v>
      </c>
      <c r="Q1923" s="224">
        <v>0</v>
      </c>
      <c r="R1923" s="224">
        <f>Q1923*H1923</f>
        <v>0</v>
      </c>
      <c r="S1923" s="224">
        <v>0</v>
      </c>
      <c r="T1923" s="225">
        <f>S1923*H1923</f>
        <v>0</v>
      </c>
      <c r="U1923" s="40"/>
      <c r="V1923" s="40"/>
      <c r="W1923" s="40"/>
      <c r="X1923" s="40"/>
      <c r="Y1923" s="40"/>
      <c r="Z1923" s="40"/>
      <c r="AA1923" s="40"/>
      <c r="AB1923" s="40"/>
      <c r="AC1923" s="40"/>
      <c r="AD1923" s="40"/>
      <c r="AE1923" s="40"/>
      <c r="AR1923" s="226" t="s">
        <v>187</v>
      </c>
      <c r="AT1923" s="226" t="s">
        <v>182</v>
      </c>
      <c r="AU1923" s="226" t="s">
        <v>82</v>
      </c>
      <c r="AY1923" s="19" t="s">
        <v>180</v>
      </c>
      <c r="BE1923" s="227">
        <f>IF(N1923="základní",J1923,0)</f>
        <v>0</v>
      </c>
      <c r="BF1923" s="227">
        <f>IF(N1923="snížená",J1923,0)</f>
        <v>0</v>
      </c>
      <c r="BG1923" s="227">
        <f>IF(N1923="zákl. přenesená",J1923,0)</f>
        <v>0</v>
      </c>
      <c r="BH1923" s="227">
        <f>IF(N1923="sníž. přenesená",J1923,0)</f>
        <v>0</v>
      </c>
      <c r="BI1923" s="227">
        <f>IF(N1923="nulová",J1923,0)</f>
        <v>0</v>
      </c>
      <c r="BJ1923" s="19" t="s">
        <v>80</v>
      </c>
      <c r="BK1923" s="227">
        <f>ROUND(I1923*H1923,2)</f>
        <v>0</v>
      </c>
      <c r="BL1923" s="19" t="s">
        <v>187</v>
      </c>
      <c r="BM1923" s="226" t="s">
        <v>2263</v>
      </c>
    </row>
    <row r="1924" s="2" customFormat="1">
      <c r="A1924" s="40"/>
      <c r="B1924" s="41"/>
      <c r="C1924" s="42"/>
      <c r="D1924" s="228" t="s">
        <v>189</v>
      </c>
      <c r="E1924" s="42"/>
      <c r="F1924" s="229" t="s">
        <v>2264</v>
      </c>
      <c r="G1924" s="42"/>
      <c r="H1924" s="42"/>
      <c r="I1924" s="230"/>
      <c r="J1924" s="42"/>
      <c r="K1924" s="42"/>
      <c r="L1924" s="46"/>
      <c r="M1924" s="231"/>
      <c r="N1924" s="232"/>
      <c r="O1924" s="86"/>
      <c r="P1924" s="86"/>
      <c r="Q1924" s="86"/>
      <c r="R1924" s="86"/>
      <c r="S1924" s="86"/>
      <c r="T1924" s="87"/>
      <c r="U1924" s="40"/>
      <c r="V1924" s="40"/>
      <c r="W1924" s="40"/>
      <c r="X1924" s="40"/>
      <c r="Y1924" s="40"/>
      <c r="Z1924" s="40"/>
      <c r="AA1924" s="40"/>
      <c r="AB1924" s="40"/>
      <c r="AC1924" s="40"/>
      <c r="AD1924" s="40"/>
      <c r="AE1924" s="40"/>
      <c r="AT1924" s="19" t="s">
        <v>189</v>
      </c>
      <c r="AU1924" s="19" t="s">
        <v>82</v>
      </c>
    </row>
    <row r="1925" s="2" customFormat="1">
      <c r="A1925" s="40"/>
      <c r="B1925" s="41"/>
      <c r="C1925" s="42"/>
      <c r="D1925" s="233" t="s">
        <v>191</v>
      </c>
      <c r="E1925" s="42"/>
      <c r="F1925" s="234" t="s">
        <v>2265</v>
      </c>
      <c r="G1925" s="42"/>
      <c r="H1925" s="42"/>
      <c r="I1925" s="230"/>
      <c r="J1925" s="42"/>
      <c r="K1925" s="42"/>
      <c r="L1925" s="46"/>
      <c r="M1925" s="231"/>
      <c r="N1925" s="232"/>
      <c r="O1925" s="86"/>
      <c r="P1925" s="86"/>
      <c r="Q1925" s="86"/>
      <c r="R1925" s="86"/>
      <c r="S1925" s="86"/>
      <c r="T1925" s="87"/>
      <c r="U1925" s="40"/>
      <c r="V1925" s="40"/>
      <c r="W1925" s="40"/>
      <c r="X1925" s="40"/>
      <c r="Y1925" s="40"/>
      <c r="Z1925" s="40"/>
      <c r="AA1925" s="40"/>
      <c r="AB1925" s="40"/>
      <c r="AC1925" s="40"/>
      <c r="AD1925" s="40"/>
      <c r="AE1925" s="40"/>
      <c r="AT1925" s="19" t="s">
        <v>191</v>
      </c>
      <c r="AU1925" s="19" t="s">
        <v>82</v>
      </c>
    </row>
    <row r="1926" s="2" customFormat="1" ht="16.5" customHeight="1">
      <c r="A1926" s="40"/>
      <c r="B1926" s="41"/>
      <c r="C1926" s="215" t="s">
        <v>2266</v>
      </c>
      <c r="D1926" s="215" t="s">
        <v>182</v>
      </c>
      <c r="E1926" s="216" t="s">
        <v>2267</v>
      </c>
      <c r="F1926" s="217" t="s">
        <v>2268</v>
      </c>
      <c r="G1926" s="218" t="s">
        <v>235</v>
      </c>
      <c r="H1926" s="219">
        <v>60.170000000000002</v>
      </c>
      <c r="I1926" s="220"/>
      <c r="J1926" s="221">
        <f>ROUND(I1926*H1926,2)</f>
        <v>0</v>
      </c>
      <c r="K1926" s="217" t="s">
        <v>186</v>
      </c>
      <c r="L1926" s="46"/>
      <c r="M1926" s="222" t="s">
        <v>19</v>
      </c>
      <c r="N1926" s="223" t="s">
        <v>43</v>
      </c>
      <c r="O1926" s="86"/>
      <c r="P1926" s="224">
        <f>O1926*H1926</f>
        <v>0</v>
      </c>
      <c r="Q1926" s="224">
        <v>0.11046</v>
      </c>
      <c r="R1926" s="224">
        <f>Q1926*H1926</f>
        <v>6.6463782</v>
      </c>
      <c r="S1926" s="224">
        <v>0</v>
      </c>
      <c r="T1926" s="225">
        <f>S1926*H1926</f>
        <v>0</v>
      </c>
      <c r="U1926" s="40"/>
      <c r="V1926" s="40"/>
      <c r="W1926" s="40"/>
      <c r="X1926" s="40"/>
      <c r="Y1926" s="40"/>
      <c r="Z1926" s="40"/>
      <c r="AA1926" s="40"/>
      <c r="AB1926" s="40"/>
      <c r="AC1926" s="40"/>
      <c r="AD1926" s="40"/>
      <c r="AE1926" s="40"/>
      <c r="AR1926" s="226" t="s">
        <v>187</v>
      </c>
      <c r="AT1926" s="226" t="s">
        <v>182</v>
      </c>
      <c r="AU1926" s="226" t="s">
        <v>82</v>
      </c>
      <c r="AY1926" s="19" t="s">
        <v>180</v>
      </c>
      <c r="BE1926" s="227">
        <f>IF(N1926="základní",J1926,0)</f>
        <v>0</v>
      </c>
      <c r="BF1926" s="227">
        <f>IF(N1926="snížená",J1926,0)</f>
        <v>0</v>
      </c>
      <c r="BG1926" s="227">
        <f>IF(N1926="zákl. přenesená",J1926,0)</f>
        <v>0</v>
      </c>
      <c r="BH1926" s="227">
        <f>IF(N1926="sníž. přenesená",J1926,0)</f>
        <v>0</v>
      </c>
      <c r="BI1926" s="227">
        <f>IF(N1926="nulová",J1926,0)</f>
        <v>0</v>
      </c>
      <c r="BJ1926" s="19" t="s">
        <v>80</v>
      </c>
      <c r="BK1926" s="227">
        <f>ROUND(I1926*H1926,2)</f>
        <v>0</v>
      </c>
      <c r="BL1926" s="19" t="s">
        <v>187</v>
      </c>
      <c r="BM1926" s="226" t="s">
        <v>2269</v>
      </c>
    </row>
    <row r="1927" s="2" customFormat="1">
      <c r="A1927" s="40"/>
      <c r="B1927" s="41"/>
      <c r="C1927" s="42"/>
      <c r="D1927" s="228" t="s">
        <v>189</v>
      </c>
      <c r="E1927" s="42"/>
      <c r="F1927" s="229" t="s">
        <v>2270</v>
      </c>
      <c r="G1927" s="42"/>
      <c r="H1927" s="42"/>
      <c r="I1927" s="230"/>
      <c r="J1927" s="42"/>
      <c r="K1927" s="42"/>
      <c r="L1927" s="46"/>
      <c r="M1927" s="231"/>
      <c r="N1927" s="232"/>
      <c r="O1927" s="86"/>
      <c r="P1927" s="86"/>
      <c r="Q1927" s="86"/>
      <c r="R1927" s="86"/>
      <c r="S1927" s="86"/>
      <c r="T1927" s="87"/>
      <c r="U1927" s="40"/>
      <c r="V1927" s="40"/>
      <c r="W1927" s="40"/>
      <c r="X1927" s="40"/>
      <c r="Y1927" s="40"/>
      <c r="Z1927" s="40"/>
      <c r="AA1927" s="40"/>
      <c r="AB1927" s="40"/>
      <c r="AC1927" s="40"/>
      <c r="AD1927" s="40"/>
      <c r="AE1927" s="40"/>
      <c r="AT1927" s="19" t="s">
        <v>189</v>
      </c>
      <c r="AU1927" s="19" t="s">
        <v>82</v>
      </c>
    </row>
    <row r="1928" s="2" customFormat="1">
      <c r="A1928" s="40"/>
      <c r="B1928" s="41"/>
      <c r="C1928" s="42"/>
      <c r="D1928" s="233" t="s">
        <v>191</v>
      </c>
      <c r="E1928" s="42"/>
      <c r="F1928" s="234" t="s">
        <v>2271</v>
      </c>
      <c r="G1928" s="42"/>
      <c r="H1928" s="42"/>
      <c r="I1928" s="230"/>
      <c r="J1928" s="42"/>
      <c r="K1928" s="42"/>
      <c r="L1928" s="46"/>
      <c r="M1928" s="231"/>
      <c r="N1928" s="232"/>
      <c r="O1928" s="86"/>
      <c r="P1928" s="86"/>
      <c r="Q1928" s="86"/>
      <c r="R1928" s="86"/>
      <c r="S1928" s="86"/>
      <c r="T1928" s="87"/>
      <c r="U1928" s="40"/>
      <c r="V1928" s="40"/>
      <c r="W1928" s="40"/>
      <c r="X1928" s="40"/>
      <c r="Y1928" s="40"/>
      <c r="Z1928" s="40"/>
      <c r="AA1928" s="40"/>
      <c r="AB1928" s="40"/>
      <c r="AC1928" s="40"/>
      <c r="AD1928" s="40"/>
      <c r="AE1928" s="40"/>
      <c r="AT1928" s="19" t="s">
        <v>191</v>
      </c>
      <c r="AU1928" s="19" t="s">
        <v>82</v>
      </c>
    </row>
    <row r="1929" s="14" customFormat="1">
      <c r="A1929" s="14"/>
      <c r="B1929" s="246"/>
      <c r="C1929" s="247"/>
      <c r="D1929" s="228" t="s">
        <v>193</v>
      </c>
      <c r="E1929" s="248" t="s">
        <v>19</v>
      </c>
      <c r="F1929" s="249" t="s">
        <v>2257</v>
      </c>
      <c r="G1929" s="247"/>
      <c r="H1929" s="248" t="s">
        <v>19</v>
      </c>
      <c r="I1929" s="250"/>
      <c r="J1929" s="247"/>
      <c r="K1929" s="247"/>
      <c r="L1929" s="251"/>
      <c r="M1929" s="252"/>
      <c r="N1929" s="253"/>
      <c r="O1929" s="253"/>
      <c r="P1929" s="253"/>
      <c r="Q1929" s="253"/>
      <c r="R1929" s="253"/>
      <c r="S1929" s="253"/>
      <c r="T1929" s="254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T1929" s="255" t="s">
        <v>193</v>
      </c>
      <c r="AU1929" s="255" t="s">
        <v>82</v>
      </c>
      <c r="AV1929" s="14" t="s">
        <v>80</v>
      </c>
      <c r="AW1929" s="14" t="s">
        <v>33</v>
      </c>
      <c r="AX1929" s="14" t="s">
        <v>72</v>
      </c>
      <c r="AY1929" s="255" t="s">
        <v>180</v>
      </c>
    </row>
    <row r="1930" s="13" customFormat="1">
      <c r="A1930" s="13"/>
      <c r="B1930" s="235"/>
      <c r="C1930" s="236"/>
      <c r="D1930" s="228" t="s">
        <v>193</v>
      </c>
      <c r="E1930" s="237" t="s">
        <v>19</v>
      </c>
      <c r="F1930" s="238" t="s">
        <v>2272</v>
      </c>
      <c r="G1930" s="236"/>
      <c r="H1930" s="239">
        <v>17.600000000000001</v>
      </c>
      <c r="I1930" s="240"/>
      <c r="J1930" s="236"/>
      <c r="K1930" s="236"/>
      <c r="L1930" s="241"/>
      <c r="M1930" s="242"/>
      <c r="N1930" s="243"/>
      <c r="O1930" s="243"/>
      <c r="P1930" s="243"/>
      <c r="Q1930" s="243"/>
      <c r="R1930" s="243"/>
      <c r="S1930" s="243"/>
      <c r="T1930" s="244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45" t="s">
        <v>193</v>
      </c>
      <c r="AU1930" s="245" t="s">
        <v>82</v>
      </c>
      <c r="AV1930" s="13" t="s">
        <v>82</v>
      </c>
      <c r="AW1930" s="13" t="s">
        <v>33</v>
      </c>
      <c r="AX1930" s="13" t="s">
        <v>72</v>
      </c>
      <c r="AY1930" s="245" t="s">
        <v>180</v>
      </c>
    </row>
    <row r="1931" s="14" customFormat="1">
      <c r="A1931" s="14"/>
      <c r="B1931" s="246"/>
      <c r="C1931" s="247"/>
      <c r="D1931" s="228" t="s">
        <v>193</v>
      </c>
      <c r="E1931" s="248" t="s">
        <v>19</v>
      </c>
      <c r="F1931" s="249" t="s">
        <v>2259</v>
      </c>
      <c r="G1931" s="247"/>
      <c r="H1931" s="248" t="s">
        <v>19</v>
      </c>
      <c r="I1931" s="250"/>
      <c r="J1931" s="247"/>
      <c r="K1931" s="247"/>
      <c r="L1931" s="251"/>
      <c r="M1931" s="252"/>
      <c r="N1931" s="253"/>
      <c r="O1931" s="253"/>
      <c r="P1931" s="253"/>
      <c r="Q1931" s="253"/>
      <c r="R1931" s="253"/>
      <c r="S1931" s="253"/>
      <c r="T1931" s="254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55" t="s">
        <v>193</v>
      </c>
      <c r="AU1931" s="255" t="s">
        <v>82</v>
      </c>
      <c r="AV1931" s="14" t="s">
        <v>80</v>
      </c>
      <c r="AW1931" s="14" t="s">
        <v>33</v>
      </c>
      <c r="AX1931" s="14" t="s">
        <v>72</v>
      </c>
      <c r="AY1931" s="255" t="s">
        <v>180</v>
      </c>
    </row>
    <row r="1932" s="13" customFormat="1">
      <c r="A1932" s="13"/>
      <c r="B1932" s="235"/>
      <c r="C1932" s="236"/>
      <c r="D1932" s="228" t="s">
        <v>193</v>
      </c>
      <c r="E1932" s="237" t="s">
        <v>19</v>
      </c>
      <c r="F1932" s="238" t="s">
        <v>2272</v>
      </c>
      <c r="G1932" s="236"/>
      <c r="H1932" s="239">
        <v>17.600000000000001</v>
      </c>
      <c r="I1932" s="240"/>
      <c r="J1932" s="236"/>
      <c r="K1932" s="236"/>
      <c r="L1932" s="241"/>
      <c r="M1932" s="242"/>
      <c r="N1932" s="243"/>
      <c r="O1932" s="243"/>
      <c r="P1932" s="243"/>
      <c r="Q1932" s="243"/>
      <c r="R1932" s="243"/>
      <c r="S1932" s="243"/>
      <c r="T1932" s="244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45" t="s">
        <v>193</v>
      </c>
      <c r="AU1932" s="245" t="s">
        <v>82</v>
      </c>
      <c r="AV1932" s="13" t="s">
        <v>82</v>
      </c>
      <c r="AW1932" s="13" t="s">
        <v>33</v>
      </c>
      <c r="AX1932" s="13" t="s">
        <v>72</v>
      </c>
      <c r="AY1932" s="245" t="s">
        <v>180</v>
      </c>
    </row>
    <row r="1933" s="14" customFormat="1">
      <c r="A1933" s="14"/>
      <c r="B1933" s="246"/>
      <c r="C1933" s="247"/>
      <c r="D1933" s="228" t="s">
        <v>193</v>
      </c>
      <c r="E1933" s="248" t="s">
        <v>19</v>
      </c>
      <c r="F1933" s="249" t="s">
        <v>2273</v>
      </c>
      <c r="G1933" s="247"/>
      <c r="H1933" s="248" t="s">
        <v>19</v>
      </c>
      <c r="I1933" s="250"/>
      <c r="J1933" s="247"/>
      <c r="K1933" s="247"/>
      <c r="L1933" s="251"/>
      <c r="M1933" s="252"/>
      <c r="N1933" s="253"/>
      <c r="O1933" s="253"/>
      <c r="P1933" s="253"/>
      <c r="Q1933" s="253"/>
      <c r="R1933" s="253"/>
      <c r="S1933" s="253"/>
      <c r="T1933" s="254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5" t="s">
        <v>193</v>
      </c>
      <c r="AU1933" s="255" t="s">
        <v>82</v>
      </c>
      <c r="AV1933" s="14" t="s">
        <v>80</v>
      </c>
      <c r="AW1933" s="14" t="s">
        <v>33</v>
      </c>
      <c r="AX1933" s="14" t="s">
        <v>72</v>
      </c>
      <c r="AY1933" s="255" t="s">
        <v>180</v>
      </c>
    </row>
    <row r="1934" s="13" customFormat="1">
      <c r="A1934" s="13"/>
      <c r="B1934" s="235"/>
      <c r="C1934" s="236"/>
      <c r="D1934" s="228" t="s">
        <v>193</v>
      </c>
      <c r="E1934" s="237" t="s">
        <v>19</v>
      </c>
      <c r="F1934" s="238" t="s">
        <v>2274</v>
      </c>
      <c r="G1934" s="236"/>
      <c r="H1934" s="239">
        <v>24.969999999999999</v>
      </c>
      <c r="I1934" s="240"/>
      <c r="J1934" s="236"/>
      <c r="K1934" s="236"/>
      <c r="L1934" s="241"/>
      <c r="M1934" s="242"/>
      <c r="N1934" s="243"/>
      <c r="O1934" s="243"/>
      <c r="P1934" s="243"/>
      <c r="Q1934" s="243"/>
      <c r="R1934" s="243"/>
      <c r="S1934" s="243"/>
      <c r="T1934" s="244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45" t="s">
        <v>193</v>
      </c>
      <c r="AU1934" s="245" t="s">
        <v>82</v>
      </c>
      <c r="AV1934" s="13" t="s">
        <v>82</v>
      </c>
      <c r="AW1934" s="13" t="s">
        <v>33</v>
      </c>
      <c r="AX1934" s="13" t="s">
        <v>72</v>
      </c>
      <c r="AY1934" s="245" t="s">
        <v>180</v>
      </c>
    </row>
    <row r="1935" s="15" customFormat="1">
      <c r="A1935" s="15"/>
      <c r="B1935" s="256"/>
      <c r="C1935" s="257"/>
      <c r="D1935" s="228" t="s">
        <v>193</v>
      </c>
      <c r="E1935" s="258" t="s">
        <v>19</v>
      </c>
      <c r="F1935" s="259" t="s">
        <v>353</v>
      </c>
      <c r="G1935" s="257"/>
      <c r="H1935" s="260">
        <v>60.170000000000002</v>
      </c>
      <c r="I1935" s="261"/>
      <c r="J1935" s="257"/>
      <c r="K1935" s="257"/>
      <c r="L1935" s="262"/>
      <c r="M1935" s="263"/>
      <c r="N1935" s="264"/>
      <c r="O1935" s="264"/>
      <c r="P1935" s="264"/>
      <c r="Q1935" s="264"/>
      <c r="R1935" s="264"/>
      <c r="S1935" s="264"/>
      <c r="T1935" s="265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T1935" s="266" t="s">
        <v>193</v>
      </c>
      <c r="AU1935" s="266" t="s">
        <v>82</v>
      </c>
      <c r="AV1935" s="15" t="s">
        <v>187</v>
      </c>
      <c r="AW1935" s="15" t="s">
        <v>33</v>
      </c>
      <c r="AX1935" s="15" t="s">
        <v>80</v>
      </c>
      <c r="AY1935" s="266" t="s">
        <v>180</v>
      </c>
    </row>
    <row r="1936" s="2" customFormat="1" ht="16.5" customHeight="1">
      <c r="A1936" s="40"/>
      <c r="B1936" s="41"/>
      <c r="C1936" s="215" t="s">
        <v>2275</v>
      </c>
      <c r="D1936" s="215" t="s">
        <v>182</v>
      </c>
      <c r="E1936" s="216" t="s">
        <v>2276</v>
      </c>
      <c r="F1936" s="217" t="s">
        <v>2277</v>
      </c>
      <c r="G1936" s="218" t="s">
        <v>185</v>
      </c>
      <c r="H1936" s="219">
        <v>12.484999999999999</v>
      </c>
      <c r="I1936" s="220"/>
      <c r="J1936" s="221">
        <f>ROUND(I1936*H1936,2)</f>
        <v>0</v>
      </c>
      <c r="K1936" s="217" t="s">
        <v>186</v>
      </c>
      <c r="L1936" s="46"/>
      <c r="M1936" s="222" t="s">
        <v>19</v>
      </c>
      <c r="N1936" s="223" t="s">
        <v>43</v>
      </c>
      <c r="O1936" s="86"/>
      <c r="P1936" s="224">
        <f>O1936*H1936</f>
        <v>0</v>
      </c>
      <c r="Q1936" s="224">
        <v>0.00792</v>
      </c>
      <c r="R1936" s="224">
        <f>Q1936*H1936</f>
        <v>0.098881199999999989</v>
      </c>
      <c r="S1936" s="224">
        <v>0</v>
      </c>
      <c r="T1936" s="225">
        <f>S1936*H1936</f>
        <v>0</v>
      </c>
      <c r="U1936" s="40"/>
      <c r="V1936" s="40"/>
      <c r="W1936" s="40"/>
      <c r="X1936" s="40"/>
      <c r="Y1936" s="40"/>
      <c r="Z1936" s="40"/>
      <c r="AA1936" s="40"/>
      <c r="AB1936" s="40"/>
      <c r="AC1936" s="40"/>
      <c r="AD1936" s="40"/>
      <c r="AE1936" s="40"/>
      <c r="AR1936" s="226" t="s">
        <v>187</v>
      </c>
      <c r="AT1936" s="226" t="s">
        <v>182</v>
      </c>
      <c r="AU1936" s="226" t="s">
        <v>82</v>
      </c>
      <c r="AY1936" s="19" t="s">
        <v>180</v>
      </c>
      <c r="BE1936" s="227">
        <f>IF(N1936="základní",J1936,0)</f>
        <v>0</v>
      </c>
      <c r="BF1936" s="227">
        <f>IF(N1936="snížená",J1936,0)</f>
        <v>0</v>
      </c>
      <c r="BG1936" s="227">
        <f>IF(N1936="zákl. přenesená",J1936,0)</f>
        <v>0</v>
      </c>
      <c r="BH1936" s="227">
        <f>IF(N1936="sníž. přenesená",J1936,0)</f>
        <v>0</v>
      </c>
      <c r="BI1936" s="227">
        <f>IF(N1936="nulová",J1936,0)</f>
        <v>0</v>
      </c>
      <c r="BJ1936" s="19" t="s">
        <v>80</v>
      </c>
      <c r="BK1936" s="227">
        <f>ROUND(I1936*H1936,2)</f>
        <v>0</v>
      </c>
      <c r="BL1936" s="19" t="s">
        <v>187</v>
      </c>
      <c r="BM1936" s="226" t="s">
        <v>2278</v>
      </c>
    </row>
    <row r="1937" s="2" customFormat="1">
      <c r="A1937" s="40"/>
      <c r="B1937" s="41"/>
      <c r="C1937" s="42"/>
      <c r="D1937" s="228" t="s">
        <v>189</v>
      </c>
      <c r="E1937" s="42"/>
      <c r="F1937" s="229" t="s">
        <v>2279</v>
      </c>
      <c r="G1937" s="42"/>
      <c r="H1937" s="42"/>
      <c r="I1937" s="230"/>
      <c r="J1937" s="42"/>
      <c r="K1937" s="42"/>
      <c r="L1937" s="46"/>
      <c r="M1937" s="231"/>
      <c r="N1937" s="232"/>
      <c r="O1937" s="86"/>
      <c r="P1937" s="86"/>
      <c r="Q1937" s="86"/>
      <c r="R1937" s="86"/>
      <c r="S1937" s="86"/>
      <c r="T1937" s="87"/>
      <c r="U1937" s="40"/>
      <c r="V1937" s="40"/>
      <c r="W1937" s="40"/>
      <c r="X1937" s="40"/>
      <c r="Y1937" s="40"/>
      <c r="Z1937" s="40"/>
      <c r="AA1937" s="40"/>
      <c r="AB1937" s="40"/>
      <c r="AC1937" s="40"/>
      <c r="AD1937" s="40"/>
      <c r="AE1937" s="40"/>
      <c r="AT1937" s="19" t="s">
        <v>189</v>
      </c>
      <c r="AU1937" s="19" t="s">
        <v>82</v>
      </c>
    </row>
    <row r="1938" s="2" customFormat="1">
      <c r="A1938" s="40"/>
      <c r="B1938" s="41"/>
      <c r="C1938" s="42"/>
      <c r="D1938" s="233" t="s">
        <v>191</v>
      </c>
      <c r="E1938" s="42"/>
      <c r="F1938" s="234" t="s">
        <v>2280</v>
      </c>
      <c r="G1938" s="42"/>
      <c r="H1938" s="42"/>
      <c r="I1938" s="230"/>
      <c r="J1938" s="42"/>
      <c r="K1938" s="42"/>
      <c r="L1938" s="46"/>
      <c r="M1938" s="231"/>
      <c r="N1938" s="232"/>
      <c r="O1938" s="86"/>
      <c r="P1938" s="86"/>
      <c r="Q1938" s="86"/>
      <c r="R1938" s="86"/>
      <c r="S1938" s="86"/>
      <c r="T1938" s="87"/>
      <c r="U1938" s="40"/>
      <c r="V1938" s="40"/>
      <c r="W1938" s="40"/>
      <c r="X1938" s="40"/>
      <c r="Y1938" s="40"/>
      <c r="Z1938" s="40"/>
      <c r="AA1938" s="40"/>
      <c r="AB1938" s="40"/>
      <c r="AC1938" s="40"/>
      <c r="AD1938" s="40"/>
      <c r="AE1938" s="40"/>
      <c r="AT1938" s="19" t="s">
        <v>191</v>
      </c>
      <c r="AU1938" s="19" t="s">
        <v>82</v>
      </c>
    </row>
    <row r="1939" s="14" customFormat="1">
      <c r="A1939" s="14"/>
      <c r="B1939" s="246"/>
      <c r="C1939" s="247"/>
      <c r="D1939" s="228" t="s">
        <v>193</v>
      </c>
      <c r="E1939" s="248" t="s">
        <v>19</v>
      </c>
      <c r="F1939" s="249" t="s">
        <v>2273</v>
      </c>
      <c r="G1939" s="247"/>
      <c r="H1939" s="248" t="s">
        <v>19</v>
      </c>
      <c r="I1939" s="250"/>
      <c r="J1939" s="247"/>
      <c r="K1939" s="247"/>
      <c r="L1939" s="251"/>
      <c r="M1939" s="252"/>
      <c r="N1939" s="253"/>
      <c r="O1939" s="253"/>
      <c r="P1939" s="253"/>
      <c r="Q1939" s="253"/>
      <c r="R1939" s="253"/>
      <c r="S1939" s="253"/>
      <c r="T1939" s="254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55" t="s">
        <v>193</v>
      </c>
      <c r="AU1939" s="255" t="s">
        <v>82</v>
      </c>
      <c r="AV1939" s="14" t="s">
        <v>80</v>
      </c>
      <c r="AW1939" s="14" t="s">
        <v>33</v>
      </c>
      <c r="AX1939" s="14" t="s">
        <v>72</v>
      </c>
      <c r="AY1939" s="255" t="s">
        <v>180</v>
      </c>
    </row>
    <row r="1940" s="13" customFormat="1">
      <c r="A1940" s="13"/>
      <c r="B1940" s="235"/>
      <c r="C1940" s="236"/>
      <c r="D1940" s="228" t="s">
        <v>193</v>
      </c>
      <c r="E1940" s="237" t="s">
        <v>19</v>
      </c>
      <c r="F1940" s="238" t="s">
        <v>2281</v>
      </c>
      <c r="G1940" s="236"/>
      <c r="H1940" s="239">
        <v>12.484999999999999</v>
      </c>
      <c r="I1940" s="240"/>
      <c r="J1940" s="236"/>
      <c r="K1940" s="236"/>
      <c r="L1940" s="241"/>
      <c r="M1940" s="242"/>
      <c r="N1940" s="243"/>
      <c r="O1940" s="243"/>
      <c r="P1940" s="243"/>
      <c r="Q1940" s="243"/>
      <c r="R1940" s="243"/>
      <c r="S1940" s="243"/>
      <c r="T1940" s="244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45" t="s">
        <v>193</v>
      </c>
      <c r="AU1940" s="245" t="s">
        <v>82</v>
      </c>
      <c r="AV1940" s="13" t="s">
        <v>82</v>
      </c>
      <c r="AW1940" s="13" t="s">
        <v>33</v>
      </c>
      <c r="AX1940" s="13" t="s">
        <v>80</v>
      </c>
      <c r="AY1940" s="245" t="s">
        <v>180</v>
      </c>
    </row>
    <row r="1941" s="2" customFormat="1" ht="16.5" customHeight="1">
      <c r="A1941" s="40"/>
      <c r="B1941" s="41"/>
      <c r="C1941" s="215" t="s">
        <v>2282</v>
      </c>
      <c r="D1941" s="215" t="s">
        <v>182</v>
      </c>
      <c r="E1941" s="216" t="s">
        <v>2283</v>
      </c>
      <c r="F1941" s="217" t="s">
        <v>2284</v>
      </c>
      <c r="G1941" s="218" t="s">
        <v>185</v>
      </c>
      <c r="H1941" s="219">
        <v>12.484999999999999</v>
      </c>
      <c r="I1941" s="220"/>
      <c r="J1941" s="221">
        <f>ROUND(I1941*H1941,2)</f>
        <v>0</v>
      </c>
      <c r="K1941" s="217" t="s">
        <v>186</v>
      </c>
      <c r="L1941" s="46"/>
      <c r="M1941" s="222" t="s">
        <v>19</v>
      </c>
      <c r="N1941" s="223" t="s">
        <v>43</v>
      </c>
      <c r="O1941" s="86"/>
      <c r="P1941" s="224">
        <f>O1941*H1941</f>
        <v>0</v>
      </c>
      <c r="Q1941" s="224">
        <v>0</v>
      </c>
      <c r="R1941" s="224">
        <f>Q1941*H1941</f>
        <v>0</v>
      </c>
      <c r="S1941" s="224">
        <v>0</v>
      </c>
      <c r="T1941" s="225">
        <f>S1941*H1941</f>
        <v>0</v>
      </c>
      <c r="U1941" s="40"/>
      <c r="V1941" s="40"/>
      <c r="W1941" s="40"/>
      <c r="X1941" s="40"/>
      <c r="Y1941" s="40"/>
      <c r="Z1941" s="40"/>
      <c r="AA1941" s="40"/>
      <c r="AB1941" s="40"/>
      <c r="AC1941" s="40"/>
      <c r="AD1941" s="40"/>
      <c r="AE1941" s="40"/>
      <c r="AR1941" s="226" t="s">
        <v>187</v>
      </c>
      <c r="AT1941" s="226" t="s">
        <v>182</v>
      </c>
      <c r="AU1941" s="226" t="s">
        <v>82</v>
      </c>
      <c r="AY1941" s="19" t="s">
        <v>180</v>
      </c>
      <c r="BE1941" s="227">
        <f>IF(N1941="základní",J1941,0)</f>
        <v>0</v>
      </c>
      <c r="BF1941" s="227">
        <f>IF(N1941="snížená",J1941,0)</f>
        <v>0</v>
      </c>
      <c r="BG1941" s="227">
        <f>IF(N1941="zákl. přenesená",J1941,0)</f>
        <v>0</v>
      </c>
      <c r="BH1941" s="227">
        <f>IF(N1941="sníž. přenesená",J1941,0)</f>
        <v>0</v>
      </c>
      <c r="BI1941" s="227">
        <f>IF(N1941="nulová",J1941,0)</f>
        <v>0</v>
      </c>
      <c r="BJ1941" s="19" t="s">
        <v>80</v>
      </c>
      <c r="BK1941" s="227">
        <f>ROUND(I1941*H1941,2)</f>
        <v>0</v>
      </c>
      <c r="BL1941" s="19" t="s">
        <v>187</v>
      </c>
      <c r="BM1941" s="226" t="s">
        <v>2285</v>
      </c>
    </row>
    <row r="1942" s="2" customFormat="1">
      <c r="A1942" s="40"/>
      <c r="B1942" s="41"/>
      <c r="C1942" s="42"/>
      <c r="D1942" s="228" t="s">
        <v>189</v>
      </c>
      <c r="E1942" s="42"/>
      <c r="F1942" s="229" t="s">
        <v>2286</v>
      </c>
      <c r="G1942" s="42"/>
      <c r="H1942" s="42"/>
      <c r="I1942" s="230"/>
      <c r="J1942" s="42"/>
      <c r="K1942" s="42"/>
      <c r="L1942" s="46"/>
      <c r="M1942" s="231"/>
      <c r="N1942" s="232"/>
      <c r="O1942" s="86"/>
      <c r="P1942" s="86"/>
      <c r="Q1942" s="86"/>
      <c r="R1942" s="86"/>
      <c r="S1942" s="86"/>
      <c r="T1942" s="87"/>
      <c r="U1942" s="40"/>
      <c r="V1942" s="40"/>
      <c r="W1942" s="40"/>
      <c r="X1942" s="40"/>
      <c r="Y1942" s="40"/>
      <c r="Z1942" s="40"/>
      <c r="AA1942" s="40"/>
      <c r="AB1942" s="40"/>
      <c r="AC1942" s="40"/>
      <c r="AD1942" s="40"/>
      <c r="AE1942" s="40"/>
      <c r="AT1942" s="19" t="s">
        <v>189</v>
      </c>
      <c r="AU1942" s="19" t="s">
        <v>82</v>
      </c>
    </row>
    <row r="1943" s="2" customFormat="1">
      <c r="A1943" s="40"/>
      <c r="B1943" s="41"/>
      <c r="C1943" s="42"/>
      <c r="D1943" s="233" t="s">
        <v>191</v>
      </c>
      <c r="E1943" s="42"/>
      <c r="F1943" s="234" t="s">
        <v>2287</v>
      </c>
      <c r="G1943" s="42"/>
      <c r="H1943" s="42"/>
      <c r="I1943" s="230"/>
      <c r="J1943" s="42"/>
      <c r="K1943" s="42"/>
      <c r="L1943" s="46"/>
      <c r="M1943" s="231"/>
      <c r="N1943" s="232"/>
      <c r="O1943" s="86"/>
      <c r="P1943" s="86"/>
      <c r="Q1943" s="86"/>
      <c r="R1943" s="86"/>
      <c r="S1943" s="86"/>
      <c r="T1943" s="87"/>
      <c r="U1943" s="40"/>
      <c r="V1943" s="40"/>
      <c r="W1943" s="40"/>
      <c r="X1943" s="40"/>
      <c r="Y1943" s="40"/>
      <c r="Z1943" s="40"/>
      <c r="AA1943" s="40"/>
      <c r="AB1943" s="40"/>
      <c r="AC1943" s="40"/>
      <c r="AD1943" s="40"/>
      <c r="AE1943" s="40"/>
      <c r="AT1943" s="19" t="s">
        <v>191</v>
      </c>
      <c r="AU1943" s="19" t="s">
        <v>82</v>
      </c>
    </row>
    <row r="1944" s="2" customFormat="1" ht="16.5" customHeight="1">
      <c r="A1944" s="40"/>
      <c r="B1944" s="41"/>
      <c r="C1944" s="215" t="s">
        <v>2288</v>
      </c>
      <c r="D1944" s="215" t="s">
        <v>182</v>
      </c>
      <c r="E1944" s="216" t="s">
        <v>2289</v>
      </c>
      <c r="F1944" s="217" t="s">
        <v>2290</v>
      </c>
      <c r="G1944" s="218" t="s">
        <v>185</v>
      </c>
      <c r="H1944" s="219">
        <v>17.600000000000001</v>
      </c>
      <c r="I1944" s="220"/>
      <c r="J1944" s="221">
        <f>ROUND(I1944*H1944,2)</f>
        <v>0</v>
      </c>
      <c r="K1944" s="217" t="s">
        <v>186</v>
      </c>
      <c r="L1944" s="46"/>
      <c r="M1944" s="222" t="s">
        <v>19</v>
      </c>
      <c r="N1944" s="223" t="s">
        <v>43</v>
      </c>
      <c r="O1944" s="86"/>
      <c r="P1944" s="224">
        <f>O1944*H1944</f>
        <v>0</v>
      </c>
      <c r="Q1944" s="224">
        <v>0.0091599999999999997</v>
      </c>
      <c r="R1944" s="224">
        <f>Q1944*H1944</f>
        <v>0.161216</v>
      </c>
      <c r="S1944" s="224">
        <v>0</v>
      </c>
      <c r="T1944" s="225">
        <f>S1944*H1944</f>
        <v>0</v>
      </c>
      <c r="U1944" s="40"/>
      <c r="V1944" s="40"/>
      <c r="W1944" s="40"/>
      <c r="X1944" s="40"/>
      <c r="Y1944" s="40"/>
      <c r="Z1944" s="40"/>
      <c r="AA1944" s="40"/>
      <c r="AB1944" s="40"/>
      <c r="AC1944" s="40"/>
      <c r="AD1944" s="40"/>
      <c r="AE1944" s="40"/>
      <c r="AR1944" s="226" t="s">
        <v>187</v>
      </c>
      <c r="AT1944" s="226" t="s">
        <v>182</v>
      </c>
      <c r="AU1944" s="226" t="s">
        <v>82</v>
      </c>
      <c r="AY1944" s="19" t="s">
        <v>180</v>
      </c>
      <c r="BE1944" s="227">
        <f>IF(N1944="základní",J1944,0)</f>
        <v>0</v>
      </c>
      <c r="BF1944" s="227">
        <f>IF(N1944="snížená",J1944,0)</f>
        <v>0</v>
      </c>
      <c r="BG1944" s="227">
        <f>IF(N1944="zákl. přenesená",J1944,0)</f>
        <v>0</v>
      </c>
      <c r="BH1944" s="227">
        <f>IF(N1944="sníž. přenesená",J1944,0)</f>
        <v>0</v>
      </c>
      <c r="BI1944" s="227">
        <f>IF(N1944="nulová",J1944,0)</f>
        <v>0</v>
      </c>
      <c r="BJ1944" s="19" t="s">
        <v>80</v>
      </c>
      <c r="BK1944" s="227">
        <f>ROUND(I1944*H1944,2)</f>
        <v>0</v>
      </c>
      <c r="BL1944" s="19" t="s">
        <v>187</v>
      </c>
      <c r="BM1944" s="226" t="s">
        <v>2291</v>
      </c>
    </row>
    <row r="1945" s="2" customFormat="1">
      <c r="A1945" s="40"/>
      <c r="B1945" s="41"/>
      <c r="C1945" s="42"/>
      <c r="D1945" s="228" t="s">
        <v>189</v>
      </c>
      <c r="E1945" s="42"/>
      <c r="F1945" s="229" t="s">
        <v>2292</v>
      </c>
      <c r="G1945" s="42"/>
      <c r="H1945" s="42"/>
      <c r="I1945" s="230"/>
      <c r="J1945" s="42"/>
      <c r="K1945" s="42"/>
      <c r="L1945" s="46"/>
      <c r="M1945" s="231"/>
      <c r="N1945" s="232"/>
      <c r="O1945" s="86"/>
      <c r="P1945" s="86"/>
      <c r="Q1945" s="86"/>
      <c r="R1945" s="86"/>
      <c r="S1945" s="86"/>
      <c r="T1945" s="87"/>
      <c r="U1945" s="40"/>
      <c r="V1945" s="40"/>
      <c r="W1945" s="40"/>
      <c r="X1945" s="40"/>
      <c r="Y1945" s="40"/>
      <c r="Z1945" s="40"/>
      <c r="AA1945" s="40"/>
      <c r="AB1945" s="40"/>
      <c r="AC1945" s="40"/>
      <c r="AD1945" s="40"/>
      <c r="AE1945" s="40"/>
      <c r="AT1945" s="19" t="s">
        <v>189</v>
      </c>
      <c r="AU1945" s="19" t="s">
        <v>82</v>
      </c>
    </row>
    <row r="1946" s="2" customFormat="1">
      <c r="A1946" s="40"/>
      <c r="B1946" s="41"/>
      <c r="C1946" s="42"/>
      <c r="D1946" s="233" t="s">
        <v>191</v>
      </c>
      <c r="E1946" s="42"/>
      <c r="F1946" s="234" t="s">
        <v>2293</v>
      </c>
      <c r="G1946" s="42"/>
      <c r="H1946" s="42"/>
      <c r="I1946" s="230"/>
      <c r="J1946" s="42"/>
      <c r="K1946" s="42"/>
      <c r="L1946" s="46"/>
      <c r="M1946" s="231"/>
      <c r="N1946" s="232"/>
      <c r="O1946" s="86"/>
      <c r="P1946" s="86"/>
      <c r="Q1946" s="86"/>
      <c r="R1946" s="86"/>
      <c r="S1946" s="86"/>
      <c r="T1946" s="87"/>
      <c r="U1946" s="40"/>
      <c r="V1946" s="40"/>
      <c r="W1946" s="40"/>
      <c r="X1946" s="40"/>
      <c r="Y1946" s="40"/>
      <c r="Z1946" s="40"/>
      <c r="AA1946" s="40"/>
      <c r="AB1946" s="40"/>
      <c r="AC1946" s="40"/>
      <c r="AD1946" s="40"/>
      <c r="AE1946" s="40"/>
      <c r="AT1946" s="19" t="s">
        <v>191</v>
      </c>
      <c r="AU1946" s="19" t="s">
        <v>82</v>
      </c>
    </row>
    <row r="1947" s="13" customFormat="1">
      <c r="A1947" s="13"/>
      <c r="B1947" s="235"/>
      <c r="C1947" s="236"/>
      <c r="D1947" s="228" t="s">
        <v>193</v>
      </c>
      <c r="E1947" s="237" t="s">
        <v>19</v>
      </c>
      <c r="F1947" s="238" t="s">
        <v>2294</v>
      </c>
      <c r="G1947" s="236"/>
      <c r="H1947" s="239">
        <v>17.600000000000001</v>
      </c>
      <c r="I1947" s="240"/>
      <c r="J1947" s="236"/>
      <c r="K1947" s="236"/>
      <c r="L1947" s="241"/>
      <c r="M1947" s="242"/>
      <c r="N1947" s="243"/>
      <c r="O1947" s="243"/>
      <c r="P1947" s="243"/>
      <c r="Q1947" s="243"/>
      <c r="R1947" s="243"/>
      <c r="S1947" s="243"/>
      <c r="T1947" s="244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45" t="s">
        <v>193</v>
      </c>
      <c r="AU1947" s="245" t="s">
        <v>82</v>
      </c>
      <c r="AV1947" s="13" t="s">
        <v>82</v>
      </c>
      <c r="AW1947" s="13" t="s">
        <v>33</v>
      </c>
      <c r="AX1947" s="13" t="s">
        <v>80</v>
      </c>
      <c r="AY1947" s="245" t="s">
        <v>180</v>
      </c>
    </row>
    <row r="1948" s="2" customFormat="1" ht="16.5" customHeight="1">
      <c r="A1948" s="40"/>
      <c r="B1948" s="41"/>
      <c r="C1948" s="215" t="s">
        <v>2295</v>
      </c>
      <c r="D1948" s="215" t="s">
        <v>182</v>
      </c>
      <c r="E1948" s="216" t="s">
        <v>2296</v>
      </c>
      <c r="F1948" s="217" t="s">
        <v>2297</v>
      </c>
      <c r="G1948" s="218" t="s">
        <v>185</v>
      </c>
      <c r="H1948" s="219">
        <v>17.600000000000001</v>
      </c>
      <c r="I1948" s="220"/>
      <c r="J1948" s="221">
        <f>ROUND(I1948*H1948,2)</f>
        <v>0</v>
      </c>
      <c r="K1948" s="217" t="s">
        <v>186</v>
      </c>
      <c r="L1948" s="46"/>
      <c r="M1948" s="222" t="s">
        <v>19</v>
      </c>
      <c r="N1948" s="223" t="s">
        <v>43</v>
      </c>
      <c r="O1948" s="86"/>
      <c r="P1948" s="224">
        <f>O1948*H1948</f>
        <v>0</v>
      </c>
      <c r="Q1948" s="224">
        <v>0</v>
      </c>
      <c r="R1948" s="224">
        <f>Q1948*H1948</f>
        <v>0</v>
      </c>
      <c r="S1948" s="224">
        <v>0</v>
      </c>
      <c r="T1948" s="225">
        <f>S1948*H1948</f>
        <v>0</v>
      </c>
      <c r="U1948" s="40"/>
      <c r="V1948" s="40"/>
      <c r="W1948" s="40"/>
      <c r="X1948" s="40"/>
      <c r="Y1948" s="40"/>
      <c r="Z1948" s="40"/>
      <c r="AA1948" s="40"/>
      <c r="AB1948" s="40"/>
      <c r="AC1948" s="40"/>
      <c r="AD1948" s="40"/>
      <c r="AE1948" s="40"/>
      <c r="AR1948" s="226" t="s">
        <v>187</v>
      </c>
      <c r="AT1948" s="226" t="s">
        <v>182</v>
      </c>
      <c r="AU1948" s="226" t="s">
        <v>82</v>
      </c>
      <c r="AY1948" s="19" t="s">
        <v>180</v>
      </c>
      <c r="BE1948" s="227">
        <f>IF(N1948="základní",J1948,0)</f>
        <v>0</v>
      </c>
      <c r="BF1948" s="227">
        <f>IF(N1948="snížená",J1948,0)</f>
        <v>0</v>
      </c>
      <c r="BG1948" s="227">
        <f>IF(N1948="zákl. přenesená",J1948,0)</f>
        <v>0</v>
      </c>
      <c r="BH1948" s="227">
        <f>IF(N1948="sníž. přenesená",J1948,0)</f>
        <v>0</v>
      </c>
      <c r="BI1948" s="227">
        <f>IF(N1948="nulová",J1948,0)</f>
        <v>0</v>
      </c>
      <c r="BJ1948" s="19" t="s">
        <v>80</v>
      </c>
      <c r="BK1948" s="227">
        <f>ROUND(I1948*H1948,2)</f>
        <v>0</v>
      </c>
      <c r="BL1948" s="19" t="s">
        <v>187</v>
      </c>
      <c r="BM1948" s="226" t="s">
        <v>2298</v>
      </c>
    </row>
    <row r="1949" s="2" customFormat="1">
      <c r="A1949" s="40"/>
      <c r="B1949" s="41"/>
      <c r="C1949" s="42"/>
      <c r="D1949" s="228" t="s">
        <v>189</v>
      </c>
      <c r="E1949" s="42"/>
      <c r="F1949" s="229" t="s">
        <v>2299</v>
      </c>
      <c r="G1949" s="42"/>
      <c r="H1949" s="42"/>
      <c r="I1949" s="230"/>
      <c r="J1949" s="42"/>
      <c r="K1949" s="42"/>
      <c r="L1949" s="46"/>
      <c r="M1949" s="231"/>
      <c r="N1949" s="232"/>
      <c r="O1949" s="86"/>
      <c r="P1949" s="86"/>
      <c r="Q1949" s="86"/>
      <c r="R1949" s="86"/>
      <c r="S1949" s="86"/>
      <c r="T1949" s="87"/>
      <c r="U1949" s="40"/>
      <c r="V1949" s="40"/>
      <c r="W1949" s="40"/>
      <c r="X1949" s="40"/>
      <c r="Y1949" s="40"/>
      <c r="Z1949" s="40"/>
      <c r="AA1949" s="40"/>
      <c r="AB1949" s="40"/>
      <c r="AC1949" s="40"/>
      <c r="AD1949" s="40"/>
      <c r="AE1949" s="40"/>
      <c r="AT1949" s="19" t="s">
        <v>189</v>
      </c>
      <c r="AU1949" s="19" t="s">
        <v>82</v>
      </c>
    </row>
    <row r="1950" s="2" customFormat="1">
      <c r="A1950" s="40"/>
      <c r="B1950" s="41"/>
      <c r="C1950" s="42"/>
      <c r="D1950" s="233" t="s">
        <v>191</v>
      </c>
      <c r="E1950" s="42"/>
      <c r="F1950" s="234" t="s">
        <v>2300</v>
      </c>
      <c r="G1950" s="42"/>
      <c r="H1950" s="42"/>
      <c r="I1950" s="230"/>
      <c r="J1950" s="42"/>
      <c r="K1950" s="42"/>
      <c r="L1950" s="46"/>
      <c r="M1950" s="231"/>
      <c r="N1950" s="232"/>
      <c r="O1950" s="86"/>
      <c r="P1950" s="86"/>
      <c r="Q1950" s="86"/>
      <c r="R1950" s="86"/>
      <c r="S1950" s="86"/>
      <c r="T1950" s="87"/>
      <c r="U1950" s="40"/>
      <c r="V1950" s="40"/>
      <c r="W1950" s="40"/>
      <c r="X1950" s="40"/>
      <c r="Y1950" s="40"/>
      <c r="Z1950" s="40"/>
      <c r="AA1950" s="40"/>
      <c r="AB1950" s="40"/>
      <c r="AC1950" s="40"/>
      <c r="AD1950" s="40"/>
      <c r="AE1950" s="40"/>
      <c r="AT1950" s="19" t="s">
        <v>191</v>
      </c>
      <c r="AU1950" s="19" t="s">
        <v>82</v>
      </c>
    </row>
    <row r="1951" s="2" customFormat="1" ht="16.5" customHeight="1">
      <c r="A1951" s="40"/>
      <c r="B1951" s="41"/>
      <c r="C1951" s="215" t="s">
        <v>2301</v>
      </c>
      <c r="D1951" s="215" t="s">
        <v>182</v>
      </c>
      <c r="E1951" s="216" t="s">
        <v>2302</v>
      </c>
      <c r="F1951" s="217" t="s">
        <v>2303</v>
      </c>
      <c r="G1951" s="218" t="s">
        <v>2304</v>
      </c>
      <c r="H1951" s="219">
        <v>1</v>
      </c>
      <c r="I1951" s="220"/>
      <c r="J1951" s="221">
        <f>ROUND(I1951*H1951,2)</f>
        <v>0</v>
      </c>
      <c r="K1951" s="217" t="s">
        <v>19</v>
      </c>
      <c r="L1951" s="46"/>
      <c r="M1951" s="222" t="s">
        <v>19</v>
      </c>
      <c r="N1951" s="223" t="s">
        <v>43</v>
      </c>
      <c r="O1951" s="86"/>
      <c r="P1951" s="224">
        <f>O1951*H1951</f>
        <v>0</v>
      </c>
      <c r="Q1951" s="224">
        <v>0</v>
      </c>
      <c r="R1951" s="224">
        <f>Q1951*H1951</f>
        <v>0</v>
      </c>
      <c r="S1951" s="224">
        <v>0</v>
      </c>
      <c r="T1951" s="225">
        <f>S1951*H1951</f>
        <v>0</v>
      </c>
      <c r="U1951" s="40"/>
      <c r="V1951" s="40"/>
      <c r="W1951" s="40"/>
      <c r="X1951" s="40"/>
      <c r="Y1951" s="40"/>
      <c r="Z1951" s="40"/>
      <c r="AA1951" s="40"/>
      <c r="AB1951" s="40"/>
      <c r="AC1951" s="40"/>
      <c r="AD1951" s="40"/>
      <c r="AE1951" s="40"/>
      <c r="AR1951" s="226" t="s">
        <v>187</v>
      </c>
      <c r="AT1951" s="226" t="s">
        <v>182</v>
      </c>
      <c r="AU1951" s="226" t="s">
        <v>82</v>
      </c>
      <c r="AY1951" s="19" t="s">
        <v>180</v>
      </c>
      <c r="BE1951" s="227">
        <f>IF(N1951="základní",J1951,0)</f>
        <v>0</v>
      </c>
      <c r="BF1951" s="227">
        <f>IF(N1951="snížená",J1951,0)</f>
        <v>0</v>
      </c>
      <c r="BG1951" s="227">
        <f>IF(N1951="zákl. přenesená",J1951,0)</f>
        <v>0</v>
      </c>
      <c r="BH1951" s="227">
        <f>IF(N1951="sníž. přenesená",J1951,0)</f>
        <v>0</v>
      </c>
      <c r="BI1951" s="227">
        <f>IF(N1951="nulová",J1951,0)</f>
        <v>0</v>
      </c>
      <c r="BJ1951" s="19" t="s">
        <v>80</v>
      </c>
      <c r="BK1951" s="227">
        <f>ROUND(I1951*H1951,2)</f>
        <v>0</v>
      </c>
      <c r="BL1951" s="19" t="s">
        <v>187</v>
      </c>
      <c r="BM1951" s="226" t="s">
        <v>2305</v>
      </c>
    </row>
    <row r="1952" s="2" customFormat="1">
      <c r="A1952" s="40"/>
      <c r="B1952" s="41"/>
      <c r="C1952" s="42"/>
      <c r="D1952" s="228" t="s">
        <v>189</v>
      </c>
      <c r="E1952" s="42"/>
      <c r="F1952" s="229" t="s">
        <v>2303</v>
      </c>
      <c r="G1952" s="42"/>
      <c r="H1952" s="42"/>
      <c r="I1952" s="230"/>
      <c r="J1952" s="42"/>
      <c r="K1952" s="42"/>
      <c r="L1952" s="46"/>
      <c r="M1952" s="231"/>
      <c r="N1952" s="232"/>
      <c r="O1952" s="86"/>
      <c r="P1952" s="86"/>
      <c r="Q1952" s="86"/>
      <c r="R1952" s="86"/>
      <c r="S1952" s="86"/>
      <c r="T1952" s="87"/>
      <c r="U1952" s="40"/>
      <c r="V1952" s="40"/>
      <c r="W1952" s="40"/>
      <c r="X1952" s="40"/>
      <c r="Y1952" s="40"/>
      <c r="Z1952" s="40"/>
      <c r="AA1952" s="40"/>
      <c r="AB1952" s="40"/>
      <c r="AC1952" s="40"/>
      <c r="AD1952" s="40"/>
      <c r="AE1952" s="40"/>
      <c r="AT1952" s="19" t="s">
        <v>189</v>
      </c>
      <c r="AU1952" s="19" t="s">
        <v>82</v>
      </c>
    </row>
    <row r="1953" s="12" customFormat="1" ht="22.8" customHeight="1">
      <c r="A1953" s="12"/>
      <c r="B1953" s="199"/>
      <c r="C1953" s="200"/>
      <c r="D1953" s="201" t="s">
        <v>71</v>
      </c>
      <c r="E1953" s="213" t="s">
        <v>211</v>
      </c>
      <c r="F1953" s="213" t="s">
        <v>2306</v>
      </c>
      <c r="G1953" s="200"/>
      <c r="H1953" s="200"/>
      <c r="I1953" s="203"/>
      <c r="J1953" s="214">
        <f>BK1953</f>
        <v>0</v>
      </c>
      <c r="K1953" s="200"/>
      <c r="L1953" s="205"/>
      <c r="M1953" s="206"/>
      <c r="N1953" s="207"/>
      <c r="O1953" s="207"/>
      <c r="P1953" s="208">
        <f>SUM(P1954:P1967)</f>
        <v>0</v>
      </c>
      <c r="Q1953" s="207"/>
      <c r="R1953" s="208">
        <f>SUM(R1954:R1967)</f>
        <v>2.7163067999999999</v>
      </c>
      <c r="S1953" s="207"/>
      <c r="T1953" s="209">
        <f>SUM(T1954:T1967)</f>
        <v>0</v>
      </c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R1953" s="210" t="s">
        <v>80</v>
      </c>
      <c r="AT1953" s="211" t="s">
        <v>71</v>
      </c>
      <c r="AU1953" s="211" t="s">
        <v>80</v>
      </c>
      <c r="AY1953" s="210" t="s">
        <v>180</v>
      </c>
      <c r="BK1953" s="212">
        <f>SUM(BK1954:BK1967)</f>
        <v>0</v>
      </c>
    </row>
    <row r="1954" s="2" customFormat="1" ht="16.5" customHeight="1">
      <c r="A1954" s="40"/>
      <c r="B1954" s="41"/>
      <c r="C1954" s="215" t="s">
        <v>2307</v>
      </c>
      <c r="D1954" s="215" t="s">
        <v>182</v>
      </c>
      <c r="E1954" s="216" t="s">
        <v>2308</v>
      </c>
      <c r="F1954" s="217" t="s">
        <v>2309</v>
      </c>
      <c r="G1954" s="218" t="s">
        <v>185</v>
      </c>
      <c r="H1954" s="219">
        <v>20.579999999999998</v>
      </c>
      <c r="I1954" s="220"/>
      <c r="J1954" s="221">
        <f>ROUND(I1954*H1954,2)</f>
        <v>0</v>
      </c>
      <c r="K1954" s="217" t="s">
        <v>186</v>
      </c>
      <c r="L1954" s="46"/>
      <c r="M1954" s="222" t="s">
        <v>19</v>
      </c>
      <c r="N1954" s="223" t="s">
        <v>43</v>
      </c>
      <c r="O1954" s="86"/>
      <c r="P1954" s="224">
        <f>O1954*H1954</f>
        <v>0</v>
      </c>
      <c r="Q1954" s="224">
        <v>0</v>
      </c>
      <c r="R1954" s="224">
        <f>Q1954*H1954</f>
        <v>0</v>
      </c>
      <c r="S1954" s="224">
        <v>0</v>
      </c>
      <c r="T1954" s="225">
        <f>S1954*H1954</f>
        <v>0</v>
      </c>
      <c r="U1954" s="40"/>
      <c r="V1954" s="40"/>
      <c r="W1954" s="40"/>
      <c r="X1954" s="40"/>
      <c r="Y1954" s="40"/>
      <c r="Z1954" s="40"/>
      <c r="AA1954" s="40"/>
      <c r="AB1954" s="40"/>
      <c r="AC1954" s="40"/>
      <c r="AD1954" s="40"/>
      <c r="AE1954" s="40"/>
      <c r="AR1954" s="226" t="s">
        <v>187</v>
      </c>
      <c r="AT1954" s="226" t="s">
        <v>182</v>
      </c>
      <c r="AU1954" s="226" t="s">
        <v>82</v>
      </c>
      <c r="AY1954" s="19" t="s">
        <v>180</v>
      </c>
      <c r="BE1954" s="227">
        <f>IF(N1954="základní",J1954,0)</f>
        <v>0</v>
      </c>
      <c r="BF1954" s="227">
        <f>IF(N1954="snížená",J1954,0)</f>
        <v>0</v>
      </c>
      <c r="BG1954" s="227">
        <f>IF(N1954="zákl. přenesená",J1954,0)</f>
        <v>0</v>
      </c>
      <c r="BH1954" s="227">
        <f>IF(N1954="sníž. přenesená",J1954,0)</f>
        <v>0</v>
      </c>
      <c r="BI1954" s="227">
        <f>IF(N1954="nulová",J1954,0)</f>
        <v>0</v>
      </c>
      <c r="BJ1954" s="19" t="s">
        <v>80</v>
      </c>
      <c r="BK1954" s="227">
        <f>ROUND(I1954*H1954,2)</f>
        <v>0</v>
      </c>
      <c r="BL1954" s="19" t="s">
        <v>187</v>
      </c>
      <c r="BM1954" s="226" t="s">
        <v>2310</v>
      </c>
    </row>
    <row r="1955" s="2" customFormat="1">
      <c r="A1955" s="40"/>
      <c r="B1955" s="41"/>
      <c r="C1955" s="42"/>
      <c r="D1955" s="228" t="s">
        <v>189</v>
      </c>
      <c r="E1955" s="42"/>
      <c r="F1955" s="229" t="s">
        <v>2311</v>
      </c>
      <c r="G1955" s="42"/>
      <c r="H1955" s="42"/>
      <c r="I1955" s="230"/>
      <c r="J1955" s="42"/>
      <c r="K1955" s="42"/>
      <c r="L1955" s="46"/>
      <c r="M1955" s="231"/>
      <c r="N1955" s="232"/>
      <c r="O1955" s="86"/>
      <c r="P1955" s="86"/>
      <c r="Q1955" s="86"/>
      <c r="R1955" s="86"/>
      <c r="S1955" s="86"/>
      <c r="T1955" s="87"/>
      <c r="U1955" s="40"/>
      <c r="V1955" s="40"/>
      <c r="W1955" s="40"/>
      <c r="X1955" s="40"/>
      <c r="Y1955" s="40"/>
      <c r="Z1955" s="40"/>
      <c r="AA1955" s="40"/>
      <c r="AB1955" s="40"/>
      <c r="AC1955" s="40"/>
      <c r="AD1955" s="40"/>
      <c r="AE1955" s="40"/>
      <c r="AT1955" s="19" t="s">
        <v>189</v>
      </c>
      <c r="AU1955" s="19" t="s">
        <v>82</v>
      </c>
    </row>
    <row r="1956" s="2" customFormat="1">
      <c r="A1956" s="40"/>
      <c r="B1956" s="41"/>
      <c r="C1956" s="42"/>
      <c r="D1956" s="233" t="s">
        <v>191</v>
      </c>
      <c r="E1956" s="42"/>
      <c r="F1956" s="234" t="s">
        <v>2312</v>
      </c>
      <c r="G1956" s="42"/>
      <c r="H1956" s="42"/>
      <c r="I1956" s="230"/>
      <c r="J1956" s="42"/>
      <c r="K1956" s="42"/>
      <c r="L1956" s="46"/>
      <c r="M1956" s="231"/>
      <c r="N1956" s="232"/>
      <c r="O1956" s="86"/>
      <c r="P1956" s="86"/>
      <c r="Q1956" s="86"/>
      <c r="R1956" s="86"/>
      <c r="S1956" s="86"/>
      <c r="T1956" s="87"/>
      <c r="U1956" s="40"/>
      <c r="V1956" s="40"/>
      <c r="W1956" s="40"/>
      <c r="X1956" s="40"/>
      <c r="Y1956" s="40"/>
      <c r="Z1956" s="40"/>
      <c r="AA1956" s="40"/>
      <c r="AB1956" s="40"/>
      <c r="AC1956" s="40"/>
      <c r="AD1956" s="40"/>
      <c r="AE1956" s="40"/>
      <c r="AT1956" s="19" t="s">
        <v>191</v>
      </c>
      <c r="AU1956" s="19" t="s">
        <v>82</v>
      </c>
    </row>
    <row r="1957" s="14" customFormat="1">
      <c r="A1957" s="14"/>
      <c r="B1957" s="246"/>
      <c r="C1957" s="247"/>
      <c r="D1957" s="228" t="s">
        <v>193</v>
      </c>
      <c r="E1957" s="248" t="s">
        <v>19</v>
      </c>
      <c r="F1957" s="249" t="s">
        <v>2313</v>
      </c>
      <c r="G1957" s="247"/>
      <c r="H1957" s="248" t="s">
        <v>19</v>
      </c>
      <c r="I1957" s="250"/>
      <c r="J1957" s="247"/>
      <c r="K1957" s="247"/>
      <c r="L1957" s="251"/>
      <c r="M1957" s="252"/>
      <c r="N1957" s="253"/>
      <c r="O1957" s="253"/>
      <c r="P1957" s="253"/>
      <c r="Q1957" s="253"/>
      <c r="R1957" s="253"/>
      <c r="S1957" s="253"/>
      <c r="T1957" s="25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5" t="s">
        <v>193</v>
      </c>
      <c r="AU1957" s="255" t="s">
        <v>82</v>
      </c>
      <c r="AV1957" s="14" t="s">
        <v>80</v>
      </c>
      <c r="AW1957" s="14" t="s">
        <v>33</v>
      </c>
      <c r="AX1957" s="14" t="s">
        <v>72</v>
      </c>
      <c r="AY1957" s="255" t="s">
        <v>180</v>
      </c>
    </row>
    <row r="1958" s="13" customFormat="1">
      <c r="A1958" s="13"/>
      <c r="B1958" s="235"/>
      <c r="C1958" s="236"/>
      <c r="D1958" s="228" t="s">
        <v>193</v>
      </c>
      <c r="E1958" s="237" t="s">
        <v>19</v>
      </c>
      <c r="F1958" s="238" t="s">
        <v>2314</v>
      </c>
      <c r="G1958" s="236"/>
      <c r="H1958" s="239">
        <v>20.579999999999998</v>
      </c>
      <c r="I1958" s="240"/>
      <c r="J1958" s="236"/>
      <c r="K1958" s="236"/>
      <c r="L1958" s="241"/>
      <c r="M1958" s="242"/>
      <c r="N1958" s="243"/>
      <c r="O1958" s="243"/>
      <c r="P1958" s="243"/>
      <c r="Q1958" s="243"/>
      <c r="R1958" s="243"/>
      <c r="S1958" s="243"/>
      <c r="T1958" s="244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5" t="s">
        <v>193</v>
      </c>
      <c r="AU1958" s="245" t="s">
        <v>82</v>
      </c>
      <c r="AV1958" s="13" t="s">
        <v>82</v>
      </c>
      <c r="AW1958" s="13" t="s">
        <v>33</v>
      </c>
      <c r="AX1958" s="13" t="s">
        <v>80</v>
      </c>
      <c r="AY1958" s="245" t="s">
        <v>180</v>
      </c>
    </row>
    <row r="1959" s="2" customFormat="1" ht="16.5" customHeight="1">
      <c r="A1959" s="40"/>
      <c r="B1959" s="41"/>
      <c r="C1959" s="215" t="s">
        <v>2315</v>
      </c>
      <c r="D1959" s="215" t="s">
        <v>182</v>
      </c>
      <c r="E1959" s="216" t="s">
        <v>2316</v>
      </c>
      <c r="F1959" s="217" t="s">
        <v>2317</v>
      </c>
      <c r="G1959" s="218" t="s">
        <v>185</v>
      </c>
      <c r="H1959" s="219">
        <v>10.289999999999999</v>
      </c>
      <c r="I1959" s="220"/>
      <c r="J1959" s="221">
        <f>ROUND(I1959*H1959,2)</f>
        <v>0</v>
      </c>
      <c r="K1959" s="217" t="s">
        <v>186</v>
      </c>
      <c r="L1959" s="46"/>
      <c r="M1959" s="222" t="s">
        <v>19</v>
      </c>
      <c r="N1959" s="223" t="s">
        <v>43</v>
      </c>
      <c r="O1959" s="86"/>
      <c r="P1959" s="224">
        <f>O1959*H1959</f>
        <v>0</v>
      </c>
      <c r="Q1959" s="224">
        <v>0.090620000000000006</v>
      </c>
      <c r="R1959" s="224">
        <f>Q1959*H1959</f>
        <v>0.93247979999999997</v>
      </c>
      <c r="S1959" s="224">
        <v>0</v>
      </c>
      <c r="T1959" s="225">
        <f>S1959*H1959</f>
        <v>0</v>
      </c>
      <c r="U1959" s="40"/>
      <c r="V1959" s="40"/>
      <c r="W1959" s="40"/>
      <c r="X1959" s="40"/>
      <c r="Y1959" s="40"/>
      <c r="Z1959" s="40"/>
      <c r="AA1959" s="40"/>
      <c r="AB1959" s="40"/>
      <c r="AC1959" s="40"/>
      <c r="AD1959" s="40"/>
      <c r="AE1959" s="40"/>
      <c r="AR1959" s="226" t="s">
        <v>187</v>
      </c>
      <c r="AT1959" s="226" t="s">
        <v>182</v>
      </c>
      <c r="AU1959" s="226" t="s">
        <v>82</v>
      </c>
      <c r="AY1959" s="19" t="s">
        <v>180</v>
      </c>
      <c r="BE1959" s="227">
        <f>IF(N1959="základní",J1959,0)</f>
        <v>0</v>
      </c>
      <c r="BF1959" s="227">
        <f>IF(N1959="snížená",J1959,0)</f>
        <v>0</v>
      </c>
      <c r="BG1959" s="227">
        <f>IF(N1959="zákl. přenesená",J1959,0)</f>
        <v>0</v>
      </c>
      <c r="BH1959" s="227">
        <f>IF(N1959="sníž. přenesená",J1959,0)</f>
        <v>0</v>
      </c>
      <c r="BI1959" s="227">
        <f>IF(N1959="nulová",J1959,0)</f>
        <v>0</v>
      </c>
      <c r="BJ1959" s="19" t="s">
        <v>80</v>
      </c>
      <c r="BK1959" s="227">
        <f>ROUND(I1959*H1959,2)</f>
        <v>0</v>
      </c>
      <c r="BL1959" s="19" t="s">
        <v>187</v>
      </c>
      <c r="BM1959" s="226" t="s">
        <v>2318</v>
      </c>
    </row>
    <row r="1960" s="2" customFormat="1">
      <c r="A1960" s="40"/>
      <c r="B1960" s="41"/>
      <c r="C1960" s="42"/>
      <c r="D1960" s="228" t="s">
        <v>189</v>
      </c>
      <c r="E1960" s="42"/>
      <c r="F1960" s="229" t="s">
        <v>2319</v>
      </c>
      <c r="G1960" s="42"/>
      <c r="H1960" s="42"/>
      <c r="I1960" s="230"/>
      <c r="J1960" s="42"/>
      <c r="K1960" s="42"/>
      <c r="L1960" s="46"/>
      <c r="M1960" s="231"/>
      <c r="N1960" s="232"/>
      <c r="O1960" s="86"/>
      <c r="P1960" s="86"/>
      <c r="Q1960" s="86"/>
      <c r="R1960" s="86"/>
      <c r="S1960" s="86"/>
      <c r="T1960" s="87"/>
      <c r="U1960" s="40"/>
      <c r="V1960" s="40"/>
      <c r="W1960" s="40"/>
      <c r="X1960" s="40"/>
      <c r="Y1960" s="40"/>
      <c r="Z1960" s="40"/>
      <c r="AA1960" s="40"/>
      <c r="AB1960" s="40"/>
      <c r="AC1960" s="40"/>
      <c r="AD1960" s="40"/>
      <c r="AE1960" s="40"/>
      <c r="AT1960" s="19" t="s">
        <v>189</v>
      </c>
      <c r="AU1960" s="19" t="s">
        <v>82</v>
      </c>
    </row>
    <row r="1961" s="2" customFormat="1">
      <c r="A1961" s="40"/>
      <c r="B1961" s="41"/>
      <c r="C1961" s="42"/>
      <c r="D1961" s="233" t="s">
        <v>191</v>
      </c>
      <c r="E1961" s="42"/>
      <c r="F1961" s="234" t="s">
        <v>2320</v>
      </c>
      <c r="G1961" s="42"/>
      <c r="H1961" s="42"/>
      <c r="I1961" s="230"/>
      <c r="J1961" s="42"/>
      <c r="K1961" s="42"/>
      <c r="L1961" s="46"/>
      <c r="M1961" s="231"/>
      <c r="N1961" s="232"/>
      <c r="O1961" s="86"/>
      <c r="P1961" s="86"/>
      <c r="Q1961" s="86"/>
      <c r="R1961" s="86"/>
      <c r="S1961" s="86"/>
      <c r="T1961" s="87"/>
      <c r="U1961" s="40"/>
      <c r="V1961" s="40"/>
      <c r="W1961" s="40"/>
      <c r="X1961" s="40"/>
      <c r="Y1961" s="40"/>
      <c r="Z1961" s="40"/>
      <c r="AA1961" s="40"/>
      <c r="AB1961" s="40"/>
      <c r="AC1961" s="40"/>
      <c r="AD1961" s="40"/>
      <c r="AE1961" s="40"/>
      <c r="AT1961" s="19" t="s">
        <v>191</v>
      </c>
      <c r="AU1961" s="19" t="s">
        <v>82</v>
      </c>
    </row>
    <row r="1962" s="14" customFormat="1">
      <c r="A1962" s="14"/>
      <c r="B1962" s="246"/>
      <c r="C1962" s="247"/>
      <c r="D1962" s="228" t="s">
        <v>193</v>
      </c>
      <c r="E1962" s="248" t="s">
        <v>19</v>
      </c>
      <c r="F1962" s="249" t="s">
        <v>2313</v>
      </c>
      <c r="G1962" s="247"/>
      <c r="H1962" s="248" t="s">
        <v>19</v>
      </c>
      <c r="I1962" s="250"/>
      <c r="J1962" s="247"/>
      <c r="K1962" s="247"/>
      <c r="L1962" s="251"/>
      <c r="M1962" s="252"/>
      <c r="N1962" s="253"/>
      <c r="O1962" s="253"/>
      <c r="P1962" s="253"/>
      <c r="Q1962" s="253"/>
      <c r="R1962" s="253"/>
      <c r="S1962" s="253"/>
      <c r="T1962" s="254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55" t="s">
        <v>193</v>
      </c>
      <c r="AU1962" s="255" t="s">
        <v>82</v>
      </c>
      <c r="AV1962" s="14" t="s">
        <v>80</v>
      </c>
      <c r="AW1962" s="14" t="s">
        <v>33</v>
      </c>
      <c r="AX1962" s="14" t="s">
        <v>72</v>
      </c>
      <c r="AY1962" s="255" t="s">
        <v>180</v>
      </c>
    </row>
    <row r="1963" s="13" customFormat="1">
      <c r="A1963" s="13"/>
      <c r="B1963" s="235"/>
      <c r="C1963" s="236"/>
      <c r="D1963" s="228" t="s">
        <v>193</v>
      </c>
      <c r="E1963" s="237" t="s">
        <v>19</v>
      </c>
      <c r="F1963" s="238" t="s">
        <v>2321</v>
      </c>
      <c r="G1963" s="236"/>
      <c r="H1963" s="239">
        <v>10.289999999999999</v>
      </c>
      <c r="I1963" s="240"/>
      <c r="J1963" s="236"/>
      <c r="K1963" s="236"/>
      <c r="L1963" s="241"/>
      <c r="M1963" s="242"/>
      <c r="N1963" s="243"/>
      <c r="O1963" s="243"/>
      <c r="P1963" s="243"/>
      <c r="Q1963" s="243"/>
      <c r="R1963" s="243"/>
      <c r="S1963" s="243"/>
      <c r="T1963" s="244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45" t="s">
        <v>193</v>
      </c>
      <c r="AU1963" s="245" t="s">
        <v>82</v>
      </c>
      <c r="AV1963" s="13" t="s">
        <v>82</v>
      </c>
      <c r="AW1963" s="13" t="s">
        <v>33</v>
      </c>
      <c r="AX1963" s="13" t="s">
        <v>80</v>
      </c>
      <c r="AY1963" s="245" t="s">
        <v>180</v>
      </c>
    </row>
    <row r="1964" s="2" customFormat="1" ht="16.5" customHeight="1">
      <c r="A1964" s="40"/>
      <c r="B1964" s="41"/>
      <c r="C1964" s="282" t="s">
        <v>2322</v>
      </c>
      <c r="D1964" s="282" t="s">
        <v>754</v>
      </c>
      <c r="E1964" s="283" t="s">
        <v>2323</v>
      </c>
      <c r="F1964" s="284" t="s">
        <v>2324</v>
      </c>
      <c r="G1964" s="285" t="s">
        <v>185</v>
      </c>
      <c r="H1964" s="286">
        <v>11.659000000000001</v>
      </c>
      <c r="I1964" s="287"/>
      <c r="J1964" s="288">
        <f>ROUND(I1964*H1964,2)</f>
        <v>0</v>
      </c>
      <c r="K1964" s="284" t="s">
        <v>186</v>
      </c>
      <c r="L1964" s="289"/>
      <c r="M1964" s="290" t="s">
        <v>19</v>
      </c>
      <c r="N1964" s="291" t="s">
        <v>43</v>
      </c>
      <c r="O1964" s="86"/>
      <c r="P1964" s="224">
        <f>O1964*H1964</f>
        <v>0</v>
      </c>
      <c r="Q1964" s="224">
        <v>0.153</v>
      </c>
      <c r="R1964" s="224">
        <f>Q1964*H1964</f>
        <v>1.7838270000000001</v>
      </c>
      <c r="S1964" s="224">
        <v>0</v>
      </c>
      <c r="T1964" s="225">
        <f>S1964*H1964</f>
        <v>0</v>
      </c>
      <c r="U1964" s="40"/>
      <c r="V1964" s="40"/>
      <c r="W1964" s="40"/>
      <c r="X1964" s="40"/>
      <c r="Y1964" s="40"/>
      <c r="Z1964" s="40"/>
      <c r="AA1964" s="40"/>
      <c r="AB1964" s="40"/>
      <c r="AC1964" s="40"/>
      <c r="AD1964" s="40"/>
      <c r="AE1964" s="40"/>
      <c r="AR1964" s="226" t="s">
        <v>232</v>
      </c>
      <c r="AT1964" s="226" t="s">
        <v>754</v>
      </c>
      <c r="AU1964" s="226" t="s">
        <v>82</v>
      </c>
      <c r="AY1964" s="19" t="s">
        <v>180</v>
      </c>
      <c r="BE1964" s="227">
        <f>IF(N1964="základní",J1964,0)</f>
        <v>0</v>
      </c>
      <c r="BF1964" s="227">
        <f>IF(N1964="snížená",J1964,0)</f>
        <v>0</v>
      </c>
      <c r="BG1964" s="227">
        <f>IF(N1964="zákl. přenesená",J1964,0)</f>
        <v>0</v>
      </c>
      <c r="BH1964" s="227">
        <f>IF(N1964="sníž. přenesená",J1964,0)</f>
        <v>0</v>
      </c>
      <c r="BI1964" s="227">
        <f>IF(N1964="nulová",J1964,0)</f>
        <v>0</v>
      </c>
      <c r="BJ1964" s="19" t="s">
        <v>80</v>
      </c>
      <c r="BK1964" s="227">
        <f>ROUND(I1964*H1964,2)</f>
        <v>0</v>
      </c>
      <c r="BL1964" s="19" t="s">
        <v>187</v>
      </c>
      <c r="BM1964" s="226" t="s">
        <v>2325</v>
      </c>
    </row>
    <row r="1965" s="2" customFormat="1">
      <c r="A1965" s="40"/>
      <c r="B1965" s="41"/>
      <c r="C1965" s="42"/>
      <c r="D1965" s="228" t="s">
        <v>189</v>
      </c>
      <c r="E1965" s="42"/>
      <c r="F1965" s="229" t="s">
        <v>2324</v>
      </c>
      <c r="G1965" s="42"/>
      <c r="H1965" s="42"/>
      <c r="I1965" s="230"/>
      <c r="J1965" s="42"/>
      <c r="K1965" s="42"/>
      <c r="L1965" s="46"/>
      <c r="M1965" s="231"/>
      <c r="N1965" s="232"/>
      <c r="O1965" s="86"/>
      <c r="P1965" s="86"/>
      <c r="Q1965" s="86"/>
      <c r="R1965" s="86"/>
      <c r="S1965" s="86"/>
      <c r="T1965" s="87"/>
      <c r="U1965" s="40"/>
      <c r="V1965" s="40"/>
      <c r="W1965" s="40"/>
      <c r="X1965" s="40"/>
      <c r="Y1965" s="40"/>
      <c r="Z1965" s="40"/>
      <c r="AA1965" s="40"/>
      <c r="AB1965" s="40"/>
      <c r="AC1965" s="40"/>
      <c r="AD1965" s="40"/>
      <c r="AE1965" s="40"/>
      <c r="AT1965" s="19" t="s">
        <v>189</v>
      </c>
      <c r="AU1965" s="19" t="s">
        <v>82</v>
      </c>
    </row>
    <row r="1966" s="13" customFormat="1">
      <c r="A1966" s="13"/>
      <c r="B1966" s="235"/>
      <c r="C1966" s="236"/>
      <c r="D1966" s="228" t="s">
        <v>193</v>
      </c>
      <c r="E1966" s="237" t="s">
        <v>19</v>
      </c>
      <c r="F1966" s="238" t="s">
        <v>2326</v>
      </c>
      <c r="G1966" s="236"/>
      <c r="H1966" s="239">
        <v>11.319000000000001</v>
      </c>
      <c r="I1966" s="240"/>
      <c r="J1966" s="236"/>
      <c r="K1966" s="236"/>
      <c r="L1966" s="241"/>
      <c r="M1966" s="242"/>
      <c r="N1966" s="243"/>
      <c r="O1966" s="243"/>
      <c r="P1966" s="243"/>
      <c r="Q1966" s="243"/>
      <c r="R1966" s="243"/>
      <c r="S1966" s="243"/>
      <c r="T1966" s="244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45" t="s">
        <v>193</v>
      </c>
      <c r="AU1966" s="245" t="s">
        <v>82</v>
      </c>
      <c r="AV1966" s="13" t="s">
        <v>82</v>
      </c>
      <c r="AW1966" s="13" t="s">
        <v>33</v>
      </c>
      <c r="AX1966" s="13" t="s">
        <v>80</v>
      </c>
      <c r="AY1966" s="245" t="s">
        <v>180</v>
      </c>
    </row>
    <row r="1967" s="13" customFormat="1">
      <c r="A1967" s="13"/>
      <c r="B1967" s="235"/>
      <c r="C1967" s="236"/>
      <c r="D1967" s="228" t="s">
        <v>193</v>
      </c>
      <c r="E1967" s="236"/>
      <c r="F1967" s="238" t="s">
        <v>2327</v>
      </c>
      <c r="G1967" s="236"/>
      <c r="H1967" s="239">
        <v>11.659000000000001</v>
      </c>
      <c r="I1967" s="240"/>
      <c r="J1967" s="236"/>
      <c r="K1967" s="236"/>
      <c r="L1967" s="241"/>
      <c r="M1967" s="242"/>
      <c r="N1967" s="243"/>
      <c r="O1967" s="243"/>
      <c r="P1967" s="243"/>
      <c r="Q1967" s="243"/>
      <c r="R1967" s="243"/>
      <c r="S1967" s="243"/>
      <c r="T1967" s="244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45" t="s">
        <v>193</v>
      </c>
      <c r="AU1967" s="245" t="s">
        <v>82</v>
      </c>
      <c r="AV1967" s="13" t="s">
        <v>82</v>
      </c>
      <c r="AW1967" s="13" t="s">
        <v>4</v>
      </c>
      <c r="AX1967" s="13" t="s">
        <v>80</v>
      </c>
      <c r="AY1967" s="245" t="s">
        <v>180</v>
      </c>
    </row>
    <row r="1968" s="12" customFormat="1" ht="22.8" customHeight="1">
      <c r="A1968" s="12"/>
      <c r="B1968" s="199"/>
      <c r="C1968" s="200"/>
      <c r="D1968" s="201" t="s">
        <v>71</v>
      </c>
      <c r="E1968" s="213" t="s">
        <v>217</v>
      </c>
      <c r="F1968" s="213" t="s">
        <v>2328</v>
      </c>
      <c r="G1968" s="200"/>
      <c r="H1968" s="200"/>
      <c r="I1968" s="203"/>
      <c r="J1968" s="214">
        <f>BK1968</f>
        <v>0</v>
      </c>
      <c r="K1968" s="200"/>
      <c r="L1968" s="205"/>
      <c r="M1968" s="206"/>
      <c r="N1968" s="207"/>
      <c r="O1968" s="207"/>
      <c r="P1968" s="208">
        <f>SUM(P1969:P2676)</f>
        <v>0</v>
      </c>
      <c r="Q1968" s="207"/>
      <c r="R1968" s="208">
        <f>SUM(R1969:R2676)</f>
        <v>204.27523783000004</v>
      </c>
      <c r="S1968" s="207"/>
      <c r="T1968" s="209">
        <f>SUM(T1969:T2676)</f>
        <v>0</v>
      </c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R1968" s="210" t="s">
        <v>80</v>
      </c>
      <c r="AT1968" s="211" t="s">
        <v>71</v>
      </c>
      <c r="AU1968" s="211" t="s">
        <v>80</v>
      </c>
      <c r="AY1968" s="210" t="s">
        <v>180</v>
      </c>
      <c r="BK1968" s="212">
        <f>SUM(BK1969:BK2676)</f>
        <v>0</v>
      </c>
    </row>
    <row r="1969" s="2" customFormat="1" ht="16.5" customHeight="1">
      <c r="A1969" s="40"/>
      <c r="B1969" s="41"/>
      <c r="C1969" s="215" t="s">
        <v>2329</v>
      </c>
      <c r="D1969" s="215" t="s">
        <v>182</v>
      </c>
      <c r="E1969" s="216" t="s">
        <v>2330</v>
      </c>
      <c r="F1969" s="217" t="s">
        <v>2331</v>
      </c>
      <c r="G1969" s="218" t="s">
        <v>185</v>
      </c>
      <c r="H1969" s="219">
        <v>224.48599999999999</v>
      </c>
      <c r="I1969" s="220"/>
      <c r="J1969" s="221">
        <f>ROUND(I1969*H1969,2)</f>
        <v>0</v>
      </c>
      <c r="K1969" s="217" t="s">
        <v>186</v>
      </c>
      <c r="L1969" s="46"/>
      <c r="M1969" s="222" t="s">
        <v>19</v>
      </c>
      <c r="N1969" s="223" t="s">
        <v>43</v>
      </c>
      <c r="O1969" s="86"/>
      <c r="P1969" s="224">
        <f>O1969*H1969</f>
        <v>0</v>
      </c>
      <c r="Q1969" s="224">
        <v>0.0049399999999999999</v>
      </c>
      <c r="R1969" s="224">
        <f>Q1969*H1969</f>
        <v>1.10896084</v>
      </c>
      <c r="S1969" s="224">
        <v>0</v>
      </c>
      <c r="T1969" s="225">
        <f>S1969*H1969</f>
        <v>0</v>
      </c>
      <c r="U1969" s="40"/>
      <c r="V1969" s="40"/>
      <c r="W1969" s="40"/>
      <c r="X1969" s="40"/>
      <c r="Y1969" s="40"/>
      <c r="Z1969" s="40"/>
      <c r="AA1969" s="40"/>
      <c r="AB1969" s="40"/>
      <c r="AC1969" s="40"/>
      <c r="AD1969" s="40"/>
      <c r="AE1969" s="40"/>
      <c r="AR1969" s="226" t="s">
        <v>187</v>
      </c>
      <c r="AT1969" s="226" t="s">
        <v>182</v>
      </c>
      <c r="AU1969" s="226" t="s">
        <v>82</v>
      </c>
      <c r="AY1969" s="19" t="s">
        <v>180</v>
      </c>
      <c r="BE1969" s="227">
        <f>IF(N1969="základní",J1969,0)</f>
        <v>0</v>
      </c>
      <c r="BF1969" s="227">
        <f>IF(N1969="snížená",J1969,0)</f>
        <v>0</v>
      </c>
      <c r="BG1969" s="227">
        <f>IF(N1969="zákl. přenesená",J1969,0)</f>
        <v>0</v>
      </c>
      <c r="BH1969" s="227">
        <f>IF(N1969="sníž. přenesená",J1969,0)</f>
        <v>0</v>
      </c>
      <c r="BI1969" s="227">
        <f>IF(N1969="nulová",J1969,0)</f>
        <v>0</v>
      </c>
      <c r="BJ1969" s="19" t="s">
        <v>80</v>
      </c>
      <c r="BK1969" s="227">
        <f>ROUND(I1969*H1969,2)</f>
        <v>0</v>
      </c>
      <c r="BL1969" s="19" t="s">
        <v>187</v>
      </c>
      <c r="BM1969" s="226" t="s">
        <v>2332</v>
      </c>
    </row>
    <row r="1970" s="2" customFormat="1">
      <c r="A1970" s="40"/>
      <c r="B1970" s="41"/>
      <c r="C1970" s="42"/>
      <c r="D1970" s="228" t="s">
        <v>189</v>
      </c>
      <c r="E1970" s="42"/>
      <c r="F1970" s="229" t="s">
        <v>2333</v>
      </c>
      <c r="G1970" s="42"/>
      <c r="H1970" s="42"/>
      <c r="I1970" s="230"/>
      <c r="J1970" s="42"/>
      <c r="K1970" s="42"/>
      <c r="L1970" s="46"/>
      <c r="M1970" s="231"/>
      <c r="N1970" s="232"/>
      <c r="O1970" s="86"/>
      <c r="P1970" s="86"/>
      <c r="Q1970" s="86"/>
      <c r="R1970" s="86"/>
      <c r="S1970" s="86"/>
      <c r="T1970" s="87"/>
      <c r="U1970" s="40"/>
      <c r="V1970" s="40"/>
      <c r="W1970" s="40"/>
      <c r="X1970" s="40"/>
      <c r="Y1970" s="40"/>
      <c r="Z1970" s="40"/>
      <c r="AA1970" s="40"/>
      <c r="AB1970" s="40"/>
      <c r="AC1970" s="40"/>
      <c r="AD1970" s="40"/>
      <c r="AE1970" s="40"/>
      <c r="AT1970" s="19" t="s">
        <v>189</v>
      </c>
      <c r="AU1970" s="19" t="s">
        <v>82</v>
      </c>
    </row>
    <row r="1971" s="2" customFormat="1">
      <c r="A1971" s="40"/>
      <c r="B1971" s="41"/>
      <c r="C1971" s="42"/>
      <c r="D1971" s="233" t="s">
        <v>191</v>
      </c>
      <c r="E1971" s="42"/>
      <c r="F1971" s="234" t="s">
        <v>2334</v>
      </c>
      <c r="G1971" s="42"/>
      <c r="H1971" s="42"/>
      <c r="I1971" s="230"/>
      <c r="J1971" s="42"/>
      <c r="K1971" s="42"/>
      <c r="L1971" s="46"/>
      <c r="M1971" s="231"/>
      <c r="N1971" s="232"/>
      <c r="O1971" s="86"/>
      <c r="P1971" s="86"/>
      <c r="Q1971" s="86"/>
      <c r="R1971" s="86"/>
      <c r="S1971" s="86"/>
      <c r="T1971" s="87"/>
      <c r="U1971" s="40"/>
      <c r="V1971" s="40"/>
      <c r="W1971" s="40"/>
      <c r="X1971" s="40"/>
      <c r="Y1971" s="40"/>
      <c r="Z1971" s="40"/>
      <c r="AA1971" s="40"/>
      <c r="AB1971" s="40"/>
      <c r="AC1971" s="40"/>
      <c r="AD1971" s="40"/>
      <c r="AE1971" s="40"/>
      <c r="AT1971" s="19" t="s">
        <v>191</v>
      </c>
      <c r="AU1971" s="19" t="s">
        <v>82</v>
      </c>
    </row>
    <row r="1972" s="14" customFormat="1">
      <c r="A1972" s="14"/>
      <c r="B1972" s="246"/>
      <c r="C1972" s="247"/>
      <c r="D1972" s="228" t="s">
        <v>193</v>
      </c>
      <c r="E1972" s="248" t="s">
        <v>19</v>
      </c>
      <c r="F1972" s="249" t="s">
        <v>1810</v>
      </c>
      <c r="G1972" s="247"/>
      <c r="H1972" s="248" t="s">
        <v>19</v>
      </c>
      <c r="I1972" s="250"/>
      <c r="J1972" s="247"/>
      <c r="K1972" s="247"/>
      <c r="L1972" s="251"/>
      <c r="M1972" s="252"/>
      <c r="N1972" s="253"/>
      <c r="O1972" s="253"/>
      <c r="P1972" s="253"/>
      <c r="Q1972" s="253"/>
      <c r="R1972" s="253"/>
      <c r="S1972" s="253"/>
      <c r="T1972" s="25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5" t="s">
        <v>193</v>
      </c>
      <c r="AU1972" s="255" t="s">
        <v>82</v>
      </c>
      <c r="AV1972" s="14" t="s">
        <v>80</v>
      </c>
      <c r="AW1972" s="14" t="s">
        <v>33</v>
      </c>
      <c r="AX1972" s="14" t="s">
        <v>72</v>
      </c>
      <c r="AY1972" s="255" t="s">
        <v>180</v>
      </c>
    </row>
    <row r="1973" s="14" customFormat="1">
      <c r="A1973" s="14"/>
      <c r="B1973" s="246"/>
      <c r="C1973" s="247"/>
      <c r="D1973" s="228" t="s">
        <v>193</v>
      </c>
      <c r="E1973" s="248" t="s">
        <v>19</v>
      </c>
      <c r="F1973" s="249" t="s">
        <v>2335</v>
      </c>
      <c r="G1973" s="247"/>
      <c r="H1973" s="248" t="s">
        <v>19</v>
      </c>
      <c r="I1973" s="250"/>
      <c r="J1973" s="247"/>
      <c r="K1973" s="247"/>
      <c r="L1973" s="251"/>
      <c r="M1973" s="252"/>
      <c r="N1973" s="253"/>
      <c r="O1973" s="253"/>
      <c r="P1973" s="253"/>
      <c r="Q1973" s="253"/>
      <c r="R1973" s="253"/>
      <c r="S1973" s="253"/>
      <c r="T1973" s="25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55" t="s">
        <v>193</v>
      </c>
      <c r="AU1973" s="255" t="s">
        <v>82</v>
      </c>
      <c r="AV1973" s="14" t="s">
        <v>80</v>
      </c>
      <c r="AW1973" s="14" t="s">
        <v>33</v>
      </c>
      <c r="AX1973" s="14" t="s">
        <v>72</v>
      </c>
      <c r="AY1973" s="255" t="s">
        <v>180</v>
      </c>
    </row>
    <row r="1974" s="13" customFormat="1">
      <c r="A1974" s="13"/>
      <c r="B1974" s="235"/>
      <c r="C1974" s="236"/>
      <c r="D1974" s="228" t="s">
        <v>193</v>
      </c>
      <c r="E1974" s="237" t="s">
        <v>19</v>
      </c>
      <c r="F1974" s="238" t="s">
        <v>2336</v>
      </c>
      <c r="G1974" s="236"/>
      <c r="H1974" s="239">
        <v>15.84</v>
      </c>
      <c r="I1974" s="240"/>
      <c r="J1974" s="236"/>
      <c r="K1974" s="236"/>
      <c r="L1974" s="241"/>
      <c r="M1974" s="242"/>
      <c r="N1974" s="243"/>
      <c r="O1974" s="243"/>
      <c r="P1974" s="243"/>
      <c r="Q1974" s="243"/>
      <c r="R1974" s="243"/>
      <c r="S1974" s="243"/>
      <c r="T1974" s="244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45" t="s">
        <v>193</v>
      </c>
      <c r="AU1974" s="245" t="s">
        <v>82</v>
      </c>
      <c r="AV1974" s="13" t="s">
        <v>82</v>
      </c>
      <c r="AW1974" s="13" t="s">
        <v>33</v>
      </c>
      <c r="AX1974" s="13" t="s">
        <v>72</v>
      </c>
      <c r="AY1974" s="245" t="s">
        <v>180</v>
      </c>
    </row>
    <row r="1975" s="16" customFormat="1">
      <c r="A1975" s="16"/>
      <c r="B1975" s="267"/>
      <c r="C1975" s="268"/>
      <c r="D1975" s="228" t="s">
        <v>193</v>
      </c>
      <c r="E1975" s="269" t="s">
        <v>19</v>
      </c>
      <c r="F1975" s="270" t="s">
        <v>473</v>
      </c>
      <c r="G1975" s="268"/>
      <c r="H1975" s="271">
        <v>15.84</v>
      </c>
      <c r="I1975" s="272"/>
      <c r="J1975" s="268"/>
      <c r="K1975" s="268"/>
      <c r="L1975" s="273"/>
      <c r="M1975" s="274"/>
      <c r="N1975" s="275"/>
      <c r="O1975" s="275"/>
      <c r="P1975" s="275"/>
      <c r="Q1975" s="275"/>
      <c r="R1975" s="275"/>
      <c r="S1975" s="275"/>
      <c r="T1975" s="276"/>
      <c r="U1975" s="16"/>
      <c r="V1975" s="16"/>
      <c r="W1975" s="16"/>
      <c r="X1975" s="16"/>
      <c r="Y1975" s="16"/>
      <c r="Z1975" s="16"/>
      <c r="AA1975" s="16"/>
      <c r="AB1975" s="16"/>
      <c r="AC1975" s="16"/>
      <c r="AD1975" s="16"/>
      <c r="AE1975" s="16"/>
      <c r="AT1975" s="277" t="s">
        <v>193</v>
      </c>
      <c r="AU1975" s="277" t="s">
        <v>82</v>
      </c>
      <c r="AV1975" s="16" t="s">
        <v>100</v>
      </c>
      <c r="AW1975" s="16" t="s">
        <v>33</v>
      </c>
      <c r="AX1975" s="16" t="s">
        <v>72</v>
      </c>
      <c r="AY1975" s="277" t="s">
        <v>180</v>
      </c>
    </row>
    <row r="1976" s="14" customFormat="1">
      <c r="A1976" s="14"/>
      <c r="B1976" s="246"/>
      <c r="C1976" s="247"/>
      <c r="D1976" s="228" t="s">
        <v>193</v>
      </c>
      <c r="E1976" s="248" t="s">
        <v>19</v>
      </c>
      <c r="F1976" s="249" t="s">
        <v>2337</v>
      </c>
      <c r="G1976" s="247"/>
      <c r="H1976" s="248" t="s">
        <v>19</v>
      </c>
      <c r="I1976" s="250"/>
      <c r="J1976" s="247"/>
      <c r="K1976" s="247"/>
      <c r="L1976" s="251"/>
      <c r="M1976" s="252"/>
      <c r="N1976" s="253"/>
      <c r="O1976" s="253"/>
      <c r="P1976" s="253"/>
      <c r="Q1976" s="253"/>
      <c r="R1976" s="253"/>
      <c r="S1976" s="253"/>
      <c r="T1976" s="25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5" t="s">
        <v>193</v>
      </c>
      <c r="AU1976" s="255" t="s">
        <v>82</v>
      </c>
      <c r="AV1976" s="14" t="s">
        <v>80</v>
      </c>
      <c r="AW1976" s="14" t="s">
        <v>33</v>
      </c>
      <c r="AX1976" s="14" t="s">
        <v>72</v>
      </c>
      <c r="AY1976" s="255" t="s">
        <v>180</v>
      </c>
    </row>
    <row r="1977" s="13" customFormat="1">
      <c r="A1977" s="13"/>
      <c r="B1977" s="235"/>
      <c r="C1977" s="236"/>
      <c r="D1977" s="228" t="s">
        <v>193</v>
      </c>
      <c r="E1977" s="237" t="s">
        <v>19</v>
      </c>
      <c r="F1977" s="238" t="s">
        <v>2338</v>
      </c>
      <c r="G1977" s="236"/>
      <c r="H1977" s="239">
        <v>188.44</v>
      </c>
      <c r="I1977" s="240"/>
      <c r="J1977" s="236"/>
      <c r="K1977" s="236"/>
      <c r="L1977" s="241"/>
      <c r="M1977" s="242"/>
      <c r="N1977" s="243"/>
      <c r="O1977" s="243"/>
      <c r="P1977" s="243"/>
      <c r="Q1977" s="243"/>
      <c r="R1977" s="243"/>
      <c r="S1977" s="243"/>
      <c r="T1977" s="244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45" t="s">
        <v>193</v>
      </c>
      <c r="AU1977" s="245" t="s">
        <v>82</v>
      </c>
      <c r="AV1977" s="13" t="s">
        <v>82</v>
      </c>
      <c r="AW1977" s="13" t="s">
        <v>33</v>
      </c>
      <c r="AX1977" s="13" t="s">
        <v>72</v>
      </c>
      <c r="AY1977" s="245" t="s">
        <v>180</v>
      </c>
    </row>
    <row r="1978" s="14" customFormat="1">
      <c r="A1978" s="14"/>
      <c r="B1978" s="246"/>
      <c r="C1978" s="247"/>
      <c r="D1978" s="228" t="s">
        <v>193</v>
      </c>
      <c r="E1978" s="248" t="s">
        <v>19</v>
      </c>
      <c r="F1978" s="249" t="s">
        <v>2030</v>
      </c>
      <c r="G1978" s="247"/>
      <c r="H1978" s="248" t="s">
        <v>19</v>
      </c>
      <c r="I1978" s="250"/>
      <c r="J1978" s="247"/>
      <c r="K1978" s="247"/>
      <c r="L1978" s="251"/>
      <c r="M1978" s="252"/>
      <c r="N1978" s="253"/>
      <c r="O1978" s="253"/>
      <c r="P1978" s="253"/>
      <c r="Q1978" s="253"/>
      <c r="R1978" s="253"/>
      <c r="S1978" s="253"/>
      <c r="T1978" s="254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55" t="s">
        <v>193</v>
      </c>
      <c r="AU1978" s="255" t="s">
        <v>82</v>
      </c>
      <c r="AV1978" s="14" t="s">
        <v>80</v>
      </c>
      <c r="AW1978" s="14" t="s">
        <v>33</v>
      </c>
      <c r="AX1978" s="14" t="s">
        <v>72</v>
      </c>
      <c r="AY1978" s="255" t="s">
        <v>180</v>
      </c>
    </row>
    <row r="1979" s="13" customFormat="1">
      <c r="A1979" s="13"/>
      <c r="B1979" s="235"/>
      <c r="C1979" s="236"/>
      <c r="D1979" s="228" t="s">
        <v>193</v>
      </c>
      <c r="E1979" s="237" t="s">
        <v>19</v>
      </c>
      <c r="F1979" s="238" t="s">
        <v>2339</v>
      </c>
      <c r="G1979" s="236"/>
      <c r="H1979" s="239">
        <v>-4.1139999999999999</v>
      </c>
      <c r="I1979" s="240"/>
      <c r="J1979" s="236"/>
      <c r="K1979" s="236"/>
      <c r="L1979" s="241"/>
      <c r="M1979" s="242"/>
      <c r="N1979" s="243"/>
      <c r="O1979" s="243"/>
      <c r="P1979" s="243"/>
      <c r="Q1979" s="243"/>
      <c r="R1979" s="243"/>
      <c r="S1979" s="243"/>
      <c r="T1979" s="244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45" t="s">
        <v>193</v>
      </c>
      <c r="AU1979" s="245" t="s">
        <v>82</v>
      </c>
      <c r="AV1979" s="13" t="s">
        <v>82</v>
      </c>
      <c r="AW1979" s="13" t="s">
        <v>33</v>
      </c>
      <c r="AX1979" s="13" t="s">
        <v>72</v>
      </c>
      <c r="AY1979" s="245" t="s">
        <v>180</v>
      </c>
    </row>
    <row r="1980" s="14" customFormat="1">
      <c r="A1980" s="14"/>
      <c r="B1980" s="246"/>
      <c r="C1980" s="247"/>
      <c r="D1980" s="228" t="s">
        <v>193</v>
      </c>
      <c r="E1980" s="248" t="s">
        <v>19</v>
      </c>
      <c r="F1980" s="249" t="s">
        <v>1389</v>
      </c>
      <c r="G1980" s="247"/>
      <c r="H1980" s="248" t="s">
        <v>19</v>
      </c>
      <c r="I1980" s="250"/>
      <c r="J1980" s="247"/>
      <c r="K1980" s="247"/>
      <c r="L1980" s="251"/>
      <c r="M1980" s="252"/>
      <c r="N1980" s="253"/>
      <c r="O1980" s="253"/>
      <c r="P1980" s="253"/>
      <c r="Q1980" s="253"/>
      <c r="R1980" s="253"/>
      <c r="S1980" s="253"/>
      <c r="T1980" s="25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T1980" s="255" t="s">
        <v>193</v>
      </c>
      <c r="AU1980" s="255" t="s">
        <v>82</v>
      </c>
      <c r="AV1980" s="14" t="s">
        <v>80</v>
      </c>
      <c r="AW1980" s="14" t="s">
        <v>33</v>
      </c>
      <c r="AX1980" s="14" t="s">
        <v>72</v>
      </c>
      <c r="AY1980" s="255" t="s">
        <v>180</v>
      </c>
    </row>
    <row r="1981" s="14" customFormat="1">
      <c r="A1981" s="14"/>
      <c r="B1981" s="246"/>
      <c r="C1981" s="247"/>
      <c r="D1981" s="228" t="s">
        <v>193</v>
      </c>
      <c r="E1981" s="248" t="s">
        <v>19</v>
      </c>
      <c r="F1981" s="249" t="s">
        <v>2340</v>
      </c>
      <c r="G1981" s="247"/>
      <c r="H1981" s="248" t="s">
        <v>19</v>
      </c>
      <c r="I1981" s="250"/>
      <c r="J1981" s="247"/>
      <c r="K1981" s="247"/>
      <c r="L1981" s="251"/>
      <c r="M1981" s="252"/>
      <c r="N1981" s="253"/>
      <c r="O1981" s="253"/>
      <c r="P1981" s="253"/>
      <c r="Q1981" s="253"/>
      <c r="R1981" s="253"/>
      <c r="S1981" s="253"/>
      <c r="T1981" s="25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T1981" s="255" t="s">
        <v>193</v>
      </c>
      <c r="AU1981" s="255" t="s">
        <v>82</v>
      </c>
      <c r="AV1981" s="14" t="s">
        <v>80</v>
      </c>
      <c r="AW1981" s="14" t="s">
        <v>33</v>
      </c>
      <c r="AX1981" s="14" t="s">
        <v>72</v>
      </c>
      <c r="AY1981" s="255" t="s">
        <v>180</v>
      </c>
    </row>
    <row r="1982" s="13" customFormat="1">
      <c r="A1982" s="13"/>
      <c r="B1982" s="235"/>
      <c r="C1982" s="236"/>
      <c r="D1982" s="228" t="s">
        <v>193</v>
      </c>
      <c r="E1982" s="237" t="s">
        <v>19</v>
      </c>
      <c r="F1982" s="238" t="s">
        <v>2341</v>
      </c>
      <c r="G1982" s="236"/>
      <c r="H1982" s="239">
        <v>23.399999999999999</v>
      </c>
      <c r="I1982" s="240"/>
      <c r="J1982" s="236"/>
      <c r="K1982" s="236"/>
      <c r="L1982" s="241"/>
      <c r="M1982" s="242"/>
      <c r="N1982" s="243"/>
      <c r="O1982" s="243"/>
      <c r="P1982" s="243"/>
      <c r="Q1982" s="243"/>
      <c r="R1982" s="243"/>
      <c r="S1982" s="243"/>
      <c r="T1982" s="244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45" t="s">
        <v>193</v>
      </c>
      <c r="AU1982" s="245" t="s">
        <v>82</v>
      </c>
      <c r="AV1982" s="13" t="s">
        <v>82</v>
      </c>
      <c r="AW1982" s="13" t="s">
        <v>33</v>
      </c>
      <c r="AX1982" s="13" t="s">
        <v>72</v>
      </c>
      <c r="AY1982" s="245" t="s">
        <v>180</v>
      </c>
    </row>
    <row r="1983" s="14" customFormat="1">
      <c r="A1983" s="14"/>
      <c r="B1983" s="246"/>
      <c r="C1983" s="247"/>
      <c r="D1983" s="228" t="s">
        <v>193</v>
      </c>
      <c r="E1983" s="248" t="s">
        <v>19</v>
      </c>
      <c r="F1983" s="249" t="s">
        <v>2342</v>
      </c>
      <c r="G1983" s="247"/>
      <c r="H1983" s="248" t="s">
        <v>19</v>
      </c>
      <c r="I1983" s="250"/>
      <c r="J1983" s="247"/>
      <c r="K1983" s="247"/>
      <c r="L1983" s="251"/>
      <c r="M1983" s="252"/>
      <c r="N1983" s="253"/>
      <c r="O1983" s="253"/>
      <c r="P1983" s="253"/>
      <c r="Q1983" s="253"/>
      <c r="R1983" s="253"/>
      <c r="S1983" s="253"/>
      <c r="T1983" s="25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55" t="s">
        <v>193</v>
      </c>
      <c r="AU1983" s="255" t="s">
        <v>82</v>
      </c>
      <c r="AV1983" s="14" t="s">
        <v>80</v>
      </c>
      <c r="AW1983" s="14" t="s">
        <v>33</v>
      </c>
      <c r="AX1983" s="14" t="s">
        <v>72</v>
      </c>
      <c r="AY1983" s="255" t="s">
        <v>180</v>
      </c>
    </row>
    <row r="1984" s="13" customFormat="1">
      <c r="A1984" s="13"/>
      <c r="B1984" s="235"/>
      <c r="C1984" s="236"/>
      <c r="D1984" s="228" t="s">
        <v>193</v>
      </c>
      <c r="E1984" s="237" t="s">
        <v>19</v>
      </c>
      <c r="F1984" s="238" t="s">
        <v>2343</v>
      </c>
      <c r="G1984" s="236"/>
      <c r="H1984" s="239">
        <v>0.92000000000000004</v>
      </c>
      <c r="I1984" s="240"/>
      <c r="J1984" s="236"/>
      <c r="K1984" s="236"/>
      <c r="L1984" s="241"/>
      <c r="M1984" s="242"/>
      <c r="N1984" s="243"/>
      <c r="O1984" s="243"/>
      <c r="P1984" s="243"/>
      <c r="Q1984" s="243"/>
      <c r="R1984" s="243"/>
      <c r="S1984" s="243"/>
      <c r="T1984" s="244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45" t="s">
        <v>193</v>
      </c>
      <c r="AU1984" s="245" t="s">
        <v>82</v>
      </c>
      <c r="AV1984" s="13" t="s">
        <v>82</v>
      </c>
      <c r="AW1984" s="13" t="s">
        <v>33</v>
      </c>
      <c r="AX1984" s="13" t="s">
        <v>72</v>
      </c>
      <c r="AY1984" s="245" t="s">
        <v>180</v>
      </c>
    </row>
    <row r="1985" s="16" customFormat="1">
      <c r="A1985" s="16"/>
      <c r="B1985" s="267"/>
      <c r="C1985" s="268"/>
      <c r="D1985" s="228" t="s">
        <v>193</v>
      </c>
      <c r="E1985" s="269" t="s">
        <v>19</v>
      </c>
      <c r="F1985" s="270" t="s">
        <v>473</v>
      </c>
      <c r="G1985" s="268"/>
      <c r="H1985" s="271">
        <v>208.64599999999999</v>
      </c>
      <c r="I1985" s="272"/>
      <c r="J1985" s="268"/>
      <c r="K1985" s="268"/>
      <c r="L1985" s="273"/>
      <c r="M1985" s="274"/>
      <c r="N1985" s="275"/>
      <c r="O1985" s="275"/>
      <c r="P1985" s="275"/>
      <c r="Q1985" s="275"/>
      <c r="R1985" s="275"/>
      <c r="S1985" s="275"/>
      <c r="T1985" s="276"/>
      <c r="U1985" s="16"/>
      <c r="V1985" s="16"/>
      <c r="W1985" s="16"/>
      <c r="X1985" s="16"/>
      <c r="Y1985" s="16"/>
      <c r="Z1985" s="16"/>
      <c r="AA1985" s="16"/>
      <c r="AB1985" s="16"/>
      <c r="AC1985" s="16"/>
      <c r="AD1985" s="16"/>
      <c r="AE1985" s="16"/>
      <c r="AT1985" s="277" t="s">
        <v>193</v>
      </c>
      <c r="AU1985" s="277" t="s">
        <v>82</v>
      </c>
      <c r="AV1985" s="16" t="s">
        <v>100</v>
      </c>
      <c r="AW1985" s="16" t="s">
        <v>33</v>
      </c>
      <c r="AX1985" s="16" t="s">
        <v>72</v>
      </c>
      <c r="AY1985" s="277" t="s">
        <v>180</v>
      </c>
    </row>
    <row r="1986" s="15" customFormat="1">
      <c r="A1986" s="15"/>
      <c r="B1986" s="256"/>
      <c r="C1986" s="257"/>
      <c r="D1986" s="228" t="s">
        <v>193</v>
      </c>
      <c r="E1986" s="258" t="s">
        <v>19</v>
      </c>
      <c r="F1986" s="259" t="s">
        <v>353</v>
      </c>
      <c r="G1986" s="257"/>
      <c r="H1986" s="260">
        <v>224.48599999999999</v>
      </c>
      <c r="I1986" s="261"/>
      <c r="J1986" s="257"/>
      <c r="K1986" s="257"/>
      <c r="L1986" s="262"/>
      <c r="M1986" s="263"/>
      <c r="N1986" s="264"/>
      <c r="O1986" s="264"/>
      <c r="P1986" s="264"/>
      <c r="Q1986" s="264"/>
      <c r="R1986" s="264"/>
      <c r="S1986" s="264"/>
      <c r="T1986" s="265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T1986" s="266" t="s">
        <v>193</v>
      </c>
      <c r="AU1986" s="266" t="s">
        <v>82</v>
      </c>
      <c r="AV1986" s="15" t="s">
        <v>187</v>
      </c>
      <c r="AW1986" s="15" t="s">
        <v>33</v>
      </c>
      <c r="AX1986" s="15" t="s">
        <v>80</v>
      </c>
      <c r="AY1986" s="266" t="s">
        <v>180</v>
      </c>
    </row>
    <row r="1987" s="2" customFormat="1" ht="16.5" customHeight="1">
      <c r="A1987" s="40"/>
      <c r="B1987" s="41"/>
      <c r="C1987" s="215" t="s">
        <v>2344</v>
      </c>
      <c r="D1987" s="215" t="s">
        <v>182</v>
      </c>
      <c r="E1987" s="216" t="s">
        <v>2345</v>
      </c>
      <c r="F1987" s="217" t="s">
        <v>2346</v>
      </c>
      <c r="G1987" s="218" t="s">
        <v>185</v>
      </c>
      <c r="H1987" s="219">
        <v>17.16</v>
      </c>
      <c r="I1987" s="220"/>
      <c r="J1987" s="221">
        <f>ROUND(I1987*H1987,2)</f>
        <v>0</v>
      </c>
      <c r="K1987" s="217" t="s">
        <v>186</v>
      </c>
      <c r="L1987" s="46"/>
      <c r="M1987" s="222" t="s">
        <v>19</v>
      </c>
      <c r="N1987" s="223" t="s">
        <v>43</v>
      </c>
      <c r="O1987" s="86"/>
      <c r="P1987" s="224">
        <f>O1987*H1987</f>
        <v>0</v>
      </c>
      <c r="Q1987" s="224">
        <v>0.0049399999999999999</v>
      </c>
      <c r="R1987" s="224">
        <f>Q1987*H1987</f>
        <v>0.084770399999999996</v>
      </c>
      <c r="S1987" s="224">
        <v>0</v>
      </c>
      <c r="T1987" s="225">
        <f>S1987*H1987</f>
        <v>0</v>
      </c>
      <c r="U1987" s="40"/>
      <c r="V1987" s="40"/>
      <c r="W1987" s="40"/>
      <c r="X1987" s="40"/>
      <c r="Y1987" s="40"/>
      <c r="Z1987" s="40"/>
      <c r="AA1987" s="40"/>
      <c r="AB1987" s="40"/>
      <c r="AC1987" s="40"/>
      <c r="AD1987" s="40"/>
      <c r="AE1987" s="40"/>
      <c r="AR1987" s="226" t="s">
        <v>187</v>
      </c>
      <c r="AT1987" s="226" t="s">
        <v>182</v>
      </c>
      <c r="AU1987" s="226" t="s">
        <v>82</v>
      </c>
      <c r="AY1987" s="19" t="s">
        <v>180</v>
      </c>
      <c r="BE1987" s="227">
        <f>IF(N1987="základní",J1987,0)</f>
        <v>0</v>
      </c>
      <c r="BF1987" s="227">
        <f>IF(N1987="snížená",J1987,0)</f>
        <v>0</v>
      </c>
      <c r="BG1987" s="227">
        <f>IF(N1987="zákl. přenesená",J1987,0)</f>
        <v>0</v>
      </c>
      <c r="BH1987" s="227">
        <f>IF(N1987="sníž. přenesená",J1987,0)</f>
        <v>0</v>
      </c>
      <c r="BI1987" s="227">
        <f>IF(N1987="nulová",J1987,0)</f>
        <v>0</v>
      </c>
      <c r="BJ1987" s="19" t="s">
        <v>80</v>
      </c>
      <c r="BK1987" s="227">
        <f>ROUND(I1987*H1987,2)</f>
        <v>0</v>
      </c>
      <c r="BL1987" s="19" t="s">
        <v>187</v>
      </c>
      <c r="BM1987" s="226" t="s">
        <v>2347</v>
      </c>
    </row>
    <row r="1988" s="2" customFormat="1">
      <c r="A1988" s="40"/>
      <c r="B1988" s="41"/>
      <c r="C1988" s="42"/>
      <c r="D1988" s="228" t="s">
        <v>189</v>
      </c>
      <c r="E1988" s="42"/>
      <c r="F1988" s="229" t="s">
        <v>2348</v>
      </c>
      <c r="G1988" s="42"/>
      <c r="H1988" s="42"/>
      <c r="I1988" s="230"/>
      <c r="J1988" s="42"/>
      <c r="K1988" s="42"/>
      <c r="L1988" s="46"/>
      <c r="M1988" s="231"/>
      <c r="N1988" s="232"/>
      <c r="O1988" s="86"/>
      <c r="P1988" s="86"/>
      <c r="Q1988" s="86"/>
      <c r="R1988" s="86"/>
      <c r="S1988" s="86"/>
      <c r="T1988" s="87"/>
      <c r="U1988" s="40"/>
      <c r="V1988" s="40"/>
      <c r="W1988" s="40"/>
      <c r="X1988" s="40"/>
      <c r="Y1988" s="40"/>
      <c r="Z1988" s="40"/>
      <c r="AA1988" s="40"/>
      <c r="AB1988" s="40"/>
      <c r="AC1988" s="40"/>
      <c r="AD1988" s="40"/>
      <c r="AE1988" s="40"/>
      <c r="AT1988" s="19" t="s">
        <v>189</v>
      </c>
      <c r="AU1988" s="19" t="s">
        <v>82</v>
      </c>
    </row>
    <row r="1989" s="2" customFormat="1">
      <c r="A1989" s="40"/>
      <c r="B1989" s="41"/>
      <c r="C1989" s="42"/>
      <c r="D1989" s="233" t="s">
        <v>191</v>
      </c>
      <c r="E1989" s="42"/>
      <c r="F1989" s="234" t="s">
        <v>2349</v>
      </c>
      <c r="G1989" s="42"/>
      <c r="H1989" s="42"/>
      <c r="I1989" s="230"/>
      <c r="J1989" s="42"/>
      <c r="K1989" s="42"/>
      <c r="L1989" s="46"/>
      <c r="M1989" s="231"/>
      <c r="N1989" s="232"/>
      <c r="O1989" s="86"/>
      <c r="P1989" s="86"/>
      <c r="Q1989" s="86"/>
      <c r="R1989" s="86"/>
      <c r="S1989" s="86"/>
      <c r="T1989" s="87"/>
      <c r="U1989" s="40"/>
      <c r="V1989" s="40"/>
      <c r="W1989" s="40"/>
      <c r="X1989" s="40"/>
      <c r="Y1989" s="40"/>
      <c r="Z1989" s="40"/>
      <c r="AA1989" s="40"/>
      <c r="AB1989" s="40"/>
      <c r="AC1989" s="40"/>
      <c r="AD1989" s="40"/>
      <c r="AE1989" s="40"/>
      <c r="AT1989" s="19" t="s">
        <v>191</v>
      </c>
      <c r="AU1989" s="19" t="s">
        <v>82</v>
      </c>
    </row>
    <row r="1990" s="14" customFormat="1">
      <c r="A1990" s="14"/>
      <c r="B1990" s="246"/>
      <c r="C1990" s="247"/>
      <c r="D1990" s="228" t="s">
        <v>193</v>
      </c>
      <c r="E1990" s="248" t="s">
        <v>19</v>
      </c>
      <c r="F1990" s="249" t="s">
        <v>2350</v>
      </c>
      <c r="G1990" s="247"/>
      <c r="H1990" s="248" t="s">
        <v>19</v>
      </c>
      <c r="I1990" s="250"/>
      <c r="J1990" s="247"/>
      <c r="K1990" s="247"/>
      <c r="L1990" s="251"/>
      <c r="M1990" s="252"/>
      <c r="N1990" s="253"/>
      <c r="O1990" s="253"/>
      <c r="P1990" s="253"/>
      <c r="Q1990" s="253"/>
      <c r="R1990" s="253"/>
      <c r="S1990" s="253"/>
      <c r="T1990" s="25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T1990" s="255" t="s">
        <v>193</v>
      </c>
      <c r="AU1990" s="255" t="s">
        <v>82</v>
      </c>
      <c r="AV1990" s="14" t="s">
        <v>80</v>
      </c>
      <c r="AW1990" s="14" t="s">
        <v>33</v>
      </c>
      <c r="AX1990" s="14" t="s">
        <v>72</v>
      </c>
      <c r="AY1990" s="255" t="s">
        <v>180</v>
      </c>
    </row>
    <row r="1991" s="13" customFormat="1">
      <c r="A1991" s="13"/>
      <c r="B1991" s="235"/>
      <c r="C1991" s="236"/>
      <c r="D1991" s="228" t="s">
        <v>193</v>
      </c>
      <c r="E1991" s="237" t="s">
        <v>19</v>
      </c>
      <c r="F1991" s="238" t="s">
        <v>2351</v>
      </c>
      <c r="G1991" s="236"/>
      <c r="H1991" s="239">
        <v>4.4000000000000004</v>
      </c>
      <c r="I1991" s="240"/>
      <c r="J1991" s="236"/>
      <c r="K1991" s="236"/>
      <c r="L1991" s="241"/>
      <c r="M1991" s="242"/>
      <c r="N1991" s="243"/>
      <c r="O1991" s="243"/>
      <c r="P1991" s="243"/>
      <c r="Q1991" s="243"/>
      <c r="R1991" s="243"/>
      <c r="S1991" s="243"/>
      <c r="T1991" s="244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45" t="s">
        <v>193</v>
      </c>
      <c r="AU1991" s="245" t="s">
        <v>82</v>
      </c>
      <c r="AV1991" s="13" t="s">
        <v>82</v>
      </c>
      <c r="AW1991" s="13" t="s">
        <v>33</v>
      </c>
      <c r="AX1991" s="13" t="s">
        <v>72</v>
      </c>
      <c r="AY1991" s="245" t="s">
        <v>180</v>
      </c>
    </row>
    <row r="1992" s="16" customFormat="1">
      <c r="A1992" s="16"/>
      <c r="B1992" s="267"/>
      <c r="C1992" s="268"/>
      <c r="D1992" s="228" t="s">
        <v>193</v>
      </c>
      <c r="E1992" s="269" t="s">
        <v>19</v>
      </c>
      <c r="F1992" s="270" t="s">
        <v>473</v>
      </c>
      <c r="G1992" s="268"/>
      <c r="H1992" s="271">
        <v>4.4000000000000004</v>
      </c>
      <c r="I1992" s="272"/>
      <c r="J1992" s="268"/>
      <c r="K1992" s="268"/>
      <c r="L1992" s="273"/>
      <c r="M1992" s="274"/>
      <c r="N1992" s="275"/>
      <c r="O1992" s="275"/>
      <c r="P1992" s="275"/>
      <c r="Q1992" s="275"/>
      <c r="R1992" s="275"/>
      <c r="S1992" s="275"/>
      <c r="T1992" s="276"/>
      <c r="U1992" s="16"/>
      <c r="V1992" s="16"/>
      <c r="W1992" s="16"/>
      <c r="X1992" s="16"/>
      <c r="Y1992" s="16"/>
      <c r="Z1992" s="16"/>
      <c r="AA1992" s="16"/>
      <c r="AB1992" s="16"/>
      <c r="AC1992" s="16"/>
      <c r="AD1992" s="16"/>
      <c r="AE1992" s="16"/>
      <c r="AT1992" s="277" t="s">
        <v>193</v>
      </c>
      <c r="AU1992" s="277" t="s">
        <v>82</v>
      </c>
      <c r="AV1992" s="16" t="s">
        <v>100</v>
      </c>
      <c r="AW1992" s="16" t="s">
        <v>33</v>
      </c>
      <c r="AX1992" s="16" t="s">
        <v>72</v>
      </c>
      <c r="AY1992" s="277" t="s">
        <v>180</v>
      </c>
    </row>
    <row r="1993" s="14" customFormat="1">
      <c r="A1993" s="14"/>
      <c r="B1993" s="246"/>
      <c r="C1993" s="247"/>
      <c r="D1993" s="228" t="s">
        <v>193</v>
      </c>
      <c r="E1993" s="248" t="s">
        <v>19</v>
      </c>
      <c r="F1993" s="249" t="s">
        <v>2352</v>
      </c>
      <c r="G1993" s="247"/>
      <c r="H1993" s="248" t="s">
        <v>19</v>
      </c>
      <c r="I1993" s="250"/>
      <c r="J1993" s="247"/>
      <c r="K1993" s="247"/>
      <c r="L1993" s="251"/>
      <c r="M1993" s="252"/>
      <c r="N1993" s="253"/>
      <c r="O1993" s="253"/>
      <c r="P1993" s="253"/>
      <c r="Q1993" s="253"/>
      <c r="R1993" s="253"/>
      <c r="S1993" s="253"/>
      <c r="T1993" s="25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55" t="s">
        <v>193</v>
      </c>
      <c r="AU1993" s="255" t="s">
        <v>82</v>
      </c>
      <c r="AV1993" s="14" t="s">
        <v>80</v>
      </c>
      <c r="AW1993" s="14" t="s">
        <v>33</v>
      </c>
      <c r="AX1993" s="14" t="s">
        <v>72</v>
      </c>
      <c r="AY1993" s="255" t="s">
        <v>180</v>
      </c>
    </row>
    <row r="1994" s="13" customFormat="1">
      <c r="A1994" s="13"/>
      <c r="B1994" s="235"/>
      <c r="C1994" s="236"/>
      <c r="D1994" s="228" t="s">
        <v>193</v>
      </c>
      <c r="E1994" s="237" t="s">
        <v>19</v>
      </c>
      <c r="F1994" s="238" t="s">
        <v>2353</v>
      </c>
      <c r="G1994" s="236"/>
      <c r="H1994" s="239">
        <v>6.3799999999999999</v>
      </c>
      <c r="I1994" s="240"/>
      <c r="J1994" s="236"/>
      <c r="K1994" s="236"/>
      <c r="L1994" s="241"/>
      <c r="M1994" s="242"/>
      <c r="N1994" s="243"/>
      <c r="O1994" s="243"/>
      <c r="P1994" s="243"/>
      <c r="Q1994" s="243"/>
      <c r="R1994" s="243"/>
      <c r="S1994" s="243"/>
      <c r="T1994" s="244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45" t="s">
        <v>193</v>
      </c>
      <c r="AU1994" s="245" t="s">
        <v>82</v>
      </c>
      <c r="AV1994" s="13" t="s">
        <v>82</v>
      </c>
      <c r="AW1994" s="13" t="s">
        <v>33</v>
      </c>
      <c r="AX1994" s="13" t="s">
        <v>72</v>
      </c>
      <c r="AY1994" s="245" t="s">
        <v>180</v>
      </c>
    </row>
    <row r="1995" s="14" customFormat="1">
      <c r="A1995" s="14"/>
      <c r="B1995" s="246"/>
      <c r="C1995" s="247"/>
      <c r="D1995" s="228" t="s">
        <v>193</v>
      </c>
      <c r="E1995" s="248" t="s">
        <v>19</v>
      </c>
      <c r="F1995" s="249" t="s">
        <v>1389</v>
      </c>
      <c r="G1995" s="247"/>
      <c r="H1995" s="248" t="s">
        <v>19</v>
      </c>
      <c r="I1995" s="250"/>
      <c r="J1995" s="247"/>
      <c r="K1995" s="247"/>
      <c r="L1995" s="251"/>
      <c r="M1995" s="252"/>
      <c r="N1995" s="253"/>
      <c r="O1995" s="253"/>
      <c r="P1995" s="253"/>
      <c r="Q1995" s="253"/>
      <c r="R1995" s="253"/>
      <c r="S1995" s="253"/>
      <c r="T1995" s="25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T1995" s="255" t="s">
        <v>193</v>
      </c>
      <c r="AU1995" s="255" t="s">
        <v>82</v>
      </c>
      <c r="AV1995" s="14" t="s">
        <v>80</v>
      </c>
      <c r="AW1995" s="14" t="s">
        <v>33</v>
      </c>
      <c r="AX1995" s="14" t="s">
        <v>72</v>
      </c>
      <c r="AY1995" s="255" t="s">
        <v>180</v>
      </c>
    </row>
    <row r="1996" s="13" customFormat="1">
      <c r="A1996" s="13"/>
      <c r="B1996" s="235"/>
      <c r="C1996" s="236"/>
      <c r="D1996" s="228" t="s">
        <v>193</v>
      </c>
      <c r="E1996" s="237" t="s">
        <v>19</v>
      </c>
      <c r="F1996" s="238" t="s">
        <v>2353</v>
      </c>
      <c r="G1996" s="236"/>
      <c r="H1996" s="239">
        <v>6.3799999999999999</v>
      </c>
      <c r="I1996" s="240"/>
      <c r="J1996" s="236"/>
      <c r="K1996" s="236"/>
      <c r="L1996" s="241"/>
      <c r="M1996" s="242"/>
      <c r="N1996" s="243"/>
      <c r="O1996" s="243"/>
      <c r="P1996" s="243"/>
      <c r="Q1996" s="243"/>
      <c r="R1996" s="243"/>
      <c r="S1996" s="243"/>
      <c r="T1996" s="244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5" t="s">
        <v>193</v>
      </c>
      <c r="AU1996" s="245" t="s">
        <v>82</v>
      </c>
      <c r="AV1996" s="13" t="s">
        <v>82</v>
      </c>
      <c r="AW1996" s="13" t="s">
        <v>33</v>
      </c>
      <c r="AX1996" s="13" t="s">
        <v>72</v>
      </c>
      <c r="AY1996" s="245" t="s">
        <v>180</v>
      </c>
    </row>
    <row r="1997" s="16" customFormat="1">
      <c r="A1997" s="16"/>
      <c r="B1997" s="267"/>
      <c r="C1997" s="268"/>
      <c r="D1997" s="228" t="s">
        <v>193</v>
      </c>
      <c r="E1997" s="269" t="s">
        <v>19</v>
      </c>
      <c r="F1997" s="270" t="s">
        <v>473</v>
      </c>
      <c r="G1997" s="268"/>
      <c r="H1997" s="271">
        <v>12.76</v>
      </c>
      <c r="I1997" s="272"/>
      <c r="J1997" s="268"/>
      <c r="K1997" s="268"/>
      <c r="L1997" s="273"/>
      <c r="M1997" s="274"/>
      <c r="N1997" s="275"/>
      <c r="O1997" s="275"/>
      <c r="P1997" s="275"/>
      <c r="Q1997" s="275"/>
      <c r="R1997" s="275"/>
      <c r="S1997" s="275"/>
      <c r="T1997" s="276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T1997" s="277" t="s">
        <v>193</v>
      </c>
      <c r="AU1997" s="277" t="s">
        <v>82</v>
      </c>
      <c r="AV1997" s="16" t="s">
        <v>100</v>
      </c>
      <c r="AW1997" s="16" t="s">
        <v>33</v>
      </c>
      <c r="AX1997" s="16" t="s">
        <v>72</v>
      </c>
      <c r="AY1997" s="277" t="s">
        <v>180</v>
      </c>
    </row>
    <row r="1998" s="15" customFormat="1">
      <c r="A1998" s="15"/>
      <c r="B1998" s="256"/>
      <c r="C1998" s="257"/>
      <c r="D1998" s="228" t="s">
        <v>193</v>
      </c>
      <c r="E1998" s="258" t="s">
        <v>19</v>
      </c>
      <c r="F1998" s="259" t="s">
        <v>353</v>
      </c>
      <c r="G1998" s="257"/>
      <c r="H1998" s="260">
        <v>17.16</v>
      </c>
      <c r="I1998" s="261"/>
      <c r="J1998" s="257"/>
      <c r="K1998" s="257"/>
      <c r="L1998" s="262"/>
      <c r="M1998" s="263"/>
      <c r="N1998" s="264"/>
      <c r="O1998" s="264"/>
      <c r="P1998" s="264"/>
      <c r="Q1998" s="264"/>
      <c r="R1998" s="264"/>
      <c r="S1998" s="264"/>
      <c r="T1998" s="265"/>
      <c r="U1998" s="15"/>
      <c r="V1998" s="15"/>
      <c r="W1998" s="15"/>
      <c r="X1998" s="15"/>
      <c r="Y1998" s="15"/>
      <c r="Z1998" s="15"/>
      <c r="AA1998" s="15"/>
      <c r="AB1998" s="15"/>
      <c r="AC1998" s="15"/>
      <c r="AD1998" s="15"/>
      <c r="AE1998" s="15"/>
      <c r="AT1998" s="266" t="s">
        <v>193</v>
      </c>
      <c r="AU1998" s="266" t="s">
        <v>82</v>
      </c>
      <c r="AV1998" s="15" t="s">
        <v>187</v>
      </c>
      <c r="AW1998" s="15" t="s">
        <v>33</v>
      </c>
      <c r="AX1998" s="15" t="s">
        <v>80</v>
      </c>
      <c r="AY1998" s="266" t="s">
        <v>180</v>
      </c>
    </row>
    <row r="1999" s="2" customFormat="1" ht="21.75" customHeight="1">
      <c r="A1999" s="40"/>
      <c r="B1999" s="41"/>
      <c r="C1999" s="215" t="s">
        <v>2354</v>
      </c>
      <c r="D1999" s="215" t="s">
        <v>182</v>
      </c>
      <c r="E1999" s="216" t="s">
        <v>2355</v>
      </c>
      <c r="F1999" s="217" t="s">
        <v>2356</v>
      </c>
      <c r="G1999" s="218" t="s">
        <v>185</v>
      </c>
      <c r="H1999" s="219">
        <v>17.16</v>
      </c>
      <c r="I1999" s="220"/>
      <c r="J1999" s="221">
        <f>ROUND(I1999*H1999,2)</f>
        <v>0</v>
      </c>
      <c r="K1999" s="217" t="s">
        <v>186</v>
      </c>
      <c r="L1999" s="46"/>
      <c r="M1999" s="222" t="s">
        <v>19</v>
      </c>
      <c r="N1999" s="223" t="s">
        <v>43</v>
      </c>
      <c r="O1999" s="86"/>
      <c r="P1999" s="224">
        <f>O1999*H1999</f>
        <v>0</v>
      </c>
      <c r="Q1999" s="224">
        <v>0.013650000000000001</v>
      </c>
      <c r="R1999" s="224">
        <f>Q1999*H1999</f>
        <v>0.23423400000000003</v>
      </c>
      <c r="S1999" s="224">
        <v>0</v>
      </c>
      <c r="T1999" s="225">
        <f>S1999*H1999</f>
        <v>0</v>
      </c>
      <c r="U1999" s="40"/>
      <c r="V1999" s="40"/>
      <c r="W1999" s="40"/>
      <c r="X1999" s="40"/>
      <c r="Y1999" s="40"/>
      <c r="Z1999" s="40"/>
      <c r="AA1999" s="40"/>
      <c r="AB1999" s="40"/>
      <c r="AC1999" s="40"/>
      <c r="AD1999" s="40"/>
      <c r="AE1999" s="40"/>
      <c r="AR1999" s="226" t="s">
        <v>187</v>
      </c>
      <c r="AT1999" s="226" t="s">
        <v>182</v>
      </c>
      <c r="AU1999" s="226" t="s">
        <v>82</v>
      </c>
      <c r="AY1999" s="19" t="s">
        <v>180</v>
      </c>
      <c r="BE1999" s="227">
        <f>IF(N1999="základní",J1999,0)</f>
        <v>0</v>
      </c>
      <c r="BF1999" s="227">
        <f>IF(N1999="snížená",J1999,0)</f>
        <v>0</v>
      </c>
      <c r="BG1999" s="227">
        <f>IF(N1999="zákl. přenesená",J1999,0)</f>
        <v>0</v>
      </c>
      <c r="BH1999" s="227">
        <f>IF(N1999="sníž. přenesená",J1999,0)</f>
        <v>0</v>
      </c>
      <c r="BI1999" s="227">
        <f>IF(N1999="nulová",J1999,0)</f>
        <v>0</v>
      </c>
      <c r="BJ1999" s="19" t="s">
        <v>80</v>
      </c>
      <c r="BK1999" s="227">
        <f>ROUND(I1999*H1999,2)</f>
        <v>0</v>
      </c>
      <c r="BL1999" s="19" t="s">
        <v>187</v>
      </c>
      <c r="BM1999" s="226" t="s">
        <v>2357</v>
      </c>
    </row>
    <row r="2000" s="2" customFormat="1">
      <c r="A2000" s="40"/>
      <c r="B2000" s="41"/>
      <c r="C2000" s="42"/>
      <c r="D2000" s="228" t="s">
        <v>189</v>
      </c>
      <c r="E2000" s="42"/>
      <c r="F2000" s="229" t="s">
        <v>2358</v>
      </c>
      <c r="G2000" s="42"/>
      <c r="H2000" s="42"/>
      <c r="I2000" s="230"/>
      <c r="J2000" s="42"/>
      <c r="K2000" s="42"/>
      <c r="L2000" s="46"/>
      <c r="M2000" s="231"/>
      <c r="N2000" s="232"/>
      <c r="O2000" s="86"/>
      <c r="P2000" s="86"/>
      <c r="Q2000" s="86"/>
      <c r="R2000" s="86"/>
      <c r="S2000" s="86"/>
      <c r="T2000" s="87"/>
      <c r="U2000" s="40"/>
      <c r="V2000" s="40"/>
      <c r="W2000" s="40"/>
      <c r="X2000" s="40"/>
      <c r="Y2000" s="40"/>
      <c r="Z2000" s="40"/>
      <c r="AA2000" s="40"/>
      <c r="AB2000" s="40"/>
      <c r="AC2000" s="40"/>
      <c r="AD2000" s="40"/>
      <c r="AE2000" s="40"/>
      <c r="AT2000" s="19" t="s">
        <v>189</v>
      </c>
      <c r="AU2000" s="19" t="s">
        <v>82</v>
      </c>
    </row>
    <row r="2001" s="2" customFormat="1">
      <c r="A2001" s="40"/>
      <c r="B2001" s="41"/>
      <c r="C2001" s="42"/>
      <c r="D2001" s="233" t="s">
        <v>191</v>
      </c>
      <c r="E2001" s="42"/>
      <c r="F2001" s="234" t="s">
        <v>2359</v>
      </c>
      <c r="G2001" s="42"/>
      <c r="H2001" s="42"/>
      <c r="I2001" s="230"/>
      <c r="J2001" s="42"/>
      <c r="K2001" s="42"/>
      <c r="L2001" s="46"/>
      <c r="M2001" s="231"/>
      <c r="N2001" s="232"/>
      <c r="O2001" s="86"/>
      <c r="P2001" s="86"/>
      <c r="Q2001" s="86"/>
      <c r="R2001" s="86"/>
      <c r="S2001" s="86"/>
      <c r="T2001" s="87"/>
      <c r="U2001" s="40"/>
      <c r="V2001" s="40"/>
      <c r="W2001" s="40"/>
      <c r="X2001" s="40"/>
      <c r="Y2001" s="40"/>
      <c r="Z2001" s="40"/>
      <c r="AA2001" s="40"/>
      <c r="AB2001" s="40"/>
      <c r="AC2001" s="40"/>
      <c r="AD2001" s="40"/>
      <c r="AE2001" s="40"/>
      <c r="AT2001" s="19" t="s">
        <v>191</v>
      </c>
      <c r="AU2001" s="19" t="s">
        <v>82</v>
      </c>
    </row>
    <row r="2002" s="14" customFormat="1">
      <c r="A2002" s="14"/>
      <c r="B2002" s="246"/>
      <c r="C2002" s="247"/>
      <c r="D2002" s="228" t="s">
        <v>193</v>
      </c>
      <c r="E2002" s="248" t="s">
        <v>19</v>
      </c>
      <c r="F2002" s="249" t="s">
        <v>2360</v>
      </c>
      <c r="G2002" s="247"/>
      <c r="H2002" s="248" t="s">
        <v>19</v>
      </c>
      <c r="I2002" s="250"/>
      <c r="J2002" s="247"/>
      <c r="K2002" s="247"/>
      <c r="L2002" s="251"/>
      <c r="M2002" s="252"/>
      <c r="N2002" s="253"/>
      <c r="O2002" s="253"/>
      <c r="P2002" s="253"/>
      <c r="Q2002" s="253"/>
      <c r="R2002" s="253"/>
      <c r="S2002" s="253"/>
      <c r="T2002" s="25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T2002" s="255" t="s">
        <v>193</v>
      </c>
      <c r="AU2002" s="255" t="s">
        <v>82</v>
      </c>
      <c r="AV2002" s="14" t="s">
        <v>80</v>
      </c>
      <c r="AW2002" s="14" t="s">
        <v>33</v>
      </c>
      <c r="AX2002" s="14" t="s">
        <v>72</v>
      </c>
      <c r="AY2002" s="255" t="s">
        <v>180</v>
      </c>
    </row>
    <row r="2003" s="13" customFormat="1">
      <c r="A2003" s="13"/>
      <c r="B2003" s="235"/>
      <c r="C2003" s="236"/>
      <c r="D2003" s="228" t="s">
        <v>193</v>
      </c>
      <c r="E2003" s="237" t="s">
        <v>19</v>
      </c>
      <c r="F2003" s="238" t="s">
        <v>2361</v>
      </c>
      <c r="G2003" s="236"/>
      <c r="H2003" s="239">
        <v>17.16</v>
      </c>
      <c r="I2003" s="240"/>
      <c r="J2003" s="236"/>
      <c r="K2003" s="236"/>
      <c r="L2003" s="241"/>
      <c r="M2003" s="242"/>
      <c r="N2003" s="243"/>
      <c r="O2003" s="243"/>
      <c r="P2003" s="243"/>
      <c r="Q2003" s="243"/>
      <c r="R2003" s="243"/>
      <c r="S2003" s="243"/>
      <c r="T2003" s="244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5" t="s">
        <v>193</v>
      </c>
      <c r="AU2003" s="245" t="s">
        <v>82</v>
      </c>
      <c r="AV2003" s="13" t="s">
        <v>82</v>
      </c>
      <c r="AW2003" s="13" t="s">
        <v>33</v>
      </c>
      <c r="AX2003" s="13" t="s">
        <v>80</v>
      </c>
      <c r="AY2003" s="245" t="s">
        <v>180</v>
      </c>
    </row>
    <row r="2004" s="2" customFormat="1" ht="16.5" customHeight="1">
      <c r="A2004" s="40"/>
      <c r="B2004" s="41"/>
      <c r="C2004" s="215" t="s">
        <v>2362</v>
      </c>
      <c r="D2004" s="215" t="s">
        <v>182</v>
      </c>
      <c r="E2004" s="216" t="s">
        <v>2363</v>
      </c>
      <c r="F2004" s="217" t="s">
        <v>2364</v>
      </c>
      <c r="G2004" s="218" t="s">
        <v>185</v>
      </c>
      <c r="H2004" s="219">
        <v>225</v>
      </c>
      <c r="I2004" s="220"/>
      <c r="J2004" s="221">
        <f>ROUND(I2004*H2004,2)</f>
        <v>0</v>
      </c>
      <c r="K2004" s="217" t="s">
        <v>186</v>
      </c>
      <c r="L2004" s="46"/>
      <c r="M2004" s="222" t="s">
        <v>19</v>
      </c>
      <c r="N2004" s="223" t="s">
        <v>43</v>
      </c>
      <c r="O2004" s="86"/>
      <c r="P2004" s="224">
        <f>O2004*H2004</f>
        <v>0</v>
      </c>
      <c r="Q2004" s="224">
        <v>0.016279999999999999</v>
      </c>
      <c r="R2004" s="224">
        <f>Q2004*H2004</f>
        <v>3.6629999999999998</v>
      </c>
      <c r="S2004" s="224">
        <v>0</v>
      </c>
      <c r="T2004" s="225">
        <f>S2004*H2004</f>
        <v>0</v>
      </c>
      <c r="U2004" s="40"/>
      <c r="V2004" s="40"/>
      <c r="W2004" s="40"/>
      <c r="X2004" s="40"/>
      <c r="Y2004" s="40"/>
      <c r="Z2004" s="40"/>
      <c r="AA2004" s="40"/>
      <c r="AB2004" s="40"/>
      <c r="AC2004" s="40"/>
      <c r="AD2004" s="40"/>
      <c r="AE2004" s="40"/>
      <c r="AR2004" s="226" t="s">
        <v>187</v>
      </c>
      <c r="AT2004" s="226" t="s">
        <v>182</v>
      </c>
      <c r="AU2004" s="226" t="s">
        <v>82</v>
      </c>
      <c r="AY2004" s="19" t="s">
        <v>180</v>
      </c>
      <c r="BE2004" s="227">
        <f>IF(N2004="základní",J2004,0)</f>
        <v>0</v>
      </c>
      <c r="BF2004" s="227">
        <f>IF(N2004="snížená",J2004,0)</f>
        <v>0</v>
      </c>
      <c r="BG2004" s="227">
        <f>IF(N2004="zákl. přenesená",J2004,0)</f>
        <v>0</v>
      </c>
      <c r="BH2004" s="227">
        <f>IF(N2004="sníž. přenesená",J2004,0)</f>
        <v>0</v>
      </c>
      <c r="BI2004" s="227">
        <f>IF(N2004="nulová",J2004,0)</f>
        <v>0</v>
      </c>
      <c r="BJ2004" s="19" t="s">
        <v>80</v>
      </c>
      <c r="BK2004" s="227">
        <f>ROUND(I2004*H2004,2)</f>
        <v>0</v>
      </c>
      <c r="BL2004" s="19" t="s">
        <v>187</v>
      </c>
      <c r="BM2004" s="226" t="s">
        <v>2365</v>
      </c>
    </row>
    <row r="2005" s="2" customFormat="1">
      <c r="A2005" s="40"/>
      <c r="B2005" s="41"/>
      <c r="C2005" s="42"/>
      <c r="D2005" s="228" t="s">
        <v>189</v>
      </c>
      <c r="E2005" s="42"/>
      <c r="F2005" s="229" t="s">
        <v>2366</v>
      </c>
      <c r="G2005" s="42"/>
      <c r="H2005" s="42"/>
      <c r="I2005" s="230"/>
      <c r="J2005" s="42"/>
      <c r="K2005" s="42"/>
      <c r="L2005" s="46"/>
      <c r="M2005" s="231"/>
      <c r="N2005" s="232"/>
      <c r="O2005" s="86"/>
      <c r="P2005" s="86"/>
      <c r="Q2005" s="86"/>
      <c r="R2005" s="86"/>
      <c r="S2005" s="86"/>
      <c r="T2005" s="87"/>
      <c r="U2005" s="40"/>
      <c r="V2005" s="40"/>
      <c r="W2005" s="40"/>
      <c r="X2005" s="40"/>
      <c r="Y2005" s="40"/>
      <c r="Z2005" s="40"/>
      <c r="AA2005" s="40"/>
      <c r="AB2005" s="40"/>
      <c r="AC2005" s="40"/>
      <c r="AD2005" s="40"/>
      <c r="AE2005" s="40"/>
      <c r="AT2005" s="19" t="s">
        <v>189</v>
      </c>
      <c r="AU2005" s="19" t="s">
        <v>82</v>
      </c>
    </row>
    <row r="2006" s="2" customFormat="1">
      <c r="A2006" s="40"/>
      <c r="B2006" s="41"/>
      <c r="C2006" s="42"/>
      <c r="D2006" s="233" t="s">
        <v>191</v>
      </c>
      <c r="E2006" s="42"/>
      <c r="F2006" s="234" t="s">
        <v>2367</v>
      </c>
      <c r="G2006" s="42"/>
      <c r="H2006" s="42"/>
      <c r="I2006" s="230"/>
      <c r="J2006" s="42"/>
      <c r="K2006" s="42"/>
      <c r="L2006" s="46"/>
      <c r="M2006" s="231"/>
      <c r="N2006" s="232"/>
      <c r="O2006" s="86"/>
      <c r="P2006" s="86"/>
      <c r="Q2006" s="86"/>
      <c r="R2006" s="86"/>
      <c r="S2006" s="86"/>
      <c r="T2006" s="87"/>
      <c r="U2006" s="40"/>
      <c r="V2006" s="40"/>
      <c r="W2006" s="40"/>
      <c r="X2006" s="40"/>
      <c r="Y2006" s="40"/>
      <c r="Z2006" s="40"/>
      <c r="AA2006" s="40"/>
      <c r="AB2006" s="40"/>
      <c r="AC2006" s="40"/>
      <c r="AD2006" s="40"/>
      <c r="AE2006" s="40"/>
      <c r="AT2006" s="19" t="s">
        <v>191</v>
      </c>
      <c r="AU2006" s="19" t="s">
        <v>82</v>
      </c>
    </row>
    <row r="2007" s="14" customFormat="1">
      <c r="A2007" s="14"/>
      <c r="B2007" s="246"/>
      <c r="C2007" s="247"/>
      <c r="D2007" s="228" t="s">
        <v>193</v>
      </c>
      <c r="E2007" s="248" t="s">
        <v>19</v>
      </c>
      <c r="F2007" s="249" t="s">
        <v>2360</v>
      </c>
      <c r="G2007" s="247"/>
      <c r="H2007" s="248" t="s">
        <v>19</v>
      </c>
      <c r="I2007" s="250"/>
      <c r="J2007" s="247"/>
      <c r="K2007" s="247"/>
      <c r="L2007" s="251"/>
      <c r="M2007" s="252"/>
      <c r="N2007" s="253"/>
      <c r="O2007" s="253"/>
      <c r="P2007" s="253"/>
      <c r="Q2007" s="253"/>
      <c r="R2007" s="253"/>
      <c r="S2007" s="253"/>
      <c r="T2007" s="25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5" t="s">
        <v>193</v>
      </c>
      <c r="AU2007" s="255" t="s">
        <v>82</v>
      </c>
      <c r="AV2007" s="14" t="s">
        <v>80</v>
      </c>
      <c r="AW2007" s="14" t="s">
        <v>33</v>
      </c>
      <c r="AX2007" s="14" t="s">
        <v>72</v>
      </c>
      <c r="AY2007" s="255" t="s">
        <v>180</v>
      </c>
    </row>
    <row r="2008" s="13" customFormat="1">
      <c r="A2008" s="13"/>
      <c r="B2008" s="235"/>
      <c r="C2008" s="236"/>
      <c r="D2008" s="228" t="s">
        <v>193</v>
      </c>
      <c r="E2008" s="237" t="s">
        <v>19</v>
      </c>
      <c r="F2008" s="238" t="s">
        <v>2368</v>
      </c>
      <c r="G2008" s="236"/>
      <c r="H2008" s="239">
        <v>225</v>
      </c>
      <c r="I2008" s="240"/>
      <c r="J2008" s="236"/>
      <c r="K2008" s="236"/>
      <c r="L2008" s="241"/>
      <c r="M2008" s="242"/>
      <c r="N2008" s="243"/>
      <c r="O2008" s="243"/>
      <c r="P2008" s="243"/>
      <c r="Q2008" s="243"/>
      <c r="R2008" s="243"/>
      <c r="S2008" s="243"/>
      <c r="T2008" s="244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5" t="s">
        <v>193</v>
      </c>
      <c r="AU2008" s="245" t="s">
        <v>82</v>
      </c>
      <c r="AV2008" s="13" t="s">
        <v>82</v>
      </c>
      <c r="AW2008" s="13" t="s">
        <v>33</v>
      </c>
      <c r="AX2008" s="13" t="s">
        <v>80</v>
      </c>
      <c r="AY2008" s="245" t="s">
        <v>180</v>
      </c>
    </row>
    <row r="2009" s="2" customFormat="1" ht="16.5" customHeight="1">
      <c r="A2009" s="40"/>
      <c r="B2009" s="41"/>
      <c r="C2009" s="215" t="s">
        <v>2369</v>
      </c>
      <c r="D2009" s="215" t="s">
        <v>182</v>
      </c>
      <c r="E2009" s="216" t="s">
        <v>2370</v>
      </c>
      <c r="F2009" s="217" t="s">
        <v>2371</v>
      </c>
      <c r="G2009" s="218" t="s">
        <v>185</v>
      </c>
      <c r="H2009" s="219">
        <v>2871.4430000000002</v>
      </c>
      <c r="I2009" s="220"/>
      <c r="J2009" s="221">
        <f>ROUND(I2009*H2009,2)</f>
        <v>0</v>
      </c>
      <c r="K2009" s="217" t="s">
        <v>186</v>
      </c>
      <c r="L2009" s="46"/>
      <c r="M2009" s="222" t="s">
        <v>19</v>
      </c>
      <c r="N2009" s="223" t="s">
        <v>43</v>
      </c>
      <c r="O2009" s="86"/>
      <c r="P2009" s="224">
        <f>O2009*H2009</f>
        <v>0</v>
      </c>
      <c r="Q2009" s="224">
        <v>0.0049399999999999999</v>
      </c>
      <c r="R2009" s="224">
        <f>Q2009*H2009</f>
        <v>14.18492842</v>
      </c>
      <c r="S2009" s="224">
        <v>0</v>
      </c>
      <c r="T2009" s="225">
        <f>S2009*H2009</f>
        <v>0</v>
      </c>
      <c r="U2009" s="40"/>
      <c r="V2009" s="40"/>
      <c r="W2009" s="40"/>
      <c r="X2009" s="40"/>
      <c r="Y2009" s="40"/>
      <c r="Z2009" s="40"/>
      <c r="AA2009" s="40"/>
      <c r="AB2009" s="40"/>
      <c r="AC2009" s="40"/>
      <c r="AD2009" s="40"/>
      <c r="AE2009" s="40"/>
      <c r="AR2009" s="226" t="s">
        <v>187</v>
      </c>
      <c r="AT2009" s="226" t="s">
        <v>182</v>
      </c>
      <c r="AU2009" s="226" t="s">
        <v>82</v>
      </c>
      <c r="AY2009" s="19" t="s">
        <v>180</v>
      </c>
      <c r="BE2009" s="227">
        <f>IF(N2009="základní",J2009,0)</f>
        <v>0</v>
      </c>
      <c r="BF2009" s="227">
        <f>IF(N2009="snížená",J2009,0)</f>
        <v>0</v>
      </c>
      <c r="BG2009" s="227">
        <f>IF(N2009="zákl. přenesená",J2009,0)</f>
        <v>0</v>
      </c>
      <c r="BH2009" s="227">
        <f>IF(N2009="sníž. přenesená",J2009,0)</f>
        <v>0</v>
      </c>
      <c r="BI2009" s="227">
        <f>IF(N2009="nulová",J2009,0)</f>
        <v>0</v>
      </c>
      <c r="BJ2009" s="19" t="s">
        <v>80</v>
      </c>
      <c r="BK2009" s="227">
        <f>ROUND(I2009*H2009,2)</f>
        <v>0</v>
      </c>
      <c r="BL2009" s="19" t="s">
        <v>187</v>
      </c>
      <c r="BM2009" s="226" t="s">
        <v>2372</v>
      </c>
    </row>
    <row r="2010" s="2" customFormat="1">
      <c r="A2010" s="40"/>
      <c r="B2010" s="41"/>
      <c r="C2010" s="42"/>
      <c r="D2010" s="228" t="s">
        <v>189</v>
      </c>
      <c r="E2010" s="42"/>
      <c r="F2010" s="229" t="s">
        <v>2373</v>
      </c>
      <c r="G2010" s="42"/>
      <c r="H2010" s="42"/>
      <c r="I2010" s="230"/>
      <c r="J2010" s="42"/>
      <c r="K2010" s="42"/>
      <c r="L2010" s="46"/>
      <c r="M2010" s="231"/>
      <c r="N2010" s="232"/>
      <c r="O2010" s="86"/>
      <c r="P2010" s="86"/>
      <c r="Q2010" s="86"/>
      <c r="R2010" s="86"/>
      <c r="S2010" s="86"/>
      <c r="T2010" s="87"/>
      <c r="U2010" s="40"/>
      <c r="V2010" s="40"/>
      <c r="W2010" s="40"/>
      <c r="X2010" s="40"/>
      <c r="Y2010" s="40"/>
      <c r="Z2010" s="40"/>
      <c r="AA2010" s="40"/>
      <c r="AB2010" s="40"/>
      <c r="AC2010" s="40"/>
      <c r="AD2010" s="40"/>
      <c r="AE2010" s="40"/>
      <c r="AT2010" s="19" t="s">
        <v>189</v>
      </c>
      <c r="AU2010" s="19" t="s">
        <v>82</v>
      </c>
    </row>
    <row r="2011" s="2" customFormat="1">
      <c r="A2011" s="40"/>
      <c r="B2011" s="41"/>
      <c r="C2011" s="42"/>
      <c r="D2011" s="233" t="s">
        <v>191</v>
      </c>
      <c r="E2011" s="42"/>
      <c r="F2011" s="234" t="s">
        <v>2374</v>
      </c>
      <c r="G2011" s="42"/>
      <c r="H2011" s="42"/>
      <c r="I2011" s="230"/>
      <c r="J2011" s="42"/>
      <c r="K2011" s="42"/>
      <c r="L2011" s="46"/>
      <c r="M2011" s="231"/>
      <c r="N2011" s="232"/>
      <c r="O2011" s="86"/>
      <c r="P2011" s="86"/>
      <c r="Q2011" s="86"/>
      <c r="R2011" s="86"/>
      <c r="S2011" s="86"/>
      <c r="T2011" s="87"/>
      <c r="U2011" s="40"/>
      <c r="V2011" s="40"/>
      <c r="W2011" s="40"/>
      <c r="X2011" s="40"/>
      <c r="Y2011" s="40"/>
      <c r="Z2011" s="40"/>
      <c r="AA2011" s="40"/>
      <c r="AB2011" s="40"/>
      <c r="AC2011" s="40"/>
      <c r="AD2011" s="40"/>
      <c r="AE2011" s="40"/>
      <c r="AT2011" s="19" t="s">
        <v>191</v>
      </c>
      <c r="AU2011" s="19" t="s">
        <v>82</v>
      </c>
    </row>
    <row r="2012" s="14" customFormat="1">
      <c r="A2012" s="14"/>
      <c r="B2012" s="246"/>
      <c r="C2012" s="247"/>
      <c r="D2012" s="228" t="s">
        <v>193</v>
      </c>
      <c r="E2012" s="248" t="s">
        <v>19</v>
      </c>
      <c r="F2012" s="249" t="s">
        <v>2375</v>
      </c>
      <c r="G2012" s="247"/>
      <c r="H2012" s="248" t="s">
        <v>19</v>
      </c>
      <c r="I2012" s="250"/>
      <c r="J2012" s="247"/>
      <c r="K2012" s="247"/>
      <c r="L2012" s="251"/>
      <c r="M2012" s="252"/>
      <c r="N2012" s="253"/>
      <c r="O2012" s="253"/>
      <c r="P2012" s="253"/>
      <c r="Q2012" s="253"/>
      <c r="R2012" s="253"/>
      <c r="S2012" s="253"/>
      <c r="T2012" s="25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55" t="s">
        <v>193</v>
      </c>
      <c r="AU2012" s="255" t="s">
        <v>82</v>
      </c>
      <c r="AV2012" s="14" t="s">
        <v>80</v>
      </c>
      <c r="AW2012" s="14" t="s">
        <v>33</v>
      </c>
      <c r="AX2012" s="14" t="s">
        <v>72</v>
      </c>
      <c r="AY2012" s="255" t="s">
        <v>180</v>
      </c>
    </row>
    <row r="2013" s="14" customFormat="1">
      <c r="A2013" s="14"/>
      <c r="B2013" s="246"/>
      <c r="C2013" s="247"/>
      <c r="D2013" s="228" t="s">
        <v>193</v>
      </c>
      <c r="E2013" s="248" t="s">
        <v>19</v>
      </c>
      <c r="F2013" s="249" t="s">
        <v>1753</v>
      </c>
      <c r="G2013" s="247"/>
      <c r="H2013" s="248" t="s">
        <v>19</v>
      </c>
      <c r="I2013" s="250"/>
      <c r="J2013" s="247"/>
      <c r="K2013" s="247"/>
      <c r="L2013" s="251"/>
      <c r="M2013" s="252"/>
      <c r="N2013" s="253"/>
      <c r="O2013" s="253"/>
      <c r="P2013" s="253"/>
      <c r="Q2013" s="253"/>
      <c r="R2013" s="253"/>
      <c r="S2013" s="253"/>
      <c r="T2013" s="25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55" t="s">
        <v>193</v>
      </c>
      <c r="AU2013" s="255" t="s">
        <v>82</v>
      </c>
      <c r="AV2013" s="14" t="s">
        <v>80</v>
      </c>
      <c r="AW2013" s="14" t="s">
        <v>33</v>
      </c>
      <c r="AX2013" s="14" t="s">
        <v>72</v>
      </c>
      <c r="AY2013" s="255" t="s">
        <v>180</v>
      </c>
    </row>
    <row r="2014" s="13" customFormat="1">
      <c r="A2014" s="13"/>
      <c r="B2014" s="235"/>
      <c r="C2014" s="236"/>
      <c r="D2014" s="228" t="s">
        <v>193</v>
      </c>
      <c r="E2014" s="237" t="s">
        <v>19</v>
      </c>
      <c r="F2014" s="238" t="s">
        <v>2376</v>
      </c>
      <c r="G2014" s="236"/>
      <c r="H2014" s="239">
        <v>22.978000000000002</v>
      </c>
      <c r="I2014" s="240"/>
      <c r="J2014" s="236"/>
      <c r="K2014" s="236"/>
      <c r="L2014" s="241"/>
      <c r="M2014" s="242"/>
      <c r="N2014" s="243"/>
      <c r="O2014" s="243"/>
      <c r="P2014" s="243"/>
      <c r="Q2014" s="243"/>
      <c r="R2014" s="243"/>
      <c r="S2014" s="243"/>
      <c r="T2014" s="244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5" t="s">
        <v>193</v>
      </c>
      <c r="AU2014" s="245" t="s">
        <v>82</v>
      </c>
      <c r="AV2014" s="13" t="s">
        <v>82</v>
      </c>
      <c r="AW2014" s="13" t="s">
        <v>33</v>
      </c>
      <c r="AX2014" s="13" t="s">
        <v>72</v>
      </c>
      <c r="AY2014" s="245" t="s">
        <v>180</v>
      </c>
    </row>
    <row r="2015" s="13" customFormat="1">
      <c r="A2015" s="13"/>
      <c r="B2015" s="235"/>
      <c r="C2015" s="236"/>
      <c r="D2015" s="228" t="s">
        <v>193</v>
      </c>
      <c r="E2015" s="237" t="s">
        <v>19</v>
      </c>
      <c r="F2015" s="238" t="s">
        <v>2377</v>
      </c>
      <c r="G2015" s="236"/>
      <c r="H2015" s="239">
        <v>24.960000000000001</v>
      </c>
      <c r="I2015" s="240"/>
      <c r="J2015" s="236"/>
      <c r="K2015" s="236"/>
      <c r="L2015" s="241"/>
      <c r="M2015" s="242"/>
      <c r="N2015" s="243"/>
      <c r="O2015" s="243"/>
      <c r="P2015" s="243"/>
      <c r="Q2015" s="243"/>
      <c r="R2015" s="243"/>
      <c r="S2015" s="243"/>
      <c r="T2015" s="244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45" t="s">
        <v>193</v>
      </c>
      <c r="AU2015" s="245" t="s">
        <v>82</v>
      </c>
      <c r="AV2015" s="13" t="s">
        <v>82</v>
      </c>
      <c r="AW2015" s="13" t="s">
        <v>33</v>
      </c>
      <c r="AX2015" s="13" t="s">
        <v>72</v>
      </c>
      <c r="AY2015" s="245" t="s">
        <v>180</v>
      </c>
    </row>
    <row r="2016" s="13" customFormat="1">
      <c r="A2016" s="13"/>
      <c r="B2016" s="235"/>
      <c r="C2016" s="236"/>
      <c r="D2016" s="228" t="s">
        <v>193</v>
      </c>
      <c r="E2016" s="237" t="s">
        <v>19</v>
      </c>
      <c r="F2016" s="238" t="s">
        <v>2378</v>
      </c>
      <c r="G2016" s="236"/>
      <c r="H2016" s="239">
        <v>23.530000000000001</v>
      </c>
      <c r="I2016" s="240"/>
      <c r="J2016" s="236"/>
      <c r="K2016" s="236"/>
      <c r="L2016" s="241"/>
      <c r="M2016" s="242"/>
      <c r="N2016" s="243"/>
      <c r="O2016" s="243"/>
      <c r="P2016" s="243"/>
      <c r="Q2016" s="243"/>
      <c r="R2016" s="243"/>
      <c r="S2016" s="243"/>
      <c r="T2016" s="244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45" t="s">
        <v>193</v>
      </c>
      <c r="AU2016" s="245" t="s">
        <v>82</v>
      </c>
      <c r="AV2016" s="13" t="s">
        <v>82</v>
      </c>
      <c r="AW2016" s="13" t="s">
        <v>33</v>
      </c>
      <c r="AX2016" s="13" t="s">
        <v>72</v>
      </c>
      <c r="AY2016" s="245" t="s">
        <v>180</v>
      </c>
    </row>
    <row r="2017" s="13" customFormat="1">
      <c r="A2017" s="13"/>
      <c r="B2017" s="235"/>
      <c r="C2017" s="236"/>
      <c r="D2017" s="228" t="s">
        <v>193</v>
      </c>
      <c r="E2017" s="237" t="s">
        <v>19</v>
      </c>
      <c r="F2017" s="238" t="s">
        <v>2379</v>
      </c>
      <c r="G2017" s="236"/>
      <c r="H2017" s="239">
        <v>32.143000000000001</v>
      </c>
      <c r="I2017" s="240"/>
      <c r="J2017" s="236"/>
      <c r="K2017" s="236"/>
      <c r="L2017" s="241"/>
      <c r="M2017" s="242"/>
      <c r="N2017" s="243"/>
      <c r="O2017" s="243"/>
      <c r="P2017" s="243"/>
      <c r="Q2017" s="243"/>
      <c r="R2017" s="243"/>
      <c r="S2017" s="243"/>
      <c r="T2017" s="244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45" t="s">
        <v>193</v>
      </c>
      <c r="AU2017" s="245" t="s">
        <v>82</v>
      </c>
      <c r="AV2017" s="13" t="s">
        <v>82</v>
      </c>
      <c r="AW2017" s="13" t="s">
        <v>33</v>
      </c>
      <c r="AX2017" s="13" t="s">
        <v>72</v>
      </c>
      <c r="AY2017" s="245" t="s">
        <v>180</v>
      </c>
    </row>
    <row r="2018" s="13" customFormat="1">
      <c r="A2018" s="13"/>
      <c r="B2018" s="235"/>
      <c r="C2018" s="236"/>
      <c r="D2018" s="228" t="s">
        <v>193</v>
      </c>
      <c r="E2018" s="237" t="s">
        <v>19</v>
      </c>
      <c r="F2018" s="238" t="s">
        <v>2380</v>
      </c>
      <c r="G2018" s="236"/>
      <c r="H2018" s="239">
        <v>16.283000000000001</v>
      </c>
      <c r="I2018" s="240"/>
      <c r="J2018" s="236"/>
      <c r="K2018" s="236"/>
      <c r="L2018" s="241"/>
      <c r="M2018" s="242"/>
      <c r="N2018" s="243"/>
      <c r="O2018" s="243"/>
      <c r="P2018" s="243"/>
      <c r="Q2018" s="243"/>
      <c r="R2018" s="243"/>
      <c r="S2018" s="243"/>
      <c r="T2018" s="244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45" t="s">
        <v>193</v>
      </c>
      <c r="AU2018" s="245" t="s">
        <v>82</v>
      </c>
      <c r="AV2018" s="13" t="s">
        <v>82</v>
      </c>
      <c r="AW2018" s="13" t="s">
        <v>33</v>
      </c>
      <c r="AX2018" s="13" t="s">
        <v>72</v>
      </c>
      <c r="AY2018" s="245" t="s">
        <v>180</v>
      </c>
    </row>
    <row r="2019" s="13" customFormat="1">
      <c r="A2019" s="13"/>
      <c r="B2019" s="235"/>
      <c r="C2019" s="236"/>
      <c r="D2019" s="228" t="s">
        <v>193</v>
      </c>
      <c r="E2019" s="237" t="s">
        <v>19</v>
      </c>
      <c r="F2019" s="238" t="s">
        <v>2381</v>
      </c>
      <c r="G2019" s="236"/>
      <c r="H2019" s="239">
        <v>-1.8089999999999999</v>
      </c>
      <c r="I2019" s="240"/>
      <c r="J2019" s="236"/>
      <c r="K2019" s="236"/>
      <c r="L2019" s="241"/>
      <c r="M2019" s="242"/>
      <c r="N2019" s="243"/>
      <c r="O2019" s="243"/>
      <c r="P2019" s="243"/>
      <c r="Q2019" s="243"/>
      <c r="R2019" s="243"/>
      <c r="S2019" s="243"/>
      <c r="T2019" s="244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5" t="s">
        <v>193</v>
      </c>
      <c r="AU2019" s="245" t="s">
        <v>82</v>
      </c>
      <c r="AV2019" s="13" t="s">
        <v>82</v>
      </c>
      <c r="AW2019" s="13" t="s">
        <v>33</v>
      </c>
      <c r="AX2019" s="13" t="s">
        <v>72</v>
      </c>
      <c r="AY2019" s="245" t="s">
        <v>180</v>
      </c>
    </row>
    <row r="2020" s="13" customFormat="1">
      <c r="A2020" s="13"/>
      <c r="B2020" s="235"/>
      <c r="C2020" s="236"/>
      <c r="D2020" s="228" t="s">
        <v>193</v>
      </c>
      <c r="E2020" s="237" t="s">
        <v>19</v>
      </c>
      <c r="F2020" s="238" t="s">
        <v>2382</v>
      </c>
      <c r="G2020" s="236"/>
      <c r="H2020" s="239">
        <v>-0.81899999999999995</v>
      </c>
      <c r="I2020" s="240"/>
      <c r="J2020" s="236"/>
      <c r="K2020" s="236"/>
      <c r="L2020" s="241"/>
      <c r="M2020" s="242"/>
      <c r="N2020" s="243"/>
      <c r="O2020" s="243"/>
      <c r="P2020" s="243"/>
      <c r="Q2020" s="243"/>
      <c r="R2020" s="243"/>
      <c r="S2020" s="243"/>
      <c r="T2020" s="244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45" t="s">
        <v>193</v>
      </c>
      <c r="AU2020" s="245" t="s">
        <v>82</v>
      </c>
      <c r="AV2020" s="13" t="s">
        <v>82</v>
      </c>
      <c r="AW2020" s="13" t="s">
        <v>33</v>
      </c>
      <c r="AX2020" s="13" t="s">
        <v>72</v>
      </c>
      <c r="AY2020" s="245" t="s">
        <v>180</v>
      </c>
    </row>
    <row r="2021" s="13" customFormat="1">
      <c r="A2021" s="13"/>
      <c r="B2021" s="235"/>
      <c r="C2021" s="236"/>
      <c r="D2021" s="228" t="s">
        <v>193</v>
      </c>
      <c r="E2021" s="237" t="s">
        <v>19</v>
      </c>
      <c r="F2021" s="238" t="s">
        <v>1402</v>
      </c>
      <c r="G2021" s="236"/>
      <c r="H2021" s="239">
        <v>-3.3599999999999999</v>
      </c>
      <c r="I2021" s="240"/>
      <c r="J2021" s="236"/>
      <c r="K2021" s="236"/>
      <c r="L2021" s="241"/>
      <c r="M2021" s="242"/>
      <c r="N2021" s="243"/>
      <c r="O2021" s="243"/>
      <c r="P2021" s="243"/>
      <c r="Q2021" s="243"/>
      <c r="R2021" s="243"/>
      <c r="S2021" s="243"/>
      <c r="T2021" s="244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45" t="s">
        <v>193</v>
      </c>
      <c r="AU2021" s="245" t="s">
        <v>82</v>
      </c>
      <c r="AV2021" s="13" t="s">
        <v>82</v>
      </c>
      <c r="AW2021" s="13" t="s">
        <v>33</v>
      </c>
      <c r="AX2021" s="13" t="s">
        <v>72</v>
      </c>
      <c r="AY2021" s="245" t="s">
        <v>180</v>
      </c>
    </row>
    <row r="2022" s="13" customFormat="1">
      <c r="A2022" s="13"/>
      <c r="B2022" s="235"/>
      <c r="C2022" s="236"/>
      <c r="D2022" s="228" t="s">
        <v>193</v>
      </c>
      <c r="E2022" s="237" t="s">
        <v>19</v>
      </c>
      <c r="F2022" s="238" t="s">
        <v>2383</v>
      </c>
      <c r="G2022" s="236"/>
      <c r="H2022" s="239">
        <v>-11.76</v>
      </c>
      <c r="I2022" s="240"/>
      <c r="J2022" s="236"/>
      <c r="K2022" s="236"/>
      <c r="L2022" s="241"/>
      <c r="M2022" s="242"/>
      <c r="N2022" s="243"/>
      <c r="O2022" s="243"/>
      <c r="P2022" s="243"/>
      <c r="Q2022" s="243"/>
      <c r="R2022" s="243"/>
      <c r="S2022" s="243"/>
      <c r="T2022" s="244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45" t="s">
        <v>193</v>
      </c>
      <c r="AU2022" s="245" t="s">
        <v>82</v>
      </c>
      <c r="AV2022" s="13" t="s">
        <v>82</v>
      </c>
      <c r="AW2022" s="13" t="s">
        <v>33</v>
      </c>
      <c r="AX2022" s="13" t="s">
        <v>72</v>
      </c>
      <c r="AY2022" s="245" t="s">
        <v>180</v>
      </c>
    </row>
    <row r="2023" s="14" customFormat="1">
      <c r="A2023" s="14"/>
      <c r="B2023" s="246"/>
      <c r="C2023" s="247"/>
      <c r="D2023" s="228" t="s">
        <v>193</v>
      </c>
      <c r="E2023" s="248" t="s">
        <v>19</v>
      </c>
      <c r="F2023" s="249" t="s">
        <v>1755</v>
      </c>
      <c r="G2023" s="247"/>
      <c r="H2023" s="248" t="s">
        <v>19</v>
      </c>
      <c r="I2023" s="250"/>
      <c r="J2023" s="247"/>
      <c r="K2023" s="247"/>
      <c r="L2023" s="251"/>
      <c r="M2023" s="252"/>
      <c r="N2023" s="253"/>
      <c r="O2023" s="253"/>
      <c r="P2023" s="253"/>
      <c r="Q2023" s="253"/>
      <c r="R2023" s="253"/>
      <c r="S2023" s="253"/>
      <c r="T2023" s="25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T2023" s="255" t="s">
        <v>193</v>
      </c>
      <c r="AU2023" s="255" t="s">
        <v>82</v>
      </c>
      <c r="AV2023" s="14" t="s">
        <v>80</v>
      </c>
      <c r="AW2023" s="14" t="s">
        <v>33</v>
      </c>
      <c r="AX2023" s="14" t="s">
        <v>72</v>
      </c>
      <c r="AY2023" s="255" t="s">
        <v>180</v>
      </c>
    </row>
    <row r="2024" s="13" customFormat="1">
      <c r="A2024" s="13"/>
      <c r="B2024" s="235"/>
      <c r="C2024" s="236"/>
      <c r="D2024" s="228" t="s">
        <v>193</v>
      </c>
      <c r="E2024" s="237" t="s">
        <v>19</v>
      </c>
      <c r="F2024" s="238" t="s">
        <v>2384</v>
      </c>
      <c r="G2024" s="236"/>
      <c r="H2024" s="239">
        <v>49.823</v>
      </c>
      <c r="I2024" s="240"/>
      <c r="J2024" s="236"/>
      <c r="K2024" s="236"/>
      <c r="L2024" s="241"/>
      <c r="M2024" s="242"/>
      <c r="N2024" s="243"/>
      <c r="O2024" s="243"/>
      <c r="P2024" s="243"/>
      <c r="Q2024" s="243"/>
      <c r="R2024" s="243"/>
      <c r="S2024" s="243"/>
      <c r="T2024" s="244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45" t="s">
        <v>193</v>
      </c>
      <c r="AU2024" s="245" t="s">
        <v>82</v>
      </c>
      <c r="AV2024" s="13" t="s">
        <v>82</v>
      </c>
      <c r="AW2024" s="13" t="s">
        <v>33</v>
      </c>
      <c r="AX2024" s="13" t="s">
        <v>72</v>
      </c>
      <c r="AY2024" s="245" t="s">
        <v>180</v>
      </c>
    </row>
    <row r="2025" s="13" customFormat="1">
      <c r="A2025" s="13"/>
      <c r="B2025" s="235"/>
      <c r="C2025" s="236"/>
      <c r="D2025" s="228" t="s">
        <v>193</v>
      </c>
      <c r="E2025" s="237" t="s">
        <v>19</v>
      </c>
      <c r="F2025" s="238" t="s">
        <v>2385</v>
      </c>
      <c r="G2025" s="236"/>
      <c r="H2025" s="239">
        <v>-2.1800000000000002</v>
      </c>
      <c r="I2025" s="240"/>
      <c r="J2025" s="236"/>
      <c r="K2025" s="236"/>
      <c r="L2025" s="241"/>
      <c r="M2025" s="242"/>
      <c r="N2025" s="243"/>
      <c r="O2025" s="243"/>
      <c r="P2025" s="243"/>
      <c r="Q2025" s="243"/>
      <c r="R2025" s="243"/>
      <c r="S2025" s="243"/>
      <c r="T2025" s="244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5" t="s">
        <v>193</v>
      </c>
      <c r="AU2025" s="245" t="s">
        <v>82</v>
      </c>
      <c r="AV2025" s="13" t="s">
        <v>82</v>
      </c>
      <c r="AW2025" s="13" t="s">
        <v>33</v>
      </c>
      <c r="AX2025" s="13" t="s">
        <v>72</v>
      </c>
      <c r="AY2025" s="245" t="s">
        <v>180</v>
      </c>
    </row>
    <row r="2026" s="13" customFormat="1">
      <c r="A2026" s="13"/>
      <c r="B2026" s="235"/>
      <c r="C2026" s="236"/>
      <c r="D2026" s="228" t="s">
        <v>193</v>
      </c>
      <c r="E2026" s="237" t="s">
        <v>19</v>
      </c>
      <c r="F2026" s="238" t="s">
        <v>2386</v>
      </c>
      <c r="G2026" s="236"/>
      <c r="H2026" s="239">
        <v>-3.8399999999999999</v>
      </c>
      <c r="I2026" s="240"/>
      <c r="J2026" s="236"/>
      <c r="K2026" s="236"/>
      <c r="L2026" s="241"/>
      <c r="M2026" s="242"/>
      <c r="N2026" s="243"/>
      <c r="O2026" s="243"/>
      <c r="P2026" s="243"/>
      <c r="Q2026" s="243"/>
      <c r="R2026" s="243"/>
      <c r="S2026" s="243"/>
      <c r="T2026" s="244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5" t="s">
        <v>193</v>
      </c>
      <c r="AU2026" s="245" t="s">
        <v>82</v>
      </c>
      <c r="AV2026" s="13" t="s">
        <v>82</v>
      </c>
      <c r="AW2026" s="13" t="s">
        <v>33</v>
      </c>
      <c r="AX2026" s="13" t="s">
        <v>72</v>
      </c>
      <c r="AY2026" s="245" t="s">
        <v>180</v>
      </c>
    </row>
    <row r="2027" s="13" customFormat="1">
      <c r="A2027" s="13"/>
      <c r="B2027" s="235"/>
      <c r="C2027" s="236"/>
      <c r="D2027" s="228" t="s">
        <v>193</v>
      </c>
      <c r="E2027" s="237" t="s">
        <v>19</v>
      </c>
      <c r="F2027" s="238" t="s">
        <v>2387</v>
      </c>
      <c r="G2027" s="236"/>
      <c r="H2027" s="239">
        <v>36.253999999999998</v>
      </c>
      <c r="I2027" s="240"/>
      <c r="J2027" s="236"/>
      <c r="K2027" s="236"/>
      <c r="L2027" s="241"/>
      <c r="M2027" s="242"/>
      <c r="N2027" s="243"/>
      <c r="O2027" s="243"/>
      <c r="P2027" s="243"/>
      <c r="Q2027" s="243"/>
      <c r="R2027" s="243"/>
      <c r="S2027" s="243"/>
      <c r="T2027" s="244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45" t="s">
        <v>193</v>
      </c>
      <c r="AU2027" s="245" t="s">
        <v>82</v>
      </c>
      <c r="AV2027" s="13" t="s">
        <v>82</v>
      </c>
      <c r="AW2027" s="13" t="s">
        <v>33</v>
      </c>
      <c r="AX2027" s="13" t="s">
        <v>72</v>
      </c>
      <c r="AY2027" s="245" t="s">
        <v>180</v>
      </c>
    </row>
    <row r="2028" s="13" customFormat="1">
      <c r="A2028" s="13"/>
      <c r="B2028" s="235"/>
      <c r="C2028" s="236"/>
      <c r="D2028" s="228" t="s">
        <v>193</v>
      </c>
      <c r="E2028" s="237" t="s">
        <v>19</v>
      </c>
      <c r="F2028" s="238" t="s">
        <v>2388</v>
      </c>
      <c r="G2028" s="236"/>
      <c r="H2028" s="239">
        <v>-0.95099999999999996</v>
      </c>
      <c r="I2028" s="240"/>
      <c r="J2028" s="236"/>
      <c r="K2028" s="236"/>
      <c r="L2028" s="241"/>
      <c r="M2028" s="242"/>
      <c r="N2028" s="243"/>
      <c r="O2028" s="243"/>
      <c r="P2028" s="243"/>
      <c r="Q2028" s="243"/>
      <c r="R2028" s="243"/>
      <c r="S2028" s="243"/>
      <c r="T2028" s="244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45" t="s">
        <v>193</v>
      </c>
      <c r="AU2028" s="245" t="s">
        <v>82</v>
      </c>
      <c r="AV2028" s="13" t="s">
        <v>82</v>
      </c>
      <c r="AW2028" s="13" t="s">
        <v>33</v>
      </c>
      <c r="AX2028" s="13" t="s">
        <v>72</v>
      </c>
      <c r="AY2028" s="245" t="s">
        <v>180</v>
      </c>
    </row>
    <row r="2029" s="13" customFormat="1">
      <c r="A2029" s="13"/>
      <c r="B2029" s="235"/>
      <c r="C2029" s="236"/>
      <c r="D2029" s="228" t="s">
        <v>193</v>
      </c>
      <c r="E2029" s="237" t="s">
        <v>19</v>
      </c>
      <c r="F2029" s="238" t="s">
        <v>1402</v>
      </c>
      <c r="G2029" s="236"/>
      <c r="H2029" s="239">
        <v>-3.3599999999999999</v>
      </c>
      <c r="I2029" s="240"/>
      <c r="J2029" s="236"/>
      <c r="K2029" s="236"/>
      <c r="L2029" s="241"/>
      <c r="M2029" s="242"/>
      <c r="N2029" s="243"/>
      <c r="O2029" s="243"/>
      <c r="P2029" s="243"/>
      <c r="Q2029" s="243"/>
      <c r="R2029" s="243"/>
      <c r="S2029" s="243"/>
      <c r="T2029" s="244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45" t="s">
        <v>193</v>
      </c>
      <c r="AU2029" s="245" t="s">
        <v>82</v>
      </c>
      <c r="AV2029" s="13" t="s">
        <v>82</v>
      </c>
      <c r="AW2029" s="13" t="s">
        <v>33</v>
      </c>
      <c r="AX2029" s="13" t="s">
        <v>72</v>
      </c>
      <c r="AY2029" s="245" t="s">
        <v>180</v>
      </c>
    </row>
    <row r="2030" s="13" customFormat="1">
      <c r="A2030" s="13"/>
      <c r="B2030" s="235"/>
      <c r="C2030" s="236"/>
      <c r="D2030" s="228" t="s">
        <v>193</v>
      </c>
      <c r="E2030" s="237" t="s">
        <v>19</v>
      </c>
      <c r="F2030" s="238" t="s">
        <v>2389</v>
      </c>
      <c r="G2030" s="236"/>
      <c r="H2030" s="239">
        <v>20.378</v>
      </c>
      <c r="I2030" s="240"/>
      <c r="J2030" s="236"/>
      <c r="K2030" s="236"/>
      <c r="L2030" s="241"/>
      <c r="M2030" s="242"/>
      <c r="N2030" s="243"/>
      <c r="O2030" s="243"/>
      <c r="P2030" s="243"/>
      <c r="Q2030" s="243"/>
      <c r="R2030" s="243"/>
      <c r="S2030" s="243"/>
      <c r="T2030" s="244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45" t="s">
        <v>193</v>
      </c>
      <c r="AU2030" s="245" t="s">
        <v>82</v>
      </c>
      <c r="AV2030" s="13" t="s">
        <v>82</v>
      </c>
      <c r="AW2030" s="13" t="s">
        <v>33</v>
      </c>
      <c r="AX2030" s="13" t="s">
        <v>72</v>
      </c>
      <c r="AY2030" s="245" t="s">
        <v>180</v>
      </c>
    </row>
    <row r="2031" s="13" customFormat="1">
      <c r="A2031" s="13"/>
      <c r="B2031" s="235"/>
      <c r="C2031" s="236"/>
      <c r="D2031" s="228" t="s">
        <v>193</v>
      </c>
      <c r="E2031" s="237" t="s">
        <v>19</v>
      </c>
      <c r="F2031" s="238" t="s">
        <v>2390</v>
      </c>
      <c r="G2031" s="236"/>
      <c r="H2031" s="239">
        <v>15.6</v>
      </c>
      <c r="I2031" s="240"/>
      <c r="J2031" s="236"/>
      <c r="K2031" s="236"/>
      <c r="L2031" s="241"/>
      <c r="M2031" s="242"/>
      <c r="N2031" s="243"/>
      <c r="O2031" s="243"/>
      <c r="P2031" s="243"/>
      <c r="Q2031" s="243"/>
      <c r="R2031" s="243"/>
      <c r="S2031" s="243"/>
      <c r="T2031" s="244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45" t="s">
        <v>193</v>
      </c>
      <c r="AU2031" s="245" t="s">
        <v>82</v>
      </c>
      <c r="AV2031" s="13" t="s">
        <v>82</v>
      </c>
      <c r="AW2031" s="13" t="s">
        <v>33</v>
      </c>
      <c r="AX2031" s="13" t="s">
        <v>72</v>
      </c>
      <c r="AY2031" s="245" t="s">
        <v>180</v>
      </c>
    </row>
    <row r="2032" s="13" customFormat="1">
      <c r="A2032" s="13"/>
      <c r="B2032" s="235"/>
      <c r="C2032" s="236"/>
      <c r="D2032" s="228" t="s">
        <v>193</v>
      </c>
      <c r="E2032" s="237" t="s">
        <v>19</v>
      </c>
      <c r="F2032" s="238" t="s">
        <v>2391</v>
      </c>
      <c r="G2032" s="236"/>
      <c r="H2032" s="239">
        <v>-5.8799999999999999</v>
      </c>
      <c r="I2032" s="240"/>
      <c r="J2032" s="236"/>
      <c r="K2032" s="236"/>
      <c r="L2032" s="241"/>
      <c r="M2032" s="242"/>
      <c r="N2032" s="243"/>
      <c r="O2032" s="243"/>
      <c r="P2032" s="243"/>
      <c r="Q2032" s="243"/>
      <c r="R2032" s="243"/>
      <c r="S2032" s="243"/>
      <c r="T2032" s="244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45" t="s">
        <v>193</v>
      </c>
      <c r="AU2032" s="245" t="s">
        <v>82</v>
      </c>
      <c r="AV2032" s="13" t="s">
        <v>82</v>
      </c>
      <c r="AW2032" s="13" t="s">
        <v>33</v>
      </c>
      <c r="AX2032" s="13" t="s">
        <v>72</v>
      </c>
      <c r="AY2032" s="245" t="s">
        <v>180</v>
      </c>
    </row>
    <row r="2033" s="14" customFormat="1">
      <c r="A2033" s="14"/>
      <c r="B2033" s="246"/>
      <c r="C2033" s="247"/>
      <c r="D2033" s="228" t="s">
        <v>193</v>
      </c>
      <c r="E2033" s="248" t="s">
        <v>19</v>
      </c>
      <c r="F2033" s="249" t="s">
        <v>2392</v>
      </c>
      <c r="G2033" s="247"/>
      <c r="H2033" s="248" t="s">
        <v>19</v>
      </c>
      <c r="I2033" s="250"/>
      <c r="J2033" s="247"/>
      <c r="K2033" s="247"/>
      <c r="L2033" s="251"/>
      <c r="M2033" s="252"/>
      <c r="N2033" s="253"/>
      <c r="O2033" s="253"/>
      <c r="P2033" s="253"/>
      <c r="Q2033" s="253"/>
      <c r="R2033" s="253"/>
      <c r="S2033" s="253"/>
      <c r="T2033" s="25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5" t="s">
        <v>193</v>
      </c>
      <c r="AU2033" s="255" t="s">
        <v>82</v>
      </c>
      <c r="AV2033" s="14" t="s">
        <v>80</v>
      </c>
      <c r="AW2033" s="14" t="s">
        <v>33</v>
      </c>
      <c r="AX2033" s="14" t="s">
        <v>72</v>
      </c>
      <c r="AY2033" s="255" t="s">
        <v>180</v>
      </c>
    </row>
    <row r="2034" s="13" customFormat="1">
      <c r="A2034" s="13"/>
      <c r="B2034" s="235"/>
      <c r="C2034" s="236"/>
      <c r="D2034" s="228" t="s">
        <v>193</v>
      </c>
      <c r="E2034" s="237" t="s">
        <v>19</v>
      </c>
      <c r="F2034" s="238" t="s">
        <v>2393</v>
      </c>
      <c r="G2034" s="236"/>
      <c r="H2034" s="239">
        <v>96.233000000000004</v>
      </c>
      <c r="I2034" s="240"/>
      <c r="J2034" s="236"/>
      <c r="K2034" s="236"/>
      <c r="L2034" s="241"/>
      <c r="M2034" s="242"/>
      <c r="N2034" s="243"/>
      <c r="O2034" s="243"/>
      <c r="P2034" s="243"/>
      <c r="Q2034" s="243"/>
      <c r="R2034" s="243"/>
      <c r="S2034" s="243"/>
      <c r="T2034" s="244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5" t="s">
        <v>193</v>
      </c>
      <c r="AU2034" s="245" t="s">
        <v>82</v>
      </c>
      <c r="AV2034" s="13" t="s">
        <v>82</v>
      </c>
      <c r="AW2034" s="13" t="s">
        <v>33</v>
      </c>
      <c r="AX2034" s="13" t="s">
        <v>72</v>
      </c>
      <c r="AY2034" s="245" t="s">
        <v>180</v>
      </c>
    </row>
    <row r="2035" s="13" customFormat="1">
      <c r="A2035" s="13"/>
      <c r="B2035" s="235"/>
      <c r="C2035" s="236"/>
      <c r="D2035" s="228" t="s">
        <v>193</v>
      </c>
      <c r="E2035" s="237" t="s">
        <v>19</v>
      </c>
      <c r="F2035" s="238" t="s">
        <v>2394</v>
      </c>
      <c r="G2035" s="236"/>
      <c r="H2035" s="239">
        <v>19.274999999999999</v>
      </c>
      <c r="I2035" s="240"/>
      <c r="J2035" s="236"/>
      <c r="K2035" s="236"/>
      <c r="L2035" s="241"/>
      <c r="M2035" s="242"/>
      <c r="N2035" s="243"/>
      <c r="O2035" s="243"/>
      <c r="P2035" s="243"/>
      <c r="Q2035" s="243"/>
      <c r="R2035" s="243"/>
      <c r="S2035" s="243"/>
      <c r="T2035" s="244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45" t="s">
        <v>193</v>
      </c>
      <c r="AU2035" s="245" t="s">
        <v>82</v>
      </c>
      <c r="AV2035" s="13" t="s">
        <v>82</v>
      </c>
      <c r="AW2035" s="13" t="s">
        <v>33</v>
      </c>
      <c r="AX2035" s="13" t="s">
        <v>72</v>
      </c>
      <c r="AY2035" s="245" t="s">
        <v>180</v>
      </c>
    </row>
    <row r="2036" s="13" customFormat="1">
      <c r="A2036" s="13"/>
      <c r="B2036" s="235"/>
      <c r="C2036" s="236"/>
      <c r="D2036" s="228" t="s">
        <v>193</v>
      </c>
      <c r="E2036" s="237" t="s">
        <v>19</v>
      </c>
      <c r="F2036" s="238" t="s">
        <v>2395</v>
      </c>
      <c r="G2036" s="236"/>
      <c r="H2036" s="239">
        <v>-2.1110000000000002</v>
      </c>
      <c r="I2036" s="240"/>
      <c r="J2036" s="236"/>
      <c r="K2036" s="236"/>
      <c r="L2036" s="241"/>
      <c r="M2036" s="242"/>
      <c r="N2036" s="243"/>
      <c r="O2036" s="243"/>
      <c r="P2036" s="243"/>
      <c r="Q2036" s="243"/>
      <c r="R2036" s="243"/>
      <c r="S2036" s="243"/>
      <c r="T2036" s="244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5" t="s">
        <v>193</v>
      </c>
      <c r="AU2036" s="245" t="s">
        <v>82</v>
      </c>
      <c r="AV2036" s="13" t="s">
        <v>82</v>
      </c>
      <c r="AW2036" s="13" t="s">
        <v>33</v>
      </c>
      <c r="AX2036" s="13" t="s">
        <v>72</v>
      </c>
      <c r="AY2036" s="245" t="s">
        <v>180</v>
      </c>
    </row>
    <row r="2037" s="14" customFormat="1">
      <c r="A2037" s="14"/>
      <c r="B2037" s="246"/>
      <c r="C2037" s="247"/>
      <c r="D2037" s="228" t="s">
        <v>193</v>
      </c>
      <c r="E2037" s="248" t="s">
        <v>19</v>
      </c>
      <c r="F2037" s="249" t="s">
        <v>2396</v>
      </c>
      <c r="G2037" s="247"/>
      <c r="H2037" s="248" t="s">
        <v>19</v>
      </c>
      <c r="I2037" s="250"/>
      <c r="J2037" s="247"/>
      <c r="K2037" s="247"/>
      <c r="L2037" s="251"/>
      <c r="M2037" s="252"/>
      <c r="N2037" s="253"/>
      <c r="O2037" s="253"/>
      <c r="P2037" s="253"/>
      <c r="Q2037" s="253"/>
      <c r="R2037" s="253"/>
      <c r="S2037" s="253"/>
      <c r="T2037" s="25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5" t="s">
        <v>193</v>
      </c>
      <c r="AU2037" s="255" t="s">
        <v>82</v>
      </c>
      <c r="AV2037" s="14" t="s">
        <v>80</v>
      </c>
      <c r="AW2037" s="14" t="s">
        <v>33</v>
      </c>
      <c r="AX2037" s="14" t="s">
        <v>72</v>
      </c>
      <c r="AY2037" s="255" t="s">
        <v>180</v>
      </c>
    </row>
    <row r="2038" s="13" customFormat="1">
      <c r="A2038" s="13"/>
      <c r="B2038" s="235"/>
      <c r="C2038" s="236"/>
      <c r="D2038" s="228" t="s">
        <v>193</v>
      </c>
      <c r="E2038" s="237" t="s">
        <v>19</v>
      </c>
      <c r="F2038" s="238" t="s">
        <v>2397</v>
      </c>
      <c r="G2038" s="236"/>
      <c r="H2038" s="239">
        <v>93.655000000000001</v>
      </c>
      <c r="I2038" s="240"/>
      <c r="J2038" s="236"/>
      <c r="K2038" s="236"/>
      <c r="L2038" s="241"/>
      <c r="M2038" s="242"/>
      <c r="N2038" s="243"/>
      <c r="O2038" s="243"/>
      <c r="P2038" s="243"/>
      <c r="Q2038" s="243"/>
      <c r="R2038" s="243"/>
      <c r="S2038" s="243"/>
      <c r="T2038" s="244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45" t="s">
        <v>193</v>
      </c>
      <c r="AU2038" s="245" t="s">
        <v>82</v>
      </c>
      <c r="AV2038" s="13" t="s">
        <v>82</v>
      </c>
      <c r="AW2038" s="13" t="s">
        <v>33</v>
      </c>
      <c r="AX2038" s="13" t="s">
        <v>72</v>
      </c>
      <c r="AY2038" s="245" t="s">
        <v>180</v>
      </c>
    </row>
    <row r="2039" s="13" customFormat="1">
      <c r="A2039" s="13"/>
      <c r="B2039" s="235"/>
      <c r="C2039" s="236"/>
      <c r="D2039" s="228" t="s">
        <v>193</v>
      </c>
      <c r="E2039" s="237" t="s">
        <v>19</v>
      </c>
      <c r="F2039" s="238" t="s">
        <v>2398</v>
      </c>
      <c r="G2039" s="236"/>
      <c r="H2039" s="239">
        <v>-1.627</v>
      </c>
      <c r="I2039" s="240"/>
      <c r="J2039" s="236"/>
      <c r="K2039" s="236"/>
      <c r="L2039" s="241"/>
      <c r="M2039" s="242"/>
      <c r="N2039" s="243"/>
      <c r="O2039" s="243"/>
      <c r="P2039" s="243"/>
      <c r="Q2039" s="243"/>
      <c r="R2039" s="243"/>
      <c r="S2039" s="243"/>
      <c r="T2039" s="244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45" t="s">
        <v>193</v>
      </c>
      <c r="AU2039" s="245" t="s">
        <v>82</v>
      </c>
      <c r="AV2039" s="13" t="s">
        <v>82</v>
      </c>
      <c r="AW2039" s="13" t="s">
        <v>33</v>
      </c>
      <c r="AX2039" s="13" t="s">
        <v>72</v>
      </c>
      <c r="AY2039" s="245" t="s">
        <v>180</v>
      </c>
    </row>
    <row r="2040" s="13" customFormat="1">
      <c r="A2040" s="13"/>
      <c r="B2040" s="235"/>
      <c r="C2040" s="236"/>
      <c r="D2040" s="228" t="s">
        <v>193</v>
      </c>
      <c r="E2040" s="237" t="s">
        <v>19</v>
      </c>
      <c r="F2040" s="238" t="s">
        <v>2399</v>
      </c>
      <c r="G2040" s="236"/>
      <c r="H2040" s="239">
        <v>-1.8029999999999999</v>
      </c>
      <c r="I2040" s="240"/>
      <c r="J2040" s="236"/>
      <c r="K2040" s="236"/>
      <c r="L2040" s="241"/>
      <c r="M2040" s="242"/>
      <c r="N2040" s="243"/>
      <c r="O2040" s="243"/>
      <c r="P2040" s="243"/>
      <c r="Q2040" s="243"/>
      <c r="R2040" s="243"/>
      <c r="S2040" s="243"/>
      <c r="T2040" s="244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45" t="s">
        <v>193</v>
      </c>
      <c r="AU2040" s="245" t="s">
        <v>82</v>
      </c>
      <c r="AV2040" s="13" t="s">
        <v>82</v>
      </c>
      <c r="AW2040" s="13" t="s">
        <v>33</v>
      </c>
      <c r="AX2040" s="13" t="s">
        <v>72</v>
      </c>
      <c r="AY2040" s="245" t="s">
        <v>180</v>
      </c>
    </row>
    <row r="2041" s="13" customFormat="1">
      <c r="A2041" s="13"/>
      <c r="B2041" s="235"/>
      <c r="C2041" s="236"/>
      <c r="D2041" s="228" t="s">
        <v>193</v>
      </c>
      <c r="E2041" s="237" t="s">
        <v>19</v>
      </c>
      <c r="F2041" s="238" t="s">
        <v>2400</v>
      </c>
      <c r="G2041" s="236"/>
      <c r="H2041" s="239">
        <v>-5.04</v>
      </c>
      <c r="I2041" s="240"/>
      <c r="J2041" s="236"/>
      <c r="K2041" s="236"/>
      <c r="L2041" s="241"/>
      <c r="M2041" s="242"/>
      <c r="N2041" s="243"/>
      <c r="O2041" s="243"/>
      <c r="P2041" s="243"/>
      <c r="Q2041" s="243"/>
      <c r="R2041" s="243"/>
      <c r="S2041" s="243"/>
      <c r="T2041" s="244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5" t="s">
        <v>193</v>
      </c>
      <c r="AU2041" s="245" t="s">
        <v>82</v>
      </c>
      <c r="AV2041" s="13" t="s">
        <v>82</v>
      </c>
      <c r="AW2041" s="13" t="s">
        <v>33</v>
      </c>
      <c r="AX2041" s="13" t="s">
        <v>72</v>
      </c>
      <c r="AY2041" s="245" t="s">
        <v>180</v>
      </c>
    </row>
    <row r="2042" s="13" customFormat="1">
      <c r="A2042" s="13"/>
      <c r="B2042" s="235"/>
      <c r="C2042" s="236"/>
      <c r="D2042" s="228" t="s">
        <v>193</v>
      </c>
      <c r="E2042" s="237" t="s">
        <v>19</v>
      </c>
      <c r="F2042" s="238" t="s">
        <v>2401</v>
      </c>
      <c r="G2042" s="236"/>
      <c r="H2042" s="239">
        <v>-0.67000000000000004</v>
      </c>
      <c r="I2042" s="240"/>
      <c r="J2042" s="236"/>
      <c r="K2042" s="236"/>
      <c r="L2042" s="241"/>
      <c r="M2042" s="242"/>
      <c r="N2042" s="243"/>
      <c r="O2042" s="243"/>
      <c r="P2042" s="243"/>
      <c r="Q2042" s="243"/>
      <c r="R2042" s="243"/>
      <c r="S2042" s="243"/>
      <c r="T2042" s="244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45" t="s">
        <v>193</v>
      </c>
      <c r="AU2042" s="245" t="s">
        <v>82</v>
      </c>
      <c r="AV2042" s="13" t="s">
        <v>82</v>
      </c>
      <c r="AW2042" s="13" t="s">
        <v>33</v>
      </c>
      <c r="AX2042" s="13" t="s">
        <v>72</v>
      </c>
      <c r="AY2042" s="245" t="s">
        <v>180</v>
      </c>
    </row>
    <row r="2043" s="14" customFormat="1">
      <c r="A2043" s="14"/>
      <c r="B2043" s="246"/>
      <c r="C2043" s="247"/>
      <c r="D2043" s="228" t="s">
        <v>193</v>
      </c>
      <c r="E2043" s="248" t="s">
        <v>19</v>
      </c>
      <c r="F2043" s="249" t="s">
        <v>2402</v>
      </c>
      <c r="G2043" s="247"/>
      <c r="H2043" s="248" t="s">
        <v>19</v>
      </c>
      <c r="I2043" s="250"/>
      <c r="J2043" s="247"/>
      <c r="K2043" s="247"/>
      <c r="L2043" s="251"/>
      <c r="M2043" s="252"/>
      <c r="N2043" s="253"/>
      <c r="O2043" s="253"/>
      <c r="P2043" s="253"/>
      <c r="Q2043" s="253"/>
      <c r="R2043" s="253"/>
      <c r="S2043" s="253"/>
      <c r="T2043" s="254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55" t="s">
        <v>193</v>
      </c>
      <c r="AU2043" s="255" t="s">
        <v>82</v>
      </c>
      <c r="AV2043" s="14" t="s">
        <v>80</v>
      </c>
      <c r="AW2043" s="14" t="s">
        <v>33</v>
      </c>
      <c r="AX2043" s="14" t="s">
        <v>72</v>
      </c>
      <c r="AY2043" s="255" t="s">
        <v>180</v>
      </c>
    </row>
    <row r="2044" s="13" customFormat="1">
      <c r="A2044" s="13"/>
      <c r="B2044" s="235"/>
      <c r="C2044" s="236"/>
      <c r="D2044" s="228" t="s">
        <v>193</v>
      </c>
      <c r="E2044" s="237" t="s">
        <v>19</v>
      </c>
      <c r="F2044" s="238" t="s">
        <v>2403</v>
      </c>
      <c r="G2044" s="236"/>
      <c r="H2044" s="239">
        <v>91.227999999999994</v>
      </c>
      <c r="I2044" s="240"/>
      <c r="J2044" s="236"/>
      <c r="K2044" s="236"/>
      <c r="L2044" s="241"/>
      <c r="M2044" s="242"/>
      <c r="N2044" s="243"/>
      <c r="O2044" s="243"/>
      <c r="P2044" s="243"/>
      <c r="Q2044" s="243"/>
      <c r="R2044" s="243"/>
      <c r="S2044" s="243"/>
      <c r="T2044" s="244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45" t="s">
        <v>193</v>
      </c>
      <c r="AU2044" s="245" t="s">
        <v>82</v>
      </c>
      <c r="AV2044" s="13" t="s">
        <v>82</v>
      </c>
      <c r="AW2044" s="13" t="s">
        <v>33</v>
      </c>
      <c r="AX2044" s="13" t="s">
        <v>72</v>
      </c>
      <c r="AY2044" s="245" t="s">
        <v>180</v>
      </c>
    </row>
    <row r="2045" s="13" customFormat="1">
      <c r="A2045" s="13"/>
      <c r="B2045" s="235"/>
      <c r="C2045" s="236"/>
      <c r="D2045" s="228" t="s">
        <v>193</v>
      </c>
      <c r="E2045" s="237" t="s">
        <v>19</v>
      </c>
      <c r="F2045" s="238" t="s">
        <v>2404</v>
      </c>
      <c r="G2045" s="236"/>
      <c r="H2045" s="239">
        <v>53.177</v>
      </c>
      <c r="I2045" s="240"/>
      <c r="J2045" s="236"/>
      <c r="K2045" s="236"/>
      <c r="L2045" s="241"/>
      <c r="M2045" s="242"/>
      <c r="N2045" s="243"/>
      <c r="O2045" s="243"/>
      <c r="P2045" s="243"/>
      <c r="Q2045" s="243"/>
      <c r="R2045" s="243"/>
      <c r="S2045" s="243"/>
      <c r="T2045" s="244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45" t="s">
        <v>193</v>
      </c>
      <c r="AU2045" s="245" t="s">
        <v>82</v>
      </c>
      <c r="AV2045" s="13" t="s">
        <v>82</v>
      </c>
      <c r="AW2045" s="13" t="s">
        <v>33</v>
      </c>
      <c r="AX2045" s="13" t="s">
        <v>72</v>
      </c>
      <c r="AY2045" s="245" t="s">
        <v>180</v>
      </c>
    </row>
    <row r="2046" s="13" customFormat="1">
      <c r="A2046" s="13"/>
      <c r="B2046" s="235"/>
      <c r="C2046" s="236"/>
      <c r="D2046" s="228" t="s">
        <v>193</v>
      </c>
      <c r="E2046" s="237" t="s">
        <v>19</v>
      </c>
      <c r="F2046" s="238" t="s">
        <v>2405</v>
      </c>
      <c r="G2046" s="236"/>
      <c r="H2046" s="239">
        <v>-2.8500000000000001</v>
      </c>
      <c r="I2046" s="240"/>
      <c r="J2046" s="236"/>
      <c r="K2046" s="236"/>
      <c r="L2046" s="241"/>
      <c r="M2046" s="242"/>
      <c r="N2046" s="243"/>
      <c r="O2046" s="243"/>
      <c r="P2046" s="243"/>
      <c r="Q2046" s="243"/>
      <c r="R2046" s="243"/>
      <c r="S2046" s="243"/>
      <c r="T2046" s="244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45" t="s">
        <v>193</v>
      </c>
      <c r="AU2046" s="245" t="s">
        <v>82</v>
      </c>
      <c r="AV2046" s="13" t="s">
        <v>82</v>
      </c>
      <c r="AW2046" s="13" t="s">
        <v>33</v>
      </c>
      <c r="AX2046" s="13" t="s">
        <v>72</v>
      </c>
      <c r="AY2046" s="245" t="s">
        <v>180</v>
      </c>
    </row>
    <row r="2047" s="13" customFormat="1">
      <c r="A2047" s="13"/>
      <c r="B2047" s="235"/>
      <c r="C2047" s="236"/>
      <c r="D2047" s="228" t="s">
        <v>193</v>
      </c>
      <c r="E2047" s="237" t="s">
        <v>19</v>
      </c>
      <c r="F2047" s="238" t="s">
        <v>2406</v>
      </c>
      <c r="G2047" s="236"/>
      <c r="H2047" s="239">
        <v>-1.7330000000000001</v>
      </c>
      <c r="I2047" s="240"/>
      <c r="J2047" s="236"/>
      <c r="K2047" s="236"/>
      <c r="L2047" s="241"/>
      <c r="M2047" s="242"/>
      <c r="N2047" s="243"/>
      <c r="O2047" s="243"/>
      <c r="P2047" s="243"/>
      <c r="Q2047" s="243"/>
      <c r="R2047" s="243"/>
      <c r="S2047" s="243"/>
      <c r="T2047" s="244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45" t="s">
        <v>193</v>
      </c>
      <c r="AU2047" s="245" t="s">
        <v>82</v>
      </c>
      <c r="AV2047" s="13" t="s">
        <v>82</v>
      </c>
      <c r="AW2047" s="13" t="s">
        <v>33</v>
      </c>
      <c r="AX2047" s="13" t="s">
        <v>72</v>
      </c>
      <c r="AY2047" s="245" t="s">
        <v>180</v>
      </c>
    </row>
    <row r="2048" s="13" customFormat="1">
      <c r="A2048" s="13"/>
      <c r="B2048" s="235"/>
      <c r="C2048" s="236"/>
      <c r="D2048" s="228" t="s">
        <v>193</v>
      </c>
      <c r="E2048" s="237" t="s">
        <v>19</v>
      </c>
      <c r="F2048" s="238" t="s">
        <v>2400</v>
      </c>
      <c r="G2048" s="236"/>
      <c r="H2048" s="239">
        <v>-5.04</v>
      </c>
      <c r="I2048" s="240"/>
      <c r="J2048" s="236"/>
      <c r="K2048" s="236"/>
      <c r="L2048" s="241"/>
      <c r="M2048" s="242"/>
      <c r="N2048" s="243"/>
      <c r="O2048" s="243"/>
      <c r="P2048" s="243"/>
      <c r="Q2048" s="243"/>
      <c r="R2048" s="243"/>
      <c r="S2048" s="243"/>
      <c r="T2048" s="244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5" t="s">
        <v>193</v>
      </c>
      <c r="AU2048" s="245" t="s">
        <v>82</v>
      </c>
      <c r="AV2048" s="13" t="s">
        <v>82</v>
      </c>
      <c r="AW2048" s="13" t="s">
        <v>33</v>
      </c>
      <c r="AX2048" s="13" t="s">
        <v>72</v>
      </c>
      <c r="AY2048" s="245" t="s">
        <v>180</v>
      </c>
    </row>
    <row r="2049" s="14" customFormat="1">
      <c r="A2049" s="14"/>
      <c r="B2049" s="246"/>
      <c r="C2049" s="247"/>
      <c r="D2049" s="228" t="s">
        <v>193</v>
      </c>
      <c r="E2049" s="248" t="s">
        <v>19</v>
      </c>
      <c r="F2049" s="249" t="s">
        <v>1729</v>
      </c>
      <c r="G2049" s="247"/>
      <c r="H2049" s="248" t="s">
        <v>19</v>
      </c>
      <c r="I2049" s="250"/>
      <c r="J2049" s="247"/>
      <c r="K2049" s="247"/>
      <c r="L2049" s="251"/>
      <c r="M2049" s="252"/>
      <c r="N2049" s="253"/>
      <c r="O2049" s="253"/>
      <c r="P2049" s="253"/>
      <c r="Q2049" s="253"/>
      <c r="R2049" s="253"/>
      <c r="S2049" s="253"/>
      <c r="T2049" s="25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5" t="s">
        <v>193</v>
      </c>
      <c r="AU2049" s="255" t="s">
        <v>82</v>
      </c>
      <c r="AV2049" s="14" t="s">
        <v>80</v>
      </c>
      <c r="AW2049" s="14" t="s">
        <v>33</v>
      </c>
      <c r="AX2049" s="14" t="s">
        <v>72</v>
      </c>
      <c r="AY2049" s="255" t="s">
        <v>180</v>
      </c>
    </row>
    <row r="2050" s="14" customFormat="1">
      <c r="A2050" s="14"/>
      <c r="B2050" s="246"/>
      <c r="C2050" s="247"/>
      <c r="D2050" s="228" t="s">
        <v>193</v>
      </c>
      <c r="E2050" s="248" t="s">
        <v>19</v>
      </c>
      <c r="F2050" s="249" t="s">
        <v>2407</v>
      </c>
      <c r="G2050" s="247"/>
      <c r="H2050" s="248" t="s">
        <v>19</v>
      </c>
      <c r="I2050" s="250"/>
      <c r="J2050" s="247"/>
      <c r="K2050" s="247"/>
      <c r="L2050" s="251"/>
      <c r="M2050" s="252"/>
      <c r="N2050" s="253"/>
      <c r="O2050" s="253"/>
      <c r="P2050" s="253"/>
      <c r="Q2050" s="253"/>
      <c r="R2050" s="253"/>
      <c r="S2050" s="253"/>
      <c r="T2050" s="25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55" t="s">
        <v>193</v>
      </c>
      <c r="AU2050" s="255" t="s">
        <v>82</v>
      </c>
      <c r="AV2050" s="14" t="s">
        <v>80</v>
      </c>
      <c r="AW2050" s="14" t="s">
        <v>33</v>
      </c>
      <c r="AX2050" s="14" t="s">
        <v>72</v>
      </c>
      <c r="AY2050" s="255" t="s">
        <v>180</v>
      </c>
    </row>
    <row r="2051" s="13" customFormat="1">
      <c r="A2051" s="13"/>
      <c r="B2051" s="235"/>
      <c r="C2051" s="236"/>
      <c r="D2051" s="228" t="s">
        <v>193</v>
      </c>
      <c r="E2051" s="237" t="s">
        <v>19</v>
      </c>
      <c r="F2051" s="238" t="s">
        <v>2408</v>
      </c>
      <c r="G2051" s="236"/>
      <c r="H2051" s="239">
        <v>88.286000000000001</v>
      </c>
      <c r="I2051" s="240"/>
      <c r="J2051" s="236"/>
      <c r="K2051" s="236"/>
      <c r="L2051" s="241"/>
      <c r="M2051" s="242"/>
      <c r="N2051" s="243"/>
      <c r="O2051" s="243"/>
      <c r="P2051" s="243"/>
      <c r="Q2051" s="243"/>
      <c r="R2051" s="243"/>
      <c r="S2051" s="243"/>
      <c r="T2051" s="244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45" t="s">
        <v>193</v>
      </c>
      <c r="AU2051" s="245" t="s">
        <v>82</v>
      </c>
      <c r="AV2051" s="13" t="s">
        <v>82</v>
      </c>
      <c r="AW2051" s="13" t="s">
        <v>33</v>
      </c>
      <c r="AX2051" s="13" t="s">
        <v>72</v>
      </c>
      <c r="AY2051" s="245" t="s">
        <v>180</v>
      </c>
    </row>
    <row r="2052" s="13" customFormat="1">
      <c r="A2052" s="13"/>
      <c r="B2052" s="235"/>
      <c r="C2052" s="236"/>
      <c r="D2052" s="228" t="s">
        <v>193</v>
      </c>
      <c r="E2052" s="237" t="s">
        <v>19</v>
      </c>
      <c r="F2052" s="238" t="s">
        <v>2409</v>
      </c>
      <c r="G2052" s="236"/>
      <c r="H2052" s="239">
        <v>-1.962</v>
      </c>
      <c r="I2052" s="240"/>
      <c r="J2052" s="236"/>
      <c r="K2052" s="236"/>
      <c r="L2052" s="241"/>
      <c r="M2052" s="242"/>
      <c r="N2052" s="243"/>
      <c r="O2052" s="243"/>
      <c r="P2052" s="243"/>
      <c r="Q2052" s="243"/>
      <c r="R2052" s="243"/>
      <c r="S2052" s="243"/>
      <c r="T2052" s="244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45" t="s">
        <v>193</v>
      </c>
      <c r="AU2052" s="245" t="s">
        <v>82</v>
      </c>
      <c r="AV2052" s="13" t="s">
        <v>82</v>
      </c>
      <c r="AW2052" s="13" t="s">
        <v>33</v>
      </c>
      <c r="AX2052" s="13" t="s">
        <v>72</v>
      </c>
      <c r="AY2052" s="245" t="s">
        <v>180</v>
      </c>
    </row>
    <row r="2053" s="13" customFormat="1">
      <c r="A2053" s="13"/>
      <c r="B2053" s="235"/>
      <c r="C2053" s="236"/>
      <c r="D2053" s="228" t="s">
        <v>193</v>
      </c>
      <c r="E2053" s="237" t="s">
        <v>19</v>
      </c>
      <c r="F2053" s="238" t="s">
        <v>2410</v>
      </c>
      <c r="G2053" s="236"/>
      <c r="H2053" s="239">
        <v>-0.73499999999999999</v>
      </c>
      <c r="I2053" s="240"/>
      <c r="J2053" s="236"/>
      <c r="K2053" s="236"/>
      <c r="L2053" s="241"/>
      <c r="M2053" s="242"/>
      <c r="N2053" s="243"/>
      <c r="O2053" s="243"/>
      <c r="P2053" s="243"/>
      <c r="Q2053" s="243"/>
      <c r="R2053" s="243"/>
      <c r="S2053" s="243"/>
      <c r="T2053" s="244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45" t="s">
        <v>193</v>
      </c>
      <c r="AU2053" s="245" t="s">
        <v>82</v>
      </c>
      <c r="AV2053" s="13" t="s">
        <v>82</v>
      </c>
      <c r="AW2053" s="13" t="s">
        <v>33</v>
      </c>
      <c r="AX2053" s="13" t="s">
        <v>72</v>
      </c>
      <c r="AY2053" s="245" t="s">
        <v>180</v>
      </c>
    </row>
    <row r="2054" s="13" customFormat="1">
      <c r="A2054" s="13"/>
      <c r="B2054" s="235"/>
      <c r="C2054" s="236"/>
      <c r="D2054" s="228" t="s">
        <v>193</v>
      </c>
      <c r="E2054" s="237" t="s">
        <v>19</v>
      </c>
      <c r="F2054" s="238" t="s">
        <v>2411</v>
      </c>
      <c r="G2054" s="236"/>
      <c r="H2054" s="239">
        <v>-2.7599999999999998</v>
      </c>
      <c r="I2054" s="240"/>
      <c r="J2054" s="236"/>
      <c r="K2054" s="236"/>
      <c r="L2054" s="241"/>
      <c r="M2054" s="242"/>
      <c r="N2054" s="243"/>
      <c r="O2054" s="243"/>
      <c r="P2054" s="243"/>
      <c r="Q2054" s="243"/>
      <c r="R2054" s="243"/>
      <c r="S2054" s="243"/>
      <c r="T2054" s="244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45" t="s">
        <v>193</v>
      </c>
      <c r="AU2054" s="245" t="s">
        <v>82</v>
      </c>
      <c r="AV2054" s="13" t="s">
        <v>82</v>
      </c>
      <c r="AW2054" s="13" t="s">
        <v>33</v>
      </c>
      <c r="AX2054" s="13" t="s">
        <v>72</v>
      </c>
      <c r="AY2054" s="245" t="s">
        <v>180</v>
      </c>
    </row>
    <row r="2055" s="13" customFormat="1">
      <c r="A2055" s="13"/>
      <c r="B2055" s="235"/>
      <c r="C2055" s="236"/>
      <c r="D2055" s="228" t="s">
        <v>193</v>
      </c>
      <c r="E2055" s="237" t="s">
        <v>19</v>
      </c>
      <c r="F2055" s="238" t="s">
        <v>2412</v>
      </c>
      <c r="G2055" s="236"/>
      <c r="H2055" s="239">
        <v>-3.1680000000000001</v>
      </c>
      <c r="I2055" s="240"/>
      <c r="J2055" s="236"/>
      <c r="K2055" s="236"/>
      <c r="L2055" s="241"/>
      <c r="M2055" s="242"/>
      <c r="N2055" s="243"/>
      <c r="O2055" s="243"/>
      <c r="P2055" s="243"/>
      <c r="Q2055" s="243"/>
      <c r="R2055" s="243"/>
      <c r="S2055" s="243"/>
      <c r="T2055" s="244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45" t="s">
        <v>193</v>
      </c>
      <c r="AU2055" s="245" t="s">
        <v>82</v>
      </c>
      <c r="AV2055" s="13" t="s">
        <v>82</v>
      </c>
      <c r="AW2055" s="13" t="s">
        <v>33</v>
      </c>
      <c r="AX2055" s="13" t="s">
        <v>72</v>
      </c>
      <c r="AY2055" s="245" t="s">
        <v>180</v>
      </c>
    </row>
    <row r="2056" s="14" customFormat="1">
      <c r="A2056" s="14"/>
      <c r="B2056" s="246"/>
      <c r="C2056" s="247"/>
      <c r="D2056" s="228" t="s">
        <v>193</v>
      </c>
      <c r="E2056" s="248" t="s">
        <v>19</v>
      </c>
      <c r="F2056" s="249" t="s">
        <v>2413</v>
      </c>
      <c r="G2056" s="247"/>
      <c r="H2056" s="248" t="s">
        <v>19</v>
      </c>
      <c r="I2056" s="250"/>
      <c r="J2056" s="247"/>
      <c r="K2056" s="247"/>
      <c r="L2056" s="251"/>
      <c r="M2056" s="252"/>
      <c r="N2056" s="253"/>
      <c r="O2056" s="253"/>
      <c r="P2056" s="253"/>
      <c r="Q2056" s="253"/>
      <c r="R2056" s="253"/>
      <c r="S2056" s="253"/>
      <c r="T2056" s="25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55" t="s">
        <v>193</v>
      </c>
      <c r="AU2056" s="255" t="s">
        <v>82</v>
      </c>
      <c r="AV2056" s="14" t="s">
        <v>80</v>
      </c>
      <c r="AW2056" s="14" t="s">
        <v>33</v>
      </c>
      <c r="AX2056" s="14" t="s">
        <v>72</v>
      </c>
      <c r="AY2056" s="255" t="s">
        <v>180</v>
      </c>
    </row>
    <row r="2057" s="13" customFormat="1">
      <c r="A2057" s="13"/>
      <c r="B2057" s="235"/>
      <c r="C2057" s="236"/>
      <c r="D2057" s="228" t="s">
        <v>193</v>
      </c>
      <c r="E2057" s="237" t="s">
        <v>19</v>
      </c>
      <c r="F2057" s="238" t="s">
        <v>2414</v>
      </c>
      <c r="G2057" s="236"/>
      <c r="H2057" s="239">
        <v>72.962999999999994</v>
      </c>
      <c r="I2057" s="240"/>
      <c r="J2057" s="236"/>
      <c r="K2057" s="236"/>
      <c r="L2057" s="241"/>
      <c r="M2057" s="242"/>
      <c r="N2057" s="243"/>
      <c r="O2057" s="243"/>
      <c r="P2057" s="243"/>
      <c r="Q2057" s="243"/>
      <c r="R2057" s="243"/>
      <c r="S2057" s="243"/>
      <c r="T2057" s="244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45" t="s">
        <v>193</v>
      </c>
      <c r="AU2057" s="245" t="s">
        <v>82</v>
      </c>
      <c r="AV2057" s="13" t="s">
        <v>82</v>
      </c>
      <c r="AW2057" s="13" t="s">
        <v>33</v>
      </c>
      <c r="AX2057" s="13" t="s">
        <v>72</v>
      </c>
      <c r="AY2057" s="245" t="s">
        <v>180</v>
      </c>
    </row>
    <row r="2058" s="13" customFormat="1">
      <c r="A2058" s="13"/>
      <c r="B2058" s="235"/>
      <c r="C2058" s="236"/>
      <c r="D2058" s="228" t="s">
        <v>193</v>
      </c>
      <c r="E2058" s="237" t="s">
        <v>19</v>
      </c>
      <c r="F2058" s="238" t="s">
        <v>2415</v>
      </c>
      <c r="G2058" s="236"/>
      <c r="H2058" s="239">
        <v>-0.441</v>
      </c>
      <c r="I2058" s="240"/>
      <c r="J2058" s="236"/>
      <c r="K2058" s="236"/>
      <c r="L2058" s="241"/>
      <c r="M2058" s="242"/>
      <c r="N2058" s="243"/>
      <c r="O2058" s="243"/>
      <c r="P2058" s="243"/>
      <c r="Q2058" s="243"/>
      <c r="R2058" s="243"/>
      <c r="S2058" s="243"/>
      <c r="T2058" s="244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45" t="s">
        <v>193</v>
      </c>
      <c r="AU2058" s="245" t="s">
        <v>82</v>
      </c>
      <c r="AV2058" s="13" t="s">
        <v>82</v>
      </c>
      <c r="AW2058" s="13" t="s">
        <v>33</v>
      </c>
      <c r="AX2058" s="13" t="s">
        <v>72</v>
      </c>
      <c r="AY2058" s="245" t="s">
        <v>180</v>
      </c>
    </row>
    <row r="2059" s="13" customFormat="1">
      <c r="A2059" s="13"/>
      <c r="B2059" s="235"/>
      <c r="C2059" s="236"/>
      <c r="D2059" s="228" t="s">
        <v>193</v>
      </c>
      <c r="E2059" s="237" t="s">
        <v>19</v>
      </c>
      <c r="F2059" s="238" t="s">
        <v>2386</v>
      </c>
      <c r="G2059" s="236"/>
      <c r="H2059" s="239">
        <v>-3.8399999999999999</v>
      </c>
      <c r="I2059" s="240"/>
      <c r="J2059" s="236"/>
      <c r="K2059" s="236"/>
      <c r="L2059" s="241"/>
      <c r="M2059" s="242"/>
      <c r="N2059" s="243"/>
      <c r="O2059" s="243"/>
      <c r="P2059" s="243"/>
      <c r="Q2059" s="243"/>
      <c r="R2059" s="243"/>
      <c r="S2059" s="243"/>
      <c r="T2059" s="244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45" t="s">
        <v>193</v>
      </c>
      <c r="AU2059" s="245" t="s">
        <v>82</v>
      </c>
      <c r="AV2059" s="13" t="s">
        <v>82</v>
      </c>
      <c r="AW2059" s="13" t="s">
        <v>33</v>
      </c>
      <c r="AX2059" s="13" t="s">
        <v>72</v>
      </c>
      <c r="AY2059" s="245" t="s">
        <v>180</v>
      </c>
    </row>
    <row r="2060" s="14" customFormat="1">
      <c r="A2060" s="14"/>
      <c r="B2060" s="246"/>
      <c r="C2060" s="247"/>
      <c r="D2060" s="228" t="s">
        <v>193</v>
      </c>
      <c r="E2060" s="248" t="s">
        <v>19</v>
      </c>
      <c r="F2060" s="249" t="s">
        <v>2416</v>
      </c>
      <c r="G2060" s="247"/>
      <c r="H2060" s="248" t="s">
        <v>19</v>
      </c>
      <c r="I2060" s="250"/>
      <c r="J2060" s="247"/>
      <c r="K2060" s="247"/>
      <c r="L2060" s="251"/>
      <c r="M2060" s="252"/>
      <c r="N2060" s="253"/>
      <c r="O2060" s="253"/>
      <c r="P2060" s="253"/>
      <c r="Q2060" s="253"/>
      <c r="R2060" s="253"/>
      <c r="S2060" s="253"/>
      <c r="T2060" s="25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55" t="s">
        <v>193</v>
      </c>
      <c r="AU2060" s="255" t="s">
        <v>82</v>
      </c>
      <c r="AV2060" s="14" t="s">
        <v>80</v>
      </c>
      <c r="AW2060" s="14" t="s">
        <v>33</v>
      </c>
      <c r="AX2060" s="14" t="s">
        <v>72</v>
      </c>
      <c r="AY2060" s="255" t="s">
        <v>180</v>
      </c>
    </row>
    <row r="2061" s="13" customFormat="1">
      <c r="A2061" s="13"/>
      <c r="B2061" s="235"/>
      <c r="C2061" s="236"/>
      <c r="D2061" s="228" t="s">
        <v>193</v>
      </c>
      <c r="E2061" s="237" t="s">
        <v>19</v>
      </c>
      <c r="F2061" s="238" t="s">
        <v>2417</v>
      </c>
      <c r="G2061" s="236"/>
      <c r="H2061" s="239">
        <v>27.414000000000001</v>
      </c>
      <c r="I2061" s="240"/>
      <c r="J2061" s="236"/>
      <c r="K2061" s="236"/>
      <c r="L2061" s="241"/>
      <c r="M2061" s="242"/>
      <c r="N2061" s="243"/>
      <c r="O2061" s="243"/>
      <c r="P2061" s="243"/>
      <c r="Q2061" s="243"/>
      <c r="R2061" s="243"/>
      <c r="S2061" s="243"/>
      <c r="T2061" s="244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45" t="s">
        <v>193</v>
      </c>
      <c r="AU2061" s="245" t="s">
        <v>82</v>
      </c>
      <c r="AV2061" s="13" t="s">
        <v>82</v>
      </c>
      <c r="AW2061" s="13" t="s">
        <v>33</v>
      </c>
      <c r="AX2061" s="13" t="s">
        <v>72</v>
      </c>
      <c r="AY2061" s="245" t="s">
        <v>180</v>
      </c>
    </row>
    <row r="2062" s="13" customFormat="1">
      <c r="A2062" s="13"/>
      <c r="B2062" s="235"/>
      <c r="C2062" s="236"/>
      <c r="D2062" s="228" t="s">
        <v>193</v>
      </c>
      <c r="E2062" s="237" t="s">
        <v>19</v>
      </c>
      <c r="F2062" s="238" t="s">
        <v>2418</v>
      </c>
      <c r="G2062" s="236"/>
      <c r="H2062" s="239">
        <v>124.41</v>
      </c>
      <c r="I2062" s="240"/>
      <c r="J2062" s="236"/>
      <c r="K2062" s="236"/>
      <c r="L2062" s="241"/>
      <c r="M2062" s="242"/>
      <c r="N2062" s="243"/>
      <c r="O2062" s="243"/>
      <c r="P2062" s="243"/>
      <c r="Q2062" s="243"/>
      <c r="R2062" s="243"/>
      <c r="S2062" s="243"/>
      <c r="T2062" s="244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45" t="s">
        <v>193</v>
      </c>
      <c r="AU2062" s="245" t="s">
        <v>82</v>
      </c>
      <c r="AV2062" s="13" t="s">
        <v>82</v>
      </c>
      <c r="AW2062" s="13" t="s">
        <v>33</v>
      </c>
      <c r="AX2062" s="13" t="s">
        <v>72</v>
      </c>
      <c r="AY2062" s="245" t="s">
        <v>180</v>
      </c>
    </row>
    <row r="2063" s="13" customFormat="1">
      <c r="A2063" s="13"/>
      <c r="B2063" s="235"/>
      <c r="C2063" s="236"/>
      <c r="D2063" s="228" t="s">
        <v>193</v>
      </c>
      <c r="E2063" s="237" t="s">
        <v>19</v>
      </c>
      <c r="F2063" s="238" t="s">
        <v>2411</v>
      </c>
      <c r="G2063" s="236"/>
      <c r="H2063" s="239">
        <v>-2.7599999999999998</v>
      </c>
      <c r="I2063" s="240"/>
      <c r="J2063" s="236"/>
      <c r="K2063" s="236"/>
      <c r="L2063" s="241"/>
      <c r="M2063" s="242"/>
      <c r="N2063" s="243"/>
      <c r="O2063" s="243"/>
      <c r="P2063" s="243"/>
      <c r="Q2063" s="243"/>
      <c r="R2063" s="243"/>
      <c r="S2063" s="243"/>
      <c r="T2063" s="244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45" t="s">
        <v>193</v>
      </c>
      <c r="AU2063" s="245" t="s">
        <v>82</v>
      </c>
      <c r="AV2063" s="13" t="s">
        <v>82</v>
      </c>
      <c r="AW2063" s="13" t="s">
        <v>33</v>
      </c>
      <c r="AX2063" s="13" t="s">
        <v>72</v>
      </c>
      <c r="AY2063" s="245" t="s">
        <v>180</v>
      </c>
    </row>
    <row r="2064" s="13" customFormat="1">
      <c r="A2064" s="13"/>
      <c r="B2064" s="235"/>
      <c r="C2064" s="236"/>
      <c r="D2064" s="228" t="s">
        <v>193</v>
      </c>
      <c r="E2064" s="237" t="s">
        <v>19</v>
      </c>
      <c r="F2064" s="238" t="s">
        <v>2410</v>
      </c>
      <c r="G2064" s="236"/>
      <c r="H2064" s="239">
        <v>-0.73499999999999999</v>
      </c>
      <c r="I2064" s="240"/>
      <c r="J2064" s="236"/>
      <c r="K2064" s="236"/>
      <c r="L2064" s="241"/>
      <c r="M2064" s="242"/>
      <c r="N2064" s="243"/>
      <c r="O2064" s="243"/>
      <c r="P2064" s="243"/>
      <c r="Q2064" s="243"/>
      <c r="R2064" s="243"/>
      <c r="S2064" s="243"/>
      <c r="T2064" s="244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45" t="s">
        <v>193</v>
      </c>
      <c r="AU2064" s="245" t="s">
        <v>82</v>
      </c>
      <c r="AV2064" s="13" t="s">
        <v>82</v>
      </c>
      <c r="AW2064" s="13" t="s">
        <v>33</v>
      </c>
      <c r="AX2064" s="13" t="s">
        <v>72</v>
      </c>
      <c r="AY2064" s="245" t="s">
        <v>180</v>
      </c>
    </row>
    <row r="2065" s="13" customFormat="1">
      <c r="A2065" s="13"/>
      <c r="B2065" s="235"/>
      <c r="C2065" s="236"/>
      <c r="D2065" s="228" t="s">
        <v>193</v>
      </c>
      <c r="E2065" s="237" t="s">
        <v>19</v>
      </c>
      <c r="F2065" s="238" t="s">
        <v>2419</v>
      </c>
      <c r="G2065" s="236"/>
      <c r="H2065" s="239">
        <v>-23.768000000000001</v>
      </c>
      <c r="I2065" s="240"/>
      <c r="J2065" s="236"/>
      <c r="K2065" s="236"/>
      <c r="L2065" s="241"/>
      <c r="M2065" s="242"/>
      <c r="N2065" s="243"/>
      <c r="O2065" s="243"/>
      <c r="P2065" s="243"/>
      <c r="Q2065" s="243"/>
      <c r="R2065" s="243"/>
      <c r="S2065" s="243"/>
      <c r="T2065" s="244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45" t="s">
        <v>193</v>
      </c>
      <c r="AU2065" s="245" t="s">
        <v>82</v>
      </c>
      <c r="AV2065" s="13" t="s">
        <v>82</v>
      </c>
      <c r="AW2065" s="13" t="s">
        <v>33</v>
      </c>
      <c r="AX2065" s="13" t="s">
        <v>72</v>
      </c>
      <c r="AY2065" s="245" t="s">
        <v>180</v>
      </c>
    </row>
    <row r="2066" s="13" customFormat="1">
      <c r="A2066" s="13"/>
      <c r="B2066" s="235"/>
      <c r="C2066" s="236"/>
      <c r="D2066" s="228" t="s">
        <v>193</v>
      </c>
      <c r="E2066" s="237" t="s">
        <v>19</v>
      </c>
      <c r="F2066" s="238" t="s">
        <v>2391</v>
      </c>
      <c r="G2066" s="236"/>
      <c r="H2066" s="239">
        <v>-5.8799999999999999</v>
      </c>
      <c r="I2066" s="240"/>
      <c r="J2066" s="236"/>
      <c r="K2066" s="236"/>
      <c r="L2066" s="241"/>
      <c r="M2066" s="242"/>
      <c r="N2066" s="243"/>
      <c r="O2066" s="243"/>
      <c r="P2066" s="243"/>
      <c r="Q2066" s="243"/>
      <c r="R2066" s="243"/>
      <c r="S2066" s="243"/>
      <c r="T2066" s="244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45" t="s">
        <v>193</v>
      </c>
      <c r="AU2066" s="245" t="s">
        <v>82</v>
      </c>
      <c r="AV2066" s="13" t="s">
        <v>82</v>
      </c>
      <c r="AW2066" s="13" t="s">
        <v>33</v>
      </c>
      <c r="AX2066" s="13" t="s">
        <v>72</v>
      </c>
      <c r="AY2066" s="245" t="s">
        <v>180</v>
      </c>
    </row>
    <row r="2067" s="14" customFormat="1">
      <c r="A2067" s="14"/>
      <c r="B2067" s="246"/>
      <c r="C2067" s="247"/>
      <c r="D2067" s="228" t="s">
        <v>193</v>
      </c>
      <c r="E2067" s="248" t="s">
        <v>19</v>
      </c>
      <c r="F2067" s="249" t="s">
        <v>1730</v>
      </c>
      <c r="G2067" s="247"/>
      <c r="H2067" s="248" t="s">
        <v>19</v>
      </c>
      <c r="I2067" s="250"/>
      <c r="J2067" s="247"/>
      <c r="K2067" s="247"/>
      <c r="L2067" s="251"/>
      <c r="M2067" s="252"/>
      <c r="N2067" s="253"/>
      <c r="O2067" s="253"/>
      <c r="P2067" s="253"/>
      <c r="Q2067" s="253"/>
      <c r="R2067" s="253"/>
      <c r="S2067" s="253"/>
      <c r="T2067" s="25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55" t="s">
        <v>193</v>
      </c>
      <c r="AU2067" s="255" t="s">
        <v>82</v>
      </c>
      <c r="AV2067" s="14" t="s">
        <v>80</v>
      </c>
      <c r="AW2067" s="14" t="s">
        <v>33</v>
      </c>
      <c r="AX2067" s="14" t="s">
        <v>72</v>
      </c>
      <c r="AY2067" s="255" t="s">
        <v>180</v>
      </c>
    </row>
    <row r="2068" s="13" customFormat="1">
      <c r="A2068" s="13"/>
      <c r="B2068" s="235"/>
      <c r="C2068" s="236"/>
      <c r="D2068" s="228" t="s">
        <v>193</v>
      </c>
      <c r="E2068" s="237" t="s">
        <v>19</v>
      </c>
      <c r="F2068" s="238" t="s">
        <v>2420</v>
      </c>
      <c r="G2068" s="236"/>
      <c r="H2068" s="239">
        <v>42.185000000000002</v>
      </c>
      <c r="I2068" s="240"/>
      <c r="J2068" s="236"/>
      <c r="K2068" s="236"/>
      <c r="L2068" s="241"/>
      <c r="M2068" s="242"/>
      <c r="N2068" s="243"/>
      <c r="O2068" s="243"/>
      <c r="P2068" s="243"/>
      <c r="Q2068" s="243"/>
      <c r="R2068" s="243"/>
      <c r="S2068" s="243"/>
      <c r="T2068" s="244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45" t="s">
        <v>193</v>
      </c>
      <c r="AU2068" s="245" t="s">
        <v>82</v>
      </c>
      <c r="AV2068" s="13" t="s">
        <v>82</v>
      </c>
      <c r="AW2068" s="13" t="s">
        <v>33</v>
      </c>
      <c r="AX2068" s="13" t="s">
        <v>72</v>
      </c>
      <c r="AY2068" s="245" t="s">
        <v>180</v>
      </c>
    </row>
    <row r="2069" s="13" customFormat="1">
      <c r="A2069" s="13"/>
      <c r="B2069" s="235"/>
      <c r="C2069" s="236"/>
      <c r="D2069" s="228" t="s">
        <v>193</v>
      </c>
      <c r="E2069" s="237" t="s">
        <v>19</v>
      </c>
      <c r="F2069" s="238" t="s">
        <v>2421</v>
      </c>
      <c r="G2069" s="236"/>
      <c r="H2069" s="239">
        <v>50.603000000000002</v>
      </c>
      <c r="I2069" s="240"/>
      <c r="J2069" s="236"/>
      <c r="K2069" s="236"/>
      <c r="L2069" s="241"/>
      <c r="M2069" s="242"/>
      <c r="N2069" s="243"/>
      <c r="O2069" s="243"/>
      <c r="P2069" s="243"/>
      <c r="Q2069" s="243"/>
      <c r="R2069" s="243"/>
      <c r="S2069" s="243"/>
      <c r="T2069" s="244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5" t="s">
        <v>193</v>
      </c>
      <c r="AU2069" s="245" t="s">
        <v>82</v>
      </c>
      <c r="AV2069" s="13" t="s">
        <v>82</v>
      </c>
      <c r="AW2069" s="13" t="s">
        <v>33</v>
      </c>
      <c r="AX2069" s="13" t="s">
        <v>72</v>
      </c>
      <c r="AY2069" s="245" t="s">
        <v>180</v>
      </c>
    </row>
    <row r="2070" s="13" customFormat="1">
      <c r="A2070" s="13"/>
      <c r="B2070" s="235"/>
      <c r="C2070" s="236"/>
      <c r="D2070" s="228" t="s">
        <v>193</v>
      </c>
      <c r="E2070" s="237" t="s">
        <v>19</v>
      </c>
      <c r="F2070" s="238" t="s">
        <v>2422</v>
      </c>
      <c r="G2070" s="236"/>
      <c r="H2070" s="239">
        <v>-1.377</v>
      </c>
      <c r="I2070" s="240"/>
      <c r="J2070" s="236"/>
      <c r="K2070" s="236"/>
      <c r="L2070" s="241"/>
      <c r="M2070" s="242"/>
      <c r="N2070" s="243"/>
      <c r="O2070" s="243"/>
      <c r="P2070" s="243"/>
      <c r="Q2070" s="243"/>
      <c r="R2070" s="243"/>
      <c r="S2070" s="243"/>
      <c r="T2070" s="244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45" t="s">
        <v>193</v>
      </c>
      <c r="AU2070" s="245" t="s">
        <v>82</v>
      </c>
      <c r="AV2070" s="13" t="s">
        <v>82</v>
      </c>
      <c r="AW2070" s="13" t="s">
        <v>33</v>
      </c>
      <c r="AX2070" s="13" t="s">
        <v>72</v>
      </c>
      <c r="AY2070" s="245" t="s">
        <v>180</v>
      </c>
    </row>
    <row r="2071" s="13" customFormat="1">
      <c r="A2071" s="13"/>
      <c r="B2071" s="235"/>
      <c r="C2071" s="236"/>
      <c r="D2071" s="228" t="s">
        <v>193</v>
      </c>
      <c r="E2071" s="237" t="s">
        <v>19</v>
      </c>
      <c r="F2071" s="238" t="s">
        <v>2391</v>
      </c>
      <c r="G2071" s="236"/>
      <c r="H2071" s="239">
        <v>-5.8799999999999999</v>
      </c>
      <c r="I2071" s="240"/>
      <c r="J2071" s="236"/>
      <c r="K2071" s="236"/>
      <c r="L2071" s="241"/>
      <c r="M2071" s="242"/>
      <c r="N2071" s="243"/>
      <c r="O2071" s="243"/>
      <c r="P2071" s="243"/>
      <c r="Q2071" s="243"/>
      <c r="R2071" s="243"/>
      <c r="S2071" s="243"/>
      <c r="T2071" s="244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45" t="s">
        <v>193</v>
      </c>
      <c r="AU2071" s="245" t="s">
        <v>82</v>
      </c>
      <c r="AV2071" s="13" t="s">
        <v>82</v>
      </c>
      <c r="AW2071" s="13" t="s">
        <v>33</v>
      </c>
      <c r="AX2071" s="13" t="s">
        <v>72</v>
      </c>
      <c r="AY2071" s="245" t="s">
        <v>180</v>
      </c>
    </row>
    <row r="2072" s="13" customFormat="1">
      <c r="A2072" s="13"/>
      <c r="B2072" s="235"/>
      <c r="C2072" s="236"/>
      <c r="D2072" s="228" t="s">
        <v>193</v>
      </c>
      <c r="E2072" s="237" t="s">
        <v>19</v>
      </c>
      <c r="F2072" s="238" t="s">
        <v>2423</v>
      </c>
      <c r="G2072" s="236"/>
      <c r="H2072" s="239">
        <v>-1.47</v>
      </c>
      <c r="I2072" s="240"/>
      <c r="J2072" s="236"/>
      <c r="K2072" s="236"/>
      <c r="L2072" s="241"/>
      <c r="M2072" s="242"/>
      <c r="N2072" s="243"/>
      <c r="O2072" s="243"/>
      <c r="P2072" s="243"/>
      <c r="Q2072" s="243"/>
      <c r="R2072" s="243"/>
      <c r="S2072" s="243"/>
      <c r="T2072" s="244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45" t="s">
        <v>193</v>
      </c>
      <c r="AU2072" s="245" t="s">
        <v>82</v>
      </c>
      <c r="AV2072" s="13" t="s">
        <v>82</v>
      </c>
      <c r="AW2072" s="13" t="s">
        <v>33</v>
      </c>
      <c r="AX2072" s="13" t="s">
        <v>72</v>
      </c>
      <c r="AY2072" s="245" t="s">
        <v>180</v>
      </c>
    </row>
    <row r="2073" s="14" customFormat="1">
      <c r="A2073" s="14"/>
      <c r="B2073" s="246"/>
      <c r="C2073" s="247"/>
      <c r="D2073" s="228" t="s">
        <v>193</v>
      </c>
      <c r="E2073" s="248" t="s">
        <v>19</v>
      </c>
      <c r="F2073" s="249" t="s">
        <v>2424</v>
      </c>
      <c r="G2073" s="247"/>
      <c r="H2073" s="248" t="s">
        <v>19</v>
      </c>
      <c r="I2073" s="250"/>
      <c r="J2073" s="247"/>
      <c r="K2073" s="247"/>
      <c r="L2073" s="251"/>
      <c r="M2073" s="252"/>
      <c r="N2073" s="253"/>
      <c r="O2073" s="253"/>
      <c r="P2073" s="253"/>
      <c r="Q2073" s="253"/>
      <c r="R2073" s="253"/>
      <c r="S2073" s="253"/>
      <c r="T2073" s="254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55" t="s">
        <v>193</v>
      </c>
      <c r="AU2073" s="255" t="s">
        <v>82</v>
      </c>
      <c r="AV2073" s="14" t="s">
        <v>80</v>
      </c>
      <c r="AW2073" s="14" t="s">
        <v>33</v>
      </c>
      <c r="AX2073" s="14" t="s">
        <v>72</v>
      </c>
      <c r="AY2073" s="255" t="s">
        <v>180</v>
      </c>
    </row>
    <row r="2074" s="13" customFormat="1">
      <c r="A2074" s="13"/>
      <c r="B2074" s="235"/>
      <c r="C2074" s="236"/>
      <c r="D2074" s="228" t="s">
        <v>193</v>
      </c>
      <c r="E2074" s="237" t="s">
        <v>19</v>
      </c>
      <c r="F2074" s="238" t="s">
        <v>2425</v>
      </c>
      <c r="G2074" s="236"/>
      <c r="H2074" s="239">
        <v>47.134999999999998</v>
      </c>
      <c r="I2074" s="240"/>
      <c r="J2074" s="236"/>
      <c r="K2074" s="236"/>
      <c r="L2074" s="241"/>
      <c r="M2074" s="242"/>
      <c r="N2074" s="243"/>
      <c r="O2074" s="243"/>
      <c r="P2074" s="243"/>
      <c r="Q2074" s="243"/>
      <c r="R2074" s="243"/>
      <c r="S2074" s="243"/>
      <c r="T2074" s="244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45" t="s">
        <v>193</v>
      </c>
      <c r="AU2074" s="245" t="s">
        <v>82</v>
      </c>
      <c r="AV2074" s="13" t="s">
        <v>82</v>
      </c>
      <c r="AW2074" s="13" t="s">
        <v>33</v>
      </c>
      <c r="AX2074" s="13" t="s">
        <v>72</v>
      </c>
      <c r="AY2074" s="245" t="s">
        <v>180</v>
      </c>
    </row>
    <row r="2075" s="13" customFormat="1">
      <c r="A2075" s="13"/>
      <c r="B2075" s="235"/>
      <c r="C2075" s="236"/>
      <c r="D2075" s="228" t="s">
        <v>193</v>
      </c>
      <c r="E2075" s="237" t="s">
        <v>19</v>
      </c>
      <c r="F2075" s="238" t="s">
        <v>2426</v>
      </c>
      <c r="G2075" s="236"/>
      <c r="H2075" s="239">
        <v>203.743</v>
      </c>
      <c r="I2075" s="240"/>
      <c r="J2075" s="236"/>
      <c r="K2075" s="236"/>
      <c r="L2075" s="241"/>
      <c r="M2075" s="242"/>
      <c r="N2075" s="243"/>
      <c r="O2075" s="243"/>
      <c r="P2075" s="243"/>
      <c r="Q2075" s="243"/>
      <c r="R2075" s="243"/>
      <c r="S2075" s="243"/>
      <c r="T2075" s="244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45" t="s">
        <v>193</v>
      </c>
      <c r="AU2075" s="245" t="s">
        <v>82</v>
      </c>
      <c r="AV2075" s="13" t="s">
        <v>82</v>
      </c>
      <c r="AW2075" s="13" t="s">
        <v>33</v>
      </c>
      <c r="AX2075" s="13" t="s">
        <v>72</v>
      </c>
      <c r="AY2075" s="245" t="s">
        <v>180</v>
      </c>
    </row>
    <row r="2076" s="13" customFormat="1">
      <c r="A2076" s="13"/>
      <c r="B2076" s="235"/>
      <c r="C2076" s="236"/>
      <c r="D2076" s="228" t="s">
        <v>193</v>
      </c>
      <c r="E2076" s="237" t="s">
        <v>19</v>
      </c>
      <c r="F2076" s="238" t="s">
        <v>2427</v>
      </c>
      <c r="G2076" s="236"/>
      <c r="H2076" s="239">
        <v>-7.7629999999999999</v>
      </c>
      <c r="I2076" s="240"/>
      <c r="J2076" s="236"/>
      <c r="K2076" s="236"/>
      <c r="L2076" s="241"/>
      <c r="M2076" s="242"/>
      <c r="N2076" s="243"/>
      <c r="O2076" s="243"/>
      <c r="P2076" s="243"/>
      <c r="Q2076" s="243"/>
      <c r="R2076" s="243"/>
      <c r="S2076" s="243"/>
      <c r="T2076" s="244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45" t="s">
        <v>193</v>
      </c>
      <c r="AU2076" s="245" t="s">
        <v>82</v>
      </c>
      <c r="AV2076" s="13" t="s">
        <v>82</v>
      </c>
      <c r="AW2076" s="13" t="s">
        <v>33</v>
      </c>
      <c r="AX2076" s="13" t="s">
        <v>72</v>
      </c>
      <c r="AY2076" s="245" t="s">
        <v>180</v>
      </c>
    </row>
    <row r="2077" s="16" customFormat="1">
      <c r="A2077" s="16"/>
      <c r="B2077" s="267"/>
      <c r="C2077" s="268"/>
      <c r="D2077" s="228" t="s">
        <v>193</v>
      </c>
      <c r="E2077" s="269" t="s">
        <v>19</v>
      </c>
      <c r="F2077" s="270" t="s">
        <v>473</v>
      </c>
      <c r="G2077" s="268"/>
      <c r="H2077" s="271">
        <v>1134.8839999999998</v>
      </c>
      <c r="I2077" s="272"/>
      <c r="J2077" s="268"/>
      <c r="K2077" s="268"/>
      <c r="L2077" s="273"/>
      <c r="M2077" s="274"/>
      <c r="N2077" s="275"/>
      <c r="O2077" s="275"/>
      <c r="P2077" s="275"/>
      <c r="Q2077" s="275"/>
      <c r="R2077" s="275"/>
      <c r="S2077" s="275"/>
      <c r="T2077" s="276"/>
      <c r="U2077" s="16"/>
      <c r="V2077" s="16"/>
      <c r="W2077" s="16"/>
      <c r="X2077" s="16"/>
      <c r="Y2077" s="16"/>
      <c r="Z2077" s="16"/>
      <c r="AA2077" s="16"/>
      <c r="AB2077" s="16"/>
      <c r="AC2077" s="16"/>
      <c r="AD2077" s="16"/>
      <c r="AE2077" s="16"/>
      <c r="AT2077" s="277" t="s">
        <v>193</v>
      </c>
      <c r="AU2077" s="277" t="s">
        <v>82</v>
      </c>
      <c r="AV2077" s="16" t="s">
        <v>100</v>
      </c>
      <c r="AW2077" s="16" t="s">
        <v>33</v>
      </c>
      <c r="AX2077" s="16" t="s">
        <v>72</v>
      </c>
      <c r="AY2077" s="277" t="s">
        <v>180</v>
      </c>
    </row>
    <row r="2078" s="14" customFormat="1">
      <c r="A2078" s="14"/>
      <c r="B2078" s="246"/>
      <c r="C2078" s="247"/>
      <c r="D2078" s="228" t="s">
        <v>193</v>
      </c>
      <c r="E2078" s="248" t="s">
        <v>19</v>
      </c>
      <c r="F2078" s="249" t="s">
        <v>856</v>
      </c>
      <c r="G2078" s="247"/>
      <c r="H2078" s="248" t="s">
        <v>19</v>
      </c>
      <c r="I2078" s="250"/>
      <c r="J2078" s="247"/>
      <c r="K2078" s="247"/>
      <c r="L2078" s="251"/>
      <c r="M2078" s="252"/>
      <c r="N2078" s="253"/>
      <c r="O2078" s="253"/>
      <c r="P2078" s="253"/>
      <c r="Q2078" s="253"/>
      <c r="R2078" s="253"/>
      <c r="S2078" s="253"/>
      <c r="T2078" s="254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T2078" s="255" t="s">
        <v>193</v>
      </c>
      <c r="AU2078" s="255" t="s">
        <v>82</v>
      </c>
      <c r="AV2078" s="14" t="s">
        <v>80</v>
      </c>
      <c r="AW2078" s="14" t="s">
        <v>33</v>
      </c>
      <c r="AX2078" s="14" t="s">
        <v>72</v>
      </c>
      <c r="AY2078" s="255" t="s">
        <v>180</v>
      </c>
    </row>
    <row r="2079" s="14" customFormat="1">
      <c r="A2079" s="14"/>
      <c r="B2079" s="246"/>
      <c r="C2079" s="247"/>
      <c r="D2079" s="228" t="s">
        <v>193</v>
      </c>
      <c r="E2079" s="248" t="s">
        <v>19</v>
      </c>
      <c r="F2079" s="249" t="s">
        <v>2428</v>
      </c>
      <c r="G2079" s="247"/>
      <c r="H2079" s="248" t="s">
        <v>19</v>
      </c>
      <c r="I2079" s="250"/>
      <c r="J2079" s="247"/>
      <c r="K2079" s="247"/>
      <c r="L2079" s="251"/>
      <c r="M2079" s="252"/>
      <c r="N2079" s="253"/>
      <c r="O2079" s="253"/>
      <c r="P2079" s="253"/>
      <c r="Q2079" s="253"/>
      <c r="R2079" s="253"/>
      <c r="S2079" s="253"/>
      <c r="T2079" s="25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55" t="s">
        <v>193</v>
      </c>
      <c r="AU2079" s="255" t="s">
        <v>82</v>
      </c>
      <c r="AV2079" s="14" t="s">
        <v>80</v>
      </c>
      <c r="AW2079" s="14" t="s">
        <v>33</v>
      </c>
      <c r="AX2079" s="14" t="s">
        <v>72</v>
      </c>
      <c r="AY2079" s="255" t="s">
        <v>180</v>
      </c>
    </row>
    <row r="2080" s="13" customFormat="1">
      <c r="A2080" s="13"/>
      <c r="B2080" s="235"/>
      <c r="C2080" s="236"/>
      <c r="D2080" s="228" t="s">
        <v>193</v>
      </c>
      <c r="E2080" s="237" t="s">
        <v>19</v>
      </c>
      <c r="F2080" s="238" t="s">
        <v>2429</v>
      </c>
      <c r="G2080" s="236"/>
      <c r="H2080" s="239">
        <v>57.753</v>
      </c>
      <c r="I2080" s="240"/>
      <c r="J2080" s="236"/>
      <c r="K2080" s="236"/>
      <c r="L2080" s="241"/>
      <c r="M2080" s="242"/>
      <c r="N2080" s="243"/>
      <c r="O2080" s="243"/>
      <c r="P2080" s="243"/>
      <c r="Q2080" s="243"/>
      <c r="R2080" s="243"/>
      <c r="S2080" s="243"/>
      <c r="T2080" s="244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45" t="s">
        <v>193</v>
      </c>
      <c r="AU2080" s="245" t="s">
        <v>82</v>
      </c>
      <c r="AV2080" s="13" t="s">
        <v>82</v>
      </c>
      <c r="AW2080" s="13" t="s">
        <v>33</v>
      </c>
      <c r="AX2080" s="13" t="s">
        <v>72</v>
      </c>
      <c r="AY2080" s="245" t="s">
        <v>180</v>
      </c>
    </row>
    <row r="2081" s="13" customFormat="1">
      <c r="A2081" s="13"/>
      <c r="B2081" s="235"/>
      <c r="C2081" s="236"/>
      <c r="D2081" s="228" t="s">
        <v>193</v>
      </c>
      <c r="E2081" s="237" t="s">
        <v>19</v>
      </c>
      <c r="F2081" s="238" t="s">
        <v>2430</v>
      </c>
      <c r="G2081" s="236"/>
      <c r="H2081" s="239">
        <v>50.841999999999999</v>
      </c>
      <c r="I2081" s="240"/>
      <c r="J2081" s="236"/>
      <c r="K2081" s="236"/>
      <c r="L2081" s="241"/>
      <c r="M2081" s="242"/>
      <c r="N2081" s="243"/>
      <c r="O2081" s="243"/>
      <c r="P2081" s="243"/>
      <c r="Q2081" s="243"/>
      <c r="R2081" s="243"/>
      <c r="S2081" s="243"/>
      <c r="T2081" s="244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45" t="s">
        <v>193</v>
      </c>
      <c r="AU2081" s="245" t="s">
        <v>82</v>
      </c>
      <c r="AV2081" s="13" t="s">
        <v>82</v>
      </c>
      <c r="AW2081" s="13" t="s">
        <v>33</v>
      </c>
      <c r="AX2081" s="13" t="s">
        <v>72</v>
      </c>
      <c r="AY2081" s="245" t="s">
        <v>180</v>
      </c>
    </row>
    <row r="2082" s="13" customFormat="1">
      <c r="A2082" s="13"/>
      <c r="B2082" s="235"/>
      <c r="C2082" s="236"/>
      <c r="D2082" s="228" t="s">
        <v>193</v>
      </c>
      <c r="E2082" s="237" t="s">
        <v>19</v>
      </c>
      <c r="F2082" s="238" t="s">
        <v>2431</v>
      </c>
      <c r="G2082" s="236"/>
      <c r="H2082" s="239">
        <v>56.862000000000002</v>
      </c>
      <c r="I2082" s="240"/>
      <c r="J2082" s="236"/>
      <c r="K2082" s="236"/>
      <c r="L2082" s="241"/>
      <c r="M2082" s="242"/>
      <c r="N2082" s="243"/>
      <c r="O2082" s="243"/>
      <c r="P2082" s="243"/>
      <c r="Q2082" s="243"/>
      <c r="R2082" s="243"/>
      <c r="S2082" s="243"/>
      <c r="T2082" s="244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45" t="s">
        <v>193</v>
      </c>
      <c r="AU2082" s="245" t="s">
        <v>82</v>
      </c>
      <c r="AV2082" s="13" t="s">
        <v>82</v>
      </c>
      <c r="AW2082" s="13" t="s">
        <v>33</v>
      </c>
      <c r="AX2082" s="13" t="s">
        <v>72</v>
      </c>
      <c r="AY2082" s="245" t="s">
        <v>180</v>
      </c>
    </row>
    <row r="2083" s="13" customFormat="1">
      <c r="A2083" s="13"/>
      <c r="B2083" s="235"/>
      <c r="C2083" s="236"/>
      <c r="D2083" s="228" t="s">
        <v>193</v>
      </c>
      <c r="E2083" s="237" t="s">
        <v>19</v>
      </c>
      <c r="F2083" s="238" t="s">
        <v>2432</v>
      </c>
      <c r="G2083" s="236"/>
      <c r="H2083" s="239">
        <v>46.069000000000003</v>
      </c>
      <c r="I2083" s="240"/>
      <c r="J2083" s="236"/>
      <c r="K2083" s="236"/>
      <c r="L2083" s="241"/>
      <c r="M2083" s="242"/>
      <c r="N2083" s="243"/>
      <c r="O2083" s="243"/>
      <c r="P2083" s="243"/>
      <c r="Q2083" s="243"/>
      <c r="R2083" s="243"/>
      <c r="S2083" s="243"/>
      <c r="T2083" s="244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45" t="s">
        <v>193</v>
      </c>
      <c r="AU2083" s="245" t="s">
        <v>82</v>
      </c>
      <c r="AV2083" s="13" t="s">
        <v>82</v>
      </c>
      <c r="AW2083" s="13" t="s">
        <v>33</v>
      </c>
      <c r="AX2083" s="13" t="s">
        <v>72</v>
      </c>
      <c r="AY2083" s="245" t="s">
        <v>180</v>
      </c>
    </row>
    <row r="2084" s="13" customFormat="1">
      <c r="A2084" s="13"/>
      <c r="B2084" s="235"/>
      <c r="C2084" s="236"/>
      <c r="D2084" s="228" t="s">
        <v>193</v>
      </c>
      <c r="E2084" s="237" t="s">
        <v>19</v>
      </c>
      <c r="F2084" s="238" t="s">
        <v>2433</v>
      </c>
      <c r="G2084" s="236"/>
      <c r="H2084" s="239">
        <v>55.890000000000001</v>
      </c>
      <c r="I2084" s="240"/>
      <c r="J2084" s="236"/>
      <c r="K2084" s="236"/>
      <c r="L2084" s="241"/>
      <c r="M2084" s="242"/>
      <c r="N2084" s="243"/>
      <c r="O2084" s="243"/>
      <c r="P2084" s="243"/>
      <c r="Q2084" s="243"/>
      <c r="R2084" s="243"/>
      <c r="S2084" s="243"/>
      <c r="T2084" s="244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5" t="s">
        <v>193</v>
      </c>
      <c r="AU2084" s="245" t="s">
        <v>82</v>
      </c>
      <c r="AV2084" s="13" t="s">
        <v>82</v>
      </c>
      <c r="AW2084" s="13" t="s">
        <v>33</v>
      </c>
      <c r="AX2084" s="13" t="s">
        <v>72</v>
      </c>
      <c r="AY2084" s="245" t="s">
        <v>180</v>
      </c>
    </row>
    <row r="2085" s="14" customFormat="1">
      <c r="A2085" s="14"/>
      <c r="B2085" s="246"/>
      <c r="C2085" s="247"/>
      <c r="D2085" s="228" t="s">
        <v>193</v>
      </c>
      <c r="E2085" s="248" t="s">
        <v>19</v>
      </c>
      <c r="F2085" s="249" t="s">
        <v>2434</v>
      </c>
      <c r="G2085" s="247"/>
      <c r="H2085" s="248" t="s">
        <v>19</v>
      </c>
      <c r="I2085" s="250"/>
      <c r="J2085" s="247"/>
      <c r="K2085" s="247"/>
      <c r="L2085" s="251"/>
      <c r="M2085" s="252"/>
      <c r="N2085" s="253"/>
      <c r="O2085" s="253"/>
      <c r="P2085" s="253"/>
      <c r="Q2085" s="253"/>
      <c r="R2085" s="253"/>
      <c r="S2085" s="253"/>
      <c r="T2085" s="25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5" t="s">
        <v>193</v>
      </c>
      <c r="AU2085" s="255" t="s">
        <v>82</v>
      </c>
      <c r="AV2085" s="14" t="s">
        <v>80</v>
      </c>
      <c r="AW2085" s="14" t="s">
        <v>33</v>
      </c>
      <c r="AX2085" s="14" t="s">
        <v>72</v>
      </c>
      <c r="AY2085" s="255" t="s">
        <v>180</v>
      </c>
    </row>
    <row r="2086" s="13" customFormat="1">
      <c r="A2086" s="13"/>
      <c r="B2086" s="235"/>
      <c r="C2086" s="236"/>
      <c r="D2086" s="228" t="s">
        <v>193</v>
      </c>
      <c r="E2086" s="237" t="s">
        <v>19</v>
      </c>
      <c r="F2086" s="238" t="s">
        <v>2435</v>
      </c>
      <c r="G2086" s="236"/>
      <c r="H2086" s="239">
        <v>57.164999999999999</v>
      </c>
      <c r="I2086" s="240"/>
      <c r="J2086" s="236"/>
      <c r="K2086" s="236"/>
      <c r="L2086" s="241"/>
      <c r="M2086" s="242"/>
      <c r="N2086" s="243"/>
      <c r="O2086" s="243"/>
      <c r="P2086" s="243"/>
      <c r="Q2086" s="243"/>
      <c r="R2086" s="243"/>
      <c r="S2086" s="243"/>
      <c r="T2086" s="244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45" t="s">
        <v>193</v>
      </c>
      <c r="AU2086" s="245" t="s">
        <v>82</v>
      </c>
      <c r="AV2086" s="13" t="s">
        <v>82</v>
      </c>
      <c r="AW2086" s="13" t="s">
        <v>33</v>
      </c>
      <c r="AX2086" s="13" t="s">
        <v>72</v>
      </c>
      <c r="AY2086" s="245" t="s">
        <v>180</v>
      </c>
    </row>
    <row r="2087" s="13" customFormat="1">
      <c r="A2087" s="13"/>
      <c r="B2087" s="235"/>
      <c r="C2087" s="236"/>
      <c r="D2087" s="228" t="s">
        <v>193</v>
      </c>
      <c r="E2087" s="237" t="s">
        <v>19</v>
      </c>
      <c r="F2087" s="238" t="s">
        <v>2436</v>
      </c>
      <c r="G2087" s="236"/>
      <c r="H2087" s="239">
        <v>95.668999999999997</v>
      </c>
      <c r="I2087" s="240"/>
      <c r="J2087" s="236"/>
      <c r="K2087" s="236"/>
      <c r="L2087" s="241"/>
      <c r="M2087" s="242"/>
      <c r="N2087" s="243"/>
      <c r="O2087" s="243"/>
      <c r="P2087" s="243"/>
      <c r="Q2087" s="243"/>
      <c r="R2087" s="243"/>
      <c r="S2087" s="243"/>
      <c r="T2087" s="244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45" t="s">
        <v>193</v>
      </c>
      <c r="AU2087" s="245" t="s">
        <v>82</v>
      </c>
      <c r="AV2087" s="13" t="s">
        <v>82</v>
      </c>
      <c r="AW2087" s="13" t="s">
        <v>33</v>
      </c>
      <c r="AX2087" s="13" t="s">
        <v>72</v>
      </c>
      <c r="AY2087" s="245" t="s">
        <v>180</v>
      </c>
    </row>
    <row r="2088" s="13" customFormat="1">
      <c r="A2088" s="13"/>
      <c r="B2088" s="235"/>
      <c r="C2088" s="236"/>
      <c r="D2088" s="228" t="s">
        <v>193</v>
      </c>
      <c r="E2088" s="237" t="s">
        <v>19</v>
      </c>
      <c r="F2088" s="238" t="s">
        <v>2437</v>
      </c>
      <c r="G2088" s="236"/>
      <c r="H2088" s="239">
        <v>-16</v>
      </c>
      <c r="I2088" s="240"/>
      <c r="J2088" s="236"/>
      <c r="K2088" s="236"/>
      <c r="L2088" s="241"/>
      <c r="M2088" s="242"/>
      <c r="N2088" s="243"/>
      <c r="O2088" s="243"/>
      <c r="P2088" s="243"/>
      <c r="Q2088" s="243"/>
      <c r="R2088" s="243"/>
      <c r="S2088" s="243"/>
      <c r="T2088" s="244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45" t="s">
        <v>193</v>
      </c>
      <c r="AU2088" s="245" t="s">
        <v>82</v>
      </c>
      <c r="AV2088" s="13" t="s">
        <v>82</v>
      </c>
      <c r="AW2088" s="13" t="s">
        <v>33</v>
      </c>
      <c r="AX2088" s="13" t="s">
        <v>72</v>
      </c>
      <c r="AY2088" s="245" t="s">
        <v>180</v>
      </c>
    </row>
    <row r="2089" s="13" customFormat="1">
      <c r="A2089" s="13"/>
      <c r="B2089" s="235"/>
      <c r="C2089" s="236"/>
      <c r="D2089" s="228" t="s">
        <v>193</v>
      </c>
      <c r="E2089" s="237" t="s">
        <v>19</v>
      </c>
      <c r="F2089" s="238" t="s">
        <v>2438</v>
      </c>
      <c r="G2089" s="236"/>
      <c r="H2089" s="239">
        <v>0.313</v>
      </c>
      <c r="I2089" s="240"/>
      <c r="J2089" s="236"/>
      <c r="K2089" s="236"/>
      <c r="L2089" s="241"/>
      <c r="M2089" s="242"/>
      <c r="N2089" s="243"/>
      <c r="O2089" s="243"/>
      <c r="P2089" s="243"/>
      <c r="Q2089" s="243"/>
      <c r="R2089" s="243"/>
      <c r="S2089" s="243"/>
      <c r="T2089" s="244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45" t="s">
        <v>193</v>
      </c>
      <c r="AU2089" s="245" t="s">
        <v>82</v>
      </c>
      <c r="AV2089" s="13" t="s">
        <v>82</v>
      </c>
      <c r="AW2089" s="13" t="s">
        <v>33</v>
      </c>
      <c r="AX2089" s="13" t="s">
        <v>72</v>
      </c>
      <c r="AY2089" s="245" t="s">
        <v>180</v>
      </c>
    </row>
    <row r="2090" s="13" customFormat="1">
      <c r="A2090" s="13"/>
      <c r="B2090" s="235"/>
      <c r="C2090" s="236"/>
      <c r="D2090" s="228" t="s">
        <v>193</v>
      </c>
      <c r="E2090" s="237" t="s">
        <v>19</v>
      </c>
      <c r="F2090" s="238" t="s">
        <v>2439</v>
      </c>
      <c r="G2090" s="236"/>
      <c r="H2090" s="239">
        <v>-1.296</v>
      </c>
      <c r="I2090" s="240"/>
      <c r="J2090" s="236"/>
      <c r="K2090" s="236"/>
      <c r="L2090" s="241"/>
      <c r="M2090" s="242"/>
      <c r="N2090" s="243"/>
      <c r="O2090" s="243"/>
      <c r="P2090" s="243"/>
      <c r="Q2090" s="243"/>
      <c r="R2090" s="243"/>
      <c r="S2090" s="243"/>
      <c r="T2090" s="244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45" t="s">
        <v>193</v>
      </c>
      <c r="AU2090" s="245" t="s">
        <v>82</v>
      </c>
      <c r="AV2090" s="13" t="s">
        <v>82</v>
      </c>
      <c r="AW2090" s="13" t="s">
        <v>33</v>
      </c>
      <c r="AX2090" s="13" t="s">
        <v>72</v>
      </c>
      <c r="AY2090" s="245" t="s">
        <v>180</v>
      </c>
    </row>
    <row r="2091" s="14" customFormat="1">
      <c r="A2091" s="14"/>
      <c r="B2091" s="246"/>
      <c r="C2091" s="247"/>
      <c r="D2091" s="228" t="s">
        <v>193</v>
      </c>
      <c r="E2091" s="248" t="s">
        <v>19</v>
      </c>
      <c r="F2091" s="249" t="s">
        <v>2440</v>
      </c>
      <c r="G2091" s="247"/>
      <c r="H2091" s="248" t="s">
        <v>19</v>
      </c>
      <c r="I2091" s="250"/>
      <c r="J2091" s="247"/>
      <c r="K2091" s="247"/>
      <c r="L2091" s="251"/>
      <c r="M2091" s="252"/>
      <c r="N2091" s="253"/>
      <c r="O2091" s="253"/>
      <c r="P2091" s="253"/>
      <c r="Q2091" s="253"/>
      <c r="R2091" s="253"/>
      <c r="S2091" s="253"/>
      <c r="T2091" s="25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T2091" s="255" t="s">
        <v>193</v>
      </c>
      <c r="AU2091" s="255" t="s">
        <v>82</v>
      </c>
      <c r="AV2091" s="14" t="s">
        <v>80</v>
      </c>
      <c r="AW2091" s="14" t="s">
        <v>33</v>
      </c>
      <c r="AX2091" s="14" t="s">
        <v>72</v>
      </c>
      <c r="AY2091" s="255" t="s">
        <v>180</v>
      </c>
    </row>
    <row r="2092" s="14" customFormat="1">
      <c r="A2092" s="14"/>
      <c r="B2092" s="246"/>
      <c r="C2092" s="247"/>
      <c r="D2092" s="228" t="s">
        <v>193</v>
      </c>
      <c r="E2092" s="248" t="s">
        <v>19</v>
      </c>
      <c r="F2092" s="249" t="s">
        <v>2441</v>
      </c>
      <c r="G2092" s="247"/>
      <c r="H2092" s="248" t="s">
        <v>19</v>
      </c>
      <c r="I2092" s="250"/>
      <c r="J2092" s="247"/>
      <c r="K2092" s="247"/>
      <c r="L2092" s="251"/>
      <c r="M2092" s="252"/>
      <c r="N2092" s="253"/>
      <c r="O2092" s="253"/>
      <c r="P2092" s="253"/>
      <c r="Q2092" s="253"/>
      <c r="R2092" s="253"/>
      <c r="S2092" s="253"/>
      <c r="T2092" s="25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5" t="s">
        <v>193</v>
      </c>
      <c r="AU2092" s="255" t="s">
        <v>82</v>
      </c>
      <c r="AV2092" s="14" t="s">
        <v>80</v>
      </c>
      <c r="AW2092" s="14" t="s">
        <v>33</v>
      </c>
      <c r="AX2092" s="14" t="s">
        <v>72</v>
      </c>
      <c r="AY2092" s="255" t="s">
        <v>180</v>
      </c>
    </row>
    <row r="2093" s="13" customFormat="1">
      <c r="A2093" s="13"/>
      <c r="B2093" s="235"/>
      <c r="C2093" s="236"/>
      <c r="D2093" s="228" t="s">
        <v>193</v>
      </c>
      <c r="E2093" s="237" t="s">
        <v>19</v>
      </c>
      <c r="F2093" s="238" t="s">
        <v>2442</v>
      </c>
      <c r="G2093" s="236"/>
      <c r="H2093" s="239">
        <v>141.881</v>
      </c>
      <c r="I2093" s="240"/>
      <c r="J2093" s="236"/>
      <c r="K2093" s="236"/>
      <c r="L2093" s="241"/>
      <c r="M2093" s="242"/>
      <c r="N2093" s="243"/>
      <c r="O2093" s="243"/>
      <c r="P2093" s="243"/>
      <c r="Q2093" s="243"/>
      <c r="R2093" s="243"/>
      <c r="S2093" s="243"/>
      <c r="T2093" s="244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5" t="s">
        <v>193</v>
      </c>
      <c r="AU2093" s="245" t="s">
        <v>82</v>
      </c>
      <c r="AV2093" s="13" t="s">
        <v>82</v>
      </c>
      <c r="AW2093" s="13" t="s">
        <v>33</v>
      </c>
      <c r="AX2093" s="13" t="s">
        <v>72</v>
      </c>
      <c r="AY2093" s="245" t="s">
        <v>180</v>
      </c>
    </row>
    <row r="2094" s="13" customFormat="1">
      <c r="A2094" s="13"/>
      <c r="B2094" s="235"/>
      <c r="C2094" s="236"/>
      <c r="D2094" s="228" t="s">
        <v>193</v>
      </c>
      <c r="E2094" s="237" t="s">
        <v>19</v>
      </c>
      <c r="F2094" s="238" t="s">
        <v>2443</v>
      </c>
      <c r="G2094" s="236"/>
      <c r="H2094" s="239">
        <v>-0.40999999999999998</v>
      </c>
      <c r="I2094" s="240"/>
      <c r="J2094" s="236"/>
      <c r="K2094" s="236"/>
      <c r="L2094" s="241"/>
      <c r="M2094" s="242"/>
      <c r="N2094" s="243"/>
      <c r="O2094" s="243"/>
      <c r="P2094" s="243"/>
      <c r="Q2094" s="243"/>
      <c r="R2094" s="243"/>
      <c r="S2094" s="243"/>
      <c r="T2094" s="244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45" t="s">
        <v>193</v>
      </c>
      <c r="AU2094" s="245" t="s">
        <v>82</v>
      </c>
      <c r="AV2094" s="13" t="s">
        <v>82</v>
      </c>
      <c r="AW2094" s="13" t="s">
        <v>33</v>
      </c>
      <c r="AX2094" s="13" t="s">
        <v>72</v>
      </c>
      <c r="AY2094" s="245" t="s">
        <v>180</v>
      </c>
    </row>
    <row r="2095" s="13" customFormat="1">
      <c r="A2095" s="13"/>
      <c r="B2095" s="235"/>
      <c r="C2095" s="236"/>
      <c r="D2095" s="228" t="s">
        <v>193</v>
      </c>
      <c r="E2095" s="237" t="s">
        <v>19</v>
      </c>
      <c r="F2095" s="238" t="s">
        <v>2444</v>
      </c>
      <c r="G2095" s="236"/>
      <c r="H2095" s="239">
        <v>-10.101000000000001</v>
      </c>
      <c r="I2095" s="240"/>
      <c r="J2095" s="236"/>
      <c r="K2095" s="236"/>
      <c r="L2095" s="241"/>
      <c r="M2095" s="242"/>
      <c r="N2095" s="243"/>
      <c r="O2095" s="243"/>
      <c r="P2095" s="243"/>
      <c r="Q2095" s="243"/>
      <c r="R2095" s="243"/>
      <c r="S2095" s="243"/>
      <c r="T2095" s="244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45" t="s">
        <v>193</v>
      </c>
      <c r="AU2095" s="245" t="s">
        <v>82</v>
      </c>
      <c r="AV2095" s="13" t="s">
        <v>82</v>
      </c>
      <c r="AW2095" s="13" t="s">
        <v>33</v>
      </c>
      <c r="AX2095" s="13" t="s">
        <v>72</v>
      </c>
      <c r="AY2095" s="245" t="s">
        <v>180</v>
      </c>
    </row>
    <row r="2096" s="13" customFormat="1">
      <c r="A2096" s="13"/>
      <c r="B2096" s="235"/>
      <c r="C2096" s="236"/>
      <c r="D2096" s="228" t="s">
        <v>193</v>
      </c>
      <c r="E2096" s="237" t="s">
        <v>19</v>
      </c>
      <c r="F2096" s="238" t="s">
        <v>2445</v>
      </c>
      <c r="G2096" s="236"/>
      <c r="H2096" s="239">
        <v>-10.419000000000001</v>
      </c>
      <c r="I2096" s="240"/>
      <c r="J2096" s="236"/>
      <c r="K2096" s="236"/>
      <c r="L2096" s="241"/>
      <c r="M2096" s="242"/>
      <c r="N2096" s="243"/>
      <c r="O2096" s="243"/>
      <c r="P2096" s="243"/>
      <c r="Q2096" s="243"/>
      <c r="R2096" s="243"/>
      <c r="S2096" s="243"/>
      <c r="T2096" s="244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5" t="s">
        <v>193</v>
      </c>
      <c r="AU2096" s="245" t="s">
        <v>82</v>
      </c>
      <c r="AV2096" s="13" t="s">
        <v>82</v>
      </c>
      <c r="AW2096" s="13" t="s">
        <v>33</v>
      </c>
      <c r="AX2096" s="13" t="s">
        <v>72</v>
      </c>
      <c r="AY2096" s="245" t="s">
        <v>180</v>
      </c>
    </row>
    <row r="2097" s="14" customFormat="1">
      <c r="A2097" s="14"/>
      <c r="B2097" s="246"/>
      <c r="C2097" s="247"/>
      <c r="D2097" s="228" t="s">
        <v>193</v>
      </c>
      <c r="E2097" s="248" t="s">
        <v>19</v>
      </c>
      <c r="F2097" s="249" t="s">
        <v>2446</v>
      </c>
      <c r="G2097" s="247"/>
      <c r="H2097" s="248" t="s">
        <v>19</v>
      </c>
      <c r="I2097" s="250"/>
      <c r="J2097" s="247"/>
      <c r="K2097" s="247"/>
      <c r="L2097" s="251"/>
      <c r="M2097" s="252"/>
      <c r="N2097" s="253"/>
      <c r="O2097" s="253"/>
      <c r="P2097" s="253"/>
      <c r="Q2097" s="253"/>
      <c r="R2097" s="253"/>
      <c r="S2097" s="253"/>
      <c r="T2097" s="25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T2097" s="255" t="s">
        <v>193</v>
      </c>
      <c r="AU2097" s="255" t="s">
        <v>82</v>
      </c>
      <c r="AV2097" s="14" t="s">
        <v>80</v>
      </c>
      <c r="AW2097" s="14" t="s">
        <v>33</v>
      </c>
      <c r="AX2097" s="14" t="s">
        <v>72</v>
      </c>
      <c r="AY2097" s="255" t="s">
        <v>180</v>
      </c>
    </row>
    <row r="2098" s="13" customFormat="1">
      <c r="A2098" s="13"/>
      <c r="B2098" s="235"/>
      <c r="C2098" s="236"/>
      <c r="D2098" s="228" t="s">
        <v>193</v>
      </c>
      <c r="E2098" s="237" t="s">
        <v>19</v>
      </c>
      <c r="F2098" s="238" t="s">
        <v>2447</v>
      </c>
      <c r="G2098" s="236"/>
      <c r="H2098" s="239">
        <v>37.966000000000001</v>
      </c>
      <c r="I2098" s="240"/>
      <c r="J2098" s="236"/>
      <c r="K2098" s="236"/>
      <c r="L2098" s="241"/>
      <c r="M2098" s="242"/>
      <c r="N2098" s="243"/>
      <c r="O2098" s="243"/>
      <c r="P2098" s="243"/>
      <c r="Q2098" s="243"/>
      <c r="R2098" s="243"/>
      <c r="S2098" s="243"/>
      <c r="T2098" s="244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45" t="s">
        <v>193</v>
      </c>
      <c r="AU2098" s="245" t="s">
        <v>82</v>
      </c>
      <c r="AV2098" s="13" t="s">
        <v>82</v>
      </c>
      <c r="AW2098" s="13" t="s">
        <v>33</v>
      </c>
      <c r="AX2098" s="13" t="s">
        <v>72</v>
      </c>
      <c r="AY2098" s="245" t="s">
        <v>180</v>
      </c>
    </row>
    <row r="2099" s="13" customFormat="1">
      <c r="A2099" s="13"/>
      <c r="B2099" s="235"/>
      <c r="C2099" s="236"/>
      <c r="D2099" s="228" t="s">
        <v>193</v>
      </c>
      <c r="E2099" s="237" t="s">
        <v>19</v>
      </c>
      <c r="F2099" s="238" t="s">
        <v>2448</v>
      </c>
      <c r="G2099" s="236"/>
      <c r="H2099" s="239">
        <v>51.823999999999998</v>
      </c>
      <c r="I2099" s="240"/>
      <c r="J2099" s="236"/>
      <c r="K2099" s="236"/>
      <c r="L2099" s="241"/>
      <c r="M2099" s="242"/>
      <c r="N2099" s="243"/>
      <c r="O2099" s="243"/>
      <c r="P2099" s="243"/>
      <c r="Q2099" s="243"/>
      <c r="R2099" s="243"/>
      <c r="S2099" s="243"/>
      <c r="T2099" s="244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45" t="s">
        <v>193</v>
      </c>
      <c r="AU2099" s="245" t="s">
        <v>82</v>
      </c>
      <c r="AV2099" s="13" t="s">
        <v>82</v>
      </c>
      <c r="AW2099" s="13" t="s">
        <v>33</v>
      </c>
      <c r="AX2099" s="13" t="s">
        <v>72</v>
      </c>
      <c r="AY2099" s="245" t="s">
        <v>180</v>
      </c>
    </row>
    <row r="2100" s="13" customFormat="1">
      <c r="A2100" s="13"/>
      <c r="B2100" s="235"/>
      <c r="C2100" s="236"/>
      <c r="D2100" s="228" t="s">
        <v>193</v>
      </c>
      <c r="E2100" s="237" t="s">
        <v>19</v>
      </c>
      <c r="F2100" s="238" t="s">
        <v>1402</v>
      </c>
      <c r="G2100" s="236"/>
      <c r="H2100" s="239">
        <v>-3.3599999999999999</v>
      </c>
      <c r="I2100" s="240"/>
      <c r="J2100" s="236"/>
      <c r="K2100" s="236"/>
      <c r="L2100" s="241"/>
      <c r="M2100" s="242"/>
      <c r="N2100" s="243"/>
      <c r="O2100" s="243"/>
      <c r="P2100" s="243"/>
      <c r="Q2100" s="243"/>
      <c r="R2100" s="243"/>
      <c r="S2100" s="243"/>
      <c r="T2100" s="244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45" t="s">
        <v>193</v>
      </c>
      <c r="AU2100" s="245" t="s">
        <v>82</v>
      </c>
      <c r="AV2100" s="13" t="s">
        <v>82</v>
      </c>
      <c r="AW2100" s="13" t="s">
        <v>33</v>
      </c>
      <c r="AX2100" s="13" t="s">
        <v>72</v>
      </c>
      <c r="AY2100" s="245" t="s">
        <v>180</v>
      </c>
    </row>
    <row r="2101" s="13" customFormat="1">
      <c r="A2101" s="13"/>
      <c r="B2101" s="235"/>
      <c r="C2101" s="236"/>
      <c r="D2101" s="228" t="s">
        <v>193</v>
      </c>
      <c r="E2101" s="237" t="s">
        <v>19</v>
      </c>
      <c r="F2101" s="238" t="s">
        <v>2449</v>
      </c>
      <c r="G2101" s="236"/>
      <c r="H2101" s="239">
        <v>-5.8799999999999999</v>
      </c>
      <c r="I2101" s="240"/>
      <c r="J2101" s="236"/>
      <c r="K2101" s="236"/>
      <c r="L2101" s="241"/>
      <c r="M2101" s="242"/>
      <c r="N2101" s="243"/>
      <c r="O2101" s="243"/>
      <c r="P2101" s="243"/>
      <c r="Q2101" s="243"/>
      <c r="R2101" s="243"/>
      <c r="S2101" s="243"/>
      <c r="T2101" s="244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45" t="s">
        <v>193</v>
      </c>
      <c r="AU2101" s="245" t="s">
        <v>82</v>
      </c>
      <c r="AV2101" s="13" t="s">
        <v>82</v>
      </c>
      <c r="AW2101" s="13" t="s">
        <v>33</v>
      </c>
      <c r="AX2101" s="13" t="s">
        <v>72</v>
      </c>
      <c r="AY2101" s="245" t="s">
        <v>180</v>
      </c>
    </row>
    <row r="2102" s="13" customFormat="1">
      <c r="A2102" s="13"/>
      <c r="B2102" s="235"/>
      <c r="C2102" s="236"/>
      <c r="D2102" s="228" t="s">
        <v>193</v>
      </c>
      <c r="E2102" s="237" t="s">
        <v>19</v>
      </c>
      <c r="F2102" s="238" t="s">
        <v>2450</v>
      </c>
      <c r="G2102" s="236"/>
      <c r="H2102" s="239">
        <v>-0.878</v>
      </c>
      <c r="I2102" s="240"/>
      <c r="J2102" s="236"/>
      <c r="K2102" s="236"/>
      <c r="L2102" s="241"/>
      <c r="M2102" s="242"/>
      <c r="N2102" s="243"/>
      <c r="O2102" s="243"/>
      <c r="P2102" s="243"/>
      <c r="Q2102" s="243"/>
      <c r="R2102" s="243"/>
      <c r="S2102" s="243"/>
      <c r="T2102" s="244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45" t="s">
        <v>193</v>
      </c>
      <c r="AU2102" s="245" t="s">
        <v>82</v>
      </c>
      <c r="AV2102" s="13" t="s">
        <v>82</v>
      </c>
      <c r="AW2102" s="13" t="s">
        <v>33</v>
      </c>
      <c r="AX2102" s="13" t="s">
        <v>72</v>
      </c>
      <c r="AY2102" s="245" t="s">
        <v>180</v>
      </c>
    </row>
    <row r="2103" s="13" customFormat="1">
      <c r="A2103" s="13"/>
      <c r="B2103" s="235"/>
      <c r="C2103" s="236"/>
      <c r="D2103" s="228" t="s">
        <v>193</v>
      </c>
      <c r="E2103" s="237" t="s">
        <v>19</v>
      </c>
      <c r="F2103" s="238" t="s">
        <v>2451</v>
      </c>
      <c r="G2103" s="236"/>
      <c r="H2103" s="239">
        <v>-0.215</v>
      </c>
      <c r="I2103" s="240"/>
      <c r="J2103" s="236"/>
      <c r="K2103" s="236"/>
      <c r="L2103" s="241"/>
      <c r="M2103" s="242"/>
      <c r="N2103" s="243"/>
      <c r="O2103" s="243"/>
      <c r="P2103" s="243"/>
      <c r="Q2103" s="243"/>
      <c r="R2103" s="243"/>
      <c r="S2103" s="243"/>
      <c r="T2103" s="244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45" t="s">
        <v>193</v>
      </c>
      <c r="AU2103" s="245" t="s">
        <v>82</v>
      </c>
      <c r="AV2103" s="13" t="s">
        <v>82</v>
      </c>
      <c r="AW2103" s="13" t="s">
        <v>33</v>
      </c>
      <c r="AX2103" s="13" t="s">
        <v>72</v>
      </c>
      <c r="AY2103" s="245" t="s">
        <v>180</v>
      </c>
    </row>
    <row r="2104" s="13" customFormat="1">
      <c r="A2104" s="13"/>
      <c r="B2104" s="235"/>
      <c r="C2104" s="236"/>
      <c r="D2104" s="228" t="s">
        <v>193</v>
      </c>
      <c r="E2104" s="237" t="s">
        <v>19</v>
      </c>
      <c r="F2104" s="238" t="s">
        <v>2443</v>
      </c>
      <c r="G2104" s="236"/>
      <c r="H2104" s="239">
        <v>-0.40999999999999998</v>
      </c>
      <c r="I2104" s="240"/>
      <c r="J2104" s="236"/>
      <c r="K2104" s="236"/>
      <c r="L2104" s="241"/>
      <c r="M2104" s="242"/>
      <c r="N2104" s="243"/>
      <c r="O2104" s="243"/>
      <c r="P2104" s="243"/>
      <c r="Q2104" s="243"/>
      <c r="R2104" s="243"/>
      <c r="S2104" s="243"/>
      <c r="T2104" s="244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45" t="s">
        <v>193</v>
      </c>
      <c r="AU2104" s="245" t="s">
        <v>82</v>
      </c>
      <c r="AV2104" s="13" t="s">
        <v>82</v>
      </c>
      <c r="AW2104" s="13" t="s">
        <v>33</v>
      </c>
      <c r="AX2104" s="13" t="s">
        <v>72</v>
      </c>
      <c r="AY2104" s="245" t="s">
        <v>180</v>
      </c>
    </row>
    <row r="2105" s="14" customFormat="1">
      <c r="A2105" s="14"/>
      <c r="B2105" s="246"/>
      <c r="C2105" s="247"/>
      <c r="D2105" s="228" t="s">
        <v>193</v>
      </c>
      <c r="E2105" s="248" t="s">
        <v>19</v>
      </c>
      <c r="F2105" s="249" t="s">
        <v>2452</v>
      </c>
      <c r="G2105" s="247"/>
      <c r="H2105" s="248" t="s">
        <v>19</v>
      </c>
      <c r="I2105" s="250"/>
      <c r="J2105" s="247"/>
      <c r="K2105" s="247"/>
      <c r="L2105" s="251"/>
      <c r="M2105" s="252"/>
      <c r="N2105" s="253"/>
      <c r="O2105" s="253"/>
      <c r="P2105" s="253"/>
      <c r="Q2105" s="253"/>
      <c r="R2105" s="253"/>
      <c r="S2105" s="253"/>
      <c r="T2105" s="25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T2105" s="255" t="s">
        <v>193</v>
      </c>
      <c r="AU2105" s="255" t="s">
        <v>82</v>
      </c>
      <c r="AV2105" s="14" t="s">
        <v>80</v>
      </c>
      <c r="AW2105" s="14" t="s">
        <v>33</v>
      </c>
      <c r="AX2105" s="14" t="s">
        <v>72</v>
      </c>
      <c r="AY2105" s="255" t="s">
        <v>180</v>
      </c>
    </row>
    <row r="2106" s="13" customFormat="1">
      <c r="A2106" s="13"/>
      <c r="B2106" s="235"/>
      <c r="C2106" s="236"/>
      <c r="D2106" s="228" t="s">
        <v>193</v>
      </c>
      <c r="E2106" s="237" t="s">
        <v>19</v>
      </c>
      <c r="F2106" s="238" t="s">
        <v>2453</v>
      </c>
      <c r="G2106" s="236"/>
      <c r="H2106" s="239">
        <v>117.919</v>
      </c>
      <c r="I2106" s="240"/>
      <c r="J2106" s="236"/>
      <c r="K2106" s="236"/>
      <c r="L2106" s="241"/>
      <c r="M2106" s="242"/>
      <c r="N2106" s="243"/>
      <c r="O2106" s="243"/>
      <c r="P2106" s="243"/>
      <c r="Q2106" s="243"/>
      <c r="R2106" s="243"/>
      <c r="S2106" s="243"/>
      <c r="T2106" s="244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45" t="s">
        <v>193</v>
      </c>
      <c r="AU2106" s="245" t="s">
        <v>82</v>
      </c>
      <c r="AV2106" s="13" t="s">
        <v>82</v>
      </c>
      <c r="AW2106" s="13" t="s">
        <v>33</v>
      </c>
      <c r="AX2106" s="13" t="s">
        <v>72</v>
      </c>
      <c r="AY2106" s="245" t="s">
        <v>180</v>
      </c>
    </row>
    <row r="2107" s="13" customFormat="1">
      <c r="A2107" s="13"/>
      <c r="B2107" s="235"/>
      <c r="C2107" s="236"/>
      <c r="D2107" s="228" t="s">
        <v>193</v>
      </c>
      <c r="E2107" s="237" t="s">
        <v>19</v>
      </c>
      <c r="F2107" s="238" t="s">
        <v>2443</v>
      </c>
      <c r="G2107" s="236"/>
      <c r="H2107" s="239">
        <v>-0.40999999999999998</v>
      </c>
      <c r="I2107" s="240"/>
      <c r="J2107" s="236"/>
      <c r="K2107" s="236"/>
      <c r="L2107" s="241"/>
      <c r="M2107" s="242"/>
      <c r="N2107" s="243"/>
      <c r="O2107" s="243"/>
      <c r="P2107" s="243"/>
      <c r="Q2107" s="243"/>
      <c r="R2107" s="243"/>
      <c r="S2107" s="243"/>
      <c r="T2107" s="244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45" t="s">
        <v>193</v>
      </c>
      <c r="AU2107" s="245" t="s">
        <v>82</v>
      </c>
      <c r="AV2107" s="13" t="s">
        <v>82</v>
      </c>
      <c r="AW2107" s="13" t="s">
        <v>33</v>
      </c>
      <c r="AX2107" s="13" t="s">
        <v>72</v>
      </c>
      <c r="AY2107" s="245" t="s">
        <v>180</v>
      </c>
    </row>
    <row r="2108" s="13" customFormat="1">
      <c r="A2108" s="13"/>
      <c r="B2108" s="235"/>
      <c r="C2108" s="236"/>
      <c r="D2108" s="228" t="s">
        <v>193</v>
      </c>
      <c r="E2108" s="237" t="s">
        <v>19</v>
      </c>
      <c r="F2108" s="238" t="s">
        <v>2454</v>
      </c>
      <c r="G2108" s="236"/>
      <c r="H2108" s="239">
        <v>-8.7420000000000009</v>
      </c>
      <c r="I2108" s="240"/>
      <c r="J2108" s="236"/>
      <c r="K2108" s="236"/>
      <c r="L2108" s="241"/>
      <c r="M2108" s="242"/>
      <c r="N2108" s="243"/>
      <c r="O2108" s="243"/>
      <c r="P2108" s="243"/>
      <c r="Q2108" s="243"/>
      <c r="R2108" s="243"/>
      <c r="S2108" s="243"/>
      <c r="T2108" s="244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45" t="s">
        <v>193</v>
      </c>
      <c r="AU2108" s="245" t="s">
        <v>82</v>
      </c>
      <c r="AV2108" s="13" t="s">
        <v>82</v>
      </c>
      <c r="AW2108" s="13" t="s">
        <v>33</v>
      </c>
      <c r="AX2108" s="13" t="s">
        <v>72</v>
      </c>
      <c r="AY2108" s="245" t="s">
        <v>180</v>
      </c>
    </row>
    <row r="2109" s="13" customFormat="1">
      <c r="A2109" s="13"/>
      <c r="B2109" s="235"/>
      <c r="C2109" s="236"/>
      <c r="D2109" s="228" t="s">
        <v>193</v>
      </c>
      <c r="E2109" s="237" t="s">
        <v>19</v>
      </c>
      <c r="F2109" s="238" t="s">
        <v>2455</v>
      </c>
      <c r="G2109" s="236"/>
      <c r="H2109" s="239">
        <v>-8.9710000000000001</v>
      </c>
      <c r="I2109" s="240"/>
      <c r="J2109" s="236"/>
      <c r="K2109" s="236"/>
      <c r="L2109" s="241"/>
      <c r="M2109" s="242"/>
      <c r="N2109" s="243"/>
      <c r="O2109" s="243"/>
      <c r="P2109" s="243"/>
      <c r="Q2109" s="243"/>
      <c r="R2109" s="243"/>
      <c r="S2109" s="243"/>
      <c r="T2109" s="244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45" t="s">
        <v>193</v>
      </c>
      <c r="AU2109" s="245" t="s">
        <v>82</v>
      </c>
      <c r="AV2109" s="13" t="s">
        <v>82</v>
      </c>
      <c r="AW2109" s="13" t="s">
        <v>33</v>
      </c>
      <c r="AX2109" s="13" t="s">
        <v>72</v>
      </c>
      <c r="AY2109" s="245" t="s">
        <v>180</v>
      </c>
    </row>
    <row r="2110" s="14" customFormat="1">
      <c r="A2110" s="14"/>
      <c r="B2110" s="246"/>
      <c r="C2110" s="247"/>
      <c r="D2110" s="228" t="s">
        <v>193</v>
      </c>
      <c r="E2110" s="248" t="s">
        <v>19</v>
      </c>
      <c r="F2110" s="249" t="s">
        <v>2456</v>
      </c>
      <c r="G2110" s="247"/>
      <c r="H2110" s="248" t="s">
        <v>19</v>
      </c>
      <c r="I2110" s="250"/>
      <c r="J2110" s="247"/>
      <c r="K2110" s="247"/>
      <c r="L2110" s="251"/>
      <c r="M2110" s="252"/>
      <c r="N2110" s="253"/>
      <c r="O2110" s="253"/>
      <c r="P2110" s="253"/>
      <c r="Q2110" s="253"/>
      <c r="R2110" s="253"/>
      <c r="S2110" s="253"/>
      <c r="T2110" s="25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55" t="s">
        <v>193</v>
      </c>
      <c r="AU2110" s="255" t="s">
        <v>82</v>
      </c>
      <c r="AV2110" s="14" t="s">
        <v>80</v>
      </c>
      <c r="AW2110" s="14" t="s">
        <v>33</v>
      </c>
      <c r="AX2110" s="14" t="s">
        <v>72</v>
      </c>
      <c r="AY2110" s="255" t="s">
        <v>180</v>
      </c>
    </row>
    <row r="2111" s="13" customFormat="1">
      <c r="A2111" s="13"/>
      <c r="B2111" s="235"/>
      <c r="C2111" s="236"/>
      <c r="D2111" s="228" t="s">
        <v>193</v>
      </c>
      <c r="E2111" s="237" t="s">
        <v>19</v>
      </c>
      <c r="F2111" s="238" t="s">
        <v>2457</v>
      </c>
      <c r="G2111" s="236"/>
      <c r="H2111" s="239">
        <v>64.278999999999996</v>
      </c>
      <c r="I2111" s="240"/>
      <c r="J2111" s="236"/>
      <c r="K2111" s="236"/>
      <c r="L2111" s="241"/>
      <c r="M2111" s="242"/>
      <c r="N2111" s="243"/>
      <c r="O2111" s="243"/>
      <c r="P2111" s="243"/>
      <c r="Q2111" s="243"/>
      <c r="R2111" s="243"/>
      <c r="S2111" s="243"/>
      <c r="T2111" s="244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45" t="s">
        <v>193</v>
      </c>
      <c r="AU2111" s="245" t="s">
        <v>82</v>
      </c>
      <c r="AV2111" s="13" t="s">
        <v>82</v>
      </c>
      <c r="AW2111" s="13" t="s">
        <v>33</v>
      </c>
      <c r="AX2111" s="13" t="s">
        <v>72</v>
      </c>
      <c r="AY2111" s="245" t="s">
        <v>180</v>
      </c>
    </row>
    <row r="2112" s="13" customFormat="1">
      <c r="A2112" s="13"/>
      <c r="B2112" s="235"/>
      <c r="C2112" s="236"/>
      <c r="D2112" s="228" t="s">
        <v>193</v>
      </c>
      <c r="E2112" s="237" t="s">
        <v>19</v>
      </c>
      <c r="F2112" s="238" t="s">
        <v>2458</v>
      </c>
      <c r="G2112" s="236"/>
      <c r="H2112" s="239">
        <v>-0.48799999999999999</v>
      </c>
      <c r="I2112" s="240"/>
      <c r="J2112" s="236"/>
      <c r="K2112" s="236"/>
      <c r="L2112" s="241"/>
      <c r="M2112" s="242"/>
      <c r="N2112" s="243"/>
      <c r="O2112" s="243"/>
      <c r="P2112" s="243"/>
      <c r="Q2112" s="243"/>
      <c r="R2112" s="243"/>
      <c r="S2112" s="243"/>
      <c r="T2112" s="244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5" t="s">
        <v>193</v>
      </c>
      <c r="AU2112" s="245" t="s">
        <v>82</v>
      </c>
      <c r="AV2112" s="13" t="s">
        <v>82</v>
      </c>
      <c r="AW2112" s="13" t="s">
        <v>33</v>
      </c>
      <c r="AX2112" s="13" t="s">
        <v>72</v>
      </c>
      <c r="AY2112" s="245" t="s">
        <v>180</v>
      </c>
    </row>
    <row r="2113" s="13" customFormat="1">
      <c r="A2113" s="13"/>
      <c r="B2113" s="235"/>
      <c r="C2113" s="236"/>
      <c r="D2113" s="228" t="s">
        <v>193</v>
      </c>
      <c r="E2113" s="237" t="s">
        <v>19</v>
      </c>
      <c r="F2113" s="238" t="s">
        <v>2451</v>
      </c>
      <c r="G2113" s="236"/>
      <c r="H2113" s="239">
        <v>-0.215</v>
      </c>
      <c r="I2113" s="240"/>
      <c r="J2113" s="236"/>
      <c r="K2113" s="236"/>
      <c r="L2113" s="241"/>
      <c r="M2113" s="242"/>
      <c r="N2113" s="243"/>
      <c r="O2113" s="243"/>
      <c r="P2113" s="243"/>
      <c r="Q2113" s="243"/>
      <c r="R2113" s="243"/>
      <c r="S2113" s="243"/>
      <c r="T2113" s="244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45" t="s">
        <v>193</v>
      </c>
      <c r="AU2113" s="245" t="s">
        <v>82</v>
      </c>
      <c r="AV2113" s="13" t="s">
        <v>82</v>
      </c>
      <c r="AW2113" s="13" t="s">
        <v>33</v>
      </c>
      <c r="AX2113" s="13" t="s">
        <v>72</v>
      </c>
      <c r="AY2113" s="245" t="s">
        <v>180</v>
      </c>
    </row>
    <row r="2114" s="14" customFormat="1">
      <c r="A2114" s="14"/>
      <c r="B2114" s="246"/>
      <c r="C2114" s="247"/>
      <c r="D2114" s="228" t="s">
        <v>193</v>
      </c>
      <c r="E2114" s="248" t="s">
        <v>19</v>
      </c>
      <c r="F2114" s="249" t="s">
        <v>2459</v>
      </c>
      <c r="G2114" s="247"/>
      <c r="H2114" s="248" t="s">
        <v>19</v>
      </c>
      <c r="I2114" s="250"/>
      <c r="J2114" s="247"/>
      <c r="K2114" s="247"/>
      <c r="L2114" s="251"/>
      <c r="M2114" s="252"/>
      <c r="N2114" s="253"/>
      <c r="O2114" s="253"/>
      <c r="P2114" s="253"/>
      <c r="Q2114" s="253"/>
      <c r="R2114" s="253"/>
      <c r="S2114" s="253"/>
      <c r="T2114" s="254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55" t="s">
        <v>193</v>
      </c>
      <c r="AU2114" s="255" t="s">
        <v>82</v>
      </c>
      <c r="AV2114" s="14" t="s">
        <v>80</v>
      </c>
      <c r="AW2114" s="14" t="s">
        <v>33</v>
      </c>
      <c r="AX2114" s="14" t="s">
        <v>72</v>
      </c>
      <c r="AY2114" s="255" t="s">
        <v>180</v>
      </c>
    </row>
    <row r="2115" s="13" customFormat="1">
      <c r="A2115" s="13"/>
      <c r="B2115" s="235"/>
      <c r="C2115" s="236"/>
      <c r="D2115" s="228" t="s">
        <v>193</v>
      </c>
      <c r="E2115" s="237" t="s">
        <v>19</v>
      </c>
      <c r="F2115" s="238" t="s">
        <v>2460</v>
      </c>
      <c r="G2115" s="236"/>
      <c r="H2115" s="239">
        <v>65.498999999999995</v>
      </c>
      <c r="I2115" s="240"/>
      <c r="J2115" s="236"/>
      <c r="K2115" s="236"/>
      <c r="L2115" s="241"/>
      <c r="M2115" s="242"/>
      <c r="N2115" s="243"/>
      <c r="O2115" s="243"/>
      <c r="P2115" s="243"/>
      <c r="Q2115" s="243"/>
      <c r="R2115" s="243"/>
      <c r="S2115" s="243"/>
      <c r="T2115" s="244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45" t="s">
        <v>193</v>
      </c>
      <c r="AU2115" s="245" t="s">
        <v>82</v>
      </c>
      <c r="AV2115" s="13" t="s">
        <v>82</v>
      </c>
      <c r="AW2115" s="13" t="s">
        <v>33</v>
      </c>
      <c r="AX2115" s="13" t="s">
        <v>72</v>
      </c>
      <c r="AY2115" s="245" t="s">
        <v>180</v>
      </c>
    </row>
    <row r="2116" s="14" customFormat="1">
      <c r="A2116" s="14"/>
      <c r="B2116" s="246"/>
      <c r="C2116" s="247"/>
      <c r="D2116" s="228" t="s">
        <v>193</v>
      </c>
      <c r="E2116" s="248" t="s">
        <v>19</v>
      </c>
      <c r="F2116" s="249" t="s">
        <v>2461</v>
      </c>
      <c r="G2116" s="247"/>
      <c r="H2116" s="248" t="s">
        <v>19</v>
      </c>
      <c r="I2116" s="250"/>
      <c r="J2116" s="247"/>
      <c r="K2116" s="247"/>
      <c r="L2116" s="251"/>
      <c r="M2116" s="252"/>
      <c r="N2116" s="253"/>
      <c r="O2116" s="253"/>
      <c r="P2116" s="253"/>
      <c r="Q2116" s="253"/>
      <c r="R2116" s="253"/>
      <c r="S2116" s="253"/>
      <c r="T2116" s="254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55" t="s">
        <v>193</v>
      </c>
      <c r="AU2116" s="255" t="s">
        <v>82</v>
      </c>
      <c r="AV2116" s="14" t="s">
        <v>80</v>
      </c>
      <c r="AW2116" s="14" t="s">
        <v>33</v>
      </c>
      <c r="AX2116" s="14" t="s">
        <v>72</v>
      </c>
      <c r="AY2116" s="255" t="s">
        <v>180</v>
      </c>
    </row>
    <row r="2117" s="13" customFormat="1">
      <c r="A2117" s="13"/>
      <c r="B2117" s="235"/>
      <c r="C2117" s="236"/>
      <c r="D2117" s="228" t="s">
        <v>193</v>
      </c>
      <c r="E2117" s="237" t="s">
        <v>19</v>
      </c>
      <c r="F2117" s="238" t="s">
        <v>2462</v>
      </c>
      <c r="G2117" s="236"/>
      <c r="H2117" s="239">
        <v>59.320999999999998</v>
      </c>
      <c r="I2117" s="240"/>
      <c r="J2117" s="236"/>
      <c r="K2117" s="236"/>
      <c r="L2117" s="241"/>
      <c r="M2117" s="242"/>
      <c r="N2117" s="243"/>
      <c r="O2117" s="243"/>
      <c r="P2117" s="243"/>
      <c r="Q2117" s="243"/>
      <c r="R2117" s="243"/>
      <c r="S2117" s="243"/>
      <c r="T2117" s="244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45" t="s">
        <v>193</v>
      </c>
      <c r="AU2117" s="245" t="s">
        <v>82</v>
      </c>
      <c r="AV2117" s="13" t="s">
        <v>82</v>
      </c>
      <c r="AW2117" s="13" t="s">
        <v>33</v>
      </c>
      <c r="AX2117" s="13" t="s">
        <v>72</v>
      </c>
      <c r="AY2117" s="245" t="s">
        <v>180</v>
      </c>
    </row>
    <row r="2118" s="13" customFormat="1">
      <c r="A2118" s="13"/>
      <c r="B2118" s="235"/>
      <c r="C2118" s="236"/>
      <c r="D2118" s="228" t="s">
        <v>193</v>
      </c>
      <c r="E2118" s="237" t="s">
        <v>19</v>
      </c>
      <c r="F2118" s="238" t="s">
        <v>2463</v>
      </c>
      <c r="G2118" s="236"/>
      <c r="H2118" s="239">
        <v>-0.63600000000000001</v>
      </c>
      <c r="I2118" s="240"/>
      <c r="J2118" s="236"/>
      <c r="K2118" s="236"/>
      <c r="L2118" s="241"/>
      <c r="M2118" s="242"/>
      <c r="N2118" s="243"/>
      <c r="O2118" s="243"/>
      <c r="P2118" s="243"/>
      <c r="Q2118" s="243"/>
      <c r="R2118" s="243"/>
      <c r="S2118" s="243"/>
      <c r="T2118" s="244"/>
      <c r="U2118" s="13"/>
      <c r="V2118" s="13"/>
      <c r="W2118" s="13"/>
      <c r="X2118" s="13"/>
      <c r="Y2118" s="13"/>
      <c r="Z2118" s="13"/>
      <c r="AA2118" s="13"/>
      <c r="AB2118" s="13"/>
      <c r="AC2118" s="13"/>
      <c r="AD2118" s="13"/>
      <c r="AE2118" s="13"/>
      <c r="AT2118" s="245" t="s">
        <v>193</v>
      </c>
      <c r="AU2118" s="245" t="s">
        <v>82</v>
      </c>
      <c r="AV2118" s="13" t="s">
        <v>82</v>
      </c>
      <c r="AW2118" s="13" t="s">
        <v>33</v>
      </c>
      <c r="AX2118" s="13" t="s">
        <v>72</v>
      </c>
      <c r="AY2118" s="245" t="s">
        <v>180</v>
      </c>
    </row>
    <row r="2119" s="13" customFormat="1">
      <c r="A2119" s="13"/>
      <c r="B2119" s="235"/>
      <c r="C2119" s="236"/>
      <c r="D2119" s="228" t="s">
        <v>193</v>
      </c>
      <c r="E2119" s="237" t="s">
        <v>19</v>
      </c>
      <c r="F2119" s="238" t="s">
        <v>2451</v>
      </c>
      <c r="G2119" s="236"/>
      <c r="H2119" s="239">
        <v>-0.215</v>
      </c>
      <c r="I2119" s="240"/>
      <c r="J2119" s="236"/>
      <c r="K2119" s="236"/>
      <c r="L2119" s="241"/>
      <c r="M2119" s="242"/>
      <c r="N2119" s="243"/>
      <c r="O2119" s="243"/>
      <c r="P2119" s="243"/>
      <c r="Q2119" s="243"/>
      <c r="R2119" s="243"/>
      <c r="S2119" s="243"/>
      <c r="T2119" s="244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45" t="s">
        <v>193</v>
      </c>
      <c r="AU2119" s="245" t="s">
        <v>82</v>
      </c>
      <c r="AV2119" s="13" t="s">
        <v>82</v>
      </c>
      <c r="AW2119" s="13" t="s">
        <v>33</v>
      </c>
      <c r="AX2119" s="13" t="s">
        <v>72</v>
      </c>
      <c r="AY2119" s="245" t="s">
        <v>180</v>
      </c>
    </row>
    <row r="2120" s="14" customFormat="1">
      <c r="A2120" s="14"/>
      <c r="B2120" s="246"/>
      <c r="C2120" s="247"/>
      <c r="D2120" s="228" t="s">
        <v>193</v>
      </c>
      <c r="E2120" s="248" t="s">
        <v>19</v>
      </c>
      <c r="F2120" s="249" t="s">
        <v>2464</v>
      </c>
      <c r="G2120" s="247"/>
      <c r="H2120" s="248" t="s">
        <v>19</v>
      </c>
      <c r="I2120" s="250"/>
      <c r="J2120" s="247"/>
      <c r="K2120" s="247"/>
      <c r="L2120" s="251"/>
      <c r="M2120" s="252"/>
      <c r="N2120" s="253"/>
      <c r="O2120" s="253"/>
      <c r="P2120" s="253"/>
      <c r="Q2120" s="253"/>
      <c r="R2120" s="253"/>
      <c r="S2120" s="253"/>
      <c r="T2120" s="254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55" t="s">
        <v>193</v>
      </c>
      <c r="AU2120" s="255" t="s">
        <v>82</v>
      </c>
      <c r="AV2120" s="14" t="s">
        <v>80</v>
      </c>
      <c r="AW2120" s="14" t="s">
        <v>33</v>
      </c>
      <c r="AX2120" s="14" t="s">
        <v>72</v>
      </c>
      <c r="AY2120" s="255" t="s">
        <v>180</v>
      </c>
    </row>
    <row r="2121" s="13" customFormat="1">
      <c r="A2121" s="13"/>
      <c r="B2121" s="235"/>
      <c r="C2121" s="236"/>
      <c r="D2121" s="228" t="s">
        <v>193</v>
      </c>
      <c r="E2121" s="237" t="s">
        <v>19</v>
      </c>
      <c r="F2121" s="238" t="s">
        <v>2465</v>
      </c>
      <c r="G2121" s="236"/>
      <c r="H2121" s="239">
        <v>61.322000000000003</v>
      </c>
      <c r="I2121" s="240"/>
      <c r="J2121" s="236"/>
      <c r="K2121" s="236"/>
      <c r="L2121" s="241"/>
      <c r="M2121" s="242"/>
      <c r="N2121" s="243"/>
      <c r="O2121" s="243"/>
      <c r="P2121" s="243"/>
      <c r="Q2121" s="243"/>
      <c r="R2121" s="243"/>
      <c r="S2121" s="243"/>
      <c r="T2121" s="244"/>
      <c r="U2121" s="13"/>
      <c r="V2121" s="13"/>
      <c r="W2121" s="13"/>
      <c r="X2121" s="13"/>
      <c r="Y2121" s="13"/>
      <c r="Z2121" s="13"/>
      <c r="AA2121" s="13"/>
      <c r="AB2121" s="13"/>
      <c r="AC2121" s="13"/>
      <c r="AD2121" s="13"/>
      <c r="AE2121" s="13"/>
      <c r="AT2121" s="245" t="s">
        <v>193</v>
      </c>
      <c r="AU2121" s="245" t="s">
        <v>82</v>
      </c>
      <c r="AV2121" s="13" t="s">
        <v>82</v>
      </c>
      <c r="AW2121" s="13" t="s">
        <v>33</v>
      </c>
      <c r="AX2121" s="13" t="s">
        <v>72</v>
      </c>
      <c r="AY2121" s="245" t="s">
        <v>180</v>
      </c>
    </row>
    <row r="2122" s="13" customFormat="1">
      <c r="A2122" s="13"/>
      <c r="B2122" s="235"/>
      <c r="C2122" s="236"/>
      <c r="D2122" s="228" t="s">
        <v>193</v>
      </c>
      <c r="E2122" s="237" t="s">
        <v>19</v>
      </c>
      <c r="F2122" s="238" t="s">
        <v>2466</v>
      </c>
      <c r="G2122" s="236"/>
      <c r="H2122" s="239">
        <v>18.440000000000001</v>
      </c>
      <c r="I2122" s="240"/>
      <c r="J2122" s="236"/>
      <c r="K2122" s="236"/>
      <c r="L2122" s="241"/>
      <c r="M2122" s="242"/>
      <c r="N2122" s="243"/>
      <c r="O2122" s="243"/>
      <c r="P2122" s="243"/>
      <c r="Q2122" s="243"/>
      <c r="R2122" s="243"/>
      <c r="S2122" s="243"/>
      <c r="T2122" s="244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45" t="s">
        <v>193</v>
      </c>
      <c r="AU2122" s="245" t="s">
        <v>82</v>
      </c>
      <c r="AV2122" s="13" t="s">
        <v>82</v>
      </c>
      <c r="AW2122" s="13" t="s">
        <v>33</v>
      </c>
      <c r="AX2122" s="13" t="s">
        <v>72</v>
      </c>
      <c r="AY2122" s="245" t="s">
        <v>180</v>
      </c>
    </row>
    <row r="2123" s="13" customFormat="1">
      <c r="A2123" s="13"/>
      <c r="B2123" s="235"/>
      <c r="C2123" s="236"/>
      <c r="D2123" s="228" t="s">
        <v>193</v>
      </c>
      <c r="E2123" s="237" t="s">
        <v>19</v>
      </c>
      <c r="F2123" s="238" t="s">
        <v>2467</v>
      </c>
      <c r="G2123" s="236"/>
      <c r="H2123" s="239">
        <v>-3.5369999999999999</v>
      </c>
      <c r="I2123" s="240"/>
      <c r="J2123" s="236"/>
      <c r="K2123" s="236"/>
      <c r="L2123" s="241"/>
      <c r="M2123" s="242"/>
      <c r="N2123" s="243"/>
      <c r="O2123" s="243"/>
      <c r="P2123" s="243"/>
      <c r="Q2123" s="243"/>
      <c r="R2123" s="243"/>
      <c r="S2123" s="243"/>
      <c r="T2123" s="244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45" t="s">
        <v>193</v>
      </c>
      <c r="AU2123" s="245" t="s">
        <v>82</v>
      </c>
      <c r="AV2123" s="13" t="s">
        <v>82</v>
      </c>
      <c r="AW2123" s="13" t="s">
        <v>33</v>
      </c>
      <c r="AX2123" s="13" t="s">
        <v>72</v>
      </c>
      <c r="AY2123" s="245" t="s">
        <v>180</v>
      </c>
    </row>
    <row r="2124" s="13" customFormat="1">
      <c r="A2124" s="13"/>
      <c r="B2124" s="235"/>
      <c r="C2124" s="236"/>
      <c r="D2124" s="228" t="s">
        <v>193</v>
      </c>
      <c r="E2124" s="237" t="s">
        <v>19</v>
      </c>
      <c r="F2124" s="238" t="s">
        <v>1402</v>
      </c>
      <c r="G2124" s="236"/>
      <c r="H2124" s="239">
        <v>-3.3599999999999999</v>
      </c>
      <c r="I2124" s="240"/>
      <c r="J2124" s="236"/>
      <c r="K2124" s="236"/>
      <c r="L2124" s="241"/>
      <c r="M2124" s="242"/>
      <c r="N2124" s="243"/>
      <c r="O2124" s="243"/>
      <c r="P2124" s="243"/>
      <c r="Q2124" s="243"/>
      <c r="R2124" s="243"/>
      <c r="S2124" s="243"/>
      <c r="T2124" s="244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5" t="s">
        <v>193</v>
      </c>
      <c r="AU2124" s="245" t="s">
        <v>82</v>
      </c>
      <c r="AV2124" s="13" t="s">
        <v>82</v>
      </c>
      <c r="AW2124" s="13" t="s">
        <v>33</v>
      </c>
      <c r="AX2124" s="13" t="s">
        <v>72</v>
      </c>
      <c r="AY2124" s="245" t="s">
        <v>180</v>
      </c>
    </row>
    <row r="2125" s="14" customFormat="1">
      <c r="A2125" s="14"/>
      <c r="B2125" s="246"/>
      <c r="C2125" s="247"/>
      <c r="D2125" s="228" t="s">
        <v>193</v>
      </c>
      <c r="E2125" s="248" t="s">
        <v>19</v>
      </c>
      <c r="F2125" s="249" t="s">
        <v>2468</v>
      </c>
      <c r="G2125" s="247"/>
      <c r="H2125" s="248" t="s">
        <v>19</v>
      </c>
      <c r="I2125" s="250"/>
      <c r="J2125" s="247"/>
      <c r="K2125" s="247"/>
      <c r="L2125" s="251"/>
      <c r="M2125" s="252"/>
      <c r="N2125" s="253"/>
      <c r="O2125" s="253"/>
      <c r="P2125" s="253"/>
      <c r="Q2125" s="253"/>
      <c r="R2125" s="253"/>
      <c r="S2125" s="253"/>
      <c r="T2125" s="254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5" t="s">
        <v>193</v>
      </c>
      <c r="AU2125" s="255" t="s">
        <v>82</v>
      </c>
      <c r="AV2125" s="14" t="s">
        <v>80</v>
      </c>
      <c r="AW2125" s="14" t="s">
        <v>33</v>
      </c>
      <c r="AX2125" s="14" t="s">
        <v>72</v>
      </c>
      <c r="AY2125" s="255" t="s">
        <v>180</v>
      </c>
    </row>
    <row r="2126" s="14" customFormat="1">
      <c r="A2126" s="14"/>
      <c r="B2126" s="246"/>
      <c r="C2126" s="247"/>
      <c r="D2126" s="228" t="s">
        <v>193</v>
      </c>
      <c r="E2126" s="248" t="s">
        <v>19</v>
      </c>
      <c r="F2126" s="249" t="s">
        <v>2469</v>
      </c>
      <c r="G2126" s="247"/>
      <c r="H2126" s="248" t="s">
        <v>19</v>
      </c>
      <c r="I2126" s="250"/>
      <c r="J2126" s="247"/>
      <c r="K2126" s="247"/>
      <c r="L2126" s="251"/>
      <c r="M2126" s="252"/>
      <c r="N2126" s="253"/>
      <c r="O2126" s="253"/>
      <c r="P2126" s="253"/>
      <c r="Q2126" s="253"/>
      <c r="R2126" s="253"/>
      <c r="S2126" s="253"/>
      <c r="T2126" s="25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55" t="s">
        <v>193</v>
      </c>
      <c r="AU2126" s="255" t="s">
        <v>82</v>
      </c>
      <c r="AV2126" s="14" t="s">
        <v>80</v>
      </c>
      <c r="AW2126" s="14" t="s">
        <v>33</v>
      </c>
      <c r="AX2126" s="14" t="s">
        <v>72</v>
      </c>
      <c r="AY2126" s="255" t="s">
        <v>180</v>
      </c>
    </row>
    <row r="2127" s="13" customFormat="1">
      <c r="A2127" s="13"/>
      <c r="B2127" s="235"/>
      <c r="C2127" s="236"/>
      <c r="D2127" s="228" t="s">
        <v>193</v>
      </c>
      <c r="E2127" s="237" t="s">
        <v>19</v>
      </c>
      <c r="F2127" s="238" t="s">
        <v>2470</v>
      </c>
      <c r="G2127" s="236"/>
      <c r="H2127" s="239">
        <v>151.46299999999999</v>
      </c>
      <c r="I2127" s="240"/>
      <c r="J2127" s="236"/>
      <c r="K2127" s="236"/>
      <c r="L2127" s="241"/>
      <c r="M2127" s="242"/>
      <c r="N2127" s="243"/>
      <c r="O2127" s="243"/>
      <c r="P2127" s="243"/>
      <c r="Q2127" s="243"/>
      <c r="R2127" s="243"/>
      <c r="S2127" s="243"/>
      <c r="T2127" s="244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5" t="s">
        <v>193</v>
      </c>
      <c r="AU2127" s="245" t="s">
        <v>82</v>
      </c>
      <c r="AV2127" s="13" t="s">
        <v>82</v>
      </c>
      <c r="AW2127" s="13" t="s">
        <v>33</v>
      </c>
      <c r="AX2127" s="13" t="s">
        <v>72</v>
      </c>
      <c r="AY2127" s="245" t="s">
        <v>180</v>
      </c>
    </row>
    <row r="2128" s="13" customFormat="1">
      <c r="A2128" s="13"/>
      <c r="B2128" s="235"/>
      <c r="C2128" s="236"/>
      <c r="D2128" s="228" t="s">
        <v>193</v>
      </c>
      <c r="E2128" s="237" t="s">
        <v>19</v>
      </c>
      <c r="F2128" s="238" t="s">
        <v>1402</v>
      </c>
      <c r="G2128" s="236"/>
      <c r="H2128" s="239">
        <v>-3.3599999999999999</v>
      </c>
      <c r="I2128" s="240"/>
      <c r="J2128" s="236"/>
      <c r="K2128" s="236"/>
      <c r="L2128" s="241"/>
      <c r="M2128" s="242"/>
      <c r="N2128" s="243"/>
      <c r="O2128" s="243"/>
      <c r="P2128" s="243"/>
      <c r="Q2128" s="243"/>
      <c r="R2128" s="243"/>
      <c r="S2128" s="243"/>
      <c r="T2128" s="244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45" t="s">
        <v>193</v>
      </c>
      <c r="AU2128" s="245" t="s">
        <v>82</v>
      </c>
      <c r="AV2128" s="13" t="s">
        <v>82</v>
      </c>
      <c r="AW2128" s="13" t="s">
        <v>33</v>
      </c>
      <c r="AX2128" s="13" t="s">
        <v>72</v>
      </c>
      <c r="AY2128" s="245" t="s">
        <v>180</v>
      </c>
    </row>
    <row r="2129" s="13" customFormat="1">
      <c r="A2129" s="13"/>
      <c r="B2129" s="235"/>
      <c r="C2129" s="236"/>
      <c r="D2129" s="228" t="s">
        <v>193</v>
      </c>
      <c r="E2129" s="237" t="s">
        <v>19</v>
      </c>
      <c r="F2129" s="238" t="s">
        <v>2391</v>
      </c>
      <c r="G2129" s="236"/>
      <c r="H2129" s="239">
        <v>-5.8799999999999999</v>
      </c>
      <c r="I2129" s="240"/>
      <c r="J2129" s="236"/>
      <c r="K2129" s="236"/>
      <c r="L2129" s="241"/>
      <c r="M2129" s="242"/>
      <c r="N2129" s="243"/>
      <c r="O2129" s="243"/>
      <c r="P2129" s="243"/>
      <c r="Q2129" s="243"/>
      <c r="R2129" s="243"/>
      <c r="S2129" s="243"/>
      <c r="T2129" s="244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45" t="s">
        <v>193</v>
      </c>
      <c r="AU2129" s="245" t="s">
        <v>82</v>
      </c>
      <c r="AV2129" s="13" t="s">
        <v>82</v>
      </c>
      <c r="AW2129" s="13" t="s">
        <v>33</v>
      </c>
      <c r="AX2129" s="13" t="s">
        <v>72</v>
      </c>
      <c r="AY2129" s="245" t="s">
        <v>180</v>
      </c>
    </row>
    <row r="2130" s="14" customFormat="1">
      <c r="A2130" s="14"/>
      <c r="B2130" s="246"/>
      <c r="C2130" s="247"/>
      <c r="D2130" s="228" t="s">
        <v>193</v>
      </c>
      <c r="E2130" s="248" t="s">
        <v>19</v>
      </c>
      <c r="F2130" s="249" t="s">
        <v>2471</v>
      </c>
      <c r="G2130" s="247"/>
      <c r="H2130" s="248" t="s">
        <v>19</v>
      </c>
      <c r="I2130" s="250"/>
      <c r="J2130" s="247"/>
      <c r="K2130" s="247"/>
      <c r="L2130" s="251"/>
      <c r="M2130" s="252"/>
      <c r="N2130" s="253"/>
      <c r="O2130" s="253"/>
      <c r="P2130" s="253"/>
      <c r="Q2130" s="253"/>
      <c r="R2130" s="253"/>
      <c r="S2130" s="253"/>
      <c r="T2130" s="25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5" t="s">
        <v>193</v>
      </c>
      <c r="AU2130" s="255" t="s">
        <v>82</v>
      </c>
      <c r="AV2130" s="14" t="s">
        <v>80</v>
      </c>
      <c r="AW2130" s="14" t="s">
        <v>33</v>
      </c>
      <c r="AX2130" s="14" t="s">
        <v>72</v>
      </c>
      <c r="AY2130" s="255" t="s">
        <v>180</v>
      </c>
    </row>
    <row r="2131" s="13" customFormat="1">
      <c r="A2131" s="13"/>
      <c r="B2131" s="235"/>
      <c r="C2131" s="236"/>
      <c r="D2131" s="228" t="s">
        <v>193</v>
      </c>
      <c r="E2131" s="237" t="s">
        <v>19</v>
      </c>
      <c r="F2131" s="238" t="s">
        <v>2472</v>
      </c>
      <c r="G2131" s="236"/>
      <c r="H2131" s="239">
        <v>134.715</v>
      </c>
      <c r="I2131" s="240"/>
      <c r="J2131" s="236"/>
      <c r="K2131" s="236"/>
      <c r="L2131" s="241"/>
      <c r="M2131" s="242"/>
      <c r="N2131" s="243"/>
      <c r="O2131" s="243"/>
      <c r="P2131" s="243"/>
      <c r="Q2131" s="243"/>
      <c r="R2131" s="243"/>
      <c r="S2131" s="243"/>
      <c r="T2131" s="244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45" t="s">
        <v>193</v>
      </c>
      <c r="AU2131" s="245" t="s">
        <v>82</v>
      </c>
      <c r="AV2131" s="13" t="s">
        <v>82</v>
      </c>
      <c r="AW2131" s="13" t="s">
        <v>33</v>
      </c>
      <c r="AX2131" s="13" t="s">
        <v>72</v>
      </c>
      <c r="AY2131" s="245" t="s">
        <v>180</v>
      </c>
    </row>
    <row r="2132" s="13" customFormat="1">
      <c r="A2132" s="13"/>
      <c r="B2132" s="235"/>
      <c r="C2132" s="236"/>
      <c r="D2132" s="228" t="s">
        <v>193</v>
      </c>
      <c r="E2132" s="237" t="s">
        <v>19</v>
      </c>
      <c r="F2132" s="238" t="s">
        <v>2473</v>
      </c>
      <c r="G2132" s="236"/>
      <c r="H2132" s="239">
        <v>92.504999999999995</v>
      </c>
      <c r="I2132" s="240"/>
      <c r="J2132" s="236"/>
      <c r="K2132" s="236"/>
      <c r="L2132" s="241"/>
      <c r="M2132" s="242"/>
      <c r="N2132" s="243"/>
      <c r="O2132" s="243"/>
      <c r="P2132" s="243"/>
      <c r="Q2132" s="243"/>
      <c r="R2132" s="243"/>
      <c r="S2132" s="243"/>
      <c r="T2132" s="244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45" t="s">
        <v>193</v>
      </c>
      <c r="AU2132" s="245" t="s">
        <v>82</v>
      </c>
      <c r="AV2132" s="13" t="s">
        <v>82</v>
      </c>
      <c r="AW2132" s="13" t="s">
        <v>33</v>
      </c>
      <c r="AX2132" s="13" t="s">
        <v>72</v>
      </c>
      <c r="AY2132" s="245" t="s">
        <v>180</v>
      </c>
    </row>
    <row r="2133" s="13" customFormat="1">
      <c r="A2133" s="13"/>
      <c r="B2133" s="235"/>
      <c r="C2133" s="236"/>
      <c r="D2133" s="228" t="s">
        <v>193</v>
      </c>
      <c r="E2133" s="237" t="s">
        <v>19</v>
      </c>
      <c r="F2133" s="238" t="s">
        <v>2474</v>
      </c>
      <c r="G2133" s="236"/>
      <c r="H2133" s="239">
        <v>-6.7199999999999998</v>
      </c>
      <c r="I2133" s="240"/>
      <c r="J2133" s="236"/>
      <c r="K2133" s="236"/>
      <c r="L2133" s="241"/>
      <c r="M2133" s="242"/>
      <c r="N2133" s="243"/>
      <c r="O2133" s="243"/>
      <c r="P2133" s="243"/>
      <c r="Q2133" s="243"/>
      <c r="R2133" s="243"/>
      <c r="S2133" s="243"/>
      <c r="T2133" s="244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5" t="s">
        <v>193</v>
      </c>
      <c r="AU2133" s="245" t="s">
        <v>82</v>
      </c>
      <c r="AV2133" s="13" t="s">
        <v>82</v>
      </c>
      <c r="AW2133" s="13" t="s">
        <v>33</v>
      </c>
      <c r="AX2133" s="13" t="s">
        <v>72</v>
      </c>
      <c r="AY2133" s="245" t="s">
        <v>180</v>
      </c>
    </row>
    <row r="2134" s="13" customFormat="1">
      <c r="A2134" s="13"/>
      <c r="B2134" s="235"/>
      <c r="C2134" s="236"/>
      <c r="D2134" s="228" t="s">
        <v>193</v>
      </c>
      <c r="E2134" s="237" t="s">
        <v>19</v>
      </c>
      <c r="F2134" s="238" t="s">
        <v>2475</v>
      </c>
      <c r="G2134" s="236"/>
      <c r="H2134" s="239">
        <v>-5.5</v>
      </c>
      <c r="I2134" s="240"/>
      <c r="J2134" s="236"/>
      <c r="K2134" s="236"/>
      <c r="L2134" s="241"/>
      <c r="M2134" s="242"/>
      <c r="N2134" s="243"/>
      <c r="O2134" s="243"/>
      <c r="P2134" s="243"/>
      <c r="Q2134" s="243"/>
      <c r="R2134" s="243"/>
      <c r="S2134" s="243"/>
      <c r="T2134" s="244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45" t="s">
        <v>193</v>
      </c>
      <c r="AU2134" s="245" t="s">
        <v>82</v>
      </c>
      <c r="AV2134" s="13" t="s">
        <v>82</v>
      </c>
      <c r="AW2134" s="13" t="s">
        <v>33</v>
      </c>
      <c r="AX2134" s="13" t="s">
        <v>72</v>
      </c>
      <c r="AY2134" s="245" t="s">
        <v>180</v>
      </c>
    </row>
    <row r="2135" s="14" customFormat="1">
      <c r="A2135" s="14"/>
      <c r="B2135" s="246"/>
      <c r="C2135" s="247"/>
      <c r="D2135" s="228" t="s">
        <v>193</v>
      </c>
      <c r="E2135" s="248" t="s">
        <v>19</v>
      </c>
      <c r="F2135" s="249" t="s">
        <v>2476</v>
      </c>
      <c r="G2135" s="247"/>
      <c r="H2135" s="248" t="s">
        <v>19</v>
      </c>
      <c r="I2135" s="250"/>
      <c r="J2135" s="247"/>
      <c r="K2135" s="247"/>
      <c r="L2135" s="251"/>
      <c r="M2135" s="252"/>
      <c r="N2135" s="253"/>
      <c r="O2135" s="253"/>
      <c r="P2135" s="253"/>
      <c r="Q2135" s="253"/>
      <c r="R2135" s="253"/>
      <c r="S2135" s="253"/>
      <c r="T2135" s="25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5" t="s">
        <v>193</v>
      </c>
      <c r="AU2135" s="255" t="s">
        <v>82</v>
      </c>
      <c r="AV2135" s="14" t="s">
        <v>80</v>
      </c>
      <c r="AW2135" s="14" t="s">
        <v>33</v>
      </c>
      <c r="AX2135" s="14" t="s">
        <v>72</v>
      </c>
      <c r="AY2135" s="255" t="s">
        <v>180</v>
      </c>
    </row>
    <row r="2136" s="13" customFormat="1">
      <c r="A2136" s="13"/>
      <c r="B2136" s="235"/>
      <c r="C2136" s="236"/>
      <c r="D2136" s="228" t="s">
        <v>193</v>
      </c>
      <c r="E2136" s="237" t="s">
        <v>19</v>
      </c>
      <c r="F2136" s="238" t="s">
        <v>2477</v>
      </c>
      <c r="G2136" s="236"/>
      <c r="H2136" s="239">
        <v>28</v>
      </c>
      <c r="I2136" s="240"/>
      <c r="J2136" s="236"/>
      <c r="K2136" s="236"/>
      <c r="L2136" s="241"/>
      <c r="M2136" s="242"/>
      <c r="N2136" s="243"/>
      <c r="O2136" s="243"/>
      <c r="P2136" s="243"/>
      <c r="Q2136" s="243"/>
      <c r="R2136" s="243"/>
      <c r="S2136" s="243"/>
      <c r="T2136" s="244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45" t="s">
        <v>193</v>
      </c>
      <c r="AU2136" s="245" t="s">
        <v>82</v>
      </c>
      <c r="AV2136" s="13" t="s">
        <v>82</v>
      </c>
      <c r="AW2136" s="13" t="s">
        <v>33</v>
      </c>
      <c r="AX2136" s="13" t="s">
        <v>72</v>
      </c>
      <c r="AY2136" s="245" t="s">
        <v>180</v>
      </c>
    </row>
    <row r="2137" s="13" customFormat="1">
      <c r="A2137" s="13"/>
      <c r="B2137" s="235"/>
      <c r="C2137" s="236"/>
      <c r="D2137" s="228" t="s">
        <v>193</v>
      </c>
      <c r="E2137" s="237" t="s">
        <v>19</v>
      </c>
      <c r="F2137" s="238" t="s">
        <v>2478</v>
      </c>
      <c r="G2137" s="236"/>
      <c r="H2137" s="239">
        <v>135.27500000000001</v>
      </c>
      <c r="I2137" s="240"/>
      <c r="J2137" s="236"/>
      <c r="K2137" s="236"/>
      <c r="L2137" s="241"/>
      <c r="M2137" s="242"/>
      <c r="N2137" s="243"/>
      <c r="O2137" s="243"/>
      <c r="P2137" s="243"/>
      <c r="Q2137" s="243"/>
      <c r="R2137" s="243"/>
      <c r="S2137" s="243"/>
      <c r="T2137" s="244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45" t="s">
        <v>193</v>
      </c>
      <c r="AU2137" s="245" t="s">
        <v>82</v>
      </c>
      <c r="AV2137" s="13" t="s">
        <v>82</v>
      </c>
      <c r="AW2137" s="13" t="s">
        <v>33</v>
      </c>
      <c r="AX2137" s="13" t="s">
        <v>72</v>
      </c>
      <c r="AY2137" s="245" t="s">
        <v>180</v>
      </c>
    </row>
    <row r="2138" s="13" customFormat="1">
      <c r="A2138" s="13"/>
      <c r="B2138" s="235"/>
      <c r="C2138" s="236"/>
      <c r="D2138" s="228" t="s">
        <v>193</v>
      </c>
      <c r="E2138" s="237" t="s">
        <v>19</v>
      </c>
      <c r="F2138" s="238" t="s">
        <v>2479</v>
      </c>
      <c r="G2138" s="236"/>
      <c r="H2138" s="239">
        <v>12.757999999999999</v>
      </c>
      <c r="I2138" s="240"/>
      <c r="J2138" s="236"/>
      <c r="K2138" s="236"/>
      <c r="L2138" s="241"/>
      <c r="M2138" s="242"/>
      <c r="N2138" s="243"/>
      <c r="O2138" s="243"/>
      <c r="P2138" s="243"/>
      <c r="Q2138" s="243"/>
      <c r="R2138" s="243"/>
      <c r="S2138" s="243"/>
      <c r="T2138" s="244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45" t="s">
        <v>193</v>
      </c>
      <c r="AU2138" s="245" t="s">
        <v>82</v>
      </c>
      <c r="AV2138" s="13" t="s">
        <v>82</v>
      </c>
      <c r="AW2138" s="13" t="s">
        <v>33</v>
      </c>
      <c r="AX2138" s="13" t="s">
        <v>72</v>
      </c>
      <c r="AY2138" s="245" t="s">
        <v>180</v>
      </c>
    </row>
    <row r="2139" s="13" customFormat="1">
      <c r="A2139" s="13"/>
      <c r="B2139" s="235"/>
      <c r="C2139" s="236"/>
      <c r="D2139" s="228" t="s">
        <v>193</v>
      </c>
      <c r="E2139" s="237" t="s">
        <v>19</v>
      </c>
      <c r="F2139" s="238" t="s">
        <v>2480</v>
      </c>
      <c r="G2139" s="236"/>
      <c r="H2139" s="239">
        <v>-10.5</v>
      </c>
      <c r="I2139" s="240"/>
      <c r="J2139" s="236"/>
      <c r="K2139" s="236"/>
      <c r="L2139" s="241"/>
      <c r="M2139" s="242"/>
      <c r="N2139" s="243"/>
      <c r="O2139" s="243"/>
      <c r="P2139" s="243"/>
      <c r="Q2139" s="243"/>
      <c r="R2139" s="243"/>
      <c r="S2139" s="243"/>
      <c r="T2139" s="244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45" t="s">
        <v>193</v>
      </c>
      <c r="AU2139" s="245" t="s">
        <v>82</v>
      </c>
      <c r="AV2139" s="13" t="s">
        <v>82</v>
      </c>
      <c r="AW2139" s="13" t="s">
        <v>33</v>
      </c>
      <c r="AX2139" s="13" t="s">
        <v>72</v>
      </c>
      <c r="AY2139" s="245" t="s">
        <v>180</v>
      </c>
    </row>
    <row r="2140" s="14" customFormat="1">
      <c r="A2140" s="14"/>
      <c r="B2140" s="246"/>
      <c r="C2140" s="247"/>
      <c r="D2140" s="228" t="s">
        <v>193</v>
      </c>
      <c r="E2140" s="248" t="s">
        <v>19</v>
      </c>
      <c r="F2140" s="249" t="s">
        <v>2481</v>
      </c>
      <c r="G2140" s="247"/>
      <c r="H2140" s="248" t="s">
        <v>19</v>
      </c>
      <c r="I2140" s="250"/>
      <c r="J2140" s="247"/>
      <c r="K2140" s="247"/>
      <c r="L2140" s="251"/>
      <c r="M2140" s="252"/>
      <c r="N2140" s="253"/>
      <c r="O2140" s="253"/>
      <c r="P2140" s="253"/>
      <c r="Q2140" s="253"/>
      <c r="R2140" s="253"/>
      <c r="S2140" s="253"/>
      <c r="T2140" s="254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5" t="s">
        <v>193</v>
      </c>
      <c r="AU2140" s="255" t="s">
        <v>82</v>
      </c>
      <c r="AV2140" s="14" t="s">
        <v>80</v>
      </c>
      <c r="AW2140" s="14" t="s">
        <v>33</v>
      </c>
      <c r="AX2140" s="14" t="s">
        <v>72</v>
      </c>
      <c r="AY2140" s="255" t="s">
        <v>180</v>
      </c>
    </row>
    <row r="2141" s="13" customFormat="1">
      <c r="A2141" s="13"/>
      <c r="B2141" s="235"/>
      <c r="C2141" s="236"/>
      <c r="D2141" s="228" t="s">
        <v>193</v>
      </c>
      <c r="E2141" s="237" t="s">
        <v>19</v>
      </c>
      <c r="F2141" s="238" t="s">
        <v>2482</v>
      </c>
      <c r="G2141" s="236"/>
      <c r="H2141" s="239">
        <v>146.94800000000001</v>
      </c>
      <c r="I2141" s="240"/>
      <c r="J2141" s="236"/>
      <c r="K2141" s="236"/>
      <c r="L2141" s="241"/>
      <c r="M2141" s="242"/>
      <c r="N2141" s="243"/>
      <c r="O2141" s="243"/>
      <c r="P2141" s="243"/>
      <c r="Q2141" s="243"/>
      <c r="R2141" s="243"/>
      <c r="S2141" s="243"/>
      <c r="T2141" s="244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45" t="s">
        <v>193</v>
      </c>
      <c r="AU2141" s="245" t="s">
        <v>82</v>
      </c>
      <c r="AV2141" s="13" t="s">
        <v>82</v>
      </c>
      <c r="AW2141" s="13" t="s">
        <v>33</v>
      </c>
      <c r="AX2141" s="13" t="s">
        <v>72</v>
      </c>
      <c r="AY2141" s="245" t="s">
        <v>180</v>
      </c>
    </row>
    <row r="2142" s="14" customFormat="1">
      <c r="A2142" s="14"/>
      <c r="B2142" s="246"/>
      <c r="C2142" s="247"/>
      <c r="D2142" s="228" t="s">
        <v>193</v>
      </c>
      <c r="E2142" s="248" t="s">
        <v>19</v>
      </c>
      <c r="F2142" s="249" t="s">
        <v>1789</v>
      </c>
      <c r="G2142" s="247"/>
      <c r="H2142" s="248" t="s">
        <v>19</v>
      </c>
      <c r="I2142" s="250"/>
      <c r="J2142" s="247"/>
      <c r="K2142" s="247"/>
      <c r="L2142" s="251"/>
      <c r="M2142" s="252"/>
      <c r="N2142" s="253"/>
      <c r="O2142" s="253"/>
      <c r="P2142" s="253"/>
      <c r="Q2142" s="253"/>
      <c r="R2142" s="253"/>
      <c r="S2142" s="253"/>
      <c r="T2142" s="254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55" t="s">
        <v>193</v>
      </c>
      <c r="AU2142" s="255" t="s">
        <v>82</v>
      </c>
      <c r="AV2142" s="14" t="s">
        <v>80</v>
      </c>
      <c r="AW2142" s="14" t="s">
        <v>33</v>
      </c>
      <c r="AX2142" s="14" t="s">
        <v>72</v>
      </c>
      <c r="AY2142" s="255" t="s">
        <v>180</v>
      </c>
    </row>
    <row r="2143" s="13" customFormat="1">
      <c r="A2143" s="13"/>
      <c r="B2143" s="235"/>
      <c r="C2143" s="236"/>
      <c r="D2143" s="228" t="s">
        <v>193</v>
      </c>
      <c r="E2143" s="237" t="s">
        <v>19</v>
      </c>
      <c r="F2143" s="238" t="s">
        <v>2483</v>
      </c>
      <c r="G2143" s="236"/>
      <c r="H2143" s="239">
        <v>10.199999999999999</v>
      </c>
      <c r="I2143" s="240"/>
      <c r="J2143" s="236"/>
      <c r="K2143" s="236"/>
      <c r="L2143" s="241"/>
      <c r="M2143" s="242"/>
      <c r="N2143" s="243"/>
      <c r="O2143" s="243"/>
      <c r="P2143" s="243"/>
      <c r="Q2143" s="243"/>
      <c r="R2143" s="243"/>
      <c r="S2143" s="243"/>
      <c r="T2143" s="244"/>
      <c r="U2143" s="13"/>
      <c r="V2143" s="13"/>
      <c r="W2143" s="13"/>
      <c r="X2143" s="13"/>
      <c r="Y2143" s="13"/>
      <c r="Z2143" s="13"/>
      <c r="AA2143" s="13"/>
      <c r="AB2143" s="13"/>
      <c r="AC2143" s="13"/>
      <c r="AD2143" s="13"/>
      <c r="AE2143" s="13"/>
      <c r="AT2143" s="245" t="s">
        <v>193</v>
      </c>
      <c r="AU2143" s="245" t="s">
        <v>82</v>
      </c>
      <c r="AV2143" s="13" t="s">
        <v>82</v>
      </c>
      <c r="AW2143" s="13" t="s">
        <v>33</v>
      </c>
      <c r="AX2143" s="13" t="s">
        <v>72</v>
      </c>
      <c r="AY2143" s="245" t="s">
        <v>180</v>
      </c>
    </row>
    <row r="2144" s="14" customFormat="1">
      <c r="A2144" s="14"/>
      <c r="B2144" s="246"/>
      <c r="C2144" s="247"/>
      <c r="D2144" s="228" t="s">
        <v>193</v>
      </c>
      <c r="E2144" s="248" t="s">
        <v>19</v>
      </c>
      <c r="F2144" s="249" t="s">
        <v>2484</v>
      </c>
      <c r="G2144" s="247"/>
      <c r="H2144" s="248" t="s">
        <v>19</v>
      </c>
      <c r="I2144" s="250"/>
      <c r="J2144" s="247"/>
      <c r="K2144" s="247"/>
      <c r="L2144" s="251"/>
      <c r="M2144" s="252"/>
      <c r="N2144" s="253"/>
      <c r="O2144" s="253"/>
      <c r="P2144" s="253"/>
      <c r="Q2144" s="253"/>
      <c r="R2144" s="253"/>
      <c r="S2144" s="253"/>
      <c r="T2144" s="254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T2144" s="255" t="s">
        <v>193</v>
      </c>
      <c r="AU2144" s="255" t="s">
        <v>82</v>
      </c>
      <c r="AV2144" s="14" t="s">
        <v>80</v>
      </c>
      <c r="AW2144" s="14" t="s">
        <v>33</v>
      </c>
      <c r="AX2144" s="14" t="s">
        <v>72</v>
      </c>
      <c r="AY2144" s="255" t="s">
        <v>180</v>
      </c>
    </row>
    <row r="2145" s="13" customFormat="1">
      <c r="A2145" s="13"/>
      <c r="B2145" s="235"/>
      <c r="C2145" s="236"/>
      <c r="D2145" s="228" t="s">
        <v>193</v>
      </c>
      <c r="E2145" s="237" t="s">
        <v>19</v>
      </c>
      <c r="F2145" s="238" t="s">
        <v>2485</v>
      </c>
      <c r="G2145" s="236"/>
      <c r="H2145" s="239">
        <v>-4.1779999999999999</v>
      </c>
      <c r="I2145" s="240"/>
      <c r="J2145" s="236"/>
      <c r="K2145" s="236"/>
      <c r="L2145" s="241"/>
      <c r="M2145" s="242"/>
      <c r="N2145" s="243"/>
      <c r="O2145" s="243"/>
      <c r="P2145" s="243"/>
      <c r="Q2145" s="243"/>
      <c r="R2145" s="243"/>
      <c r="S2145" s="243"/>
      <c r="T2145" s="244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45" t="s">
        <v>193</v>
      </c>
      <c r="AU2145" s="245" t="s">
        <v>82</v>
      </c>
      <c r="AV2145" s="13" t="s">
        <v>82</v>
      </c>
      <c r="AW2145" s="13" t="s">
        <v>33</v>
      </c>
      <c r="AX2145" s="13" t="s">
        <v>72</v>
      </c>
      <c r="AY2145" s="245" t="s">
        <v>180</v>
      </c>
    </row>
    <row r="2146" s="13" customFormat="1">
      <c r="A2146" s="13"/>
      <c r="B2146" s="235"/>
      <c r="C2146" s="236"/>
      <c r="D2146" s="228" t="s">
        <v>193</v>
      </c>
      <c r="E2146" s="237" t="s">
        <v>19</v>
      </c>
      <c r="F2146" s="238" t="s">
        <v>2486</v>
      </c>
      <c r="G2146" s="236"/>
      <c r="H2146" s="239">
        <v>-31.280000000000001</v>
      </c>
      <c r="I2146" s="240"/>
      <c r="J2146" s="236"/>
      <c r="K2146" s="236"/>
      <c r="L2146" s="241"/>
      <c r="M2146" s="242"/>
      <c r="N2146" s="243"/>
      <c r="O2146" s="243"/>
      <c r="P2146" s="243"/>
      <c r="Q2146" s="243"/>
      <c r="R2146" s="243"/>
      <c r="S2146" s="243"/>
      <c r="T2146" s="244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45" t="s">
        <v>193</v>
      </c>
      <c r="AU2146" s="245" t="s">
        <v>82</v>
      </c>
      <c r="AV2146" s="13" t="s">
        <v>82</v>
      </c>
      <c r="AW2146" s="13" t="s">
        <v>33</v>
      </c>
      <c r="AX2146" s="13" t="s">
        <v>72</v>
      </c>
      <c r="AY2146" s="245" t="s">
        <v>180</v>
      </c>
    </row>
    <row r="2147" s="13" customFormat="1">
      <c r="A2147" s="13"/>
      <c r="B2147" s="235"/>
      <c r="C2147" s="236"/>
      <c r="D2147" s="228" t="s">
        <v>193</v>
      </c>
      <c r="E2147" s="237" t="s">
        <v>19</v>
      </c>
      <c r="F2147" s="238" t="s">
        <v>2487</v>
      </c>
      <c r="G2147" s="236"/>
      <c r="H2147" s="239">
        <v>-2.6800000000000002</v>
      </c>
      <c r="I2147" s="240"/>
      <c r="J2147" s="236"/>
      <c r="K2147" s="236"/>
      <c r="L2147" s="241"/>
      <c r="M2147" s="242"/>
      <c r="N2147" s="243"/>
      <c r="O2147" s="243"/>
      <c r="P2147" s="243"/>
      <c r="Q2147" s="243"/>
      <c r="R2147" s="243"/>
      <c r="S2147" s="243"/>
      <c r="T2147" s="244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45" t="s">
        <v>193</v>
      </c>
      <c r="AU2147" s="245" t="s">
        <v>82</v>
      </c>
      <c r="AV2147" s="13" t="s">
        <v>82</v>
      </c>
      <c r="AW2147" s="13" t="s">
        <v>33</v>
      </c>
      <c r="AX2147" s="13" t="s">
        <v>72</v>
      </c>
      <c r="AY2147" s="245" t="s">
        <v>180</v>
      </c>
    </row>
    <row r="2148" s="14" customFormat="1">
      <c r="A2148" s="14"/>
      <c r="B2148" s="246"/>
      <c r="C2148" s="247"/>
      <c r="D2148" s="228" t="s">
        <v>193</v>
      </c>
      <c r="E2148" s="248" t="s">
        <v>19</v>
      </c>
      <c r="F2148" s="249" t="s">
        <v>1791</v>
      </c>
      <c r="G2148" s="247"/>
      <c r="H2148" s="248" t="s">
        <v>19</v>
      </c>
      <c r="I2148" s="250"/>
      <c r="J2148" s="247"/>
      <c r="K2148" s="247"/>
      <c r="L2148" s="251"/>
      <c r="M2148" s="252"/>
      <c r="N2148" s="253"/>
      <c r="O2148" s="253"/>
      <c r="P2148" s="253"/>
      <c r="Q2148" s="253"/>
      <c r="R2148" s="253"/>
      <c r="S2148" s="253"/>
      <c r="T2148" s="25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55" t="s">
        <v>193</v>
      </c>
      <c r="AU2148" s="255" t="s">
        <v>82</v>
      </c>
      <c r="AV2148" s="14" t="s">
        <v>80</v>
      </c>
      <c r="AW2148" s="14" t="s">
        <v>33</v>
      </c>
      <c r="AX2148" s="14" t="s">
        <v>72</v>
      </c>
      <c r="AY2148" s="255" t="s">
        <v>180</v>
      </c>
    </row>
    <row r="2149" s="13" customFormat="1">
      <c r="A2149" s="13"/>
      <c r="B2149" s="235"/>
      <c r="C2149" s="236"/>
      <c r="D2149" s="228" t="s">
        <v>193</v>
      </c>
      <c r="E2149" s="237" t="s">
        <v>19</v>
      </c>
      <c r="F2149" s="238" t="s">
        <v>2488</v>
      </c>
      <c r="G2149" s="236"/>
      <c r="H2149" s="239">
        <v>154.071</v>
      </c>
      <c r="I2149" s="240"/>
      <c r="J2149" s="236"/>
      <c r="K2149" s="236"/>
      <c r="L2149" s="241"/>
      <c r="M2149" s="242"/>
      <c r="N2149" s="243"/>
      <c r="O2149" s="243"/>
      <c r="P2149" s="243"/>
      <c r="Q2149" s="243"/>
      <c r="R2149" s="243"/>
      <c r="S2149" s="243"/>
      <c r="T2149" s="244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45" t="s">
        <v>193</v>
      </c>
      <c r="AU2149" s="245" t="s">
        <v>82</v>
      </c>
      <c r="AV2149" s="13" t="s">
        <v>82</v>
      </c>
      <c r="AW2149" s="13" t="s">
        <v>33</v>
      </c>
      <c r="AX2149" s="13" t="s">
        <v>72</v>
      </c>
      <c r="AY2149" s="245" t="s">
        <v>180</v>
      </c>
    </row>
    <row r="2150" s="13" customFormat="1">
      <c r="A2150" s="13"/>
      <c r="B2150" s="235"/>
      <c r="C2150" s="236"/>
      <c r="D2150" s="228" t="s">
        <v>193</v>
      </c>
      <c r="E2150" s="237" t="s">
        <v>19</v>
      </c>
      <c r="F2150" s="238" t="s">
        <v>2489</v>
      </c>
      <c r="G2150" s="236"/>
      <c r="H2150" s="239">
        <v>-1.329</v>
      </c>
      <c r="I2150" s="240"/>
      <c r="J2150" s="236"/>
      <c r="K2150" s="236"/>
      <c r="L2150" s="241"/>
      <c r="M2150" s="242"/>
      <c r="N2150" s="243"/>
      <c r="O2150" s="243"/>
      <c r="P2150" s="243"/>
      <c r="Q2150" s="243"/>
      <c r="R2150" s="243"/>
      <c r="S2150" s="243"/>
      <c r="T2150" s="244"/>
      <c r="U2150" s="13"/>
      <c r="V2150" s="13"/>
      <c r="W2150" s="13"/>
      <c r="X2150" s="13"/>
      <c r="Y2150" s="13"/>
      <c r="Z2150" s="13"/>
      <c r="AA2150" s="13"/>
      <c r="AB2150" s="13"/>
      <c r="AC2150" s="13"/>
      <c r="AD2150" s="13"/>
      <c r="AE2150" s="13"/>
      <c r="AT2150" s="245" t="s">
        <v>193</v>
      </c>
      <c r="AU2150" s="245" t="s">
        <v>82</v>
      </c>
      <c r="AV2150" s="13" t="s">
        <v>82</v>
      </c>
      <c r="AW2150" s="13" t="s">
        <v>33</v>
      </c>
      <c r="AX2150" s="13" t="s">
        <v>72</v>
      </c>
      <c r="AY2150" s="245" t="s">
        <v>180</v>
      </c>
    </row>
    <row r="2151" s="13" customFormat="1">
      <c r="A2151" s="13"/>
      <c r="B2151" s="235"/>
      <c r="C2151" s="236"/>
      <c r="D2151" s="228" t="s">
        <v>193</v>
      </c>
      <c r="E2151" s="237" t="s">
        <v>19</v>
      </c>
      <c r="F2151" s="238" t="s">
        <v>2474</v>
      </c>
      <c r="G2151" s="236"/>
      <c r="H2151" s="239">
        <v>-6.7199999999999998</v>
      </c>
      <c r="I2151" s="240"/>
      <c r="J2151" s="236"/>
      <c r="K2151" s="236"/>
      <c r="L2151" s="241"/>
      <c r="M2151" s="242"/>
      <c r="N2151" s="243"/>
      <c r="O2151" s="243"/>
      <c r="P2151" s="243"/>
      <c r="Q2151" s="243"/>
      <c r="R2151" s="243"/>
      <c r="S2151" s="243"/>
      <c r="T2151" s="244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45" t="s">
        <v>193</v>
      </c>
      <c r="AU2151" s="245" t="s">
        <v>82</v>
      </c>
      <c r="AV2151" s="13" t="s">
        <v>82</v>
      </c>
      <c r="AW2151" s="13" t="s">
        <v>33</v>
      </c>
      <c r="AX2151" s="13" t="s">
        <v>72</v>
      </c>
      <c r="AY2151" s="245" t="s">
        <v>180</v>
      </c>
    </row>
    <row r="2152" s="13" customFormat="1">
      <c r="A2152" s="13"/>
      <c r="B2152" s="235"/>
      <c r="C2152" s="236"/>
      <c r="D2152" s="228" t="s">
        <v>193</v>
      </c>
      <c r="E2152" s="237" t="s">
        <v>19</v>
      </c>
      <c r="F2152" s="238" t="s">
        <v>2490</v>
      </c>
      <c r="G2152" s="236"/>
      <c r="H2152" s="239">
        <v>-14.699999999999999</v>
      </c>
      <c r="I2152" s="240"/>
      <c r="J2152" s="236"/>
      <c r="K2152" s="236"/>
      <c r="L2152" s="241"/>
      <c r="M2152" s="242"/>
      <c r="N2152" s="243"/>
      <c r="O2152" s="243"/>
      <c r="P2152" s="243"/>
      <c r="Q2152" s="243"/>
      <c r="R2152" s="243"/>
      <c r="S2152" s="243"/>
      <c r="T2152" s="244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45" t="s">
        <v>193</v>
      </c>
      <c r="AU2152" s="245" t="s">
        <v>82</v>
      </c>
      <c r="AV2152" s="13" t="s">
        <v>82</v>
      </c>
      <c r="AW2152" s="13" t="s">
        <v>33</v>
      </c>
      <c r="AX2152" s="13" t="s">
        <v>72</v>
      </c>
      <c r="AY2152" s="245" t="s">
        <v>180</v>
      </c>
    </row>
    <row r="2153" s="16" customFormat="1">
      <c r="A2153" s="16"/>
      <c r="B2153" s="267"/>
      <c r="C2153" s="268"/>
      <c r="D2153" s="228" t="s">
        <v>193</v>
      </c>
      <c r="E2153" s="269" t="s">
        <v>19</v>
      </c>
      <c r="F2153" s="270" t="s">
        <v>473</v>
      </c>
      <c r="G2153" s="268"/>
      <c r="H2153" s="271">
        <v>1736.5589999999997</v>
      </c>
      <c r="I2153" s="272"/>
      <c r="J2153" s="268"/>
      <c r="K2153" s="268"/>
      <c r="L2153" s="273"/>
      <c r="M2153" s="274"/>
      <c r="N2153" s="275"/>
      <c r="O2153" s="275"/>
      <c r="P2153" s="275"/>
      <c r="Q2153" s="275"/>
      <c r="R2153" s="275"/>
      <c r="S2153" s="275"/>
      <c r="T2153" s="276"/>
      <c r="U2153" s="16"/>
      <c r="V2153" s="16"/>
      <c r="W2153" s="16"/>
      <c r="X2153" s="16"/>
      <c r="Y2153" s="16"/>
      <c r="Z2153" s="16"/>
      <c r="AA2153" s="16"/>
      <c r="AB2153" s="16"/>
      <c r="AC2153" s="16"/>
      <c r="AD2153" s="16"/>
      <c r="AE2153" s="16"/>
      <c r="AT2153" s="277" t="s">
        <v>193</v>
      </c>
      <c r="AU2153" s="277" t="s">
        <v>82</v>
      </c>
      <c r="AV2153" s="16" t="s">
        <v>100</v>
      </c>
      <c r="AW2153" s="16" t="s">
        <v>33</v>
      </c>
      <c r="AX2153" s="16" t="s">
        <v>72</v>
      </c>
      <c r="AY2153" s="277" t="s">
        <v>180</v>
      </c>
    </row>
    <row r="2154" s="15" customFormat="1">
      <c r="A2154" s="15"/>
      <c r="B2154" s="256"/>
      <c r="C2154" s="257"/>
      <c r="D2154" s="228" t="s">
        <v>193</v>
      </c>
      <c r="E2154" s="258" t="s">
        <v>19</v>
      </c>
      <c r="F2154" s="259" t="s">
        <v>353</v>
      </c>
      <c r="G2154" s="257"/>
      <c r="H2154" s="260">
        <v>2871.4430000000002</v>
      </c>
      <c r="I2154" s="261"/>
      <c r="J2154" s="257"/>
      <c r="K2154" s="257"/>
      <c r="L2154" s="262"/>
      <c r="M2154" s="263"/>
      <c r="N2154" s="264"/>
      <c r="O2154" s="264"/>
      <c r="P2154" s="264"/>
      <c r="Q2154" s="264"/>
      <c r="R2154" s="264"/>
      <c r="S2154" s="264"/>
      <c r="T2154" s="265"/>
      <c r="U2154" s="15"/>
      <c r="V2154" s="15"/>
      <c r="W2154" s="15"/>
      <c r="X2154" s="15"/>
      <c r="Y2154" s="15"/>
      <c r="Z2154" s="15"/>
      <c r="AA2154" s="15"/>
      <c r="AB2154" s="15"/>
      <c r="AC2154" s="15"/>
      <c r="AD2154" s="15"/>
      <c r="AE2154" s="15"/>
      <c r="AT2154" s="266" t="s">
        <v>193</v>
      </c>
      <c r="AU2154" s="266" t="s">
        <v>82</v>
      </c>
      <c r="AV2154" s="15" t="s">
        <v>187</v>
      </c>
      <c r="AW2154" s="15" t="s">
        <v>33</v>
      </c>
      <c r="AX2154" s="15" t="s">
        <v>80</v>
      </c>
      <c r="AY2154" s="266" t="s">
        <v>180</v>
      </c>
    </row>
    <row r="2155" s="2" customFormat="1" ht="16.5" customHeight="1">
      <c r="A2155" s="40"/>
      <c r="B2155" s="41"/>
      <c r="C2155" s="215" t="s">
        <v>2491</v>
      </c>
      <c r="D2155" s="215" t="s">
        <v>182</v>
      </c>
      <c r="E2155" s="216" t="s">
        <v>2492</v>
      </c>
      <c r="F2155" s="217" t="s">
        <v>2493</v>
      </c>
      <c r="G2155" s="218" t="s">
        <v>185</v>
      </c>
      <c r="H2155" s="219">
        <v>288.10000000000002</v>
      </c>
      <c r="I2155" s="220"/>
      <c r="J2155" s="221">
        <f>ROUND(I2155*H2155,2)</f>
        <v>0</v>
      </c>
      <c r="K2155" s="217" t="s">
        <v>186</v>
      </c>
      <c r="L2155" s="46"/>
      <c r="M2155" s="222" t="s">
        <v>19</v>
      </c>
      <c r="N2155" s="223" t="s">
        <v>43</v>
      </c>
      <c r="O2155" s="86"/>
      <c r="P2155" s="224">
        <f>O2155*H2155</f>
        <v>0</v>
      </c>
      <c r="Q2155" s="224">
        <v>0.0043800000000000002</v>
      </c>
      <c r="R2155" s="224">
        <f>Q2155*H2155</f>
        <v>1.2618780000000001</v>
      </c>
      <c r="S2155" s="224">
        <v>0</v>
      </c>
      <c r="T2155" s="225">
        <f>S2155*H2155</f>
        <v>0</v>
      </c>
      <c r="U2155" s="40"/>
      <c r="V2155" s="40"/>
      <c r="W2155" s="40"/>
      <c r="X2155" s="40"/>
      <c r="Y2155" s="40"/>
      <c r="Z2155" s="40"/>
      <c r="AA2155" s="40"/>
      <c r="AB2155" s="40"/>
      <c r="AC2155" s="40"/>
      <c r="AD2155" s="40"/>
      <c r="AE2155" s="40"/>
      <c r="AR2155" s="226" t="s">
        <v>187</v>
      </c>
      <c r="AT2155" s="226" t="s">
        <v>182</v>
      </c>
      <c r="AU2155" s="226" t="s">
        <v>82</v>
      </c>
      <c r="AY2155" s="19" t="s">
        <v>180</v>
      </c>
      <c r="BE2155" s="227">
        <f>IF(N2155="základní",J2155,0)</f>
        <v>0</v>
      </c>
      <c r="BF2155" s="227">
        <f>IF(N2155="snížená",J2155,0)</f>
        <v>0</v>
      </c>
      <c r="BG2155" s="227">
        <f>IF(N2155="zákl. přenesená",J2155,0)</f>
        <v>0</v>
      </c>
      <c r="BH2155" s="227">
        <f>IF(N2155="sníž. přenesená",J2155,0)</f>
        <v>0</v>
      </c>
      <c r="BI2155" s="227">
        <f>IF(N2155="nulová",J2155,0)</f>
        <v>0</v>
      </c>
      <c r="BJ2155" s="19" t="s">
        <v>80</v>
      </c>
      <c r="BK2155" s="227">
        <f>ROUND(I2155*H2155,2)</f>
        <v>0</v>
      </c>
      <c r="BL2155" s="19" t="s">
        <v>187</v>
      </c>
      <c r="BM2155" s="226" t="s">
        <v>2494</v>
      </c>
    </row>
    <row r="2156" s="2" customFormat="1">
      <c r="A2156" s="40"/>
      <c r="B2156" s="41"/>
      <c r="C2156" s="42"/>
      <c r="D2156" s="228" t="s">
        <v>189</v>
      </c>
      <c r="E2156" s="42"/>
      <c r="F2156" s="229" t="s">
        <v>2495</v>
      </c>
      <c r="G2156" s="42"/>
      <c r="H2156" s="42"/>
      <c r="I2156" s="230"/>
      <c r="J2156" s="42"/>
      <c r="K2156" s="42"/>
      <c r="L2156" s="46"/>
      <c r="M2156" s="231"/>
      <c r="N2156" s="232"/>
      <c r="O2156" s="86"/>
      <c r="P2156" s="86"/>
      <c r="Q2156" s="86"/>
      <c r="R2156" s="86"/>
      <c r="S2156" s="86"/>
      <c r="T2156" s="87"/>
      <c r="U2156" s="40"/>
      <c r="V2156" s="40"/>
      <c r="W2156" s="40"/>
      <c r="X2156" s="40"/>
      <c r="Y2156" s="40"/>
      <c r="Z2156" s="40"/>
      <c r="AA2156" s="40"/>
      <c r="AB2156" s="40"/>
      <c r="AC2156" s="40"/>
      <c r="AD2156" s="40"/>
      <c r="AE2156" s="40"/>
      <c r="AT2156" s="19" t="s">
        <v>189</v>
      </c>
      <c r="AU2156" s="19" t="s">
        <v>82</v>
      </c>
    </row>
    <row r="2157" s="2" customFormat="1">
      <c r="A2157" s="40"/>
      <c r="B2157" s="41"/>
      <c r="C2157" s="42"/>
      <c r="D2157" s="233" t="s">
        <v>191</v>
      </c>
      <c r="E2157" s="42"/>
      <c r="F2157" s="234" t="s">
        <v>2496</v>
      </c>
      <c r="G2157" s="42"/>
      <c r="H2157" s="42"/>
      <c r="I2157" s="230"/>
      <c r="J2157" s="42"/>
      <c r="K2157" s="42"/>
      <c r="L2157" s="46"/>
      <c r="M2157" s="231"/>
      <c r="N2157" s="232"/>
      <c r="O2157" s="86"/>
      <c r="P2157" s="86"/>
      <c r="Q2157" s="86"/>
      <c r="R2157" s="86"/>
      <c r="S2157" s="86"/>
      <c r="T2157" s="87"/>
      <c r="U2157" s="40"/>
      <c r="V2157" s="40"/>
      <c r="W2157" s="40"/>
      <c r="X2157" s="40"/>
      <c r="Y2157" s="40"/>
      <c r="Z2157" s="40"/>
      <c r="AA2157" s="40"/>
      <c r="AB2157" s="40"/>
      <c r="AC2157" s="40"/>
      <c r="AD2157" s="40"/>
      <c r="AE2157" s="40"/>
      <c r="AT2157" s="19" t="s">
        <v>191</v>
      </c>
      <c r="AU2157" s="19" t="s">
        <v>82</v>
      </c>
    </row>
    <row r="2158" s="14" customFormat="1">
      <c r="A2158" s="14"/>
      <c r="B2158" s="246"/>
      <c r="C2158" s="247"/>
      <c r="D2158" s="228" t="s">
        <v>193</v>
      </c>
      <c r="E2158" s="248" t="s">
        <v>19</v>
      </c>
      <c r="F2158" s="249" t="s">
        <v>1800</v>
      </c>
      <c r="G2158" s="247"/>
      <c r="H2158" s="248" t="s">
        <v>19</v>
      </c>
      <c r="I2158" s="250"/>
      <c r="J2158" s="247"/>
      <c r="K2158" s="247"/>
      <c r="L2158" s="251"/>
      <c r="M2158" s="252"/>
      <c r="N2158" s="253"/>
      <c r="O2158" s="253"/>
      <c r="P2158" s="253"/>
      <c r="Q2158" s="253"/>
      <c r="R2158" s="253"/>
      <c r="S2158" s="253"/>
      <c r="T2158" s="25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5" t="s">
        <v>193</v>
      </c>
      <c r="AU2158" s="255" t="s">
        <v>82</v>
      </c>
      <c r="AV2158" s="14" t="s">
        <v>80</v>
      </c>
      <c r="AW2158" s="14" t="s">
        <v>33</v>
      </c>
      <c r="AX2158" s="14" t="s">
        <v>72</v>
      </c>
      <c r="AY2158" s="255" t="s">
        <v>180</v>
      </c>
    </row>
    <row r="2159" s="13" customFormat="1">
      <c r="A2159" s="13"/>
      <c r="B2159" s="235"/>
      <c r="C2159" s="236"/>
      <c r="D2159" s="228" t="s">
        <v>193</v>
      </c>
      <c r="E2159" s="237" t="s">
        <v>19</v>
      </c>
      <c r="F2159" s="238" t="s">
        <v>2497</v>
      </c>
      <c r="G2159" s="236"/>
      <c r="H2159" s="239">
        <v>1</v>
      </c>
      <c r="I2159" s="240"/>
      <c r="J2159" s="236"/>
      <c r="K2159" s="236"/>
      <c r="L2159" s="241"/>
      <c r="M2159" s="242"/>
      <c r="N2159" s="243"/>
      <c r="O2159" s="243"/>
      <c r="P2159" s="243"/>
      <c r="Q2159" s="243"/>
      <c r="R2159" s="243"/>
      <c r="S2159" s="243"/>
      <c r="T2159" s="244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45" t="s">
        <v>193</v>
      </c>
      <c r="AU2159" s="245" t="s">
        <v>82</v>
      </c>
      <c r="AV2159" s="13" t="s">
        <v>82</v>
      </c>
      <c r="AW2159" s="13" t="s">
        <v>33</v>
      </c>
      <c r="AX2159" s="13" t="s">
        <v>72</v>
      </c>
      <c r="AY2159" s="245" t="s">
        <v>180</v>
      </c>
    </row>
    <row r="2160" s="14" customFormat="1">
      <c r="A2160" s="14"/>
      <c r="B2160" s="246"/>
      <c r="C2160" s="247"/>
      <c r="D2160" s="228" t="s">
        <v>193</v>
      </c>
      <c r="E2160" s="248" t="s">
        <v>19</v>
      </c>
      <c r="F2160" s="249" t="s">
        <v>2498</v>
      </c>
      <c r="G2160" s="247"/>
      <c r="H2160" s="248" t="s">
        <v>19</v>
      </c>
      <c r="I2160" s="250"/>
      <c r="J2160" s="247"/>
      <c r="K2160" s="247"/>
      <c r="L2160" s="251"/>
      <c r="M2160" s="252"/>
      <c r="N2160" s="253"/>
      <c r="O2160" s="253"/>
      <c r="P2160" s="253"/>
      <c r="Q2160" s="253"/>
      <c r="R2160" s="253"/>
      <c r="S2160" s="253"/>
      <c r="T2160" s="254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T2160" s="255" t="s">
        <v>193</v>
      </c>
      <c r="AU2160" s="255" t="s">
        <v>82</v>
      </c>
      <c r="AV2160" s="14" t="s">
        <v>80</v>
      </c>
      <c r="AW2160" s="14" t="s">
        <v>33</v>
      </c>
      <c r="AX2160" s="14" t="s">
        <v>72</v>
      </c>
      <c r="AY2160" s="255" t="s">
        <v>180</v>
      </c>
    </row>
    <row r="2161" s="14" customFormat="1">
      <c r="A2161" s="14"/>
      <c r="B2161" s="246"/>
      <c r="C2161" s="247"/>
      <c r="D2161" s="228" t="s">
        <v>193</v>
      </c>
      <c r="E2161" s="248" t="s">
        <v>19</v>
      </c>
      <c r="F2161" s="249" t="s">
        <v>2499</v>
      </c>
      <c r="G2161" s="247"/>
      <c r="H2161" s="248" t="s">
        <v>19</v>
      </c>
      <c r="I2161" s="250"/>
      <c r="J2161" s="247"/>
      <c r="K2161" s="247"/>
      <c r="L2161" s="251"/>
      <c r="M2161" s="252"/>
      <c r="N2161" s="253"/>
      <c r="O2161" s="253"/>
      <c r="P2161" s="253"/>
      <c r="Q2161" s="253"/>
      <c r="R2161" s="253"/>
      <c r="S2161" s="253"/>
      <c r="T2161" s="254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T2161" s="255" t="s">
        <v>193</v>
      </c>
      <c r="AU2161" s="255" t="s">
        <v>82</v>
      </c>
      <c r="AV2161" s="14" t="s">
        <v>80</v>
      </c>
      <c r="AW2161" s="14" t="s">
        <v>33</v>
      </c>
      <c r="AX2161" s="14" t="s">
        <v>72</v>
      </c>
      <c r="AY2161" s="255" t="s">
        <v>180</v>
      </c>
    </row>
    <row r="2162" s="13" customFormat="1">
      <c r="A2162" s="13"/>
      <c r="B2162" s="235"/>
      <c r="C2162" s="236"/>
      <c r="D2162" s="228" t="s">
        <v>193</v>
      </c>
      <c r="E2162" s="237" t="s">
        <v>19</v>
      </c>
      <c r="F2162" s="238" t="s">
        <v>2500</v>
      </c>
      <c r="G2162" s="236"/>
      <c r="H2162" s="239">
        <v>287.10000000000002</v>
      </c>
      <c r="I2162" s="240"/>
      <c r="J2162" s="236"/>
      <c r="K2162" s="236"/>
      <c r="L2162" s="241"/>
      <c r="M2162" s="242"/>
      <c r="N2162" s="243"/>
      <c r="O2162" s="243"/>
      <c r="P2162" s="243"/>
      <c r="Q2162" s="243"/>
      <c r="R2162" s="243"/>
      <c r="S2162" s="243"/>
      <c r="T2162" s="244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45" t="s">
        <v>193</v>
      </c>
      <c r="AU2162" s="245" t="s">
        <v>82</v>
      </c>
      <c r="AV2162" s="13" t="s">
        <v>82</v>
      </c>
      <c r="AW2162" s="13" t="s">
        <v>33</v>
      </c>
      <c r="AX2162" s="13" t="s">
        <v>72</v>
      </c>
      <c r="AY2162" s="245" t="s">
        <v>180</v>
      </c>
    </row>
    <row r="2163" s="15" customFormat="1">
      <c r="A2163" s="15"/>
      <c r="B2163" s="256"/>
      <c r="C2163" s="257"/>
      <c r="D2163" s="228" t="s">
        <v>193</v>
      </c>
      <c r="E2163" s="258" t="s">
        <v>19</v>
      </c>
      <c r="F2163" s="259" t="s">
        <v>353</v>
      </c>
      <c r="G2163" s="257"/>
      <c r="H2163" s="260">
        <v>288.10000000000002</v>
      </c>
      <c r="I2163" s="261"/>
      <c r="J2163" s="257"/>
      <c r="K2163" s="257"/>
      <c r="L2163" s="262"/>
      <c r="M2163" s="263"/>
      <c r="N2163" s="264"/>
      <c r="O2163" s="264"/>
      <c r="P2163" s="264"/>
      <c r="Q2163" s="264"/>
      <c r="R2163" s="264"/>
      <c r="S2163" s="264"/>
      <c r="T2163" s="265"/>
      <c r="U2163" s="15"/>
      <c r="V2163" s="15"/>
      <c r="W2163" s="15"/>
      <c r="X2163" s="15"/>
      <c r="Y2163" s="15"/>
      <c r="Z2163" s="15"/>
      <c r="AA2163" s="15"/>
      <c r="AB2163" s="15"/>
      <c r="AC2163" s="15"/>
      <c r="AD2163" s="15"/>
      <c r="AE2163" s="15"/>
      <c r="AT2163" s="266" t="s">
        <v>193</v>
      </c>
      <c r="AU2163" s="266" t="s">
        <v>82</v>
      </c>
      <c r="AV2163" s="15" t="s">
        <v>187</v>
      </c>
      <c r="AW2163" s="15" t="s">
        <v>33</v>
      </c>
      <c r="AX2163" s="15" t="s">
        <v>80</v>
      </c>
      <c r="AY2163" s="266" t="s">
        <v>180</v>
      </c>
    </row>
    <row r="2164" s="2" customFormat="1" ht="16.5" customHeight="1">
      <c r="A2164" s="40"/>
      <c r="B2164" s="41"/>
      <c r="C2164" s="215" t="s">
        <v>2501</v>
      </c>
      <c r="D2164" s="215" t="s">
        <v>182</v>
      </c>
      <c r="E2164" s="216" t="s">
        <v>2502</v>
      </c>
      <c r="F2164" s="217" t="s">
        <v>2503</v>
      </c>
      <c r="G2164" s="218" t="s">
        <v>185</v>
      </c>
      <c r="H2164" s="219">
        <v>2452</v>
      </c>
      <c r="I2164" s="220"/>
      <c r="J2164" s="221">
        <f>ROUND(I2164*H2164,2)</f>
        <v>0</v>
      </c>
      <c r="K2164" s="217" t="s">
        <v>186</v>
      </c>
      <c r="L2164" s="46"/>
      <c r="M2164" s="222" t="s">
        <v>19</v>
      </c>
      <c r="N2164" s="223" t="s">
        <v>43</v>
      </c>
      <c r="O2164" s="86"/>
      <c r="P2164" s="224">
        <f>O2164*H2164</f>
        <v>0</v>
      </c>
      <c r="Q2164" s="224">
        <v>0.016279999999999999</v>
      </c>
      <c r="R2164" s="224">
        <f>Q2164*H2164</f>
        <v>39.918559999999999</v>
      </c>
      <c r="S2164" s="224">
        <v>0</v>
      </c>
      <c r="T2164" s="225">
        <f>S2164*H2164</f>
        <v>0</v>
      </c>
      <c r="U2164" s="40"/>
      <c r="V2164" s="40"/>
      <c r="W2164" s="40"/>
      <c r="X2164" s="40"/>
      <c r="Y2164" s="40"/>
      <c r="Z2164" s="40"/>
      <c r="AA2164" s="40"/>
      <c r="AB2164" s="40"/>
      <c r="AC2164" s="40"/>
      <c r="AD2164" s="40"/>
      <c r="AE2164" s="40"/>
      <c r="AR2164" s="226" t="s">
        <v>187</v>
      </c>
      <c r="AT2164" s="226" t="s">
        <v>182</v>
      </c>
      <c r="AU2164" s="226" t="s">
        <v>82</v>
      </c>
      <c r="AY2164" s="19" t="s">
        <v>180</v>
      </c>
      <c r="BE2164" s="227">
        <f>IF(N2164="základní",J2164,0)</f>
        <v>0</v>
      </c>
      <c r="BF2164" s="227">
        <f>IF(N2164="snížená",J2164,0)</f>
        <v>0</v>
      </c>
      <c r="BG2164" s="227">
        <f>IF(N2164="zákl. přenesená",J2164,0)</f>
        <v>0</v>
      </c>
      <c r="BH2164" s="227">
        <f>IF(N2164="sníž. přenesená",J2164,0)</f>
        <v>0</v>
      </c>
      <c r="BI2164" s="227">
        <f>IF(N2164="nulová",J2164,0)</f>
        <v>0</v>
      </c>
      <c r="BJ2164" s="19" t="s">
        <v>80</v>
      </c>
      <c r="BK2164" s="227">
        <f>ROUND(I2164*H2164,2)</f>
        <v>0</v>
      </c>
      <c r="BL2164" s="19" t="s">
        <v>187</v>
      </c>
      <c r="BM2164" s="226" t="s">
        <v>2504</v>
      </c>
    </row>
    <row r="2165" s="2" customFormat="1">
      <c r="A2165" s="40"/>
      <c r="B2165" s="41"/>
      <c r="C2165" s="42"/>
      <c r="D2165" s="228" t="s">
        <v>189</v>
      </c>
      <c r="E2165" s="42"/>
      <c r="F2165" s="229" t="s">
        <v>2505</v>
      </c>
      <c r="G2165" s="42"/>
      <c r="H2165" s="42"/>
      <c r="I2165" s="230"/>
      <c r="J2165" s="42"/>
      <c r="K2165" s="42"/>
      <c r="L2165" s="46"/>
      <c r="M2165" s="231"/>
      <c r="N2165" s="232"/>
      <c r="O2165" s="86"/>
      <c r="P2165" s="86"/>
      <c r="Q2165" s="86"/>
      <c r="R2165" s="86"/>
      <c r="S2165" s="86"/>
      <c r="T2165" s="87"/>
      <c r="U2165" s="40"/>
      <c r="V2165" s="40"/>
      <c r="W2165" s="40"/>
      <c r="X2165" s="40"/>
      <c r="Y2165" s="40"/>
      <c r="Z2165" s="40"/>
      <c r="AA2165" s="40"/>
      <c r="AB2165" s="40"/>
      <c r="AC2165" s="40"/>
      <c r="AD2165" s="40"/>
      <c r="AE2165" s="40"/>
      <c r="AT2165" s="19" t="s">
        <v>189</v>
      </c>
      <c r="AU2165" s="19" t="s">
        <v>82</v>
      </c>
    </row>
    <row r="2166" s="2" customFormat="1">
      <c r="A2166" s="40"/>
      <c r="B2166" s="41"/>
      <c r="C2166" s="42"/>
      <c r="D2166" s="233" t="s">
        <v>191</v>
      </c>
      <c r="E2166" s="42"/>
      <c r="F2166" s="234" t="s">
        <v>2506</v>
      </c>
      <c r="G2166" s="42"/>
      <c r="H2166" s="42"/>
      <c r="I2166" s="230"/>
      <c r="J2166" s="42"/>
      <c r="K2166" s="42"/>
      <c r="L2166" s="46"/>
      <c r="M2166" s="231"/>
      <c r="N2166" s="232"/>
      <c r="O2166" s="86"/>
      <c r="P2166" s="86"/>
      <c r="Q2166" s="86"/>
      <c r="R2166" s="86"/>
      <c r="S2166" s="86"/>
      <c r="T2166" s="87"/>
      <c r="U2166" s="40"/>
      <c r="V2166" s="40"/>
      <c r="W2166" s="40"/>
      <c r="X2166" s="40"/>
      <c r="Y2166" s="40"/>
      <c r="Z2166" s="40"/>
      <c r="AA2166" s="40"/>
      <c r="AB2166" s="40"/>
      <c r="AC2166" s="40"/>
      <c r="AD2166" s="40"/>
      <c r="AE2166" s="40"/>
      <c r="AT2166" s="19" t="s">
        <v>191</v>
      </c>
      <c r="AU2166" s="19" t="s">
        <v>82</v>
      </c>
    </row>
    <row r="2167" s="14" customFormat="1">
      <c r="A2167" s="14"/>
      <c r="B2167" s="246"/>
      <c r="C2167" s="247"/>
      <c r="D2167" s="228" t="s">
        <v>193</v>
      </c>
      <c r="E2167" s="248" t="s">
        <v>19</v>
      </c>
      <c r="F2167" s="249" t="s">
        <v>2507</v>
      </c>
      <c r="G2167" s="247"/>
      <c r="H2167" s="248" t="s">
        <v>19</v>
      </c>
      <c r="I2167" s="250"/>
      <c r="J2167" s="247"/>
      <c r="K2167" s="247"/>
      <c r="L2167" s="251"/>
      <c r="M2167" s="252"/>
      <c r="N2167" s="253"/>
      <c r="O2167" s="253"/>
      <c r="P2167" s="253"/>
      <c r="Q2167" s="253"/>
      <c r="R2167" s="253"/>
      <c r="S2167" s="253"/>
      <c r="T2167" s="25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5" t="s">
        <v>193</v>
      </c>
      <c r="AU2167" s="255" t="s">
        <v>82</v>
      </c>
      <c r="AV2167" s="14" t="s">
        <v>80</v>
      </c>
      <c r="AW2167" s="14" t="s">
        <v>33</v>
      </c>
      <c r="AX2167" s="14" t="s">
        <v>72</v>
      </c>
      <c r="AY2167" s="255" t="s">
        <v>180</v>
      </c>
    </row>
    <row r="2168" s="13" customFormat="1">
      <c r="A2168" s="13"/>
      <c r="B2168" s="235"/>
      <c r="C2168" s="236"/>
      <c r="D2168" s="228" t="s">
        <v>193</v>
      </c>
      <c r="E2168" s="237" t="s">
        <v>19</v>
      </c>
      <c r="F2168" s="238" t="s">
        <v>2508</v>
      </c>
      <c r="G2168" s="236"/>
      <c r="H2168" s="239">
        <v>2872</v>
      </c>
      <c r="I2168" s="240"/>
      <c r="J2168" s="236"/>
      <c r="K2168" s="236"/>
      <c r="L2168" s="241"/>
      <c r="M2168" s="242"/>
      <c r="N2168" s="243"/>
      <c r="O2168" s="243"/>
      <c r="P2168" s="243"/>
      <c r="Q2168" s="243"/>
      <c r="R2168" s="243"/>
      <c r="S2168" s="243"/>
      <c r="T2168" s="244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45" t="s">
        <v>193</v>
      </c>
      <c r="AU2168" s="245" t="s">
        <v>82</v>
      </c>
      <c r="AV2168" s="13" t="s">
        <v>82</v>
      </c>
      <c r="AW2168" s="13" t="s">
        <v>33</v>
      </c>
      <c r="AX2168" s="13" t="s">
        <v>72</v>
      </c>
      <c r="AY2168" s="245" t="s">
        <v>180</v>
      </c>
    </row>
    <row r="2169" s="14" customFormat="1">
      <c r="A2169" s="14"/>
      <c r="B2169" s="246"/>
      <c r="C2169" s="247"/>
      <c r="D2169" s="228" t="s">
        <v>193</v>
      </c>
      <c r="E2169" s="248" t="s">
        <v>19</v>
      </c>
      <c r="F2169" s="249" t="s">
        <v>2509</v>
      </c>
      <c r="G2169" s="247"/>
      <c r="H2169" s="248" t="s">
        <v>19</v>
      </c>
      <c r="I2169" s="250"/>
      <c r="J2169" s="247"/>
      <c r="K2169" s="247"/>
      <c r="L2169" s="251"/>
      <c r="M2169" s="252"/>
      <c r="N2169" s="253"/>
      <c r="O2169" s="253"/>
      <c r="P2169" s="253"/>
      <c r="Q2169" s="253"/>
      <c r="R2169" s="253"/>
      <c r="S2169" s="253"/>
      <c r="T2169" s="254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T2169" s="255" t="s">
        <v>193</v>
      </c>
      <c r="AU2169" s="255" t="s">
        <v>82</v>
      </c>
      <c r="AV2169" s="14" t="s">
        <v>80</v>
      </c>
      <c r="AW2169" s="14" t="s">
        <v>33</v>
      </c>
      <c r="AX2169" s="14" t="s">
        <v>72</v>
      </c>
      <c r="AY2169" s="255" t="s">
        <v>180</v>
      </c>
    </row>
    <row r="2170" s="13" customFormat="1">
      <c r="A2170" s="13"/>
      <c r="B2170" s="235"/>
      <c r="C2170" s="236"/>
      <c r="D2170" s="228" t="s">
        <v>193</v>
      </c>
      <c r="E2170" s="237" t="s">
        <v>19</v>
      </c>
      <c r="F2170" s="238" t="s">
        <v>2510</v>
      </c>
      <c r="G2170" s="236"/>
      <c r="H2170" s="239">
        <v>-420</v>
      </c>
      <c r="I2170" s="240"/>
      <c r="J2170" s="236"/>
      <c r="K2170" s="236"/>
      <c r="L2170" s="241"/>
      <c r="M2170" s="242"/>
      <c r="N2170" s="243"/>
      <c r="O2170" s="243"/>
      <c r="P2170" s="243"/>
      <c r="Q2170" s="243"/>
      <c r="R2170" s="243"/>
      <c r="S2170" s="243"/>
      <c r="T2170" s="244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45" t="s">
        <v>193</v>
      </c>
      <c r="AU2170" s="245" t="s">
        <v>82</v>
      </c>
      <c r="AV2170" s="13" t="s">
        <v>82</v>
      </c>
      <c r="AW2170" s="13" t="s">
        <v>33</v>
      </c>
      <c r="AX2170" s="13" t="s">
        <v>72</v>
      </c>
      <c r="AY2170" s="245" t="s">
        <v>180</v>
      </c>
    </row>
    <row r="2171" s="15" customFormat="1">
      <c r="A2171" s="15"/>
      <c r="B2171" s="256"/>
      <c r="C2171" s="257"/>
      <c r="D2171" s="228" t="s">
        <v>193</v>
      </c>
      <c r="E2171" s="258" t="s">
        <v>19</v>
      </c>
      <c r="F2171" s="259" t="s">
        <v>353</v>
      </c>
      <c r="G2171" s="257"/>
      <c r="H2171" s="260">
        <v>2452</v>
      </c>
      <c r="I2171" s="261"/>
      <c r="J2171" s="257"/>
      <c r="K2171" s="257"/>
      <c r="L2171" s="262"/>
      <c r="M2171" s="263"/>
      <c r="N2171" s="264"/>
      <c r="O2171" s="264"/>
      <c r="P2171" s="264"/>
      <c r="Q2171" s="264"/>
      <c r="R2171" s="264"/>
      <c r="S2171" s="264"/>
      <c r="T2171" s="265"/>
      <c r="U2171" s="15"/>
      <c r="V2171" s="15"/>
      <c r="W2171" s="15"/>
      <c r="X2171" s="15"/>
      <c r="Y2171" s="15"/>
      <c r="Z2171" s="15"/>
      <c r="AA2171" s="15"/>
      <c r="AB2171" s="15"/>
      <c r="AC2171" s="15"/>
      <c r="AD2171" s="15"/>
      <c r="AE2171" s="15"/>
      <c r="AT2171" s="266" t="s">
        <v>193</v>
      </c>
      <c r="AU2171" s="266" t="s">
        <v>82</v>
      </c>
      <c r="AV2171" s="15" t="s">
        <v>187</v>
      </c>
      <c r="AW2171" s="15" t="s">
        <v>33</v>
      </c>
      <c r="AX2171" s="15" t="s">
        <v>80</v>
      </c>
      <c r="AY2171" s="266" t="s">
        <v>180</v>
      </c>
    </row>
    <row r="2172" s="2" customFormat="1" ht="16.5" customHeight="1">
      <c r="A2172" s="40"/>
      <c r="B2172" s="41"/>
      <c r="C2172" s="215" t="s">
        <v>2511</v>
      </c>
      <c r="D2172" s="215" t="s">
        <v>182</v>
      </c>
      <c r="E2172" s="216" t="s">
        <v>2512</v>
      </c>
      <c r="F2172" s="217" t="s">
        <v>2513</v>
      </c>
      <c r="G2172" s="218" t="s">
        <v>185</v>
      </c>
      <c r="H2172" s="219">
        <v>420</v>
      </c>
      <c r="I2172" s="220"/>
      <c r="J2172" s="221">
        <f>ROUND(I2172*H2172,2)</f>
        <v>0</v>
      </c>
      <c r="K2172" s="217" t="s">
        <v>186</v>
      </c>
      <c r="L2172" s="46"/>
      <c r="M2172" s="222" t="s">
        <v>19</v>
      </c>
      <c r="N2172" s="223" t="s">
        <v>43</v>
      </c>
      <c r="O2172" s="86"/>
      <c r="P2172" s="224">
        <f>O2172*H2172</f>
        <v>0</v>
      </c>
      <c r="Q2172" s="224">
        <v>0.021000000000000001</v>
      </c>
      <c r="R2172" s="224">
        <f>Q2172*H2172</f>
        <v>8.8200000000000003</v>
      </c>
      <c r="S2172" s="224">
        <v>0</v>
      </c>
      <c r="T2172" s="225">
        <f>S2172*H2172</f>
        <v>0</v>
      </c>
      <c r="U2172" s="40"/>
      <c r="V2172" s="40"/>
      <c r="W2172" s="40"/>
      <c r="X2172" s="40"/>
      <c r="Y2172" s="40"/>
      <c r="Z2172" s="40"/>
      <c r="AA2172" s="40"/>
      <c r="AB2172" s="40"/>
      <c r="AC2172" s="40"/>
      <c r="AD2172" s="40"/>
      <c r="AE2172" s="40"/>
      <c r="AR2172" s="226" t="s">
        <v>187</v>
      </c>
      <c r="AT2172" s="226" t="s">
        <v>182</v>
      </c>
      <c r="AU2172" s="226" t="s">
        <v>82</v>
      </c>
      <c r="AY2172" s="19" t="s">
        <v>180</v>
      </c>
      <c r="BE2172" s="227">
        <f>IF(N2172="základní",J2172,0)</f>
        <v>0</v>
      </c>
      <c r="BF2172" s="227">
        <f>IF(N2172="snížená",J2172,0)</f>
        <v>0</v>
      </c>
      <c r="BG2172" s="227">
        <f>IF(N2172="zákl. přenesená",J2172,0)</f>
        <v>0</v>
      </c>
      <c r="BH2172" s="227">
        <f>IF(N2172="sníž. přenesená",J2172,0)</f>
        <v>0</v>
      </c>
      <c r="BI2172" s="227">
        <f>IF(N2172="nulová",J2172,0)</f>
        <v>0</v>
      </c>
      <c r="BJ2172" s="19" t="s">
        <v>80</v>
      </c>
      <c r="BK2172" s="227">
        <f>ROUND(I2172*H2172,2)</f>
        <v>0</v>
      </c>
      <c r="BL2172" s="19" t="s">
        <v>187</v>
      </c>
      <c r="BM2172" s="226" t="s">
        <v>2514</v>
      </c>
    </row>
    <row r="2173" s="2" customFormat="1">
      <c r="A2173" s="40"/>
      <c r="B2173" s="41"/>
      <c r="C2173" s="42"/>
      <c r="D2173" s="228" t="s">
        <v>189</v>
      </c>
      <c r="E2173" s="42"/>
      <c r="F2173" s="229" t="s">
        <v>2515</v>
      </c>
      <c r="G2173" s="42"/>
      <c r="H2173" s="42"/>
      <c r="I2173" s="230"/>
      <c r="J2173" s="42"/>
      <c r="K2173" s="42"/>
      <c r="L2173" s="46"/>
      <c r="M2173" s="231"/>
      <c r="N2173" s="232"/>
      <c r="O2173" s="86"/>
      <c r="P2173" s="86"/>
      <c r="Q2173" s="86"/>
      <c r="R2173" s="86"/>
      <c r="S2173" s="86"/>
      <c r="T2173" s="87"/>
      <c r="U2173" s="40"/>
      <c r="V2173" s="40"/>
      <c r="W2173" s="40"/>
      <c r="X2173" s="40"/>
      <c r="Y2173" s="40"/>
      <c r="Z2173" s="40"/>
      <c r="AA2173" s="40"/>
      <c r="AB2173" s="40"/>
      <c r="AC2173" s="40"/>
      <c r="AD2173" s="40"/>
      <c r="AE2173" s="40"/>
      <c r="AT2173" s="19" t="s">
        <v>189</v>
      </c>
      <c r="AU2173" s="19" t="s">
        <v>82</v>
      </c>
    </row>
    <row r="2174" s="2" customFormat="1">
      <c r="A2174" s="40"/>
      <c r="B2174" s="41"/>
      <c r="C2174" s="42"/>
      <c r="D2174" s="233" t="s">
        <v>191</v>
      </c>
      <c r="E2174" s="42"/>
      <c r="F2174" s="234" t="s">
        <v>2516</v>
      </c>
      <c r="G2174" s="42"/>
      <c r="H2174" s="42"/>
      <c r="I2174" s="230"/>
      <c r="J2174" s="42"/>
      <c r="K2174" s="42"/>
      <c r="L2174" s="46"/>
      <c r="M2174" s="231"/>
      <c r="N2174" s="232"/>
      <c r="O2174" s="86"/>
      <c r="P2174" s="86"/>
      <c r="Q2174" s="86"/>
      <c r="R2174" s="86"/>
      <c r="S2174" s="86"/>
      <c r="T2174" s="87"/>
      <c r="U2174" s="40"/>
      <c r="V2174" s="40"/>
      <c r="W2174" s="40"/>
      <c r="X2174" s="40"/>
      <c r="Y2174" s="40"/>
      <c r="Z2174" s="40"/>
      <c r="AA2174" s="40"/>
      <c r="AB2174" s="40"/>
      <c r="AC2174" s="40"/>
      <c r="AD2174" s="40"/>
      <c r="AE2174" s="40"/>
      <c r="AT2174" s="19" t="s">
        <v>191</v>
      </c>
      <c r="AU2174" s="19" t="s">
        <v>82</v>
      </c>
    </row>
    <row r="2175" s="14" customFormat="1">
      <c r="A2175" s="14"/>
      <c r="B2175" s="246"/>
      <c r="C2175" s="247"/>
      <c r="D2175" s="228" t="s">
        <v>193</v>
      </c>
      <c r="E2175" s="248" t="s">
        <v>19</v>
      </c>
      <c r="F2175" s="249" t="s">
        <v>2507</v>
      </c>
      <c r="G2175" s="247"/>
      <c r="H2175" s="248" t="s">
        <v>19</v>
      </c>
      <c r="I2175" s="250"/>
      <c r="J2175" s="247"/>
      <c r="K2175" s="247"/>
      <c r="L2175" s="251"/>
      <c r="M2175" s="252"/>
      <c r="N2175" s="253"/>
      <c r="O2175" s="253"/>
      <c r="P2175" s="253"/>
      <c r="Q2175" s="253"/>
      <c r="R2175" s="253"/>
      <c r="S2175" s="253"/>
      <c r="T2175" s="25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T2175" s="255" t="s">
        <v>193</v>
      </c>
      <c r="AU2175" s="255" t="s">
        <v>82</v>
      </c>
      <c r="AV2175" s="14" t="s">
        <v>80</v>
      </c>
      <c r="AW2175" s="14" t="s">
        <v>33</v>
      </c>
      <c r="AX2175" s="14" t="s">
        <v>72</v>
      </c>
      <c r="AY2175" s="255" t="s">
        <v>180</v>
      </c>
    </row>
    <row r="2176" s="13" customFormat="1">
      <c r="A2176" s="13"/>
      <c r="B2176" s="235"/>
      <c r="C2176" s="236"/>
      <c r="D2176" s="228" t="s">
        <v>193</v>
      </c>
      <c r="E2176" s="237" t="s">
        <v>19</v>
      </c>
      <c r="F2176" s="238" t="s">
        <v>2517</v>
      </c>
      <c r="G2176" s="236"/>
      <c r="H2176" s="239">
        <v>420</v>
      </c>
      <c r="I2176" s="240"/>
      <c r="J2176" s="236"/>
      <c r="K2176" s="236"/>
      <c r="L2176" s="241"/>
      <c r="M2176" s="242"/>
      <c r="N2176" s="243"/>
      <c r="O2176" s="243"/>
      <c r="P2176" s="243"/>
      <c r="Q2176" s="243"/>
      <c r="R2176" s="243"/>
      <c r="S2176" s="243"/>
      <c r="T2176" s="244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5" t="s">
        <v>193</v>
      </c>
      <c r="AU2176" s="245" t="s">
        <v>82</v>
      </c>
      <c r="AV2176" s="13" t="s">
        <v>82</v>
      </c>
      <c r="AW2176" s="13" t="s">
        <v>33</v>
      </c>
      <c r="AX2176" s="13" t="s">
        <v>80</v>
      </c>
      <c r="AY2176" s="245" t="s">
        <v>180</v>
      </c>
    </row>
    <row r="2177" s="2" customFormat="1" ht="16.5" customHeight="1">
      <c r="A2177" s="40"/>
      <c r="B2177" s="41"/>
      <c r="C2177" s="215" t="s">
        <v>2518</v>
      </c>
      <c r="D2177" s="215" t="s">
        <v>182</v>
      </c>
      <c r="E2177" s="216" t="s">
        <v>2519</v>
      </c>
      <c r="F2177" s="217" t="s">
        <v>2520</v>
      </c>
      <c r="G2177" s="218" t="s">
        <v>185</v>
      </c>
      <c r="H2177" s="219">
        <v>1</v>
      </c>
      <c r="I2177" s="220"/>
      <c r="J2177" s="221">
        <f>ROUND(I2177*H2177,2)</f>
        <v>0</v>
      </c>
      <c r="K2177" s="217" t="s">
        <v>186</v>
      </c>
      <c r="L2177" s="46"/>
      <c r="M2177" s="222" t="s">
        <v>19</v>
      </c>
      <c r="N2177" s="223" t="s">
        <v>43</v>
      </c>
      <c r="O2177" s="86"/>
      <c r="P2177" s="224">
        <f>O2177*H2177</f>
        <v>0</v>
      </c>
      <c r="Q2177" s="224">
        <v>0.021000000000000001</v>
      </c>
      <c r="R2177" s="224">
        <f>Q2177*H2177</f>
        <v>0.021000000000000001</v>
      </c>
      <c r="S2177" s="224">
        <v>0</v>
      </c>
      <c r="T2177" s="225">
        <f>S2177*H2177</f>
        <v>0</v>
      </c>
      <c r="U2177" s="40"/>
      <c r="V2177" s="40"/>
      <c r="W2177" s="40"/>
      <c r="X2177" s="40"/>
      <c r="Y2177" s="40"/>
      <c r="Z2177" s="40"/>
      <c r="AA2177" s="40"/>
      <c r="AB2177" s="40"/>
      <c r="AC2177" s="40"/>
      <c r="AD2177" s="40"/>
      <c r="AE2177" s="40"/>
      <c r="AR2177" s="226" t="s">
        <v>187</v>
      </c>
      <c r="AT2177" s="226" t="s">
        <v>182</v>
      </c>
      <c r="AU2177" s="226" t="s">
        <v>82</v>
      </c>
      <c r="AY2177" s="19" t="s">
        <v>180</v>
      </c>
      <c r="BE2177" s="227">
        <f>IF(N2177="základní",J2177,0)</f>
        <v>0</v>
      </c>
      <c r="BF2177" s="227">
        <f>IF(N2177="snížená",J2177,0)</f>
        <v>0</v>
      </c>
      <c r="BG2177" s="227">
        <f>IF(N2177="zákl. přenesená",J2177,0)</f>
        <v>0</v>
      </c>
      <c r="BH2177" s="227">
        <f>IF(N2177="sníž. přenesená",J2177,0)</f>
        <v>0</v>
      </c>
      <c r="BI2177" s="227">
        <f>IF(N2177="nulová",J2177,0)</f>
        <v>0</v>
      </c>
      <c r="BJ2177" s="19" t="s">
        <v>80</v>
      </c>
      <c r="BK2177" s="227">
        <f>ROUND(I2177*H2177,2)</f>
        <v>0</v>
      </c>
      <c r="BL2177" s="19" t="s">
        <v>187</v>
      </c>
      <c r="BM2177" s="226" t="s">
        <v>2521</v>
      </c>
    </row>
    <row r="2178" s="2" customFormat="1">
      <c r="A2178" s="40"/>
      <c r="B2178" s="41"/>
      <c r="C2178" s="42"/>
      <c r="D2178" s="228" t="s">
        <v>189</v>
      </c>
      <c r="E2178" s="42"/>
      <c r="F2178" s="229" t="s">
        <v>2522</v>
      </c>
      <c r="G2178" s="42"/>
      <c r="H2178" s="42"/>
      <c r="I2178" s="230"/>
      <c r="J2178" s="42"/>
      <c r="K2178" s="42"/>
      <c r="L2178" s="46"/>
      <c r="M2178" s="231"/>
      <c r="N2178" s="232"/>
      <c r="O2178" s="86"/>
      <c r="P2178" s="86"/>
      <c r="Q2178" s="86"/>
      <c r="R2178" s="86"/>
      <c r="S2178" s="86"/>
      <c r="T2178" s="87"/>
      <c r="U2178" s="40"/>
      <c r="V2178" s="40"/>
      <c r="W2178" s="40"/>
      <c r="X2178" s="40"/>
      <c r="Y2178" s="40"/>
      <c r="Z2178" s="40"/>
      <c r="AA2178" s="40"/>
      <c r="AB2178" s="40"/>
      <c r="AC2178" s="40"/>
      <c r="AD2178" s="40"/>
      <c r="AE2178" s="40"/>
      <c r="AT2178" s="19" t="s">
        <v>189</v>
      </c>
      <c r="AU2178" s="19" t="s">
        <v>82</v>
      </c>
    </row>
    <row r="2179" s="2" customFormat="1">
      <c r="A2179" s="40"/>
      <c r="B2179" s="41"/>
      <c r="C2179" s="42"/>
      <c r="D2179" s="233" t="s">
        <v>191</v>
      </c>
      <c r="E2179" s="42"/>
      <c r="F2179" s="234" t="s">
        <v>2523</v>
      </c>
      <c r="G2179" s="42"/>
      <c r="H2179" s="42"/>
      <c r="I2179" s="230"/>
      <c r="J2179" s="42"/>
      <c r="K2179" s="42"/>
      <c r="L2179" s="46"/>
      <c r="M2179" s="231"/>
      <c r="N2179" s="232"/>
      <c r="O2179" s="86"/>
      <c r="P2179" s="86"/>
      <c r="Q2179" s="86"/>
      <c r="R2179" s="86"/>
      <c r="S2179" s="86"/>
      <c r="T2179" s="87"/>
      <c r="U2179" s="40"/>
      <c r="V2179" s="40"/>
      <c r="W2179" s="40"/>
      <c r="X2179" s="40"/>
      <c r="Y2179" s="40"/>
      <c r="Z2179" s="40"/>
      <c r="AA2179" s="40"/>
      <c r="AB2179" s="40"/>
      <c r="AC2179" s="40"/>
      <c r="AD2179" s="40"/>
      <c r="AE2179" s="40"/>
      <c r="AT2179" s="19" t="s">
        <v>191</v>
      </c>
      <c r="AU2179" s="19" t="s">
        <v>82</v>
      </c>
    </row>
    <row r="2180" s="14" customFormat="1">
      <c r="A2180" s="14"/>
      <c r="B2180" s="246"/>
      <c r="C2180" s="247"/>
      <c r="D2180" s="228" t="s">
        <v>193</v>
      </c>
      <c r="E2180" s="248" t="s">
        <v>19</v>
      </c>
      <c r="F2180" s="249" t="s">
        <v>1800</v>
      </c>
      <c r="G2180" s="247"/>
      <c r="H2180" s="248" t="s">
        <v>19</v>
      </c>
      <c r="I2180" s="250"/>
      <c r="J2180" s="247"/>
      <c r="K2180" s="247"/>
      <c r="L2180" s="251"/>
      <c r="M2180" s="252"/>
      <c r="N2180" s="253"/>
      <c r="O2180" s="253"/>
      <c r="P2180" s="253"/>
      <c r="Q2180" s="253"/>
      <c r="R2180" s="253"/>
      <c r="S2180" s="253"/>
      <c r="T2180" s="254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55" t="s">
        <v>193</v>
      </c>
      <c r="AU2180" s="255" t="s">
        <v>82</v>
      </c>
      <c r="AV2180" s="14" t="s">
        <v>80</v>
      </c>
      <c r="AW2180" s="14" t="s">
        <v>33</v>
      </c>
      <c r="AX2180" s="14" t="s">
        <v>72</v>
      </c>
      <c r="AY2180" s="255" t="s">
        <v>180</v>
      </c>
    </row>
    <row r="2181" s="13" customFormat="1">
      <c r="A2181" s="13"/>
      <c r="B2181" s="235"/>
      <c r="C2181" s="236"/>
      <c r="D2181" s="228" t="s">
        <v>193</v>
      </c>
      <c r="E2181" s="237" t="s">
        <v>19</v>
      </c>
      <c r="F2181" s="238" t="s">
        <v>2497</v>
      </c>
      <c r="G2181" s="236"/>
      <c r="H2181" s="239">
        <v>1</v>
      </c>
      <c r="I2181" s="240"/>
      <c r="J2181" s="236"/>
      <c r="K2181" s="236"/>
      <c r="L2181" s="241"/>
      <c r="M2181" s="242"/>
      <c r="N2181" s="243"/>
      <c r="O2181" s="243"/>
      <c r="P2181" s="243"/>
      <c r="Q2181" s="243"/>
      <c r="R2181" s="243"/>
      <c r="S2181" s="243"/>
      <c r="T2181" s="244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5" t="s">
        <v>193</v>
      </c>
      <c r="AU2181" s="245" t="s">
        <v>82</v>
      </c>
      <c r="AV2181" s="13" t="s">
        <v>82</v>
      </c>
      <c r="AW2181" s="13" t="s">
        <v>33</v>
      </c>
      <c r="AX2181" s="13" t="s">
        <v>80</v>
      </c>
      <c r="AY2181" s="245" t="s">
        <v>180</v>
      </c>
    </row>
    <row r="2182" s="2" customFormat="1" ht="16.5" customHeight="1">
      <c r="A2182" s="40"/>
      <c r="B2182" s="41"/>
      <c r="C2182" s="215" t="s">
        <v>2524</v>
      </c>
      <c r="D2182" s="215" t="s">
        <v>182</v>
      </c>
      <c r="E2182" s="216" t="s">
        <v>2525</v>
      </c>
      <c r="F2182" s="217" t="s">
        <v>2526</v>
      </c>
      <c r="G2182" s="218" t="s">
        <v>185</v>
      </c>
      <c r="H2182" s="219">
        <v>123</v>
      </c>
      <c r="I2182" s="220"/>
      <c r="J2182" s="221">
        <f>ROUND(I2182*H2182,2)</f>
        <v>0</v>
      </c>
      <c r="K2182" s="217" t="s">
        <v>186</v>
      </c>
      <c r="L2182" s="46"/>
      <c r="M2182" s="222" t="s">
        <v>19</v>
      </c>
      <c r="N2182" s="223" t="s">
        <v>43</v>
      </c>
      <c r="O2182" s="86"/>
      <c r="P2182" s="224">
        <f>O2182*H2182</f>
        <v>0</v>
      </c>
      <c r="Q2182" s="224">
        <v>0.00013999999999999999</v>
      </c>
      <c r="R2182" s="224">
        <f>Q2182*H2182</f>
        <v>0.017219999999999999</v>
      </c>
      <c r="S2182" s="224">
        <v>0</v>
      </c>
      <c r="T2182" s="225">
        <f>S2182*H2182</f>
        <v>0</v>
      </c>
      <c r="U2182" s="40"/>
      <c r="V2182" s="40"/>
      <c r="W2182" s="40"/>
      <c r="X2182" s="40"/>
      <c r="Y2182" s="40"/>
      <c r="Z2182" s="40"/>
      <c r="AA2182" s="40"/>
      <c r="AB2182" s="40"/>
      <c r="AC2182" s="40"/>
      <c r="AD2182" s="40"/>
      <c r="AE2182" s="40"/>
      <c r="AR2182" s="226" t="s">
        <v>187</v>
      </c>
      <c r="AT2182" s="226" t="s">
        <v>182</v>
      </c>
      <c r="AU2182" s="226" t="s">
        <v>82</v>
      </c>
      <c r="AY2182" s="19" t="s">
        <v>180</v>
      </c>
      <c r="BE2182" s="227">
        <f>IF(N2182="základní",J2182,0)</f>
        <v>0</v>
      </c>
      <c r="BF2182" s="227">
        <f>IF(N2182="snížená",J2182,0)</f>
        <v>0</v>
      </c>
      <c r="BG2182" s="227">
        <f>IF(N2182="zákl. přenesená",J2182,0)</f>
        <v>0</v>
      </c>
      <c r="BH2182" s="227">
        <f>IF(N2182="sníž. přenesená",J2182,0)</f>
        <v>0</v>
      </c>
      <c r="BI2182" s="227">
        <f>IF(N2182="nulová",J2182,0)</f>
        <v>0</v>
      </c>
      <c r="BJ2182" s="19" t="s">
        <v>80</v>
      </c>
      <c r="BK2182" s="227">
        <f>ROUND(I2182*H2182,2)</f>
        <v>0</v>
      </c>
      <c r="BL2182" s="19" t="s">
        <v>187</v>
      </c>
      <c r="BM2182" s="226" t="s">
        <v>2527</v>
      </c>
    </row>
    <row r="2183" s="2" customFormat="1">
      <c r="A2183" s="40"/>
      <c r="B2183" s="41"/>
      <c r="C2183" s="42"/>
      <c r="D2183" s="228" t="s">
        <v>189</v>
      </c>
      <c r="E2183" s="42"/>
      <c r="F2183" s="229" t="s">
        <v>2528</v>
      </c>
      <c r="G2183" s="42"/>
      <c r="H2183" s="42"/>
      <c r="I2183" s="230"/>
      <c r="J2183" s="42"/>
      <c r="K2183" s="42"/>
      <c r="L2183" s="46"/>
      <c r="M2183" s="231"/>
      <c r="N2183" s="232"/>
      <c r="O2183" s="86"/>
      <c r="P2183" s="86"/>
      <c r="Q2183" s="86"/>
      <c r="R2183" s="86"/>
      <c r="S2183" s="86"/>
      <c r="T2183" s="87"/>
      <c r="U2183" s="40"/>
      <c r="V2183" s="40"/>
      <c r="W2183" s="40"/>
      <c r="X2183" s="40"/>
      <c r="Y2183" s="40"/>
      <c r="Z2183" s="40"/>
      <c r="AA2183" s="40"/>
      <c r="AB2183" s="40"/>
      <c r="AC2183" s="40"/>
      <c r="AD2183" s="40"/>
      <c r="AE2183" s="40"/>
      <c r="AT2183" s="19" t="s">
        <v>189</v>
      </c>
      <c r="AU2183" s="19" t="s">
        <v>82</v>
      </c>
    </row>
    <row r="2184" s="2" customFormat="1">
      <c r="A2184" s="40"/>
      <c r="B2184" s="41"/>
      <c r="C2184" s="42"/>
      <c r="D2184" s="233" t="s">
        <v>191</v>
      </c>
      <c r="E2184" s="42"/>
      <c r="F2184" s="234" t="s">
        <v>2529</v>
      </c>
      <c r="G2184" s="42"/>
      <c r="H2184" s="42"/>
      <c r="I2184" s="230"/>
      <c r="J2184" s="42"/>
      <c r="K2184" s="42"/>
      <c r="L2184" s="46"/>
      <c r="M2184" s="231"/>
      <c r="N2184" s="232"/>
      <c r="O2184" s="86"/>
      <c r="P2184" s="86"/>
      <c r="Q2184" s="86"/>
      <c r="R2184" s="86"/>
      <c r="S2184" s="86"/>
      <c r="T2184" s="87"/>
      <c r="U2184" s="40"/>
      <c r="V2184" s="40"/>
      <c r="W2184" s="40"/>
      <c r="X2184" s="40"/>
      <c r="Y2184" s="40"/>
      <c r="Z2184" s="40"/>
      <c r="AA2184" s="40"/>
      <c r="AB2184" s="40"/>
      <c r="AC2184" s="40"/>
      <c r="AD2184" s="40"/>
      <c r="AE2184" s="40"/>
      <c r="AT2184" s="19" t="s">
        <v>191</v>
      </c>
      <c r="AU2184" s="19" t="s">
        <v>82</v>
      </c>
    </row>
    <row r="2185" s="14" customFormat="1">
      <c r="A2185" s="14"/>
      <c r="B2185" s="246"/>
      <c r="C2185" s="247"/>
      <c r="D2185" s="228" t="s">
        <v>193</v>
      </c>
      <c r="E2185" s="248" t="s">
        <v>19</v>
      </c>
      <c r="F2185" s="249" t="s">
        <v>2530</v>
      </c>
      <c r="G2185" s="247"/>
      <c r="H2185" s="248" t="s">
        <v>19</v>
      </c>
      <c r="I2185" s="250"/>
      <c r="J2185" s="247"/>
      <c r="K2185" s="247"/>
      <c r="L2185" s="251"/>
      <c r="M2185" s="252"/>
      <c r="N2185" s="253"/>
      <c r="O2185" s="253"/>
      <c r="P2185" s="253"/>
      <c r="Q2185" s="253"/>
      <c r="R2185" s="253"/>
      <c r="S2185" s="253"/>
      <c r="T2185" s="25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T2185" s="255" t="s">
        <v>193</v>
      </c>
      <c r="AU2185" s="255" t="s">
        <v>82</v>
      </c>
      <c r="AV2185" s="14" t="s">
        <v>80</v>
      </c>
      <c r="AW2185" s="14" t="s">
        <v>33</v>
      </c>
      <c r="AX2185" s="14" t="s">
        <v>72</v>
      </c>
      <c r="AY2185" s="255" t="s">
        <v>180</v>
      </c>
    </row>
    <row r="2186" s="13" customFormat="1">
      <c r="A2186" s="13"/>
      <c r="B2186" s="235"/>
      <c r="C2186" s="236"/>
      <c r="D2186" s="228" t="s">
        <v>193</v>
      </c>
      <c r="E2186" s="237" t="s">
        <v>19</v>
      </c>
      <c r="F2186" s="238" t="s">
        <v>1904</v>
      </c>
      <c r="G2186" s="236"/>
      <c r="H2186" s="239">
        <v>123</v>
      </c>
      <c r="I2186" s="240"/>
      <c r="J2186" s="236"/>
      <c r="K2186" s="236"/>
      <c r="L2186" s="241"/>
      <c r="M2186" s="242"/>
      <c r="N2186" s="243"/>
      <c r="O2186" s="243"/>
      <c r="P2186" s="243"/>
      <c r="Q2186" s="243"/>
      <c r="R2186" s="243"/>
      <c r="S2186" s="243"/>
      <c r="T2186" s="244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5" t="s">
        <v>193</v>
      </c>
      <c r="AU2186" s="245" t="s">
        <v>82</v>
      </c>
      <c r="AV2186" s="13" t="s">
        <v>82</v>
      </c>
      <c r="AW2186" s="13" t="s">
        <v>33</v>
      </c>
      <c r="AX2186" s="13" t="s">
        <v>80</v>
      </c>
      <c r="AY2186" s="245" t="s">
        <v>180</v>
      </c>
    </row>
    <row r="2187" s="2" customFormat="1" ht="24.15" customHeight="1">
      <c r="A2187" s="40"/>
      <c r="B2187" s="41"/>
      <c r="C2187" s="215" t="s">
        <v>2531</v>
      </c>
      <c r="D2187" s="215" t="s">
        <v>182</v>
      </c>
      <c r="E2187" s="216" t="s">
        <v>2532</v>
      </c>
      <c r="F2187" s="217" t="s">
        <v>2533</v>
      </c>
      <c r="G2187" s="218" t="s">
        <v>185</v>
      </c>
      <c r="H2187" s="219">
        <v>122.71599999999999</v>
      </c>
      <c r="I2187" s="220"/>
      <c r="J2187" s="221">
        <f>ROUND(I2187*H2187,2)</f>
        <v>0</v>
      </c>
      <c r="K2187" s="217" t="s">
        <v>186</v>
      </c>
      <c r="L2187" s="46"/>
      <c r="M2187" s="222" t="s">
        <v>19</v>
      </c>
      <c r="N2187" s="223" t="s">
        <v>43</v>
      </c>
      <c r="O2187" s="86"/>
      <c r="P2187" s="224">
        <f>O2187*H2187</f>
        <v>0</v>
      </c>
      <c r="Q2187" s="224">
        <v>0.0089999999999999993</v>
      </c>
      <c r="R2187" s="224">
        <f>Q2187*H2187</f>
        <v>1.1044439999999998</v>
      </c>
      <c r="S2187" s="224">
        <v>0</v>
      </c>
      <c r="T2187" s="225">
        <f>S2187*H2187</f>
        <v>0</v>
      </c>
      <c r="U2187" s="40"/>
      <c r="V2187" s="40"/>
      <c r="W2187" s="40"/>
      <c r="X2187" s="40"/>
      <c r="Y2187" s="40"/>
      <c r="Z2187" s="40"/>
      <c r="AA2187" s="40"/>
      <c r="AB2187" s="40"/>
      <c r="AC2187" s="40"/>
      <c r="AD2187" s="40"/>
      <c r="AE2187" s="40"/>
      <c r="AR2187" s="226" t="s">
        <v>187</v>
      </c>
      <c r="AT2187" s="226" t="s">
        <v>182</v>
      </c>
      <c r="AU2187" s="226" t="s">
        <v>82</v>
      </c>
      <c r="AY2187" s="19" t="s">
        <v>180</v>
      </c>
      <c r="BE2187" s="227">
        <f>IF(N2187="základní",J2187,0)</f>
        <v>0</v>
      </c>
      <c r="BF2187" s="227">
        <f>IF(N2187="snížená",J2187,0)</f>
        <v>0</v>
      </c>
      <c r="BG2187" s="227">
        <f>IF(N2187="zákl. přenesená",J2187,0)</f>
        <v>0</v>
      </c>
      <c r="BH2187" s="227">
        <f>IF(N2187="sníž. přenesená",J2187,0)</f>
        <v>0</v>
      </c>
      <c r="BI2187" s="227">
        <f>IF(N2187="nulová",J2187,0)</f>
        <v>0</v>
      </c>
      <c r="BJ2187" s="19" t="s">
        <v>80</v>
      </c>
      <c r="BK2187" s="227">
        <f>ROUND(I2187*H2187,2)</f>
        <v>0</v>
      </c>
      <c r="BL2187" s="19" t="s">
        <v>187</v>
      </c>
      <c r="BM2187" s="226" t="s">
        <v>2534</v>
      </c>
    </row>
    <row r="2188" s="2" customFormat="1">
      <c r="A2188" s="40"/>
      <c r="B2188" s="41"/>
      <c r="C2188" s="42"/>
      <c r="D2188" s="228" t="s">
        <v>189</v>
      </c>
      <c r="E2188" s="42"/>
      <c r="F2188" s="229" t="s">
        <v>2535</v>
      </c>
      <c r="G2188" s="42"/>
      <c r="H2188" s="42"/>
      <c r="I2188" s="230"/>
      <c r="J2188" s="42"/>
      <c r="K2188" s="42"/>
      <c r="L2188" s="46"/>
      <c r="M2188" s="231"/>
      <c r="N2188" s="232"/>
      <c r="O2188" s="86"/>
      <c r="P2188" s="86"/>
      <c r="Q2188" s="86"/>
      <c r="R2188" s="86"/>
      <c r="S2188" s="86"/>
      <c r="T2188" s="87"/>
      <c r="U2188" s="40"/>
      <c r="V2188" s="40"/>
      <c r="W2188" s="40"/>
      <c r="X2188" s="40"/>
      <c r="Y2188" s="40"/>
      <c r="Z2188" s="40"/>
      <c r="AA2188" s="40"/>
      <c r="AB2188" s="40"/>
      <c r="AC2188" s="40"/>
      <c r="AD2188" s="40"/>
      <c r="AE2188" s="40"/>
      <c r="AT2188" s="19" t="s">
        <v>189</v>
      </c>
      <c r="AU2188" s="19" t="s">
        <v>82</v>
      </c>
    </row>
    <row r="2189" s="2" customFormat="1">
      <c r="A2189" s="40"/>
      <c r="B2189" s="41"/>
      <c r="C2189" s="42"/>
      <c r="D2189" s="233" t="s">
        <v>191</v>
      </c>
      <c r="E2189" s="42"/>
      <c r="F2189" s="234" t="s">
        <v>2536</v>
      </c>
      <c r="G2189" s="42"/>
      <c r="H2189" s="42"/>
      <c r="I2189" s="230"/>
      <c r="J2189" s="42"/>
      <c r="K2189" s="42"/>
      <c r="L2189" s="46"/>
      <c r="M2189" s="231"/>
      <c r="N2189" s="232"/>
      <c r="O2189" s="86"/>
      <c r="P2189" s="86"/>
      <c r="Q2189" s="86"/>
      <c r="R2189" s="86"/>
      <c r="S2189" s="86"/>
      <c r="T2189" s="87"/>
      <c r="U2189" s="40"/>
      <c r="V2189" s="40"/>
      <c r="W2189" s="40"/>
      <c r="X2189" s="40"/>
      <c r="Y2189" s="40"/>
      <c r="Z2189" s="40"/>
      <c r="AA2189" s="40"/>
      <c r="AB2189" s="40"/>
      <c r="AC2189" s="40"/>
      <c r="AD2189" s="40"/>
      <c r="AE2189" s="40"/>
      <c r="AT2189" s="19" t="s">
        <v>191</v>
      </c>
      <c r="AU2189" s="19" t="s">
        <v>82</v>
      </c>
    </row>
    <row r="2190" s="14" customFormat="1">
      <c r="A2190" s="14"/>
      <c r="B2190" s="246"/>
      <c r="C2190" s="247"/>
      <c r="D2190" s="228" t="s">
        <v>193</v>
      </c>
      <c r="E2190" s="248" t="s">
        <v>19</v>
      </c>
      <c r="F2190" s="249" t="s">
        <v>2537</v>
      </c>
      <c r="G2190" s="247"/>
      <c r="H2190" s="248" t="s">
        <v>19</v>
      </c>
      <c r="I2190" s="250"/>
      <c r="J2190" s="247"/>
      <c r="K2190" s="247"/>
      <c r="L2190" s="251"/>
      <c r="M2190" s="252"/>
      <c r="N2190" s="253"/>
      <c r="O2190" s="253"/>
      <c r="P2190" s="253"/>
      <c r="Q2190" s="253"/>
      <c r="R2190" s="253"/>
      <c r="S2190" s="253"/>
      <c r="T2190" s="25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5" t="s">
        <v>193</v>
      </c>
      <c r="AU2190" s="255" t="s">
        <v>82</v>
      </c>
      <c r="AV2190" s="14" t="s">
        <v>80</v>
      </c>
      <c r="AW2190" s="14" t="s">
        <v>33</v>
      </c>
      <c r="AX2190" s="14" t="s">
        <v>72</v>
      </c>
      <c r="AY2190" s="255" t="s">
        <v>180</v>
      </c>
    </row>
    <row r="2191" s="13" customFormat="1">
      <c r="A2191" s="13"/>
      <c r="B2191" s="235"/>
      <c r="C2191" s="236"/>
      <c r="D2191" s="228" t="s">
        <v>193</v>
      </c>
      <c r="E2191" s="237" t="s">
        <v>19</v>
      </c>
      <c r="F2191" s="238" t="s">
        <v>2538</v>
      </c>
      <c r="G2191" s="236"/>
      <c r="H2191" s="239">
        <v>7.8220000000000001</v>
      </c>
      <c r="I2191" s="240"/>
      <c r="J2191" s="236"/>
      <c r="K2191" s="236"/>
      <c r="L2191" s="241"/>
      <c r="M2191" s="242"/>
      <c r="N2191" s="243"/>
      <c r="O2191" s="243"/>
      <c r="P2191" s="243"/>
      <c r="Q2191" s="243"/>
      <c r="R2191" s="243"/>
      <c r="S2191" s="243"/>
      <c r="T2191" s="244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45" t="s">
        <v>193</v>
      </c>
      <c r="AU2191" s="245" t="s">
        <v>82</v>
      </c>
      <c r="AV2191" s="13" t="s">
        <v>82</v>
      </c>
      <c r="AW2191" s="13" t="s">
        <v>33</v>
      </c>
      <c r="AX2191" s="13" t="s">
        <v>72</v>
      </c>
      <c r="AY2191" s="245" t="s">
        <v>180</v>
      </c>
    </row>
    <row r="2192" s="13" customFormat="1">
      <c r="A2192" s="13"/>
      <c r="B2192" s="235"/>
      <c r="C2192" s="236"/>
      <c r="D2192" s="228" t="s">
        <v>193</v>
      </c>
      <c r="E2192" s="237" t="s">
        <v>19</v>
      </c>
      <c r="F2192" s="238" t="s">
        <v>2539</v>
      </c>
      <c r="G2192" s="236"/>
      <c r="H2192" s="239">
        <v>25.420999999999999</v>
      </c>
      <c r="I2192" s="240"/>
      <c r="J2192" s="236"/>
      <c r="K2192" s="236"/>
      <c r="L2192" s="241"/>
      <c r="M2192" s="242"/>
      <c r="N2192" s="243"/>
      <c r="O2192" s="243"/>
      <c r="P2192" s="243"/>
      <c r="Q2192" s="243"/>
      <c r="R2192" s="243"/>
      <c r="S2192" s="243"/>
      <c r="T2192" s="244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45" t="s">
        <v>193</v>
      </c>
      <c r="AU2192" s="245" t="s">
        <v>82</v>
      </c>
      <c r="AV2192" s="13" t="s">
        <v>82</v>
      </c>
      <c r="AW2192" s="13" t="s">
        <v>33</v>
      </c>
      <c r="AX2192" s="13" t="s">
        <v>72</v>
      </c>
      <c r="AY2192" s="245" t="s">
        <v>180</v>
      </c>
    </row>
    <row r="2193" s="14" customFormat="1">
      <c r="A2193" s="14"/>
      <c r="B2193" s="246"/>
      <c r="C2193" s="247"/>
      <c r="D2193" s="228" t="s">
        <v>193</v>
      </c>
      <c r="E2193" s="248" t="s">
        <v>19</v>
      </c>
      <c r="F2193" s="249" t="s">
        <v>2540</v>
      </c>
      <c r="G2193" s="247"/>
      <c r="H2193" s="248" t="s">
        <v>19</v>
      </c>
      <c r="I2193" s="250"/>
      <c r="J2193" s="247"/>
      <c r="K2193" s="247"/>
      <c r="L2193" s="251"/>
      <c r="M2193" s="252"/>
      <c r="N2193" s="253"/>
      <c r="O2193" s="253"/>
      <c r="P2193" s="253"/>
      <c r="Q2193" s="253"/>
      <c r="R2193" s="253"/>
      <c r="S2193" s="253"/>
      <c r="T2193" s="25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55" t="s">
        <v>193</v>
      </c>
      <c r="AU2193" s="255" t="s">
        <v>82</v>
      </c>
      <c r="AV2193" s="14" t="s">
        <v>80</v>
      </c>
      <c r="AW2193" s="14" t="s">
        <v>33</v>
      </c>
      <c r="AX2193" s="14" t="s">
        <v>72</v>
      </c>
      <c r="AY2193" s="255" t="s">
        <v>180</v>
      </c>
    </row>
    <row r="2194" s="13" customFormat="1">
      <c r="A2194" s="13"/>
      <c r="B2194" s="235"/>
      <c r="C2194" s="236"/>
      <c r="D2194" s="228" t="s">
        <v>193</v>
      </c>
      <c r="E2194" s="237" t="s">
        <v>19</v>
      </c>
      <c r="F2194" s="238" t="s">
        <v>2541</v>
      </c>
      <c r="G2194" s="236"/>
      <c r="H2194" s="239">
        <v>31.396000000000001</v>
      </c>
      <c r="I2194" s="240"/>
      <c r="J2194" s="236"/>
      <c r="K2194" s="236"/>
      <c r="L2194" s="241"/>
      <c r="M2194" s="242"/>
      <c r="N2194" s="243"/>
      <c r="O2194" s="243"/>
      <c r="P2194" s="243"/>
      <c r="Q2194" s="243"/>
      <c r="R2194" s="243"/>
      <c r="S2194" s="243"/>
      <c r="T2194" s="244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45" t="s">
        <v>193</v>
      </c>
      <c r="AU2194" s="245" t="s">
        <v>82</v>
      </c>
      <c r="AV2194" s="13" t="s">
        <v>82</v>
      </c>
      <c r="AW2194" s="13" t="s">
        <v>33</v>
      </c>
      <c r="AX2194" s="13" t="s">
        <v>72</v>
      </c>
      <c r="AY2194" s="245" t="s">
        <v>180</v>
      </c>
    </row>
    <row r="2195" s="16" customFormat="1">
      <c r="A2195" s="16"/>
      <c r="B2195" s="267"/>
      <c r="C2195" s="268"/>
      <c r="D2195" s="228" t="s">
        <v>193</v>
      </c>
      <c r="E2195" s="269" t="s">
        <v>19</v>
      </c>
      <c r="F2195" s="270" t="s">
        <v>473</v>
      </c>
      <c r="G2195" s="268"/>
      <c r="H2195" s="271">
        <v>64.638999999999996</v>
      </c>
      <c r="I2195" s="272"/>
      <c r="J2195" s="268"/>
      <c r="K2195" s="268"/>
      <c r="L2195" s="273"/>
      <c r="M2195" s="274"/>
      <c r="N2195" s="275"/>
      <c r="O2195" s="275"/>
      <c r="P2195" s="275"/>
      <c r="Q2195" s="275"/>
      <c r="R2195" s="275"/>
      <c r="S2195" s="275"/>
      <c r="T2195" s="276"/>
      <c r="U2195" s="16"/>
      <c r="V2195" s="16"/>
      <c r="W2195" s="16"/>
      <c r="X2195" s="16"/>
      <c r="Y2195" s="16"/>
      <c r="Z2195" s="16"/>
      <c r="AA2195" s="16"/>
      <c r="AB2195" s="16"/>
      <c r="AC2195" s="16"/>
      <c r="AD2195" s="16"/>
      <c r="AE2195" s="16"/>
      <c r="AT2195" s="277" t="s">
        <v>193</v>
      </c>
      <c r="AU2195" s="277" t="s">
        <v>82</v>
      </c>
      <c r="AV2195" s="16" t="s">
        <v>100</v>
      </c>
      <c r="AW2195" s="16" t="s">
        <v>33</v>
      </c>
      <c r="AX2195" s="16" t="s">
        <v>72</v>
      </c>
      <c r="AY2195" s="277" t="s">
        <v>180</v>
      </c>
    </row>
    <row r="2196" s="14" customFormat="1">
      <c r="A2196" s="14"/>
      <c r="B2196" s="246"/>
      <c r="C2196" s="247"/>
      <c r="D2196" s="228" t="s">
        <v>193</v>
      </c>
      <c r="E2196" s="248" t="s">
        <v>19</v>
      </c>
      <c r="F2196" s="249" t="s">
        <v>2542</v>
      </c>
      <c r="G2196" s="247"/>
      <c r="H2196" s="248" t="s">
        <v>19</v>
      </c>
      <c r="I2196" s="250"/>
      <c r="J2196" s="247"/>
      <c r="K2196" s="247"/>
      <c r="L2196" s="251"/>
      <c r="M2196" s="252"/>
      <c r="N2196" s="253"/>
      <c r="O2196" s="253"/>
      <c r="P2196" s="253"/>
      <c r="Q2196" s="253"/>
      <c r="R2196" s="253"/>
      <c r="S2196" s="253"/>
      <c r="T2196" s="25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55" t="s">
        <v>193</v>
      </c>
      <c r="AU2196" s="255" t="s">
        <v>82</v>
      </c>
      <c r="AV2196" s="14" t="s">
        <v>80</v>
      </c>
      <c r="AW2196" s="14" t="s">
        <v>33</v>
      </c>
      <c r="AX2196" s="14" t="s">
        <v>72</v>
      </c>
      <c r="AY2196" s="255" t="s">
        <v>180</v>
      </c>
    </row>
    <row r="2197" s="13" customFormat="1">
      <c r="A2197" s="13"/>
      <c r="B2197" s="235"/>
      <c r="C2197" s="236"/>
      <c r="D2197" s="228" t="s">
        <v>193</v>
      </c>
      <c r="E2197" s="237" t="s">
        <v>19</v>
      </c>
      <c r="F2197" s="238" t="s">
        <v>2543</v>
      </c>
      <c r="G2197" s="236"/>
      <c r="H2197" s="239">
        <v>28.308</v>
      </c>
      <c r="I2197" s="240"/>
      <c r="J2197" s="236"/>
      <c r="K2197" s="236"/>
      <c r="L2197" s="241"/>
      <c r="M2197" s="242"/>
      <c r="N2197" s="243"/>
      <c r="O2197" s="243"/>
      <c r="P2197" s="243"/>
      <c r="Q2197" s="243"/>
      <c r="R2197" s="243"/>
      <c r="S2197" s="243"/>
      <c r="T2197" s="244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45" t="s">
        <v>193</v>
      </c>
      <c r="AU2197" s="245" t="s">
        <v>82</v>
      </c>
      <c r="AV2197" s="13" t="s">
        <v>82</v>
      </c>
      <c r="AW2197" s="13" t="s">
        <v>33</v>
      </c>
      <c r="AX2197" s="13" t="s">
        <v>72</v>
      </c>
      <c r="AY2197" s="245" t="s">
        <v>180</v>
      </c>
    </row>
    <row r="2198" s="14" customFormat="1">
      <c r="A2198" s="14"/>
      <c r="B2198" s="246"/>
      <c r="C2198" s="247"/>
      <c r="D2198" s="228" t="s">
        <v>193</v>
      </c>
      <c r="E2198" s="248" t="s">
        <v>19</v>
      </c>
      <c r="F2198" s="249" t="s">
        <v>2544</v>
      </c>
      <c r="G2198" s="247"/>
      <c r="H2198" s="248" t="s">
        <v>19</v>
      </c>
      <c r="I2198" s="250"/>
      <c r="J2198" s="247"/>
      <c r="K2198" s="247"/>
      <c r="L2198" s="251"/>
      <c r="M2198" s="252"/>
      <c r="N2198" s="253"/>
      <c r="O2198" s="253"/>
      <c r="P2198" s="253"/>
      <c r="Q2198" s="253"/>
      <c r="R2198" s="253"/>
      <c r="S2198" s="253"/>
      <c r="T2198" s="25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T2198" s="255" t="s">
        <v>193</v>
      </c>
      <c r="AU2198" s="255" t="s">
        <v>82</v>
      </c>
      <c r="AV2198" s="14" t="s">
        <v>80</v>
      </c>
      <c r="AW2198" s="14" t="s">
        <v>33</v>
      </c>
      <c r="AX2198" s="14" t="s">
        <v>72</v>
      </c>
      <c r="AY2198" s="255" t="s">
        <v>180</v>
      </c>
    </row>
    <row r="2199" s="13" customFormat="1">
      <c r="A2199" s="13"/>
      <c r="B2199" s="235"/>
      <c r="C2199" s="236"/>
      <c r="D2199" s="228" t="s">
        <v>193</v>
      </c>
      <c r="E2199" s="237" t="s">
        <v>19</v>
      </c>
      <c r="F2199" s="238" t="s">
        <v>2545</v>
      </c>
      <c r="G2199" s="236"/>
      <c r="H2199" s="239">
        <v>29.768999999999998</v>
      </c>
      <c r="I2199" s="240"/>
      <c r="J2199" s="236"/>
      <c r="K2199" s="236"/>
      <c r="L2199" s="241"/>
      <c r="M2199" s="242"/>
      <c r="N2199" s="243"/>
      <c r="O2199" s="243"/>
      <c r="P2199" s="243"/>
      <c r="Q2199" s="243"/>
      <c r="R2199" s="243"/>
      <c r="S2199" s="243"/>
      <c r="T2199" s="244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5" t="s">
        <v>193</v>
      </c>
      <c r="AU2199" s="245" t="s">
        <v>82</v>
      </c>
      <c r="AV2199" s="13" t="s">
        <v>82</v>
      </c>
      <c r="AW2199" s="13" t="s">
        <v>33</v>
      </c>
      <c r="AX2199" s="13" t="s">
        <v>72</v>
      </c>
      <c r="AY2199" s="245" t="s">
        <v>180</v>
      </c>
    </row>
    <row r="2200" s="16" customFormat="1">
      <c r="A2200" s="16"/>
      <c r="B2200" s="267"/>
      <c r="C2200" s="268"/>
      <c r="D2200" s="228" t="s">
        <v>193</v>
      </c>
      <c r="E2200" s="269" t="s">
        <v>19</v>
      </c>
      <c r="F2200" s="270" t="s">
        <v>473</v>
      </c>
      <c r="G2200" s="268"/>
      <c r="H2200" s="271">
        <v>58.076999999999998</v>
      </c>
      <c r="I2200" s="272"/>
      <c r="J2200" s="268"/>
      <c r="K2200" s="268"/>
      <c r="L2200" s="273"/>
      <c r="M2200" s="274"/>
      <c r="N2200" s="275"/>
      <c r="O2200" s="275"/>
      <c r="P2200" s="275"/>
      <c r="Q2200" s="275"/>
      <c r="R2200" s="275"/>
      <c r="S2200" s="275"/>
      <c r="T2200" s="276"/>
      <c r="U2200" s="16"/>
      <c r="V2200" s="16"/>
      <c r="W2200" s="16"/>
      <c r="X2200" s="16"/>
      <c r="Y2200" s="16"/>
      <c r="Z2200" s="16"/>
      <c r="AA2200" s="16"/>
      <c r="AB2200" s="16"/>
      <c r="AC2200" s="16"/>
      <c r="AD2200" s="16"/>
      <c r="AE2200" s="16"/>
      <c r="AT2200" s="277" t="s">
        <v>193</v>
      </c>
      <c r="AU2200" s="277" t="s">
        <v>82</v>
      </c>
      <c r="AV2200" s="16" t="s">
        <v>100</v>
      </c>
      <c r="AW2200" s="16" t="s">
        <v>33</v>
      </c>
      <c r="AX2200" s="16" t="s">
        <v>72</v>
      </c>
      <c r="AY2200" s="277" t="s">
        <v>180</v>
      </c>
    </row>
    <row r="2201" s="15" customFormat="1">
      <c r="A2201" s="15"/>
      <c r="B2201" s="256"/>
      <c r="C2201" s="257"/>
      <c r="D2201" s="228" t="s">
        <v>193</v>
      </c>
      <c r="E2201" s="258" t="s">
        <v>19</v>
      </c>
      <c r="F2201" s="259" t="s">
        <v>353</v>
      </c>
      <c r="G2201" s="257"/>
      <c r="H2201" s="260">
        <v>122.71599999999999</v>
      </c>
      <c r="I2201" s="261"/>
      <c r="J2201" s="257"/>
      <c r="K2201" s="257"/>
      <c r="L2201" s="262"/>
      <c r="M2201" s="263"/>
      <c r="N2201" s="264"/>
      <c r="O2201" s="264"/>
      <c r="P2201" s="264"/>
      <c r="Q2201" s="264"/>
      <c r="R2201" s="264"/>
      <c r="S2201" s="264"/>
      <c r="T2201" s="265"/>
      <c r="U2201" s="15"/>
      <c r="V2201" s="15"/>
      <c r="W2201" s="15"/>
      <c r="X2201" s="15"/>
      <c r="Y2201" s="15"/>
      <c r="Z2201" s="15"/>
      <c r="AA2201" s="15"/>
      <c r="AB2201" s="15"/>
      <c r="AC2201" s="15"/>
      <c r="AD2201" s="15"/>
      <c r="AE2201" s="15"/>
      <c r="AT2201" s="266" t="s">
        <v>193</v>
      </c>
      <c r="AU2201" s="266" t="s">
        <v>82</v>
      </c>
      <c r="AV2201" s="15" t="s">
        <v>187</v>
      </c>
      <c r="AW2201" s="15" t="s">
        <v>33</v>
      </c>
      <c r="AX2201" s="15" t="s">
        <v>80</v>
      </c>
      <c r="AY2201" s="266" t="s">
        <v>180</v>
      </c>
    </row>
    <row r="2202" s="2" customFormat="1" ht="16.5" customHeight="1">
      <c r="A2202" s="40"/>
      <c r="B2202" s="41"/>
      <c r="C2202" s="282" t="s">
        <v>2546</v>
      </c>
      <c r="D2202" s="282" t="s">
        <v>754</v>
      </c>
      <c r="E2202" s="283" t="s">
        <v>2547</v>
      </c>
      <c r="F2202" s="284" t="s">
        <v>2548</v>
      </c>
      <c r="G2202" s="285" t="s">
        <v>185</v>
      </c>
      <c r="H2202" s="286">
        <v>128.852</v>
      </c>
      <c r="I2202" s="287"/>
      <c r="J2202" s="288">
        <f>ROUND(I2202*H2202,2)</f>
        <v>0</v>
      </c>
      <c r="K2202" s="284" t="s">
        <v>186</v>
      </c>
      <c r="L2202" s="289"/>
      <c r="M2202" s="290" t="s">
        <v>19</v>
      </c>
      <c r="N2202" s="291" t="s">
        <v>43</v>
      </c>
      <c r="O2202" s="86"/>
      <c r="P2202" s="224">
        <f>O2202*H2202</f>
        <v>0</v>
      </c>
      <c r="Q2202" s="224">
        <v>0.0044999999999999997</v>
      </c>
      <c r="R2202" s="224">
        <f>Q2202*H2202</f>
        <v>0.57983399999999996</v>
      </c>
      <c r="S2202" s="224">
        <v>0</v>
      </c>
      <c r="T2202" s="225">
        <f>S2202*H2202</f>
        <v>0</v>
      </c>
      <c r="U2202" s="40"/>
      <c r="V2202" s="40"/>
      <c r="W2202" s="40"/>
      <c r="X2202" s="40"/>
      <c r="Y2202" s="40"/>
      <c r="Z2202" s="40"/>
      <c r="AA2202" s="40"/>
      <c r="AB2202" s="40"/>
      <c r="AC2202" s="40"/>
      <c r="AD2202" s="40"/>
      <c r="AE2202" s="40"/>
      <c r="AR2202" s="226" t="s">
        <v>232</v>
      </c>
      <c r="AT2202" s="226" t="s">
        <v>754</v>
      </c>
      <c r="AU2202" s="226" t="s">
        <v>82</v>
      </c>
      <c r="AY2202" s="19" t="s">
        <v>180</v>
      </c>
      <c r="BE2202" s="227">
        <f>IF(N2202="základní",J2202,0)</f>
        <v>0</v>
      </c>
      <c r="BF2202" s="227">
        <f>IF(N2202="snížená",J2202,0)</f>
        <v>0</v>
      </c>
      <c r="BG2202" s="227">
        <f>IF(N2202="zákl. přenesená",J2202,0)</f>
        <v>0</v>
      </c>
      <c r="BH2202" s="227">
        <f>IF(N2202="sníž. přenesená",J2202,0)</f>
        <v>0</v>
      </c>
      <c r="BI2202" s="227">
        <f>IF(N2202="nulová",J2202,0)</f>
        <v>0</v>
      </c>
      <c r="BJ2202" s="19" t="s">
        <v>80</v>
      </c>
      <c r="BK2202" s="227">
        <f>ROUND(I2202*H2202,2)</f>
        <v>0</v>
      </c>
      <c r="BL2202" s="19" t="s">
        <v>187</v>
      </c>
      <c r="BM2202" s="226" t="s">
        <v>2549</v>
      </c>
    </row>
    <row r="2203" s="2" customFormat="1">
      <c r="A2203" s="40"/>
      <c r="B2203" s="41"/>
      <c r="C2203" s="42"/>
      <c r="D2203" s="228" t="s">
        <v>189</v>
      </c>
      <c r="E2203" s="42"/>
      <c r="F2203" s="229" t="s">
        <v>2548</v>
      </c>
      <c r="G2203" s="42"/>
      <c r="H2203" s="42"/>
      <c r="I2203" s="230"/>
      <c r="J2203" s="42"/>
      <c r="K2203" s="42"/>
      <c r="L2203" s="46"/>
      <c r="M2203" s="231"/>
      <c r="N2203" s="232"/>
      <c r="O2203" s="86"/>
      <c r="P2203" s="86"/>
      <c r="Q2203" s="86"/>
      <c r="R2203" s="86"/>
      <c r="S2203" s="86"/>
      <c r="T2203" s="87"/>
      <c r="U2203" s="40"/>
      <c r="V2203" s="40"/>
      <c r="W2203" s="40"/>
      <c r="X2203" s="40"/>
      <c r="Y2203" s="40"/>
      <c r="Z2203" s="40"/>
      <c r="AA2203" s="40"/>
      <c r="AB2203" s="40"/>
      <c r="AC2203" s="40"/>
      <c r="AD2203" s="40"/>
      <c r="AE2203" s="40"/>
      <c r="AT2203" s="19" t="s">
        <v>189</v>
      </c>
      <c r="AU2203" s="19" t="s">
        <v>82</v>
      </c>
    </row>
    <row r="2204" s="13" customFormat="1">
      <c r="A2204" s="13"/>
      <c r="B2204" s="235"/>
      <c r="C2204" s="236"/>
      <c r="D2204" s="228" t="s">
        <v>193</v>
      </c>
      <c r="E2204" s="236"/>
      <c r="F2204" s="238" t="s">
        <v>2550</v>
      </c>
      <c r="G2204" s="236"/>
      <c r="H2204" s="239">
        <v>128.852</v>
      </c>
      <c r="I2204" s="240"/>
      <c r="J2204" s="236"/>
      <c r="K2204" s="236"/>
      <c r="L2204" s="241"/>
      <c r="M2204" s="242"/>
      <c r="N2204" s="243"/>
      <c r="O2204" s="243"/>
      <c r="P2204" s="243"/>
      <c r="Q2204" s="243"/>
      <c r="R2204" s="243"/>
      <c r="S2204" s="243"/>
      <c r="T2204" s="244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45" t="s">
        <v>193</v>
      </c>
      <c r="AU2204" s="245" t="s">
        <v>82</v>
      </c>
      <c r="AV2204" s="13" t="s">
        <v>82</v>
      </c>
      <c r="AW2204" s="13" t="s">
        <v>4</v>
      </c>
      <c r="AX2204" s="13" t="s">
        <v>80</v>
      </c>
      <c r="AY2204" s="245" t="s">
        <v>180</v>
      </c>
    </row>
    <row r="2205" s="2" customFormat="1" ht="16.5" customHeight="1">
      <c r="A2205" s="40"/>
      <c r="B2205" s="41"/>
      <c r="C2205" s="215" t="s">
        <v>2551</v>
      </c>
      <c r="D2205" s="215" t="s">
        <v>182</v>
      </c>
      <c r="E2205" s="216" t="s">
        <v>2552</v>
      </c>
      <c r="F2205" s="217" t="s">
        <v>2553</v>
      </c>
      <c r="G2205" s="218" t="s">
        <v>185</v>
      </c>
      <c r="H2205" s="219">
        <v>123</v>
      </c>
      <c r="I2205" s="220"/>
      <c r="J2205" s="221">
        <f>ROUND(I2205*H2205,2)</f>
        <v>0</v>
      </c>
      <c r="K2205" s="217" t="s">
        <v>186</v>
      </c>
      <c r="L2205" s="46"/>
      <c r="M2205" s="222" t="s">
        <v>19</v>
      </c>
      <c r="N2205" s="223" t="s">
        <v>43</v>
      </c>
      <c r="O2205" s="86"/>
      <c r="P2205" s="224">
        <f>O2205*H2205</f>
        <v>0</v>
      </c>
      <c r="Q2205" s="224">
        <v>0.0028500000000000001</v>
      </c>
      <c r="R2205" s="224">
        <f>Q2205*H2205</f>
        <v>0.35055000000000003</v>
      </c>
      <c r="S2205" s="224">
        <v>0</v>
      </c>
      <c r="T2205" s="225">
        <f>S2205*H2205</f>
        <v>0</v>
      </c>
      <c r="U2205" s="40"/>
      <c r="V2205" s="40"/>
      <c r="W2205" s="40"/>
      <c r="X2205" s="40"/>
      <c r="Y2205" s="40"/>
      <c r="Z2205" s="40"/>
      <c r="AA2205" s="40"/>
      <c r="AB2205" s="40"/>
      <c r="AC2205" s="40"/>
      <c r="AD2205" s="40"/>
      <c r="AE2205" s="40"/>
      <c r="AR2205" s="226" t="s">
        <v>187</v>
      </c>
      <c r="AT2205" s="226" t="s">
        <v>182</v>
      </c>
      <c r="AU2205" s="226" t="s">
        <v>82</v>
      </c>
      <c r="AY2205" s="19" t="s">
        <v>180</v>
      </c>
      <c r="BE2205" s="227">
        <f>IF(N2205="základní",J2205,0)</f>
        <v>0</v>
      </c>
      <c r="BF2205" s="227">
        <f>IF(N2205="snížená",J2205,0)</f>
        <v>0</v>
      </c>
      <c r="BG2205" s="227">
        <f>IF(N2205="zákl. přenesená",J2205,0)</f>
        <v>0</v>
      </c>
      <c r="BH2205" s="227">
        <f>IF(N2205="sníž. přenesená",J2205,0)</f>
        <v>0</v>
      </c>
      <c r="BI2205" s="227">
        <f>IF(N2205="nulová",J2205,0)</f>
        <v>0</v>
      </c>
      <c r="BJ2205" s="19" t="s">
        <v>80</v>
      </c>
      <c r="BK2205" s="227">
        <f>ROUND(I2205*H2205,2)</f>
        <v>0</v>
      </c>
      <c r="BL2205" s="19" t="s">
        <v>187</v>
      </c>
      <c r="BM2205" s="226" t="s">
        <v>2554</v>
      </c>
    </row>
    <row r="2206" s="2" customFormat="1">
      <c r="A2206" s="40"/>
      <c r="B2206" s="41"/>
      <c r="C2206" s="42"/>
      <c r="D2206" s="228" t="s">
        <v>189</v>
      </c>
      <c r="E2206" s="42"/>
      <c r="F2206" s="229" t="s">
        <v>2555</v>
      </c>
      <c r="G2206" s="42"/>
      <c r="H2206" s="42"/>
      <c r="I2206" s="230"/>
      <c r="J2206" s="42"/>
      <c r="K2206" s="42"/>
      <c r="L2206" s="46"/>
      <c r="M2206" s="231"/>
      <c r="N2206" s="232"/>
      <c r="O2206" s="86"/>
      <c r="P2206" s="86"/>
      <c r="Q2206" s="86"/>
      <c r="R2206" s="86"/>
      <c r="S2206" s="86"/>
      <c r="T2206" s="87"/>
      <c r="U2206" s="40"/>
      <c r="V2206" s="40"/>
      <c r="W2206" s="40"/>
      <c r="X2206" s="40"/>
      <c r="Y2206" s="40"/>
      <c r="Z2206" s="40"/>
      <c r="AA2206" s="40"/>
      <c r="AB2206" s="40"/>
      <c r="AC2206" s="40"/>
      <c r="AD2206" s="40"/>
      <c r="AE2206" s="40"/>
      <c r="AT2206" s="19" t="s">
        <v>189</v>
      </c>
      <c r="AU2206" s="19" t="s">
        <v>82</v>
      </c>
    </row>
    <row r="2207" s="2" customFormat="1">
      <c r="A2207" s="40"/>
      <c r="B2207" s="41"/>
      <c r="C2207" s="42"/>
      <c r="D2207" s="233" t="s">
        <v>191</v>
      </c>
      <c r="E2207" s="42"/>
      <c r="F2207" s="234" t="s">
        <v>2556</v>
      </c>
      <c r="G2207" s="42"/>
      <c r="H2207" s="42"/>
      <c r="I2207" s="230"/>
      <c r="J2207" s="42"/>
      <c r="K2207" s="42"/>
      <c r="L2207" s="46"/>
      <c r="M2207" s="231"/>
      <c r="N2207" s="232"/>
      <c r="O2207" s="86"/>
      <c r="P2207" s="86"/>
      <c r="Q2207" s="86"/>
      <c r="R2207" s="86"/>
      <c r="S2207" s="86"/>
      <c r="T2207" s="87"/>
      <c r="U2207" s="40"/>
      <c r="V2207" s="40"/>
      <c r="W2207" s="40"/>
      <c r="X2207" s="40"/>
      <c r="Y2207" s="40"/>
      <c r="Z2207" s="40"/>
      <c r="AA2207" s="40"/>
      <c r="AB2207" s="40"/>
      <c r="AC2207" s="40"/>
      <c r="AD2207" s="40"/>
      <c r="AE2207" s="40"/>
      <c r="AT2207" s="19" t="s">
        <v>191</v>
      </c>
      <c r="AU2207" s="19" t="s">
        <v>82</v>
      </c>
    </row>
    <row r="2208" s="14" customFormat="1">
      <c r="A2208" s="14"/>
      <c r="B2208" s="246"/>
      <c r="C2208" s="247"/>
      <c r="D2208" s="228" t="s">
        <v>193</v>
      </c>
      <c r="E2208" s="248" t="s">
        <v>19</v>
      </c>
      <c r="F2208" s="249" t="s">
        <v>2530</v>
      </c>
      <c r="G2208" s="247"/>
      <c r="H2208" s="248" t="s">
        <v>19</v>
      </c>
      <c r="I2208" s="250"/>
      <c r="J2208" s="247"/>
      <c r="K2208" s="247"/>
      <c r="L2208" s="251"/>
      <c r="M2208" s="252"/>
      <c r="N2208" s="253"/>
      <c r="O2208" s="253"/>
      <c r="P2208" s="253"/>
      <c r="Q2208" s="253"/>
      <c r="R2208" s="253"/>
      <c r="S2208" s="253"/>
      <c r="T2208" s="25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T2208" s="255" t="s">
        <v>193</v>
      </c>
      <c r="AU2208" s="255" t="s">
        <v>82</v>
      </c>
      <c r="AV2208" s="14" t="s">
        <v>80</v>
      </c>
      <c r="AW2208" s="14" t="s">
        <v>33</v>
      </c>
      <c r="AX2208" s="14" t="s">
        <v>72</v>
      </c>
      <c r="AY2208" s="255" t="s">
        <v>180</v>
      </c>
    </row>
    <row r="2209" s="13" customFormat="1">
      <c r="A2209" s="13"/>
      <c r="B2209" s="235"/>
      <c r="C2209" s="236"/>
      <c r="D2209" s="228" t="s">
        <v>193</v>
      </c>
      <c r="E2209" s="237" t="s">
        <v>19</v>
      </c>
      <c r="F2209" s="238" t="s">
        <v>1904</v>
      </c>
      <c r="G2209" s="236"/>
      <c r="H2209" s="239">
        <v>123</v>
      </c>
      <c r="I2209" s="240"/>
      <c r="J2209" s="236"/>
      <c r="K2209" s="236"/>
      <c r="L2209" s="241"/>
      <c r="M2209" s="242"/>
      <c r="N2209" s="243"/>
      <c r="O2209" s="243"/>
      <c r="P2209" s="243"/>
      <c r="Q2209" s="243"/>
      <c r="R2209" s="243"/>
      <c r="S2209" s="243"/>
      <c r="T2209" s="244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45" t="s">
        <v>193</v>
      </c>
      <c r="AU2209" s="245" t="s">
        <v>82</v>
      </c>
      <c r="AV2209" s="13" t="s">
        <v>82</v>
      </c>
      <c r="AW2209" s="13" t="s">
        <v>33</v>
      </c>
      <c r="AX2209" s="13" t="s">
        <v>80</v>
      </c>
      <c r="AY2209" s="245" t="s">
        <v>180</v>
      </c>
    </row>
    <row r="2210" s="2" customFormat="1" ht="16.5" customHeight="1">
      <c r="A2210" s="40"/>
      <c r="B2210" s="41"/>
      <c r="C2210" s="215" t="s">
        <v>2557</v>
      </c>
      <c r="D2210" s="215" t="s">
        <v>182</v>
      </c>
      <c r="E2210" s="216" t="s">
        <v>2558</v>
      </c>
      <c r="F2210" s="217" t="s">
        <v>2559</v>
      </c>
      <c r="G2210" s="218" t="s">
        <v>185</v>
      </c>
      <c r="H2210" s="219">
        <v>26.893999999999998</v>
      </c>
      <c r="I2210" s="220"/>
      <c r="J2210" s="221">
        <f>ROUND(I2210*H2210,2)</f>
        <v>0</v>
      </c>
      <c r="K2210" s="217" t="s">
        <v>186</v>
      </c>
      <c r="L2210" s="46"/>
      <c r="M2210" s="222" t="s">
        <v>19</v>
      </c>
      <c r="N2210" s="223" t="s">
        <v>43</v>
      </c>
      <c r="O2210" s="86"/>
      <c r="P2210" s="224">
        <f>O2210*H2210</f>
        <v>0</v>
      </c>
      <c r="Q2210" s="224">
        <v>0.0043800000000000002</v>
      </c>
      <c r="R2210" s="224">
        <f>Q2210*H2210</f>
        <v>0.11779571999999999</v>
      </c>
      <c r="S2210" s="224">
        <v>0</v>
      </c>
      <c r="T2210" s="225">
        <f>S2210*H2210</f>
        <v>0</v>
      </c>
      <c r="U2210" s="40"/>
      <c r="V2210" s="40"/>
      <c r="W2210" s="40"/>
      <c r="X2210" s="40"/>
      <c r="Y2210" s="40"/>
      <c r="Z2210" s="40"/>
      <c r="AA2210" s="40"/>
      <c r="AB2210" s="40"/>
      <c r="AC2210" s="40"/>
      <c r="AD2210" s="40"/>
      <c r="AE2210" s="40"/>
      <c r="AR2210" s="226" t="s">
        <v>187</v>
      </c>
      <c r="AT2210" s="226" t="s">
        <v>182</v>
      </c>
      <c r="AU2210" s="226" t="s">
        <v>82</v>
      </c>
      <c r="AY2210" s="19" t="s">
        <v>180</v>
      </c>
      <c r="BE2210" s="227">
        <f>IF(N2210="základní",J2210,0)</f>
        <v>0</v>
      </c>
      <c r="BF2210" s="227">
        <f>IF(N2210="snížená",J2210,0)</f>
        <v>0</v>
      </c>
      <c r="BG2210" s="227">
        <f>IF(N2210="zákl. přenesená",J2210,0)</f>
        <v>0</v>
      </c>
      <c r="BH2210" s="227">
        <f>IF(N2210="sníž. přenesená",J2210,0)</f>
        <v>0</v>
      </c>
      <c r="BI2210" s="227">
        <f>IF(N2210="nulová",J2210,0)</f>
        <v>0</v>
      </c>
      <c r="BJ2210" s="19" t="s">
        <v>80</v>
      </c>
      <c r="BK2210" s="227">
        <f>ROUND(I2210*H2210,2)</f>
        <v>0</v>
      </c>
      <c r="BL2210" s="19" t="s">
        <v>187</v>
      </c>
      <c r="BM2210" s="226" t="s">
        <v>2560</v>
      </c>
    </row>
    <row r="2211" s="2" customFormat="1">
      <c r="A2211" s="40"/>
      <c r="B2211" s="41"/>
      <c r="C2211" s="42"/>
      <c r="D2211" s="228" t="s">
        <v>189</v>
      </c>
      <c r="E2211" s="42"/>
      <c r="F2211" s="229" t="s">
        <v>2561</v>
      </c>
      <c r="G2211" s="42"/>
      <c r="H2211" s="42"/>
      <c r="I2211" s="230"/>
      <c r="J2211" s="42"/>
      <c r="K2211" s="42"/>
      <c r="L2211" s="46"/>
      <c r="M2211" s="231"/>
      <c r="N2211" s="232"/>
      <c r="O2211" s="86"/>
      <c r="P2211" s="86"/>
      <c r="Q2211" s="86"/>
      <c r="R2211" s="86"/>
      <c r="S2211" s="86"/>
      <c r="T2211" s="87"/>
      <c r="U2211" s="40"/>
      <c r="V2211" s="40"/>
      <c r="W2211" s="40"/>
      <c r="X2211" s="40"/>
      <c r="Y2211" s="40"/>
      <c r="Z2211" s="40"/>
      <c r="AA2211" s="40"/>
      <c r="AB2211" s="40"/>
      <c r="AC2211" s="40"/>
      <c r="AD2211" s="40"/>
      <c r="AE2211" s="40"/>
      <c r="AT2211" s="19" t="s">
        <v>189</v>
      </c>
      <c r="AU2211" s="19" t="s">
        <v>82</v>
      </c>
    </row>
    <row r="2212" s="2" customFormat="1">
      <c r="A2212" s="40"/>
      <c r="B2212" s="41"/>
      <c r="C2212" s="42"/>
      <c r="D2212" s="233" t="s">
        <v>191</v>
      </c>
      <c r="E2212" s="42"/>
      <c r="F2212" s="234" t="s">
        <v>2562</v>
      </c>
      <c r="G2212" s="42"/>
      <c r="H2212" s="42"/>
      <c r="I2212" s="230"/>
      <c r="J2212" s="42"/>
      <c r="K2212" s="42"/>
      <c r="L2212" s="46"/>
      <c r="M2212" s="231"/>
      <c r="N2212" s="232"/>
      <c r="O2212" s="86"/>
      <c r="P2212" s="86"/>
      <c r="Q2212" s="86"/>
      <c r="R2212" s="86"/>
      <c r="S2212" s="86"/>
      <c r="T2212" s="87"/>
      <c r="U2212" s="40"/>
      <c r="V2212" s="40"/>
      <c r="W2212" s="40"/>
      <c r="X2212" s="40"/>
      <c r="Y2212" s="40"/>
      <c r="Z2212" s="40"/>
      <c r="AA2212" s="40"/>
      <c r="AB2212" s="40"/>
      <c r="AC2212" s="40"/>
      <c r="AD2212" s="40"/>
      <c r="AE2212" s="40"/>
      <c r="AT2212" s="19" t="s">
        <v>191</v>
      </c>
      <c r="AU2212" s="19" t="s">
        <v>82</v>
      </c>
    </row>
    <row r="2213" s="14" customFormat="1">
      <c r="A2213" s="14"/>
      <c r="B2213" s="246"/>
      <c r="C2213" s="247"/>
      <c r="D2213" s="228" t="s">
        <v>193</v>
      </c>
      <c r="E2213" s="248" t="s">
        <v>19</v>
      </c>
      <c r="F2213" s="249" t="s">
        <v>2563</v>
      </c>
      <c r="G2213" s="247"/>
      <c r="H2213" s="248" t="s">
        <v>19</v>
      </c>
      <c r="I2213" s="250"/>
      <c r="J2213" s="247"/>
      <c r="K2213" s="247"/>
      <c r="L2213" s="251"/>
      <c r="M2213" s="252"/>
      <c r="N2213" s="253"/>
      <c r="O2213" s="253"/>
      <c r="P2213" s="253"/>
      <c r="Q2213" s="253"/>
      <c r="R2213" s="253"/>
      <c r="S2213" s="253"/>
      <c r="T2213" s="254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T2213" s="255" t="s">
        <v>193</v>
      </c>
      <c r="AU2213" s="255" t="s">
        <v>82</v>
      </c>
      <c r="AV2213" s="14" t="s">
        <v>80</v>
      </c>
      <c r="AW2213" s="14" t="s">
        <v>33</v>
      </c>
      <c r="AX2213" s="14" t="s">
        <v>72</v>
      </c>
      <c r="AY2213" s="255" t="s">
        <v>180</v>
      </c>
    </row>
    <row r="2214" s="13" customFormat="1">
      <c r="A2214" s="13"/>
      <c r="B2214" s="235"/>
      <c r="C2214" s="236"/>
      <c r="D2214" s="228" t="s">
        <v>193</v>
      </c>
      <c r="E2214" s="237" t="s">
        <v>19</v>
      </c>
      <c r="F2214" s="238" t="s">
        <v>2564</v>
      </c>
      <c r="G2214" s="236"/>
      <c r="H2214" s="239">
        <v>26.893999999999998</v>
      </c>
      <c r="I2214" s="240"/>
      <c r="J2214" s="236"/>
      <c r="K2214" s="236"/>
      <c r="L2214" s="241"/>
      <c r="M2214" s="242"/>
      <c r="N2214" s="243"/>
      <c r="O2214" s="243"/>
      <c r="P2214" s="243"/>
      <c r="Q2214" s="243"/>
      <c r="R2214" s="243"/>
      <c r="S2214" s="243"/>
      <c r="T2214" s="244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45" t="s">
        <v>193</v>
      </c>
      <c r="AU2214" s="245" t="s">
        <v>82</v>
      </c>
      <c r="AV2214" s="13" t="s">
        <v>82</v>
      </c>
      <c r="AW2214" s="13" t="s">
        <v>33</v>
      </c>
      <c r="AX2214" s="13" t="s">
        <v>80</v>
      </c>
      <c r="AY2214" s="245" t="s">
        <v>180</v>
      </c>
    </row>
    <row r="2215" s="2" customFormat="1" ht="16.5" customHeight="1">
      <c r="A2215" s="40"/>
      <c r="B2215" s="41"/>
      <c r="C2215" s="215" t="s">
        <v>2565</v>
      </c>
      <c r="D2215" s="215" t="s">
        <v>182</v>
      </c>
      <c r="E2215" s="216" t="s">
        <v>2566</v>
      </c>
      <c r="F2215" s="217" t="s">
        <v>2567</v>
      </c>
      <c r="G2215" s="218" t="s">
        <v>185</v>
      </c>
      <c r="H2215" s="219">
        <v>843.10000000000002</v>
      </c>
      <c r="I2215" s="220"/>
      <c r="J2215" s="221">
        <f>ROUND(I2215*H2215,2)</f>
        <v>0</v>
      </c>
      <c r="K2215" s="217" t="s">
        <v>186</v>
      </c>
      <c r="L2215" s="46"/>
      <c r="M2215" s="222" t="s">
        <v>19</v>
      </c>
      <c r="N2215" s="223" t="s">
        <v>43</v>
      </c>
      <c r="O2215" s="86"/>
      <c r="P2215" s="224">
        <f>O2215*H2215</f>
        <v>0</v>
      </c>
      <c r="Q2215" s="224">
        <v>0.00013999999999999999</v>
      </c>
      <c r="R2215" s="224">
        <f>Q2215*H2215</f>
        <v>0.11803399999999999</v>
      </c>
      <c r="S2215" s="224">
        <v>0</v>
      </c>
      <c r="T2215" s="225">
        <f>S2215*H2215</f>
        <v>0</v>
      </c>
      <c r="U2215" s="40"/>
      <c r="V2215" s="40"/>
      <c r="W2215" s="40"/>
      <c r="X2215" s="40"/>
      <c r="Y2215" s="40"/>
      <c r="Z2215" s="40"/>
      <c r="AA2215" s="40"/>
      <c r="AB2215" s="40"/>
      <c r="AC2215" s="40"/>
      <c r="AD2215" s="40"/>
      <c r="AE2215" s="40"/>
      <c r="AR2215" s="226" t="s">
        <v>187</v>
      </c>
      <c r="AT2215" s="226" t="s">
        <v>182</v>
      </c>
      <c r="AU2215" s="226" t="s">
        <v>82</v>
      </c>
      <c r="AY2215" s="19" t="s">
        <v>180</v>
      </c>
      <c r="BE2215" s="227">
        <f>IF(N2215="základní",J2215,0)</f>
        <v>0</v>
      </c>
      <c r="BF2215" s="227">
        <f>IF(N2215="snížená",J2215,0)</f>
        <v>0</v>
      </c>
      <c r="BG2215" s="227">
        <f>IF(N2215="zákl. přenesená",J2215,0)</f>
        <v>0</v>
      </c>
      <c r="BH2215" s="227">
        <f>IF(N2215="sníž. přenesená",J2215,0)</f>
        <v>0</v>
      </c>
      <c r="BI2215" s="227">
        <f>IF(N2215="nulová",J2215,0)</f>
        <v>0</v>
      </c>
      <c r="BJ2215" s="19" t="s">
        <v>80</v>
      </c>
      <c r="BK2215" s="227">
        <f>ROUND(I2215*H2215,2)</f>
        <v>0</v>
      </c>
      <c r="BL2215" s="19" t="s">
        <v>187</v>
      </c>
      <c r="BM2215" s="226" t="s">
        <v>2568</v>
      </c>
    </row>
    <row r="2216" s="2" customFormat="1">
      <c r="A2216" s="40"/>
      <c r="B2216" s="41"/>
      <c r="C2216" s="42"/>
      <c r="D2216" s="228" t="s">
        <v>189</v>
      </c>
      <c r="E2216" s="42"/>
      <c r="F2216" s="229" t="s">
        <v>2569</v>
      </c>
      <c r="G2216" s="42"/>
      <c r="H2216" s="42"/>
      <c r="I2216" s="230"/>
      <c r="J2216" s="42"/>
      <c r="K2216" s="42"/>
      <c r="L2216" s="46"/>
      <c r="M2216" s="231"/>
      <c r="N2216" s="232"/>
      <c r="O2216" s="86"/>
      <c r="P2216" s="86"/>
      <c r="Q2216" s="86"/>
      <c r="R2216" s="86"/>
      <c r="S2216" s="86"/>
      <c r="T2216" s="87"/>
      <c r="U2216" s="40"/>
      <c r="V2216" s="40"/>
      <c r="W2216" s="40"/>
      <c r="X2216" s="40"/>
      <c r="Y2216" s="40"/>
      <c r="Z2216" s="40"/>
      <c r="AA2216" s="40"/>
      <c r="AB2216" s="40"/>
      <c r="AC2216" s="40"/>
      <c r="AD2216" s="40"/>
      <c r="AE2216" s="40"/>
      <c r="AT2216" s="19" t="s">
        <v>189</v>
      </c>
      <c r="AU2216" s="19" t="s">
        <v>82</v>
      </c>
    </row>
    <row r="2217" s="2" customFormat="1">
      <c r="A2217" s="40"/>
      <c r="B2217" s="41"/>
      <c r="C2217" s="42"/>
      <c r="D2217" s="233" t="s">
        <v>191</v>
      </c>
      <c r="E2217" s="42"/>
      <c r="F2217" s="234" t="s">
        <v>2570</v>
      </c>
      <c r="G2217" s="42"/>
      <c r="H2217" s="42"/>
      <c r="I2217" s="230"/>
      <c r="J2217" s="42"/>
      <c r="K2217" s="42"/>
      <c r="L2217" s="46"/>
      <c r="M2217" s="231"/>
      <c r="N2217" s="232"/>
      <c r="O2217" s="86"/>
      <c r="P2217" s="86"/>
      <c r="Q2217" s="86"/>
      <c r="R2217" s="86"/>
      <c r="S2217" s="86"/>
      <c r="T2217" s="87"/>
      <c r="U2217" s="40"/>
      <c r="V2217" s="40"/>
      <c r="W2217" s="40"/>
      <c r="X2217" s="40"/>
      <c r="Y2217" s="40"/>
      <c r="Z2217" s="40"/>
      <c r="AA2217" s="40"/>
      <c r="AB2217" s="40"/>
      <c r="AC2217" s="40"/>
      <c r="AD2217" s="40"/>
      <c r="AE2217" s="40"/>
      <c r="AT2217" s="19" t="s">
        <v>191</v>
      </c>
      <c r="AU2217" s="19" t="s">
        <v>82</v>
      </c>
    </row>
    <row r="2218" s="14" customFormat="1">
      <c r="A2218" s="14"/>
      <c r="B2218" s="246"/>
      <c r="C2218" s="247"/>
      <c r="D2218" s="228" t="s">
        <v>193</v>
      </c>
      <c r="E2218" s="248" t="s">
        <v>19</v>
      </c>
      <c r="F2218" s="249" t="s">
        <v>2571</v>
      </c>
      <c r="G2218" s="247"/>
      <c r="H2218" s="248" t="s">
        <v>19</v>
      </c>
      <c r="I2218" s="250"/>
      <c r="J2218" s="247"/>
      <c r="K2218" s="247"/>
      <c r="L2218" s="251"/>
      <c r="M2218" s="252"/>
      <c r="N2218" s="253"/>
      <c r="O2218" s="253"/>
      <c r="P2218" s="253"/>
      <c r="Q2218" s="253"/>
      <c r="R2218" s="253"/>
      <c r="S2218" s="253"/>
      <c r="T2218" s="254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5" t="s">
        <v>193</v>
      </c>
      <c r="AU2218" s="255" t="s">
        <v>82</v>
      </c>
      <c r="AV2218" s="14" t="s">
        <v>80</v>
      </c>
      <c r="AW2218" s="14" t="s">
        <v>33</v>
      </c>
      <c r="AX2218" s="14" t="s">
        <v>72</v>
      </c>
      <c r="AY2218" s="255" t="s">
        <v>180</v>
      </c>
    </row>
    <row r="2219" s="13" customFormat="1">
      <c r="A2219" s="13"/>
      <c r="B2219" s="235"/>
      <c r="C2219" s="236"/>
      <c r="D2219" s="228" t="s">
        <v>193</v>
      </c>
      <c r="E2219" s="237" t="s">
        <v>19</v>
      </c>
      <c r="F2219" s="238" t="s">
        <v>2572</v>
      </c>
      <c r="G2219" s="236"/>
      <c r="H2219" s="239">
        <v>847</v>
      </c>
      <c r="I2219" s="240"/>
      <c r="J2219" s="236"/>
      <c r="K2219" s="236"/>
      <c r="L2219" s="241"/>
      <c r="M2219" s="242"/>
      <c r="N2219" s="243"/>
      <c r="O2219" s="243"/>
      <c r="P2219" s="243"/>
      <c r="Q2219" s="243"/>
      <c r="R2219" s="243"/>
      <c r="S2219" s="243"/>
      <c r="T2219" s="244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45" t="s">
        <v>193</v>
      </c>
      <c r="AU2219" s="245" t="s">
        <v>82</v>
      </c>
      <c r="AV2219" s="13" t="s">
        <v>82</v>
      </c>
      <c r="AW2219" s="13" t="s">
        <v>33</v>
      </c>
      <c r="AX2219" s="13" t="s">
        <v>72</v>
      </c>
      <c r="AY2219" s="245" t="s">
        <v>180</v>
      </c>
    </row>
    <row r="2220" s="14" customFormat="1">
      <c r="A2220" s="14"/>
      <c r="B2220" s="246"/>
      <c r="C2220" s="247"/>
      <c r="D2220" s="228" t="s">
        <v>193</v>
      </c>
      <c r="E2220" s="248" t="s">
        <v>19</v>
      </c>
      <c r="F2220" s="249" t="s">
        <v>2573</v>
      </c>
      <c r="G2220" s="247"/>
      <c r="H2220" s="248" t="s">
        <v>19</v>
      </c>
      <c r="I2220" s="250"/>
      <c r="J2220" s="247"/>
      <c r="K2220" s="247"/>
      <c r="L2220" s="251"/>
      <c r="M2220" s="252"/>
      <c r="N2220" s="253"/>
      <c r="O2220" s="253"/>
      <c r="P2220" s="253"/>
      <c r="Q2220" s="253"/>
      <c r="R2220" s="253"/>
      <c r="S2220" s="253"/>
      <c r="T2220" s="254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T2220" s="255" t="s">
        <v>193</v>
      </c>
      <c r="AU2220" s="255" t="s">
        <v>82</v>
      </c>
      <c r="AV2220" s="14" t="s">
        <v>80</v>
      </c>
      <c r="AW2220" s="14" t="s">
        <v>33</v>
      </c>
      <c r="AX2220" s="14" t="s">
        <v>72</v>
      </c>
      <c r="AY2220" s="255" t="s">
        <v>180</v>
      </c>
    </row>
    <row r="2221" s="13" customFormat="1">
      <c r="A2221" s="13"/>
      <c r="B2221" s="235"/>
      <c r="C2221" s="236"/>
      <c r="D2221" s="228" t="s">
        <v>193</v>
      </c>
      <c r="E2221" s="237" t="s">
        <v>19</v>
      </c>
      <c r="F2221" s="238" t="s">
        <v>2574</v>
      </c>
      <c r="G2221" s="236"/>
      <c r="H2221" s="239">
        <v>57.799999999999997</v>
      </c>
      <c r="I2221" s="240"/>
      <c r="J2221" s="236"/>
      <c r="K2221" s="236"/>
      <c r="L2221" s="241"/>
      <c r="M2221" s="242"/>
      <c r="N2221" s="243"/>
      <c r="O2221" s="243"/>
      <c r="P2221" s="243"/>
      <c r="Q2221" s="243"/>
      <c r="R2221" s="243"/>
      <c r="S2221" s="243"/>
      <c r="T2221" s="244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45" t="s">
        <v>193</v>
      </c>
      <c r="AU2221" s="245" t="s">
        <v>82</v>
      </c>
      <c r="AV2221" s="13" t="s">
        <v>82</v>
      </c>
      <c r="AW2221" s="13" t="s">
        <v>33</v>
      </c>
      <c r="AX2221" s="13" t="s">
        <v>72</v>
      </c>
      <c r="AY2221" s="245" t="s">
        <v>180</v>
      </c>
    </row>
    <row r="2222" s="14" customFormat="1">
      <c r="A2222" s="14"/>
      <c r="B2222" s="246"/>
      <c r="C2222" s="247"/>
      <c r="D2222" s="228" t="s">
        <v>193</v>
      </c>
      <c r="E2222" s="248" t="s">
        <v>19</v>
      </c>
      <c r="F2222" s="249" t="s">
        <v>2575</v>
      </c>
      <c r="G2222" s="247"/>
      <c r="H2222" s="248" t="s">
        <v>19</v>
      </c>
      <c r="I2222" s="250"/>
      <c r="J2222" s="247"/>
      <c r="K2222" s="247"/>
      <c r="L2222" s="251"/>
      <c r="M2222" s="252"/>
      <c r="N2222" s="253"/>
      <c r="O2222" s="253"/>
      <c r="P2222" s="253"/>
      <c r="Q2222" s="253"/>
      <c r="R2222" s="253"/>
      <c r="S2222" s="253"/>
      <c r="T2222" s="25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T2222" s="255" t="s">
        <v>193</v>
      </c>
      <c r="AU2222" s="255" t="s">
        <v>82</v>
      </c>
      <c r="AV2222" s="14" t="s">
        <v>80</v>
      </c>
      <c r="AW2222" s="14" t="s">
        <v>33</v>
      </c>
      <c r="AX2222" s="14" t="s">
        <v>72</v>
      </c>
      <c r="AY2222" s="255" t="s">
        <v>180</v>
      </c>
    </row>
    <row r="2223" s="13" customFormat="1">
      <c r="A2223" s="13"/>
      <c r="B2223" s="235"/>
      <c r="C2223" s="236"/>
      <c r="D2223" s="228" t="s">
        <v>193</v>
      </c>
      <c r="E2223" s="237" t="s">
        <v>19</v>
      </c>
      <c r="F2223" s="238" t="s">
        <v>364</v>
      </c>
      <c r="G2223" s="236"/>
      <c r="H2223" s="239">
        <v>27</v>
      </c>
      <c r="I2223" s="240"/>
      <c r="J2223" s="236"/>
      <c r="K2223" s="236"/>
      <c r="L2223" s="241"/>
      <c r="M2223" s="242"/>
      <c r="N2223" s="243"/>
      <c r="O2223" s="243"/>
      <c r="P2223" s="243"/>
      <c r="Q2223" s="243"/>
      <c r="R2223" s="243"/>
      <c r="S2223" s="243"/>
      <c r="T2223" s="244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45" t="s">
        <v>193</v>
      </c>
      <c r="AU2223" s="245" t="s">
        <v>82</v>
      </c>
      <c r="AV2223" s="13" t="s">
        <v>82</v>
      </c>
      <c r="AW2223" s="13" t="s">
        <v>33</v>
      </c>
      <c r="AX2223" s="13" t="s">
        <v>72</v>
      </c>
      <c r="AY2223" s="245" t="s">
        <v>180</v>
      </c>
    </row>
    <row r="2224" s="14" customFormat="1">
      <c r="A2224" s="14"/>
      <c r="B2224" s="246"/>
      <c r="C2224" s="247"/>
      <c r="D2224" s="228" t="s">
        <v>193</v>
      </c>
      <c r="E2224" s="248" t="s">
        <v>19</v>
      </c>
      <c r="F2224" s="249" t="s">
        <v>2576</v>
      </c>
      <c r="G2224" s="247"/>
      <c r="H2224" s="248" t="s">
        <v>19</v>
      </c>
      <c r="I2224" s="250"/>
      <c r="J2224" s="247"/>
      <c r="K2224" s="247"/>
      <c r="L2224" s="251"/>
      <c r="M2224" s="252"/>
      <c r="N2224" s="253"/>
      <c r="O2224" s="253"/>
      <c r="P2224" s="253"/>
      <c r="Q2224" s="253"/>
      <c r="R2224" s="253"/>
      <c r="S2224" s="253"/>
      <c r="T2224" s="25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5" t="s">
        <v>193</v>
      </c>
      <c r="AU2224" s="255" t="s">
        <v>82</v>
      </c>
      <c r="AV2224" s="14" t="s">
        <v>80</v>
      </c>
      <c r="AW2224" s="14" t="s">
        <v>33</v>
      </c>
      <c r="AX2224" s="14" t="s">
        <v>72</v>
      </c>
      <c r="AY2224" s="255" t="s">
        <v>180</v>
      </c>
    </row>
    <row r="2225" s="13" customFormat="1">
      <c r="A2225" s="13"/>
      <c r="B2225" s="235"/>
      <c r="C2225" s="236"/>
      <c r="D2225" s="228" t="s">
        <v>193</v>
      </c>
      <c r="E2225" s="237" t="s">
        <v>19</v>
      </c>
      <c r="F2225" s="238" t="s">
        <v>2577</v>
      </c>
      <c r="G2225" s="236"/>
      <c r="H2225" s="239">
        <v>-88.700000000000003</v>
      </c>
      <c r="I2225" s="240"/>
      <c r="J2225" s="236"/>
      <c r="K2225" s="236"/>
      <c r="L2225" s="241"/>
      <c r="M2225" s="242"/>
      <c r="N2225" s="243"/>
      <c r="O2225" s="243"/>
      <c r="P2225" s="243"/>
      <c r="Q2225" s="243"/>
      <c r="R2225" s="243"/>
      <c r="S2225" s="243"/>
      <c r="T2225" s="244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45" t="s">
        <v>193</v>
      </c>
      <c r="AU2225" s="245" t="s">
        <v>82</v>
      </c>
      <c r="AV2225" s="13" t="s">
        <v>82</v>
      </c>
      <c r="AW2225" s="13" t="s">
        <v>33</v>
      </c>
      <c r="AX2225" s="13" t="s">
        <v>72</v>
      </c>
      <c r="AY2225" s="245" t="s">
        <v>180</v>
      </c>
    </row>
    <row r="2226" s="15" customFormat="1">
      <c r="A2226" s="15"/>
      <c r="B2226" s="256"/>
      <c r="C2226" s="257"/>
      <c r="D2226" s="228" t="s">
        <v>193</v>
      </c>
      <c r="E2226" s="258" t="s">
        <v>19</v>
      </c>
      <c r="F2226" s="259" t="s">
        <v>353</v>
      </c>
      <c r="G2226" s="257"/>
      <c r="H2226" s="260">
        <v>843.09999999999991</v>
      </c>
      <c r="I2226" s="261"/>
      <c r="J2226" s="257"/>
      <c r="K2226" s="257"/>
      <c r="L2226" s="262"/>
      <c r="M2226" s="263"/>
      <c r="N2226" s="264"/>
      <c r="O2226" s="264"/>
      <c r="P2226" s="264"/>
      <c r="Q2226" s="264"/>
      <c r="R2226" s="264"/>
      <c r="S2226" s="264"/>
      <c r="T2226" s="265"/>
      <c r="U2226" s="15"/>
      <c r="V2226" s="15"/>
      <c r="W2226" s="15"/>
      <c r="X2226" s="15"/>
      <c r="Y2226" s="15"/>
      <c r="Z2226" s="15"/>
      <c r="AA2226" s="15"/>
      <c r="AB2226" s="15"/>
      <c r="AC2226" s="15"/>
      <c r="AD2226" s="15"/>
      <c r="AE2226" s="15"/>
      <c r="AT2226" s="266" t="s">
        <v>193</v>
      </c>
      <c r="AU2226" s="266" t="s">
        <v>82</v>
      </c>
      <c r="AV2226" s="15" t="s">
        <v>187</v>
      </c>
      <c r="AW2226" s="15" t="s">
        <v>33</v>
      </c>
      <c r="AX2226" s="15" t="s">
        <v>80</v>
      </c>
      <c r="AY2226" s="266" t="s">
        <v>180</v>
      </c>
    </row>
    <row r="2227" s="2" customFormat="1" ht="24.15" customHeight="1">
      <c r="A2227" s="40"/>
      <c r="B2227" s="41"/>
      <c r="C2227" s="215" t="s">
        <v>2578</v>
      </c>
      <c r="D2227" s="215" t="s">
        <v>182</v>
      </c>
      <c r="E2227" s="216" t="s">
        <v>2579</v>
      </c>
      <c r="F2227" s="217" t="s">
        <v>2580</v>
      </c>
      <c r="G2227" s="218" t="s">
        <v>185</v>
      </c>
      <c r="H2227" s="219">
        <v>18.504000000000001</v>
      </c>
      <c r="I2227" s="220"/>
      <c r="J2227" s="221">
        <f>ROUND(I2227*H2227,2)</f>
        <v>0</v>
      </c>
      <c r="K2227" s="217" t="s">
        <v>186</v>
      </c>
      <c r="L2227" s="46"/>
      <c r="M2227" s="222" t="s">
        <v>19</v>
      </c>
      <c r="N2227" s="223" t="s">
        <v>43</v>
      </c>
      <c r="O2227" s="86"/>
      <c r="P2227" s="224">
        <f>O2227*H2227</f>
        <v>0</v>
      </c>
      <c r="Q2227" s="224">
        <v>0.0086</v>
      </c>
      <c r="R2227" s="224">
        <f>Q2227*H2227</f>
        <v>0.15913440000000001</v>
      </c>
      <c r="S2227" s="224">
        <v>0</v>
      </c>
      <c r="T2227" s="225">
        <f>S2227*H2227</f>
        <v>0</v>
      </c>
      <c r="U2227" s="40"/>
      <c r="V2227" s="40"/>
      <c r="W2227" s="40"/>
      <c r="X2227" s="40"/>
      <c r="Y2227" s="40"/>
      <c r="Z2227" s="40"/>
      <c r="AA2227" s="40"/>
      <c r="AB2227" s="40"/>
      <c r="AC2227" s="40"/>
      <c r="AD2227" s="40"/>
      <c r="AE2227" s="40"/>
      <c r="AR2227" s="226" t="s">
        <v>187</v>
      </c>
      <c r="AT2227" s="226" t="s">
        <v>182</v>
      </c>
      <c r="AU2227" s="226" t="s">
        <v>82</v>
      </c>
      <c r="AY2227" s="19" t="s">
        <v>180</v>
      </c>
      <c r="BE2227" s="227">
        <f>IF(N2227="základní",J2227,0)</f>
        <v>0</v>
      </c>
      <c r="BF2227" s="227">
        <f>IF(N2227="snížená",J2227,0)</f>
        <v>0</v>
      </c>
      <c r="BG2227" s="227">
        <f>IF(N2227="zákl. přenesená",J2227,0)</f>
        <v>0</v>
      </c>
      <c r="BH2227" s="227">
        <f>IF(N2227="sníž. přenesená",J2227,0)</f>
        <v>0</v>
      </c>
      <c r="BI2227" s="227">
        <f>IF(N2227="nulová",J2227,0)</f>
        <v>0</v>
      </c>
      <c r="BJ2227" s="19" t="s">
        <v>80</v>
      </c>
      <c r="BK2227" s="227">
        <f>ROUND(I2227*H2227,2)</f>
        <v>0</v>
      </c>
      <c r="BL2227" s="19" t="s">
        <v>187</v>
      </c>
      <c r="BM2227" s="226" t="s">
        <v>2581</v>
      </c>
    </row>
    <row r="2228" s="2" customFormat="1">
      <c r="A2228" s="40"/>
      <c r="B2228" s="41"/>
      <c r="C2228" s="42"/>
      <c r="D2228" s="228" t="s">
        <v>189</v>
      </c>
      <c r="E2228" s="42"/>
      <c r="F2228" s="229" t="s">
        <v>2582</v>
      </c>
      <c r="G2228" s="42"/>
      <c r="H2228" s="42"/>
      <c r="I2228" s="230"/>
      <c r="J2228" s="42"/>
      <c r="K2228" s="42"/>
      <c r="L2228" s="46"/>
      <c r="M2228" s="231"/>
      <c r="N2228" s="232"/>
      <c r="O2228" s="86"/>
      <c r="P2228" s="86"/>
      <c r="Q2228" s="86"/>
      <c r="R2228" s="86"/>
      <c r="S2228" s="86"/>
      <c r="T2228" s="87"/>
      <c r="U2228" s="40"/>
      <c r="V2228" s="40"/>
      <c r="W2228" s="40"/>
      <c r="X2228" s="40"/>
      <c r="Y2228" s="40"/>
      <c r="Z2228" s="40"/>
      <c r="AA2228" s="40"/>
      <c r="AB2228" s="40"/>
      <c r="AC2228" s="40"/>
      <c r="AD2228" s="40"/>
      <c r="AE2228" s="40"/>
      <c r="AT2228" s="19" t="s">
        <v>189</v>
      </c>
      <c r="AU2228" s="19" t="s">
        <v>82</v>
      </c>
    </row>
    <row r="2229" s="2" customFormat="1">
      <c r="A2229" s="40"/>
      <c r="B2229" s="41"/>
      <c r="C2229" s="42"/>
      <c r="D2229" s="233" t="s">
        <v>191</v>
      </c>
      <c r="E2229" s="42"/>
      <c r="F2229" s="234" t="s">
        <v>2583</v>
      </c>
      <c r="G2229" s="42"/>
      <c r="H2229" s="42"/>
      <c r="I2229" s="230"/>
      <c r="J2229" s="42"/>
      <c r="K2229" s="42"/>
      <c r="L2229" s="46"/>
      <c r="M2229" s="231"/>
      <c r="N2229" s="232"/>
      <c r="O2229" s="86"/>
      <c r="P2229" s="86"/>
      <c r="Q2229" s="86"/>
      <c r="R2229" s="86"/>
      <c r="S2229" s="86"/>
      <c r="T2229" s="87"/>
      <c r="U2229" s="40"/>
      <c r="V2229" s="40"/>
      <c r="W2229" s="40"/>
      <c r="X2229" s="40"/>
      <c r="Y2229" s="40"/>
      <c r="Z2229" s="40"/>
      <c r="AA2229" s="40"/>
      <c r="AB2229" s="40"/>
      <c r="AC2229" s="40"/>
      <c r="AD2229" s="40"/>
      <c r="AE2229" s="40"/>
      <c r="AT2229" s="19" t="s">
        <v>191</v>
      </c>
      <c r="AU2229" s="19" t="s">
        <v>82</v>
      </c>
    </row>
    <row r="2230" s="14" customFormat="1">
      <c r="A2230" s="14"/>
      <c r="B2230" s="246"/>
      <c r="C2230" s="247"/>
      <c r="D2230" s="228" t="s">
        <v>193</v>
      </c>
      <c r="E2230" s="248" t="s">
        <v>19</v>
      </c>
      <c r="F2230" s="249" t="s">
        <v>2584</v>
      </c>
      <c r="G2230" s="247"/>
      <c r="H2230" s="248" t="s">
        <v>19</v>
      </c>
      <c r="I2230" s="250"/>
      <c r="J2230" s="247"/>
      <c r="K2230" s="247"/>
      <c r="L2230" s="251"/>
      <c r="M2230" s="252"/>
      <c r="N2230" s="253"/>
      <c r="O2230" s="253"/>
      <c r="P2230" s="253"/>
      <c r="Q2230" s="253"/>
      <c r="R2230" s="253"/>
      <c r="S2230" s="253"/>
      <c r="T2230" s="25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5" t="s">
        <v>193</v>
      </c>
      <c r="AU2230" s="255" t="s">
        <v>82</v>
      </c>
      <c r="AV2230" s="14" t="s">
        <v>80</v>
      </c>
      <c r="AW2230" s="14" t="s">
        <v>33</v>
      </c>
      <c r="AX2230" s="14" t="s">
        <v>72</v>
      </c>
      <c r="AY2230" s="255" t="s">
        <v>180</v>
      </c>
    </row>
    <row r="2231" s="14" customFormat="1">
      <c r="A2231" s="14"/>
      <c r="B2231" s="246"/>
      <c r="C2231" s="247"/>
      <c r="D2231" s="228" t="s">
        <v>193</v>
      </c>
      <c r="E2231" s="248" t="s">
        <v>19</v>
      </c>
      <c r="F2231" s="249" t="s">
        <v>2585</v>
      </c>
      <c r="G2231" s="247"/>
      <c r="H2231" s="248" t="s">
        <v>19</v>
      </c>
      <c r="I2231" s="250"/>
      <c r="J2231" s="247"/>
      <c r="K2231" s="247"/>
      <c r="L2231" s="251"/>
      <c r="M2231" s="252"/>
      <c r="N2231" s="253"/>
      <c r="O2231" s="253"/>
      <c r="P2231" s="253"/>
      <c r="Q2231" s="253"/>
      <c r="R2231" s="253"/>
      <c r="S2231" s="253"/>
      <c r="T2231" s="25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55" t="s">
        <v>193</v>
      </c>
      <c r="AU2231" s="255" t="s">
        <v>82</v>
      </c>
      <c r="AV2231" s="14" t="s">
        <v>80</v>
      </c>
      <c r="AW2231" s="14" t="s">
        <v>33</v>
      </c>
      <c r="AX2231" s="14" t="s">
        <v>72</v>
      </c>
      <c r="AY2231" s="255" t="s">
        <v>180</v>
      </c>
    </row>
    <row r="2232" s="13" customFormat="1">
      <c r="A2232" s="13"/>
      <c r="B2232" s="235"/>
      <c r="C2232" s="236"/>
      <c r="D2232" s="228" t="s">
        <v>193</v>
      </c>
      <c r="E2232" s="237" t="s">
        <v>19</v>
      </c>
      <c r="F2232" s="238" t="s">
        <v>2586</v>
      </c>
      <c r="G2232" s="236"/>
      <c r="H2232" s="239">
        <v>8.7639999999999993</v>
      </c>
      <c r="I2232" s="240"/>
      <c r="J2232" s="236"/>
      <c r="K2232" s="236"/>
      <c r="L2232" s="241"/>
      <c r="M2232" s="242"/>
      <c r="N2232" s="243"/>
      <c r="O2232" s="243"/>
      <c r="P2232" s="243"/>
      <c r="Q2232" s="243"/>
      <c r="R2232" s="243"/>
      <c r="S2232" s="243"/>
      <c r="T2232" s="244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45" t="s">
        <v>193</v>
      </c>
      <c r="AU2232" s="245" t="s">
        <v>82</v>
      </c>
      <c r="AV2232" s="13" t="s">
        <v>82</v>
      </c>
      <c r="AW2232" s="13" t="s">
        <v>33</v>
      </c>
      <c r="AX2232" s="13" t="s">
        <v>72</v>
      </c>
      <c r="AY2232" s="245" t="s">
        <v>180</v>
      </c>
    </row>
    <row r="2233" s="13" customFormat="1">
      <c r="A2233" s="13"/>
      <c r="B2233" s="235"/>
      <c r="C2233" s="236"/>
      <c r="D2233" s="228" t="s">
        <v>193</v>
      </c>
      <c r="E2233" s="237" t="s">
        <v>19</v>
      </c>
      <c r="F2233" s="238" t="s">
        <v>2587</v>
      </c>
      <c r="G2233" s="236"/>
      <c r="H2233" s="239">
        <v>-1.768</v>
      </c>
      <c r="I2233" s="240"/>
      <c r="J2233" s="236"/>
      <c r="K2233" s="236"/>
      <c r="L2233" s="241"/>
      <c r="M2233" s="242"/>
      <c r="N2233" s="243"/>
      <c r="O2233" s="243"/>
      <c r="P2233" s="243"/>
      <c r="Q2233" s="243"/>
      <c r="R2233" s="243"/>
      <c r="S2233" s="243"/>
      <c r="T2233" s="244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45" t="s">
        <v>193</v>
      </c>
      <c r="AU2233" s="245" t="s">
        <v>82</v>
      </c>
      <c r="AV2233" s="13" t="s">
        <v>82</v>
      </c>
      <c r="AW2233" s="13" t="s">
        <v>33</v>
      </c>
      <c r="AX2233" s="13" t="s">
        <v>72</v>
      </c>
      <c r="AY2233" s="245" t="s">
        <v>180</v>
      </c>
    </row>
    <row r="2234" s="16" customFormat="1">
      <c r="A2234" s="16"/>
      <c r="B2234" s="267"/>
      <c r="C2234" s="268"/>
      <c r="D2234" s="228" t="s">
        <v>193</v>
      </c>
      <c r="E2234" s="269" t="s">
        <v>19</v>
      </c>
      <c r="F2234" s="270" t="s">
        <v>473</v>
      </c>
      <c r="G2234" s="268"/>
      <c r="H2234" s="271">
        <v>6.9960000000000004</v>
      </c>
      <c r="I2234" s="272"/>
      <c r="J2234" s="268"/>
      <c r="K2234" s="268"/>
      <c r="L2234" s="273"/>
      <c r="M2234" s="274"/>
      <c r="N2234" s="275"/>
      <c r="O2234" s="275"/>
      <c r="P2234" s="275"/>
      <c r="Q2234" s="275"/>
      <c r="R2234" s="275"/>
      <c r="S2234" s="275"/>
      <c r="T2234" s="276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T2234" s="277" t="s">
        <v>193</v>
      </c>
      <c r="AU2234" s="277" t="s">
        <v>82</v>
      </c>
      <c r="AV2234" s="16" t="s">
        <v>100</v>
      </c>
      <c r="AW2234" s="16" t="s">
        <v>33</v>
      </c>
      <c r="AX2234" s="16" t="s">
        <v>72</v>
      </c>
      <c r="AY2234" s="277" t="s">
        <v>180</v>
      </c>
    </row>
    <row r="2235" s="14" customFormat="1">
      <c r="A2235" s="14"/>
      <c r="B2235" s="246"/>
      <c r="C2235" s="247"/>
      <c r="D2235" s="228" t="s">
        <v>193</v>
      </c>
      <c r="E2235" s="248" t="s">
        <v>19</v>
      </c>
      <c r="F2235" s="249" t="s">
        <v>1139</v>
      </c>
      <c r="G2235" s="247"/>
      <c r="H2235" s="248" t="s">
        <v>19</v>
      </c>
      <c r="I2235" s="250"/>
      <c r="J2235" s="247"/>
      <c r="K2235" s="247"/>
      <c r="L2235" s="251"/>
      <c r="M2235" s="252"/>
      <c r="N2235" s="253"/>
      <c r="O2235" s="253"/>
      <c r="P2235" s="253"/>
      <c r="Q2235" s="253"/>
      <c r="R2235" s="253"/>
      <c r="S2235" s="253"/>
      <c r="T2235" s="254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5" t="s">
        <v>193</v>
      </c>
      <c r="AU2235" s="255" t="s">
        <v>82</v>
      </c>
      <c r="AV2235" s="14" t="s">
        <v>80</v>
      </c>
      <c r="AW2235" s="14" t="s">
        <v>33</v>
      </c>
      <c r="AX2235" s="14" t="s">
        <v>72</v>
      </c>
      <c r="AY2235" s="255" t="s">
        <v>180</v>
      </c>
    </row>
    <row r="2236" s="13" customFormat="1">
      <c r="A2236" s="13"/>
      <c r="B2236" s="235"/>
      <c r="C2236" s="236"/>
      <c r="D2236" s="228" t="s">
        <v>193</v>
      </c>
      <c r="E2236" s="237" t="s">
        <v>19</v>
      </c>
      <c r="F2236" s="238" t="s">
        <v>2588</v>
      </c>
      <c r="G2236" s="236"/>
      <c r="H2236" s="239">
        <v>12.558</v>
      </c>
      <c r="I2236" s="240"/>
      <c r="J2236" s="236"/>
      <c r="K2236" s="236"/>
      <c r="L2236" s="241"/>
      <c r="M2236" s="242"/>
      <c r="N2236" s="243"/>
      <c r="O2236" s="243"/>
      <c r="P2236" s="243"/>
      <c r="Q2236" s="243"/>
      <c r="R2236" s="243"/>
      <c r="S2236" s="243"/>
      <c r="T2236" s="244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45" t="s">
        <v>193</v>
      </c>
      <c r="AU2236" s="245" t="s">
        <v>82</v>
      </c>
      <c r="AV2236" s="13" t="s">
        <v>82</v>
      </c>
      <c r="AW2236" s="13" t="s">
        <v>33</v>
      </c>
      <c r="AX2236" s="13" t="s">
        <v>72</v>
      </c>
      <c r="AY2236" s="245" t="s">
        <v>180</v>
      </c>
    </row>
    <row r="2237" s="13" customFormat="1">
      <c r="A2237" s="13"/>
      <c r="B2237" s="235"/>
      <c r="C2237" s="236"/>
      <c r="D2237" s="228" t="s">
        <v>193</v>
      </c>
      <c r="E2237" s="237" t="s">
        <v>19</v>
      </c>
      <c r="F2237" s="238" t="s">
        <v>2589</v>
      </c>
      <c r="G2237" s="236"/>
      <c r="H2237" s="239">
        <v>-1.05</v>
      </c>
      <c r="I2237" s="240"/>
      <c r="J2237" s="236"/>
      <c r="K2237" s="236"/>
      <c r="L2237" s="241"/>
      <c r="M2237" s="242"/>
      <c r="N2237" s="243"/>
      <c r="O2237" s="243"/>
      <c r="P2237" s="243"/>
      <c r="Q2237" s="243"/>
      <c r="R2237" s="243"/>
      <c r="S2237" s="243"/>
      <c r="T2237" s="244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45" t="s">
        <v>193</v>
      </c>
      <c r="AU2237" s="245" t="s">
        <v>82</v>
      </c>
      <c r="AV2237" s="13" t="s">
        <v>82</v>
      </c>
      <c r="AW2237" s="13" t="s">
        <v>33</v>
      </c>
      <c r="AX2237" s="13" t="s">
        <v>72</v>
      </c>
      <c r="AY2237" s="245" t="s">
        <v>180</v>
      </c>
    </row>
    <row r="2238" s="16" customFormat="1">
      <c r="A2238" s="16"/>
      <c r="B2238" s="267"/>
      <c r="C2238" s="268"/>
      <c r="D2238" s="228" t="s">
        <v>193</v>
      </c>
      <c r="E2238" s="269" t="s">
        <v>19</v>
      </c>
      <c r="F2238" s="270" t="s">
        <v>473</v>
      </c>
      <c r="G2238" s="268"/>
      <c r="H2238" s="271">
        <v>11.507999999999999</v>
      </c>
      <c r="I2238" s="272"/>
      <c r="J2238" s="268"/>
      <c r="K2238" s="268"/>
      <c r="L2238" s="273"/>
      <c r="M2238" s="274"/>
      <c r="N2238" s="275"/>
      <c r="O2238" s="275"/>
      <c r="P2238" s="275"/>
      <c r="Q2238" s="275"/>
      <c r="R2238" s="275"/>
      <c r="S2238" s="275"/>
      <c r="T2238" s="276"/>
      <c r="U2238" s="16"/>
      <c r="V2238" s="16"/>
      <c r="W2238" s="16"/>
      <c r="X2238" s="16"/>
      <c r="Y2238" s="16"/>
      <c r="Z2238" s="16"/>
      <c r="AA2238" s="16"/>
      <c r="AB2238" s="16"/>
      <c r="AC2238" s="16"/>
      <c r="AD2238" s="16"/>
      <c r="AE2238" s="16"/>
      <c r="AT2238" s="277" t="s">
        <v>193</v>
      </c>
      <c r="AU2238" s="277" t="s">
        <v>82</v>
      </c>
      <c r="AV2238" s="16" t="s">
        <v>100</v>
      </c>
      <c r="AW2238" s="16" t="s">
        <v>33</v>
      </c>
      <c r="AX2238" s="16" t="s">
        <v>72</v>
      </c>
      <c r="AY2238" s="277" t="s">
        <v>180</v>
      </c>
    </row>
    <row r="2239" s="15" customFormat="1">
      <c r="A2239" s="15"/>
      <c r="B2239" s="256"/>
      <c r="C2239" s="257"/>
      <c r="D2239" s="228" t="s">
        <v>193</v>
      </c>
      <c r="E2239" s="258" t="s">
        <v>19</v>
      </c>
      <c r="F2239" s="259" t="s">
        <v>353</v>
      </c>
      <c r="G2239" s="257"/>
      <c r="H2239" s="260">
        <v>18.504000000000001</v>
      </c>
      <c r="I2239" s="261"/>
      <c r="J2239" s="257"/>
      <c r="K2239" s="257"/>
      <c r="L2239" s="262"/>
      <c r="M2239" s="263"/>
      <c r="N2239" s="264"/>
      <c r="O2239" s="264"/>
      <c r="P2239" s="264"/>
      <c r="Q2239" s="264"/>
      <c r="R2239" s="264"/>
      <c r="S2239" s="264"/>
      <c r="T2239" s="265"/>
      <c r="U2239" s="15"/>
      <c r="V2239" s="15"/>
      <c r="W2239" s="15"/>
      <c r="X2239" s="15"/>
      <c r="Y2239" s="15"/>
      <c r="Z2239" s="15"/>
      <c r="AA2239" s="15"/>
      <c r="AB2239" s="15"/>
      <c r="AC2239" s="15"/>
      <c r="AD2239" s="15"/>
      <c r="AE2239" s="15"/>
      <c r="AT2239" s="266" t="s">
        <v>193</v>
      </c>
      <c r="AU2239" s="266" t="s">
        <v>82</v>
      </c>
      <c r="AV2239" s="15" t="s">
        <v>187</v>
      </c>
      <c r="AW2239" s="15" t="s">
        <v>33</v>
      </c>
      <c r="AX2239" s="15" t="s">
        <v>80</v>
      </c>
      <c r="AY2239" s="266" t="s">
        <v>180</v>
      </c>
    </row>
    <row r="2240" s="2" customFormat="1" ht="16.5" customHeight="1">
      <c r="A2240" s="40"/>
      <c r="B2240" s="41"/>
      <c r="C2240" s="282" t="s">
        <v>2590</v>
      </c>
      <c r="D2240" s="282" t="s">
        <v>754</v>
      </c>
      <c r="E2240" s="283" t="s">
        <v>2591</v>
      </c>
      <c r="F2240" s="284" t="s">
        <v>2592</v>
      </c>
      <c r="G2240" s="285" t="s">
        <v>185</v>
      </c>
      <c r="H2240" s="286">
        <v>19.428999999999998</v>
      </c>
      <c r="I2240" s="287"/>
      <c r="J2240" s="288">
        <f>ROUND(I2240*H2240,2)</f>
        <v>0</v>
      </c>
      <c r="K2240" s="284" t="s">
        <v>186</v>
      </c>
      <c r="L2240" s="289"/>
      <c r="M2240" s="290" t="s">
        <v>19</v>
      </c>
      <c r="N2240" s="291" t="s">
        <v>43</v>
      </c>
      <c r="O2240" s="86"/>
      <c r="P2240" s="224">
        <f>O2240*H2240</f>
        <v>0</v>
      </c>
      <c r="Q2240" s="224">
        <v>0.0047999999999999996</v>
      </c>
      <c r="R2240" s="224">
        <f>Q2240*H2240</f>
        <v>0.093259199999999987</v>
      </c>
      <c r="S2240" s="224">
        <v>0</v>
      </c>
      <c r="T2240" s="225">
        <f>S2240*H2240</f>
        <v>0</v>
      </c>
      <c r="U2240" s="40"/>
      <c r="V2240" s="40"/>
      <c r="W2240" s="40"/>
      <c r="X2240" s="40"/>
      <c r="Y2240" s="40"/>
      <c r="Z2240" s="40"/>
      <c r="AA2240" s="40"/>
      <c r="AB2240" s="40"/>
      <c r="AC2240" s="40"/>
      <c r="AD2240" s="40"/>
      <c r="AE2240" s="40"/>
      <c r="AR2240" s="226" t="s">
        <v>232</v>
      </c>
      <c r="AT2240" s="226" t="s">
        <v>754</v>
      </c>
      <c r="AU2240" s="226" t="s">
        <v>82</v>
      </c>
      <c r="AY2240" s="19" t="s">
        <v>180</v>
      </c>
      <c r="BE2240" s="227">
        <f>IF(N2240="základní",J2240,0)</f>
        <v>0</v>
      </c>
      <c r="BF2240" s="227">
        <f>IF(N2240="snížená",J2240,0)</f>
        <v>0</v>
      </c>
      <c r="BG2240" s="227">
        <f>IF(N2240="zákl. přenesená",J2240,0)</f>
        <v>0</v>
      </c>
      <c r="BH2240" s="227">
        <f>IF(N2240="sníž. přenesená",J2240,0)</f>
        <v>0</v>
      </c>
      <c r="BI2240" s="227">
        <f>IF(N2240="nulová",J2240,0)</f>
        <v>0</v>
      </c>
      <c r="BJ2240" s="19" t="s">
        <v>80</v>
      </c>
      <c r="BK2240" s="227">
        <f>ROUND(I2240*H2240,2)</f>
        <v>0</v>
      </c>
      <c r="BL2240" s="19" t="s">
        <v>187</v>
      </c>
      <c r="BM2240" s="226" t="s">
        <v>2593</v>
      </c>
    </row>
    <row r="2241" s="2" customFormat="1">
      <c r="A2241" s="40"/>
      <c r="B2241" s="41"/>
      <c r="C2241" s="42"/>
      <c r="D2241" s="228" t="s">
        <v>189</v>
      </c>
      <c r="E2241" s="42"/>
      <c r="F2241" s="229" t="s">
        <v>2592</v>
      </c>
      <c r="G2241" s="42"/>
      <c r="H2241" s="42"/>
      <c r="I2241" s="230"/>
      <c r="J2241" s="42"/>
      <c r="K2241" s="42"/>
      <c r="L2241" s="46"/>
      <c r="M2241" s="231"/>
      <c r="N2241" s="232"/>
      <c r="O2241" s="86"/>
      <c r="P2241" s="86"/>
      <c r="Q2241" s="86"/>
      <c r="R2241" s="86"/>
      <c r="S2241" s="86"/>
      <c r="T2241" s="87"/>
      <c r="U2241" s="40"/>
      <c r="V2241" s="40"/>
      <c r="W2241" s="40"/>
      <c r="X2241" s="40"/>
      <c r="Y2241" s="40"/>
      <c r="Z2241" s="40"/>
      <c r="AA2241" s="40"/>
      <c r="AB2241" s="40"/>
      <c r="AC2241" s="40"/>
      <c r="AD2241" s="40"/>
      <c r="AE2241" s="40"/>
      <c r="AT2241" s="19" t="s">
        <v>189</v>
      </c>
      <c r="AU2241" s="19" t="s">
        <v>82</v>
      </c>
    </row>
    <row r="2242" s="13" customFormat="1">
      <c r="A2242" s="13"/>
      <c r="B2242" s="235"/>
      <c r="C2242" s="236"/>
      <c r="D2242" s="228" t="s">
        <v>193</v>
      </c>
      <c r="E2242" s="236"/>
      <c r="F2242" s="238" t="s">
        <v>2594</v>
      </c>
      <c r="G2242" s="236"/>
      <c r="H2242" s="239">
        <v>19.428999999999998</v>
      </c>
      <c r="I2242" s="240"/>
      <c r="J2242" s="236"/>
      <c r="K2242" s="236"/>
      <c r="L2242" s="241"/>
      <c r="M2242" s="242"/>
      <c r="N2242" s="243"/>
      <c r="O2242" s="243"/>
      <c r="P2242" s="243"/>
      <c r="Q2242" s="243"/>
      <c r="R2242" s="243"/>
      <c r="S2242" s="243"/>
      <c r="T2242" s="244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5" t="s">
        <v>193</v>
      </c>
      <c r="AU2242" s="245" t="s">
        <v>82</v>
      </c>
      <c r="AV2242" s="13" t="s">
        <v>82</v>
      </c>
      <c r="AW2242" s="13" t="s">
        <v>4</v>
      </c>
      <c r="AX2242" s="13" t="s">
        <v>80</v>
      </c>
      <c r="AY2242" s="245" t="s">
        <v>180</v>
      </c>
    </row>
    <row r="2243" s="2" customFormat="1" ht="24.15" customHeight="1">
      <c r="A2243" s="40"/>
      <c r="B2243" s="41"/>
      <c r="C2243" s="215" t="s">
        <v>2595</v>
      </c>
      <c r="D2243" s="215" t="s">
        <v>182</v>
      </c>
      <c r="E2243" s="216" t="s">
        <v>2596</v>
      </c>
      <c r="F2243" s="217" t="s">
        <v>2597</v>
      </c>
      <c r="G2243" s="218" t="s">
        <v>185</v>
      </c>
      <c r="H2243" s="219">
        <v>822.245</v>
      </c>
      <c r="I2243" s="220"/>
      <c r="J2243" s="221">
        <f>ROUND(I2243*H2243,2)</f>
        <v>0</v>
      </c>
      <c r="K2243" s="217" t="s">
        <v>186</v>
      </c>
      <c r="L2243" s="46"/>
      <c r="M2243" s="222" t="s">
        <v>19</v>
      </c>
      <c r="N2243" s="223" t="s">
        <v>43</v>
      </c>
      <c r="O2243" s="86"/>
      <c r="P2243" s="224">
        <f>O2243*H2243</f>
        <v>0</v>
      </c>
      <c r="Q2243" s="224">
        <v>0.0086800000000000002</v>
      </c>
      <c r="R2243" s="224">
        <f>Q2243*H2243</f>
        <v>7.1370865999999999</v>
      </c>
      <c r="S2243" s="224">
        <v>0</v>
      </c>
      <c r="T2243" s="225">
        <f>S2243*H2243</f>
        <v>0</v>
      </c>
      <c r="U2243" s="40"/>
      <c r="V2243" s="40"/>
      <c r="W2243" s="40"/>
      <c r="X2243" s="40"/>
      <c r="Y2243" s="40"/>
      <c r="Z2243" s="40"/>
      <c r="AA2243" s="40"/>
      <c r="AB2243" s="40"/>
      <c r="AC2243" s="40"/>
      <c r="AD2243" s="40"/>
      <c r="AE2243" s="40"/>
      <c r="AR2243" s="226" t="s">
        <v>187</v>
      </c>
      <c r="AT2243" s="226" t="s">
        <v>182</v>
      </c>
      <c r="AU2243" s="226" t="s">
        <v>82</v>
      </c>
      <c r="AY2243" s="19" t="s">
        <v>180</v>
      </c>
      <c r="BE2243" s="227">
        <f>IF(N2243="základní",J2243,0)</f>
        <v>0</v>
      </c>
      <c r="BF2243" s="227">
        <f>IF(N2243="snížená",J2243,0)</f>
        <v>0</v>
      </c>
      <c r="BG2243" s="227">
        <f>IF(N2243="zákl. přenesená",J2243,0)</f>
        <v>0</v>
      </c>
      <c r="BH2243" s="227">
        <f>IF(N2243="sníž. přenesená",J2243,0)</f>
        <v>0</v>
      </c>
      <c r="BI2243" s="227">
        <f>IF(N2243="nulová",J2243,0)</f>
        <v>0</v>
      </c>
      <c r="BJ2243" s="19" t="s">
        <v>80</v>
      </c>
      <c r="BK2243" s="227">
        <f>ROUND(I2243*H2243,2)</f>
        <v>0</v>
      </c>
      <c r="BL2243" s="19" t="s">
        <v>187</v>
      </c>
      <c r="BM2243" s="226" t="s">
        <v>2598</v>
      </c>
    </row>
    <row r="2244" s="2" customFormat="1">
      <c r="A2244" s="40"/>
      <c r="B2244" s="41"/>
      <c r="C2244" s="42"/>
      <c r="D2244" s="228" t="s">
        <v>189</v>
      </c>
      <c r="E2244" s="42"/>
      <c r="F2244" s="229" t="s">
        <v>2599</v>
      </c>
      <c r="G2244" s="42"/>
      <c r="H2244" s="42"/>
      <c r="I2244" s="230"/>
      <c r="J2244" s="42"/>
      <c r="K2244" s="42"/>
      <c r="L2244" s="46"/>
      <c r="M2244" s="231"/>
      <c r="N2244" s="232"/>
      <c r="O2244" s="86"/>
      <c r="P2244" s="86"/>
      <c r="Q2244" s="86"/>
      <c r="R2244" s="86"/>
      <c r="S2244" s="86"/>
      <c r="T2244" s="87"/>
      <c r="U2244" s="40"/>
      <c r="V2244" s="40"/>
      <c r="W2244" s="40"/>
      <c r="X2244" s="40"/>
      <c r="Y2244" s="40"/>
      <c r="Z2244" s="40"/>
      <c r="AA2244" s="40"/>
      <c r="AB2244" s="40"/>
      <c r="AC2244" s="40"/>
      <c r="AD2244" s="40"/>
      <c r="AE2244" s="40"/>
      <c r="AT2244" s="19" t="s">
        <v>189</v>
      </c>
      <c r="AU2244" s="19" t="s">
        <v>82</v>
      </c>
    </row>
    <row r="2245" s="2" customFormat="1">
      <c r="A2245" s="40"/>
      <c r="B2245" s="41"/>
      <c r="C2245" s="42"/>
      <c r="D2245" s="233" t="s">
        <v>191</v>
      </c>
      <c r="E2245" s="42"/>
      <c r="F2245" s="234" t="s">
        <v>2600</v>
      </c>
      <c r="G2245" s="42"/>
      <c r="H2245" s="42"/>
      <c r="I2245" s="230"/>
      <c r="J2245" s="42"/>
      <c r="K2245" s="42"/>
      <c r="L2245" s="46"/>
      <c r="M2245" s="231"/>
      <c r="N2245" s="232"/>
      <c r="O2245" s="86"/>
      <c r="P2245" s="86"/>
      <c r="Q2245" s="86"/>
      <c r="R2245" s="86"/>
      <c r="S2245" s="86"/>
      <c r="T2245" s="87"/>
      <c r="U2245" s="40"/>
      <c r="V2245" s="40"/>
      <c r="W2245" s="40"/>
      <c r="X2245" s="40"/>
      <c r="Y2245" s="40"/>
      <c r="Z2245" s="40"/>
      <c r="AA2245" s="40"/>
      <c r="AB2245" s="40"/>
      <c r="AC2245" s="40"/>
      <c r="AD2245" s="40"/>
      <c r="AE2245" s="40"/>
      <c r="AT2245" s="19" t="s">
        <v>191</v>
      </c>
      <c r="AU2245" s="19" t="s">
        <v>82</v>
      </c>
    </row>
    <row r="2246" s="14" customFormat="1">
      <c r="A2246" s="14"/>
      <c r="B2246" s="246"/>
      <c r="C2246" s="247"/>
      <c r="D2246" s="228" t="s">
        <v>193</v>
      </c>
      <c r="E2246" s="248" t="s">
        <v>19</v>
      </c>
      <c r="F2246" s="249" t="s">
        <v>2601</v>
      </c>
      <c r="G2246" s="247"/>
      <c r="H2246" s="248" t="s">
        <v>19</v>
      </c>
      <c r="I2246" s="250"/>
      <c r="J2246" s="247"/>
      <c r="K2246" s="247"/>
      <c r="L2246" s="251"/>
      <c r="M2246" s="252"/>
      <c r="N2246" s="253"/>
      <c r="O2246" s="253"/>
      <c r="P2246" s="253"/>
      <c r="Q2246" s="253"/>
      <c r="R2246" s="253"/>
      <c r="S2246" s="253"/>
      <c r="T2246" s="254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55" t="s">
        <v>193</v>
      </c>
      <c r="AU2246" s="255" t="s">
        <v>82</v>
      </c>
      <c r="AV2246" s="14" t="s">
        <v>80</v>
      </c>
      <c r="AW2246" s="14" t="s">
        <v>33</v>
      </c>
      <c r="AX2246" s="14" t="s">
        <v>72</v>
      </c>
      <c r="AY2246" s="255" t="s">
        <v>180</v>
      </c>
    </row>
    <row r="2247" s="14" customFormat="1">
      <c r="A2247" s="14"/>
      <c r="B2247" s="246"/>
      <c r="C2247" s="247"/>
      <c r="D2247" s="228" t="s">
        <v>193</v>
      </c>
      <c r="E2247" s="248" t="s">
        <v>19</v>
      </c>
      <c r="F2247" s="249" t="s">
        <v>2602</v>
      </c>
      <c r="G2247" s="247"/>
      <c r="H2247" s="248" t="s">
        <v>19</v>
      </c>
      <c r="I2247" s="250"/>
      <c r="J2247" s="247"/>
      <c r="K2247" s="247"/>
      <c r="L2247" s="251"/>
      <c r="M2247" s="252"/>
      <c r="N2247" s="253"/>
      <c r="O2247" s="253"/>
      <c r="P2247" s="253"/>
      <c r="Q2247" s="253"/>
      <c r="R2247" s="253"/>
      <c r="S2247" s="253"/>
      <c r="T2247" s="25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5" t="s">
        <v>193</v>
      </c>
      <c r="AU2247" s="255" t="s">
        <v>82</v>
      </c>
      <c r="AV2247" s="14" t="s">
        <v>80</v>
      </c>
      <c r="AW2247" s="14" t="s">
        <v>33</v>
      </c>
      <c r="AX2247" s="14" t="s">
        <v>72</v>
      </c>
      <c r="AY2247" s="255" t="s">
        <v>180</v>
      </c>
    </row>
    <row r="2248" s="14" customFormat="1">
      <c r="A2248" s="14"/>
      <c r="B2248" s="246"/>
      <c r="C2248" s="247"/>
      <c r="D2248" s="228" t="s">
        <v>193</v>
      </c>
      <c r="E2248" s="248" t="s">
        <v>19</v>
      </c>
      <c r="F2248" s="249" t="s">
        <v>2603</v>
      </c>
      <c r="G2248" s="247"/>
      <c r="H2248" s="248" t="s">
        <v>19</v>
      </c>
      <c r="I2248" s="250"/>
      <c r="J2248" s="247"/>
      <c r="K2248" s="247"/>
      <c r="L2248" s="251"/>
      <c r="M2248" s="252"/>
      <c r="N2248" s="253"/>
      <c r="O2248" s="253"/>
      <c r="P2248" s="253"/>
      <c r="Q2248" s="253"/>
      <c r="R2248" s="253"/>
      <c r="S2248" s="253"/>
      <c r="T2248" s="254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T2248" s="255" t="s">
        <v>193</v>
      </c>
      <c r="AU2248" s="255" t="s">
        <v>82</v>
      </c>
      <c r="AV2248" s="14" t="s">
        <v>80</v>
      </c>
      <c r="AW2248" s="14" t="s">
        <v>33</v>
      </c>
      <c r="AX2248" s="14" t="s">
        <v>72</v>
      </c>
      <c r="AY2248" s="255" t="s">
        <v>180</v>
      </c>
    </row>
    <row r="2249" s="13" customFormat="1">
      <c r="A2249" s="13"/>
      <c r="B2249" s="235"/>
      <c r="C2249" s="236"/>
      <c r="D2249" s="228" t="s">
        <v>193</v>
      </c>
      <c r="E2249" s="237" t="s">
        <v>19</v>
      </c>
      <c r="F2249" s="238" t="s">
        <v>2604</v>
      </c>
      <c r="G2249" s="236"/>
      <c r="H2249" s="239">
        <v>7.1840000000000002</v>
      </c>
      <c r="I2249" s="240"/>
      <c r="J2249" s="236"/>
      <c r="K2249" s="236"/>
      <c r="L2249" s="241"/>
      <c r="M2249" s="242"/>
      <c r="N2249" s="243"/>
      <c r="O2249" s="243"/>
      <c r="P2249" s="243"/>
      <c r="Q2249" s="243"/>
      <c r="R2249" s="243"/>
      <c r="S2249" s="243"/>
      <c r="T2249" s="244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45" t="s">
        <v>193</v>
      </c>
      <c r="AU2249" s="245" t="s">
        <v>82</v>
      </c>
      <c r="AV2249" s="13" t="s">
        <v>82</v>
      </c>
      <c r="AW2249" s="13" t="s">
        <v>33</v>
      </c>
      <c r="AX2249" s="13" t="s">
        <v>72</v>
      </c>
      <c r="AY2249" s="245" t="s">
        <v>180</v>
      </c>
    </row>
    <row r="2250" s="16" customFormat="1">
      <c r="A2250" s="16"/>
      <c r="B2250" s="267"/>
      <c r="C2250" s="268"/>
      <c r="D2250" s="228" t="s">
        <v>193</v>
      </c>
      <c r="E2250" s="269" t="s">
        <v>19</v>
      </c>
      <c r="F2250" s="270" t="s">
        <v>473</v>
      </c>
      <c r="G2250" s="268"/>
      <c r="H2250" s="271">
        <v>7.1840000000000002</v>
      </c>
      <c r="I2250" s="272"/>
      <c r="J2250" s="268"/>
      <c r="K2250" s="268"/>
      <c r="L2250" s="273"/>
      <c r="M2250" s="274"/>
      <c r="N2250" s="275"/>
      <c r="O2250" s="275"/>
      <c r="P2250" s="275"/>
      <c r="Q2250" s="275"/>
      <c r="R2250" s="275"/>
      <c r="S2250" s="275"/>
      <c r="T2250" s="276"/>
      <c r="U2250" s="16"/>
      <c r="V2250" s="16"/>
      <c r="W2250" s="16"/>
      <c r="X2250" s="16"/>
      <c r="Y2250" s="16"/>
      <c r="Z2250" s="16"/>
      <c r="AA2250" s="16"/>
      <c r="AB2250" s="16"/>
      <c r="AC2250" s="16"/>
      <c r="AD2250" s="16"/>
      <c r="AE2250" s="16"/>
      <c r="AT2250" s="277" t="s">
        <v>193</v>
      </c>
      <c r="AU2250" s="277" t="s">
        <v>82</v>
      </c>
      <c r="AV2250" s="16" t="s">
        <v>100</v>
      </c>
      <c r="AW2250" s="16" t="s">
        <v>33</v>
      </c>
      <c r="AX2250" s="16" t="s">
        <v>72</v>
      </c>
      <c r="AY2250" s="277" t="s">
        <v>180</v>
      </c>
    </row>
    <row r="2251" s="14" customFormat="1">
      <c r="A2251" s="14"/>
      <c r="B2251" s="246"/>
      <c r="C2251" s="247"/>
      <c r="D2251" s="228" t="s">
        <v>193</v>
      </c>
      <c r="E2251" s="248" t="s">
        <v>19</v>
      </c>
      <c r="F2251" s="249" t="s">
        <v>1139</v>
      </c>
      <c r="G2251" s="247"/>
      <c r="H2251" s="248" t="s">
        <v>19</v>
      </c>
      <c r="I2251" s="250"/>
      <c r="J2251" s="247"/>
      <c r="K2251" s="247"/>
      <c r="L2251" s="251"/>
      <c r="M2251" s="252"/>
      <c r="N2251" s="253"/>
      <c r="O2251" s="253"/>
      <c r="P2251" s="253"/>
      <c r="Q2251" s="253"/>
      <c r="R2251" s="253"/>
      <c r="S2251" s="253"/>
      <c r="T2251" s="25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T2251" s="255" t="s">
        <v>193</v>
      </c>
      <c r="AU2251" s="255" t="s">
        <v>82</v>
      </c>
      <c r="AV2251" s="14" t="s">
        <v>80</v>
      </c>
      <c r="AW2251" s="14" t="s">
        <v>33</v>
      </c>
      <c r="AX2251" s="14" t="s">
        <v>72</v>
      </c>
      <c r="AY2251" s="255" t="s">
        <v>180</v>
      </c>
    </row>
    <row r="2252" s="13" customFormat="1">
      <c r="A2252" s="13"/>
      <c r="B2252" s="235"/>
      <c r="C2252" s="236"/>
      <c r="D2252" s="228" t="s">
        <v>193</v>
      </c>
      <c r="E2252" s="237" t="s">
        <v>19</v>
      </c>
      <c r="F2252" s="238" t="s">
        <v>2605</v>
      </c>
      <c r="G2252" s="236"/>
      <c r="H2252" s="239">
        <v>9.8889999999999993</v>
      </c>
      <c r="I2252" s="240"/>
      <c r="J2252" s="236"/>
      <c r="K2252" s="236"/>
      <c r="L2252" s="241"/>
      <c r="M2252" s="242"/>
      <c r="N2252" s="243"/>
      <c r="O2252" s="243"/>
      <c r="P2252" s="243"/>
      <c r="Q2252" s="243"/>
      <c r="R2252" s="243"/>
      <c r="S2252" s="243"/>
      <c r="T2252" s="244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45" t="s">
        <v>193</v>
      </c>
      <c r="AU2252" s="245" t="s">
        <v>82</v>
      </c>
      <c r="AV2252" s="13" t="s">
        <v>82</v>
      </c>
      <c r="AW2252" s="13" t="s">
        <v>33</v>
      </c>
      <c r="AX2252" s="13" t="s">
        <v>72</v>
      </c>
      <c r="AY2252" s="245" t="s">
        <v>180</v>
      </c>
    </row>
    <row r="2253" s="13" customFormat="1">
      <c r="A2253" s="13"/>
      <c r="B2253" s="235"/>
      <c r="C2253" s="236"/>
      <c r="D2253" s="228" t="s">
        <v>193</v>
      </c>
      <c r="E2253" s="237" t="s">
        <v>19</v>
      </c>
      <c r="F2253" s="238" t="s">
        <v>2606</v>
      </c>
      <c r="G2253" s="236"/>
      <c r="H2253" s="239">
        <v>-1.647</v>
      </c>
      <c r="I2253" s="240"/>
      <c r="J2253" s="236"/>
      <c r="K2253" s="236"/>
      <c r="L2253" s="241"/>
      <c r="M2253" s="242"/>
      <c r="N2253" s="243"/>
      <c r="O2253" s="243"/>
      <c r="P2253" s="243"/>
      <c r="Q2253" s="243"/>
      <c r="R2253" s="243"/>
      <c r="S2253" s="243"/>
      <c r="T2253" s="244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45" t="s">
        <v>193</v>
      </c>
      <c r="AU2253" s="245" t="s">
        <v>82</v>
      </c>
      <c r="AV2253" s="13" t="s">
        <v>82</v>
      </c>
      <c r="AW2253" s="13" t="s">
        <v>33</v>
      </c>
      <c r="AX2253" s="13" t="s">
        <v>72</v>
      </c>
      <c r="AY2253" s="245" t="s">
        <v>180</v>
      </c>
    </row>
    <row r="2254" s="16" customFormat="1">
      <c r="A2254" s="16"/>
      <c r="B2254" s="267"/>
      <c r="C2254" s="268"/>
      <c r="D2254" s="228" t="s">
        <v>193</v>
      </c>
      <c r="E2254" s="269" t="s">
        <v>19</v>
      </c>
      <c r="F2254" s="270" t="s">
        <v>473</v>
      </c>
      <c r="G2254" s="268"/>
      <c r="H2254" s="271">
        <v>8.2419999999999991</v>
      </c>
      <c r="I2254" s="272"/>
      <c r="J2254" s="268"/>
      <c r="K2254" s="268"/>
      <c r="L2254" s="273"/>
      <c r="M2254" s="274"/>
      <c r="N2254" s="275"/>
      <c r="O2254" s="275"/>
      <c r="P2254" s="275"/>
      <c r="Q2254" s="275"/>
      <c r="R2254" s="275"/>
      <c r="S2254" s="275"/>
      <c r="T2254" s="276"/>
      <c r="U2254" s="16"/>
      <c r="V2254" s="16"/>
      <c r="W2254" s="16"/>
      <c r="X2254" s="16"/>
      <c r="Y2254" s="16"/>
      <c r="Z2254" s="16"/>
      <c r="AA2254" s="16"/>
      <c r="AB2254" s="16"/>
      <c r="AC2254" s="16"/>
      <c r="AD2254" s="16"/>
      <c r="AE2254" s="16"/>
      <c r="AT2254" s="277" t="s">
        <v>193</v>
      </c>
      <c r="AU2254" s="277" t="s">
        <v>82</v>
      </c>
      <c r="AV2254" s="16" t="s">
        <v>100</v>
      </c>
      <c r="AW2254" s="16" t="s">
        <v>33</v>
      </c>
      <c r="AX2254" s="16" t="s">
        <v>72</v>
      </c>
      <c r="AY2254" s="277" t="s">
        <v>180</v>
      </c>
    </row>
    <row r="2255" s="14" customFormat="1">
      <c r="A2255" s="14"/>
      <c r="B2255" s="246"/>
      <c r="C2255" s="247"/>
      <c r="D2255" s="228" t="s">
        <v>193</v>
      </c>
      <c r="E2255" s="248" t="s">
        <v>19</v>
      </c>
      <c r="F2255" s="249" t="s">
        <v>2607</v>
      </c>
      <c r="G2255" s="247"/>
      <c r="H2255" s="248" t="s">
        <v>19</v>
      </c>
      <c r="I2255" s="250"/>
      <c r="J2255" s="247"/>
      <c r="K2255" s="247"/>
      <c r="L2255" s="251"/>
      <c r="M2255" s="252"/>
      <c r="N2255" s="253"/>
      <c r="O2255" s="253"/>
      <c r="P2255" s="253"/>
      <c r="Q2255" s="253"/>
      <c r="R2255" s="253"/>
      <c r="S2255" s="253"/>
      <c r="T2255" s="25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T2255" s="255" t="s">
        <v>193</v>
      </c>
      <c r="AU2255" s="255" t="s">
        <v>82</v>
      </c>
      <c r="AV2255" s="14" t="s">
        <v>80</v>
      </c>
      <c r="AW2255" s="14" t="s">
        <v>33</v>
      </c>
      <c r="AX2255" s="14" t="s">
        <v>72</v>
      </c>
      <c r="AY2255" s="255" t="s">
        <v>180</v>
      </c>
    </row>
    <row r="2256" s="14" customFormat="1">
      <c r="A2256" s="14"/>
      <c r="B2256" s="246"/>
      <c r="C2256" s="247"/>
      <c r="D2256" s="228" t="s">
        <v>193</v>
      </c>
      <c r="E2256" s="248" t="s">
        <v>19</v>
      </c>
      <c r="F2256" s="249" t="s">
        <v>2608</v>
      </c>
      <c r="G2256" s="247"/>
      <c r="H2256" s="248" t="s">
        <v>19</v>
      </c>
      <c r="I2256" s="250"/>
      <c r="J2256" s="247"/>
      <c r="K2256" s="247"/>
      <c r="L2256" s="251"/>
      <c r="M2256" s="252"/>
      <c r="N2256" s="253"/>
      <c r="O2256" s="253"/>
      <c r="P2256" s="253"/>
      <c r="Q2256" s="253"/>
      <c r="R2256" s="253"/>
      <c r="S2256" s="253"/>
      <c r="T2256" s="25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55" t="s">
        <v>193</v>
      </c>
      <c r="AU2256" s="255" t="s">
        <v>82</v>
      </c>
      <c r="AV2256" s="14" t="s">
        <v>80</v>
      </c>
      <c r="AW2256" s="14" t="s">
        <v>33</v>
      </c>
      <c r="AX2256" s="14" t="s">
        <v>72</v>
      </c>
      <c r="AY2256" s="255" t="s">
        <v>180</v>
      </c>
    </row>
    <row r="2257" s="13" customFormat="1">
      <c r="A2257" s="13"/>
      <c r="B2257" s="235"/>
      <c r="C2257" s="236"/>
      <c r="D2257" s="228" t="s">
        <v>193</v>
      </c>
      <c r="E2257" s="237" t="s">
        <v>19</v>
      </c>
      <c r="F2257" s="238" t="s">
        <v>2609</v>
      </c>
      <c r="G2257" s="236"/>
      <c r="H2257" s="239">
        <v>61.313000000000002</v>
      </c>
      <c r="I2257" s="240"/>
      <c r="J2257" s="236"/>
      <c r="K2257" s="236"/>
      <c r="L2257" s="241"/>
      <c r="M2257" s="242"/>
      <c r="N2257" s="243"/>
      <c r="O2257" s="243"/>
      <c r="P2257" s="243"/>
      <c r="Q2257" s="243"/>
      <c r="R2257" s="243"/>
      <c r="S2257" s="243"/>
      <c r="T2257" s="244"/>
      <c r="U2257" s="13"/>
      <c r="V2257" s="13"/>
      <c r="W2257" s="13"/>
      <c r="X2257" s="13"/>
      <c r="Y2257" s="13"/>
      <c r="Z2257" s="13"/>
      <c r="AA2257" s="13"/>
      <c r="AB2257" s="13"/>
      <c r="AC2257" s="13"/>
      <c r="AD2257" s="13"/>
      <c r="AE2257" s="13"/>
      <c r="AT2257" s="245" t="s">
        <v>193</v>
      </c>
      <c r="AU2257" s="245" t="s">
        <v>82</v>
      </c>
      <c r="AV2257" s="13" t="s">
        <v>82</v>
      </c>
      <c r="AW2257" s="13" t="s">
        <v>33</v>
      </c>
      <c r="AX2257" s="13" t="s">
        <v>72</v>
      </c>
      <c r="AY2257" s="245" t="s">
        <v>180</v>
      </c>
    </row>
    <row r="2258" s="14" customFormat="1">
      <c r="A2258" s="14"/>
      <c r="B2258" s="246"/>
      <c r="C2258" s="247"/>
      <c r="D2258" s="228" t="s">
        <v>193</v>
      </c>
      <c r="E2258" s="248" t="s">
        <v>19</v>
      </c>
      <c r="F2258" s="249" t="s">
        <v>2610</v>
      </c>
      <c r="G2258" s="247"/>
      <c r="H2258" s="248" t="s">
        <v>19</v>
      </c>
      <c r="I2258" s="250"/>
      <c r="J2258" s="247"/>
      <c r="K2258" s="247"/>
      <c r="L2258" s="251"/>
      <c r="M2258" s="252"/>
      <c r="N2258" s="253"/>
      <c r="O2258" s="253"/>
      <c r="P2258" s="253"/>
      <c r="Q2258" s="253"/>
      <c r="R2258" s="253"/>
      <c r="S2258" s="253"/>
      <c r="T2258" s="25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T2258" s="255" t="s">
        <v>193</v>
      </c>
      <c r="AU2258" s="255" t="s">
        <v>82</v>
      </c>
      <c r="AV2258" s="14" t="s">
        <v>80</v>
      </c>
      <c r="AW2258" s="14" t="s">
        <v>33</v>
      </c>
      <c r="AX2258" s="14" t="s">
        <v>72</v>
      </c>
      <c r="AY2258" s="255" t="s">
        <v>180</v>
      </c>
    </row>
    <row r="2259" s="13" customFormat="1">
      <c r="A2259" s="13"/>
      <c r="B2259" s="235"/>
      <c r="C2259" s="236"/>
      <c r="D2259" s="228" t="s">
        <v>193</v>
      </c>
      <c r="E2259" s="237" t="s">
        <v>19</v>
      </c>
      <c r="F2259" s="238" t="s">
        <v>2611</v>
      </c>
      <c r="G2259" s="236"/>
      <c r="H2259" s="239">
        <v>-16.681999999999999</v>
      </c>
      <c r="I2259" s="240"/>
      <c r="J2259" s="236"/>
      <c r="K2259" s="236"/>
      <c r="L2259" s="241"/>
      <c r="M2259" s="242"/>
      <c r="N2259" s="243"/>
      <c r="O2259" s="243"/>
      <c r="P2259" s="243"/>
      <c r="Q2259" s="243"/>
      <c r="R2259" s="243"/>
      <c r="S2259" s="243"/>
      <c r="T2259" s="244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45" t="s">
        <v>193</v>
      </c>
      <c r="AU2259" s="245" t="s">
        <v>82</v>
      </c>
      <c r="AV2259" s="13" t="s">
        <v>82</v>
      </c>
      <c r="AW2259" s="13" t="s">
        <v>33</v>
      </c>
      <c r="AX2259" s="13" t="s">
        <v>72</v>
      </c>
      <c r="AY2259" s="245" t="s">
        <v>180</v>
      </c>
    </row>
    <row r="2260" s="14" customFormat="1">
      <c r="A2260" s="14"/>
      <c r="B2260" s="246"/>
      <c r="C2260" s="247"/>
      <c r="D2260" s="228" t="s">
        <v>193</v>
      </c>
      <c r="E2260" s="248" t="s">
        <v>19</v>
      </c>
      <c r="F2260" s="249" t="s">
        <v>2612</v>
      </c>
      <c r="G2260" s="247"/>
      <c r="H2260" s="248" t="s">
        <v>19</v>
      </c>
      <c r="I2260" s="250"/>
      <c r="J2260" s="247"/>
      <c r="K2260" s="247"/>
      <c r="L2260" s="251"/>
      <c r="M2260" s="252"/>
      <c r="N2260" s="253"/>
      <c r="O2260" s="253"/>
      <c r="P2260" s="253"/>
      <c r="Q2260" s="253"/>
      <c r="R2260" s="253"/>
      <c r="S2260" s="253"/>
      <c r="T2260" s="25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55" t="s">
        <v>193</v>
      </c>
      <c r="AU2260" s="255" t="s">
        <v>82</v>
      </c>
      <c r="AV2260" s="14" t="s">
        <v>80</v>
      </c>
      <c r="AW2260" s="14" t="s">
        <v>33</v>
      </c>
      <c r="AX2260" s="14" t="s">
        <v>72</v>
      </c>
      <c r="AY2260" s="255" t="s">
        <v>180</v>
      </c>
    </row>
    <row r="2261" s="13" customFormat="1">
      <c r="A2261" s="13"/>
      <c r="B2261" s="235"/>
      <c r="C2261" s="236"/>
      <c r="D2261" s="228" t="s">
        <v>193</v>
      </c>
      <c r="E2261" s="237" t="s">
        <v>19</v>
      </c>
      <c r="F2261" s="238" t="s">
        <v>2613</v>
      </c>
      <c r="G2261" s="236"/>
      <c r="H2261" s="239">
        <v>25.869</v>
      </c>
      <c r="I2261" s="240"/>
      <c r="J2261" s="236"/>
      <c r="K2261" s="236"/>
      <c r="L2261" s="241"/>
      <c r="M2261" s="242"/>
      <c r="N2261" s="243"/>
      <c r="O2261" s="243"/>
      <c r="P2261" s="243"/>
      <c r="Q2261" s="243"/>
      <c r="R2261" s="243"/>
      <c r="S2261" s="243"/>
      <c r="T2261" s="244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5" t="s">
        <v>193</v>
      </c>
      <c r="AU2261" s="245" t="s">
        <v>82</v>
      </c>
      <c r="AV2261" s="13" t="s">
        <v>82</v>
      </c>
      <c r="AW2261" s="13" t="s">
        <v>33</v>
      </c>
      <c r="AX2261" s="13" t="s">
        <v>72</v>
      </c>
      <c r="AY2261" s="245" t="s">
        <v>180</v>
      </c>
    </row>
    <row r="2262" s="14" customFormat="1">
      <c r="A2262" s="14"/>
      <c r="B2262" s="246"/>
      <c r="C2262" s="247"/>
      <c r="D2262" s="228" t="s">
        <v>193</v>
      </c>
      <c r="E2262" s="248" t="s">
        <v>19</v>
      </c>
      <c r="F2262" s="249" t="s">
        <v>2614</v>
      </c>
      <c r="G2262" s="247"/>
      <c r="H2262" s="248" t="s">
        <v>19</v>
      </c>
      <c r="I2262" s="250"/>
      <c r="J2262" s="247"/>
      <c r="K2262" s="247"/>
      <c r="L2262" s="251"/>
      <c r="M2262" s="252"/>
      <c r="N2262" s="253"/>
      <c r="O2262" s="253"/>
      <c r="P2262" s="253"/>
      <c r="Q2262" s="253"/>
      <c r="R2262" s="253"/>
      <c r="S2262" s="253"/>
      <c r="T2262" s="254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T2262" s="255" t="s">
        <v>193</v>
      </c>
      <c r="AU2262" s="255" t="s">
        <v>82</v>
      </c>
      <c r="AV2262" s="14" t="s">
        <v>80</v>
      </c>
      <c r="AW2262" s="14" t="s">
        <v>33</v>
      </c>
      <c r="AX2262" s="14" t="s">
        <v>72</v>
      </c>
      <c r="AY2262" s="255" t="s">
        <v>180</v>
      </c>
    </row>
    <row r="2263" s="13" customFormat="1">
      <c r="A2263" s="13"/>
      <c r="B2263" s="235"/>
      <c r="C2263" s="236"/>
      <c r="D2263" s="228" t="s">
        <v>193</v>
      </c>
      <c r="E2263" s="237" t="s">
        <v>19</v>
      </c>
      <c r="F2263" s="238" t="s">
        <v>2615</v>
      </c>
      <c r="G2263" s="236"/>
      <c r="H2263" s="239">
        <v>87.840000000000003</v>
      </c>
      <c r="I2263" s="240"/>
      <c r="J2263" s="236"/>
      <c r="K2263" s="236"/>
      <c r="L2263" s="241"/>
      <c r="M2263" s="242"/>
      <c r="N2263" s="243"/>
      <c r="O2263" s="243"/>
      <c r="P2263" s="243"/>
      <c r="Q2263" s="243"/>
      <c r="R2263" s="243"/>
      <c r="S2263" s="243"/>
      <c r="T2263" s="244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45" t="s">
        <v>193</v>
      </c>
      <c r="AU2263" s="245" t="s">
        <v>82</v>
      </c>
      <c r="AV2263" s="13" t="s">
        <v>82</v>
      </c>
      <c r="AW2263" s="13" t="s">
        <v>33</v>
      </c>
      <c r="AX2263" s="13" t="s">
        <v>72</v>
      </c>
      <c r="AY2263" s="245" t="s">
        <v>180</v>
      </c>
    </row>
    <row r="2264" s="14" customFormat="1">
      <c r="A2264" s="14"/>
      <c r="B2264" s="246"/>
      <c r="C2264" s="247"/>
      <c r="D2264" s="228" t="s">
        <v>193</v>
      </c>
      <c r="E2264" s="248" t="s">
        <v>19</v>
      </c>
      <c r="F2264" s="249" t="s">
        <v>2616</v>
      </c>
      <c r="G2264" s="247"/>
      <c r="H2264" s="248" t="s">
        <v>19</v>
      </c>
      <c r="I2264" s="250"/>
      <c r="J2264" s="247"/>
      <c r="K2264" s="247"/>
      <c r="L2264" s="251"/>
      <c r="M2264" s="252"/>
      <c r="N2264" s="253"/>
      <c r="O2264" s="253"/>
      <c r="P2264" s="253"/>
      <c r="Q2264" s="253"/>
      <c r="R2264" s="253"/>
      <c r="S2264" s="253"/>
      <c r="T2264" s="254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T2264" s="255" t="s">
        <v>193</v>
      </c>
      <c r="AU2264" s="255" t="s">
        <v>82</v>
      </c>
      <c r="AV2264" s="14" t="s">
        <v>80</v>
      </c>
      <c r="AW2264" s="14" t="s">
        <v>33</v>
      </c>
      <c r="AX2264" s="14" t="s">
        <v>72</v>
      </c>
      <c r="AY2264" s="255" t="s">
        <v>180</v>
      </c>
    </row>
    <row r="2265" s="13" customFormat="1">
      <c r="A2265" s="13"/>
      <c r="B2265" s="235"/>
      <c r="C2265" s="236"/>
      <c r="D2265" s="228" t="s">
        <v>193</v>
      </c>
      <c r="E2265" s="237" t="s">
        <v>19</v>
      </c>
      <c r="F2265" s="238" t="s">
        <v>2617</v>
      </c>
      <c r="G2265" s="236"/>
      <c r="H2265" s="239">
        <v>41.777999999999999</v>
      </c>
      <c r="I2265" s="240"/>
      <c r="J2265" s="236"/>
      <c r="K2265" s="236"/>
      <c r="L2265" s="241"/>
      <c r="M2265" s="242"/>
      <c r="N2265" s="243"/>
      <c r="O2265" s="243"/>
      <c r="P2265" s="243"/>
      <c r="Q2265" s="243"/>
      <c r="R2265" s="243"/>
      <c r="S2265" s="243"/>
      <c r="T2265" s="244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45" t="s">
        <v>193</v>
      </c>
      <c r="AU2265" s="245" t="s">
        <v>82</v>
      </c>
      <c r="AV2265" s="13" t="s">
        <v>82</v>
      </c>
      <c r="AW2265" s="13" t="s">
        <v>33</v>
      </c>
      <c r="AX2265" s="13" t="s">
        <v>72</v>
      </c>
      <c r="AY2265" s="245" t="s">
        <v>180</v>
      </c>
    </row>
    <row r="2266" s="14" customFormat="1">
      <c r="A2266" s="14"/>
      <c r="B2266" s="246"/>
      <c r="C2266" s="247"/>
      <c r="D2266" s="228" t="s">
        <v>193</v>
      </c>
      <c r="E2266" s="248" t="s">
        <v>19</v>
      </c>
      <c r="F2266" s="249" t="s">
        <v>2618</v>
      </c>
      <c r="G2266" s="247"/>
      <c r="H2266" s="248" t="s">
        <v>19</v>
      </c>
      <c r="I2266" s="250"/>
      <c r="J2266" s="247"/>
      <c r="K2266" s="247"/>
      <c r="L2266" s="251"/>
      <c r="M2266" s="252"/>
      <c r="N2266" s="253"/>
      <c r="O2266" s="253"/>
      <c r="P2266" s="253"/>
      <c r="Q2266" s="253"/>
      <c r="R2266" s="253"/>
      <c r="S2266" s="253"/>
      <c r="T2266" s="254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55" t="s">
        <v>193</v>
      </c>
      <c r="AU2266" s="255" t="s">
        <v>82</v>
      </c>
      <c r="AV2266" s="14" t="s">
        <v>80</v>
      </c>
      <c r="AW2266" s="14" t="s">
        <v>33</v>
      </c>
      <c r="AX2266" s="14" t="s">
        <v>72</v>
      </c>
      <c r="AY2266" s="255" t="s">
        <v>180</v>
      </c>
    </row>
    <row r="2267" s="13" customFormat="1">
      <c r="A2267" s="13"/>
      <c r="B2267" s="235"/>
      <c r="C2267" s="236"/>
      <c r="D2267" s="228" t="s">
        <v>193</v>
      </c>
      <c r="E2267" s="237" t="s">
        <v>19</v>
      </c>
      <c r="F2267" s="238" t="s">
        <v>2619</v>
      </c>
      <c r="G2267" s="236"/>
      <c r="H2267" s="239">
        <v>7.7450000000000001</v>
      </c>
      <c r="I2267" s="240"/>
      <c r="J2267" s="236"/>
      <c r="K2267" s="236"/>
      <c r="L2267" s="241"/>
      <c r="M2267" s="242"/>
      <c r="N2267" s="243"/>
      <c r="O2267" s="243"/>
      <c r="P2267" s="243"/>
      <c r="Q2267" s="243"/>
      <c r="R2267" s="243"/>
      <c r="S2267" s="243"/>
      <c r="T2267" s="244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45" t="s">
        <v>193</v>
      </c>
      <c r="AU2267" s="245" t="s">
        <v>82</v>
      </c>
      <c r="AV2267" s="13" t="s">
        <v>82</v>
      </c>
      <c r="AW2267" s="13" t="s">
        <v>33</v>
      </c>
      <c r="AX2267" s="13" t="s">
        <v>72</v>
      </c>
      <c r="AY2267" s="245" t="s">
        <v>180</v>
      </c>
    </row>
    <row r="2268" s="14" customFormat="1">
      <c r="A2268" s="14"/>
      <c r="B2268" s="246"/>
      <c r="C2268" s="247"/>
      <c r="D2268" s="228" t="s">
        <v>193</v>
      </c>
      <c r="E2268" s="248" t="s">
        <v>19</v>
      </c>
      <c r="F2268" s="249" t="s">
        <v>2620</v>
      </c>
      <c r="G2268" s="247"/>
      <c r="H2268" s="248" t="s">
        <v>19</v>
      </c>
      <c r="I2268" s="250"/>
      <c r="J2268" s="247"/>
      <c r="K2268" s="247"/>
      <c r="L2268" s="251"/>
      <c r="M2268" s="252"/>
      <c r="N2268" s="253"/>
      <c r="O2268" s="253"/>
      <c r="P2268" s="253"/>
      <c r="Q2268" s="253"/>
      <c r="R2268" s="253"/>
      <c r="S2268" s="253"/>
      <c r="T2268" s="254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55" t="s">
        <v>193</v>
      </c>
      <c r="AU2268" s="255" t="s">
        <v>82</v>
      </c>
      <c r="AV2268" s="14" t="s">
        <v>80</v>
      </c>
      <c r="AW2268" s="14" t="s">
        <v>33</v>
      </c>
      <c r="AX2268" s="14" t="s">
        <v>72</v>
      </c>
      <c r="AY2268" s="255" t="s">
        <v>180</v>
      </c>
    </row>
    <row r="2269" s="13" customFormat="1">
      <c r="A2269" s="13"/>
      <c r="B2269" s="235"/>
      <c r="C2269" s="236"/>
      <c r="D2269" s="228" t="s">
        <v>193</v>
      </c>
      <c r="E2269" s="237" t="s">
        <v>19</v>
      </c>
      <c r="F2269" s="238" t="s">
        <v>2621</v>
      </c>
      <c r="G2269" s="236"/>
      <c r="H2269" s="239">
        <v>107.163</v>
      </c>
      <c r="I2269" s="240"/>
      <c r="J2269" s="236"/>
      <c r="K2269" s="236"/>
      <c r="L2269" s="241"/>
      <c r="M2269" s="242"/>
      <c r="N2269" s="243"/>
      <c r="O2269" s="243"/>
      <c r="P2269" s="243"/>
      <c r="Q2269" s="243"/>
      <c r="R2269" s="243"/>
      <c r="S2269" s="243"/>
      <c r="T2269" s="244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45" t="s">
        <v>193</v>
      </c>
      <c r="AU2269" s="245" t="s">
        <v>82</v>
      </c>
      <c r="AV2269" s="13" t="s">
        <v>82</v>
      </c>
      <c r="AW2269" s="13" t="s">
        <v>33</v>
      </c>
      <c r="AX2269" s="13" t="s">
        <v>72</v>
      </c>
      <c r="AY2269" s="245" t="s">
        <v>180</v>
      </c>
    </row>
    <row r="2270" s="14" customFormat="1">
      <c r="A2270" s="14"/>
      <c r="B2270" s="246"/>
      <c r="C2270" s="247"/>
      <c r="D2270" s="228" t="s">
        <v>193</v>
      </c>
      <c r="E2270" s="248" t="s">
        <v>19</v>
      </c>
      <c r="F2270" s="249" t="s">
        <v>2622</v>
      </c>
      <c r="G2270" s="247"/>
      <c r="H2270" s="248" t="s">
        <v>19</v>
      </c>
      <c r="I2270" s="250"/>
      <c r="J2270" s="247"/>
      <c r="K2270" s="247"/>
      <c r="L2270" s="251"/>
      <c r="M2270" s="252"/>
      <c r="N2270" s="253"/>
      <c r="O2270" s="253"/>
      <c r="P2270" s="253"/>
      <c r="Q2270" s="253"/>
      <c r="R2270" s="253"/>
      <c r="S2270" s="253"/>
      <c r="T2270" s="254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T2270" s="255" t="s">
        <v>193</v>
      </c>
      <c r="AU2270" s="255" t="s">
        <v>82</v>
      </c>
      <c r="AV2270" s="14" t="s">
        <v>80</v>
      </c>
      <c r="AW2270" s="14" t="s">
        <v>33</v>
      </c>
      <c r="AX2270" s="14" t="s">
        <v>72</v>
      </c>
      <c r="AY2270" s="255" t="s">
        <v>180</v>
      </c>
    </row>
    <row r="2271" s="13" customFormat="1">
      <c r="A2271" s="13"/>
      <c r="B2271" s="235"/>
      <c r="C2271" s="236"/>
      <c r="D2271" s="228" t="s">
        <v>193</v>
      </c>
      <c r="E2271" s="237" t="s">
        <v>19</v>
      </c>
      <c r="F2271" s="238" t="s">
        <v>2623</v>
      </c>
      <c r="G2271" s="236"/>
      <c r="H2271" s="239">
        <v>-6.5810000000000004</v>
      </c>
      <c r="I2271" s="240"/>
      <c r="J2271" s="236"/>
      <c r="K2271" s="236"/>
      <c r="L2271" s="241"/>
      <c r="M2271" s="242"/>
      <c r="N2271" s="243"/>
      <c r="O2271" s="243"/>
      <c r="P2271" s="243"/>
      <c r="Q2271" s="243"/>
      <c r="R2271" s="243"/>
      <c r="S2271" s="243"/>
      <c r="T2271" s="244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45" t="s">
        <v>193</v>
      </c>
      <c r="AU2271" s="245" t="s">
        <v>82</v>
      </c>
      <c r="AV2271" s="13" t="s">
        <v>82</v>
      </c>
      <c r="AW2271" s="13" t="s">
        <v>33</v>
      </c>
      <c r="AX2271" s="13" t="s">
        <v>72</v>
      </c>
      <c r="AY2271" s="245" t="s">
        <v>180</v>
      </c>
    </row>
    <row r="2272" s="14" customFormat="1">
      <c r="A2272" s="14"/>
      <c r="B2272" s="246"/>
      <c r="C2272" s="247"/>
      <c r="D2272" s="228" t="s">
        <v>193</v>
      </c>
      <c r="E2272" s="248" t="s">
        <v>19</v>
      </c>
      <c r="F2272" s="249" t="s">
        <v>2624</v>
      </c>
      <c r="G2272" s="247"/>
      <c r="H2272" s="248" t="s">
        <v>19</v>
      </c>
      <c r="I2272" s="250"/>
      <c r="J2272" s="247"/>
      <c r="K2272" s="247"/>
      <c r="L2272" s="251"/>
      <c r="M2272" s="252"/>
      <c r="N2272" s="253"/>
      <c r="O2272" s="253"/>
      <c r="P2272" s="253"/>
      <c r="Q2272" s="253"/>
      <c r="R2272" s="253"/>
      <c r="S2272" s="253"/>
      <c r="T2272" s="254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5" t="s">
        <v>193</v>
      </c>
      <c r="AU2272" s="255" t="s">
        <v>82</v>
      </c>
      <c r="AV2272" s="14" t="s">
        <v>80</v>
      </c>
      <c r="AW2272" s="14" t="s">
        <v>33</v>
      </c>
      <c r="AX2272" s="14" t="s">
        <v>72</v>
      </c>
      <c r="AY2272" s="255" t="s">
        <v>180</v>
      </c>
    </row>
    <row r="2273" s="13" customFormat="1">
      <c r="A2273" s="13"/>
      <c r="B2273" s="235"/>
      <c r="C2273" s="236"/>
      <c r="D2273" s="228" t="s">
        <v>193</v>
      </c>
      <c r="E2273" s="237" t="s">
        <v>19</v>
      </c>
      <c r="F2273" s="238" t="s">
        <v>2625</v>
      </c>
      <c r="G2273" s="236"/>
      <c r="H2273" s="239">
        <v>23.628</v>
      </c>
      <c r="I2273" s="240"/>
      <c r="J2273" s="236"/>
      <c r="K2273" s="236"/>
      <c r="L2273" s="241"/>
      <c r="M2273" s="242"/>
      <c r="N2273" s="243"/>
      <c r="O2273" s="243"/>
      <c r="P2273" s="243"/>
      <c r="Q2273" s="243"/>
      <c r="R2273" s="243"/>
      <c r="S2273" s="243"/>
      <c r="T2273" s="244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45" t="s">
        <v>193</v>
      </c>
      <c r="AU2273" s="245" t="s">
        <v>82</v>
      </c>
      <c r="AV2273" s="13" t="s">
        <v>82</v>
      </c>
      <c r="AW2273" s="13" t="s">
        <v>33</v>
      </c>
      <c r="AX2273" s="13" t="s">
        <v>72</v>
      </c>
      <c r="AY2273" s="245" t="s">
        <v>180</v>
      </c>
    </row>
    <row r="2274" s="14" customFormat="1">
      <c r="A2274" s="14"/>
      <c r="B2274" s="246"/>
      <c r="C2274" s="247"/>
      <c r="D2274" s="228" t="s">
        <v>193</v>
      </c>
      <c r="E2274" s="248" t="s">
        <v>19</v>
      </c>
      <c r="F2274" s="249" t="s">
        <v>2626</v>
      </c>
      <c r="G2274" s="247"/>
      <c r="H2274" s="248" t="s">
        <v>19</v>
      </c>
      <c r="I2274" s="250"/>
      <c r="J2274" s="247"/>
      <c r="K2274" s="247"/>
      <c r="L2274" s="251"/>
      <c r="M2274" s="252"/>
      <c r="N2274" s="253"/>
      <c r="O2274" s="253"/>
      <c r="P2274" s="253"/>
      <c r="Q2274" s="253"/>
      <c r="R2274" s="253"/>
      <c r="S2274" s="253"/>
      <c r="T2274" s="25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T2274" s="255" t="s">
        <v>193</v>
      </c>
      <c r="AU2274" s="255" t="s">
        <v>82</v>
      </c>
      <c r="AV2274" s="14" t="s">
        <v>80</v>
      </c>
      <c r="AW2274" s="14" t="s">
        <v>33</v>
      </c>
      <c r="AX2274" s="14" t="s">
        <v>72</v>
      </c>
      <c r="AY2274" s="255" t="s">
        <v>180</v>
      </c>
    </row>
    <row r="2275" s="13" customFormat="1">
      <c r="A2275" s="13"/>
      <c r="B2275" s="235"/>
      <c r="C2275" s="236"/>
      <c r="D2275" s="228" t="s">
        <v>193</v>
      </c>
      <c r="E2275" s="237" t="s">
        <v>19</v>
      </c>
      <c r="F2275" s="238" t="s">
        <v>2627</v>
      </c>
      <c r="G2275" s="236"/>
      <c r="H2275" s="239">
        <v>48.563000000000002</v>
      </c>
      <c r="I2275" s="240"/>
      <c r="J2275" s="236"/>
      <c r="K2275" s="236"/>
      <c r="L2275" s="241"/>
      <c r="M2275" s="242"/>
      <c r="N2275" s="243"/>
      <c r="O2275" s="243"/>
      <c r="P2275" s="243"/>
      <c r="Q2275" s="243"/>
      <c r="R2275" s="243"/>
      <c r="S2275" s="243"/>
      <c r="T2275" s="244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45" t="s">
        <v>193</v>
      </c>
      <c r="AU2275" s="245" t="s">
        <v>82</v>
      </c>
      <c r="AV2275" s="13" t="s">
        <v>82</v>
      </c>
      <c r="AW2275" s="13" t="s">
        <v>33</v>
      </c>
      <c r="AX2275" s="13" t="s">
        <v>72</v>
      </c>
      <c r="AY2275" s="245" t="s">
        <v>180</v>
      </c>
    </row>
    <row r="2276" s="14" customFormat="1">
      <c r="A2276" s="14"/>
      <c r="B2276" s="246"/>
      <c r="C2276" s="247"/>
      <c r="D2276" s="228" t="s">
        <v>193</v>
      </c>
      <c r="E2276" s="248" t="s">
        <v>19</v>
      </c>
      <c r="F2276" s="249" t="s">
        <v>2628</v>
      </c>
      <c r="G2276" s="247"/>
      <c r="H2276" s="248" t="s">
        <v>19</v>
      </c>
      <c r="I2276" s="250"/>
      <c r="J2276" s="247"/>
      <c r="K2276" s="247"/>
      <c r="L2276" s="251"/>
      <c r="M2276" s="252"/>
      <c r="N2276" s="253"/>
      <c r="O2276" s="253"/>
      <c r="P2276" s="253"/>
      <c r="Q2276" s="253"/>
      <c r="R2276" s="253"/>
      <c r="S2276" s="253"/>
      <c r="T2276" s="254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T2276" s="255" t="s">
        <v>193</v>
      </c>
      <c r="AU2276" s="255" t="s">
        <v>82</v>
      </c>
      <c r="AV2276" s="14" t="s">
        <v>80</v>
      </c>
      <c r="AW2276" s="14" t="s">
        <v>33</v>
      </c>
      <c r="AX2276" s="14" t="s">
        <v>72</v>
      </c>
      <c r="AY2276" s="255" t="s">
        <v>180</v>
      </c>
    </row>
    <row r="2277" s="13" customFormat="1">
      <c r="A2277" s="13"/>
      <c r="B2277" s="235"/>
      <c r="C2277" s="236"/>
      <c r="D2277" s="228" t="s">
        <v>193</v>
      </c>
      <c r="E2277" s="237" t="s">
        <v>19</v>
      </c>
      <c r="F2277" s="238" t="s">
        <v>2629</v>
      </c>
      <c r="G2277" s="236"/>
      <c r="H2277" s="239">
        <v>-1.94</v>
      </c>
      <c r="I2277" s="240"/>
      <c r="J2277" s="236"/>
      <c r="K2277" s="236"/>
      <c r="L2277" s="241"/>
      <c r="M2277" s="242"/>
      <c r="N2277" s="243"/>
      <c r="O2277" s="243"/>
      <c r="P2277" s="243"/>
      <c r="Q2277" s="243"/>
      <c r="R2277" s="243"/>
      <c r="S2277" s="243"/>
      <c r="T2277" s="244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45" t="s">
        <v>193</v>
      </c>
      <c r="AU2277" s="245" t="s">
        <v>82</v>
      </c>
      <c r="AV2277" s="13" t="s">
        <v>82</v>
      </c>
      <c r="AW2277" s="13" t="s">
        <v>33</v>
      </c>
      <c r="AX2277" s="13" t="s">
        <v>72</v>
      </c>
      <c r="AY2277" s="245" t="s">
        <v>180</v>
      </c>
    </row>
    <row r="2278" s="13" customFormat="1">
      <c r="A2278" s="13"/>
      <c r="B2278" s="235"/>
      <c r="C2278" s="236"/>
      <c r="D2278" s="228" t="s">
        <v>193</v>
      </c>
      <c r="E2278" s="237" t="s">
        <v>19</v>
      </c>
      <c r="F2278" s="238" t="s">
        <v>1315</v>
      </c>
      <c r="G2278" s="236"/>
      <c r="H2278" s="239">
        <v>-3.5</v>
      </c>
      <c r="I2278" s="240"/>
      <c r="J2278" s="236"/>
      <c r="K2278" s="236"/>
      <c r="L2278" s="241"/>
      <c r="M2278" s="242"/>
      <c r="N2278" s="243"/>
      <c r="O2278" s="243"/>
      <c r="P2278" s="243"/>
      <c r="Q2278" s="243"/>
      <c r="R2278" s="243"/>
      <c r="S2278" s="243"/>
      <c r="T2278" s="244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45" t="s">
        <v>193</v>
      </c>
      <c r="AU2278" s="245" t="s">
        <v>82</v>
      </c>
      <c r="AV2278" s="13" t="s">
        <v>82</v>
      </c>
      <c r="AW2278" s="13" t="s">
        <v>33</v>
      </c>
      <c r="AX2278" s="13" t="s">
        <v>72</v>
      </c>
      <c r="AY2278" s="245" t="s">
        <v>180</v>
      </c>
    </row>
    <row r="2279" s="13" customFormat="1">
      <c r="A2279" s="13"/>
      <c r="B2279" s="235"/>
      <c r="C2279" s="236"/>
      <c r="D2279" s="228" t="s">
        <v>193</v>
      </c>
      <c r="E2279" s="237" t="s">
        <v>19</v>
      </c>
      <c r="F2279" s="238" t="s">
        <v>2630</v>
      </c>
      <c r="G2279" s="236"/>
      <c r="H2279" s="239">
        <v>-1.75</v>
      </c>
      <c r="I2279" s="240"/>
      <c r="J2279" s="236"/>
      <c r="K2279" s="236"/>
      <c r="L2279" s="241"/>
      <c r="M2279" s="242"/>
      <c r="N2279" s="243"/>
      <c r="O2279" s="243"/>
      <c r="P2279" s="243"/>
      <c r="Q2279" s="243"/>
      <c r="R2279" s="243"/>
      <c r="S2279" s="243"/>
      <c r="T2279" s="244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45" t="s">
        <v>193</v>
      </c>
      <c r="AU2279" s="245" t="s">
        <v>82</v>
      </c>
      <c r="AV2279" s="13" t="s">
        <v>82</v>
      </c>
      <c r="AW2279" s="13" t="s">
        <v>33</v>
      </c>
      <c r="AX2279" s="13" t="s">
        <v>72</v>
      </c>
      <c r="AY2279" s="245" t="s">
        <v>180</v>
      </c>
    </row>
    <row r="2280" s="13" customFormat="1">
      <c r="A2280" s="13"/>
      <c r="B2280" s="235"/>
      <c r="C2280" s="236"/>
      <c r="D2280" s="228" t="s">
        <v>193</v>
      </c>
      <c r="E2280" s="237" t="s">
        <v>19</v>
      </c>
      <c r="F2280" s="238" t="s">
        <v>1316</v>
      </c>
      <c r="G2280" s="236"/>
      <c r="H2280" s="239">
        <v>-5.25</v>
      </c>
      <c r="I2280" s="240"/>
      <c r="J2280" s="236"/>
      <c r="K2280" s="236"/>
      <c r="L2280" s="241"/>
      <c r="M2280" s="242"/>
      <c r="N2280" s="243"/>
      <c r="O2280" s="243"/>
      <c r="P2280" s="243"/>
      <c r="Q2280" s="243"/>
      <c r="R2280" s="243"/>
      <c r="S2280" s="243"/>
      <c r="T2280" s="244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45" t="s">
        <v>193</v>
      </c>
      <c r="AU2280" s="245" t="s">
        <v>82</v>
      </c>
      <c r="AV2280" s="13" t="s">
        <v>82</v>
      </c>
      <c r="AW2280" s="13" t="s">
        <v>33</v>
      </c>
      <c r="AX2280" s="13" t="s">
        <v>72</v>
      </c>
      <c r="AY2280" s="245" t="s">
        <v>180</v>
      </c>
    </row>
    <row r="2281" s="13" customFormat="1">
      <c r="A2281" s="13"/>
      <c r="B2281" s="235"/>
      <c r="C2281" s="236"/>
      <c r="D2281" s="228" t="s">
        <v>193</v>
      </c>
      <c r="E2281" s="237" t="s">
        <v>19</v>
      </c>
      <c r="F2281" s="238" t="s">
        <v>2631</v>
      </c>
      <c r="G2281" s="236"/>
      <c r="H2281" s="239">
        <v>-2.8479999999999999</v>
      </c>
      <c r="I2281" s="240"/>
      <c r="J2281" s="236"/>
      <c r="K2281" s="236"/>
      <c r="L2281" s="241"/>
      <c r="M2281" s="242"/>
      <c r="N2281" s="243"/>
      <c r="O2281" s="243"/>
      <c r="P2281" s="243"/>
      <c r="Q2281" s="243"/>
      <c r="R2281" s="243"/>
      <c r="S2281" s="243"/>
      <c r="T2281" s="244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45" t="s">
        <v>193</v>
      </c>
      <c r="AU2281" s="245" t="s">
        <v>82</v>
      </c>
      <c r="AV2281" s="13" t="s">
        <v>82</v>
      </c>
      <c r="AW2281" s="13" t="s">
        <v>33</v>
      </c>
      <c r="AX2281" s="13" t="s">
        <v>72</v>
      </c>
      <c r="AY2281" s="245" t="s">
        <v>180</v>
      </c>
    </row>
    <row r="2282" s="13" customFormat="1">
      <c r="A2282" s="13"/>
      <c r="B2282" s="235"/>
      <c r="C2282" s="236"/>
      <c r="D2282" s="228" t="s">
        <v>193</v>
      </c>
      <c r="E2282" s="237" t="s">
        <v>19</v>
      </c>
      <c r="F2282" s="238" t="s">
        <v>1318</v>
      </c>
      <c r="G2282" s="236"/>
      <c r="H2282" s="239">
        <v>-6.125</v>
      </c>
      <c r="I2282" s="240"/>
      <c r="J2282" s="236"/>
      <c r="K2282" s="236"/>
      <c r="L2282" s="241"/>
      <c r="M2282" s="242"/>
      <c r="N2282" s="243"/>
      <c r="O2282" s="243"/>
      <c r="P2282" s="243"/>
      <c r="Q2282" s="243"/>
      <c r="R2282" s="243"/>
      <c r="S2282" s="243"/>
      <c r="T2282" s="244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45" t="s">
        <v>193</v>
      </c>
      <c r="AU2282" s="245" t="s">
        <v>82</v>
      </c>
      <c r="AV2282" s="13" t="s">
        <v>82</v>
      </c>
      <c r="AW2282" s="13" t="s">
        <v>33</v>
      </c>
      <c r="AX2282" s="13" t="s">
        <v>72</v>
      </c>
      <c r="AY2282" s="245" t="s">
        <v>180</v>
      </c>
    </row>
    <row r="2283" s="13" customFormat="1">
      <c r="A2283" s="13"/>
      <c r="B2283" s="235"/>
      <c r="C2283" s="236"/>
      <c r="D2283" s="228" t="s">
        <v>193</v>
      </c>
      <c r="E2283" s="237" t="s">
        <v>19</v>
      </c>
      <c r="F2283" s="238" t="s">
        <v>2632</v>
      </c>
      <c r="G2283" s="236"/>
      <c r="H2283" s="239">
        <v>-5.2800000000000002</v>
      </c>
      <c r="I2283" s="240"/>
      <c r="J2283" s="236"/>
      <c r="K2283" s="236"/>
      <c r="L2283" s="241"/>
      <c r="M2283" s="242"/>
      <c r="N2283" s="243"/>
      <c r="O2283" s="243"/>
      <c r="P2283" s="243"/>
      <c r="Q2283" s="243"/>
      <c r="R2283" s="243"/>
      <c r="S2283" s="243"/>
      <c r="T2283" s="244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45" t="s">
        <v>193</v>
      </c>
      <c r="AU2283" s="245" t="s">
        <v>82</v>
      </c>
      <c r="AV2283" s="13" t="s">
        <v>82</v>
      </c>
      <c r="AW2283" s="13" t="s">
        <v>33</v>
      </c>
      <c r="AX2283" s="13" t="s">
        <v>72</v>
      </c>
      <c r="AY2283" s="245" t="s">
        <v>180</v>
      </c>
    </row>
    <row r="2284" s="13" customFormat="1">
      <c r="A2284" s="13"/>
      <c r="B2284" s="235"/>
      <c r="C2284" s="236"/>
      <c r="D2284" s="228" t="s">
        <v>193</v>
      </c>
      <c r="E2284" s="237" t="s">
        <v>19</v>
      </c>
      <c r="F2284" s="238" t="s">
        <v>2633</v>
      </c>
      <c r="G2284" s="236"/>
      <c r="H2284" s="239">
        <v>-3.2200000000000002</v>
      </c>
      <c r="I2284" s="240"/>
      <c r="J2284" s="236"/>
      <c r="K2284" s="236"/>
      <c r="L2284" s="241"/>
      <c r="M2284" s="242"/>
      <c r="N2284" s="243"/>
      <c r="O2284" s="243"/>
      <c r="P2284" s="243"/>
      <c r="Q2284" s="243"/>
      <c r="R2284" s="243"/>
      <c r="S2284" s="243"/>
      <c r="T2284" s="244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5" t="s">
        <v>193</v>
      </c>
      <c r="AU2284" s="245" t="s">
        <v>82</v>
      </c>
      <c r="AV2284" s="13" t="s">
        <v>82</v>
      </c>
      <c r="AW2284" s="13" t="s">
        <v>33</v>
      </c>
      <c r="AX2284" s="13" t="s">
        <v>72</v>
      </c>
      <c r="AY2284" s="245" t="s">
        <v>180</v>
      </c>
    </row>
    <row r="2285" s="14" customFormat="1">
      <c r="A2285" s="14"/>
      <c r="B2285" s="246"/>
      <c r="C2285" s="247"/>
      <c r="D2285" s="228" t="s">
        <v>193</v>
      </c>
      <c r="E2285" s="248" t="s">
        <v>19</v>
      </c>
      <c r="F2285" s="249" t="s">
        <v>2634</v>
      </c>
      <c r="G2285" s="247"/>
      <c r="H2285" s="248" t="s">
        <v>19</v>
      </c>
      <c r="I2285" s="250"/>
      <c r="J2285" s="247"/>
      <c r="K2285" s="247"/>
      <c r="L2285" s="251"/>
      <c r="M2285" s="252"/>
      <c r="N2285" s="253"/>
      <c r="O2285" s="253"/>
      <c r="P2285" s="253"/>
      <c r="Q2285" s="253"/>
      <c r="R2285" s="253"/>
      <c r="S2285" s="253"/>
      <c r="T2285" s="25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T2285" s="255" t="s">
        <v>193</v>
      </c>
      <c r="AU2285" s="255" t="s">
        <v>82</v>
      </c>
      <c r="AV2285" s="14" t="s">
        <v>80</v>
      </c>
      <c r="AW2285" s="14" t="s">
        <v>33</v>
      </c>
      <c r="AX2285" s="14" t="s">
        <v>72</v>
      </c>
      <c r="AY2285" s="255" t="s">
        <v>180</v>
      </c>
    </row>
    <row r="2286" s="13" customFormat="1">
      <c r="A2286" s="13"/>
      <c r="B2286" s="235"/>
      <c r="C2286" s="236"/>
      <c r="D2286" s="228" t="s">
        <v>193</v>
      </c>
      <c r="E2286" s="237" t="s">
        <v>19</v>
      </c>
      <c r="F2286" s="238" t="s">
        <v>1324</v>
      </c>
      <c r="G2286" s="236"/>
      <c r="H2286" s="239">
        <v>-7.5</v>
      </c>
      <c r="I2286" s="240"/>
      <c r="J2286" s="236"/>
      <c r="K2286" s="236"/>
      <c r="L2286" s="241"/>
      <c r="M2286" s="242"/>
      <c r="N2286" s="243"/>
      <c r="O2286" s="243"/>
      <c r="P2286" s="243"/>
      <c r="Q2286" s="243"/>
      <c r="R2286" s="243"/>
      <c r="S2286" s="243"/>
      <c r="T2286" s="244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45" t="s">
        <v>193</v>
      </c>
      <c r="AU2286" s="245" t="s">
        <v>82</v>
      </c>
      <c r="AV2286" s="13" t="s">
        <v>82</v>
      </c>
      <c r="AW2286" s="13" t="s">
        <v>33</v>
      </c>
      <c r="AX2286" s="13" t="s">
        <v>72</v>
      </c>
      <c r="AY2286" s="245" t="s">
        <v>180</v>
      </c>
    </row>
    <row r="2287" s="13" customFormat="1">
      <c r="A2287" s="13"/>
      <c r="B2287" s="235"/>
      <c r="C2287" s="236"/>
      <c r="D2287" s="228" t="s">
        <v>193</v>
      </c>
      <c r="E2287" s="237" t="s">
        <v>19</v>
      </c>
      <c r="F2287" s="238" t="s">
        <v>2635</v>
      </c>
      <c r="G2287" s="236"/>
      <c r="H2287" s="239">
        <v>-5.625</v>
      </c>
      <c r="I2287" s="240"/>
      <c r="J2287" s="236"/>
      <c r="K2287" s="236"/>
      <c r="L2287" s="241"/>
      <c r="M2287" s="242"/>
      <c r="N2287" s="243"/>
      <c r="O2287" s="243"/>
      <c r="P2287" s="243"/>
      <c r="Q2287" s="243"/>
      <c r="R2287" s="243"/>
      <c r="S2287" s="243"/>
      <c r="T2287" s="244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45" t="s">
        <v>193</v>
      </c>
      <c r="AU2287" s="245" t="s">
        <v>82</v>
      </c>
      <c r="AV2287" s="13" t="s">
        <v>82</v>
      </c>
      <c r="AW2287" s="13" t="s">
        <v>33</v>
      </c>
      <c r="AX2287" s="13" t="s">
        <v>72</v>
      </c>
      <c r="AY2287" s="245" t="s">
        <v>180</v>
      </c>
    </row>
    <row r="2288" s="13" customFormat="1">
      <c r="A2288" s="13"/>
      <c r="B2288" s="235"/>
      <c r="C2288" s="236"/>
      <c r="D2288" s="228" t="s">
        <v>193</v>
      </c>
      <c r="E2288" s="237" t="s">
        <v>19</v>
      </c>
      <c r="F2288" s="238" t="s">
        <v>1326</v>
      </c>
      <c r="G2288" s="236"/>
      <c r="H2288" s="239">
        <v>-6.5629999999999997</v>
      </c>
      <c r="I2288" s="240"/>
      <c r="J2288" s="236"/>
      <c r="K2288" s="236"/>
      <c r="L2288" s="241"/>
      <c r="M2288" s="242"/>
      <c r="N2288" s="243"/>
      <c r="O2288" s="243"/>
      <c r="P2288" s="243"/>
      <c r="Q2288" s="243"/>
      <c r="R2288" s="243"/>
      <c r="S2288" s="243"/>
      <c r="T2288" s="244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45" t="s">
        <v>193</v>
      </c>
      <c r="AU2288" s="245" t="s">
        <v>82</v>
      </c>
      <c r="AV2288" s="13" t="s">
        <v>82</v>
      </c>
      <c r="AW2288" s="13" t="s">
        <v>33</v>
      </c>
      <c r="AX2288" s="13" t="s">
        <v>72</v>
      </c>
      <c r="AY2288" s="245" t="s">
        <v>180</v>
      </c>
    </row>
    <row r="2289" s="13" customFormat="1">
      <c r="A2289" s="13"/>
      <c r="B2289" s="235"/>
      <c r="C2289" s="236"/>
      <c r="D2289" s="228" t="s">
        <v>193</v>
      </c>
      <c r="E2289" s="237" t="s">
        <v>19</v>
      </c>
      <c r="F2289" s="238" t="s">
        <v>2636</v>
      </c>
      <c r="G2289" s="236"/>
      <c r="H2289" s="239">
        <v>-2.306</v>
      </c>
      <c r="I2289" s="240"/>
      <c r="J2289" s="236"/>
      <c r="K2289" s="236"/>
      <c r="L2289" s="241"/>
      <c r="M2289" s="242"/>
      <c r="N2289" s="243"/>
      <c r="O2289" s="243"/>
      <c r="P2289" s="243"/>
      <c r="Q2289" s="243"/>
      <c r="R2289" s="243"/>
      <c r="S2289" s="243"/>
      <c r="T2289" s="244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45" t="s">
        <v>193</v>
      </c>
      <c r="AU2289" s="245" t="s">
        <v>82</v>
      </c>
      <c r="AV2289" s="13" t="s">
        <v>82</v>
      </c>
      <c r="AW2289" s="13" t="s">
        <v>33</v>
      </c>
      <c r="AX2289" s="13" t="s">
        <v>72</v>
      </c>
      <c r="AY2289" s="245" t="s">
        <v>180</v>
      </c>
    </row>
    <row r="2290" s="16" customFormat="1">
      <c r="A2290" s="16"/>
      <c r="B2290" s="267"/>
      <c r="C2290" s="268"/>
      <c r="D2290" s="228" t="s">
        <v>193</v>
      </c>
      <c r="E2290" s="269" t="s">
        <v>19</v>
      </c>
      <c r="F2290" s="270" t="s">
        <v>473</v>
      </c>
      <c r="G2290" s="268"/>
      <c r="H2290" s="271">
        <v>328.72899999999998</v>
      </c>
      <c r="I2290" s="272"/>
      <c r="J2290" s="268"/>
      <c r="K2290" s="268"/>
      <c r="L2290" s="273"/>
      <c r="M2290" s="274"/>
      <c r="N2290" s="275"/>
      <c r="O2290" s="275"/>
      <c r="P2290" s="275"/>
      <c r="Q2290" s="275"/>
      <c r="R2290" s="275"/>
      <c r="S2290" s="275"/>
      <c r="T2290" s="276"/>
      <c r="U2290" s="16"/>
      <c r="V2290" s="16"/>
      <c r="W2290" s="16"/>
      <c r="X2290" s="16"/>
      <c r="Y2290" s="16"/>
      <c r="Z2290" s="16"/>
      <c r="AA2290" s="16"/>
      <c r="AB2290" s="16"/>
      <c r="AC2290" s="16"/>
      <c r="AD2290" s="16"/>
      <c r="AE2290" s="16"/>
      <c r="AT2290" s="277" t="s">
        <v>193</v>
      </c>
      <c r="AU2290" s="277" t="s">
        <v>82</v>
      </c>
      <c r="AV2290" s="16" t="s">
        <v>100</v>
      </c>
      <c r="AW2290" s="16" t="s">
        <v>33</v>
      </c>
      <c r="AX2290" s="16" t="s">
        <v>72</v>
      </c>
      <c r="AY2290" s="277" t="s">
        <v>180</v>
      </c>
    </row>
    <row r="2291" s="14" customFormat="1">
      <c r="A2291" s="14"/>
      <c r="B2291" s="246"/>
      <c r="C2291" s="247"/>
      <c r="D2291" s="228" t="s">
        <v>193</v>
      </c>
      <c r="E2291" s="248" t="s">
        <v>19</v>
      </c>
      <c r="F2291" s="249" t="s">
        <v>2607</v>
      </c>
      <c r="G2291" s="247"/>
      <c r="H2291" s="248" t="s">
        <v>19</v>
      </c>
      <c r="I2291" s="250"/>
      <c r="J2291" s="247"/>
      <c r="K2291" s="247"/>
      <c r="L2291" s="251"/>
      <c r="M2291" s="252"/>
      <c r="N2291" s="253"/>
      <c r="O2291" s="253"/>
      <c r="P2291" s="253"/>
      <c r="Q2291" s="253"/>
      <c r="R2291" s="253"/>
      <c r="S2291" s="253"/>
      <c r="T2291" s="25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5" t="s">
        <v>193</v>
      </c>
      <c r="AU2291" s="255" t="s">
        <v>82</v>
      </c>
      <c r="AV2291" s="14" t="s">
        <v>80</v>
      </c>
      <c r="AW2291" s="14" t="s">
        <v>33</v>
      </c>
      <c r="AX2291" s="14" t="s">
        <v>72</v>
      </c>
      <c r="AY2291" s="255" t="s">
        <v>180</v>
      </c>
    </row>
    <row r="2292" s="14" customFormat="1">
      <c r="A2292" s="14"/>
      <c r="B2292" s="246"/>
      <c r="C2292" s="247"/>
      <c r="D2292" s="228" t="s">
        <v>193</v>
      </c>
      <c r="E2292" s="248" t="s">
        <v>19</v>
      </c>
      <c r="F2292" s="249" t="s">
        <v>2637</v>
      </c>
      <c r="G2292" s="247"/>
      <c r="H2292" s="248" t="s">
        <v>19</v>
      </c>
      <c r="I2292" s="250"/>
      <c r="J2292" s="247"/>
      <c r="K2292" s="247"/>
      <c r="L2292" s="251"/>
      <c r="M2292" s="252"/>
      <c r="N2292" s="253"/>
      <c r="O2292" s="253"/>
      <c r="P2292" s="253"/>
      <c r="Q2292" s="253"/>
      <c r="R2292" s="253"/>
      <c r="S2292" s="253"/>
      <c r="T2292" s="254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55" t="s">
        <v>193</v>
      </c>
      <c r="AU2292" s="255" t="s">
        <v>82</v>
      </c>
      <c r="AV2292" s="14" t="s">
        <v>80</v>
      </c>
      <c r="AW2292" s="14" t="s">
        <v>33</v>
      </c>
      <c r="AX2292" s="14" t="s">
        <v>72</v>
      </c>
      <c r="AY2292" s="255" t="s">
        <v>180</v>
      </c>
    </row>
    <row r="2293" s="13" customFormat="1">
      <c r="A2293" s="13"/>
      <c r="B2293" s="235"/>
      <c r="C2293" s="236"/>
      <c r="D2293" s="228" t="s">
        <v>193</v>
      </c>
      <c r="E2293" s="237" t="s">
        <v>19</v>
      </c>
      <c r="F2293" s="238" t="s">
        <v>2638</v>
      </c>
      <c r="G2293" s="236"/>
      <c r="H2293" s="239">
        <v>166.65000000000001</v>
      </c>
      <c r="I2293" s="240"/>
      <c r="J2293" s="236"/>
      <c r="K2293" s="236"/>
      <c r="L2293" s="241"/>
      <c r="M2293" s="242"/>
      <c r="N2293" s="243"/>
      <c r="O2293" s="243"/>
      <c r="P2293" s="243"/>
      <c r="Q2293" s="243"/>
      <c r="R2293" s="243"/>
      <c r="S2293" s="243"/>
      <c r="T2293" s="244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45" t="s">
        <v>193</v>
      </c>
      <c r="AU2293" s="245" t="s">
        <v>82</v>
      </c>
      <c r="AV2293" s="13" t="s">
        <v>82</v>
      </c>
      <c r="AW2293" s="13" t="s">
        <v>33</v>
      </c>
      <c r="AX2293" s="13" t="s">
        <v>72</v>
      </c>
      <c r="AY2293" s="245" t="s">
        <v>180</v>
      </c>
    </row>
    <row r="2294" s="14" customFormat="1">
      <c r="A2294" s="14"/>
      <c r="B2294" s="246"/>
      <c r="C2294" s="247"/>
      <c r="D2294" s="228" t="s">
        <v>193</v>
      </c>
      <c r="E2294" s="248" t="s">
        <v>19</v>
      </c>
      <c r="F2294" s="249" t="s">
        <v>2639</v>
      </c>
      <c r="G2294" s="247"/>
      <c r="H2294" s="248" t="s">
        <v>19</v>
      </c>
      <c r="I2294" s="250"/>
      <c r="J2294" s="247"/>
      <c r="K2294" s="247"/>
      <c r="L2294" s="251"/>
      <c r="M2294" s="252"/>
      <c r="N2294" s="253"/>
      <c r="O2294" s="253"/>
      <c r="P2294" s="253"/>
      <c r="Q2294" s="253"/>
      <c r="R2294" s="253"/>
      <c r="S2294" s="253"/>
      <c r="T2294" s="25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T2294" s="255" t="s">
        <v>193</v>
      </c>
      <c r="AU2294" s="255" t="s">
        <v>82</v>
      </c>
      <c r="AV2294" s="14" t="s">
        <v>80</v>
      </c>
      <c r="AW2294" s="14" t="s">
        <v>33</v>
      </c>
      <c r="AX2294" s="14" t="s">
        <v>72</v>
      </c>
      <c r="AY2294" s="255" t="s">
        <v>180</v>
      </c>
    </row>
    <row r="2295" s="13" customFormat="1">
      <c r="A2295" s="13"/>
      <c r="B2295" s="235"/>
      <c r="C2295" s="236"/>
      <c r="D2295" s="228" t="s">
        <v>193</v>
      </c>
      <c r="E2295" s="237" t="s">
        <v>19</v>
      </c>
      <c r="F2295" s="238" t="s">
        <v>2640</v>
      </c>
      <c r="G2295" s="236"/>
      <c r="H2295" s="239">
        <v>33.408000000000001</v>
      </c>
      <c r="I2295" s="240"/>
      <c r="J2295" s="236"/>
      <c r="K2295" s="236"/>
      <c r="L2295" s="241"/>
      <c r="M2295" s="242"/>
      <c r="N2295" s="243"/>
      <c r="O2295" s="243"/>
      <c r="P2295" s="243"/>
      <c r="Q2295" s="243"/>
      <c r="R2295" s="243"/>
      <c r="S2295" s="243"/>
      <c r="T2295" s="244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45" t="s">
        <v>193</v>
      </c>
      <c r="AU2295" s="245" t="s">
        <v>82</v>
      </c>
      <c r="AV2295" s="13" t="s">
        <v>82</v>
      </c>
      <c r="AW2295" s="13" t="s">
        <v>33</v>
      </c>
      <c r="AX2295" s="13" t="s">
        <v>72</v>
      </c>
      <c r="AY2295" s="245" t="s">
        <v>180</v>
      </c>
    </row>
    <row r="2296" s="14" customFormat="1">
      <c r="A2296" s="14"/>
      <c r="B2296" s="246"/>
      <c r="C2296" s="247"/>
      <c r="D2296" s="228" t="s">
        <v>193</v>
      </c>
      <c r="E2296" s="248" t="s">
        <v>19</v>
      </c>
      <c r="F2296" s="249" t="s">
        <v>2641</v>
      </c>
      <c r="G2296" s="247"/>
      <c r="H2296" s="248" t="s">
        <v>19</v>
      </c>
      <c r="I2296" s="250"/>
      <c r="J2296" s="247"/>
      <c r="K2296" s="247"/>
      <c r="L2296" s="251"/>
      <c r="M2296" s="252"/>
      <c r="N2296" s="253"/>
      <c r="O2296" s="253"/>
      <c r="P2296" s="253"/>
      <c r="Q2296" s="253"/>
      <c r="R2296" s="253"/>
      <c r="S2296" s="253"/>
      <c r="T2296" s="25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55" t="s">
        <v>193</v>
      </c>
      <c r="AU2296" s="255" t="s">
        <v>82</v>
      </c>
      <c r="AV2296" s="14" t="s">
        <v>80</v>
      </c>
      <c r="AW2296" s="14" t="s">
        <v>33</v>
      </c>
      <c r="AX2296" s="14" t="s">
        <v>72</v>
      </c>
      <c r="AY2296" s="255" t="s">
        <v>180</v>
      </c>
    </row>
    <row r="2297" s="13" customFormat="1">
      <c r="A2297" s="13"/>
      <c r="B2297" s="235"/>
      <c r="C2297" s="236"/>
      <c r="D2297" s="228" t="s">
        <v>193</v>
      </c>
      <c r="E2297" s="237" t="s">
        <v>19</v>
      </c>
      <c r="F2297" s="238" t="s">
        <v>2642</v>
      </c>
      <c r="G2297" s="236"/>
      <c r="H2297" s="239">
        <v>49.968000000000004</v>
      </c>
      <c r="I2297" s="240"/>
      <c r="J2297" s="236"/>
      <c r="K2297" s="236"/>
      <c r="L2297" s="241"/>
      <c r="M2297" s="242"/>
      <c r="N2297" s="243"/>
      <c r="O2297" s="243"/>
      <c r="P2297" s="243"/>
      <c r="Q2297" s="243"/>
      <c r="R2297" s="243"/>
      <c r="S2297" s="243"/>
      <c r="T2297" s="244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45" t="s">
        <v>193</v>
      </c>
      <c r="AU2297" s="245" t="s">
        <v>82</v>
      </c>
      <c r="AV2297" s="13" t="s">
        <v>82</v>
      </c>
      <c r="AW2297" s="13" t="s">
        <v>33</v>
      </c>
      <c r="AX2297" s="13" t="s">
        <v>72</v>
      </c>
      <c r="AY2297" s="245" t="s">
        <v>180</v>
      </c>
    </row>
    <row r="2298" s="14" customFormat="1">
      <c r="A2298" s="14"/>
      <c r="B2298" s="246"/>
      <c r="C2298" s="247"/>
      <c r="D2298" s="228" t="s">
        <v>193</v>
      </c>
      <c r="E2298" s="248" t="s">
        <v>19</v>
      </c>
      <c r="F2298" s="249" t="s">
        <v>2624</v>
      </c>
      <c r="G2298" s="247"/>
      <c r="H2298" s="248" t="s">
        <v>19</v>
      </c>
      <c r="I2298" s="250"/>
      <c r="J2298" s="247"/>
      <c r="K2298" s="247"/>
      <c r="L2298" s="251"/>
      <c r="M2298" s="252"/>
      <c r="N2298" s="253"/>
      <c r="O2298" s="253"/>
      <c r="P2298" s="253"/>
      <c r="Q2298" s="253"/>
      <c r="R2298" s="253"/>
      <c r="S2298" s="253"/>
      <c r="T2298" s="25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5" t="s">
        <v>193</v>
      </c>
      <c r="AU2298" s="255" t="s">
        <v>82</v>
      </c>
      <c r="AV2298" s="14" t="s">
        <v>80</v>
      </c>
      <c r="AW2298" s="14" t="s">
        <v>33</v>
      </c>
      <c r="AX2298" s="14" t="s">
        <v>72</v>
      </c>
      <c r="AY2298" s="255" t="s">
        <v>180</v>
      </c>
    </row>
    <row r="2299" s="13" customFormat="1">
      <c r="A2299" s="13"/>
      <c r="B2299" s="235"/>
      <c r="C2299" s="236"/>
      <c r="D2299" s="228" t="s">
        <v>193</v>
      </c>
      <c r="E2299" s="237" t="s">
        <v>19</v>
      </c>
      <c r="F2299" s="238" t="s">
        <v>2643</v>
      </c>
      <c r="G2299" s="236"/>
      <c r="H2299" s="239">
        <v>26.041</v>
      </c>
      <c r="I2299" s="240"/>
      <c r="J2299" s="236"/>
      <c r="K2299" s="236"/>
      <c r="L2299" s="241"/>
      <c r="M2299" s="242"/>
      <c r="N2299" s="243"/>
      <c r="O2299" s="243"/>
      <c r="P2299" s="243"/>
      <c r="Q2299" s="243"/>
      <c r="R2299" s="243"/>
      <c r="S2299" s="243"/>
      <c r="T2299" s="244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45" t="s">
        <v>193</v>
      </c>
      <c r="AU2299" s="245" t="s">
        <v>82</v>
      </c>
      <c r="AV2299" s="13" t="s">
        <v>82</v>
      </c>
      <c r="AW2299" s="13" t="s">
        <v>33</v>
      </c>
      <c r="AX2299" s="13" t="s">
        <v>72</v>
      </c>
      <c r="AY2299" s="245" t="s">
        <v>180</v>
      </c>
    </row>
    <row r="2300" s="14" customFormat="1">
      <c r="A2300" s="14"/>
      <c r="B2300" s="246"/>
      <c r="C2300" s="247"/>
      <c r="D2300" s="228" t="s">
        <v>193</v>
      </c>
      <c r="E2300" s="248" t="s">
        <v>19</v>
      </c>
      <c r="F2300" s="249" t="s">
        <v>2644</v>
      </c>
      <c r="G2300" s="247"/>
      <c r="H2300" s="248" t="s">
        <v>19</v>
      </c>
      <c r="I2300" s="250"/>
      <c r="J2300" s="247"/>
      <c r="K2300" s="247"/>
      <c r="L2300" s="251"/>
      <c r="M2300" s="252"/>
      <c r="N2300" s="253"/>
      <c r="O2300" s="253"/>
      <c r="P2300" s="253"/>
      <c r="Q2300" s="253"/>
      <c r="R2300" s="253"/>
      <c r="S2300" s="253"/>
      <c r="T2300" s="25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T2300" s="255" t="s">
        <v>193</v>
      </c>
      <c r="AU2300" s="255" t="s">
        <v>82</v>
      </c>
      <c r="AV2300" s="14" t="s">
        <v>80</v>
      </c>
      <c r="AW2300" s="14" t="s">
        <v>33</v>
      </c>
      <c r="AX2300" s="14" t="s">
        <v>72</v>
      </c>
      <c r="AY2300" s="255" t="s">
        <v>180</v>
      </c>
    </row>
    <row r="2301" s="13" customFormat="1">
      <c r="A2301" s="13"/>
      <c r="B2301" s="235"/>
      <c r="C2301" s="236"/>
      <c r="D2301" s="228" t="s">
        <v>193</v>
      </c>
      <c r="E2301" s="237" t="s">
        <v>19</v>
      </c>
      <c r="F2301" s="238" t="s">
        <v>2645</v>
      </c>
      <c r="G2301" s="236"/>
      <c r="H2301" s="239">
        <v>16.879999999999999</v>
      </c>
      <c r="I2301" s="240"/>
      <c r="J2301" s="236"/>
      <c r="K2301" s="236"/>
      <c r="L2301" s="241"/>
      <c r="M2301" s="242"/>
      <c r="N2301" s="243"/>
      <c r="O2301" s="243"/>
      <c r="P2301" s="243"/>
      <c r="Q2301" s="243"/>
      <c r="R2301" s="243"/>
      <c r="S2301" s="243"/>
      <c r="T2301" s="244"/>
      <c r="U2301" s="13"/>
      <c r="V2301" s="13"/>
      <c r="W2301" s="13"/>
      <c r="X2301" s="13"/>
      <c r="Y2301" s="13"/>
      <c r="Z2301" s="13"/>
      <c r="AA2301" s="13"/>
      <c r="AB2301" s="13"/>
      <c r="AC2301" s="13"/>
      <c r="AD2301" s="13"/>
      <c r="AE2301" s="13"/>
      <c r="AT2301" s="245" t="s">
        <v>193</v>
      </c>
      <c r="AU2301" s="245" t="s">
        <v>82</v>
      </c>
      <c r="AV2301" s="13" t="s">
        <v>82</v>
      </c>
      <c r="AW2301" s="13" t="s">
        <v>33</v>
      </c>
      <c r="AX2301" s="13" t="s">
        <v>72</v>
      </c>
      <c r="AY2301" s="245" t="s">
        <v>180</v>
      </c>
    </row>
    <row r="2302" s="13" customFormat="1">
      <c r="A2302" s="13"/>
      <c r="B2302" s="235"/>
      <c r="C2302" s="236"/>
      <c r="D2302" s="228" t="s">
        <v>193</v>
      </c>
      <c r="E2302" s="237" t="s">
        <v>19</v>
      </c>
      <c r="F2302" s="238" t="s">
        <v>2646</v>
      </c>
      <c r="G2302" s="236"/>
      <c r="H2302" s="239">
        <v>4.0129999999999999</v>
      </c>
      <c r="I2302" s="240"/>
      <c r="J2302" s="236"/>
      <c r="K2302" s="236"/>
      <c r="L2302" s="241"/>
      <c r="M2302" s="242"/>
      <c r="N2302" s="243"/>
      <c r="O2302" s="243"/>
      <c r="P2302" s="243"/>
      <c r="Q2302" s="243"/>
      <c r="R2302" s="243"/>
      <c r="S2302" s="243"/>
      <c r="T2302" s="244"/>
      <c r="U2302" s="13"/>
      <c r="V2302" s="13"/>
      <c r="W2302" s="13"/>
      <c r="X2302" s="13"/>
      <c r="Y2302" s="13"/>
      <c r="Z2302" s="13"/>
      <c r="AA2302" s="13"/>
      <c r="AB2302" s="13"/>
      <c r="AC2302" s="13"/>
      <c r="AD2302" s="13"/>
      <c r="AE2302" s="13"/>
      <c r="AT2302" s="245" t="s">
        <v>193</v>
      </c>
      <c r="AU2302" s="245" t="s">
        <v>82</v>
      </c>
      <c r="AV2302" s="13" t="s">
        <v>82</v>
      </c>
      <c r="AW2302" s="13" t="s">
        <v>33</v>
      </c>
      <c r="AX2302" s="13" t="s">
        <v>72</v>
      </c>
      <c r="AY2302" s="245" t="s">
        <v>180</v>
      </c>
    </row>
    <row r="2303" s="13" customFormat="1">
      <c r="A2303" s="13"/>
      <c r="B2303" s="235"/>
      <c r="C2303" s="236"/>
      <c r="D2303" s="228" t="s">
        <v>193</v>
      </c>
      <c r="E2303" s="237" t="s">
        <v>19</v>
      </c>
      <c r="F2303" s="238" t="s">
        <v>2647</v>
      </c>
      <c r="G2303" s="236"/>
      <c r="H2303" s="239">
        <v>93.245000000000005</v>
      </c>
      <c r="I2303" s="240"/>
      <c r="J2303" s="236"/>
      <c r="K2303" s="236"/>
      <c r="L2303" s="241"/>
      <c r="M2303" s="242"/>
      <c r="N2303" s="243"/>
      <c r="O2303" s="243"/>
      <c r="P2303" s="243"/>
      <c r="Q2303" s="243"/>
      <c r="R2303" s="243"/>
      <c r="S2303" s="243"/>
      <c r="T2303" s="244"/>
      <c r="U2303" s="13"/>
      <c r="V2303" s="13"/>
      <c r="W2303" s="13"/>
      <c r="X2303" s="13"/>
      <c r="Y2303" s="13"/>
      <c r="Z2303" s="13"/>
      <c r="AA2303" s="13"/>
      <c r="AB2303" s="13"/>
      <c r="AC2303" s="13"/>
      <c r="AD2303" s="13"/>
      <c r="AE2303" s="13"/>
      <c r="AT2303" s="245" t="s">
        <v>193</v>
      </c>
      <c r="AU2303" s="245" t="s">
        <v>82</v>
      </c>
      <c r="AV2303" s="13" t="s">
        <v>82</v>
      </c>
      <c r="AW2303" s="13" t="s">
        <v>33</v>
      </c>
      <c r="AX2303" s="13" t="s">
        <v>72</v>
      </c>
      <c r="AY2303" s="245" t="s">
        <v>180</v>
      </c>
    </row>
    <row r="2304" s="14" customFormat="1">
      <c r="A2304" s="14"/>
      <c r="B2304" s="246"/>
      <c r="C2304" s="247"/>
      <c r="D2304" s="228" t="s">
        <v>193</v>
      </c>
      <c r="E2304" s="248" t="s">
        <v>19</v>
      </c>
      <c r="F2304" s="249" t="s">
        <v>2648</v>
      </c>
      <c r="G2304" s="247"/>
      <c r="H2304" s="248" t="s">
        <v>19</v>
      </c>
      <c r="I2304" s="250"/>
      <c r="J2304" s="247"/>
      <c r="K2304" s="247"/>
      <c r="L2304" s="251"/>
      <c r="M2304" s="252"/>
      <c r="N2304" s="253"/>
      <c r="O2304" s="253"/>
      <c r="P2304" s="253"/>
      <c r="Q2304" s="253"/>
      <c r="R2304" s="253"/>
      <c r="S2304" s="253"/>
      <c r="T2304" s="25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T2304" s="255" t="s">
        <v>193</v>
      </c>
      <c r="AU2304" s="255" t="s">
        <v>82</v>
      </c>
      <c r="AV2304" s="14" t="s">
        <v>80</v>
      </c>
      <c r="AW2304" s="14" t="s">
        <v>33</v>
      </c>
      <c r="AX2304" s="14" t="s">
        <v>72</v>
      </c>
      <c r="AY2304" s="255" t="s">
        <v>180</v>
      </c>
    </row>
    <row r="2305" s="13" customFormat="1">
      <c r="A2305" s="13"/>
      <c r="B2305" s="235"/>
      <c r="C2305" s="236"/>
      <c r="D2305" s="228" t="s">
        <v>193</v>
      </c>
      <c r="E2305" s="237" t="s">
        <v>19</v>
      </c>
      <c r="F2305" s="238" t="s">
        <v>2649</v>
      </c>
      <c r="G2305" s="236"/>
      <c r="H2305" s="239">
        <v>46.060000000000002</v>
      </c>
      <c r="I2305" s="240"/>
      <c r="J2305" s="236"/>
      <c r="K2305" s="236"/>
      <c r="L2305" s="241"/>
      <c r="M2305" s="242"/>
      <c r="N2305" s="243"/>
      <c r="O2305" s="243"/>
      <c r="P2305" s="243"/>
      <c r="Q2305" s="243"/>
      <c r="R2305" s="243"/>
      <c r="S2305" s="243"/>
      <c r="T2305" s="244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45" t="s">
        <v>193</v>
      </c>
      <c r="AU2305" s="245" t="s">
        <v>82</v>
      </c>
      <c r="AV2305" s="13" t="s">
        <v>82</v>
      </c>
      <c r="AW2305" s="13" t="s">
        <v>33</v>
      </c>
      <c r="AX2305" s="13" t="s">
        <v>72</v>
      </c>
      <c r="AY2305" s="245" t="s">
        <v>180</v>
      </c>
    </row>
    <row r="2306" s="14" customFormat="1">
      <c r="A2306" s="14"/>
      <c r="B2306" s="246"/>
      <c r="C2306" s="247"/>
      <c r="D2306" s="228" t="s">
        <v>193</v>
      </c>
      <c r="E2306" s="248" t="s">
        <v>19</v>
      </c>
      <c r="F2306" s="249" t="s">
        <v>2616</v>
      </c>
      <c r="G2306" s="247"/>
      <c r="H2306" s="248" t="s">
        <v>19</v>
      </c>
      <c r="I2306" s="250"/>
      <c r="J2306" s="247"/>
      <c r="K2306" s="247"/>
      <c r="L2306" s="251"/>
      <c r="M2306" s="252"/>
      <c r="N2306" s="253"/>
      <c r="O2306" s="253"/>
      <c r="P2306" s="253"/>
      <c r="Q2306" s="253"/>
      <c r="R2306" s="253"/>
      <c r="S2306" s="253"/>
      <c r="T2306" s="25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55" t="s">
        <v>193</v>
      </c>
      <c r="AU2306" s="255" t="s">
        <v>82</v>
      </c>
      <c r="AV2306" s="14" t="s">
        <v>80</v>
      </c>
      <c r="AW2306" s="14" t="s">
        <v>33</v>
      </c>
      <c r="AX2306" s="14" t="s">
        <v>72</v>
      </c>
      <c r="AY2306" s="255" t="s">
        <v>180</v>
      </c>
    </row>
    <row r="2307" s="13" customFormat="1">
      <c r="A2307" s="13"/>
      <c r="B2307" s="235"/>
      <c r="C2307" s="236"/>
      <c r="D2307" s="228" t="s">
        <v>193</v>
      </c>
      <c r="E2307" s="237" t="s">
        <v>19</v>
      </c>
      <c r="F2307" s="238" t="s">
        <v>2650</v>
      </c>
      <c r="G2307" s="236"/>
      <c r="H2307" s="239">
        <v>137.89699999999999</v>
      </c>
      <c r="I2307" s="240"/>
      <c r="J2307" s="236"/>
      <c r="K2307" s="236"/>
      <c r="L2307" s="241"/>
      <c r="M2307" s="242"/>
      <c r="N2307" s="243"/>
      <c r="O2307" s="243"/>
      <c r="P2307" s="243"/>
      <c r="Q2307" s="243"/>
      <c r="R2307" s="243"/>
      <c r="S2307" s="243"/>
      <c r="T2307" s="244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45" t="s">
        <v>193</v>
      </c>
      <c r="AU2307" s="245" t="s">
        <v>82</v>
      </c>
      <c r="AV2307" s="13" t="s">
        <v>82</v>
      </c>
      <c r="AW2307" s="13" t="s">
        <v>33</v>
      </c>
      <c r="AX2307" s="13" t="s">
        <v>72</v>
      </c>
      <c r="AY2307" s="245" t="s">
        <v>180</v>
      </c>
    </row>
    <row r="2308" s="14" customFormat="1">
      <c r="A2308" s="14"/>
      <c r="B2308" s="246"/>
      <c r="C2308" s="247"/>
      <c r="D2308" s="228" t="s">
        <v>193</v>
      </c>
      <c r="E2308" s="248" t="s">
        <v>19</v>
      </c>
      <c r="F2308" s="249" t="s">
        <v>2651</v>
      </c>
      <c r="G2308" s="247"/>
      <c r="H2308" s="248" t="s">
        <v>19</v>
      </c>
      <c r="I2308" s="250"/>
      <c r="J2308" s="247"/>
      <c r="K2308" s="247"/>
      <c r="L2308" s="251"/>
      <c r="M2308" s="252"/>
      <c r="N2308" s="253"/>
      <c r="O2308" s="253"/>
      <c r="P2308" s="253"/>
      <c r="Q2308" s="253"/>
      <c r="R2308" s="253"/>
      <c r="S2308" s="253"/>
      <c r="T2308" s="254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5" t="s">
        <v>193</v>
      </c>
      <c r="AU2308" s="255" t="s">
        <v>82</v>
      </c>
      <c r="AV2308" s="14" t="s">
        <v>80</v>
      </c>
      <c r="AW2308" s="14" t="s">
        <v>33</v>
      </c>
      <c r="AX2308" s="14" t="s">
        <v>72</v>
      </c>
      <c r="AY2308" s="255" t="s">
        <v>180</v>
      </c>
    </row>
    <row r="2309" s="13" customFormat="1">
      <c r="A2309" s="13"/>
      <c r="B2309" s="235"/>
      <c r="C2309" s="236"/>
      <c r="D2309" s="228" t="s">
        <v>193</v>
      </c>
      <c r="E2309" s="237" t="s">
        <v>19</v>
      </c>
      <c r="F2309" s="238" t="s">
        <v>2652</v>
      </c>
      <c r="G2309" s="236"/>
      <c r="H2309" s="239">
        <v>26.960000000000001</v>
      </c>
      <c r="I2309" s="240"/>
      <c r="J2309" s="236"/>
      <c r="K2309" s="236"/>
      <c r="L2309" s="241"/>
      <c r="M2309" s="242"/>
      <c r="N2309" s="243"/>
      <c r="O2309" s="243"/>
      <c r="P2309" s="243"/>
      <c r="Q2309" s="243"/>
      <c r="R2309" s="243"/>
      <c r="S2309" s="243"/>
      <c r="T2309" s="244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45" t="s">
        <v>193</v>
      </c>
      <c r="AU2309" s="245" t="s">
        <v>82</v>
      </c>
      <c r="AV2309" s="13" t="s">
        <v>82</v>
      </c>
      <c r="AW2309" s="13" t="s">
        <v>33</v>
      </c>
      <c r="AX2309" s="13" t="s">
        <v>72</v>
      </c>
      <c r="AY2309" s="245" t="s">
        <v>180</v>
      </c>
    </row>
    <row r="2310" s="14" customFormat="1">
      <c r="A2310" s="14"/>
      <c r="B2310" s="246"/>
      <c r="C2310" s="247"/>
      <c r="D2310" s="228" t="s">
        <v>193</v>
      </c>
      <c r="E2310" s="248" t="s">
        <v>19</v>
      </c>
      <c r="F2310" s="249" t="s">
        <v>2653</v>
      </c>
      <c r="G2310" s="247"/>
      <c r="H2310" s="248" t="s">
        <v>19</v>
      </c>
      <c r="I2310" s="250"/>
      <c r="J2310" s="247"/>
      <c r="K2310" s="247"/>
      <c r="L2310" s="251"/>
      <c r="M2310" s="252"/>
      <c r="N2310" s="253"/>
      <c r="O2310" s="253"/>
      <c r="P2310" s="253"/>
      <c r="Q2310" s="253"/>
      <c r="R2310" s="253"/>
      <c r="S2310" s="253"/>
      <c r="T2310" s="254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T2310" s="255" t="s">
        <v>193</v>
      </c>
      <c r="AU2310" s="255" t="s">
        <v>82</v>
      </c>
      <c r="AV2310" s="14" t="s">
        <v>80</v>
      </c>
      <c r="AW2310" s="14" t="s">
        <v>33</v>
      </c>
      <c r="AX2310" s="14" t="s">
        <v>72</v>
      </c>
      <c r="AY2310" s="255" t="s">
        <v>180</v>
      </c>
    </row>
    <row r="2311" s="13" customFormat="1">
      <c r="A2311" s="13"/>
      <c r="B2311" s="235"/>
      <c r="C2311" s="236"/>
      <c r="D2311" s="228" t="s">
        <v>193</v>
      </c>
      <c r="E2311" s="237" t="s">
        <v>19</v>
      </c>
      <c r="F2311" s="238" t="s">
        <v>2654</v>
      </c>
      <c r="G2311" s="236"/>
      <c r="H2311" s="239">
        <v>12.880000000000001</v>
      </c>
      <c r="I2311" s="240"/>
      <c r="J2311" s="236"/>
      <c r="K2311" s="236"/>
      <c r="L2311" s="241"/>
      <c r="M2311" s="242"/>
      <c r="N2311" s="243"/>
      <c r="O2311" s="243"/>
      <c r="P2311" s="243"/>
      <c r="Q2311" s="243"/>
      <c r="R2311" s="243"/>
      <c r="S2311" s="243"/>
      <c r="T2311" s="244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45" t="s">
        <v>193</v>
      </c>
      <c r="AU2311" s="245" t="s">
        <v>82</v>
      </c>
      <c r="AV2311" s="13" t="s">
        <v>82</v>
      </c>
      <c r="AW2311" s="13" t="s">
        <v>33</v>
      </c>
      <c r="AX2311" s="13" t="s">
        <v>72</v>
      </c>
      <c r="AY2311" s="245" t="s">
        <v>180</v>
      </c>
    </row>
    <row r="2312" s="14" customFormat="1">
      <c r="A2312" s="14"/>
      <c r="B2312" s="246"/>
      <c r="C2312" s="247"/>
      <c r="D2312" s="228" t="s">
        <v>193</v>
      </c>
      <c r="E2312" s="248" t="s">
        <v>19</v>
      </c>
      <c r="F2312" s="249" t="s">
        <v>2628</v>
      </c>
      <c r="G2312" s="247"/>
      <c r="H2312" s="248" t="s">
        <v>19</v>
      </c>
      <c r="I2312" s="250"/>
      <c r="J2312" s="247"/>
      <c r="K2312" s="247"/>
      <c r="L2312" s="251"/>
      <c r="M2312" s="252"/>
      <c r="N2312" s="253"/>
      <c r="O2312" s="253"/>
      <c r="P2312" s="253"/>
      <c r="Q2312" s="253"/>
      <c r="R2312" s="253"/>
      <c r="S2312" s="253"/>
      <c r="T2312" s="254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5" t="s">
        <v>193</v>
      </c>
      <c r="AU2312" s="255" t="s">
        <v>82</v>
      </c>
      <c r="AV2312" s="14" t="s">
        <v>80</v>
      </c>
      <c r="AW2312" s="14" t="s">
        <v>33</v>
      </c>
      <c r="AX2312" s="14" t="s">
        <v>72</v>
      </c>
      <c r="AY2312" s="255" t="s">
        <v>180</v>
      </c>
    </row>
    <row r="2313" s="13" customFormat="1">
      <c r="A2313" s="13"/>
      <c r="B2313" s="235"/>
      <c r="C2313" s="236"/>
      <c r="D2313" s="228" t="s">
        <v>193</v>
      </c>
      <c r="E2313" s="237" t="s">
        <v>19</v>
      </c>
      <c r="F2313" s="238" t="s">
        <v>2655</v>
      </c>
      <c r="G2313" s="236"/>
      <c r="H2313" s="239">
        <v>-3.7000000000000002</v>
      </c>
      <c r="I2313" s="240"/>
      <c r="J2313" s="236"/>
      <c r="K2313" s="236"/>
      <c r="L2313" s="241"/>
      <c r="M2313" s="242"/>
      <c r="N2313" s="243"/>
      <c r="O2313" s="243"/>
      <c r="P2313" s="243"/>
      <c r="Q2313" s="243"/>
      <c r="R2313" s="243"/>
      <c r="S2313" s="243"/>
      <c r="T2313" s="244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45" t="s">
        <v>193</v>
      </c>
      <c r="AU2313" s="245" t="s">
        <v>82</v>
      </c>
      <c r="AV2313" s="13" t="s">
        <v>82</v>
      </c>
      <c r="AW2313" s="13" t="s">
        <v>33</v>
      </c>
      <c r="AX2313" s="13" t="s">
        <v>72</v>
      </c>
      <c r="AY2313" s="245" t="s">
        <v>180</v>
      </c>
    </row>
    <row r="2314" s="13" customFormat="1">
      <c r="A2314" s="13"/>
      <c r="B2314" s="235"/>
      <c r="C2314" s="236"/>
      <c r="D2314" s="228" t="s">
        <v>193</v>
      </c>
      <c r="E2314" s="237" t="s">
        <v>19</v>
      </c>
      <c r="F2314" s="238" t="s">
        <v>2656</v>
      </c>
      <c r="G2314" s="236"/>
      <c r="H2314" s="239">
        <v>-2</v>
      </c>
      <c r="I2314" s="240"/>
      <c r="J2314" s="236"/>
      <c r="K2314" s="236"/>
      <c r="L2314" s="241"/>
      <c r="M2314" s="242"/>
      <c r="N2314" s="243"/>
      <c r="O2314" s="243"/>
      <c r="P2314" s="243"/>
      <c r="Q2314" s="243"/>
      <c r="R2314" s="243"/>
      <c r="S2314" s="243"/>
      <c r="T2314" s="244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45" t="s">
        <v>193</v>
      </c>
      <c r="AU2314" s="245" t="s">
        <v>82</v>
      </c>
      <c r="AV2314" s="13" t="s">
        <v>82</v>
      </c>
      <c r="AW2314" s="13" t="s">
        <v>33</v>
      </c>
      <c r="AX2314" s="13" t="s">
        <v>72</v>
      </c>
      <c r="AY2314" s="245" t="s">
        <v>180</v>
      </c>
    </row>
    <row r="2315" s="13" customFormat="1">
      <c r="A2315" s="13"/>
      <c r="B2315" s="235"/>
      <c r="C2315" s="236"/>
      <c r="D2315" s="228" t="s">
        <v>193</v>
      </c>
      <c r="E2315" s="237" t="s">
        <v>19</v>
      </c>
      <c r="F2315" s="238" t="s">
        <v>2657</v>
      </c>
      <c r="G2315" s="236"/>
      <c r="H2315" s="239">
        <v>-2.625</v>
      </c>
      <c r="I2315" s="240"/>
      <c r="J2315" s="236"/>
      <c r="K2315" s="236"/>
      <c r="L2315" s="241"/>
      <c r="M2315" s="242"/>
      <c r="N2315" s="243"/>
      <c r="O2315" s="243"/>
      <c r="P2315" s="243"/>
      <c r="Q2315" s="243"/>
      <c r="R2315" s="243"/>
      <c r="S2315" s="243"/>
      <c r="T2315" s="244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45" t="s">
        <v>193</v>
      </c>
      <c r="AU2315" s="245" t="s">
        <v>82</v>
      </c>
      <c r="AV2315" s="13" t="s">
        <v>82</v>
      </c>
      <c r="AW2315" s="13" t="s">
        <v>33</v>
      </c>
      <c r="AX2315" s="13" t="s">
        <v>72</v>
      </c>
      <c r="AY2315" s="245" t="s">
        <v>180</v>
      </c>
    </row>
    <row r="2316" s="13" customFormat="1">
      <c r="A2316" s="13"/>
      <c r="B2316" s="235"/>
      <c r="C2316" s="236"/>
      <c r="D2316" s="228" t="s">
        <v>193</v>
      </c>
      <c r="E2316" s="237" t="s">
        <v>19</v>
      </c>
      <c r="F2316" s="238" t="s">
        <v>2658</v>
      </c>
      <c r="G2316" s="236"/>
      <c r="H2316" s="239">
        <v>-2.3999999999999999</v>
      </c>
      <c r="I2316" s="240"/>
      <c r="J2316" s="236"/>
      <c r="K2316" s="236"/>
      <c r="L2316" s="241"/>
      <c r="M2316" s="242"/>
      <c r="N2316" s="243"/>
      <c r="O2316" s="243"/>
      <c r="P2316" s="243"/>
      <c r="Q2316" s="243"/>
      <c r="R2316" s="243"/>
      <c r="S2316" s="243"/>
      <c r="T2316" s="244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45" t="s">
        <v>193</v>
      </c>
      <c r="AU2316" s="245" t="s">
        <v>82</v>
      </c>
      <c r="AV2316" s="13" t="s">
        <v>82</v>
      </c>
      <c r="AW2316" s="13" t="s">
        <v>33</v>
      </c>
      <c r="AX2316" s="13" t="s">
        <v>72</v>
      </c>
      <c r="AY2316" s="245" t="s">
        <v>180</v>
      </c>
    </row>
    <row r="2317" s="13" customFormat="1">
      <c r="A2317" s="13"/>
      <c r="B2317" s="235"/>
      <c r="C2317" s="236"/>
      <c r="D2317" s="228" t="s">
        <v>193</v>
      </c>
      <c r="E2317" s="237" t="s">
        <v>19</v>
      </c>
      <c r="F2317" s="238" t="s">
        <v>2659</v>
      </c>
      <c r="G2317" s="236"/>
      <c r="H2317" s="239">
        <v>-4.4630000000000001</v>
      </c>
      <c r="I2317" s="240"/>
      <c r="J2317" s="236"/>
      <c r="K2317" s="236"/>
      <c r="L2317" s="241"/>
      <c r="M2317" s="242"/>
      <c r="N2317" s="243"/>
      <c r="O2317" s="243"/>
      <c r="P2317" s="243"/>
      <c r="Q2317" s="243"/>
      <c r="R2317" s="243"/>
      <c r="S2317" s="243"/>
      <c r="T2317" s="244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45" t="s">
        <v>193</v>
      </c>
      <c r="AU2317" s="245" t="s">
        <v>82</v>
      </c>
      <c r="AV2317" s="13" t="s">
        <v>82</v>
      </c>
      <c r="AW2317" s="13" t="s">
        <v>33</v>
      </c>
      <c r="AX2317" s="13" t="s">
        <v>72</v>
      </c>
      <c r="AY2317" s="245" t="s">
        <v>180</v>
      </c>
    </row>
    <row r="2318" s="13" customFormat="1">
      <c r="A2318" s="13"/>
      <c r="B2318" s="235"/>
      <c r="C2318" s="236"/>
      <c r="D2318" s="228" t="s">
        <v>193</v>
      </c>
      <c r="E2318" s="237" t="s">
        <v>19</v>
      </c>
      <c r="F2318" s="238" t="s">
        <v>2660</v>
      </c>
      <c r="G2318" s="236"/>
      <c r="H2318" s="239">
        <v>-7.54</v>
      </c>
      <c r="I2318" s="240"/>
      <c r="J2318" s="236"/>
      <c r="K2318" s="236"/>
      <c r="L2318" s="241"/>
      <c r="M2318" s="242"/>
      <c r="N2318" s="243"/>
      <c r="O2318" s="243"/>
      <c r="P2318" s="243"/>
      <c r="Q2318" s="243"/>
      <c r="R2318" s="243"/>
      <c r="S2318" s="243"/>
      <c r="T2318" s="244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45" t="s">
        <v>193</v>
      </c>
      <c r="AU2318" s="245" t="s">
        <v>82</v>
      </c>
      <c r="AV2318" s="13" t="s">
        <v>82</v>
      </c>
      <c r="AW2318" s="13" t="s">
        <v>33</v>
      </c>
      <c r="AX2318" s="13" t="s">
        <v>72</v>
      </c>
      <c r="AY2318" s="245" t="s">
        <v>180</v>
      </c>
    </row>
    <row r="2319" s="13" customFormat="1">
      <c r="A2319" s="13"/>
      <c r="B2319" s="235"/>
      <c r="C2319" s="236"/>
      <c r="D2319" s="228" t="s">
        <v>193</v>
      </c>
      <c r="E2319" s="237" t="s">
        <v>19</v>
      </c>
      <c r="F2319" s="238" t="s">
        <v>2661</v>
      </c>
      <c r="G2319" s="236"/>
      <c r="H2319" s="239">
        <v>-7.9889999999999999</v>
      </c>
      <c r="I2319" s="240"/>
      <c r="J2319" s="236"/>
      <c r="K2319" s="236"/>
      <c r="L2319" s="241"/>
      <c r="M2319" s="242"/>
      <c r="N2319" s="243"/>
      <c r="O2319" s="243"/>
      <c r="P2319" s="243"/>
      <c r="Q2319" s="243"/>
      <c r="R2319" s="243"/>
      <c r="S2319" s="243"/>
      <c r="T2319" s="244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45" t="s">
        <v>193</v>
      </c>
      <c r="AU2319" s="245" t="s">
        <v>82</v>
      </c>
      <c r="AV2319" s="13" t="s">
        <v>82</v>
      </c>
      <c r="AW2319" s="13" t="s">
        <v>33</v>
      </c>
      <c r="AX2319" s="13" t="s">
        <v>72</v>
      </c>
      <c r="AY2319" s="245" t="s">
        <v>180</v>
      </c>
    </row>
    <row r="2320" s="13" customFormat="1">
      <c r="A2320" s="13"/>
      <c r="B2320" s="235"/>
      <c r="C2320" s="236"/>
      <c r="D2320" s="228" t="s">
        <v>193</v>
      </c>
      <c r="E2320" s="237" t="s">
        <v>19</v>
      </c>
      <c r="F2320" s="238" t="s">
        <v>2662</v>
      </c>
      <c r="G2320" s="236"/>
      <c r="H2320" s="239">
        <v>-2.75</v>
      </c>
      <c r="I2320" s="240"/>
      <c r="J2320" s="236"/>
      <c r="K2320" s="236"/>
      <c r="L2320" s="241"/>
      <c r="M2320" s="242"/>
      <c r="N2320" s="243"/>
      <c r="O2320" s="243"/>
      <c r="P2320" s="243"/>
      <c r="Q2320" s="243"/>
      <c r="R2320" s="243"/>
      <c r="S2320" s="243"/>
      <c r="T2320" s="244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45" t="s">
        <v>193</v>
      </c>
      <c r="AU2320" s="245" t="s">
        <v>82</v>
      </c>
      <c r="AV2320" s="13" t="s">
        <v>82</v>
      </c>
      <c r="AW2320" s="13" t="s">
        <v>33</v>
      </c>
      <c r="AX2320" s="13" t="s">
        <v>72</v>
      </c>
      <c r="AY2320" s="245" t="s">
        <v>180</v>
      </c>
    </row>
    <row r="2321" s="13" customFormat="1">
      <c r="A2321" s="13"/>
      <c r="B2321" s="235"/>
      <c r="C2321" s="236"/>
      <c r="D2321" s="228" t="s">
        <v>193</v>
      </c>
      <c r="E2321" s="237" t="s">
        <v>19</v>
      </c>
      <c r="F2321" s="238" t="s">
        <v>2661</v>
      </c>
      <c r="G2321" s="236"/>
      <c r="H2321" s="239">
        <v>-7.9889999999999999</v>
      </c>
      <c r="I2321" s="240"/>
      <c r="J2321" s="236"/>
      <c r="K2321" s="236"/>
      <c r="L2321" s="241"/>
      <c r="M2321" s="242"/>
      <c r="N2321" s="243"/>
      <c r="O2321" s="243"/>
      <c r="P2321" s="243"/>
      <c r="Q2321" s="243"/>
      <c r="R2321" s="243"/>
      <c r="S2321" s="243"/>
      <c r="T2321" s="244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45" t="s">
        <v>193</v>
      </c>
      <c r="AU2321" s="245" t="s">
        <v>82</v>
      </c>
      <c r="AV2321" s="13" t="s">
        <v>82</v>
      </c>
      <c r="AW2321" s="13" t="s">
        <v>33</v>
      </c>
      <c r="AX2321" s="13" t="s">
        <v>72</v>
      </c>
      <c r="AY2321" s="245" t="s">
        <v>180</v>
      </c>
    </row>
    <row r="2322" s="13" customFormat="1">
      <c r="A2322" s="13"/>
      <c r="B2322" s="235"/>
      <c r="C2322" s="236"/>
      <c r="D2322" s="228" t="s">
        <v>193</v>
      </c>
      <c r="E2322" s="237" t="s">
        <v>19</v>
      </c>
      <c r="F2322" s="238" t="s">
        <v>2663</v>
      </c>
      <c r="G2322" s="236"/>
      <c r="H2322" s="239">
        <v>-2.8999999999999999</v>
      </c>
      <c r="I2322" s="240"/>
      <c r="J2322" s="236"/>
      <c r="K2322" s="236"/>
      <c r="L2322" s="241"/>
      <c r="M2322" s="242"/>
      <c r="N2322" s="243"/>
      <c r="O2322" s="243"/>
      <c r="P2322" s="243"/>
      <c r="Q2322" s="243"/>
      <c r="R2322" s="243"/>
      <c r="S2322" s="243"/>
      <c r="T2322" s="244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45" t="s">
        <v>193</v>
      </c>
      <c r="AU2322" s="245" t="s">
        <v>82</v>
      </c>
      <c r="AV2322" s="13" t="s">
        <v>82</v>
      </c>
      <c r="AW2322" s="13" t="s">
        <v>33</v>
      </c>
      <c r="AX2322" s="13" t="s">
        <v>72</v>
      </c>
      <c r="AY2322" s="245" t="s">
        <v>180</v>
      </c>
    </row>
    <row r="2323" s="13" customFormat="1">
      <c r="A2323" s="13"/>
      <c r="B2323" s="235"/>
      <c r="C2323" s="236"/>
      <c r="D2323" s="228" t="s">
        <v>193</v>
      </c>
      <c r="E2323" s="237" t="s">
        <v>19</v>
      </c>
      <c r="F2323" s="238" t="s">
        <v>2664</v>
      </c>
      <c r="G2323" s="236"/>
      <c r="H2323" s="239">
        <v>-11.275</v>
      </c>
      <c r="I2323" s="240"/>
      <c r="J2323" s="236"/>
      <c r="K2323" s="236"/>
      <c r="L2323" s="241"/>
      <c r="M2323" s="242"/>
      <c r="N2323" s="243"/>
      <c r="O2323" s="243"/>
      <c r="P2323" s="243"/>
      <c r="Q2323" s="243"/>
      <c r="R2323" s="243"/>
      <c r="S2323" s="243"/>
      <c r="T2323" s="244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45" t="s">
        <v>193</v>
      </c>
      <c r="AU2323" s="245" t="s">
        <v>82</v>
      </c>
      <c r="AV2323" s="13" t="s">
        <v>82</v>
      </c>
      <c r="AW2323" s="13" t="s">
        <v>33</v>
      </c>
      <c r="AX2323" s="13" t="s">
        <v>72</v>
      </c>
      <c r="AY2323" s="245" t="s">
        <v>180</v>
      </c>
    </row>
    <row r="2324" s="13" customFormat="1">
      <c r="A2324" s="13"/>
      <c r="B2324" s="235"/>
      <c r="C2324" s="236"/>
      <c r="D2324" s="228" t="s">
        <v>193</v>
      </c>
      <c r="E2324" s="237" t="s">
        <v>19</v>
      </c>
      <c r="F2324" s="238" t="s">
        <v>2665</v>
      </c>
      <c r="G2324" s="236"/>
      <c r="H2324" s="239">
        <v>-8.2599999999999998</v>
      </c>
      <c r="I2324" s="240"/>
      <c r="J2324" s="236"/>
      <c r="K2324" s="236"/>
      <c r="L2324" s="241"/>
      <c r="M2324" s="242"/>
      <c r="N2324" s="243"/>
      <c r="O2324" s="243"/>
      <c r="P2324" s="243"/>
      <c r="Q2324" s="243"/>
      <c r="R2324" s="243"/>
      <c r="S2324" s="243"/>
      <c r="T2324" s="244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45" t="s">
        <v>193</v>
      </c>
      <c r="AU2324" s="245" t="s">
        <v>82</v>
      </c>
      <c r="AV2324" s="13" t="s">
        <v>82</v>
      </c>
      <c r="AW2324" s="13" t="s">
        <v>33</v>
      </c>
      <c r="AX2324" s="13" t="s">
        <v>72</v>
      </c>
      <c r="AY2324" s="245" t="s">
        <v>180</v>
      </c>
    </row>
    <row r="2325" s="13" customFormat="1">
      <c r="A2325" s="13"/>
      <c r="B2325" s="235"/>
      <c r="C2325" s="236"/>
      <c r="D2325" s="228" t="s">
        <v>193</v>
      </c>
      <c r="E2325" s="237" t="s">
        <v>19</v>
      </c>
      <c r="F2325" s="238" t="s">
        <v>2666</v>
      </c>
      <c r="G2325" s="236"/>
      <c r="H2325" s="239">
        <v>-3.2999999999999998</v>
      </c>
      <c r="I2325" s="240"/>
      <c r="J2325" s="236"/>
      <c r="K2325" s="236"/>
      <c r="L2325" s="241"/>
      <c r="M2325" s="242"/>
      <c r="N2325" s="243"/>
      <c r="O2325" s="243"/>
      <c r="P2325" s="243"/>
      <c r="Q2325" s="243"/>
      <c r="R2325" s="243"/>
      <c r="S2325" s="243"/>
      <c r="T2325" s="244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45" t="s">
        <v>193</v>
      </c>
      <c r="AU2325" s="245" t="s">
        <v>82</v>
      </c>
      <c r="AV2325" s="13" t="s">
        <v>82</v>
      </c>
      <c r="AW2325" s="13" t="s">
        <v>33</v>
      </c>
      <c r="AX2325" s="13" t="s">
        <v>72</v>
      </c>
      <c r="AY2325" s="245" t="s">
        <v>180</v>
      </c>
    </row>
    <row r="2326" s="13" customFormat="1">
      <c r="A2326" s="13"/>
      <c r="B2326" s="235"/>
      <c r="C2326" s="236"/>
      <c r="D2326" s="228" t="s">
        <v>193</v>
      </c>
      <c r="E2326" s="237" t="s">
        <v>19</v>
      </c>
      <c r="F2326" s="238" t="s">
        <v>2667</v>
      </c>
      <c r="G2326" s="236"/>
      <c r="H2326" s="239">
        <v>-12.914999999999999</v>
      </c>
      <c r="I2326" s="240"/>
      <c r="J2326" s="236"/>
      <c r="K2326" s="236"/>
      <c r="L2326" s="241"/>
      <c r="M2326" s="242"/>
      <c r="N2326" s="243"/>
      <c r="O2326" s="243"/>
      <c r="P2326" s="243"/>
      <c r="Q2326" s="243"/>
      <c r="R2326" s="243"/>
      <c r="S2326" s="243"/>
      <c r="T2326" s="244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45" t="s">
        <v>193</v>
      </c>
      <c r="AU2326" s="245" t="s">
        <v>82</v>
      </c>
      <c r="AV2326" s="13" t="s">
        <v>82</v>
      </c>
      <c r="AW2326" s="13" t="s">
        <v>33</v>
      </c>
      <c r="AX2326" s="13" t="s">
        <v>72</v>
      </c>
      <c r="AY2326" s="245" t="s">
        <v>180</v>
      </c>
    </row>
    <row r="2327" s="14" customFormat="1">
      <c r="A2327" s="14"/>
      <c r="B2327" s="246"/>
      <c r="C2327" s="247"/>
      <c r="D2327" s="228" t="s">
        <v>193</v>
      </c>
      <c r="E2327" s="248" t="s">
        <v>19</v>
      </c>
      <c r="F2327" s="249" t="s">
        <v>2668</v>
      </c>
      <c r="G2327" s="247"/>
      <c r="H2327" s="248" t="s">
        <v>19</v>
      </c>
      <c r="I2327" s="250"/>
      <c r="J2327" s="247"/>
      <c r="K2327" s="247"/>
      <c r="L2327" s="251"/>
      <c r="M2327" s="252"/>
      <c r="N2327" s="253"/>
      <c r="O2327" s="253"/>
      <c r="P2327" s="253"/>
      <c r="Q2327" s="253"/>
      <c r="R2327" s="253"/>
      <c r="S2327" s="253"/>
      <c r="T2327" s="254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55" t="s">
        <v>193</v>
      </c>
      <c r="AU2327" s="255" t="s">
        <v>82</v>
      </c>
      <c r="AV2327" s="14" t="s">
        <v>80</v>
      </c>
      <c r="AW2327" s="14" t="s">
        <v>33</v>
      </c>
      <c r="AX2327" s="14" t="s">
        <v>72</v>
      </c>
      <c r="AY2327" s="255" t="s">
        <v>180</v>
      </c>
    </row>
    <row r="2328" s="13" customFormat="1">
      <c r="A2328" s="13"/>
      <c r="B2328" s="235"/>
      <c r="C2328" s="236"/>
      <c r="D2328" s="228" t="s">
        <v>193</v>
      </c>
      <c r="E2328" s="237" t="s">
        <v>19</v>
      </c>
      <c r="F2328" s="238" t="s">
        <v>2669</v>
      </c>
      <c r="G2328" s="236"/>
      <c r="H2328" s="239">
        <v>-8.75</v>
      </c>
      <c r="I2328" s="240"/>
      <c r="J2328" s="236"/>
      <c r="K2328" s="236"/>
      <c r="L2328" s="241"/>
      <c r="M2328" s="242"/>
      <c r="N2328" s="243"/>
      <c r="O2328" s="243"/>
      <c r="P2328" s="243"/>
      <c r="Q2328" s="243"/>
      <c r="R2328" s="243"/>
      <c r="S2328" s="243"/>
      <c r="T2328" s="244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45" t="s">
        <v>193</v>
      </c>
      <c r="AU2328" s="245" t="s">
        <v>82</v>
      </c>
      <c r="AV2328" s="13" t="s">
        <v>82</v>
      </c>
      <c r="AW2328" s="13" t="s">
        <v>33</v>
      </c>
      <c r="AX2328" s="13" t="s">
        <v>72</v>
      </c>
      <c r="AY2328" s="245" t="s">
        <v>180</v>
      </c>
    </row>
    <row r="2329" s="13" customFormat="1">
      <c r="A2329" s="13"/>
      <c r="B2329" s="235"/>
      <c r="C2329" s="236"/>
      <c r="D2329" s="228" t="s">
        <v>193</v>
      </c>
      <c r="E2329" s="237" t="s">
        <v>19</v>
      </c>
      <c r="F2329" s="238" t="s">
        <v>2670</v>
      </c>
      <c r="G2329" s="236"/>
      <c r="H2329" s="239">
        <v>-6.056</v>
      </c>
      <c r="I2329" s="240"/>
      <c r="J2329" s="236"/>
      <c r="K2329" s="236"/>
      <c r="L2329" s="241"/>
      <c r="M2329" s="242"/>
      <c r="N2329" s="243"/>
      <c r="O2329" s="243"/>
      <c r="P2329" s="243"/>
      <c r="Q2329" s="243"/>
      <c r="R2329" s="243"/>
      <c r="S2329" s="243"/>
      <c r="T2329" s="244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45" t="s">
        <v>193</v>
      </c>
      <c r="AU2329" s="245" t="s">
        <v>82</v>
      </c>
      <c r="AV2329" s="13" t="s">
        <v>82</v>
      </c>
      <c r="AW2329" s="13" t="s">
        <v>33</v>
      </c>
      <c r="AX2329" s="13" t="s">
        <v>72</v>
      </c>
      <c r="AY2329" s="245" t="s">
        <v>180</v>
      </c>
    </row>
    <row r="2330" s="13" customFormat="1">
      <c r="A2330" s="13"/>
      <c r="B2330" s="235"/>
      <c r="C2330" s="236"/>
      <c r="D2330" s="228" t="s">
        <v>193</v>
      </c>
      <c r="E2330" s="237" t="s">
        <v>19</v>
      </c>
      <c r="F2330" s="238" t="s">
        <v>2671</v>
      </c>
      <c r="G2330" s="236"/>
      <c r="H2330" s="239">
        <v>-41</v>
      </c>
      <c r="I2330" s="240"/>
      <c r="J2330" s="236"/>
      <c r="K2330" s="236"/>
      <c r="L2330" s="241"/>
      <c r="M2330" s="242"/>
      <c r="N2330" s="243"/>
      <c r="O2330" s="243"/>
      <c r="P2330" s="243"/>
      <c r="Q2330" s="243"/>
      <c r="R2330" s="243"/>
      <c r="S2330" s="243"/>
      <c r="T2330" s="244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45" t="s">
        <v>193</v>
      </c>
      <c r="AU2330" s="245" t="s">
        <v>82</v>
      </c>
      <c r="AV2330" s="13" t="s">
        <v>82</v>
      </c>
      <c r="AW2330" s="13" t="s">
        <v>33</v>
      </c>
      <c r="AX2330" s="13" t="s">
        <v>72</v>
      </c>
      <c r="AY2330" s="245" t="s">
        <v>180</v>
      </c>
    </row>
    <row r="2331" s="16" customFormat="1">
      <c r="A2331" s="16"/>
      <c r="B2331" s="267"/>
      <c r="C2331" s="268"/>
      <c r="D2331" s="228" t="s">
        <v>193</v>
      </c>
      <c r="E2331" s="269" t="s">
        <v>19</v>
      </c>
      <c r="F2331" s="270" t="s">
        <v>473</v>
      </c>
      <c r="G2331" s="268"/>
      <c r="H2331" s="271">
        <v>478.09000000000015</v>
      </c>
      <c r="I2331" s="272"/>
      <c r="J2331" s="268"/>
      <c r="K2331" s="268"/>
      <c r="L2331" s="273"/>
      <c r="M2331" s="274"/>
      <c r="N2331" s="275"/>
      <c r="O2331" s="275"/>
      <c r="P2331" s="275"/>
      <c r="Q2331" s="275"/>
      <c r="R2331" s="275"/>
      <c r="S2331" s="275"/>
      <c r="T2331" s="276"/>
      <c r="U2331" s="16"/>
      <c r="V2331" s="16"/>
      <c r="W2331" s="16"/>
      <c r="X2331" s="16"/>
      <c r="Y2331" s="16"/>
      <c r="Z2331" s="16"/>
      <c r="AA2331" s="16"/>
      <c r="AB2331" s="16"/>
      <c r="AC2331" s="16"/>
      <c r="AD2331" s="16"/>
      <c r="AE2331" s="16"/>
      <c r="AT2331" s="277" t="s">
        <v>193</v>
      </c>
      <c r="AU2331" s="277" t="s">
        <v>82</v>
      </c>
      <c r="AV2331" s="16" t="s">
        <v>100</v>
      </c>
      <c r="AW2331" s="16" t="s">
        <v>33</v>
      </c>
      <c r="AX2331" s="16" t="s">
        <v>72</v>
      </c>
      <c r="AY2331" s="277" t="s">
        <v>180</v>
      </c>
    </row>
    <row r="2332" s="15" customFormat="1">
      <c r="A2332" s="15"/>
      <c r="B2332" s="256"/>
      <c r="C2332" s="257"/>
      <c r="D2332" s="228" t="s">
        <v>193</v>
      </c>
      <c r="E2332" s="258" t="s">
        <v>19</v>
      </c>
      <c r="F2332" s="259" t="s">
        <v>353</v>
      </c>
      <c r="G2332" s="257"/>
      <c r="H2332" s="260">
        <v>822.24500000000012</v>
      </c>
      <c r="I2332" s="261"/>
      <c r="J2332" s="257"/>
      <c r="K2332" s="257"/>
      <c r="L2332" s="262"/>
      <c r="M2332" s="263"/>
      <c r="N2332" s="264"/>
      <c r="O2332" s="264"/>
      <c r="P2332" s="264"/>
      <c r="Q2332" s="264"/>
      <c r="R2332" s="264"/>
      <c r="S2332" s="264"/>
      <c r="T2332" s="265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T2332" s="266" t="s">
        <v>193</v>
      </c>
      <c r="AU2332" s="266" t="s">
        <v>82</v>
      </c>
      <c r="AV2332" s="15" t="s">
        <v>187</v>
      </c>
      <c r="AW2332" s="15" t="s">
        <v>33</v>
      </c>
      <c r="AX2332" s="15" t="s">
        <v>80</v>
      </c>
      <c r="AY2332" s="266" t="s">
        <v>180</v>
      </c>
    </row>
    <row r="2333" s="2" customFormat="1" ht="16.5" customHeight="1">
      <c r="A2333" s="40"/>
      <c r="B2333" s="41"/>
      <c r="C2333" s="282" t="s">
        <v>2672</v>
      </c>
      <c r="D2333" s="282" t="s">
        <v>754</v>
      </c>
      <c r="E2333" s="283" t="s">
        <v>2673</v>
      </c>
      <c r="F2333" s="284" t="s">
        <v>2674</v>
      </c>
      <c r="G2333" s="285" t="s">
        <v>185</v>
      </c>
      <c r="H2333" s="286">
        <v>66.162000000000006</v>
      </c>
      <c r="I2333" s="287"/>
      <c r="J2333" s="288">
        <f>ROUND(I2333*H2333,2)</f>
        <v>0</v>
      </c>
      <c r="K2333" s="284" t="s">
        <v>186</v>
      </c>
      <c r="L2333" s="289"/>
      <c r="M2333" s="290" t="s">
        <v>19</v>
      </c>
      <c r="N2333" s="291" t="s">
        <v>43</v>
      </c>
      <c r="O2333" s="86"/>
      <c r="P2333" s="224">
        <f>O2333*H2333</f>
        <v>0</v>
      </c>
      <c r="Q2333" s="224">
        <v>0.0060000000000000001</v>
      </c>
      <c r="R2333" s="224">
        <f>Q2333*H2333</f>
        <v>0.39697200000000005</v>
      </c>
      <c r="S2333" s="224">
        <v>0</v>
      </c>
      <c r="T2333" s="225">
        <f>S2333*H2333</f>
        <v>0</v>
      </c>
      <c r="U2333" s="40"/>
      <c r="V2333" s="40"/>
      <c r="W2333" s="40"/>
      <c r="X2333" s="40"/>
      <c r="Y2333" s="40"/>
      <c r="Z2333" s="40"/>
      <c r="AA2333" s="40"/>
      <c r="AB2333" s="40"/>
      <c r="AC2333" s="40"/>
      <c r="AD2333" s="40"/>
      <c r="AE2333" s="40"/>
      <c r="AR2333" s="226" t="s">
        <v>232</v>
      </c>
      <c r="AT2333" s="226" t="s">
        <v>754</v>
      </c>
      <c r="AU2333" s="226" t="s">
        <v>82</v>
      </c>
      <c r="AY2333" s="19" t="s">
        <v>180</v>
      </c>
      <c r="BE2333" s="227">
        <f>IF(N2333="základní",J2333,0)</f>
        <v>0</v>
      </c>
      <c r="BF2333" s="227">
        <f>IF(N2333="snížená",J2333,0)</f>
        <v>0</v>
      </c>
      <c r="BG2333" s="227">
        <f>IF(N2333="zákl. přenesená",J2333,0)</f>
        <v>0</v>
      </c>
      <c r="BH2333" s="227">
        <f>IF(N2333="sníž. přenesená",J2333,0)</f>
        <v>0</v>
      </c>
      <c r="BI2333" s="227">
        <f>IF(N2333="nulová",J2333,0)</f>
        <v>0</v>
      </c>
      <c r="BJ2333" s="19" t="s">
        <v>80</v>
      </c>
      <c r="BK2333" s="227">
        <f>ROUND(I2333*H2333,2)</f>
        <v>0</v>
      </c>
      <c r="BL2333" s="19" t="s">
        <v>187</v>
      </c>
      <c r="BM2333" s="226" t="s">
        <v>2675</v>
      </c>
    </row>
    <row r="2334" s="2" customFormat="1">
      <c r="A2334" s="40"/>
      <c r="B2334" s="41"/>
      <c r="C2334" s="42"/>
      <c r="D2334" s="228" t="s">
        <v>189</v>
      </c>
      <c r="E2334" s="42"/>
      <c r="F2334" s="229" t="s">
        <v>2674</v>
      </c>
      <c r="G2334" s="42"/>
      <c r="H2334" s="42"/>
      <c r="I2334" s="230"/>
      <c r="J2334" s="42"/>
      <c r="K2334" s="42"/>
      <c r="L2334" s="46"/>
      <c r="M2334" s="231"/>
      <c r="N2334" s="232"/>
      <c r="O2334" s="86"/>
      <c r="P2334" s="86"/>
      <c r="Q2334" s="86"/>
      <c r="R2334" s="86"/>
      <c r="S2334" s="86"/>
      <c r="T2334" s="87"/>
      <c r="U2334" s="40"/>
      <c r="V2334" s="40"/>
      <c r="W2334" s="40"/>
      <c r="X2334" s="40"/>
      <c r="Y2334" s="40"/>
      <c r="Z2334" s="40"/>
      <c r="AA2334" s="40"/>
      <c r="AB2334" s="40"/>
      <c r="AC2334" s="40"/>
      <c r="AD2334" s="40"/>
      <c r="AE2334" s="40"/>
      <c r="AT2334" s="19" t="s">
        <v>189</v>
      </c>
      <c r="AU2334" s="19" t="s">
        <v>82</v>
      </c>
    </row>
    <row r="2335" s="13" customFormat="1">
      <c r="A2335" s="13"/>
      <c r="B2335" s="235"/>
      <c r="C2335" s="236"/>
      <c r="D2335" s="228" t="s">
        <v>193</v>
      </c>
      <c r="E2335" s="237" t="s">
        <v>19</v>
      </c>
      <c r="F2335" s="238" t="s">
        <v>2676</v>
      </c>
      <c r="G2335" s="236"/>
      <c r="H2335" s="239">
        <v>63.011000000000003</v>
      </c>
      <c r="I2335" s="240"/>
      <c r="J2335" s="236"/>
      <c r="K2335" s="236"/>
      <c r="L2335" s="241"/>
      <c r="M2335" s="242"/>
      <c r="N2335" s="243"/>
      <c r="O2335" s="243"/>
      <c r="P2335" s="243"/>
      <c r="Q2335" s="243"/>
      <c r="R2335" s="243"/>
      <c r="S2335" s="243"/>
      <c r="T2335" s="244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45" t="s">
        <v>193</v>
      </c>
      <c r="AU2335" s="245" t="s">
        <v>82</v>
      </c>
      <c r="AV2335" s="13" t="s">
        <v>82</v>
      </c>
      <c r="AW2335" s="13" t="s">
        <v>33</v>
      </c>
      <c r="AX2335" s="13" t="s">
        <v>80</v>
      </c>
      <c r="AY2335" s="245" t="s">
        <v>180</v>
      </c>
    </row>
    <row r="2336" s="13" customFormat="1">
      <c r="A2336" s="13"/>
      <c r="B2336" s="235"/>
      <c r="C2336" s="236"/>
      <c r="D2336" s="228" t="s">
        <v>193</v>
      </c>
      <c r="E2336" s="236"/>
      <c r="F2336" s="238" t="s">
        <v>2677</v>
      </c>
      <c r="G2336" s="236"/>
      <c r="H2336" s="239">
        <v>66.162000000000006</v>
      </c>
      <c r="I2336" s="240"/>
      <c r="J2336" s="236"/>
      <c r="K2336" s="236"/>
      <c r="L2336" s="241"/>
      <c r="M2336" s="242"/>
      <c r="N2336" s="243"/>
      <c r="O2336" s="243"/>
      <c r="P2336" s="243"/>
      <c r="Q2336" s="243"/>
      <c r="R2336" s="243"/>
      <c r="S2336" s="243"/>
      <c r="T2336" s="244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45" t="s">
        <v>193</v>
      </c>
      <c r="AU2336" s="245" t="s">
        <v>82</v>
      </c>
      <c r="AV2336" s="13" t="s">
        <v>82</v>
      </c>
      <c r="AW2336" s="13" t="s">
        <v>4</v>
      </c>
      <c r="AX2336" s="13" t="s">
        <v>80</v>
      </c>
      <c r="AY2336" s="245" t="s">
        <v>180</v>
      </c>
    </row>
    <row r="2337" s="2" customFormat="1" ht="16.5" customHeight="1">
      <c r="A2337" s="40"/>
      <c r="B2337" s="41"/>
      <c r="C2337" s="282" t="s">
        <v>2678</v>
      </c>
      <c r="D2337" s="282" t="s">
        <v>754</v>
      </c>
      <c r="E2337" s="283" t="s">
        <v>2679</v>
      </c>
      <c r="F2337" s="284" t="s">
        <v>2680</v>
      </c>
      <c r="G2337" s="285" t="s">
        <v>185</v>
      </c>
      <c r="H2337" s="286">
        <v>797.19600000000003</v>
      </c>
      <c r="I2337" s="287"/>
      <c r="J2337" s="288">
        <f>ROUND(I2337*H2337,2)</f>
        <v>0</v>
      </c>
      <c r="K2337" s="284" t="s">
        <v>186</v>
      </c>
      <c r="L2337" s="289"/>
      <c r="M2337" s="290" t="s">
        <v>19</v>
      </c>
      <c r="N2337" s="291" t="s">
        <v>43</v>
      </c>
      <c r="O2337" s="86"/>
      <c r="P2337" s="224">
        <f>O2337*H2337</f>
        <v>0</v>
      </c>
      <c r="Q2337" s="224">
        <v>0.0030000000000000001</v>
      </c>
      <c r="R2337" s="224">
        <f>Q2337*H2337</f>
        <v>2.391588</v>
      </c>
      <c r="S2337" s="224">
        <v>0</v>
      </c>
      <c r="T2337" s="225">
        <f>S2337*H2337</f>
        <v>0</v>
      </c>
      <c r="U2337" s="40"/>
      <c r="V2337" s="40"/>
      <c r="W2337" s="40"/>
      <c r="X2337" s="40"/>
      <c r="Y2337" s="40"/>
      <c r="Z2337" s="40"/>
      <c r="AA2337" s="40"/>
      <c r="AB2337" s="40"/>
      <c r="AC2337" s="40"/>
      <c r="AD2337" s="40"/>
      <c r="AE2337" s="40"/>
      <c r="AR2337" s="226" t="s">
        <v>232</v>
      </c>
      <c r="AT2337" s="226" t="s">
        <v>754</v>
      </c>
      <c r="AU2337" s="226" t="s">
        <v>82</v>
      </c>
      <c r="AY2337" s="19" t="s">
        <v>180</v>
      </c>
      <c r="BE2337" s="227">
        <f>IF(N2337="základní",J2337,0)</f>
        <v>0</v>
      </c>
      <c r="BF2337" s="227">
        <f>IF(N2337="snížená",J2337,0)</f>
        <v>0</v>
      </c>
      <c r="BG2337" s="227">
        <f>IF(N2337="zákl. přenesená",J2337,0)</f>
        <v>0</v>
      </c>
      <c r="BH2337" s="227">
        <f>IF(N2337="sníž. přenesená",J2337,0)</f>
        <v>0</v>
      </c>
      <c r="BI2337" s="227">
        <f>IF(N2337="nulová",J2337,0)</f>
        <v>0</v>
      </c>
      <c r="BJ2337" s="19" t="s">
        <v>80</v>
      </c>
      <c r="BK2337" s="227">
        <f>ROUND(I2337*H2337,2)</f>
        <v>0</v>
      </c>
      <c r="BL2337" s="19" t="s">
        <v>187</v>
      </c>
      <c r="BM2337" s="226" t="s">
        <v>2681</v>
      </c>
    </row>
    <row r="2338" s="2" customFormat="1">
      <c r="A2338" s="40"/>
      <c r="B2338" s="41"/>
      <c r="C2338" s="42"/>
      <c r="D2338" s="228" t="s">
        <v>189</v>
      </c>
      <c r="E2338" s="42"/>
      <c r="F2338" s="229" t="s">
        <v>2680</v>
      </c>
      <c r="G2338" s="42"/>
      <c r="H2338" s="42"/>
      <c r="I2338" s="230"/>
      <c r="J2338" s="42"/>
      <c r="K2338" s="42"/>
      <c r="L2338" s="46"/>
      <c r="M2338" s="231"/>
      <c r="N2338" s="232"/>
      <c r="O2338" s="86"/>
      <c r="P2338" s="86"/>
      <c r="Q2338" s="86"/>
      <c r="R2338" s="86"/>
      <c r="S2338" s="86"/>
      <c r="T2338" s="87"/>
      <c r="U2338" s="40"/>
      <c r="V2338" s="40"/>
      <c r="W2338" s="40"/>
      <c r="X2338" s="40"/>
      <c r="Y2338" s="40"/>
      <c r="Z2338" s="40"/>
      <c r="AA2338" s="40"/>
      <c r="AB2338" s="40"/>
      <c r="AC2338" s="40"/>
      <c r="AD2338" s="40"/>
      <c r="AE2338" s="40"/>
      <c r="AT2338" s="19" t="s">
        <v>189</v>
      </c>
      <c r="AU2338" s="19" t="s">
        <v>82</v>
      </c>
    </row>
    <row r="2339" s="13" customFormat="1">
      <c r="A2339" s="13"/>
      <c r="B2339" s="235"/>
      <c r="C2339" s="236"/>
      <c r="D2339" s="228" t="s">
        <v>193</v>
      </c>
      <c r="E2339" s="237" t="s">
        <v>19</v>
      </c>
      <c r="F2339" s="238" t="s">
        <v>2682</v>
      </c>
      <c r="G2339" s="236"/>
      <c r="H2339" s="239">
        <v>822.245</v>
      </c>
      <c r="I2339" s="240"/>
      <c r="J2339" s="236"/>
      <c r="K2339" s="236"/>
      <c r="L2339" s="241"/>
      <c r="M2339" s="242"/>
      <c r="N2339" s="243"/>
      <c r="O2339" s="243"/>
      <c r="P2339" s="243"/>
      <c r="Q2339" s="243"/>
      <c r="R2339" s="243"/>
      <c r="S2339" s="243"/>
      <c r="T2339" s="244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45" t="s">
        <v>193</v>
      </c>
      <c r="AU2339" s="245" t="s">
        <v>82</v>
      </c>
      <c r="AV2339" s="13" t="s">
        <v>82</v>
      </c>
      <c r="AW2339" s="13" t="s">
        <v>33</v>
      </c>
      <c r="AX2339" s="13" t="s">
        <v>72</v>
      </c>
      <c r="AY2339" s="245" t="s">
        <v>180</v>
      </c>
    </row>
    <row r="2340" s="14" customFormat="1">
      <c r="A2340" s="14"/>
      <c r="B2340" s="246"/>
      <c r="C2340" s="247"/>
      <c r="D2340" s="228" t="s">
        <v>193</v>
      </c>
      <c r="E2340" s="248" t="s">
        <v>19</v>
      </c>
      <c r="F2340" s="249" t="s">
        <v>2683</v>
      </c>
      <c r="G2340" s="247"/>
      <c r="H2340" s="248" t="s">
        <v>19</v>
      </c>
      <c r="I2340" s="250"/>
      <c r="J2340" s="247"/>
      <c r="K2340" s="247"/>
      <c r="L2340" s="251"/>
      <c r="M2340" s="252"/>
      <c r="N2340" s="253"/>
      <c r="O2340" s="253"/>
      <c r="P2340" s="253"/>
      <c r="Q2340" s="253"/>
      <c r="R2340" s="253"/>
      <c r="S2340" s="253"/>
      <c r="T2340" s="254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5" t="s">
        <v>193</v>
      </c>
      <c r="AU2340" s="255" t="s">
        <v>82</v>
      </c>
      <c r="AV2340" s="14" t="s">
        <v>80</v>
      </c>
      <c r="AW2340" s="14" t="s">
        <v>33</v>
      </c>
      <c r="AX2340" s="14" t="s">
        <v>72</v>
      </c>
      <c r="AY2340" s="255" t="s">
        <v>180</v>
      </c>
    </row>
    <row r="2341" s="13" customFormat="1">
      <c r="A2341" s="13"/>
      <c r="B2341" s="235"/>
      <c r="C2341" s="236"/>
      <c r="D2341" s="228" t="s">
        <v>193</v>
      </c>
      <c r="E2341" s="237" t="s">
        <v>19</v>
      </c>
      <c r="F2341" s="238" t="s">
        <v>2684</v>
      </c>
      <c r="G2341" s="236"/>
      <c r="H2341" s="239">
        <v>-63.011000000000003</v>
      </c>
      <c r="I2341" s="240"/>
      <c r="J2341" s="236"/>
      <c r="K2341" s="236"/>
      <c r="L2341" s="241"/>
      <c r="M2341" s="242"/>
      <c r="N2341" s="243"/>
      <c r="O2341" s="243"/>
      <c r="P2341" s="243"/>
      <c r="Q2341" s="243"/>
      <c r="R2341" s="243"/>
      <c r="S2341" s="243"/>
      <c r="T2341" s="244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45" t="s">
        <v>193</v>
      </c>
      <c r="AU2341" s="245" t="s">
        <v>82</v>
      </c>
      <c r="AV2341" s="13" t="s">
        <v>82</v>
      </c>
      <c r="AW2341" s="13" t="s">
        <v>33</v>
      </c>
      <c r="AX2341" s="13" t="s">
        <v>72</v>
      </c>
      <c r="AY2341" s="245" t="s">
        <v>180</v>
      </c>
    </row>
    <row r="2342" s="15" customFormat="1">
      <c r="A2342" s="15"/>
      <c r="B2342" s="256"/>
      <c r="C2342" s="257"/>
      <c r="D2342" s="228" t="s">
        <v>193</v>
      </c>
      <c r="E2342" s="258" t="s">
        <v>19</v>
      </c>
      <c r="F2342" s="259" t="s">
        <v>353</v>
      </c>
      <c r="G2342" s="257"/>
      <c r="H2342" s="260">
        <v>759.23400000000004</v>
      </c>
      <c r="I2342" s="261"/>
      <c r="J2342" s="257"/>
      <c r="K2342" s="257"/>
      <c r="L2342" s="262"/>
      <c r="M2342" s="263"/>
      <c r="N2342" s="264"/>
      <c r="O2342" s="264"/>
      <c r="P2342" s="264"/>
      <c r="Q2342" s="264"/>
      <c r="R2342" s="264"/>
      <c r="S2342" s="264"/>
      <c r="T2342" s="265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T2342" s="266" t="s">
        <v>193</v>
      </c>
      <c r="AU2342" s="266" t="s">
        <v>82</v>
      </c>
      <c r="AV2342" s="15" t="s">
        <v>187</v>
      </c>
      <c r="AW2342" s="15" t="s">
        <v>33</v>
      </c>
      <c r="AX2342" s="15" t="s">
        <v>80</v>
      </c>
      <c r="AY2342" s="266" t="s">
        <v>180</v>
      </c>
    </row>
    <row r="2343" s="13" customFormat="1">
      <c r="A2343" s="13"/>
      <c r="B2343" s="235"/>
      <c r="C2343" s="236"/>
      <c r="D2343" s="228" t="s">
        <v>193</v>
      </c>
      <c r="E2343" s="236"/>
      <c r="F2343" s="238" t="s">
        <v>2685</v>
      </c>
      <c r="G2343" s="236"/>
      <c r="H2343" s="239">
        <v>797.19600000000003</v>
      </c>
      <c r="I2343" s="240"/>
      <c r="J2343" s="236"/>
      <c r="K2343" s="236"/>
      <c r="L2343" s="241"/>
      <c r="M2343" s="242"/>
      <c r="N2343" s="243"/>
      <c r="O2343" s="243"/>
      <c r="P2343" s="243"/>
      <c r="Q2343" s="243"/>
      <c r="R2343" s="243"/>
      <c r="S2343" s="243"/>
      <c r="T2343" s="244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45" t="s">
        <v>193</v>
      </c>
      <c r="AU2343" s="245" t="s">
        <v>82</v>
      </c>
      <c r="AV2343" s="13" t="s">
        <v>82</v>
      </c>
      <c r="AW2343" s="13" t="s">
        <v>4</v>
      </c>
      <c r="AX2343" s="13" t="s">
        <v>80</v>
      </c>
      <c r="AY2343" s="245" t="s">
        <v>180</v>
      </c>
    </row>
    <row r="2344" s="2" customFormat="1" ht="24.15" customHeight="1">
      <c r="A2344" s="40"/>
      <c r="B2344" s="41"/>
      <c r="C2344" s="215" t="s">
        <v>2686</v>
      </c>
      <c r="D2344" s="215" t="s">
        <v>182</v>
      </c>
      <c r="E2344" s="216" t="s">
        <v>2687</v>
      </c>
      <c r="F2344" s="217" t="s">
        <v>2688</v>
      </c>
      <c r="G2344" s="218" t="s">
        <v>235</v>
      </c>
      <c r="H2344" s="219">
        <v>312.56999999999999</v>
      </c>
      <c r="I2344" s="220"/>
      <c r="J2344" s="221">
        <f>ROUND(I2344*H2344,2)</f>
        <v>0</v>
      </c>
      <c r="K2344" s="217" t="s">
        <v>186</v>
      </c>
      <c r="L2344" s="46"/>
      <c r="M2344" s="222" t="s">
        <v>19</v>
      </c>
      <c r="N2344" s="223" t="s">
        <v>43</v>
      </c>
      <c r="O2344" s="86"/>
      <c r="P2344" s="224">
        <f>O2344*H2344</f>
        <v>0</v>
      </c>
      <c r="Q2344" s="224">
        <v>0.0017600000000000001</v>
      </c>
      <c r="R2344" s="224">
        <f>Q2344*H2344</f>
        <v>0.55012320000000003</v>
      </c>
      <c r="S2344" s="224">
        <v>0</v>
      </c>
      <c r="T2344" s="225">
        <f>S2344*H2344</f>
        <v>0</v>
      </c>
      <c r="U2344" s="40"/>
      <c r="V2344" s="40"/>
      <c r="W2344" s="40"/>
      <c r="X2344" s="40"/>
      <c r="Y2344" s="40"/>
      <c r="Z2344" s="40"/>
      <c r="AA2344" s="40"/>
      <c r="AB2344" s="40"/>
      <c r="AC2344" s="40"/>
      <c r="AD2344" s="40"/>
      <c r="AE2344" s="40"/>
      <c r="AR2344" s="226" t="s">
        <v>187</v>
      </c>
      <c r="AT2344" s="226" t="s">
        <v>182</v>
      </c>
      <c r="AU2344" s="226" t="s">
        <v>82</v>
      </c>
      <c r="AY2344" s="19" t="s">
        <v>180</v>
      </c>
      <c r="BE2344" s="227">
        <f>IF(N2344="základní",J2344,0)</f>
        <v>0</v>
      </c>
      <c r="BF2344" s="227">
        <f>IF(N2344="snížená",J2344,0)</f>
        <v>0</v>
      </c>
      <c r="BG2344" s="227">
        <f>IF(N2344="zákl. přenesená",J2344,0)</f>
        <v>0</v>
      </c>
      <c r="BH2344" s="227">
        <f>IF(N2344="sníž. přenesená",J2344,0)</f>
        <v>0</v>
      </c>
      <c r="BI2344" s="227">
        <f>IF(N2344="nulová",J2344,0)</f>
        <v>0</v>
      </c>
      <c r="BJ2344" s="19" t="s">
        <v>80</v>
      </c>
      <c r="BK2344" s="227">
        <f>ROUND(I2344*H2344,2)</f>
        <v>0</v>
      </c>
      <c r="BL2344" s="19" t="s">
        <v>187</v>
      </c>
      <c r="BM2344" s="226" t="s">
        <v>2689</v>
      </c>
    </row>
    <row r="2345" s="2" customFormat="1">
      <c r="A2345" s="40"/>
      <c r="B2345" s="41"/>
      <c r="C2345" s="42"/>
      <c r="D2345" s="228" t="s">
        <v>189</v>
      </c>
      <c r="E2345" s="42"/>
      <c r="F2345" s="229" t="s">
        <v>2690</v>
      </c>
      <c r="G2345" s="42"/>
      <c r="H2345" s="42"/>
      <c r="I2345" s="230"/>
      <c r="J2345" s="42"/>
      <c r="K2345" s="42"/>
      <c r="L2345" s="46"/>
      <c r="M2345" s="231"/>
      <c r="N2345" s="232"/>
      <c r="O2345" s="86"/>
      <c r="P2345" s="86"/>
      <c r="Q2345" s="86"/>
      <c r="R2345" s="86"/>
      <c r="S2345" s="86"/>
      <c r="T2345" s="87"/>
      <c r="U2345" s="40"/>
      <c r="V2345" s="40"/>
      <c r="W2345" s="40"/>
      <c r="X2345" s="40"/>
      <c r="Y2345" s="40"/>
      <c r="Z2345" s="40"/>
      <c r="AA2345" s="40"/>
      <c r="AB2345" s="40"/>
      <c r="AC2345" s="40"/>
      <c r="AD2345" s="40"/>
      <c r="AE2345" s="40"/>
      <c r="AT2345" s="19" t="s">
        <v>189</v>
      </c>
      <c r="AU2345" s="19" t="s">
        <v>82</v>
      </c>
    </row>
    <row r="2346" s="2" customFormat="1">
      <c r="A2346" s="40"/>
      <c r="B2346" s="41"/>
      <c r="C2346" s="42"/>
      <c r="D2346" s="233" t="s">
        <v>191</v>
      </c>
      <c r="E2346" s="42"/>
      <c r="F2346" s="234" t="s">
        <v>2691</v>
      </c>
      <c r="G2346" s="42"/>
      <c r="H2346" s="42"/>
      <c r="I2346" s="230"/>
      <c r="J2346" s="42"/>
      <c r="K2346" s="42"/>
      <c r="L2346" s="46"/>
      <c r="M2346" s="231"/>
      <c r="N2346" s="232"/>
      <c r="O2346" s="86"/>
      <c r="P2346" s="86"/>
      <c r="Q2346" s="86"/>
      <c r="R2346" s="86"/>
      <c r="S2346" s="86"/>
      <c r="T2346" s="87"/>
      <c r="U2346" s="40"/>
      <c r="V2346" s="40"/>
      <c r="W2346" s="40"/>
      <c r="X2346" s="40"/>
      <c r="Y2346" s="40"/>
      <c r="Z2346" s="40"/>
      <c r="AA2346" s="40"/>
      <c r="AB2346" s="40"/>
      <c r="AC2346" s="40"/>
      <c r="AD2346" s="40"/>
      <c r="AE2346" s="40"/>
      <c r="AT2346" s="19" t="s">
        <v>191</v>
      </c>
      <c r="AU2346" s="19" t="s">
        <v>82</v>
      </c>
    </row>
    <row r="2347" s="14" customFormat="1">
      <c r="A2347" s="14"/>
      <c r="B2347" s="246"/>
      <c r="C2347" s="247"/>
      <c r="D2347" s="228" t="s">
        <v>193</v>
      </c>
      <c r="E2347" s="248" t="s">
        <v>19</v>
      </c>
      <c r="F2347" s="249" t="s">
        <v>622</v>
      </c>
      <c r="G2347" s="247"/>
      <c r="H2347" s="248" t="s">
        <v>19</v>
      </c>
      <c r="I2347" s="250"/>
      <c r="J2347" s="247"/>
      <c r="K2347" s="247"/>
      <c r="L2347" s="251"/>
      <c r="M2347" s="252"/>
      <c r="N2347" s="253"/>
      <c r="O2347" s="253"/>
      <c r="P2347" s="253"/>
      <c r="Q2347" s="253"/>
      <c r="R2347" s="253"/>
      <c r="S2347" s="253"/>
      <c r="T2347" s="254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T2347" s="255" t="s">
        <v>193</v>
      </c>
      <c r="AU2347" s="255" t="s">
        <v>82</v>
      </c>
      <c r="AV2347" s="14" t="s">
        <v>80</v>
      </c>
      <c r="AW2347" s="14" t="s">
        <v>33</v>
      </c>
      <c r="AX2347" s="14" t="s">
        <v>72</v>
      </c>
      <c r="AY2347" s="255" t="s">
        <v>180</v>
      </c>
    </row>
    <row r="2348" s="13" customFormat="1">
      <c r="A2348" s="13"/>
      <c r="B2348" s="235"/>
      <c r="C2348" s="236"/>
      <c r="D2348" s="228" t="s">
        <v>193</v>
      </c>
      <c r="E2348" s="237" t="s">
        <v>19</v>
      </c>
      <c r="F2348" s="238" t="s">
        <v>2692</v>
      </c>
      <c r="G2348" s="236"/>
      <c r="H2348" s="239">
        <v>6.5800000000000001</v>
      </c>
      <c r="I2348" s="240"/>
      <c r="J2348" s="236"/>
      <c r="K2348" s="236"/>
      <c r="L2348" s="241"/>
      <c r="M2348" s="242"/>
      <c r="N2348" s="243"/>
      <c r="O2348" s="243"/>
      <c r="P2348" s="243"/>
      <c r="Q2348" s="243"/>
      <c r="R2348" s="243"/>
      <c r="S2348" s="243"/>
      <c r="T2348" s="244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45" t="s">
        <v>193</v>
      </c>
      <c r="AU2348" s="245" t="s">
        <v>82</v>
      </c>
      <c r="AV2348" s="13" t="s">
        <v>82</v>
      </c>
      <c r="AW2348" s="13" t="s">
        <v>33</v>
      </c>
      <c r="AX2348" s="13" t="s">
        <v>72</v>
      </c>
      <c r="AY2348" s="245" t="s">
        <v>180</v>
      </c>
    </row>
    <row r="2349" s="13" customFormat="1">
      <c r="A2349" s="13"/>
      <c r="B2349" s="235"/>
      <c r="C2349" s="236"/>
      <c r="D2349" s="228" t="s">
        <v>193</v>
      </c>
      <c r="E2349" s="237" t="s">
        <v>19</v>
      </c>
      <c r="F2349" s="238" t="s">
        <v>2693</v>
      </c>
      <c r="G2349" s="236"/>
      <c r="H2349" s="239">
        <v>5.5</v>
      </c>
      <c r="I2349" s="240"/>
      <c r="J2349" s="236"/>
      <c r="K2349" s="236"/>
      <c r="L2349" s="241"/>
      <c r="M2349" s="242"/>
      <c r="N2349" s="243"/>
      <c r="O2349" s="243"/>
      <c r="P2349" s="243"/>
      <c r="Q2349" s="243"/>
      <c r="R2349" s="243"/>
      <c r="S2349" s="243"/>
      <c r="T2349" s="244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45" t="s">
        <v>193</v>
      </c>
      <c r="AU2349" s="245" t="s">
        <v>82</v>
      </c>
      <c r="AV2349" s="13" t="s">
        <v>82</v>
      </c>
      <c r="AW2349" s="13" t="s">
        <v>33</v>
      </c>
      <c r="AX2349" s="13" t="s">
        <v>72</v>
      </c>
      <c r="AY2349" s="245" t="s">
        <v>180</v>
      </c>
    </row>
    <row r="2350" s="13" customFormat="1">
      <c r="A2350" s="13"/>
      <c r="B2350" s="235"/>
      <c r="C2350" s="236"/>
      <c r="D2350" s="228" t="s">
        <v>193</v>
      </c>
      <c r="E2350" s="237" t="s">
        <v>19</v>
      </c>
      <c r="F2350" s="238" t="s">
        <v>2694</v>
      </c>
      <c r="G2350" s="236"/>
      <c r="H2350" s="239">
        <v>4.5</v>
      </c>
      <c r="I2350" s="240"/>
      <c r="J2350" s="236"/>
      <c r="K2350" s="236"/>
      <c r="L2350" s="241"/>
      <c r="M2350" s="242"/>
      <c r="N2350" s="243"/>
      <c r="O2350" s="243"/>
      <c r="P2350" s="243"/>
      <c r="Q2350" s="243"/>
      <c r="R2350" s="243"/>
      <c r="S2350" s="243"/>
      <c r="T2350" s="244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45" t="s">
        <v>193</v>
      </c>
      <c r="AU2350" s="245" t="s">
        <v>82</v>
      </c>
      <c r="AV2350" s="13" t="s">
        <v>82</v>
      </c>
      <c r="AW2350" s="13" t="s">
        <v>33</v>
      </c>
      <c r="AX2350" s="13" t="s">
        <v>72</v>
      </c>
      <c r="AY2350" s="245" t="s">
        <v>180</v>
      </c>
    </row>
    <row r="2351" s="13" customFormat="1">
      <c r="A2351" s="13"/>
      <c r="B2351" s="235"/>
      <c r="C2351" s="236"/>
      <c r="D2351" s="228" t="s">
        <v>193</v>
      </c>
      <c r="E2351" s="237" t="s">
        <v>19</v>
      </c>
      <c r="F2351" s="238" t="s">
        <v>2695</v>
      </c>
      <c r="G2351" s="236"/>
      <c r="H2351" s="239">
        <v>10</v>
      </c>
      <c r="I2351" s="240"/>
      <c r="J2351" s="236"/>
      <c r="K2351" s="236"/>
      <c r="L2351" s="241"/>
      <c r="M2351" s="242"/>
      <c r="N2351" s="243"/>
      <c r="O2351" s="243"/>
      <c r="P2351" s="243"/>
      <c r="Q2351" s="243"/>
      <c r="R2351" s="243"/>
      <c r="S2351" s="243"/>
      <c r="T2351" s="244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45" t="s">
        <v>193</v>
      </c>
      <c r="AU2351" s="245" t="s">
        <v>82</v>
      </c>
      <c r="AV2351" s="13" t="s">
        <v>82</v>
      </c>
      <c r="AW2351" s="13" t="s">
        <v>33</v>
      </c>
      <c r="AX2351" s="13" t="s">
        <v>72</v>
      </c>
      <c r="AY2351" s="245" t="s">
        <v>180</v>
      </c>
    </row>
    <row r="2352" s="13" customFormat="1">
      <c r="A2352" s="13"/>
      <c r="B2352" s="235"/>
      <c r="C2352" s="236"/>
      <c r="D2352" s="228" t="s">
        <v>193</v>
      </c>
      <c r="E2352" s="237" t="s">
        <v>19</v>
      </c>
      <c r="F2352" s="238" t="s">
        <v>2696</v>
      </c>
      <c r="G2352" s="236"/>
      <c r="H2352" s="239">
        <v>6.4800000000000004</v>
      </c>
      <c r="I2352" s="240"/>
      <c r="J2352" s="236"/>
      <c r="K2352" s="236"/>
      <c r="L2352" s="241"/>
      <c r="M2352" s="242"/>
      <c r="N2352" s="243"/>
      <c r="O2352" s="243"/>
      <c r="P2352" s="243"/>
      <c r="Q2352" s="243"/>
      <c r="R2352" s="243"/>
      <c r="S2352" s="243"/>
      <c r="T2352" s="244"/>
      <c r="U2352" s="13"/>
      <c r="V2352" s="13"/>
      <c r="W2352" s="13"/>
      <c r="X2352" s="13"/>
      <c r="Y2352" s="13"/>
      <c r="Z2352" s="13"/>
      <c r="AA2352" s="13"/>
      <c r="AB2352" s="13"/>
      <c r="AC2352" s="13"/>
      <c r="AD2352" s="13"/>
      <c r="AE2352" s="13"/>
      <c r="AT2352" s="245" t="s">
        <v>193</v>
      </c>
      <c r="AU2352" s="245" t="s">
        <v>82</v>
      </c>
      <c r="AV2352" s="13" t="s">
        <v>82</v>
      </c>
      <c r="AW2352" s="13" t="s">
        <v>33</v>
      </c>
      <c r="AX2352" s="13" t="s">
        <v>72</v>
      </c>
      <c r="AY2352" s="245" t="s">
        <v>180</v>
      </c>
    </row>
    <row r="2353" s="13" customFormat="1">
      <c r="A2353" s="13"/>
      <c r="B2353" s="235"/>
      <c r="C2353" s="236"/>
      <c r="D2353" s="228" t="s">
        <v>193</v>
      </c>
      <c r="E2353" s="237" t="s">
        <v>19</v>
      </c>
      <c r="F2353" s="238" t="s">
        <v>2697</v>
      </c>
      <c r="G2353" s="236"/>
      <c r="H2353" s="239">
        <v>10.5</v>
      </c>
      <c r="I2353" s="240"/>
      <c r="J2353" s="236"/>
      <c r="K2353" s="236"/>
      <c r="L2353" s="241"/>
      <c r="M2353" s="242"/>
      <c r="N2353" s="243"/>
      <c r="O2353" s="243"/>
      <c r="P2353" s="243"/>
      <c r="Q2353" s="243"/>
      <c r="R2353" s="243"/>
      <c r="S2353" s="243"/>
      <c r="T2353" s="244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45" t="s">
        <v>193</v>
      </c>
      <c r="AU2353" s="245" t="s">
        <v>82</v>
      </c>
      <c r="AV2353" s="13" t="s">
        <v>82</v>
      </c>
      <c r="AW2353" s="13" t="s">
        <v>33</v>
      </c>
      <c r="AX2353" s="13" t="s">
        <v>72</v>
      </c>
      <c r="AY2353" s="245" t="s">
        <v>180</v>
      </c>
    </row>
    <row r="2354" s="13" customFormat="1">
      <c r="A2354" s="13"/>
      <c r="B2354" s="235"/>
      <c r="C2354" s="236"/>
      <c r="D2354" s="228" t="s">
        <v>193</v>
      </c>
      <c r="E2354" s="237" t="s">
        <v>19</v>
      </c>
      <c r="F2354" s="238" t="s">
        <v>2698</v>
      </c>
      <c r="G2354" s="236"/>
      <c r="H2354" s="239">
        <v>6.5199999999999996</v>
      </c>
      <c r="I2354" s="240"/>
      <c r="J2354" s="236"/>
      <c r="K2354" s="236"/>
      <c r="L2354" s="241"/>
      <c r="M2354" s="242"/>
      <c r="N2354" s="243"/>
      <c r="O2354" s="243"/>
      <c r="P2354" s="243"/>
      <c r="Q2354" s="243"/>
      <c r="R2354" s="243"/>
      <c r="S2354" s="243"/>
      <c r="T2354" s="244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45" t="s">
        <v>193</v>
      </c>
      <c r="AU2354" s="245" t="s">
        <v>82</v>
      </c>
      <c r="AV2354" s="13" t="s">
        <v>82</v>
      </c>
      <c r="AW2354" s="13" t="s">
        <v>33</v>
      </c>
      <c r="AX2354" s="13" t="s">
        <v>72</v>
      </c>
      <c r="AY2354" s="245" t="s">
        <v>180</v>
      </c>
    </row>
    <row r="2355" s="13" customFormat="1">
      <c r="A2355" s="13"/>
      <c r="B2355" s="235"/>
      <c r="C2355" s="236"/>
      <c r="D2355" s="228" t="s">
        <v>193</v>
      </c>
      <c r="E2355" s="237" t="s">
        <v>19</v>
      </c>
      <c r="F2355" s="238" t="s">
        <v>2699</v>
      </c>
      <c r="G2355" s="236"/>
      <c r="H2355" s="239">
        <v>6.7199999999999998</v>
      </c>
      <c r="I2355" s="240"/>
      <c r="J2355" s="236"/>
      <c r="K2355" s="236"/>
      <c r="L2355" s="241"/>
      <c r="M2355" s="242"/>
      <c r="N2355" s="243"/>
      <c r="O2355" s="243"/>
      <c r="P2355" s="243"/>
      <c r="Q2355" s="243"/>
      <c r="R2355" s="243"/>
      <c r="S2355" s="243"/>
      <c r="T2355" s="244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45" t="s">
        <v>193</v>
      </c>
      <c r="AU2355" s="245" t="s">
        <v>82</v>
      </c>
      <c r="AV2355" s="13" t="s">
        <v>82</v>
      </c>
      <c r="AW2355" s="13" t="s">
        <v>33</v>
      </c>
      <c r="AX2355" s="13" t="s">
        <v>72</v>
      </c>
      <c r="AY2355" s="245" t="s">
        <v>180</v>
      </c>
    </row>
    <row r="2356" s="13" customFormat="1">
      <c r="A2356" s="13"/>
      <c r="B2356" s="235"/>
      <c r="C2356" s="236"/>
      <c r="D2356" s="228" t="s">
        <v>193</v>
      </c>
      <c r="E2356" s="237" t="s">
        <v>19</v>
      </c>
      <c r="F2356" s="238" t="s">
        <v>2700</v>
      </c>
      <c r="G2356" s="236"/>
      <c r="H2356" s="239">
        <v>6.2699999999999996</v>
      </c>
      <c r="I2356" s="240"/>
      <c r="J2356" s="236"/>
      <c r="K2356" s="236"/>
      <c r="L2356" s="241"/>
      <c r="M2356" s="242"/>
      <c r="N2356" s="243"/>
      <c r="O2356" s="243"/>
      <c r="P2356" s="243"/>
      <c r="Q2356" s="243"/>
      <c r="R2356" s="243"/>
      <c r="S2356" s="243"/>
      <c r="T2356" s="244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45" t="s">
        <v>193</v>
      </c>
      <c r="AU2356" s="245" t="s">
        <v>82</v>
      </c>
      <c r="AV2356" s="13" t="s">
        <v>82</v>
      </c>
      <c r="AW2356" s="13" t="s">
        <v>33</v>
      </c>
      <c r="AX2356" s="13" t="s">
        <v>72</v>
      </c>
      <c r="AY2356" s="245" t="s">
        <v>180</v>
      </c>
    </row>
    <row r="2357" s="14" customFormat="1">
      <c r="A2357" s="14"/>
      <c r="B2357" s="246"/>
      <c r="C2357" s="247"/>
      <c r="D2357" s="228" t="s">
        <v>193</v>
      </c>
      <c r="E2357" s="248" t="s">
        <v>19</v>
      </c>
      <c r="F2357" s="249" t="s">
        <v>2634</v>
      </c>
      <c r="G2357" s="247"/>
      <c r="H2357" s="248" t="s">
        <v>19</v>
      </c>
      <c r="I2357" s="250"/>
      <c r="J2357" s="247"/>
      <c r="K2357" s="247"/>
      <c r="L2357" s="251"/>
      <c r="M2357" s="252"/>
      <c r="N2357" s="253"/>
      <c r="O2357" s="253"/>
      <c r="P2357" s="253"/>
      <c r="Q2357" s="253"/>
      <c r="R2357" s="253"/>
      <c r="S2357" s="253"/>
      <c r="T2357" s="254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T2357" s="255" t="s">
        <v>193</v>
      </c>
      <c r="AU2357" s="255" t="s">
        <v>82</v>
      </c>
      <c r="AV2357" s="14" t="s">
        <v>80</v>
      </c>
      <c r="AW2357" s="14" t="s">
        <v>33</v>
      </c>
      <c r="AX2357" s="14" t="s">
        <v>72</v>
      </c>
      <c r="AY2357" s="255" t="s">
        <v>180</v>
      </c>
    </row>
    <row r="2358" s="13" customFormat="1">
      <c r="A2358" s="13"/>
      <c r="B2358" s="235"/>
      <c r="C2358" s="236"/>
      <c r="D2358" s="228" t="s">
        <v>193</v>
      </c>
      <c r="E2358" s="237" t="s">
        <v>19</v>
      </c>
      <c r="F2358" s="238" t="s">
        <v>2701</v>
      </c>
      <c r="G2358" s="236"/>
      <c r="H2358" s="239">
        <v>19</v>
      </c>
      <c r="I2358" s="240"/>
      <c r="J2358" s="236"/>
      <c r="K2358" s="236"/>
      <c r="L2358" s="241"/>
      <c r="M2358" s="242"/>
      <c r="N2358" s="243"/>
      <c r="O2358" s="243"/>
      <c r="P2358" s="243"/>
      <c r="Q2358" s="243"/>
      <c r="R2358" s="243"/>
      <c r="S2358" s="243"/>
      <c r="T2358" s="244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45" t="s">
        <v>193</v>
      </c>
      <c r="AU2358" s="245" t="s">
        <v>82</v>
      </c>
      <c r="AV2358" s="13" t="s">
        <v>82</v>
      </c>
      <c r="AW2358" s="13" t="s">
        <v>33</v>
      </c>
      <c r="AX2358" s="13" t="s">
        <v>72</v>
      </c>
      <c r="AY2358" s="245" t="s">
        <v>180</v>
      </c>
    </row>
    <row r="2359" s="13" customFormat="1">
      <c r="A2359" s="13"/>
      <c r="B2359" s="235"/>
      <c r="C2359" s="236"/>
      <c r="D2359" s="228" t="s">
        <v>193</v>
      </c>
      <c r="E2359" s="237" t="s">
        <v>19</v>
      </c>
      <c r="F2359" s="238" t="s">
        <v>2702</v>
      </c>
      <c r="G2359" s="236"/>
      <c r="H2359" s="239">
        <v>9.5</v>
      </c>
      <c r="I2359" s="240"/>
      <c r="J2359" s="236"/>
      <c r="K2359" s="236"/>
      <c r="L2359" s="241"/>
      <c r="M2359" s="242"/>
      <c r="N2359" s="243"/>
      <c r="O2359" s="243"/>
      <c r="P2359" s="243"/>
      <c r="Q2359" s="243"/>
      <c r="R2359" s="243"/>
      <c r="S2359" s="243"/>
      <c r="T2359" s="244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45" t="s">
        <v>193</v>
      </c>
      <c r="AU2359" s="245" t="s">
        <v>82</v>
      </c>
      <c r="AV2359" s="13" t="s">
        <v>82</v>
      </c>
      <c r="AW2359" s="13" t="s">
        <v>33</v>
      </c>
      <c r="AX2359" s="13" t="s">
        <v>72</v>
      </c>
      <c r="AY2359" s="245" t="s">
        <v>180</v>
      </c>
    </row>
    <row r="2360" s="13" customFormat="1">
      <c r="A2360" s="13"/>
      <c r="B2360" s="235"/>
      <c r="C2360" s="236"/>
      <c r="D2360" s="228" t="s">
        <v>193</v>
      </c>
      <c r="E2360" s="237" t="s">
        <v>19</v>
      </c>
      <c r="F2360" s="238" t="s">
        <v>2703</v>
      </c>
      <c r="G2360" s="236"/>
      <c r="H2360" s="239">
        <v>26.25</v>
      </c>
      <c r="I2360" s="240"/>
      <c r="J2360" s="236"/>
      <c r="K2360" s="236"/>
      <c r="L2360" s="241"/>
      <c r="M2360" s="242"/>
      <c r="N2360" s="243"/>
      <c r="O2360" s="243"/>
      <c r="P2360" s="243"/>
      <c r="Q2360" s="243"/>
      <c r="R2360" s="243"/>
      <c r="S2360" s="243"/>
      <c r="T2360" s="244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45" t="s">
        <v>193</v>
      </c>
      <c r="AU2360" s="245" t="s">
        <v>82</v>
      </c>
      <c r="AV2360" s="13" t="s">
        <v>82</v>
      </c>
      <c r="AW2360" s="13" t="s">
        <v>33</v>
      </c>
      <c r="AX2360" s="13" t="s">
        <v>72</v>
      </c>
      <c r="AY2360" s="245" t="s">
        <v>180</v>
      </c>
    </row>
    <row r="2361" s="13" customFormat="1">
      <c r="A2361" s="13"/>
      <c r="B2361" s="235"/>
      <c r="C2361" s="236"/>
      <c r="D2361" s="228" t="s">
        <v>193</v>
      </c>
      <c r="E2361" s="237" t="s">
        <v>19</v>
      </c>
      <c r="F2361" s="238" t="s">
        <v>2704</v>
      </c>
      <c r="G2361" s="236"/>
      <c r="H2361" s="239">
        <v>8.7300000000000004</v>
      </c>
      <c r="I2361" s="240"/>
      <c r="J2361" s="236"/>
      <c r="K2361" s="236"/>
      <c r="L2361" s="241"/>
      <c r="M2361" s="242"/>
      <c r="N2361" s="243"/>
      <c r="O2361" s="243"/>
      <c r="P2361" s="243"/>
      <c r="Q2361" s="243"/>
      <c r="R2361" s="243"/>
      <c r="S2361" s="243"/>
      <c r="T2361" s="244"/>
      <c r="U2361" s="13"/>
      <c r="V2361" s="13"/>
      <c r="W2361" s="13"/>
      <c r="X2361" s="13"/>
      <c r="Y2361" s="13"/>
      <c r="Z2361" s="13"/>
      <c r="AA2361" s="13"/>
      <c r="AB2361" s="13"/>
      <c r="AC2361" s="13"/>
      <c r="AD2361" s="13"/>
      <c r="AE2361" s="13"/>
      <c r="AT2361" s="245" t="s">
        <v>193</v>
      </c>
      <c r="AU2361" s="245" t="s">
        <v>82</v>
      </c>
      <c r="AV2361" s="13" t="s">
        <v>82</v>
      </c>
      <c r="AW2361" s="13" t="s">
        <v>33</v>
      </c>
      <c r="AX2361" s="13" t="s">
        <v>72</v>
      </c>
      <c r="AY2361" s="245" t="s">
        <v>180</v>
      </c>
    </row>
    <row r="2362" s="16" customFormat="1">
      <c r="A2362" s="16"/>
      <c r="B2362" s="267"/>
      <c r="C2362" s="268"/>
      <c r="D2362" s="228" t="s">
        <v>193</v>
      </c>
      <c r="E2362" s="269" t="s">
        <v>19</v>
      </c>
      <c r="F2362" s="270" t="s">
        <v>473</v>
      </c>
      <c r="G2362" s="268"/>
      <c r="H2362" s="271">
        <v>126.55</v>
      </c>
      <c r="I2362" s="272"/>
      <c r="J2362" s="268"/>
      <c r="K2362" s="268"/>
      <c r="L2362" s="273"/>
      <c r="M2362" s="274"/>
      <c r="N2362" s="275"/>
      <c r="O2362" s="275"/>
      <c r="P2362" s="275"/>
      <c r="Q2362" s="275"/>
      <c r="R2362" s="275"/>
      <c r="S2362" s="275"/>
      <c r="T2362" s="276"/>
      <c r="U2362" s="16"/>
      <c r="V2362" s="16"/>
      <c r="W2362" s="16"/>
      <c r="X2362" s="16"/>
      <c r="Y2362" s="16"/>
      <c r="Z2362" s="16"/>
      <c r="AA2362" s="16"/>
      <c r="AB2362" s="16"/>
      <c r="AC2362" s="16"/>
      <c r="AD2362" s="16"/>
      <c r="AE2362" s="16"/>
      <c r="AT2362" s="277" t="s">
        <v>193</v>
      </c>
      <c r="AU2362" s="277" t="s">
        <v>82</v>
      </c>
      <c r="AV2362" s="16" t="s">
        <v>100</v>
      </c>
      <c r="AW2362" s="16" t="s">
        <v>33</v>
      </c>
      <c r="AX2362" s="16" t="s">
        <v>72</v>
      </c>
      <c r="AY2362" s="277" t="s">
        <v>180</v>
      </c>
    </row>
    <row r="2363" s="14" customFormat="1">
      <c r="A2363" s="14"/>
      <c r="B2363" s="246"/>
      <c r="C2363" s="247"/>
      <c r="D2363" s="228" t="s">
        <v>193</v>
      </c>
      <c r="E2363" s="248" t="s">
        <v>19</v>
      </c>
      <c r="F2363" s="249" t="s">
        <v>856</v>
      </c>
      <c r="G2363" s="247"/>
      <c r="H2363" s="248" t="s">
        <v>19</v>
      </c>
      <c r="I2363" s="250"/>
      <c r="J2363" s="247"/>
      <c r="K2363" s="247"/>
      <c r="L2363" s="251"/>
      <c r="M2363" s="252"/>
      <c r="N2363" s="253"/>
      <c r="O2363" s="253"/>
      <c r="P2363" s="253"/>
      <c r="Q2363" s="253"/>
      <c r="R2363" s="253"/>
      <c r="S2363" s="253"/>
      <c r="T2363" s="254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T2363" s="255" t="s">
        <v>193</v>
      </c>
      <c r="AU2363" s="255" t="s">
        <v>82</v>
      </c>
      <c r="AV2363" s="14" t="s">
        <v>80</v>
      </c>
      <c r="AW2363" s="14" t="s">
        <v>33</v>
      </c>
      <c r="AX2363" s="14" t="s">
        <v>72</v>
      </c>
      <c r="AY2363" s="255" t="s">
        <v>180</v>
      </c>
    </row>
    <row r="2364" s="13" customFormat="1">
      <c r="A2364" s="13"/>
      <c r="B2364" s="235"/>
      <c r="C2364" s="236"/>
      <c r="D2364" s="228" t="s">
        <v>193</v>
      </c>
      <c r="E2364" s="237" t="s">
        <v>19</v>
      </c>
      <c r="F2364" s="238" t="s">
        <v>2705</v>
      </c>
      <c r="G2364" s="236"/>
      <c r="H2364" s="239">
        <v>10.800000000000001</v>
      </c>
      <c r="I2364" s="240"/>
      <c r="J2364" s="236"/>
      <c r="K2364" s="236"/>
      <c r="L2364" s="241"/>
      <c r="M2364" s="242"/>
      <c r="N2364" s="243"/>
      <c r="O2364" s="243"/>
      <c r="P2364" s="243"/>
      <c r="Q2364" s="243"/>
      <c r="R2364" s="243"/>
      <c r="S2364" s="243"/>
      <c r="T2364" s="244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45" t="s">
        <v>193</v>
      </c>
      <c r="AU2364" s="245" t="s">
        <v>82</v>
      </c>
      <c r="AV2364" s="13" t="s">
        <v>82</v>
      </c>
      <c r="AW2364" s="13" t="s">
        <v>33</v>
      </c>
      <c r="AX2364" s="13" t="s">
        <v>72</v>
      </c>
      <c r="AY2364" s="245" t="s">
        <v>180</v>
      </c>
    </row>
    <row r="2365" s="13" customFormat="1">
      <c r="A2365" s="13"/>
      <c r="B2365" s="235"/>
      <c r="C2365" s="236"/>
      <c r="D2365" s="228" t="s">
        <v>193</v>
      </c>
      <c r="E2365" s="237" t="s">
        <v>19</v>
      </c>
      <c r="F2365" s="238" t="s">
        <v>2706</v>
      </c>
      <c r="G2365" s="236"/>
      <c r="H2365" s="239">
        <v>5.7000000000000002</v>
      </c>
      <c r="I2365" s="240"/>
      <c r="J2365" s="236"/>
      <c r="K2365" s="236"/>
      <c r="L2365" s="241"/>
      <c r="M2365" s="242"/>
      <c r="N2365" s="243"/>
      <c r="O2365" s="243"/>
      <c r="P2365" s="243"/>
      <c r="Q2365" s="243"/>
      <c r="R2365" s="243"/>
      <c r="S2365" s="243"/>
      <c r="T2365" s="244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45" t="s">
        <v>193</v>
      </c>
      <c r="AU2365" s="245" t="s">
        <v>82</v>
      </c>
      <c r="AV2365" s="13" t="s">
        <v>82</v>
      </c>
      <c r="AW2365" s="13" t="s">
        <v>33</v>
      </c>
      <c r="AX2365" s="13" t="s">
        <v>72</v>
      </c>
      <c r="AY2365" s="245" t="s">
        <v>180</v>
      </c>
    </row>
    <row r="2366" s="13" customFormat="1">
      <c r="A2366" s="13"/>
      <c r="B2366" s="235"/>
      <c r="C2366" s="236"/>
      <c r="D2366" s="228" t="s">
        <v>193</v>
      </c>
      <c r="E2366" s="237" t="s">
        <v>19</v>
      </c>
      <c r="F2366" s="238" t="s">
        <v>2707</v>
      </c>
      <c r="G2366" s="236"/>
      <c r="H2366" s="239">
        <v>8.25</v>
      </c>
      <c r="I2366" s="240"/>
      <c r="J2366" s="236"/>
      <c r="K2366" s="236"/>
      <c r="L2366" s="241"/>
      <c r="M2366" s="242"/>
      <c r="N2366" s="243"/>
      <c r="O2366" s="243"/>
      <c r="P2366" s="243"/>
      <c r="Q2366" s="243"/>
      <c r="R2366" s="243"/>
      <c r="S2366" s="243"/>
      <c r="T2366" s="244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45" t="s">
        <v>193</v>
      </c>
      <c r="AU2366" s="245" t="s">
        <v>82</v>
      </c>
      <c r="AV2366" s="13" t="s">
        <v>82</v>
      </c>
      <c r="AW2366" s="13" t="s">
        <v>33</v>
      </c>
      <c r="AX2366" s="13" t="s">
        <v>72</v>
      </c>
      <c r="AY2366" s="245" t="s">
        <v>180</v>
      </c>
    </row>
    <row r="2367" s="13" customFormat="1">
      <c r="A2367" s="13"/>
      <c r="B2367" s="235"/>
      <c r="C2367" s="236"/>
      <c r="D2367" s="228" t="s">
        <v>193</v>
      </c>
      <c r="E2367" s="237" t="s">
        <v>19</v>
      </c>
      <c r="F2367" s="238" t="s">
        <v>2708</v>
      </c>
      <c r="G2367" s="236"/>
      <c r="H2367" s="239">
        <v>7</v>
      </c>
      <c r="I2367" s="240"/>
      <c r="J2367" s="236"/>
      <c r="K2367" s="236"/>
      <c r="L2367" s="241"/>
      <c r="M2367" s="242"/>
      <c r="N2367" s="243"/>
      <c r="O2367" s="243"/>
      <c r="P2367" s="243"/>
      <c r="Q2367" s="243"/>
      <c r="R2367" s="243"/>
      <c r="S2367" s="243"/>
      <c r="T2367" s="244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45" t="s">
        <v>193</v>
      </c>
      <c r="AU2367" s="245" t="s">
        <v>82</v>
      </c>
      <c r="AV2367" s="13" t="s">
        <v>82</v>
      </c>
      <c r="AW2367" s="13" t="s">
        <v>33</v>
      </c>
      <c r="AX2367" s="13" t="s">
        <v>72</v>
      </c>
      <c r="AY2367" s="245" t="s">
        <v>180</v>
      </c>
    </row>
    <row r="2368" s="13" customFormat="1">
      <c r="A2368" s="13"/>
      <c r="B2368" s="235"/>
      <c r="C2368" s="236"/>
      <c r="D2368" s="228" t="s">
        <v>193</v>
      </c>
      <c r="E2368" s="237" t="s">
        <v>19</v>
      </c>
      <c r="F2368" s="238" t="s">
        <v>2709</v>
      </c>
      <c r="G2368" s="236"/>
      <c r="H2368" s="239">
        <v>7.0449999999999999</v>
      </c>
      <c r="I2368" s="240"/>
      <c r="J2368" s="236"/>
      <c r="K2368" s="236"/>
      <c r="L2368" s="241"/>
      <c r="M2368" s="242"/>
      <c r="N2368" s="243"/>
      <c r="O2368" s="243"/>
      <c r="P2368" s="243"/>
      <c r="Q2368" s="243"/>
      <c r="R2368" s="243"/>
      <c r="S2368" s="243"/>
      <c r="T2368" s="244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45" t="s">
        <v>193</v>
      </c>
      <c r="AU2368" s="245" t="s">
        <v>82</v>
      </c>
      <c r="AV2368" s="13" t="s">
        <v>82</v>
      </c>
      <c r="AW2368" s="13" t="s">
        <v>33</v>
      </c>
      <c r="AX2368" s="13" t="s">
        <v>72</v>
      </c>
      <c r="AY2368" s="245" t="s">
        <v>180</v>
      </c>
    </row>
    <row r="2369" s="13" customFormat="1">
      <c r="A2369" s="13"/>
      <c r="B2369" s="235"/>
      <c r="C2369" s="236"/>
      <c r="D2369" s="228" t="s">
        <v>193</v>
      </c>
      <c r="E2369" s="237" t="s">
        <v>19</v>
      </c>
      <c r="F2369" s="238" t="s">
        <v>2710</v>
      </c>
      <c r="G2369" s="236"/>
      <c r="H2369" s="239">
        <v>10.4</v>
      </c>
      <c r="I2369" s="240"/>
      <c r="J2369" s="236"/>
      <c r="K2369" s="236"/>
      <c r="L2369" s="241"/>
      <c r="M2369" s="242"/>
      <c r="N2369" s="243"/>
      <c r="O2369" s="243"/>
      <c r="P2369" s="243"/>
      <c r="Q2369" s="243"/>
      <c r="R2369" s="243"/>
      <c r="S2369" s="243"/>
      <c r="T2369" s="244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45" t="s">
        <v>193</v>
      </c>
      <c r="AU2369" s="245" t="s">
        <v>82</v>
      </c>
      <c r="AV2369" s="13" t="s">
        <v>82</v>
      </c>
      <c r="AW2369" s="13" t="s">
        <v>33</v>
      </c>
      <c r="AX2369" s="13" t="s">
        <v>72</v>
      </c>
      <c r="AY2369" s="245" t="s">
        <v>180</v>
      </c>
    </row>
    <row r="2370" s="13" customFormat="1">
      <c r="A2370" s="13"/>
      <c r="B2370" s="235"/>
      <c r="C2370" s="236"/>
      <c r="D2370" s="228" t="s">
        <v>193</v>
      </c>
      <c r="E2370" s="237" t="s">
        <v>19</v>
      </c>
      <c r="F2370" s="238" t="s">
        <v>2711</v>
      </c>
      <c r="G2370" s="236"/>
      <c r="H2370" s="239">
        <v>10.6</v>
      </c>
      <c r="I2370" s="240"/>
      <c r="J2370" s="236"/>
      <c r="K2370" s="236"/>
      <c r="L2370" s="241"/>
      <c r="M2370" s="242"/>
      <c r="N2370" s="243"/>
      <c r="O2370" s="243"/>
      <c r="P2370" s="243"/>
      <c r="Q2370" s="243"/>
      <c r="R2370" s="243"/>
      <c r="S2370" s="243"/>
      <c r="T2370" s="244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45" t="s">
        <v>193</v>
      </c>
      <c r="AU2370" s="245" t="s">
        <v>82</v>
      </c>
      <c r="AV2370" s="13" t="s">
        <v>82</v>
      </c>
      <c r="AW2370" s="13" t="s">
        <v>33</v>
      </c>
      <c r="AX2370" s="13" t="s">
        <v>72</v>
      </c>
      <c r="AY2370" s="245" t="s">
        <v>180</v>
      </c>
    </row>
    <row r="2371" s="13" customFormat="1">
      <c r="A2371" s="13"/>
      <c r="B2371" s="235"/>
      <c r="C2371" s="236"/>
      <c r="D2371" s="228" t="s">
        <v>193</v>
      </c>
      <c r="E2371" s="237" t="s">
        <v>19</v>
      </c>
      <c r="F2371" s="238" t="s">
        <v>2712</v>
      </c>
      <c r="G2371" s="236"/>
      <c r="H2371" s="239">
        <v>9.5999999999999996</v>
      </c>
      <c r="I2371" s="240"/>
      <c r="J2371" s="236"/>
      <c r="K2371" s="236"/>
      <c r="L2371" s="241"/>
      <c r="M2371" s="242"/>
      <c r="N2371" s="243"/>
      <c r="O2371" s="243"/>
      <c r="P2371" s="243"/>
      <c r="Q2371" s="243"/>
      <c r="R2371" s="243"/>
      <c r="S2371" s="243"/>
      <c r="T2371" s="244"/>
      <c r="U2371" s="13"/>
      <c r="V2371" s="13"/>
      <c r="W2371" s="13"/>
      <c r="X2371" s="13"/>
      <c r="Y2371" s="13"/>
      <c r="Z2371" s="13"/>
      <c r="AA2371" s="13"/>
      <c r="AB2371" s="13"/>
      <c r="AC2371" s="13"/>
      <c r="AD2371" s="13"/>
      <c r="AE2371" s="13"/>
      <c r="AT2371" s="245" t="s">
        <v>193</v>
      </c>
      <c r="AU2371" s="245" t="s">
        <v>82</v>
      </c>
      <c r="AV2371" s="13" t="s">
        <v>82</v>
      </c>
      <c r="AW2371" s="13" t="s">
        <v>33</v>
      </c>
      <c r="AX2371" s="13" t="s">
        <v>72</v>
      </c>
      <c r="AY2371" s="245" t="s">
        <v>180</v>
      </c>
    </row>
    <row r="2372" s="13" customFormat="1">
      <c r="A2372" s="13"/>
      <c r="B2372" s="235"/>
      <c r="C2372" s="236"/>
      <c r="D2372" s="228" t="s">
        <v>193</v>
      </c>
      <c r="E2372" s="237" t="s">
        <v>19</v>
      </c>
      <c r="F2372" s="238" t="s">
        <v>2713</v>
      </c>
      <c r="G2372" s="236"/>
      <c r="H2372" s="239">
        <v>11.4</v>
      </c>
      <c r="I2372" s="240"/>
      <c r="J2372" s="236"/>
      <c r="K2372" s="236"/>
      <c r="L2372" s="241"/>
      <c r="M2372" s="242"/>
      <c r="N2372" s="243"/>
      <c r="O2372" s="243"/>
      <c r="P2372" s="243"/>
      <c r="Q2372" s="243"/>
      <c r="R2372" s="243"/>
      <c r="S2372" s="243"/>
      <c r="T2372" s="244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45" t="s">
        <v>193</v>
      </c>
      <c r="AU2372" s="245" t="s">
        <v>82</v>
      </c>
      <c r="AV2372" s="13" t="s">
        <v>82</v>
      </c>
      <c r="AW2372" s="13" t="s">
        <v>33</v>
      </c>
      <c r="AX2372" s="13" t="s">
        <v>72</v>
      </c>
      <c r="AY2372" s="245" t="s">
        <v>180</v>
      </c>
    </row>
    <row r="2373" s="13" customFormat="1">
      <c r="A2373" s="13"/>
      <c r="B2373" s="235"/>
      <c r="C2373" s="236"/>
      <c r="D2373" s="228" t="s">
        <v>193</v>
      </c>
      <c r="E2373" s="237" t="s">
        <v>19</v>
      </c>
      <c r="F2373" s="238" t="s">
        <v>2714</v>
      </c>
      <c r="G2373" s="236"/>
      <c r="H2373" s="239">
        <v>10.4</v>
      </c>
      <c r="I2373" s="240"/>
      <c r="J2373" s="236"/>
      <c r="K2373" s="236"/>
      <c r="L2373" s="241"/>
      <c r="M2373" s="242"/>
      <c r="N2373" s="243"/>
      <c r="O2373" s="243"/>
      <c r="P2373" s="243"/>
      <c r="Q2373" s="243"/>
      <c r="R2373" s="243"/>
      <c r="S2373" s="243"/>
      <c r="T2373" s="244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45" t="s">
        <v>193</v>
      </c>
      <c r="AU2373" s="245" t="s">
        <v>82</v>
      </c>
      <c r="AV2373" s="13" t="s">
        <v>82</v>
      </c>
      <c r="AW2373" s="13" t="s">
        <v>33</v>
      </c>
      <c r="AX2373" s="13" t="s">
        <v>72</v>
      </c>
      <c r="AY2373" s="245" t="s">
        <v>180</v>
      </c>
    </row>
    <row r="2374" s="14" customFormat="1">
      <c r="A2374" s="14"/>
      <c r="B2374" s="246"/>
      <c r="C2374" s="247"/>
      <c r="D2374" s="228" t="s">
        <v>193</v>
      </c>
      <c r="E2374" s="248" t="s">
        <v>19</v>
      </c>
      <c r="F2374" s="249" t="s">
        <v>2668</v>
      </c>
      <c r="G2374" s="247"/>
      <c r="H2374" s="248" t="s">
        <v>19</v>
      </c>
      <c r="I2374" s="250"/>
      <c r="J2374" s="247"/>
      <c r="K2374" s="247"/>
      <c r="L2374" s="251"/>
      <c r="M2374" s="252"/>
      <c r="N2374" s="253"/>
      <c r="O2374" s="253"/>
      <c r="P2374" s="253"/>
      <c r="Q2374" s="253"/>
      <c r="R2374" s="253"/>
      <c r="S2374" s="253"/>
      <c r="T2374" s="25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55" t="s">
        <v>193</v>
      </c>
      <c r="AU2374" s="255" t="s">
        <v>82</v>
      </c>
      <c r="AV2374" s="14" t="s">
        <v>80</v>
      </c>
      <c r="AW2374" s="14" t="s">
        <v>33</v>
      </c>
      <c r="AX2374" s="14" t="s">
        <v>72</v>
      </c>
      <c r="AY2374" s="255" t="s">
        <v>180</v>
      </c>
    </row>
    <row r="2375" s="13" customFormat="1">
      <c r="A2375" s="13"/>
      <c r="B2375" s="235"/>
      <c r="C2375" s="236"/>
      <c r="D2375" s="228" t="s">
        <v>193</v>
      </c>
      <c r="E2375" s="237" t="s">
        <v>19</v>
      </c>
      <c r="F2375" s="238" t="s">
        <v>2715</v>
      </c>
      <c r="G2375" s="236"/>
      <c r="H2375" s="239">
        <v>22.5</v>
      </c>
      <c r="I2375" s="240"/>
      <c r="J2375" s="236"/>
      <c r="K2375" s="236"/>
      <c r="L2375" s="241"/>
      <c r="M2375" s="242"/>
      <c r="N2375" s="243"/>
      <c r="O2375" s="243"/>
      <c r="P2375" s="243"/>
      <c r="Q2375" s="243"/>
      <c r="R2375" s="243"/>
      <c r="S2375" s="243"/>
      <c r="T2375" s="244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45" t="s">
        <v>193</v>
      </c>
      <c r="AU2375" s="245" t="s">
        <v>82</v>
      </c>
      <c r="AV2375" s="13" t="s">
        <v>82</v>
      </c>
      <c r="AW2375" s="13" t="s">
        <v>33</v>
      </c>
      <c r="AX2375" s="13" t="s">
        <v>72</v>
      </c>
      <c r="AY2375" s="245" t="s">
        <v>180</v>
      </c>
    </row>
    <row r="2376" s="13" customFormat="1">
      <c r="A2376" s="13"/>
      <c r="B2376" s="235"/>
      <c r="C2376" s="236"/>
      <c r="D2376" s="228" t="s">
        <v>193</v>
      </c>
      <c r="E2376" s="237" t="s">
        <v>19</v>
      </c>
      <c r="F2376" s="238" t="s">
        <v>2716</v>
      </c>
      <c r="G2376" s="236"/>
      <c r="H2376" s="239">
        <v>7.8250000000000002</v>
      </c>
      <c r="I2376" s="240"/>
      <c r="J2376" s="236"/>
      <c r="K2376" s="236"/>
      <c r="L2376" s="241"/>
      <c r="M2376" s="242"/>
      <c r="N2376" s="243"/>
      <c r="O2376" s="243"/>
      <c r="P2376" s="243"/>
      <c r="Q2376" s="243"/>
      <c r="R2376" s="243"/>
      <c r="S2376" s="243"/>
      <c r="T2376" s="244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45" t="s">
        <v>193</v>
      </c>
      <c r="AU2376" s="245" t="s">
        <v>82</v>
      </c>
      <c r="AV2376" s="13" t="s">
        <v>82</v>
      </c>
      <c r="AW2376" s="13" t="s">
        <v>33</v>
      </c>
      <c r="AX2376" s="13" t="s">
        <v>72</v>
      </c>
      <c r="AY2376" s="245" t="s">
        <v>180</v>
      </c>
    </row>
    <row r="2377" s="13" customFormat="1">
      <c r="A2377" s="13"/>
      <c r="B2377" s="235"/>
      <c r="C2377" s="236"/>
      <c r="D2377" s="228" t="s">
        <v>193</v>
      </c>
      <c r="E2377" s="237" t="s">
        <v>19</v>
      </c>
      <c r="F2377" s="238" t="s">
        <v>2717</v>
      </c>
      <c r="G2377" s="236"/>
      <c r="H2377" s="239">
        <v>40.5</v>
      </c>
      <c r="I2377" s="240"/>
      <c r="J2377" s="236"/>
      <c r="K2377" s="236"/>
      <c r="L2377" s="241"/>
      <c r="M2377" s="242"/>
      <c r="N2377" s="243"/>
      <c r="O2377" s="243"/>
      <c r="P2377" s="243"/>
      <c r="Q2377" s="243"/>
      <c r="R2377" s="243"/>
      <c r="S2377" s="243"/>
      <c r="T2377" s="244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45" t="s">
        <v>193</v>
      </c>
      <c r="AU2377" s="245" t="s">
        <v>82</v>
      </c>
      <c r="AV2377" s="13" t="s">
        <v>82</v>
      </c>
      <c r="AW2377" s="13" t="s">
        <v>33</v>
      </c>
      <c r="AX2377" s="13" t="s">
        <v>72</v>
      </c>
      <c r="AY2377" s="245" t="s">
        <v>180</v>
      </c>
    </row>
    <row r="2378" s="16" customFormat="1">
      <c r="A2378" s="16"/>
      <c r="B2378" s="267"/>
      <c r="C2378" s="268"/>
      <c r="D2378" s="228" t="s">
        <v>193</v>
      </c>
      <c r="E2378" s="269" t="s">
        <v>19</v>
      </c>
      <c r="F2378" s="270" t="s">
        <v>473</v>
      </c>
      <c r="G2378" s="268"/>
      <c r="H2378" s="271">
        <v>162.02000000000001</v>
      </c>
      <c r="I2378" s="272"/>
      <c r="J2378" s="268"/>
      <c r="K2378" s="268"/>
      <c r="L2378" s="273"/>
      <c r="M2378" s="274"/>
      <c r="N2378" s="275"/>
      <c r="O2378" s="275"/>
      <c r="P2378" s="275"/>
      <c r="Q2378" s="275"/>
      <c r="R2378" s="275"/>
      <c r="S2378" s="275"/>
      <c r="T2378" s="276"/>
      <c r="U2378" s="16"/>
      <c r="V2378" s="16"/>
      <c r="W2378" s="16"/>
      <c r="X2378" s="16"/>
      <c r="Y2378" s="16"/>
      <c r="Z2378" s="16"/>
      <c r="AA2378" s="16"/>
      <c r="AB2378" s="16"/>
      <c r="AC2378" s="16"/>
      <c r="AD2378" s="16"/>
      <c r="AE2378" s="16"/>
      <c r="AT2378" s="277" t="s">
        <v>193</v>
      </c>
      <c r="AU2378" s="277" t="s">
        <v>82</v>
      </c>
      <c r="AV2378" s="16" t="s">
        <v>100</v>
      </c>
      <c r="AW2378" s="16" t="s">
        <v>33</v>
      </c>
      <c r="AX2378" s="16" t="s">
        <v>72</v>
      </c>
      <c r="AY2378" s="277" t="s">
        <v>180</v>
      </c>
    </row>
    <row r="2379" s="14" customFormat="1">
      <c r="A2379" s="14"/>
      <c r="B2379" s="246"/>
      <c r="C2379" s="247"/>
      <c r="D2379" s="228" t="s">
        <v>193</v>
      </c>
      <c r="E2379" s="248" t="s">
        <v>19</v>
      </c>
      <c r="F2379" s="249" t="s">
        <v>2718</v>
      </c>
      <c r="G2379" s="247"/>
      <c r="H2379" s="248" t="s">
        <v>19</v>
      </c>
      <c r="I2379" s="250"/>
      <c r="J2379" s="247"/>
      <c r="K2379" s="247"/>
      <c r="L2379" s="251"/>
      <c r="M2379" s="252"/>
      <c r="N2379" s="253"/>
      <c r="O2379" s="253"/>
      <c r="P2379" s="253"/>
      <c r="Q2379" s="253"/>
      <c r="R2379" s="253"/>
      <c r="S2379" s="253"/>
      <c r="T2379" s="25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5" t="s">
        <v>193</v>
      </c>
      <c r="AU2379" s="255" t="s">
        <v>82</v>
      </c>
      <c r="AV2379" s="14" t="s">
        <v>80</v>
      </c>
      <c r="AW2379" s="14" t="s">
        <v>33</v>
      </c>
      <c r="AX2379" s="14" t="s">
        <v>72</v>
      </c>
      <c r="AY2379" s="255" t="s">
        <v>180</v>
      </c>
    </row>
    <row r="2380" s="13" customFormat="1">
      <c r="A2380" s="13"/>
      <c r="B2380" s="235"/>
      <c r="C2380" s="236"/>
      <c r="D2380" s="228" t="s">
        <v>193</v>
      </c>
      <c r="E2380" s="237" t="s">
        <v>19</v>
      </c>
      <c r="F2380" s="238" t="s">
        <v>334</v>
      </c>
      <c r="G2380" s="236"/>
      <c r="H2380" s="239">
        <v>24</v>
      </c>
      <c r="I2380" s="240"/>
      <c r="J2380" s="236"/>
      <c r="K2380" s="236"/>
      <c r="L2380" s="241"/>
      <c r="M2380" s="242"/>
      <c r="N2380" s="243"/>
      <c r="O2380" s="243"/>
      <c r="P2380" s="243"/>
      <c r="Q2380" s="243"/>
      <c r="R2380" s="243"/>
      <c r="S2380" s="243"/>
      <c r="T2380" s="244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45" t="s">
        <v>193</v>
      </c>
      <c r="AU2380" s="245" t="s">
        <v>82</v>
      </c>
      <c r="AV2380" s="13" t="s">
        <v>82</v>
      </c>
      <c r="AW2380" s="13" t="s">
        <v>33</v>
      </c>
      <c r="AX2380" s="13" t="s">
        <v>72</v>
      </c>
      <c r="AY2380" s="245" t="s">
        <v>180</v>
      </c>
    </row>
    <row r="2381" s="16" customFormat="1">
      <c r="A2381" s="16"/>
      <c r="B2381" s="267"/>
      <c r="C2381" s="268"/>
      <c r="D2381" s="228" t="s">
        <v>193</v>
      </c>
      <c r="E2381" s="269" t="s">
        <v>19</v>
      </c>
      <c r="F2381" s="270" t="s">
        <v>473</v>
      </c>
      <c r="G2381" s="268"/>
      <c r="H2381" s="271">
        <v>24</v>
      </c>
      <c r="I2381" s="272"/>
      <c r="J2381" s="268"/>
      <c r="K2381" s="268"/>
      <c r="L2381" s="273"/>
      <c r="M2381" s="274"/>
      <c r="N2381" s="275"/>
      <c r="O2381" s="275"/>
      <c r="P2381" s="275"/>
      <c r="Q2381" s="275"/>
      <c r="R2381" s="275"/>
      <c r="S2381" s="275"/>
      <c r="T2381" s="276"/>
      <c r="U2381" s="16"/>
      <c r="V2381" s="16"/>
      <c r="W2381" s="16"/>
      <c r="X2381" s="16"/>
      <c r="Y2381" s="16"/>
      <c r="Z2381" s="16"/>
      <c r="AA2381" s="16"/>
      <c r="AB2381" s="16"/>
      <c r="AC2381" s="16"/>
      <c r="AD2381" s="16"/>
      <c r="AE2381" s="16"/>
      <c r="AT2381" s="277" t="s">
        <v>193</v>
      </c>
      <c r="AU2381" s="277" t="s">
        <v>82</v>
      </c>
      <c r="AV2381" s="16" t="s">
        <v>100</v>
      </c>
      <c r="AW2381" s="16" t="s">
        <v>33</v>
      </c>
      <c r="AX2381" s="16" t="s">
        <v>72</v>
      </c>
      <c r="AY2381" s="277" t="s">
        <v>180</v>
      </c>
    </row>
    <row r="2382" s="15" customFormat="1">
      <c r="A2382" s="15"/>
      <c r="B2382" s="256"/>
      <c r="C2382" s="257"/>
      <c r="D2382" s="228" t="s">
        <v>193</v>
      </c>
      <c r="E2382" s="258" t="s">
        <v>19</v>
      </c>
      <c r="F2382" s="259" t="s">
        <v>353</v>
      </c>
      <c r="G2382" s="257"/>
      <c r="H2382" s="260">
        <v>312.56999999999994</v>
      </c>
      <c r="I2382" s="261"/>
      <c r="J2382" s="257"/>
      <c r="K2382" s="257"/>
      <c r="L2382" s="262"/>
      <c r="M2382" s="263"/>
      <c r="N2382" s="264"/>
      <c r="O2382" s="264"/>
      <c r="P2382" s="264"/>
      <c r="Q2382" s="264"/>
      <c r="R2382" s="264"/>
      <c r="S2382" s="264"/>
      <c r="T2382" s="265"/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15"/>
      <c r="AE2382" s="15"/>
      <c r="AT2382" s="266" t="s">
        <v>193</v>
      </c>
      <c r="AU2382" s="266" t="s">
        <v>82</v>
      </c>
      <c r="AV2382" s="15" t="s">
        <v>187</v>
      </c>
      <c r="AW2382" s="15" t="s">
        <v>33</v>
      </c>
      <c r="AX2382" s="15" t="s">
        <v>80</v>
      </c>
      <c r="AY2382" s="266" t="s">
        <v>180</v>
      </c>
    </row>
    <row r="2383" s="2" customFormat="1" ht="16.5" customHeight="1">
      <c r="A2383" s="40"/>
      <c r="B2383" s="41"/>
      <c r="C2383" s="282" t="s">
        <v>2719</v>
      </c>
      <c r="D2383" s="282" t="s">
        <v>754</v>
      </c>
      <c r="E2383" s="283" t="s">
        <v>2720</v>
      </c>
      <c r="F2383" s="284" t="s">
        <v>2721</v>
      </c>
      <c r="G2383" s="285" t="s">
        <v>185</v>
      </c>
      <c r="H2383" s="286">
        <v>4.7999999999999998</v>
      </c>
      <c r="I2383" s="287"/>
      <c r="J2383" s="288">
        <f>ROUND(I2383*H2383,2)</f>
        <v>0</v>
      </c>
      <c r="K2383" s="284" t="s">
        <v>186</v>
      </c>
      <c r="L2383" s="289"/>
      <c r="M2383" s="290" t="s">
        <v>19</v>
      </c>
      <c r="N2383" s="291" t="s">
        <v>43</v>
      </c>
      <c r="O2383" s="86"/>
      <c r="P2383" s="224">
        <f>O2383*H2383</f>
        <v>0</v>
      </c>
      <c r="Q2383" s="224">
        <v>0.00089999999999999998</v>
      </c>
      <c r="R2383" s="224">
        <f>Q2383*H2383</f>
        <v>0.0043200000000000001</v>
      </c>
      <c r="S2383" s="224">
        <v>0</v>
      </c>
      <c r="T2383" s="225">
        <f>S2383*H2383</f>
        <v>0</v>
      </c>
      <c r="U2383" s="40"/>
      <c r="V2383" s="40"/>
      <c r="W2383" s="40"/>
      <c r="X2383" s="40"/>
      <c r="Y2383" s="40"/>
      <c r="Z2383" s="40"/>
      <c r="AA2383" s="40"/>
      <c r="AB2383" s="40"/>
      <c r="AC2383" s="40"/>
      <c r="AD2383" s="40"/>
      <c r="AE2383" s="40"/>
      <c r="AR2383" s="226" t="s">
        <v>232</v>
      </c>
      <c r="AT2383" s="226" t="s">
        <v>754</v>
      </c>
      <c r="AU2383" s="226" t="s">
        <v>82</v>
      </c>
      <c r="AY2383" s="19" t="s">
        <v>180</v>
      </c>
      <c r="BE2383" s="227">
        <f>IF(N2383="základní",J2383,0)</f>
        <v>0</v>
      </c>
      <c r="BF2383" s="227">
        <f>IF(N2383="snížená",J2383,0)</f>
        <v>0</v>
      </c>
      <c r="BG2383" s="227">
        <f>IF(N2383="zákl. přenesená",J2383,0)</f>
        <v>0</v>
      </c>
      <c r="BH2383" s="227">
        <f>IF(N2383="sníž. přenesená",J2383,0)</f>
        <v>0</v>
      </c>
      <c r="BI2383" s="227">
        <f>IF(N2383="nulová",J2383,0)</f>
        <v>0</v>
      </c>
      <c r="BJ2383" s="19" t="s">
        <v>80</v>
      </c>
      <c r="BK2383" s="227">
        <f>ROUND(I2383*H2383,2)</f>
        <v>0</v>
      </c>
      <c r="BL2383" s="19" t="s">
        <v>187</v>
      </c>
      <c r="BM2383" s="226" t="s">
        <v>2722</v>
      </c>
    </row>
    <row r="2384" s="2" customFormat="1">
      <c r="A2384" s="40"/>
      <c r="B2384" s="41"/>
      <c r="C2384" s="42"/>
      <c r="D2384" s="228" t="s">
        <v>189</v>
      </c>
      <c r="E2384" s="42"/>
      <c r="F2384" s="229" t="s">
        <v>2721</v>
      </c>
      <c r="G2384" s="42"/>
      <c r="H2384" s="42"/>
      <c r="I2384" s="230"/>
      <c r="J2384" s="42"/>
      <c r="K2384" s="42"/>
      <c r="L2384" s="46"/>
      <c r="M2384" s="231"/>
      <c r="N2384" s="232"/>
      <c r="O2384" s="86"/>
      <c r="P2384" s="86"/>
      <c r="Q2384" s="86"/>
      <c r="R2384" s="86"/>
      <c r="S2384" s="86"/>
      <c r="T2384" s="87"/>
      <c r="U2384" s="40"/>
      <c r="V2384" s="40"/>
      <c r="W2384" s="40"/>
      <c r="X2384" s="40"/>
      <c r="Y2384" s="40"/>
      <c r="Z2384" s="40"/>
      <c r="AA2384" s="40"/>
      <c r="AB2384" s="40"/>
      <c r="AC2384" s="40"/>
      <c r="AD2384" s="40"/>
      <c r="AE2384" s="40"/>
      <c r="AT2384" s="19" t="s">
        <v>189</v>
      </c>
      <c r="AU2384" s="19" t="s">
        <v>82</v>
      </c>
    </row>
    <row r="2385" s="13" customFormat="1">
      <c r="A2385" s="13"/>
      <c r="B2385" s="235"/>
      <c r="C2385" s="236"/>
      <c r="D2385" s="228" t="s">
        <v>193</v>
      </c>
      <c r="E2385" s="237" t="s">
        <v>19</v>
      </c>
      <c r="F2385" s="238" t="s">
        <v>2723</v>
      </c>
      <c r="G2385" s="236"/>
      <c r="H2385" s="239">
        <v>4.7999999999999998</v>
      </c>
      <c r="I2385" s="240"/>
      <c r="J2385" s="236"/>
      <c r="K2385" s="236"/>
      <c r="L2385" s="241"/>
      <c r="M2385" s="242"/>
      <c r="N2385" s="243"/>
      <c r="O2385" s="243"/>
      <c r="P2385" s="243"/>
      <c r="Q2385" s="243"/>
      <c r="R2385" s="243"/>
      <c r="S2385" s="243"/>
      <c r="T2385" s="244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45" t="s">
        <v>193</v>
      </c>
      <c r="AU2385" s="245" t="s">
        <v>82</v>
      </c>
      <c r="AV2385" s="13" t="s">
        <v>82</v>
      </c>
      <c r="AW2385" s="13" t="s">
        <v>33</v>
      </c>
      <c r="AX2385" s="13" t="s">
        <v>80</v>
      </c>
      <c r="AY2385" s="245" t="s">
        <v>180</v>
      </c>
    </row>
    <row r="2386" s="2" customFormat="1" ht="16.5" customHeight="1">
      <c r="A2386" s="40"/>
      <c r="B2386" s="41"/>
      <c r="C2386" s="282" t="s">
        <v>2724</v>
      </c>
      <c r="D2386" s="282" t="s">
        <v>754</v>
      </c>
      <c r="E2386" s="283" t="s">
        <v>2725</v>
      </c>
      <c r="F2386" s="284" t="s">
        <v>2726</v>
      </c>
      <c r="G2386" s="285" t="s">
        <v>185</v>
      </c>
      <c r="H2386" s="286">
        <v>60.600000000000001</v>
      </c>
      <c r="I2386" s="287"/>
      <c r="J2386" s="288">
        <f>ROUND(I2386*H2386,2)</f>
        <v>0</v>
      </c>
      <c r="K2386" s="284" t="s">
        <v>186</v>
      </c>
      <c r="L2386" s="289"/>
      <c r="M2386" s="290" t="s">
        <v>19</v>
      </c>
      <c r="N2386" s="291" t="s">
        <v>43</v>
      </c>
      <c r="O2386" s="86"/>
      <c r="P2386" s="224">
        <f>O2386*H2386</f>
        <v>0</v>
      </c>
      <c r="Q2386" s="224">
        <v>0.00044999999999999999</v>
      </c>
      <c r="R2386" s="224">
        <f>Q2386*H2386</f>
        <v>0.027269999999999999</v>
      </c>
      <c r="S2386" s="224">
        <v>0</v>
      </c>
      <c r="T2386" s="225">
        <f>S2386*H2386</f>
        <v>0</v>
      </c>
      <c r="U2386" s="40"/>
      <c r="V2386" s="40"/>
      <c r="W2386" s="40"/>
      <c r="X2386" s="40"/>
      <c r="Y2386" s="40"/>
      <c r="Z2386" s="40"/>
      <c r="AA2386" s="40"/>
      <c r="AB2386" s="40"/>
      <c r="AC2386" s="40"/>
      <c r="AD2386" s="40"/>
      <c r="AE2386" s="40"/>
      <c r="AR2386" s="226" t="s">
        <v>232</v>
      </c>
      <c r="AT2386" s="226" t="s">
        <v>754</v>
      </c>
      <c r="AU2386" s="226" t="s">
        <v>82</v>
      </c>
      <c r="AY2386" s="19" t="s">
        <v>180</v>
      </c>
      <c r="BE2386" s="227">
        <f>IF(N2386="základní",J2386,0)</f>
        <v>0</v>
      </c>
      <c r="BF2386" s="227">
        <f>IF(N2386="snížená",J2386,0)</f>
        <v>0</v>
      </c>
      <c r="BG2386" s="227">
        <f>IF(N2386="zákl. přenesená",J2386,0)</f>
        <v>0</v>
      </c>
      <c r="BH2386" s="227">
        <f>IF(N2386="sníž. přenesená",J2386,0)</f>
        <v>0</v>
      </c>
      <c r="BI2386" s="227">
        <f>IF(N2386="nulová",J2386,0)</f>
        <v>0</v>
      </c>
      <c r="BJ2386" s="19" t="s">
        <v>80</v>
      </c>
      <c r="BK2386" s="227">
        <f>ROUND(I2386*H2386,2)</f>
        <v>0</v>
      </c>
      <c r="BL2386" s="19" t="s">
        <v>187</v>
      </c>
      <c r="BM2386" s="226" t="s">
        <v>2727</v>
      </c>
    </row>
    <row r="2387" s="2" customFormat="1">
      <c r="A2387" s="40"/>
      <c r="B2387" s="41"/>
      <c r="C2387" s="42"/>
      <c r="D2387" s="228" t="s">
        <v>189</v>
      </c>
      <c r="E2387" s="42"/>
      <c r="F2387" s="229" t="s">
        <v>2726</v>
      </c>
      <c r="G2387" s="42"/>
      <c r="H2387" s="42"/>
      <c r="I2387" s="230"/>
      <c r="J2387" s="42"/>
      <c r="K2387" s="42"/>
      <c r="L2387" s="46"/>
      <c r="M2387" s="231"/>
      <c r="N2387" s="232"/>
      <c r="O2387" s="86"/>
      <c r="P2387" s="86"/>
      <c r="Q2387" s="86"/>
      <c r="R2387" s="86"/>
      <c r="S2387" s="86"/>
      <c r="T2387" s="87"/>
      <c r="U2387" s="40"/>
      <c r="V2387" s="40"/>
      <c r="W2387" s="40"/>
      <c r="X2387" s="40"/>
      <c r="Y2387" s="40"/>
      <c r="Z2387" s="40"/>
      <c r="AA2387" s="40"/>
      <c r="AB2387" s="40"/>
      <c r="AC2387" s="40"/>
      <c r="AD2387" s="40"/>
      <c r="AE2387" s="40"/>
      <c r="AT2387" s="19" t="s">
        <v>189</v>
      </c>
      <c r="AU2387" s="19" t="s">
        <v>82</v>
      </c>
    </row>
    <row r="2388" s="13" customFormat="1">
      <c r="A2388" s="13"/>
      <c r="B2388" s="235"/>
      <c r="C2388" s="236"/>
      <c r="D2388" s="228" t="s">
        <v>193</v>
      </c>
      <c r="E2388" s="237" t="s">
        <v>19</v>
      </c>
      <c r="F2388" s="238" t="s">
        <v>2728</v>
      </c>
      <c r="G2388" s="236"/>
      <c r="H2388" s="239">
        <v>60.600000000000001</v>
      </c>
      <c r="I2388" s="240"/>
      <c r="J2388" s="236"/>
      <c r="K2388" s="236"/>
      <c r="L2388" s="241"/>
      <c r="M2388" s="242"/>
      <c r="N2388" s="243"/>
      <c r="O2388" s="243"/>
      <c r="P2388" s="243"/>
      <c r="Q2388" s="243"/>
      <c r="R2388" s="243"/>
      <c r="S2388" s="243"/>
      <c r="T2388" s="244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45" t="s">
        <v>193</v>
      </c>
      <c r="AU2388" s="245" t="s">
        <v>82</v>
      </c>
      <c r="AV2388" s="13" t="s">
        <v>82</v>
      </c>
      <c r="AW2388" s="13" t="s">
        <v>33</v>
      </c>
      <c r="AX2388" s="13" t="s">
        <v>80</v>
      </c>
      <c r="AY2388" s="245" t="s">
        <v>180</v>
      </c>
    </row>
    <row r="2389" s="2" customFormat="1" ht="24.15" customHeight="1">
      <c r="A2389" s="40"/>
      <c r="B2389" s="41"/>
      <c r="C2389" s="215" t="s">
        <v>2729</v>
      </c>
      <c r="D2389" s="215" t="s">
        <v>182</v>
      </c>
      <c r="E2389" s="216" t="s">
        <v>2730</v>
      </c>
      <c r="F2389" s="217" t="s">
        <v>2731</v>
      </c>
      <c r="G2389" s="218" t="s">
        <v>185</v>
      </c>
      <c r="H2389" s="219">
        <v>23.628</v>
      </c>
      <c r="I2389" s="220"/>
      <c r="J2389" s="221">
        <f>ROUND(I2389*H2389,2)</f>
        <v>0</v>
      </c>
      <c r="K2389" s="217" t="s">
        <v>186</v>
      </c>
      <c r="L2389" s="46"/>
      <c r="M2389" s="222" t="s">
        <v>19</v>
      </c>
      <c r="N2389" s="223" t="s">
        <v>43</v>
      </c>
      <c r="O2389" s="86"/>
      <c r="P2389" s="224">
        <f>O2389*H2389</f>
        <v>0</v>
      </c>
      <c r="Q2389" s="224">
        <v>0.013440000000000001</v>
      </c>
      <c r="R2389" s="224">
        <f>Q2389*H2389</f>
        <v>0.31756032000000001</v>
      </c>
      <c r="S2389" s="224">
        <v>0</v>
      </c>
      <c r="T2389" s="225">
        <f>S2389*H2389</f>
        <v>0</v>
      </c>
      <c r="U2389" s="40"/>
      <c r="V2389" s="40"/>
      <c r="W2389" s="40"/>
      <c r="X2389" s="40"/>
      <c r="Y2389" s="40"/>
      <c r="Z2389" s="40"/>
      <c r="AA2389" s="40"/>
      <c r="AB2389" s="40"/>
      <c r="AC2389" s="40"/>
      <c r="AD2389" s="40"/>
      <c r="AE2389" s="40"/>
      <c r="AR2389" s="226" t="s">
        <v>187</v>
      </c>
      <c r="AT2389" s="226" t="s">
        <v>182</v>
      </c>
      <c r="AU2389" s="226" t="s">
        <v>82</v>
      </c>
      <c r="AY2389" s="19" t="s">
        <v>180</v>
      </c>
      <c r="BE2389" s="227">
        <f>IF(N2389="základní",J2389,0)</f>
        <v>0</v>
      </c>
      <c r="BF2389" s="227">
        <f>IF(N2389="snížená",J2389,0)</f>
        <v>0</v>
      </c>
      <c r="BG2389" s="227">
        <f>IF(N2389="zákl. přenesená",J2389,0)</f>
        <v>0</v>
      </c>
      <c r="BH2389" s="227">
        <f>IF(N2389="sníž. přenesená",J2389,0)</f>
        <v>0</v>
      </c>
      <c r="BI2389" s="227">
        <f>IF(N2389="nulová",J2389,0)</f>
        <v>0</v>
      </c>
      <c r="BJ2389" s="19" t="s">
        <v>80</v>
      </c>
      <c r="BK2389" s="227">
        <f>ROUND(I2389*H2389,2)</f>
        <v>0</v>
      </c>
      <c r="BL2389" s="19" t="s">
        <v>187</v>
      </c>
      <c r="BM2389" s="226" t="s">
        <v>2732</v>
      </c>
    </row>
    <row r="2390" s="2" customFormat="1">
      <c r="A2390" s="40"/>
      <c r="B2390" s="41"/>
      <c r="C2390" s="42"/>
      <c r="D2390" s="228" t="s">
        <v>189</v>
      </c>
      <c r="E2390" s="42"/>
      <c r="F2390" s="229" t="s">
        <v>2733</v>
      </c>
      <c r="G2390" s="42"/>
      <c r="H2390" s="42"/>
      <c r="I2390" s="230"/>
      <c r="J2390" s="42"/>
      <c r="K2390" s="42"/>
      <c r="L2390" s="46"/>
      <c r="M2390" s="231"/>
      <c r="N2390" s="232"/>
      <c r="O2390" s="86"/>
      <c r="P2390" s="86"/>
      <c r="Q2390" s="86"/>
      <c r="R2390" s="86"/>
      <c r="S2390" s="86"/>
      <c r="T2390" s="87"/>
      <c r="U2390" s="40"/>
      <c r="V2390" s="40"/>
      <c r="W2390" s="40"/>
      <c r="X2390" s="40"/>
      <c r="Y2390" s="40"/>
      <c r="Z2390" s="40"/>
      <c r="AA2390" s="40"/>
      <c r="AB2390" s="40"/>
      <c r="AC2390" s="40"/>
      <c r="AD2390" s="40"/>
      <c r="AE2390" s="40"/>
      <c r="AT2390" s="19" t="s">
        <v>189</v>
      </c>
      <c r="AU2390" s="19" t="s">
        <v>82</v>
      </c>
    </row>
    <row r="2391" s="2" customFormat="1">
      <c r="A2391" s="40"/>
      <c r="B2391" s="41"/>
      <c r="C2391" s="42"/>
      <c r="D2391" s="233" t="s">
        <v>191</v>
      </c>
      <c r="E2391" s="42"/>
      <c r="F2391" s="234" t="s">
        <v>2734</v>
      </c>
      <c r="G2391" s="42"/>
      <c r="H2391" s="42"/>
      <c r="I2391" s="230"/>
      <c r="J2391" s="42"/>
      <c r="K2391" s="42"/>
      <c r="L2391" s="46"/>
      <c r="M2391" s="231"/>
      <c r="N2391" s="232"/>
      <c r="O2391" s="86"/>
      <c r="P2391" s="86"/>
      <c r="Q2391" s="86"/>
      <c r="R2391" s="86"/>
      <c r="S2391" s="86"/>
      <c r="T2391" s="87"/>
      <c r="U2391" s="40"/>
      <c r="V2391" s="40"/>
      <c r="W2391" s="40"/>
      <c r="X2391" s="40"/>
      <c r="Y2391" s="40"/>
      <c r="Z2391" s="40"/>
      <c r="AA2391" s="40"/>
      <c r="AB2391" s="40"/>
      <c r="AC2391" s="40"/>
      <c r="AD2391" s="40"/>
      <c r="AE2391" s="40"/>
      <c r="AT2391" s="19" t="s">
        <v>191</v>
      </c>
      <c r="AU2391" s="19" t="s">
        <v>82</v>
      </c>
    </row>
    <row r="2392" s="14" customFormat="1">
      <c r="A2392" s="14"/>
      <c r="B2392" s="246"/>
      <c r="C2392" s="247"/>
      <c r="D2392" s="228" t="s">
        <v>193</v>
      </c>
      <c r="E2392" s="248" t="s">
        <v>19</v>
      </c>
      <c r="F2392" s="249" t="s">
        <v>2735</v>
      </c>
      <c r="G2392" s="247"/>
      <c r="H2392" s="248" t="s">
        <v>19</v>
      </c>
      <c r="I2392" s="250"/>
      <c r="J2392" s="247"/>
      <c r="K2392" s="247"/>
      <c r="L2392" s="251"/>
      <c r="M2392" s="252"/>
      <c r="N2392" s="253"/>
      <c r="O2392" s="253"/>
      <c r="P2392" s="253"/>
      <c r="Q2392" s="253"/>
      <c r="R2392" s="253"/>
      <c r="S2392" s="253"/>
      <c r="T2392" s="254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55" t="s">
        <v>193</v>
      </c>
      <c r="AU2392" s="255" t="s">
        <v>82</v>
      </c>
      <c r="AV2392" s="14" t="s">
        <v>80</v>
      </c>
      <c r="AW2392" s="14" t="s">
        <v>33</v>
      </c>
      <c r="AX2392" s="14" t="s">
        <v>72</v>
      </c>
      <c r="AY2392" s="255" t="s">
        <v>180</v>
      </c>
    </row>
    <row r="2393" s="13" customFormat="1">
      <c r="A2393" s="13"/>
      <c r="B2393" s="235"/>
      <c r="C2393" s="236"/>
      <c r="D2393" s="228" t="s">
        <v>193</v>
      </c>
      <c r="E2393" s="237" t="s">
        <v>19</v>
      </c>
      <c r="F2393" s="238" t="s">
        <v>2625</v>
      </c>
      <c r="G2393" s="236"/>
      <c r="H2393" s="239">
        <v>23.628</v>
      </c>
      <c r="I2393" s="240"/>
      <c r="J2393" s="236"/>
      <c r="K2393" s="236"/>
      <c r="L2393" s="241"/>
      <c r="M2393" s="242"/>
      <c r="N2393" s="243"/>
      <c r="O2393" s="243"/>
      <c r="P2393" s="243"/>
      <c r="Q2393" s="243"/>
      <c r="R2393" s="243"/>
      <c r="S2393" s="243"/>
      <c r="T2393" s="244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45" t="s">
        <v>193</v>
      </c>
      <c r="AU2393" s="245" t="s">
        <v>82</v>
      </c>
      <c r="AV2393" s="13" t="s">
        <v>82</v>
      </c>
      <c r="AW2393" s="13" t="s">
        <v>33</v>
      </c>
      <c r="AX2393" s="13" t="s">
        <v>80</v>
      </c>
      <c r="AY2393" s="245" t="s">
        <v>180</v>
      </c>
    </row>
    <row r="2394" s="2" customFormat="1" ht="16.5" customHeight="1">
      <c r="A2394" s="40"/>
      <c r="B2394" s="41"/>
      <c r="C2394" s="282" t="s">
        <v>2736</v>
      </c>
      <c r="D2394" s="282" t="s">
        <v>754</v>
      </c>
      <c r="E2394" s="283" t="s">
        <v>2737</v>
      </c>
      <c r="F2394" s="284" t="s">
        <v>2738</v>
      </c>
      <c r="G2394" s="285" t="s">
        <v>185</v>
      </c>
      <c r="H2394" s="286">
        <v>24.809000000000001</v>
      </c>
      <c r="I2394" s="287"/>
      <c r="J2394" s="288">
        <f>ROUND(I2394*H2394,2)</f>
        <v>0</v>
      </c>
      <c r="K2394" s="284" t="s">
        <v>186</v>
      </c>
      <c r="L2394" s="289"/>
      <c r="M2394" s="290" t="s">
        <v>19</v>
      </c>
      <c r="N2394" s="291" t="s">
        <v>43</v>
      </c>
      <c r="O2394" s="86"/>
      <c r="P2394" s="224">
        <f>O2394*H2394</f>
        <v>0</v>
      </c>
      <c r="Q2394" s="224">
        <v>0.0030000000000000001</v>
      </c>
      <c r="R2394" s="224">
        <f>Q2394*H2394</f>
        <v>0.074427000000000007</v>
      </c>
      <c r="S2394" s="224">
        <v>0</v>
      </c>
      <c r="T2394" s="225">
        <f>S2394*H2394</f>
        <v>0</v>
      </c>
      <c r="U2394" s="40"/>
      <c r="V2394" s="40"/>
      <c r="W2394" s="40"/>
      <c r="X2394" s="40"/>
      <c r="Y2394" s="40"/>
      <c r="Z2394" s="40"/>
      <c r="AA2394" s="40"/>
      <c r="AB2394" s="40"/>
      <c r="AC2394" s="40"/>
      <c r="AD2394" s="40"/>
      <c r="AE2394" s="40"/>
      <c r="AR2394" s="226" t="s">
        <v>232</v>
      </c>
      <c r="AT2394" s="226" t="s">
        <v>754</v>
      </c>
      <c r="AU2394" s="226" t="s">
        <v>82</v>
      </c>
      <c r="AY2394" s="19" t="s">
        <v>180</v>
      </c>
      <c r="BE2394" s="227">
        <f>IF(N2394="základní",J2394,0)</f>
        <v>0</v>
      </c>
      <c r="BF2394" s="227">
        <f>IF(N2394="snížená",J2394,0)</f>
        <v>0</v>
      </c>
      <c r="BG2394" s="227">
        <f>IF(N2394="zákl. přenesená",J2394,0)</f>
        <v>0</v>
      </c>
      <c r="BH2394" s="227">
        <f>IF(N2394="sníž. přenesená",J2394,0)</f>
        <v>0</v>
      </c>
      <c r="BI2394" s="227">
        <f>IF(N2394="nulová",J2394,0)</f>
        <v>0</v>
      </c>
      <c r="BJ2394" s="19" t="s">
        <v>80</v>
      </c>
      <c r="BK2394" s="227">
        <f>ROUND(I2394*H2394,2)</f>
        <v>0</v>
      </c>
      <c r="BL2394" s="19" t="s">
        <v>187</v>
      </c>
      <c r="BM2394" s="226" t="s">
        <v>2739</v>
      </c>
    </row>
    <row r="2395" s="2" customFormat="1">
      <c r="A2395" s="40"/>
      <c r="B2395" s="41"/>
      <c r="C2395" s="42"/>
      <c r="D2395" s="228" t="s">
        <v>189</v>
      </c>
      <c r="E2395" s="42"/>
      <c r="F2395" s="229" t="s">
        <v>2738</v>
      </c>
      <c r="G2395" s="42"/>
      <c r="H2395" s="42"/>
      <c r="I2395" s="230"/>
      <c r="J2395" s="42"/>
      <c r="K2395" s="42"/>
      <c r="L2395" s="46"/>
      <c r="M2395" s="231"/>
      <c r="N2395" s="232"/>
      <c r="O2395" s="86"/>
      <c r="P2395" s="86"/>
      <c r="Q2395" s="86"/>
      <c r="R2395" s="86"/>
      <c r="S2395" s="86"/>
      <c r="T2395" s="87"/>
      <c r="U2395" s="40"/>
      <c r="V2395" s="40"/>
      <c r="W2395" s="40"/>
      <c r="X2395" s="40"/>
      <c r="Y2395" s="40"/>
      <c r="Z2395" s="40"/>
      <c r="AA2395" s="40"/>
      <c r="AB2395" s="40"/>
      <c r="AC2395" s="40"/>
      <c r="AD2395" s="40"/>
      <c r="AE2395" s="40"/>
      <c r="AT2395" s="19" t="s">
        <v>189</v>
      </c>
      <c r="AU2395" s="19" t="s">
        <v>82</v>
      </c>
    </row>
    <row r="2396" s="13" customFormat="1">
      <c r="A2396" s="13"/>
      <c r="B2396" s="235"/>
      <c r="C2396" s="236"/>
      <c r="D2396" s="228" t="s">
        <v>193</v>
      </c>
      <c r="E2396" s="236"/>
      <c r="F2396" s="238" t="s">
        <v>2740</v>
      </c>
      <c r="G2396" s="236"/>
      <c r="H2396" s="239">
        <v>24.809000000000001</v>
      </c>
      <c r="I2396" s="240"/>
      <c r="J2396" s="236"/>
      <c r="K2396" s="236"/>
      <c r="L2396" s="241"/>
      <c r="M2396" s="242"/>
      <c r="N2396" s="243"/>
      <c r="O2396" s="243"/>
      <c r="P2396" s="243"/>
      <c r="Q2396" s="243"/>
      <c r="R2396" s="243"/>
      <c r="S2396" s="243"/>
      <c r="T2396" s="244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45" t="s">
        <v>193</v>
      </c>
      <c r="AU2396" s="245" t="s">
        <v>82</v>
      </c>
      <c r="AV2396" s="13" t="s">
        <v>82</v>
      </c>
      <c r="AW2396" s="13" t="s">
        <v>4</v>
      </c>
      <c r="AX2396" s="13" t="s">
        <v>80</v>
      </c>
      <c r="AY2396" s="245" t="s">
        <v>180</v>
      </c>
    </row>
    <row r="2397" s="2" customFormat="1" ht="16.5" customHeight="1">
      <c r="A2397" s="40"/>
      <c r="B2397" s="41"/>
      <c r="C2397" s="215" t="s">
        <v>2741</v>
      </c>
      <c r="D2397" s="215" t="s">
        <v>182</v>
      </c>
      <c r="E2397" s="216" t="s">
        <v>2742</v>
      </c>
      <c r="F2397" s="217" t="s">
        <v>2743</v>
      </c>
      <c r="G2397" s="218" t="s">
        <v>235</v>
      </c>
      <c r="H2397" s="219">
        <v>177.31999999999999</v>
      </c>
      <c r="I2397" s="220"/>
      <c r="J2397" s="221">
        <f>ROUND(I2397*H2397,2)</f>
        <v>0</v>
      </c>
      <c r="K2397" s="217" t="s">
        <v>186</v>
      </c>
      <c r="L2397" s="46"/>
      <c r="M2397" s="222" t="s">
        <v>19</v>
      </c>
      <c r="N2397" s="223" t="s">
        <v>43</v>
      </c>
      <c r="O2397" s="86"/>
      <c r="P2397" s="224">
        <f>O2397*H2397</f>
        <v>0</v>
      </c>
      <c r="Q2397" s="224">
        <v>3.0000000000000001E-05</v>
      </c>
      <c r="R2397" s="224">
        <f>Q2397*H2397</f>
        <v>0.0053195999999999998</v>
      </c>
      <c r="S2397" s="224">
        <v>0</v>
      </c>
      <c r="T2397" s="225">
        <f>S2397*H2397</f>
        <v>0</v>
      </c>
      <c r="U2397" s="40"/>
      <c r="V2397" s="40"/>
      <c r="W2397" s="40"/>
      <c r="X2397" s="40"/>
      <c r="Y2397" s="40"/>
      <c r="Z2397" s="40"/>
      <c r="AA2397" s="40"/>
      <c r="AB2397" s="40"/>
      <c r="AC2397" s="40"/>
      <c r="AD2397" s="40"/>
      <c r="AE2397" s="40"/>
      <c r="AR2397" s="226" t="s">
        <v>187</v>
      </c>
      <c r="AT2397" s="226" t="s">
        <v>182</v>
      </c>
      <c r="AU2397" s="226" t="s">
        <v>82</v>
      </c>
      <c r="AY2397" s="19" t="s">
        <v>180</v>
      </c>
      <c r="BE2397" s="227">
        <f>IF(N2397="základní",J2397,0)</f>
        <v>0</v>
      </c>
      <c r="BF2397" s="227">
        <f>IF(N2397="snížená",J2397,0)</f>
        <v>0</v>
      </c>
      <c r="BG2397" s="227">
        <f>IF(N2397="zákl. přenesená",J2397,0)</f>
        <v>0</v>
      </c>
      <c r="BH2397" s="227">
        <f>IF(N2397="sníž. přenesená",J2397,0)</f>
        <v>0</v>
      </c>
      <c r="BI2397" s="227">
        <f>IF(N2397="nulová",J2397,0)</f>
        <v>0</v>
      </c>
      <c r="BJ2397" s="19" t="s">
        <v>80</v>
      </c>
      <c r="BK2397" s="227">
        <f>ROUND(I2397*H2397,2)</f>
        <v>0</v>
      </c>
      <c r="BL2397" s="19" t="s">
        <v>187</v>
      </c>
      <c r="BM2397" s="226" t="s">
        <v>2744</v>
      </c>
    </row>
    <row r="2398" s="2" customFormat="1">
      <c r="A2398" s="40"/>
      <c r="B2398" s="41"/>
      <c r="C2398" s="42"/>
      <c r="D2398" s="228" t="s">
        <v>189</v>
      </c>
      <c r="E2398" s="42"/>
      <c r="F2398" s="229" t="s">
        <v>2745</v>
      </c>
      <c r="G2398" s="42"/>
      <c r="H2398" s="42"/>
      <c r="I2398" s="230"/>
      <c r="J2398" s="42"/>
      <c r="K2398" s="42"/>
      <c r="L2398" s="46"/>
      <c r="M2398" s="231"/>
      <c r="N2398" s="232"/>
      <c r="O2398" s="86"/>
      <c r="P2398" s="86"/>
      <c r="Q2398" s="86"/>
      <c r="R2398" s="86"/>
      <c r="S2398" s="86"/>
      <c r="T2398" s="87"/>
      <c r="U2398" s="40"/>
      <c r="V2398" s="40"/>
      <c r="W2398" s="40"/>
      <c r="X2398" s="40"/>
      <c r="Y2398" s="40"/>
      <c r="Z2398" s="40"/>
      <c r="AA2398" s="40"/>
      <c r="AB2398" s="40"/>
      <c r="AC2398" s="40"/>
      <c r="AD2398" s="40"/>
      <c r="AE2398" s="40"/>
      <c r="AT2398" s="19" t="s">
        <v>189</v>
      </c>
      <c r="AU2398" s="19" t="s">
        <v>82</v>
      </c>
    </row>
    <row r="2399" s="2" customFormat="1">
      <c r="A2399" s="40"/>
      <c r="B2399" s="41"/>
      <c r="C2399" s="42"/>
      <c r="D2399" s="233" t="s">
        <v>191</v>
      </c>
      <c r="E2399" s="42"/>
      <c r="F2399" s="234" t="s">
        <v>2746</v>
      </c>
      <c r="G2399" s="42"/>
      <c r="H2399" s="42"/>
      <c r="I2399" s="230"/>
      <c r="J2399" s="42"/>
      <c r="K2399" s="42"/>
      <c r="L2399" s="46"/>
      <c r="M2399" s="231"/>
      <c r="N2399" s="232"/>
      <c r="O2399" s="86"/>
      <c r="P2399" s="86"/>
      <c r="Q2399" s="86"/>
      <c r="R2399" s="86"/>
      <c r="S2399" s="86"/>
      <c r="T2399" s="87"/>
      <c r="U2399" s="40"/>
      <c r="V2399" s="40"/>
      <c r="W2399" s="40"/>
      <c r="X2399" s="40"/>
      <c r="Y2399" s="40"/>
      <c r="Z2399" s="40"/>
      <c r="AA2399" s="40"/>
      <c r="AB2399" s="40"/>
      <c r="AC2399" s="40"/>
      <c r="AD2399" s="40"/>
      <c r="AE2399" s="40"/>
      <c r="AT2399" s="19" t="s">
        <v>191</v>
      </c>
      <c r="AU2399" s="19" t="s">
        <v>82</v>
      </c>
    </row>
    <row r="2400" s="14" customFormat="1">
      <c r="A2400" s="14"/>
      <c r="B2400" s="246"/>
      <c r="C2400" s="247"/>
      <c r="D2400" s="228" t="s">
        <v>193</v>
      </c>
      <c r="E2400" s="248" t="s">
        <v>19</v>
      </c>
      <c r="F2400" s="249" t="s">
        <v>2747</v>
      </c>
      <c r="G2400" s="247"/>
      <c r="H2400" s="248" t="s">
        <v>19</v>
      </c>
      <c r="I2400" s="250"/>
      <c r="J2400" s="247"/>
      <c r="K2400" s="247"/>
      <c r="L2400" s="251"/>
      <c r="M2400" s="252"/>
      <c r="N2400" s="253"/>
      <c r="O2400" s="253"/>
      <c r="P2400" s="253"/>
      <c r="Q2400" s="253"/>
      <c r="R2400" s="253"/>
      <c r="S2400" s="253"/>
      <c r="T2400" s="254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55" t="s">
        <v>193</v>
      </c>
      <c r="AU2400" s="255" t="s">
        <v>82</v>
      </c>
      <c r="AV2400" s="14" t="s">
        <v>80</v>
      </c>
      <c r="AW2400" s="14" t="s">
        <v>33</v>
      </c>
      <c r="AX2400" s="14" t="s">
        <v>72</v>
      </c>
      <c r="AY2400" s="255" t="s">
        <v>180</v>
      </c>
    </row>
    <row r="2401" s="14" customFormat="1">
      <c r="A2401" s="14"/>
      <c r="B2401" s="246"/>
      <c r="C2401" s="247"/>
      <c r="D2401" s="228" t="s">
        <v>193</v>
      </c>
      <c r="E2401" s="248" t="s">
        <v>19</v>
      </c>
      <c r="F2401" s="249" t="s">
        <v>2748</v>
      </c>
      <c r="G2401" s="247"/>
      <c r="H2401" s="248" t="s">
        <v>19</v>
      </c>
      <c r="I2401" s="250"/>
      <c r="J2401" s="247"/>
      <c r="K2401" s="247"/>
      <c r="L2401" s="251"/>
      <c r="M2401" s="252"/>
      <c r="N2401" s="253"/>
      <c r="O2401" s="253"/>
      <c r="P2401" s="253"/>
      <c r="Q2401" s="253"/>
      <c r="R2401" s="253"/>
      <c r="S2401" s="253"/>
      <c r="T2401" s="25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5" t="s">
        <v>193</v>
      </c>
      <c r="AU2401" s="255" t="s">
        <v>82</v>
      </c>
      <c r="AV2401" s="14" t="s">
        <v>80</v>
      </c>
      <c r="AW2401" s="14" t="s">
        <v>33</v>
      </c>
      <c r="AX2401" s="14" t="s">
        <v>72</v>
      </c>
      <c r="AY2401" s="255" t="s">
        <v>180</v>
      </c>
    </row>
    <row r="2402" s="13" customFormat="1">
      <c r="A2402" s="13"/>
      <c r="B2402" s="235"/>
      <c r="C2402" s="236"/>
      <c r="D2402" s="228" t="s">
        <v>193</v>
      </c>
      <c r="E2402" s="237" t="s">
        <v>19</v>
      </c>
      <c r="F2402" s="238" t="s">
        <v>2749</v>
      </c>
      <c r="G2402" s="236"/>
      <c r="H2402" s="239">
        <v>29.800000000000001</v>
      </c>
      <c r="I2402" s="240"/>
      <c r="J2402" s="236"/>
      <c r="K2402" s="236"/>
      <c r="L2402" s="241"/>
      <c r="M2402" s="242"/>
      <c r="N2402" s="243"/>
      <c r="O2402" s="243"/>
      <c r="P2402" s="243"/>
      <c r="Q2402" s="243"/>
      <c r="R2402" s="243"/>
      <c r="S2402" s="243"/>
      <c r="T2402" s="244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45" t="s">
        <v>193</v>
      </c>
      <c r="AU2402" s="245" t="s">
        <v>82</v>
      </c>
      <c r="AV2402" s="13" t="s">
        <v>82</v>
      </c>
      <c r="AW2402" s="13" t="s">
        <v>33</v>
      </c>
      <c r="AX2402" s="13" t="s">
        <v>72</v>
      </c>
      <c r="AY2402" s="245" t="s">
        <v>180</v>
      </c>
    </row>
    <row r="2403" s="14" customFormat="1">
      <c r="A2403" s="14"/>
      <c r="B2403" s="246"/>
      <c r="C2403" s="247"/>
      <c r="D2403" s="228" t="s">
        <v>193</v>
      </c>
      <c r="E2403" s="248" t="s">
        <v>19</v>
      </c>
      <c r="F2403" s="249" t="s">
        <v>2750</v>
      </c>
      <c r="G2403" s="247"/>
      <c r="H2403" s="248" t="s">
        <v>19</v>
      </c>
      <c r="I2403" s="250"/>
      <c r="J2403" s="247"/>
      <c r="K2403" s="247"/>
      <c r="L2403" s="251"/>
      <c r="M2403" s="252"/>
      <c r="N2403" s="253"/>
      <c r="O2403" s="253"/>
      <c r="P2403" s="253"/>
      <c r="Q2403" s="253"/>
      <c r="R2403" s="253"/>
      <c r="S2403" s="253"/>
      <c r="T2403" s="254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5" t="s">
        <v>193</v>
      </c>
      <c r="AU2403" s="255" t="s">
        <v>82</v>
      </c>
      <c r="AV2403" s="14" t="s">
        <v>80</v>
      </c>
      <c r="AW2403" s="14" t="s">
        <v>33</v>
      </c>
      <c r="AX2403" s="14" t="s">
        <v>72</v>
      </c>
      <c r="AY2403" s="255" t="s">
        <v>180</v>
      </c>
    </row>
    <row r="2404" s="13" customFormat="1">
      <c r="A2404" s="13"/>
      <c r="B2404" s="235"/>
      <c r="C2404" s="236"/>
      <c r="D2404" s="228" t="s">
        <v>193</v>
      </c>
      <c r="E2404" s="237" t="s">
        <v>19</v>
      </c>
      <c r="F2404" s="238" t="s">
        <v>2751</v>
      </c>
      <c r="G2404" s="236"/>
      <c r="H2404" s="239">
        <v>22.254999999999999</v>
      </c>
      <c r="I2404" s="240"/>
      <c r="J2404" s="236"/>
      <c r="K2404" s="236"/>
      <c r="L2404" s="241"/>
      <c r="M2404" s="242"/>
      <c r="N2404" s="243"/>
      <c r="O2404" s="243"/>
      <c r="P2404" s="243"/>
      <c r="Q2404" s="243"/>
      <c r="R2404" s="243"/>
      <c r="S2404" s="243"/>
      <c r="T2404" s="244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45" t="s">
        <v>193</v>
      </c>
      <c r="AU2404" s="245" t="s">
        <v>82</v>
      </c>
      <c r="AV2404" s="13" t="s">
        <v>82</v>
      </c>
      <c r="AW2404" s="13" t="s">
        <v>33</v>
      </c>
      <c r="AX2404" s="13" t="s">
        <v>72</v>
      </c>
      <c r="AY2404" s="245" t="s">
        <v>180</v>
      </c>
    </row>
    <row r="2405" s="14" customFormat="1">
      <c r="A2405" s="14"/>
      <c r="B2405" s="246"/>
      <c r="C2405" s="247"/>
      <c r="D2405" s="228" t="s">
        <v>193</v>
      </c>
      <c r="E2405" s="248" t="s">
        <v>19</v>
      </c>
      <c r="F2405" s="249" t="s">
        <v>2610</v>
      </c>
      <c r="G2405" s="247"/>
      <c r="H2405" s="248" t="s">
        <v>19</v>
      </c>
      <c r="I2405" s="250"/>
      <c r="J2405" s="247"/>
      <c r="K2405" s="247"/>
      <c r="L2405" s="251"/>
      <c r="M2405" s="252"/>
      <c r="N2405" s="253"/>
      <c r="O2405" s="253"/>
      <c r="P2405" s="253"/>
      <c r="Q2405" s="253"/>
      <c r="R2405" s="253"/>
      <c r="S2405" s="253"/>
      <c r="T2405" s="254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5" t="s">
        <v>193</v>
      </c>
      <c r="AU2405" s="255" t="s">
        <v>82</v>
      </c>
      <c r="AV2405" s="14" t="s">
        <v>80</v>
      </c>
      <c r="AW2405" s="14" t="s">
        <v>33</v>
      </c>
      <c r="AX2405" s="14" t="s">
        <v>72</v>
      </c>
      <c r="AY2405" s="255" t="s">
        <v>180</v>
      </c>
    </row>
    <row r="2406" s="13" customFormat="1">
      <c r="A2406" s="13"/>
      <c r="B2406" s="235"/>
      <c r="C2406" s="236"/>
      <c r="D2406" s="228" t="s">
        <v>193</v>
      </c>
      <c r="E2406" s="237" t="s">
        <v>19</v>
      </c>
      <c r="F2406" s="238" t="s">
        <v>2752</v>
      </c>
      <c r="G2406" s="236"/>
      <c r="H2406" s="239">
        <v>-6.0549999999999997</v>
      </c>
      <c r="I2406" s="240"/>
      <c r="J2406" s="236"/>
      <c r="K2406" s="236"/>
      <c r="L2406" s="241"/>
      <c r="M2406" s="242"/>
      <c r="N2406" s="243"/>
      <c r="O2406" s="243"/>
      <c r="P2406" s="243"/>
      <c r="Q2406" s="243"/>
      <c r="R2406" s="243"/>
      <c r="S2406" s="243"/>
      <c r="T2406" s="244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45" t="s">
        <v>193</v>
      </c>
      <c r="AU2406" s="245" t="s">
        <v>82</v>
      </c>
      <c r="AV2406" s="13" t="s">
        <v>82</v>
      </c>
      <c r="AW2406" s="13" t="s">
        <v>33</v>
      </c>
      <c r="AX2406" s="13" t="s">
        <v>72</v>
      </c>
      <c r="AY2406" s="245" t="s">
        <v>180</v>
      </c>
    </row>
    <row r="2407" s="14" customFormat="1">
      <c r="A2407" s="14"/>
      <c r="B2407" s="246"/>
      <c r="C2407" s="247"/>
      <c r="D2407" s="228" t="s">
        <v>193</v>
      </c>
      <c r="E2407" s="248" t="s">
        <v>19</v>
      </c>
      <c r="F2407" s="249" t="s">
        <v>2612</v>
      </c>
      <c r="G2407" s="247"/>
      <c r="H2407" s="248" t="s">
        <v>19</v>
      </c>
      <c r="I2407" s="250"/>
      <c r="J2407" s="247"/>
      <c r="K2407" s="247"/>
      <c r="L2407" s="251"/>
      <c r="M2407" s="252"/>
      <c r="N2407" s="253"/>
      <c r="O2407" s="253"/>
      <c r="P2407" s="253"/>
      <c r="Q2407" s="253"/>
      <c r="R2407" s="253"/>
      <c r="S2407" s="253"/>
      <c r="T2407" s="25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55" t="s">
        <v>193</v>
      </c>
      <c r="AU2407" s="255" t="s">
        <v>82</v>
      </c>
      <c r="AV2407" s="14" t="s">
        <v>80</v>
      </c>
      <c r="AW2407" s="14" t="s">
        <v>33</v>
      </c>
      <c r="AX2407" s="14" t="s">
        <v>72</v>
      </c>
      <c r="AY2407" s="255" t="s">
        <v>180</v>
      </c>
    </row>
    <row r="2408" s="13" customFormat="1">
      <c r="A2408" s="13"/>
      <c r="B2408" s="235"/>
      <c r="C2408" s="236"/>
      <c r="D2408" s="228" t="s">
        <v>193</v>
      </c>
      <c r="E2408" s="237" t="s">
        <v>19</v>
      </c>
      <c r="F2408" s="238" t="s">
        <v>2753</v>
      </c>
      <c r="G2408" s="236"/>
      <c r="H2408" s="239">
        <v>8.8399999999999999</v>
      </c>
      <c r="I2408" s="240"/>
      <c r="J2408" s="236"/>
      <c r="K2408" s="236"/>
      <c r="L2408" s="241"/>
      <c r="M2408" s="242"/>
      <c r="N2408" s="243"/>
      <c r="O2408" s="243"/>
      <c r="P2408" s="243"/>
      <c r="Q2408" s="243"/>
      <c r="R2408" s="243"/>
      <c r="S2408" s="243"/>
      <c r="T2408" s="244"/>
      <c r="U2408" s="13"/>
      <c r="V2408" s="13"/>
      <c r="W2408" s="13"/>
      <c r="X2408" s="13"/>
      <c r="Y2408" s="13"/>
      <c r="Z2408" s="13"/>
      <c r="AA2408" s="13"/>
      <c r="AB2408" s="13"/>
      <c r="AC2408" s="13"/>
      <c r="AD2408" s="13"/>
      <c r="AE2408" s="13"/>
      <c r="AT2408" s="245" t="s">
        <v>193</v>
      </c>
      <c r="AU2408" s="245" t="s">
        <v>82</v>
      </c>
      <c r="AV2408" s="13" t="s">
        <v>82</v>
      </c>
      <c r="AW2408" s="13" t="s">
        <v>33</v>
      </c>
      <c r="AX2408" s="13" t="s">
        <v>72</v>
      </c>
      <c r="AY2408" s="245" t="s">
        <v>180</v>
      </c>
    </row>
    <row r="2409" s="14" customFormat="1">
      <c r="A2409" s="14"/>
      <c r="B2409" s="246"/>
      <c r="C2409" s="247"/>
      <c r="D2409" s="228" t="s">
        <v>193</v>
      </c>
      <c r="E2409" s="248" t="s">
        <v>19</v>
      </c>
      <c r="F2409" s="249" t="s">
        <v>2616</v>
      </c>
      <c r="G2409" s="247"/>
      <c r="H2409" s="248" t="s">
        <v>19</v>
      </c>
      <c r="I2409" s="250"/>
      <c r="J2409" s="247"/>
      <c r="K2409" s="247"/>
      <c r="L2409" s="251"/>
      <c r="M2409" s="252"/>
      <c r="N2409" s="253"/>
      <c r="O2409" s="253"/>
      <c r="P2409" s="253"/>
      <c r="Q2409" s="253"/>
      <c r="R2409" s="253"/>
      <c r="S2409" s="253"/>
      <c r="T2409" s="254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5" t="s">
        <v>193</v>
      </c>
      <c r="AU2409" s="255" t="s">
        <v>82</v>
      </c>
      <c r="AV2409" s="14" t="s">
        <v>80</v>
      </c>
      <c r="AW2409" s="14" t="s">
        <v>33</v>
      </c>
      <c r="AX2409" s="14" t="s">
        <v>72</v>
      </c>
      <c r="AY2409" s="255" t="s">
        <v>180</v>
      </c>
    </row>
    <row r="2410" s="13" customFormat="1">
      <c r="A2410" s="13"/>
      <c r="B2410" s="235"/>
      <c r="C2410" s="236"/>
      <c r="D2410" s="228" t="s">
        <v>193</v>
      </c>
      <c r="E2410" s="237" t="s">
        <v>19</v>
      </c>
      <c r="F2410" s="238" t="s">
        <v>2754</v>
      </c>
      <c r="G2410" s="236"/>
      <c r="H2410" s="239">
        <v>10.164999999999999</v>
      </c>
      <c r="I2410" s="240"/>
      <c r="J2410" s="236"/>
      <c r="K2410" s="236"/>
      <c r="L2410" s="241"/>
      <c r="M2410" s="242"/>
      <c r="N2410" s="243"/>
      <c r="O2410" s="243"/>
      <c r="P2410" s="243"/>
      <c r="Q2410" s="243"/>
      <c r="R2410" s="243"/>
      <c r="S2410" s="243"/>
      <c r="T2410" s="244"/>
      <c r="U2410" s="13"/>
      <c r="V2410" s="13"/>
      <c r="W2410" s="13"/>
      <c r="X2410" s="13"/>
      <c r="Y2410" s="13"/>
      <c r="Z2410" s="13"/>
      <c r="AA2410" s="13"/>
      <c r="AB2410" s="13"/>
      <c r="AC2410" s="13"/>
      <c r="AD2410" s="13"/>
      <c r="AE2410" s="13"/>
      <c r="AT2410" s="245" t="s">
        <v>193</v>
      </c>
      <c r="AU2410" s="245" t="s">
        <v>82</v>
      </c>
      <c r="AV2410" s="13" t="s">
        <v>82</v>
      </c>
      <c r="AW2410" s="13" t="s">
        <v>33</v>
      </c>
      <c r="AX2410" s="13" t="s">
        <v>72</v>
      </c>
      <c r="AY2410" s="245" t="s">
        <v>180</v>
      </c>
    </row>
    <row r="2411" s="16" customFormat="1">
      <c r="A2411" s="16"/>
      <c r="B2411" s="267"/>
      <c r="C2411" s="268"/>
      <c r="D2411" s="228" t="s">
        <v>193</v>
      </c>
      <c r="E2411" s="269" t="s">
        <v>19</v>
      </c>
      <c r="F2411" s="270" t="s">
        <v>473</v>
      </c>
      <c r="G2411" s="268"/>
      <c r="H2411" s="271">
        <v>65.004999999999995</v>
      </c>
      <c r="I2411" s="272"/>
      <c r="J2411" s="268"/>
      <c r="K2411" s="268"/>
      <c r="L2411" s="273"/>
      <c r="M2411" s="274"/>
      <c r="N2411" s="275"/>
      <c r="O2411" s="275"/>
      <c r="P2411" s="275"/>
      <c r="Q2411" s="275"/>
      <c r="R2411" s="275"/>
      <c r="S2411" s="275"/>
      <c r="T2411" s="276"/>
      <c r="U2411" s="16"/>
      <c r="V2411" s="16"/>
      <c r="W2411" s="16"/>
      <c r="X2411" s="16"/>
      <c r="Y2411" s="16"/>
      <c r="Z2411" s="16"/>
      <c r="AA2411" s="16"/>
      <c r="AB2411" s="16"/>
      <c r="AC2411" s="16"/>
      <c r="AD2411" s="16"/>
      <c r="AE2411" s="16"/>
      <c r="AT2411" s="277" t="s">
        <v>193</v>
      </c>
      <c r="AU2411" s="277" t="s">
        <v>82</v>
      </c>
      <c r="AV2411" s="16" t="s">
        <v>100</v>
      </c>
      <c r="AW2411" s="16" t="s">
        <v>33</v>
      </c>
      <c r="AX2411" s="16" t="s">
        <v>72</v>
      </c>
      <c r="AY2411" s="277" t="s">
        <v>180</v>
      </c>
    </row>
    <row r="2412" s="14" customFormat="1">
      <c r="A2412" s="14"/>
      <c r="B2412" s="246"/>
      <c r="C2412" s="247"/>
      <c r="D2412" s="228" t="s">
        <v>193</v>
      </c>
      <c r="E2412" s="248" t="s">
        <v>19</v>
      </c>
      <c r="F2412" s="249" t="s">
        <v>2755</v>
      </c>
      <c r="G2412" s="247"/>
      <c r="H2412" s="248" t="s">
        <v>19</v>
      </c>
      <c r="I2412" s="250"/>
      <c r="J2412" s="247"/>
      <c r="K2412" s="247"/>
      <c r="L2412" s="251"/>
      <c r="M2412" s="252"/>
      <c r="N2412" s="253"/>
      <c r="O2412" s="253"/>
      <c r="P2412" s="253"/>
      <c r="Q2412" s="253"/>
      <c r="R2412" s="253"/>
      <c r="S2412" s="253"/>
      <c r="T2412" s="254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5" t="s">
        <v>193</v>
      </c>
      <c r="AU2412" s="255" t="s">
        <v>82</v>
      </c>
      <c r="AV2412" s="14" t="s">
        <v>80</v>
      </c>
      <c r="AW2412" s="14" t="s">
        <v>33</v>
      </c>
      <c r="AX2412" s="14" t="s">
        <v>72</v>
      </c>
      <c r="AY2412" s="255" t="s">
        <v>180</v>
      </c>
    </row>
    <row r="2413" s="13" customFormat="1">
      <c r="A2413" s="13"/>
      <c r="B2413" s="235"/>
      <c r="C2413" s="236"/>
      <c r="D2413" s="228" t="s">
        <v>193</v>
      </c>
      <c r="E2413" s="237" t="s">
        <v>19</v>
      </c>
      <c r="F2413" s="238" t="s">
        <v>2756</v>
      </c>
      <c r="G2413" s="236"/>
      <c r="H2413" s="239">
        <v>20.199999999999999</v>
      </c>
      <c r="I2413" s="240"/>
      <c r="J2413" s="236"/>
      <c r="K2413" s="236"/>
      <c r="L2413" s="241"/>
      <c r="M2413" s="242"/>
      <c r="N2413" s="243"/>
      <c r="O2413" s="243"/>
      <c r="P2413" s="243"/>
      <c r="Q2413" s="243"/>
      <c r="R2413" s="243"/>
      <c r="S2413" s="243"/>
      <c r="T2413" s="244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45" t="s">
        <v>193</v>
      </c>
      <c r="AU2413" s="245" t="s">
        <v>82</v>
      </c>
      <c r="AV2413" s="13" t="s">
        <v>82</v>
      </c>
      <c r="AW2413" s="13" t="s">
        <v>33</v>
      </c>
      <c r="AX2413" s="13" t="s">
        <v>72</v>
      </c>
      <c r="AY2413" s="245" t="s">
        <v>180</v>
      </c>
    </row>
    <row r="2414" s="14" customFormat="1">
      <c r="A2414" s="14"/>
      <c r="B2414" s="246"/>
      <c r="C2414" s="247"/>
      <c r="D2414" s="228" t="s">
        <v>193</v>
      </c>
      <c r="E2414" s="248" t="s">
        <v>19</v>
      </c>
      <c r="F2414" s="249" t="s">
        <v>2639</v>
      </c>
      <c r="G2414" s="247"/>
      <c r="H2414" s="248" t="s">
        <v>19</v>
      </c>
      <c r="I2414" s="250"/>
      <c r="J2414" s="247"/>
      <c r="K2414" s="247"/>
      <c r="L2414" s="251"/>
      <c r="M2414" s="252"/>
      <c r="N2414" s="253"/>
      <c r="O2414" s="253"/>
      <c r="P2414" s="253"/>
      <c r="Q2414" s="253"/>
      <c r="R2414" s="253"/>
      <c r="S2414" s="253"/>
      <c r="T2414" s="254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55" t="s">
        <v>193</v>
      </c>
      <c r="AU2414" s="255" t="s">
        <v>82</v>
      </c>
      <c r="AV2414" s="14" t="s">
        <v>80</v>
      </c>
      <c r="AW2414" s="14" t="s">
        <v>33</v>
      </c>
      <c r="AX2414" s="14" t="s">
        <v>72</v>
      </c>
      <c r="AY2414" s="255" t="s">
        <v>180</v>
      </c>
    </row>
    <row r="2415" s="13" customFormat="1">
      <c r="A2415" s="13"/>
      <c r="B2415" s="235"/>
      <c r="C2415" s="236"/>
      <c r="D2415" s="228" t="s">
        <v>193</v>
      </c>
      <c r="E2415" s="237" t="s">
        <v>19</v>
      </c>
      <c r="F2415" s="238" t="s">
        <v>2757</v>
      </c>
      <c r="G2415" s="236"/>
      <c r="H2415" s="239">
        <v>6.96</v>
      </c>
      <c r="I2415" s="240"/>
      <c r="J2415" s="236"/>
      <c r="K2415" s="236"/>
      <c r="L2415" s="241"/>
      <c r="M2415" s="242"/>
      <c r="N2415" s="243"/>
      <c r="O2415" s="243"/>
      <c r="P2415" s="243"/>
      <c r="Q2415" s="243"/>
      <c r="R2415" s="243"/>
      <c r="S2415" s="243"/>
      <c r="T2415" s="244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45" t="s">
        <v>193</v>
      </c>
      <c r="AU2415" s="245" t="s">
        <v>82</v>
      </c>
      <c r="AV2415" s="13" t="s">
        <v>82</v>
      </c>
      <c r="AW2415" s="13" t="s">
        <v>33</v>
      </c>
      <c r="AX2415" s="13" t="s">
        <v>72</v>
      </c>
      <c r="AY2415" s="245" t="s">
        <v>180</v>
      </c>
    </row>
    <row r="2416" s="14" customFormat="1">
      <c r="A2416" s="14"/>
      <c r="B2416" s="246"/>
      <c r="C2416" s="247"/>
      <c r="D2416" s="228" t="s">
        <v>193</v>
      </c>
      <c r="E2416" s="248" t="s">
        <v>19</v>
      </c>
      <c r="F2416" s="249" t="s">
        <v>2641</v>
      </c>
      <c r="G2416" s="247"/>
      <c r="H2416" s="248" t="s">
        <v>19</v>
      </c>
      <c r="I2416" s="250"/>
      <c r="J2416" s="247"/>
      <c r="K2416" s="247"/>
      <c r="L2416" s="251"/>
      <c r="M2416" s="252"/>
      <c r="N2416" s="253"/>
      <c r="O2416" s="253"/>
      <c r="P2416" s="253"/>
      <c r="Q2416" s="253"/>
      <c r="R2416" s="253"/>
      <c r="S2416" s="253"/>
      <c r="T2416" s="254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5" t="s">
        <v>193</v>
      </c>
      <c r="AU2416" s="255" t="s">
        <v>82</v>
      </c>
      <c r="AV2416" s="14" t="s">
        <v>80</v>
      </c>
      <c r="AW2416" s="14" t="s">
        <v>33</v>
      </c>
      <c r="AX2416" s="14" t="s">
        <v>72</v>
      </c>
      <c r="AY2416" s="255" t="s">
        <v>180</v>
      </c>
    </row>
    <row r="2417" s="13" customFormat="1">
      <c r="A2417" s="13"/>
      <c r="B2417" s="235"/>
      <c r="C2417" s="236"/>
      <c r="D2417" s="228" t="s">
        <v>193</v>
      </c>
      <c r="E2417" s="237" t="s">
        <v>19</v>
      </c>
      <c r="F2417" s="238" t="s">
        <v>2758</v>
      </c>
      <c r="G2417" s="236"/>
      <c r="H2417" s="239">
        <v>10.41</v>
      </c>
      <c r="I2417" s="240"/>
      <c r="J2417" s="236"/>
      <c r="K2417" s="236"/>
      <c r="L2417" s="241"/>
      <c r="M2417" s="242"/>
      <c r="N2417" s="243"/>
      <c r="O2417" s="243"/>
      <c r="P2417" s="243"/>
      <c r="Q2417" s="243"/>
      <c r="R2417" s="243"/>
      <c r="S2417" s="243"/>
      <c r="T2417" s="244"/>
      <c r="U2417" s="13"/>
      <c r="V2417" s="13"/>
      <c r="W2417" s="13"/>
      <c r="X2417" s="13"/>
      <c r="Y2417" s="13"/>
      <c r="Z2417" s="13"/>
      <c r="AA2417" s="13"/>
      <c r="AB2417" s="13"/>
      <c r="AC2417" s="13"/>
      <c r="AD2417" s="13"/>
      <c r="AE2417" s="13"/>
      <c r="AT2417" s="245" t="s">
        <v>193</v>
      </c>
      <c r="AU2417" s="245" t="s">
        <v>82</v>
      </c>
      <c r="AV2417" s="13" t="s">
        <v>82</v>
      </c>
      <c r="AW2417" s="13" t="s">
        <v>33</v>
      </c>
      <c r="AX2417" s="13" t="s">
        <v>72</v>
      </c>
      <c r="AY2417" s="245" t="s">
        <v>180</v>
      </c>
    </row>
    <row r="2418" s="14" customFormat="1">
      <c r="A2418" s="14"/>
      <c r="B2418" s="246"/>
      <c r="C2418" s="247"/>
      <c r="D2418" s="228" t="s">
        <v>193</v>
      </c>
      <c r="E2418" s="248" t="s">
        <v>19</v>
      </c>
      <c r="F2418" s="249" t="s">
        <v>2624</v>
      </c>
      <c r="G2418" s="247"/>
      <c r="H2418" s="248" t="s">
        <v>19</v>
      </c>
      <c r="I2418" s="250"/>
      <c r="J2418" s="247"/>
      <c r="K2418" s="247"/>
      <c r="L2418" s="251"/>
      <c r="M2418" s="252"/>
      <c r="N2418" s="253"/>
      <c r="O2418" s="253"/>
      <c r="P2418" s="253"/>
      <c r="Q2418" s="253"/>
      <c r="R2418" s="253"/>
      <c r="S2418" s="253"/>
      <c r="T2418" s="254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5" t="s">
        <v>193</v>
      </c>
      <c r="AU2418" s="255" t="s">
        <v>82</v>
      </c>
      <c r="AV2418" s="14" t="s">
        <v>80</v>
      </c>
      <c r="AW2418" s="14" t="s">
        <v>33</v>
      </c>
      <c r="AX2418" s="14" t="s">
        <v>72</v>
      </c>
      <c r="AY2418" s="255" t="s">
        <v>180</v>
      </c>
    </row>
    <row r="2419" s="13" customFormat="1">
      <c r="A2419" s="13"/>
      <c r="B2419" s="235"/>
      <c r="C2419" s="236"/>
      <c r="D2419" s="228" t="s">
        <v>193</v>
      </c>
      <c r="E2419" s="237" t="s">
        <v>19</v>
      </c>
      <c r="F2419" s="238" t="s">
        <v>2759</v>
      </c>
      <c r="G2419" s="236"/>
      <c r="H2419" s="239">
        <v>8.8499999999999996</v>
      </c>
      <c r="I2419" s="240"/>
      <c r="J2419" s="236"/>
      <c r="K2419" s="236"/>
      <c r="L2419" s="241"/>
      <c r="M2419" s="242"/>
      <c r="N2419" s="243"/>
      <c r="O2419" s="243"/>
      <c r="P2419" s="243"/>
      <c r="Q2419" s="243"/>
      <c r="R2419" s="243"/>
      <c r="S2419" s="243"/>
      <c r="T2419" s="244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45" t="s">
        <v>193</v>
      </c>
      <c r="AU2419" s="245" t="s">
        <v>82</v>
      </c>
      <c r="AV2419" s="13" t="s">
        <v>82</v>
      </c>
      <c r="AW2419" s="13" t="s">
        <v>33</v>
      </c>
      <c r="AX2419" s="13" t="s">
        <v>72</v>
      </c>
      <c r="AY2419" s="245" t="s">
        <v>180</v>
      </c>
    </row>
    <row r="2420" s="14" customFormat="1">
      <c r="A2420" s="14"/>
      <c r="B2420" s="246"/>
      <c r="C2420" s="247"/>
      <c r="D2420" s="228" t="s">
        <v>193</v>
      </c>
      <c r="E2420" s="248" t="s">
        <v>19</v>
      </c>
      <c r="F2420" s="249" t="s">
        <v>2760</v>
      </c>
      <c r="G2420" s="247"/>
      <c r="H2420" s="248" t="s">
        <v>19</v>
      </c>
      <c r="I2420" s="250"/>
      <c r="J2420" s="247"/>
      <c r="K2420" s="247"/>
      <c r="L2420" s="251"/>
      <c r="M2420" s="252"/>
      <c r="N2420" s="253"/>
      <c r="O2420" s="253"/>
      <c r="P2420" s="253"/>
      <c r="Q2420" s="253"/>
      <c r="R2420" s="253"/>
      <c r="S2420" s="253"/>
      <c r="T2420" s="254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55" t="s">
        <v>193</v>
      </c>
      <c r="AU2420" s="255" t="s">
        <v>82</v>
      </c>
      <c r="AV2420" s="14" t="s">
        <v>80</v>
      </c>
      <c r="AW2420" s="14" t="s">
        <v>33</v>
      </c>
      <c r="AX2420" s="14" t="s">
        <v>72</v>
      </c>
      <c r="AY2420" s="255" t="s">
        <v>180</v>
      </c>
    </row>
    <row r="2421" s="13" customFormat="1">
      <c r="A2421" s="13"/>
      <c r="B2421" s="235"/>
      <c r="C2421" s="236"/>
      <c r="D2421" s="228" t="s">
        <v>193</v>
      </c>
      <c r="E2421" s="237" t="s">
        <v>19</v>
      </c>
      <c r="F2421" s="238" t="s">
        <v>2761</v>
      </c>
      <c r="G2421" s="236"/>
      <c r="H2421" s="239">
        <v>36.924999999999997</v>
      </c>
      <c r="I2421" s="240"/>
      <c r="J2421" s="236"/>
      <c r="K2421" s="236"/>
      <c r="L2421" s="241"/>
      <c r="M2421" s="242"/>
      <c r="N2421" s="243"/>
      <c r="O2421" s="243"/>
      <c r="P2421" s="243"/>
      <c r="Q2421" s="243"/>
      <c r="R2421" s="243"/>
      <c r="S2421" s="243"/>
      <c r="T2421" s="244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45" t="s">
        <v>193</v>
      </c>
      <c r="AU2421" s="245" t="s">
        <v>82</v>
      </c>
      <c r="AV2421" s="13" t="s">
        <v>82</v>
      </c>
      <c r="AW2421" s="13" t="s">
        <v>33</v>
      </c>
      <c r="AX2421" s="13" t="s">
        <v>72</v>
      </c>
      <c r="AY2421" s="245" t="s">
        <v>180</v>
      </c>
    </row>
    <row r="2422" s="14" customFormat="1">
      <c r="A2422" s="14"/>
      <c r="B2422" s="246"/>
      <c r="C2422" s="247"/>
      <c r="D2422" s="228" t="s">
        <v>193</v>
      </c>
      <c r="E2422" s="248" t="s">
        <v>19</v>
      </c>
      <c r="F2422" s="249" t="s">
        <v>2616</v>
      </c>
      <c r="G2422" s="247"/>
      <c r="H2422" s="248" t="s">
        <v>19</v>
      </c>
      <c r="I2422" s="250"/>
      <c r="J2422" s="247"/>
      <c r="K2422" s="247"/>
      <c r="L2422" s="251"/>
      <c r="M2422" s="252"/>
      <c r="N2422" s="253"/>
      <c r="O2422" s="253"/>
      <c r="P2422" s="253"/>
      <c r="Q2422" s="253"/>
      <c r="R2422" s="253"/>
      <c r="S2422" s="253"/>
      <c r="T2422" s="254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55" t="s">
        <v>193</v>
      </c>
      <c r="AU2422" s="255" t="s">
        <v>82</v>
      </c>
      <c r="AV2422" s="14" t="s">
        <v>80</v>
      </c>
      <c r="AW2422" s="14" t="s">
        <v>33</v>
      </c>
      <c r="AX2422" s="14" t="s">
        <v>72</v>
      </c>
      <c r="AY2422" s="255" t="s">
        <v>180</v>
      </c>
    </row>
    <row r="2423" s="13" customFormat="1">
      <c r="A2423" s="13"/>
      <c r="B2423" s="235"/>
      <c r="C2423" s="236"/>
      <c r="D2423" s="228" t="s">
        <v>193</v>
      </c>
      <c r="E2423" s="237" t="s">
        <v>19</v>
      </c>
      <c r="F2423" s="238" t="s">
        <v>2762</v>
      </c>
      <c r="G2423" s="236"/>
      <c r="H2423" s="239">
        <v>28.969999999999999</v>
      </c>
      <c r="I2423" s="240"/>
      <c r="J2423" s="236"/>
      <c r="K2423" s="236"/>
      <c r="L2423" s="241"/>
      <c r="M2423" s="242"/>
      <c r="N2423" s="243"/>
      <c r="O2423" s="243"/>
      <c r="P2423" s="243"/>
      <c r="Q2423" s="243"/>
      <c r="R2423" s="243"/>
      <c r="S2423" s="243"/>
      <c r="T2423" s="244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45" t="s">
        <v>193</v>
      </c>
      <c r="AU2423" s="245" t="s">
        <v>82</v>
      </c>
      <c r="AV2423" s="13" t="s">
        <v>82</v>
      </c>
      <c r="AW2423" s="13" t="s">
        <v>33</v>
      </c>
      <c r="AX2423" s="13" t="s">
        <v>72</v>
      </c>
      <c r="AY2423" s="245" t="s">
        <v>180</v>
      </c>
    </row>
    <row r="2424" s="16" customFormat="1">
      <c r="A2424" s="16"/>
      <c r="B2424" s="267"/>
      <c r="C2424" s="268"/>
      <c r="D2424" s="228" t="s">
        <v>193</v>
      </c>
      <c r="E2424" s="269" t="s">
        <v>19</v>
      </c>
      <c r="F2424" s="270" t="s">
        <v>473</v>
      </c>
      <c r="G2424" s="268"/>
      <c r="H2424" s="271">
        <v>112.315</v>
      </c>
      <c r="I2424" s="272"/>
      <c r="J2424" s="268"/>
      <c r="K2424" s="268"/>
      <c r="L2424" s="273"/>
      <c r="M2424" s="274"/>
      <c r="N2424" s="275"/>
      <c r="O2424" s="275"/>
      <c r="P2424" s="275"/>
      <c r="Q2424" s="275"/>
      <c r="R2424" s="275"/>
      <c r="S2424" s="275"/>
      <c r="T2424" s="276"/>
      <c r="U2424" s="16"/>
      <c r="V2424" s="16"/>
      <c r="W2424" s="16"/>
      <c r="X2424" s="16"/>
      <c r="Y2424" s="16"/>
      <c r="Z2424" s="16"/>
      <c r="AA2424" s="16"/>
      <c r="AB2424" s="16"/>
      <c r="AC2424" s="16"/>
      <c r="AD2424" s="16"/>
      <c r="AE2424" s="16"/>
      <c r="AT2424" s="277" t="s">
        <v>193</v>
      </c>
      <c r="AU2424" s="277" t="s">
        <v>82</v>
      </c>
      <c r="AV2424" s="16" t="s">
        <v>100</v>
      </c>
      <c r="AW2424" s="16" t="s">
        <v>33</v>
      </c>
      <c r="AX2424" s="16" t="s">
        <v>72</v>
      </c>
      <c r="AY2424" s="277" t="s">
        <v>180</v>
      </c>
    </row>
    <row r="2425" s="15" customFormat="1">
      <c r="A2425" s="15"/>
      <c r="B2425" s="256"/>
      <c r="C2425" s="257"/>
      <c r="D2425" s="228" t="s">
        <v>193</v>
      </c>
      <c r="E2425" s="258" t="s">
        <v>19</v>
      </c>
      <c r="F2425" s="259" t="s">
        <v>353</v>
      </c>
      <c r="G2425" s="257"/>
      <c r="H2425" s="260">
        <v>177.31999999999999</v>
      </c>
      <c r="I2425" s="261"/>
      <c r="J2425" s="257"/>
      <c r="K2425" s="257"/>
      <c r="L2425" s="262"/>
      <c r="M2425" s="263"/>
      <c r="N2425" s="264"/>
      <c r="O2425" s="264"/>
      <c r="P2425" s="264"/>
      <c r="Q2425" s="264"/>
      <c r="R2425" s="264"/>
      <c r="S2425" s="264"/>
      <c r="T2425" s="265"/>
      <c r="U2425" s="15"/>
      <c r="V2425" s="15"/>
      <c r="W2425" s="15"/>
      <c r="X2425" s="15"/>
      <c r="Y2425" s="15"/>
      <c r="Z2425" s="15"/>
      <c r="AA2425" s="15"/>
      <c r="AB2425" s="15"/>
      <c r="AC2425" s="15"/>
      <c r="AD2425" s="15"/>
      <c r="AE2425" s="15"/>
      <c r="AT2425" s="266" t="s">
        <v>193</v>
      </c>
      <c r="AU2425" s="266" t="s">
        <v>82</v>
      </c>
      <c r="AV2425" s="15" t="s">
        <v>187</v>
      </c>
      <c r="AW2425" s="15" t="s">
        <v>33</v>
      </c>
      <c r="AX2425" s="15" t="s">
        <v>80</v>
      </c>
      <c r="AY2425" s="266" t="s">
        <v>180</v>
      </c>
    </row>
    <row r="2426" s="2" customFormat="1" ht="16.5" customHeight="1">
      <c r="A2426" s="40"/>
      <c r="B2426" s="41"/>
      <c r="C2426" s="282" t="s">
        <v>2763</v>
      </c>
      <c r="D2426" s="282" t="s">
        <v>754</v>
      </c>
      <c r="E2426" s="283" t="s">
        <v>2764</v>
      </c>
      <c r="F2426" s="284" t="s">
        <v>2765</v>
      </c>
      <c r="G2426" s="285" t="s">
        <v>235</v>
      </c>
      <c r="H2426" s="286">
        <v>186.18600000000001</v>
      </c>
      <c r="I2426" s="287"/>
      <c r="J2426" s="288">
        <f>ROUND(I2426*H2426,2)</f>
        <v>0</v>
      </c>
      <c r="K2426" s="284" t="s">
        <v>186</v>
      </c>
      <c r="L2426" s="289"/>
      <c r="M2426" s="290" t="s">
        <v>19</v>
      </c>
      <c r="N2426" s="291" t="s">
        <v>43</v>
      </c>
      <c r="O2426" s="86"/>
      <c r="P2426" s="224">
        <f>O2426*H2426</f>
        <v>0</v>
      </c>
      <c r="Q2426" s="224">
        <v>0.00072000000000000005</v>
      </c>
      <c r="R2426" s="224">
        <f>Q2426*H2426</f>
        <v>0.13405392000000002</v>
      </c>
      <c r="S2426" s="224">
        <v>0</v>
      </c>
      <c r="T2426" s="225">
        <f>S2426*H2426</f>
        <v>0</v>
      </c>
      <c r="U2426" s="40"/>
      <c r="V2426" s="40"/>
      <c r="W2426" s="40"/>
      <c r="X2426" s="40"/>
      <c r="Y2426" s="40"/>
      <c r="Z2426" s="40"/>
      <c r="AA2426" s="40"/>
      <c r="AB2426" s="40"/>
      <c r="AC2426" s="40"/>
      <c r="AD2426" s="40"/>
      <c r="AE2426" s="40"/>
      <c r="AR2426" s="226" t="s">
        <v>232</v>
      </c>
      <c r="AT2426" s="226" t="s">
        <v>754</v>
      </c>
      <c r="AU2426" s="226" t="s">
        <v>82</v>
      </c>
      <c r="AY2426" s="19" t="s">
        <v>180</v>
      </c>
      <c r="BE2426" s="227">
        <f>IF(N2426="základní",J2426,0)</f>
        <v>0</v>
      </c>
      <c r="BF2426" s="227">
        <f>IF(N2426="snížená",J2426,0)</f>
        <v>0</v>
      </c>
      <c r="BG2426" s="227">
        <f>IF(N2426="zákl. přenesená",J2426,0)</f>
        <v>0</v>
      </c>
      <c r="BH2426" s="227">
        <f>IF(N2426="sníž. přenesená",J2426,0)</f>
        <v>0</v>
      </c>
      <c r="BI2426" s="227">
        <f>IF(N2426="nulová",J2426,0)</f>
        <v>0</v>
      </c>
      <c r="BJ2426" s="19" t="s">
        <v>80</v>
      </c>
      <c r="BK2426" s="227">
        <f>ROUND(I2426*H2426,2)</f>
        <v>0</v>
      </c>
      <c r="BL2426" s="19" t="s">
        <v>187</v>
      </c>
      <c r="BM2426" s="226" t="s">
        <v>2766</v>
      </c>
    </row>
    <row r="2427" s="2" customFormat="1">
      <c r="A2427" s="40"/>
      <c r="B2427" s="41"/>
      <c r="C2427" s="42"/>
      <c r="D2427" s="228" t="s">
        <v>189</v>
      </c>
      <c r="E2427" s="42"/>
      <c r="F2427" s="229" t="s">
        <v>2765</v>
      </c>
      <c r="G2427" s="42"/>
      <c r="H2427" s="42"/>
      <c r="I2427" s="230"/>
      <c r="J2427" s="42"/>
      <c r="K2427" s="42"/>
      <c r="L2427" s="46"/>
      <c r="M2427" s="231"/>
      <c r="N2427" s="232"/>
      <c r="O2427" s="86"/>
      <c r="P2427" s="86"/>
      <c r="Q2427" s="86"/>
      <c r="R2427" s="86"/>
      <c r="S2427" s="86"/>
      <c r="T2427" s="87"/>
      <c r="U2427" s="40"/>
      <c r="V2427" s="40"/>
      <c r="W2427" s="40"/>
      <c r="X2427" s="40"/>
      <c r="Y2427" s="40"/>
      <c r="Z2427" s="40"/>
      <c r="AA2427" s="40"/>
      <c r="AB2427" s="40"/>
      <c r="AC2427" s="40"/>
      <c r="AD2427" s="40"/>
      <c r="AE2427" s="40"/>
      <c r="AT2427" s="19" t="s">
        <v>189</v>
      </c>
      <c r="AU2427" s="19" t="s">
        <v>82</v>
      </c>
    </row>
    <row r="2428" s="13" customFormat="1">
      <c r="A2428" s="13"/>
      <c r="B2428" s="235"/>
      <c r="C2428" s="236"/>
      <c r="D2428" s="228" t="s">
        <v>193</v>
      </c>
      <c r="E2428" s="236"/>
      <c r="F2428" s="238" t="s">
        <v>2767</v>
      </c>
      <c r="G2428" s="236"/>
      <c r="H2428" s="239">
        <v>186.18600000000001</v>
      </c>
      <c r="I2428" s="240"/>
      <c r="J2428" s="236"/>
      <c r="K2428" s="236"/>
      <c r="L2428" s="241"/>
      <c r="M2428" s="242"/>
      <c r="N2428" s="243"/>
      <c r="O2428" s="243"/>
      <c r="P2428" s="243"/>
      <c r="Q2428" s="243"/>
      <c r="R2428" s="243"/>
      <c r="S2428" s="243"/>
      <c r="T2428" s="244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45" t="s">
        <v>193</v>
      </c>
      <c r="AU2428" s="245" t="s">
        <v>82</v>
      </c>
      <c r="AV2428" s="13" t="s">
        <v>82</v>
      </c>
      <c r="AW2428" s="13" t="s">
        <v>4</v>
      </c>
      <c r="AX2428" s="13" t="s">
        <v>80</v>
      </c>
      <c r="AY2428" s="245" t="s">
        <v>180</v>
      </c>
    </row>
    <row r="2429" s="2" customFormat="1" ht="16.5" customHeight="1">
      <c r="A2429" s="40"/>
      <c r="B2429" s="41"/>
      <c r="C2429" s="215" t="s">
        <v>2768</v>
      </c>
      <c r="D2429" s="215" t="s">
        <v>182</v>
      </c>
      <c r="E2429" s="216" t="s">
        <v>2769</v>
      </c>
      <c r="F2429" s="217" t="s">
        <v>2770</v>
      </c>
      <c r="G2429" s="218" t="s">
        <v>235</v>
      </c>
      <c r="H2429" s="219">
        <v>991.03800000000001</v>
      </c>
      <c r="I2429" s="220"/>
      <c r="J2429" s="221">
        <f>ROUND(I2429*H2429,2)</f>
        <v>0</v>
      </c>
      <c r="K2429" s="217" t="s">
        <v>186</v>
      </c>
      <c r="L2429" s="46"/>
      <c r="M2429" s="222" t="s">
        <v>19</v>
      </c>
      <c r="N2429" s="223" t="s">
        <v>43</v>
      </c>
      <c r="O2429" s="86"/>
      <c r="P2429" s="224">
        <f>O2429*H2429</f>
        <v>0</v>
      </c>
      <c r="Q2429" s="224">
        <v>0</v>
      </c>
      <c r="R2429" s="224">
        <f>Q2429*H2429</f>
        <v>0</v>
      </c>
      <c r="S2429" s="224">
        <v>0</v>
      </c>
      <c r="T2429" s="225">
        <f>S2429*H2429</f>
        <v>0</v>
      </c>
      <c r="U2429" s="40"/>
      <c r="V2429" s="40"/>
      <c r="W2429" s="40"/>
      <c r="X2429" s="40"/>
      <c r="Y2429" s="40"/>
      <c r="Z2429" s="40"/>
      <c r="AA2429" s="40"/>
      <c r="AB2429" s="40"/>
      <c r="AC2429" s="40"/>
      <c r="AD2429" s="40"/>
      <c r="AE2429" s="40"/>
      <c r="AR2429" s="226" t="s">
        <v>187</v>
      </c>
      <c r="AT2429" s="226" t="s">
        <v>182</v>
      </c>
      <c r="AU2429" s="226" t="s">
        <v>82</v>
      </c>
      <c r="AY2429" s="19" t="s">
        <v>180</v>
      </c>
      <c r="BE2429" s="227">
        <f>IF(N2429="základní",J2429,0)</f>
        <v>0</v>
      </c>
      <c r="BF2429" s="227">
        <f>IF(N2429="snížená",J2429,0)</f>
        <v>0</v>
      </c>
      <c r="BG2429" s="227">
        <f>IF(N2429="zákl. přenesená",J2429,0)</f>
        <v>0</v>
      </c>
      <c r="BH2429" s="227">
        <f>IF(N2429="sníž. přenesená",J2429,0)</f>
        <v>0</v>
      </c>
      <c r="BI2429" s="227">
        <f>IF(N2429="nulová",J2429,0)</f>
        <v>0</v>
      </c>
      <c r="BJ2429" s="19" t="s">
        <v>80</v>
      </c>
      <c r="BK2429" s="227">
        <f>ROUND(I2429*H2429,2)</f>
        <v>0</v>
      </c>
      <c r="BL2429" s="19" t="s">
        <v>187</v>
      </c>
      <c r="BM2429" s="226" t="s">
        <v>2771</v>
      </c>
    </row>
    <row r="2430" s="2" customFormat="1">
      <c r="A2430" s="40"/>
      <c r="B2430" s="41"/>
      <c r="C2430" s="42"/>
      <c r="D2430" s="228" t="s">
        <v>189</v>
      </c>
      <c r="E2430" s="42"/>
      <c r="F2430" s="229" t="s">
        <v>2772</v>
      </c>
      <c r="G2430" s="42"/>
      <c r="H2430" s="42"/>
      <c r="I2430" s="230"/>
      <c r="J2430" s="42"/>
      <c r="K2430" s="42"/>
      <c r="L2430" s="46"/>
      <c r="M2430" s="231"/>
      <c r="N2430" s="232"/>
      <c r="O2430" s="86"/>
      <c r="P2430" s="86"/>
      <c r="Q2430" s="86"/>
      <c r="R2430" s="86"/>
      <c r="S2430" s="86"/>
      <c r="T2430" s="87"/>
      <c r="U2430" s="40"/>
      <c r="V2430" s="40"/>
      <c r="W2430" s="40"/>
      <c r="X2430" s="40"/>
      <c r="Y2430" s="40"/>
      <c r="Z2430" s="40"/>
      <c r="AA2430" s="40"/>
      <c r="AB2430" s="40"/>
      <c r="AC2430" s="40"/>
      <c r="AD2430" s="40"/>
      <c r="AE2430" s="40"/>
      <c r="AT2430" s="19" t="s">
        <v>189</v>
      </c>
      <c r="AU2430" s="19" t="s">
        <v>82</v>
      </c>
    </row>
    <row r="2431" s="2" customFormat="1">
      <c r="A2431" s="40"/>
      <c r="B2431" s="41"/>
      <c r="C2431" s="42"/>
      <c r="D2431" s="233" t="s">
        <v>191</v>
      </c>
      <c r="E2431" s="42"/>
      <c r="F2431" s="234" t="s">
        <v>2773</v>
      </c>
      <c r="G2431" s="42"/>
      <c r="H2431" s="42"/>
      <c r="I2431" s="230"/>
      <c r="J2431" s="42"/>
      <c r="K2431" s="42"/>
      <c r="L2431" s="46"/>
      <c r="M2431" s="231"/>
      <c r="N2431" s="232"/>
      <c r="O2431" s="86"/>
      <c r="P2431" s="86"/>
      <c r="Q2431" s="86"/>
      <c r="R2431" s="86"/>
      <c r="S2431" s="86"/>
      <c r="T2431" s="87"/>
      <c r="U2431" s="40"/>
      <c r="V2431" s="40"/>
      <c r="W2431" s="40"/>
      <c r="X2431" s="40"/>
      <c r="Y2431" s="40"/>
      <c r="Z2431" s="40"/>
      <c r="AA2431" s="40"/>
      <c r="AB2431" s="40"/>
      <c r="AC2431" s="40"/>
      <c r="AD2431" s="40"/>
      <c r="AE2431" s="40"/>
      <c r="AT2431" s="19" t="s">
        <v>191</v>
      </c>
      <c r="AU2431" s="19" t="s">
        <v>82</v>
      </c>
    </row>
    <row r="2432" s="14" customFormat="1">
      <c r="A2432" s="14"/>
      <c r="B2432" s="246"/>
      <c r="C2432" s="247"/>
      <c r="D2432" s="228" t="s">
        <v>193</v>
      </c>
      <c r="E2432" s="248" t="s">
        <v>19</v>
      </c>
      <c r="F2432" s="249" t="s">
        <v>2774</v>
      </c>
      <c r="G2432" s="247"/>
      <c r="H2432" s="248" t="s">
        <v>19</v>
      </c>
      <c r="I2432" s="250"/>
      <c r="J2432" s="247"/>
      <c r="K2432" s="247"/>
      <c r="L2432" s="251"/>
      <c r="M2432" s="252"/>
      <c r="N2432" s="253"/>
      <c r="O2432" s="253"/>
      <c r="P2432" s="253"/>
      <c r="Q2432" s="253"/>
      <c r="R2432" s="253"/>
      <c r="S2432" s="253"/>
      <c r="T2432" s="254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5" t="s">
        <v>193</v>
      </c>
      <c r="AU2432" s="255" t="s">
        <v>82</v>
      </c>
      <c r="AV2432" s="14" t="s">
        <v>80</v>
      </c>
      <c r="AW2432" s="14" t="s">
        <v>33</v>
      </c>
      <c r="AX2432" s="14" t="s">
        <v>72</v>
      </c>
      <c r="AY2432" s="255" t="s">
        <v>180</v>
      </c>
    </row>
    <row r="2433" s="13" customFormat="1">
      <c r="A2433" s="13"/>
      <c r="B2433" s="235"/>
      <c r="C2433" s="236"/>
      <c r="D2433" s="228" t="s">
        <v>193</v>
      </c>
      <c r="E2433" s="237" t="s">
        <v>19</v>
      </c>
      <c r="F2433" s="238" t="s">
        <v>2775</v>
      </c>
      <c r="G2433" s="236"/>
      <c r="H2433" s="239">
        <v>20</v>
      </c>
      <c r="I2433" s="240"/>
      <c r="J2433" s="236"/>
      <c r="K2433" s="236"/>
      <c r="L2433" s="241"/>
      <c r="M2433" s="242"/>
      <c r="N2433" s="243"/>
      <c r="O2433" s="243"/>
      <c r="P2433" s="243"/>
      <c r="Q2433" s="243"/>
      <c r="R2433" s="243"/>
      <c r="S2433" s="243"/>
      <c r="T2433" s="244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45" t="s">
        <v>193</v>
      </c>
      <c r="AU2433" s="245" t="s">
        <v>82</v>
      </c>
      <c r="AV2433" s="13" t="s">
        <v>82</v>
      </c>
      <c r="AW2433" s="13" t="s">
        <v>33</v>
      </c>
      <c r="AX2433" s="13" t="s">
        <v>72</v>
      </c>
      <c r="AY2433" s="245" t="s">
        <v>180</v>
      </c>
    </row>
    <row r="2434" s="14" customFormat="1">
      <c r="A2434" s="14"/>
      <c r="B2434" s="246"/>
      <c r="C2434" s="247"/>
      <c r="D2434" s="228" t="s">
        <v>193</v>
      </c>
      <c r="E2434" s="248" t="s">
        <v>19</v>
      </c>
      <c r="F2434" s="249" t="s">
        <v>2776</v>
      </c>
      <c r="G2434" s="247"/>
      <c r="H2434" s="248" t="s">
        <v>19</v>
      </c>
      <c r="I2434" s="250"/>
      <c r="J2434" s="247"/>
      <c r="K2434" s="247"/>
      <c r="L2434" s="251"/>
      <c r="M2434" s="252"/>
      <c r="N2434" s="253"/>
      <c r="O2434" s="253"/>
      <c r="P2434" s="253"/>
      <c r="Q2434" s="253"/>
      <c r="R2434" s="253"/>
      <c r="S2434" s="253"/>
      <c r="T2434" s="25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5" t="s">
        <v>193</v>
      </c>
      <c r="AU2434" s="255" t="s">
        <v>82</v>
      </c>
      <c r="AV2434" s="14" t="s">
        <v>80</v>
      </c>
      <c r="AW2434" s="14" t="s">
        <v>33</v>
      </c>
      <c r="AX2434" s="14" t="s">
        <v>72</v>
      </c>
      <c r="AY2434" s="255" t="s">
        <v>180</v>
      </c>
    </row>
    <row r="2435" s="14" customFormat="1">
      <c r="A2435" s="14"/>
      <c r="B2435" s="246"/>
      <c r="C2435" s="247"/>
      <c r="D2435" s="228" t="s">
        <v>193</v>
      </c>
      <c r="E2435" s="248" t="s">
        <v>19</v>
      </c>
      <c r="F2435" s="249" t="s">
        <v>622</v>
      </c>
      <c r="G2435" s="247"/>
      <c r="H2435" s="248" t="s">
        <v>19</v>
      </c>
      <c r="I2435" s="250"/>
      <c r="J2435" s="247"/>
      <c r="K2435" s="247"/>
      <c r="L2435" s="251"/>
      <c r="M2435" s="252"/>
      <c r="N2435" s="253"/>
      <c r="O2435" s="253"/>
      <c r="P2435" s="253"/>
      <c r="Q2435" s="253"/>
      <c r="R2435" s="253"/>
      <c r="S2435" s="253"/>
      <c r="T2435" s="254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55" t="s">
        <v>193</v>
      </c>
      <c r="AU2435" s="255" t="s">
        <v>82</v>
      </c>
      <c r="AV2435" s="14" t="s">
        <v>80</v>
      </c>
      <c r="AW2435" s="14" t="s">
        <v>33</v>
      </c>
      <c r="AX2435" s="14" t="s">
        <v>72</v>
      </c>
      <c r="AY2435" s="255" t="s">
        <v>180</v>
      </c>
    </row>
    <row r="2436" s="13" customFormat="1">
      <c r="A2436" s="13"/>
      <c r="B2436" s="235"/>
      <c r="C2436" s="236"/>
      <c r="D2436" s="228" t="s">
        <v>193</v>
      </c>
      <c r="E2436" s="237" t="s">
        <v>19</v>
      </c>
      <c r="F2436" s="238" t="s">
        <v>2777</v>
      </c>
      <c r="G2436" s="236"/>
      <c r="H2436" s="239">
        <v>15.4</v>
      </c>
      <c r="I2436" s="240"/>
      <c r="J2436" s="236"/>
      <c r="K2436" s="236"/>
      <c r="L2436" s="241"/>
      <c r="M2436" s="242"/>
      <c r="N2436" s="243"/>
      <c r="O2436" s="243"/>
      <c r="P2436" s="243"/>
      <c r="Q2436" s="243"/>
      <c r="R2436" s="243"/>
      <c r="S2436" s="243"/>
      <c r="T2436" s="244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45" t="s">
        <v>193</v>
      </c>
      <c r="AU2436" s="245" t="s">
        <v>82</v>
      </c>
      <c r="AV2436" s="13" t="s">
        <v>82</v>
      </c>
      <c r="AW2436" s="13" t="s">
        <v>33</v>
      </c>
      <c r="AX2436" s="13" t="s">
        <v>72</v>
      </c>
      <c r="AY2436" s="245" t="s">
        <v>180</v>
      </c>
    </row>
    <row r="2437" s="14" customFormat="1">
      <c r="A2437" s="14"/>
      <c r="B2437" s="246"/>
      <c r="C2437" s="247"/>
      <c r="D2437" s="228" t="s">
        <v>193</v>
      </c>
      <c r="E2437" s="248" t="s">
        <v>19</v>
      </c>
      <c r="F2437" s="249" t="s">
        <v>856</v>
      </c>
      <c r="G2437" s="247"/>
      <c r="H2437" s="248" t="s">
        <v>19</v>
      </c>
      <c r="I2437" s="250"/>
      <c r="J2437" s="247"/>
      <c r="K2437" s="247"/>
      <c r="L2437" s="251"/>
      <c r="M2437" s="252"/>
      <c r="N2437" s="253"/>
      <c r="O2437" s="253"/>
      <c r="P2437" s="253"/>
      <c r="Q2437" s="253"/>
      <c r="R2437" s="253"/>
      <c r="S2437" s="253"/>
      <c r="T2437" s="254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5" t="s">
        <v>193</v>
      </c>
      <c r="AU2437" s="255" t="s">
        <v>82</v>
      </c>
      <c r="AV2437" s="14" t="s">
        <v>80</v>
      </c>
      <c r="AW2437" s="14" t="s">
        <v>33</v>
      </c>
      <c r="AX2437" s="14" t="s">
        <v>72</v>
      </c>
      <c r="AY2437" s="255" t="s">
        <v>180</v>
      </c>
    </row>
    <row r="2438" s="13" customFormat="1">
      <c r="A2438" s="13"/>
      <c r="B2438" s="235"/>
      <c r="C2438" s="236"/>
      <c r="D2438" s="228" t="s">
        <v>193</v>
      </c>
      <c r="E2438" s="237" t="s">
        <v>19</v>
      </c>
      <c r="F2438" s="238" t="s">
        <v>2778</v>
      </c>
      <c r="G2438" s="236"/>
      <c r="H2438" s="239">
        <v>22.5</v>
      </c>
      <c r="I2438" s="240"/>
      <c r="J2438" s="236"/>
      <c r="K2438" s="236"/>
      <c r="L2438" s="241"/>
      <c r="M2438" s="242"/>
      <c r="N2438" s="243"/>
      <c r="O2438" s="243"/>
      <c r="P2438" s="243"/>
      <c r="Q2438" s="243"/>
      <c r="R2438" s="243"/>
      <c r="S2438" s="243"/>
      <c r="T2438" s="244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45" t="s">
        <v>193</v>
      </c>
      <c r="AU2438" s="245" t="s">
        <v>82</v>
      </c>
      <c r="AV2438" s="13" t="s">
        <v>82</v>
      </c>
      <c r="AW2438" s="13" t="s">
        <v>33</v>
      </c>
      <c r="AX2438" s="13" t="s">
        <v>72</v>
      </c>
      <c r="AY2438" s="245" t="s">
        <v>180</v>
      </c>
    </row>
    <row r="2439" s="16" customFormat="1">
      <c r="A2439" s="16"/>
      <c r="B2439" s="267"/>
      <c r="C2439" s="268"/>
      <c r="D2439" s="228" t="s">
        <v>193</v>
      </c>
      <c r="E2439" s="269" t="s">
        <v>19</v>
      </c>
      <c r="F2439" s="270" t="s">
        <v>473</v>
      </c>
      <c r="G2439" s="268"/>
      <c r="H2439" s="271">
        <v>57.899999999999999</v>
      </c>
      <c r="I2439" s="272"/>
      <c r="J2439" s="268"/>
      <c r="K2439" s="268"/>
      <c r="L2439" s="273"/>
      <c r="M2439" s="274"/>
      <c r="N2439" s="275"/>
      <c r="O2439" s="275"/>
      <c r="P2439" s="275"/>
      <c r="Q2439" s="275"/>
      <c r="R2439" s="275"/>
      <c r="S2439" s="275"/>
      <c r="T2439" s="276"/>
      <c r="U2439" s="16"/>
      <c r="V2439" s="16"/>
      <c r="W2439" s="16"/>
      <c r="X2439" s="16"/>
      <c r="Y2439" s="16"/>
      <c r="Z2439" s="16"/>
      <c r="AA2439" s="16"/>
      <c r="AB2439" s="16"/>
      <c r="AC2439" s="16"/>
      <c r="AD2439" s="16"/>
      <c r="AE2439" s="16"/>
      <c r="AT2439" s="277" t="s">
        <v>193</v>
      </c>
      <c r="AU2439" s="277" t="s">
        <v>82</v>
      </c>
      <c r="AV2439" s="16" t="s">
        <v>100</v>
      </c>
      <c r="AW2439" s="16" t="s">
        <v>33</v>
      </c>
      <c r="AX2439" s="16" t="s">
        <v>72</v>
      </c>
      <c r="AY2439" s="277" t="s">
        <v>180</v>
      </c>
    </row>
    <row r="2440" s="14" customFormat="1">
      <c r="A2440" s="14"/>
      <c r="B2440" s="246"/>
      <c r="C2440" s="247"/>
      <c r="D2440" s="228" t="s">
        <v>193</v>
      </c>
      <c r="E2440" s="248" t="s">
        <v>19</v>
      </c>
      <c r="F2440" s="249" t="s">
        <v>2779</v>
      </c>
      <c r="G2440" s="247"/>
      <c r="H2440" s="248" t="s">
        <v>19</v>
      </c>
      <c r="I2440" s="250"/>
      <c r="J2440" s="247"/>
      <c r="K2440" s="247"/>
      <c r="L2440" s="251"/>
      <c r="M2440" s="252"/>
      <c r="N2440" s="253"/>
      <c r="O2440" s="253"/>
      <c r="P2440" s="253"/>
      <c r="Q2440" s="253"/>
      <c r="R2440" s="253"/>
      <c r="S2440" s="253"/>
      <c r="T2440" s="254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5" t="s">
        <v>193</v>
      </c>
      <c r="AU2440" s="255" t="s">
        <v>82</v>
      </c>
      <c r="AV2440" s="14" t="s">
        <v>80</v>
      </c>
      <c r="AW2440" s="14" t="s">
        <v>33</v>
      </c>
      <c r="AX2440" s="14" t="s">
        <v>72</v>
      </c>
      <c r="AY2440" s="255" t="s">
        <v>180</v>
      </c>
    </row>
    <row r="2441" s="14" customFormat="1">
      <c r="A2441" s="14"/>
      <c r="B2441" s="246"/>
      <c r="C2441" s="247"/>
      <c r="D2441" s="228" t="s">
        <v>193</v>
      </c>
      <c r="E2441" s="248" t="s">
        <v>19</v>
      </c>
      <c r="F2441" s="249" t="s">
        <v>622</v>
      </c>
      <c r="G2441" s="247"/>
      <c r="H2441" s="248" t="s">
        <v>19</v>
      </c>
      <c r="I2441" s="250"/>
      <c r="J2441" s="247"/>
      <c r="K2441" s="247"/>
      <c r="L2441" s="251"/>
      <c r="M2441" s="252"/>
      <c r="N2441" s="253"/>
      <c r="O2441" s="253"/>
      <c r="P2441" s="253"/>
      <c r="Q2441" s="253"/>
      <c r="R2441" s="253"/>
      <c r="S2441" s="253"/>
      <c r="T2441" s="254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55" t="s">
        <v>193</v>
      </c>
      <c r="AU2441" s="255" t="s">
        <v>82</v>
      </c>
      <c r="AV2441" s="14" t="s">
        <v>80</v>
      </c>
      <c r="AW2441" s="14" t="s">
        <v>33</v>
      </c>
      <c r="AX2441" s="14" t="s">
        <v>72</v>
      </c>
      <c r="AY2441" s="255" t="s">
        <v>180</v>
      </c>
    </row>
    <row r="2442" s="14" customFormat="1">
      <c r="A2442" s="14"/>
      <c r="B2442" s="246"/>
      <c r="C2442" s="247"/>
      <c r="D2442" s="228" t="s">
        <v>193</v>
      </c>
      <c r="E2442" s="248" t="s">
        <v>19</v>
      </c>
      <c r="F2442" s="249" t="s">
        <v>2780</v>
      </c>
      <c r="G2442" s="247"/>
      <c r="H2442" s="248" t="s">
        <v>19</v>
      </c>
      <c r="I2442" s="250"/>
      <c r="J2442" s="247"/>
      <c r="K2442" s="247"/>
      <c r="L2442" s="251"/>
      <c r="M2442" s="252"/>
      <c r="N2442" s="253"/>
      <c r="O2442" s="253"/>
      <c r="P2442" s="253"/>
      <c r="Q2442" s="253"/>
      <c r="R2442" s="253"/>
      <c r="S2442" s="253"/>
      <c r="T2442" s="254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5" t="s">
        <v>193</v>
      </c>
      <c r="AU2442" s="255" t="s">
        <v>82</v>
      </c>
      <c r="AV2442" s="14" t="s">
        <v>80</v>
      </c>
      <c r="AW2442" s="14" t="s">
        <v>33</v>
      </c>
      <c r="AX2442" s="14" t="s">
        <v>72</v>
      </c>
      <c r="AY2442" s="255" t="s">
        <v>180</v>
      </c>
    </row>
    <row r="2443" s="13" customFormat="1">
      <c r="A2443" s="13"/>
      <c r="B2443" s="235"/>
      <c r="C2443" s="236"/>
      <c r="D2443" s="228" t="s">
        <v>193</v>
      </c>
      <c r="E2443" s="237" t="s">
        <v>19</v>
      </c>
      <c r="F2443" s="238" t="s">
        <v>2781</v>
      </c>
      <c r="G2443" s="236"/>
      <c r="H2443" s="239">
        <v>11.725</v>
      </c>
      <c r="I2443" s="240"/>
      <c r="J2443" s="236"/>
      <c r="K2443" s="236"/>
      <c r="L2443" s="241"/>
      <c r="M2443" s="242"/>
      <c r="N2443" s="243"/>
      <c r="O2443" s="243"/>
      <c r="P2443" s="243"/>
      <c r="Q2443" s="243"/>
      <c r="R2443" s="243"/>
      <c r="S2443" s="243"/>
      <c r="T2443" s="244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45" t="s">
        <v>193</v>
      </c>
      <c r="AU2443" s="245" t="s">
        <v>82</v>
      </c>
      <c r="AV2443" s="13" t="s">
        <v>82</v>
      </c>
      <c r="AW2443" s="13" t="s">
        <v>33</v>
      </c>
      <c r="AX2443" s="13" t="s">
        <v>72</v>
      </c>
      <c r="AY2443" s="245" t="s">
        <v>180</v>
      </c>
    </row>
    <row r="2444" s="14" customFormat="1">
      <c r="A2444" s="14"/>
      <c r="B2444" s="246"/>
      <c r="C2444" s="247"/>
      <c r="D2444" s="228" t="s">
        <v>193</v>
      </c>
      <c r="E2444" s="248" t="s">
        <v>19</v>
      </c>
      <c r="F2444" s="249" t="s">
        <v>2616</v>
      </c>
      <c r="G2444" s="247"/>
      <c r="H2444" s="248" t="s">
        <v>19</v>
      </c>
      <c r="I2444" s="250"/>
      <c r="J2444" s="247"/>
      <c r="K2444" s="247"/>
      <c r="L2444" s="251"/>
      <c r="M2444" s="252"/>
      <c r="N2444" s="253"/>
      <c r="O2444" s="253"/>
      <c r="P2444" s="253"/>
      <c r="Q2444" s="253"/>
      <c r="R2444" s="253"/>
      <c r="S2444" s="253"/>
      <c r="T2444" s="254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5" t="s">
        <v>193</v>
      </c>
      <c r="AU2444" s="255" t="s">
        <v>82</v>
      </c>
      <c r="AV2444" s="14" t="s">
        <v>80</v>
      </c>
      <c r="AW2444" s="14" t="s">
        <v>33</v>
      </c>
      <c r="AX2444" s="14" t="s">
        <v>72</v>
      </c>
      <c r="AY2444" s="255" t="s">
        <v>180</v>
      </c>
    </row>
    <row r="2445" s="13" customFormat="1">
      <c r="A2445" s="13"/>
      <c r="B2445" s="235"/>
      <c r="C2445" s="236"/>
      <c r="D2445" s="228" t="s">
        <v>193</v>
      </c>
      <c r="E2445" s="237" t="s">
        <v>19</v>
      </c>
      <c r="F2445" s="238" t="s">
        <v>2782</v>
      </c>
      <c r="G2445" s="236"/>
      <c r="H2445" s="239">
        <v>8.2200000000000006</v>
      </c>
      <c r="I2445" s="240"/>
      <c r="J2445" s="236"/>
      <c r="K2445" s="236"/>
      <c r="L2445" s="241"/>
      <c r="M2445" s="242"/>
      <c r="N2445" s="243"/>
      <c r="O2445" s="243"/>
      <c r="P2445" s="243"/>
      <c r="Q2445" s="243"/>
      <c r="R2445" s="243"/>
      <c r="S2445" s="243"/>
      <c r="T2445" s="244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45" t="s">
        <v>193</v>
      </c>
      <c r="AU2445" s="245" t="s">
        <v>82</v>
      </c>
      <c r="AV2445" s="13" t="s">
        <v>82</v>
      </c>
      <c r="AW2445" s="13" t="s">
        <v>33</v>
      </c>
      <c r="AX2445" s="13" t="s">
        <v>72</v>
      </c>
      <c r="AY2445" s="245" t="s">
        <v>180</v>
      </c>
    </row>
    <row r="2446" s="14" customFormat="1">
      <c r="A2446" s="14"/>
      <c r="B2446" s="246"/>
      <c r="C2446" s="247"/>
      <c r="D2446" s="228" t="s">
        <v>193</v>
      </c>
      <c r="E2446" s="248" t="s">
        <v>19</v>
      </c>
      <c r="F2446" s="249" t="s">
        <v>2783</v>
      </c>
      <c r="G2446" s="247"/>
      <c r="H2446" s="248" t="s">
        <v>19</v>
      </c>
      <c r="I2446" s="250"/>
      <c r="J2446" s="247"/>
      <c r="K2446" s="247"/>
      <c r="L2446" s="251"/>
      <c r="M2446" s="252"/>
      <c r="N2446" s="253"/>
      <c r="O2446" s="253"/>
      <c r="P2446" s="253"/>
      <c r="Q2446" s="253"/>
      <c r="R2446" s="253"/>
      <c r="S2446" s="253"/>
      <c r="T2446" s="254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5" t="s">
        <v>193</v>
      </c>
      <c r="AU2446" s="255" t="s">
        <v>82</v>
      </c>
      <c r="AV2446" s="14" t="s">
        <v>80</v>
      </c>
      <c r="AW2446" s="14" t="s">
        <v>33</v>
      </c>
      <c r="AX2446" s="14" t="s">
        <v>72</v>
      </c>
      <c r="AY2446" s="255" t="s">
        <v>180</v>
      </c>
    </row>
    <row r="2447" s="13" customFormat="1">
      <c r="A2447" s="13"/>
      <c r="B2447" s="235"/>
      <c r="C2447" s="236"/>
      <c r="D2447" s="228" t="s">
        <v>193</v>
      </c>
      <c r="E2447" s="237" t="s">
        <v>19</v>
      </c>
      <c r="F2447" s="238" t="s">
        <v>2784</v>
      </c>
      <c r="G2447" s="236"/>
      <c r="H2447" s="239">
        <v>16.809999999999999</v>
      </c>
      <c r="I2447" s="240"/>
      <c r="J2447" s="236"/>
      <c r="K2447" s="236"/>
      <c r="L2447" s="241"/>
      <c r="M2447" s="242"/>
      <c r="N2447" s="243"/>
      <c r="O2447" s="243"/>
      <c r="P2447" s="243"/>
      <c r="Q2447" s="243"/>
      <c r="R2447" s="243"/>
      <c r="S2447" s="243"/>
      <c r="T2447" s="244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45" t="s">
        <v>193</v>
      </c>
      <c r="AU2447" s="245" t="s">
        <v>82</v>
      </c>
      <c r="AV2447" s="13" t="s">
        <v>82</v>
      </c>
      <c r="AW2447" s="13" t="s">
        <v>33</v>
      </c>
      <c r="AX2447" s="13" t="s">
        <v>72</v>
      </c>
      <c r="AY2447" s="245" t="s">
        <v>180</v>
      </c>
    </row>
    <row r="2448" s="14" customFormat="1">
      <c r="A2448" s="14"/>
      <c r="B2448" s="246"/>
      <c r="C2448" s="247"/>
      <c r="D2448" s="228" t="s">
        <v>193</v>
      </c>
      <c r="E2448" s="248" t="s">
        <v>19</v>
      </c>
      <c r="F2448" s="249" t="s">
        <v>2785</v>
      </c>
      <c r="G2448" s="247"/>
      <c r="H2448" s="248" t="s">
        <v>19</v>
      </c>
      <c r="I2448" s="250"/>
      <c r="J2448" s="247"/>
      <c r="K2448" s="247"/>
      <c r="L2448" s="251"/>
      <c r="M2448" s="252"/>
      <c r="N2448" s="253"/>
      <c r="O2448" s="253"/>
      <c r="P2448" s="253"/>
      <c r="Q2448" s="253"/>
      <c r="R2448" s="253"/>
      <c r="S2448" s="253"/>
      <c r="T2448" s="254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5" t="s">
        <v>193</v>
      </c>
      <c r="AU2448" s="255" t="s">
        <v>82</v>
      </c>
      <c r="AV2448" s="14" t="s">
        <v>80</v>
      </c>
      <c r="AW2448" s="14" t="s">
        <v>33</v>
      </c>
      <c r="AX2448" s="14" t="s">
        <v>72</v>
      </c>
      <c r="AY2448" s="255" t="s">
        <v>180</v>
      </c>
    </row>
    <row r="2449" s="13" customFormat="1">
      <c r="A2449" s="13"/>
      <c r="B2449" s="235"/>
      <c r="C2449" s="236"/>
      <c r="D2449" s="228" t="s">
        <v>193</v>
      </c>
      <c r="E2449" s="237" t="s">
        <v>19</v>
      </c>
      <c r="F2449" s="238" t="s">
        <v>2786</v>
      </c>
      <c r="G2449" s="236"/>
      <c r="H2449" s="239">
        <v>8.1170000000000009</v>
      </c>
      <c r="I2449" s="240"/>
      <c r="J2449" s="236"/>
      <c r="K2449" s="236"/>
      <c r="L2449" s="241"/>
      <c r="M2449" s="242"/>
      <c r="N2449" s="243"/>
      <c r="O2449" s="243"/>
      <c r="P2449" s="243"/>
      <c r="Q2449" s="243"/>
      <c r="R2449" s="243"/>
      <c r="S2449" s="243"/>
      <c r="T2449" s="244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45" t="s">
        <v>193</v>
      </c>
      <c r="AU2449" s="245" t="s">
        <v>82</v>
      </c>
      <c r="AV2449" s="13" t="s">
        <v>82</v>
      </c>
      <c r="AW2449" s="13" t="s">
        <v>33</v>
      </c>
      <c r="AX2449" s="13" t="s">
        <v>72</v>
      </c>
      <c r="AY2449" s="245" t="s">
        <v>180</v>
      </c>
    </row>
    <row r="2450" s="13" customFormat="1">
      <c r="A2450" s="13"/>
      <c r="B2450" s="235"/>
      <c r="C2450" s="236"/>
      <c r="D2450" s="228" t="s">
        <v>193</v>
      </c>
      <c r="E2450" s="237" t="s">
        <v>19</v>
      </c>
      <c r="F2450" s="238" t="s">
        <v>2787</v>
      </c>
      <c r="G2450" s="236"/>
      <c r="H2450" s="239">
        <v>36.356000000000002</v>
      </c>
      <c r="I2450" s="240"/>
      <c r="J2450" s="236"/>
      <c r="K2450" s="236"/>
      <c r="L2450" s="241"/>
      <c r="M2450" s="242"/>
      <c r="N2450" s="243"/>
      <c r="O2450" s="243"/>
      <c r="P2450" s="243"/>
      <c r="Q2450" s="243"/>
      <c r="R2450" s="243"/>
      <c r="S2450" s="243"/>
      <c r="T2450" s="244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5" t="s">
        <v>193</v>
      </c>
      <c r="AU2450" s="245" t="s">
        <v>82</v>
      </c>
      <c r="AV2450" s="13" t="s">
        <v>82</v>
      </c>
      <c r="AW2450" s="13" t="s">
        <v>33</v>
      </c>
      <c r="AX2450" s="13" t="s">
        <v>72</v>
      </c>
      <c r="AY2450" s="245" t="s">
        <v>180</v>
      </c>
    </row>
    <row r="2451" s="14" customFormat="1">
      <c r="A2451" s="14"/>
      <c r="B2451" s="246"/>
      <c r="C2451" s="247"/>
      <c r="D2451" s="228" t="s">
        <v>193</v>
      </c>
      <c r="E2451" s="248" t="s">
        <v>19</v>
      </c>
      <c r="F2451" s="249" t="s">
        <v>2788</v>
      </c>
      <c r="G2451" s="247"/>
      <c r="H2451" s="248" t="s">
        <v>19</v>
      </c>
      <c r="I2451" s="250"/>
      <c r="J2451" s="247"/>
      <c r="K2451" s="247"/>
      <c r="L2451" s="251"/>
      <c r="M2451" s="252"/>
      <c r="N2451" s="253"/>
      <c r="O2451" s="253"/>
      <c r="P2451" s="253"/>
      <c r="Q2451" s="253"/>
      <c r="R2451" s="253"/>
      <c r="S2451" s="253"/>
      <c r="T2451" s="25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5" t="s">
        <v>193</v>
      </c>
      <c r="AU2451" s="255" t="s">
        <v>82</v>
      </c>
      <c r="AV2451" s="14" t="s">
        <v>80</v>
      </c>
      <c r="AW2451" s="14" t="s">
        <v>33</v>
      </c>
      <c r="AX2451" s="14" t="s">
        <v>72</v>
      </c>
      <c r="AY2451" s="255" t="s">
        <v>180</v>
      </c>
    </row>
    <row r="2452" s="13" customFormat="1">
      <c r="A2452" s="13"/>
      <c r="B2452" s="235"/>
      <c r="C2452" s="236"/>
      <c r="D2452" s="228" t="s">
        <v>193</v>
      </c>
      <c r="E2452" s="237" t="s">
        <v>19</v>
      </c>
      <c r="F2452" s="238" t="s">
        <v>2789</v>
      </c>
      <c r="G2452" s="236"/>
      <c r="H2452" s="239">
        <v>10.199999999999999</v>
      </c>
      <c r="I2452" s="240"/>
      <c r="J2452" s="236"/>
      <c r="K2452" s="236"/>
      <c r="L2452" s="241"/>
      <c r="M2452" s="242"/>
      <c r="N2452" s="243"/>
      <c r="O2452" s="243"/>
      <c r="P2452" s="243"/>
      <c r="Q2452" s="243"/>
      <c r="R2452" s="243"/>
      <c r="S2452" s="243"/>
      <c r="T2452" s="244"/>
      <c r="U2452" s="13"/>
      <c r="V2452" s="13"/>
      <c r="W2452" s="13"/>
      <c r="X2452" s="13"/>
      <c r="Y2452" s="13"/>
      <c r="Z2452" s="13"/>
      <c r="AA2452" s="13"/>
      <c r="AB2452" s="13"/>
      <c r="AC2452" s="13"/>
      <c r="AD2452" s="13"/>
      <c r="AE2452" s="13"/>
      <c r="AT2452" s="245" t="s">
        <v>193</v>
      </c>
      <c r="AU2452" s="245" t="s">
        <v>82</v>
      </c>
      <c r="AV2452" s="13" t="s">
        <v>82</v>
      </c>
      <c r="AW2452" s="13" t="s">
        <v>33</v>
      </c>
      <c r="AX2452" s="13" t="s">
        <v>72</v>
      </c>
      <c r="AY2452" s="245" t="s">
        <v>180</v>
      </c>
    </row>
    <row r="2453" s="14" customFormat="1">
      <c r="A2453" s="14"/>
      <c r="B2453" s="246"/>
      <c r="C2453" s="247"/>
      <c r="D2453" s="228" t="s">
        <v>193</v>
      </c>
      <c r="E2453" s="248" t="s">
        <v>19</v>
      </c>
      <c r="F2453" s="249" t="s">
        <v>2616</v>
      </c>
      <c r="G2453" s="247"/>
      <c r="H2453" s="248" t="s">
        <v>19</v>
      </c>
      <c r="I2453" s="250"/>
      <c r="J2453" s="247"/>
      <c r="K2453" s="247"/>
      <c r="L2453" s="251"/>
      <c r="M2453" s="252"/>
      <c r="N2453" s="253"/>
      <c r="O2453" s="253"/>
      <c r="P2453" s="253"/>
      <c r="Q2453" s="253"/>
      <c r="R2453" s="253"/>
      <c r="S2453" s="253"/>
      <c r="T2453" s="254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5" t="s">
        <v>193</v>
      </c>
      <c r="AU2453" s="255" t="s">
        <v>82</v>
      </c>
      <c r="AV2453" s="14" t="s">
        <v>80</v>
      </c>
      <c r="AW2453" s="14" t="s">
        <v>33</v>
      </c>
      <c r="AX2453" s="14" t="s">
        <v>72</v>
      </c>
      <c r="AY2453" s="255" t="s">
        <v>180</v>
      </c>
    </row>
    <row r="2454" s="13" customFormat="1">
      <c r="A2454" s="13"/>
      <c r="B2454" s="235"/>
      <c r="C2454" s="236"/>
      <c r="D2454" s="228" t="s">
        <v>193</v>
      </c>
      <c r="E2454" s="237" t="s">
        <v>19</v>
      </c>
      <c r="F2454" s="238" t="s">
        <v>2790</v>
      </c>
      <c r="G2454" s="236"/>
      <c r="H2454" s="239">
        <v>9.5199999999999996</v>
      </c>
      <c r="I2454" s="240"/>
      <c r="J2454" s="236"/>
      <c r="K2454" s="236"/>
      <c r="L2454" s="241"/>
      <c r="M2454" s="242"/>
      <c r="N2454" s="243"/>
      <c r="O2454" s="243"/>
      <c r="P2454" s="243"/>
      <c r="Q2454" s="243"/>
      <c r="R2454" s="243"/>
      <c r="S2454" s="243"/>
      <c r="T2454" s="244"/>
      <c r="U2454" s="13"/>
      <c r="V2454" s="13"/>
      <c r="W2454" s="13"/>
      <c r="X2454" s="13"/>
      <c r="Y2454" s="13"/>
      <c r="Z2454" s="13"/>
      <c r="AA2454" s="13"/>
      <c r="AB2454" s="13"/>
      <c r="AC2454" s="13"/>
      <c r="AD2454" s="13"/>
      <c r="AE2454" s="13"/>
      <c r="AT2454" s="245" t="s">
        <v>193</v>
      </c>
      <c r="AU2454" s="245" t="s">
        <v>82</v>
      </c>
      <c r="AV2454" s="13" t="s">
        <v>82</v>
      </c>
      <c r="AW2454" s="13" t="s">
        <v>33</v>
      </c>
      <c r="AX2454" s="13" t="s">
        <v>72</v>
      </c>
      <c r="AY2454" s="245" t="s">
        <v>180</v>
      </c>
    </row>
    <row r="2455" s="16" customFormat="1">
      <c r="A2455" s="16"/>
      <c r="B2455" s="267"/>
      <c r="C2455" s="268"/>
      <c r="D2455" s="228" t="s">
        <v>193</v>
      </c>
      <c r="E2455" s="269" t="s">
        <v>19</v>
      </c>
      <c r="F2455" s="270" t="s">
        <v>473</v>
      </c>
      <c r="G2455" s="268"/>
      <c r="H2455" s="271">
        <v>100.94799999999999</v>
      </c>
      <c r="I2455" s="272"/>
      <c r="J2455" s="268"/>
      <c r="K2455" s="268"/>
      <c r="L2455" s="273"/>
      <c r="M2455" s="274"/>
      <c r="N2455" s="275"/>
      <c r="O2455" s="275"/>
      <c r="P2455" s="275"/>
      <c r="Q2455" s="275"/>
      <c r="R2455" s="275"/>
      <c r="S2455" s="275"/>
      <c r="T2455" s="276"/>
      <c r="U2455" s="16"/>
      <c r="V2455" s="16"/>
      <c r="W2455" s="16"/>
      <c r="X2455" s="16"/>
      <c r="Y2455" s="16"/>
      <c r="Z2455" s="16"/>
      <c r="AA2455" s="16"/>
      <c r="AB2455" s="16"/>
      <c r="AC2455" s="16"/>
      <c r="AD2455" s="16"/>
      <c r="AE2455" s="16"/>
      <c r="AT2455" s="277" t="s">
        <v>193</v>
      </c>
      <c r="AU2455" s="277" t="s">
        <v>82</v>
      </c>
      <c r="AV2455" s="16" t="s">
        <v>100</v>
      </c>
      <c r="AW2455" s="16" t="s">
        <v>33</v>
      </c>
      <c r="AX2455" s="16" t="s">
        <v>72</v>
      </c>
      <c r="AY2455" s="277" t="s">
        <v>180</v>
      </c>
    </row>
    <row r="2456" s="14" customFormat="1">
      <c r="A2456" s="14"/>
      <c r="B2456" s="246"/>
      <c r="C2456" s="247"/>
      <c r="D2456" s="228" t="s">
        <v>193</v>
      </c>
      <c r="E2456" s="248" t="s">
        <v>19</v>
      </c>
      <c r="F2456" s="249" t="s">
        <v>2791</v>
      </c>
      <c r="G2456" s="247"/>
      <c r="H2456" s="248" t="s">
        <v>19</v>
      </c>
      <c r="I2456" s="250"/>
      <c r="J2456" s="247"/>
      <c r="K2456" s="247"/>
      <c r="L2456" s="251"/>
      <c r="M2456" s="252"/>
      <c r="N2456" s="253"/>
      <c r="O2456" s="253"/>
      <c r="P2456" s="253"/>
      <c r="Q2456" s="253"/>
      <c r="R2456" s="253"/>
      <c r="S2456" s="253"/>
      <c r="T2456" s="254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55" t="s">
        <v>193</v>
      </c>
      <c r="AU2456" s="255" t="s">
        <v>82</v>
      </c>
      <c r="AV2456" s="14" t="s">
        <v>80</v>
      </c>
      <c r="AW2456" s="14" t="s">
        <v>33</v>
      </c>
      <c r="AX2456" s="14" t="s">
        <v>72</v>
      </c>
      <c r="AY2456" s="255" t="s">
        <v>180</v>
      </c>
    </row>
    <row r="2457" s="14" customFormat="1">
      <c r="A2457" s="14"/>
      <c r="B2457" s="246"/>
      <c r="C2457" s="247"/>
      <c r="D2457" s="228" t="s">
        <v>193</v>
      </c>
      <c r="E2457" s="248" t="s">
        <v>19</v>
      </c>
      <c r="F2457" s="249" t="s">
        <v>622</v>
      </c>
      <c r="G2457" s="247"/>
      <c r="H2457" s="248" t="s">
        <v>19</v>
      </c>
      <c r="I2457" s="250"/>
      <c r="J2457" s="247"/>
      <c r="K2457" s="247"/>
      <c r="L2457" s="251"/>
      <c r="M2457" s="252"/>
      <c r="N2457" s="253"/>
      <c r="O2457" s="253"/>
      <c r="P2457" s="253"/>
      <c r="Q2457" s="253"/>
      <c r="R2457" s="253"/>
      <c r="S2457" s="253"/>
      <c r="T2457" s="254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5" t="s">
        <v>193</v>
      </c>
      <c r="AU2457" s="255" t="s">
        <v>82</v>
      </c>
      <c r="AV2457" s="14" t="s">
        <v>80</v>
      </c>
      <c r="AW2457" s="14" t="s">
        <v>33</v>
      </c>
      <c r="AX2457" s="14" t="s">
        <v>72</v>
      </c>
      <c r="AY2457" s="255" t="s">
        <v>180</v>
      </c>
    </row>
    <row r="2458" s="13" customFormat="1">
      <c r="A2458" s="13"/>
      <c r="B2458" s="235"/>
      <c r="C2458" s="236"/>
      <c r="D2458" s="228" t="s">
        <v>193</v>
      </c>
      <c r="E2458" s="237" t="s">
        <v>19</v>
      </c>
      <c r="F2458" s="238" t="s">
        <v>2692</v>
      </c>
      <c r="G2458" s="236"/>
      <c r="H2458" s="239">
        <v>6.5800000000000001</v>
      </c>
      <c r="I2458" s="240"/>
      <c r="J2458" s="236"/>
      <c r="K2458" s="236"/>
      <c r="L2458" s="241"/>
      <c r="M2458" s="242"/>
      <c r="N2458" s="243"/>
      <c r="O2458" s="243"/>
      <c r="P2458" s="243"/>
      <c r="Q2458" s="243"/>
      <c r="R2458" s="243"/>
      <c r="S2458" s="243"/>
      <c r="T2458" s="244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45" t="s">
        <v>193</v>
      </c>
      <c r="AU2458" s="245" t="s">
        <v>82</v>
      </c>
      <c r="AV2458" s="13" t="s">
        <v>82</v>
      </c>
      <c r="AW2458" s="13" t="s">
        <v>33</v>
      </c>
      <c r="AX2458" s="13" t="s">
        <v>72</v>
      </c>
      <c r="AY2458" s="245" t="s">
        <v>180</v>
      </c>
    </row>
    <row r="2459" s="13" customFormat="1">
      <c r="A2459" s="13"/>
      <c r="B2459" s="235"/>
      <c r="C2459" s="236"/>
      <c r="D2459" s="228" t="s">
        <v>193</v>
      </c>
      <c r="E2459" s="237" t="s">
        <v>19</v>
      </c>
      <c r="F2459" s="238" t="s">
        <v>2693</v>
      </c>
      <c r="G2459" s="236"/>
      <c r="H2459" s="239">
        <v>5.5</v>
      </c>
      <c r="I2459" s="240"/>
      <c r="J2459" s="236"/>
      <c r="K2459" s="236"/>
      <c r="L2459" s="241"/>
      <c r="M2459" s="242"/>
      <c r="N2459" s="243"/>
      <c r="O2459" s="243"/>
      <c r="P2459" s="243"/>
      <c r="Q2459" s="243"/>
      <c r="R2459" s="243"/>
      <c r="S2459" s="243"/>
      <c r="T2459" s="244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45" t="s">
        <v>193</v>
      </c>
      <c r="AU2459" s="245" t="s">
        <v>82</v>
      </c>
      <c r="AV2459" s="13" t="s">
        <v>82</v>
      </c>
      <c r="AW2459" s="13" t="s">
        <v>33</v>
      </c>
      <c r="AX2459" s="13" t="s">
        <v>72</v>
      </c>
      <c r="AY2459" s="245" t="s">
        <v>180</v>
      </c>
    </row>
    <row r="2460" s="13" customFormat="1">
      <c r="A2460" s="13"/>
      <c r="B2460" s="235"/>
      <c r="C2460" s="236"/>
      <c r="D2460" s="228" t="s">
        <v>193</v>
      </c>
      <c r="E2460" s="237" t="s">
        <v>19</v>
      </c>
      <c r="F2460" s="238" t="s">
        <v>2694</v>
      </c>
      <c r="G2460" s="236"/>
      <c r="H2460" s="239">
        <v>4.5</v>
      </c>
      <c r="I2460" s="240"/>
      <c r="J2460" s="236"/>
      <c r="K2460" s="236"/>
      <c r="L2460" s="241"/>
      <c r="M2460" s="242"/>
      <c r="N2460" s="243"/>
      <c r="O2460" s="243"/>
      <c r="P2460" s="243"/>
      <c r="Q2460" s="243"/>
      <c r="R2460" s="243"/>
      <c r="S2460" s="243"/>
      <c r="T2460" s="244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45" t="s">
        <v>193</v>
      </c>
      <c r="AU2460" s="245" t="s">
        <v>82</v>
      </c>
      <c r="AV2460" s="13" t="s">
        <v>82</v>
      </c>
      <c r="AW2460" s="13" t="s">
        <v>33</v>
      </c>
      <c r="AX2460" s="13" t="s">
        <v>72</v>
      </c>
      <c r="AY2460" s="245" t="s">
        <v>180</v>
      </c>
    </row>
    <row r="2461" s="13" customFormat="1">
      <c r="A2461" s="13"/>
      <c r="B2461" s="235"/>
      <c r="C2461" s="236"/>
      <c r="D2461" s="228" t="s">
        <v>193</v>
      </c>
      <c r="E2461" s="237" t="s">
        <v>19</v>
      </c>
      <c r="F2461" s="238" t="s">
        <v>2695</v>
      </c>
      <c r="G2461" s="236"/>
      <c r="H2461" s="239">
        <v>10</v>
      </c>
      <c r="I2461" s="240"/>
      <c r="J2461" s="236"/>
      <c r="K2461" s="236"/>
      <c r="L2461" s="241"/>
      <c r="M2461" s="242"/>
      <c r="N2461" s="243"/>
      <c r="O2461" s="243"/>
      <c r="P2461" s="243"/>
      <c r="Q2461" s="243"/>
      <c r="R2461" s="243"/>
      <c r="S2461" s="243"/>
      <c r="T2461" s="244"/>
      <c r="U2461" s="13"/>
      <c r="V2461" s="13"/>
      <c r="W2461" s="13"/>
      <c r="X2461" s="13"/>
      <c r="Y2461" s="13"/>
      <c r="Z2461" s="13"/>
      <c r="AA2461" s="13"/>
      <c r="AB2461" s="13"/>
      <c r="AC2461" s="13"/>
      <c r="AD2461" s="13"/>
      <c r="AE2461" s="13"/>
      <c r="AT2461" s="245" t="s">
        <v>193</v>
      </c>
      <c r="AU2461" s="245" t="s">
        <v>82</v>
      </c>
      <c r="AV2461" s="13" t="s">
        <v>82</v>
      </c>
      <c r="AW2461" s="13" t="s">
        <v>33</v>
      </c>
      <c r="AX2461" s="13" t="s">
        <v>72</v>
      </c>
      <c r="AY2461" s="245" t="s">
        <v>180</v>
      </c>
    </row>
    <row r="2462" s="13" customFormat="1">
      <c r="A2462" s="13"/>
      <c r="B2462" s="235"/>
      <c r="C2462" s="236"/>
      <c r="D2462" s="228" t="s">
        <v>193</v>
      </c>
      <c r="E2462" s="237" t="s">
        <v>19</v>
      </c>
      <c r="F2462" s="238" t="s">
        <v>2696</v>
      </c>
      <c r="G2462" s="236"/>
      <c r="H2462" s="239">
        <v>6.4800000000000004</v>
      </c>
      <c r="I2462" s="240"/>
      <c r="J2462" s="236"/>
      <c r="K2462" s="236"/>
      <c r="L2462" s="241"/>
      <c r="M2462" s="242"/>
      <c r="N2462" s="243"/>
      <c r="O2462" s="243"/>
      <c r="P2462" s="243"/>
      <c r="Q2462" s="243"/>
      <c r="R2462" s="243"/>
      <c r="S2462" s="243"/>
      <c r="T2462" s="244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45" t="s">
        <v>193</v>
      </c>
      <c r="AU2462" s="245" t="s">
        <v>82</v>
      </c>
      <c r="AV2462" s="13" t="s">
        <v>82</v>
      </c>
      <c r="AW2462" s="13" t="s">
        <v>33</v>
      </c>
      <c r="AX2462" s="13" t="s">
        <v>72</v>
      </c>
      <c r="AY2462" s="245" t="s">
        <v>180</v>
      </c>
    </row>
    <row r="2463" s="13" customFormat="1">
      <c r="A2463" s="13"/>
      <c r="B2463" s="235"/>
      <c r="C2463" s="236"/>
      <c r="D2463" s="228" t="s">
        <v>193</v>
      </c>
      <c r="E2463" s="237" t="s">
        <v>19</v>
      </c>
      <c r="F2463" s="238" t="s">
        <v>2697</v>
      </c>
      <c r="G2463" s="236"/>
      <c r="H2463" s="239">
        <v>10.5</v>
      </c>
      <c r="I2463" s="240"/>
      <c r="J2463" s="236"/>
      <c r="K2463" s="236"/>
      <c r="L2463" s="241"/>
      <c r="M2463" s="242"/>
      <c r="N2463" s="243"/>
      <c r="O2463" s="243"/>
      <c r="P2463" s="243"/>
      <c r="Q2463" s="243"/>
      <c r="R2463" s="243"/>
      <c r="S2463" s="243"/>
      <c r="T2463" s="244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45" t="s">
        <v>193</v>
      </c>
      <c r="AU2463" s="245" t="s">
        <v>82</v>
      </c>
      <c r="AV2463" s="13" t="s">
        <v>82</v>
      </c>
      <c r="AW2463" s="13" t="s">
        <v>33</v>
      </c>
      <c r="AX2463" s="13" t="s">
        <v>72</v>
      </c>
      <c r="AY2463" s="245" t="s">
        <v>180</v>
      </c>
    </row>
    <row r="2464" s="13" customFormat="1">
      <c r="A2464" s="13"/>
      <c r="B2464" s="235"/>
      <c r="C2464" s="236"/>
      <c r="D2464" s="228" t="s">
        <v>193</v>
      </c>
      <c r="E2464" s="237" t="s">
        <v>19</v>
      </c>
      <c r="F2464" s="238" t="s">
        <v>2698</v>
      </c>
      <c r="G2464" s="236"/>
      <c r="H2464" s="239">
        <v>6.5199999999999996</v>
      </c>
      <c r="I2464" s="240"/>
      <c r="J2464" s="236"/>
      <c r="K2464" s="236"/>
      <c r="L2464" s="241"/>
      <c r="M2464" s="242"/>
      <c r="N2464" s="243"/>
      <c r="O2464" s="243"/>
      <c r="P2464" s="243"/>
      <c r="Q2464" s="243"/>
      <c r="R2464" s="243"/>
      <c r="S2464" s="243"/>
      <c r="T2464" s="244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45" t="s">
        <v>193</v>
      </c>
      <c r="AU2464" s="245" t="s">
        <v>82</v>
      </c>
      <c r="AV2464" s="13" t="s">
        <v>82</v>
      </c>
      <c r="AW2464" s="13" t="s">
        <v>33</v>
      </c>
      <c r="AX2464" s="13" t="s">
        <v>72</v>
      </c>
      <c r="AY2464" s="245" t="s">
        <v>180</v>
      </c>
    </row>
    <row r="2465" s="13" customFormat="1">
      <c r="A2465" s="13"/>
      <c r="B2465" s="235"/>
      <c r="C2465" s="236"/>
      <c r="D2465" s="228" t="s">
        <v>193</v>
      </c>
      <c r="E2465" s="237" t="s">
        <v>19</v>
      </c>
      <c r="F2465" s="238" t="s">
        <v>2699</v>
      </c>
      <c r="G2465" s="236"/>
      <c r="H2465" s="239">
        <v>6.7199999999999998</v>
      </c>
      <c r="I2465" s="240"/>
      <c r="J2465" s="236"/>
      <c r="K2465" s="236"/>
      <c r="L2465" s="241"/>
      <c r="M2465" s="242"/>
      <c r="N2465" s="243"/>
      <c r="O2465" s="243"/>
      <c r="P2465" s="243"/>
      <c r="Q2465" s="243"/>
      <c r="R2465" s="243"/>
      <c r="S2465" s="243"/>
      <c r="T2465" s="244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45" t="s">
        <v>193</v>
      </c>
      <c r="AU2465" s="245" t="s">
        <v>82</v>
      </c>
      <c r="AV2465" s="13" t="s">
        <v>82</v>
      </c>
      <c r="AW2465" s="13" t="s">
        <v>33</v>
      </c>
      <c r="AX2465" s="13" t="s">
        <v>72</v>
      </c>
      <c r="AY2465" s="245" t="s">
        <v>180</v>
      </c>
    </row>
    <row r="2466" s="13" customFormat="1">
      <c r="A2466" s="13"/>
      <c r="B2466" s="235"/>
      <c r="C2466" s="236"/>
      <c r="D2466" s="228" t="s">
        <v>193</v>
      </c>
      <c r="E2466" s="237" t="s">
        <v>19</v>
      </c>
      <c r="F2466" s="238" t="s">
        <v>2700</v>
      </c>
      <c r="G2466" s="236"/>
      <c r="H2466" s="239">
        <v>6.2699999999999996</v>
      </c>
      <c r="I2466" s="240"/>
      <c r="J2466" s="236"/>
      <c r="K2466" s="236"/>
      <c r="L2466" s="241"/>
      <c r="M2466" s="242"/>
      <c r="N2466" s="243"/>
      <c r="O2466" s="243"/>
      <c r="P2466" s="243"/>
      <c r="Q2466" s="243"/>
      <c r="R2466" s="243"/>
      <c r="S2466" s="243"/>
      <c r="T2466" s="244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45" t="s">
        <v>193</v>
      </c>
      <c r="AU2466" s="245" t="s">
        <v>82</v>
      </c>
      <c r="AV2466" s="13" t="s">
        <v>82</v>
      </c>
      <c r="AW2466" s="13" t="s">
        <v>33</v>
      </c>
      <c r="AX2466" s="13" t="s">
        <v>72</v>
      </c>
      <c r="AY2466" s="245" t="s">
        <v>180</v>
      </c>
    </row>
    <row r="2467" s="14" customFormat="1">
      <c r="A2467" s="14"/>
      <c r="B2467" s="246"/>
      <c r="C2467" s="247"/>
      <c r="D2467" s="228" t="s">
        <v>193</v>
      </c>
      <c r="E2467" s="248" t="s">
        <v>19</v>
      </c>
      <c r="F2467" s="249" t="s">
        <v>2634</v>
      </c>
      <c r="G2467" s="247"/>
      <c r="H2467" s="248" t="s">
        <v>19</v>
      </c>
      <c r="I2467" s="250"/>
      <c r="J2467" s="247"/>
      <c r="K2467" s="247"/>
      <c r="L2467" s="251"/>
      <c r="M2467" s="252"/>
      <c r="N2467" s="253"/>
      <c r="O2467" s="253"/>
      <c r="P2467" s="253"/>
      <c r="Q2467" s="253"/>
      <c r="R2467" s="253"/>
      <c r="S2467" s="253"/>
      <c r="T2467" s="254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5" t="s">
        <v>193</v>
      </c>
      <c r="AU2467" s="255" t="s">
        <v>82</v>
      </c>
      <c r="AV2467" s="14" t="s">
        <v>80</v>
      </c>
      <c r="AW2467" s="14" t="s">
        <v>33</v>
      </c>
      <c r="AX2467" s="14" t="s">
        <v>72</v>
      </c>
      <c r="AY2467" s="255" t="s">
        <v>180</v>
      </c>
    </row>
    <row r="2468" s="13" customFormat="1">
      <c r="A2468" s="13"/>
      <c r="B2468" s="235"/>
      <c r="C2468" s="236"/>
      <c r="D2468" s="228" t="s">
        <v>193</v>
      </c>
      <c r="E2468" s="237" t="s">
        <v>19</v>
      </c>
      <c r="F2468" s="238" t="s">
        <v>2701</v>
      </c>
      <c r="G2468" s="236"/>
      <c r="H2468" s="239">
        <v>19</v>
      </c>
      <c r="I2468" s="240"/>
      <c r="J2468" s="236"/>
      <c r="K2468" s="236"/>
      <c r="L2468" s="241"/>
      <c r="M2468" s="242"/>
      <c r="N2468" s="243"/>
      <c r="O2468" s="243"/>
      <c r="P2468" s="243"/>
      <c r="Q2468" s="243"/>
      <c r="R2468" s="243"/>
      <c r="S2468" s="243"/>
      <c r="T2468" s="244"/>
      <c r="U2468" s="13"/>
      <c r="V2468" s="13"/>
      <c r="W2468" s="13"/>
      <c r="X2468" s="13"/>
      <c r="Y2468" s="13"/>
      <c r="Z2468" s="13"/>
      <c r="AA2468" s="13"/>
      <c r="AB2468" s="13"/>
      <c r="AC2468" s="13"/>
      <c r="AD2468" s="13"/>
      <c r="AE2468" s="13"/>
      <c r="AT2468" s="245" t="s">
        <v>193</v>
      </c>
      <c r="AU2468" s="245" t="s">
        <v>82</v>
      </c>
      <c r="AV2468" s="13" t="s">
        <v>82</v>
      </c>
      <c r="AW2468" s="13" t="s">
        <v>33</v>
      </c>
      <c r="AX2468" s="13" t="s">
        <v>72</v>
      </c>
      <c r="AY2468" s="245" t="s">
        <v>180</v>
      </c>
    </row>
    <row r="2469" s="13" customFormat="1">
      <c r="A2469" s="13"/>
      <c r="B2469" s="235"/>
      <c r="C2469" s="236"/>
      <c r="D2469" s="228" t="s">
        <v>193</v>
      </c>
      <c r="E2469" s="237" t="s">
        <v>19</v>
      </c>
      <c r="F2469" s="238" t="s">
        <v>2702</v>
      </c>
      <c r="G2469" s="236"/>
      <c r="H2469" s="239">
        <v>9.5</v>
      </c>
      <c r="I2469" s="240"/>
      <c r="J2469" s="236"/>
      <c r="K2469" s="236"/>
      <c r="L2469" s="241"/>
      <c r="M2469" s="242"/>
      <c r="N2469" s="243"/>
      <c r="O2469" s="243"/>
      <c r="P2469" s="243"/>
      <c r="Q2469" s="243"/>
      <c r="R2469" s="243"/>
      <c r="S2469" s="243"/>
      <c r="T2469" s="244"/>
      <c r="U2469" s="13"/>
      <c r="V2469" s="13"/>
      <c r="W2469" s="13"/>
      <c r="X2469" s="13"/>
      <c r="Y2469" s="13"/>
      <c r="Z2469" s="13"/>
      <c r="AA2469" s="13"/>
      <c r="AB2469" s="13"/>
      <c r="AC2469" s="13"/>
      <c r="AD2469" s="13"/>
      <c r="AE2469" s="13"/>
      <c r="AT2469" s="245" t="s">
        <v>193</v>
      </c>
      <c r="AU2469" s="245" t="s">
        <v>82</v>
      </c>
      <c r="AV2469" s="13" t="s">
        <v>82</v>
      </c>
      <c r="AW2469" s="13" t="s">
        <v>33</v>
      </c>
      <c r="AX2469" s="13" t="s">
        <v>72</v>
      </c>
      <c r="AY2469" s="245" t="s">
        <v>180</v>
      </c>
    </row>
    <row r="2470" s="13" customFormat="1">
      <c r="A2470" s="13"/>
      <c r="B2470" s="235"/>
      <c r="C2470" s="236"/>
      <c r="D2470" s="228" t="s">
        <v>193</v>
      </c>
      <c r="E2470" s="237" t="s">
        <v>19</v>
      </c>
      <c r="F2470" s="238" t="s">
        <v>2703</v>
      </c>
      <c r="G2470" s="236"/>
      <c r="H2470" s="239">
        <v>26.25</v>
      </c>
      <c r="I2470" s="240"/>
      <c r="J2470" s="236"/>
      <c r="K2470" s="236"/>
      <c r="L2470" s="241"/>
      <c r="M2470" s="242"/>
      <c r="N2470" s="243"/>
      <c r="O2470" s="243"/>
      <c r="P2470" s="243"/>
      <c r="Q2470" s="243"/>
      <c r="R2470" s="243"/>
      <c r="S2470" s="243"/>
      <c r="T2470" s="244"/>
      <c r="U2470" s="13"/>
      <c r="V2470" s="13"/>
      <c r="W2470" s="13"/>
      <c r="X2470" s="13"/>
      <c r="Y2470" s="13"/>
      <c r="Z2470" s="13"/>
      <c r="AA2470" s="13"/>
      <c r="AB2470" s="13"/>
      <c r="AC2470" s="13"/>
      <c r="AD2470" s="13"/>
      <c r="AE2470" s="13"/>
      <c r="AT2470" s="245" t="s">
        <v>193</v>
      </c>
      <c r="AU2470" s="245" t="s">
        <v>82</v>
      </c>
      <c r="AV2470" s="13" t="s">
        <v>82</v>
      </c>
      <c r="AW2470" s="13" t="s">
        <v>33</v>
      </c>
      <c r="AX2470" s="13" t="s">
        <v>72</v>
      </c>
      <c r="AY2470" s="245" t="s">
        <v>180</v>
      </c>
    </row>
    <row r="2471" s="13" customFormat="1">
      <c r="A2471" s="13"/>
      <c r="B2471" s="235"/>
      <c r="C2471" s="236"/>
      <c r="D2471" s="228" t="s">
        <v>193</v>
      </c>
      <c r="E2471" s="237" t="s">
        <v>19</v>
      </c>
      <c r="F2471" s="238" t="s">
        <v>2704</v>
      </c>
      <c r="G2471" s="236"/>
      <c r="H2471" s="239">
        <v>8.7300000000000004</v>
      </c>
      <c r="I2471" s="240"/>
      <c r="J2471" s="236"/>
      <c r="K2471" s="236"/>
      <c r="L2471" s="241"/>
      <c r="M2471" s="242"/>
      <c r="N2471" s="243"/>
      <c r="O2471" s="243"/>
      <c r="P2471" s="243"/>
      <c r="Q2471" s="243"/>
      <c r="R2471" s="243"/>
      <c r="S2471" s="243"/>
      <c r="T2471" s="244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45" t="s">
        <v>193</v>
      </c>
      <c r="AU2471" s="245" t="s">
        <v>82</v>
      </c>
      <c r="AV2471" s="13" t="s">
        <v>82</v>
      </c>
      <c r="AW2471" s="13" t="s">
        <v>33</v>
      </c>
      <c r="AX2471" s="13" t="s">
        <v>72</v>
      </c>
      <c r="AY2471" s="245" t="s">
        <v>180</v>
      </c>
    </row>
    <row r="2472" s="14" customFormat="1">
      <c r="A2472" s="14"/>
      <c r="B2472" s="246"/>
      <c r="C2472" s="247"/>
      <c r="D2472" s="228" t="s">
        <v>193</v>
      </c>
      <c r="E2472" s="248" t="s">
        <v>19</v>
      </c>
      <c r="F2472" s="249" t="s">
        <v>856</v>
      </c>
      <c r="G2472" s="247"/>
      <c r="H2472" s="248" t="s">
        <v>19</v>
      </c>
      <c r="I2472" s="250"/>
      <c r="J2472" s="247"/>
      <c r="K2472" s="247"/>
      <c r="L2472" s="251"/>
      <c r="M2472" s="252"/>
      <c r="N2472" s="253"/>
      <c r="O2472" s="253"/>
      <c r="P2472" s="253"/>
      <c r="Q2472" s="253"/>
      <c r="R2472" s="253"/>
      <c r="S2472" s="253"/>
      <c r="T2472" s="254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55" t="s">
        <v>193</v>
      </c>
      <c r="AU2472" s="255" t="s">
        <v>82</v>
      </c>
      <c r="AV2472" s="14" t="s">
        <v>80</v>
      </c>
      <c r="AW2472" s="14" t="s">
        <v>33</v>
      </c>
      <c r="AX2472" s="14" t="s">
        <v>72</v>
      </c>
      <c r="AY2472" s="255" t="s">
        <v>180</v>
      </c>
    </row>
    <row r="2473" s="13" customFormat="1">
      <c r="A2473" s="13"/>
      <c r="B2473" s="235"/>
      <c r="C2473" s="236"/>
      <c r="D2473" s="228" t="s">
        <v>193</v>
      </c>
      <c r="E2473" s="237" t="s">
        <v>19</v>
      </c>
      <c r="F2473" s="238" t="s">
        <v>2705</v>
      </c>
      <c r="G2473" s="236"/>
      <c r="H2473" s="239">
        <v>10.800000000000001</v>
      </c>
      <c r="I2473" s="240"/>
      <c r="J2473" s="236"/>
      <c r="K2473" s="236"/>
      <c r="L2473" s="241"/>
      <c r="M2473" s="242"/>
      <c r="N2473" s="243"/>
      <c r="O2473" s="243"/>
      <c r="P2473" s="243"/>
      <c r="Q2473" s="243"/>
      <c r="R2473" s="243"/>
      <c r="S2473" s="243"/>
      <c r="T2473" s="244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45" t="s">
        <v>193</v>
      </c>
      <c r="AU2473" s="245" t="s">
        <v>82</v>
      </c>
      <c r="AV2473" s="13" t="s">
        <v>82</v>
      </c>
      <c r="AW2473" s="13" t="s">
        <v>33</v>
      </c>
      <c r="AX2473" s="13" t="s">
        <v>72</v>
      </c>
      <c r="AY2473" s="245" t="s">
        <v>180</v>
      </c>
    </row>
    <row r="2474" s="13" customFormat="1">
      <c r="A2474" s="13"/>
      <c r="B2474" s="235"/>
      <c r="C2474" s="236"/>
      <c r="D2474" s="228" t="s">
        <v>193</v>
      </c>
      <c r="E2474" s="237" t="s">
        <v>19</v>
      </c>
      <c r="F2474" s="238" t="s">
        <v>2706</v>
      </c>
      <c r="G2474" s="236"/>
      <c r="H2474" s="239">
        <v>5.7000000000000002</v>
      </c>
      <c r="I2474" s="240"/>
      <c r="J2474" s="236"/>
      <c r="K2474" s="236"/>
      <c r="L2474" s="241"/>
      <c r="M2474" s="242"/>
      <c r="N2474" s="243"/>
      <c r="O2474" s="243"/>
      <c r="P2474" s="243"/>
      <c r="Q2474" s="243"/>
      <c r="R2474" s="243"/>
      <c r="S2474" s="243"/>
      <c r="T2474" s="244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45" t="s">
        <v>193</v>
      </c>
      <c r="AU2474" s="245" t="s">
        <v>82</v>
      </c>
      <c r="AV2474" s="13" t="s">
        <v>82</v>
      </c>
      <c r="AW2474" s="13" t="s">
        <v>33</v>
      </c>
      <c r="AX2474" s="13" t="s">
        <v>72</v>
      </c>
      <c r="AY2474" s="245" t="s">
        <v>180</v>
      </c>
    </row>
    <row r="2475" s="13" customFormat="1">
      <c r="A2475" s="13"/>
      <c r="B2475" s="235"/>
      <c r="C2475" s="236"/>
      <c r="D2475" s="228" t="s">
        <v>193</v>
      </c>
      <c r="E2475" s="237" t="s">
        <v>19</v>
      </c>
      <c r="F2475" s="238" t="s">
        <v>2707</v>
      </c>
      <c r="G2475" s="236"/>
      <c r="H2475" s="239">
        <v>8.25</v>
      </c>
      <c r="I2475" s="240"/>
      <c r="J2475" s="236"/>
      <c r="K2475" s="236"/>
      <c r="L2475" s="241"/>
      <c r="M2475" s="242"/>
      <c r="N2475" s="243"/>
      <c r="O2475" s="243"/>
      <c r="P2475" s="243"/>
      <c r="Q2475" s="243"/>
      <c r="R2475" s="243"/>
      <c r="S2475" s="243"/>
      <c r="T2475" s="244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45" t="s">
        <v>193</v>
      </c>
      <c r="AU2475" s="245" t="s">
        <v>82</v>
      </c>
      <c r="AV2475" s="13" t="s">
        <v>82</v>
      </c>
      <c r="AW2475" s="13" t="s">
        <v>33</v>
      </c>
      <c r="AX2475" s="13" t="s">
        <v>72</v>
      </c>
      <c r="AY2475" s="245" t="s">
        <v>180</v>
      </c>
    </row>
    <row r="2476" s="13" customFormat="1">
      <c r="A2476" s="13"/>
      <c r="B2476" s="235"/>
      <c r="C2476" s="236"/>
      <c r="D2476" s="228" t="s">
        <v>193</v>
      </c>
      <c r="E2476" s="237" t="s">
        <v>19</v>
      </c>
      <c r="F2476" s="238" t="s">
        <v>2708</v>
      </c>
      <c r="G2476" s="236"/>
      <c r="H2476" s="239">
        <v>7</v>
      </c>
      <c r="I2476" s="240"/>
      <c r="J2476" s="236"/>
      <c r="K2476" s="236"/>
      <c r="L2476" s="241"/>
      <c r="M2476" s="242"/>
      <c r="N2476" s="243"/>
      <c r="O2476" s="243"/>
      <c r="P2476" s="243"/>
      <c r="Q2476" s="243"/>
      <c r="R2476" s="243"/>
      <c r="S2476" s="243"/>
      <c r="T2476" s="244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45" t="s">
        <v>193</v>
      </c>
      <c r="AU2476" s="245" t="s">
        <v>82</v>
      </c>
      <c r="AV2476" s="13" t="s">
        <v>82</v>
      </c>
      <c r="AW2476" s="13" t="s">
        <v>33</v>
      </c>
      <c r="AX2476" s="13" t="s">
        <v>72</v>
      </c>
      <c r="AY2476" s="245" t="s">
        <v>180</v>
      </c>
    </row>
    <row r="2477" s="13" customFormat="1">
      <c r="A2477" s="13"/>
      <c r="B2477" s="235"/>
      <c r="C2477" s="236"/>
      <c r="D2477" s="228" t="s">
        <v>193</v>
      </c>
      <c r="E2477" s="237" t="s">
        <v>19</v>
      </c>
      <c r="F2477" s="238" t="s">
        <v>2709</v>
      </c>
      <c r="G2477" s="236"/>
      <c r="H2477" s="239">
        <v>7.0449999999999999</v>
      </c>
      <c r="I2477" s="240"/>
      <c r="J2477" s="236"/>
      <c r="K2477" s="236"/>
      <c r="L2477" s="241"/>
      <c r="M2477" s="242"/>
      <c r="N2477" s="243"/>
      <c r="O2477" s="243"/>
      <c r="P2477" s="243"/>
      <c r="Q2477" s="243"/>
      <c r="R2477" s="243"/>
      <c r="S2477" s="243"/>
      <c r="T2477" s="244"/>
      <c r="U2477" s="13"/>
      <c r="V2477" s="13"/>
      <c r="W2477" s="13"/>
      <c r="X2477" s="13"/>
      <c r="Y2477" s="13"/>
      <c r="Z2477" s="13"/>
      <c r="AA2477" s="13"/>
      <c r="AB2477" s="13"/>
      <c r="AC2477" s="13"/>
      <c r="AD2477" s="13"/>
      <c r="AE2477" s="13"/>
      <c r="AT2477" s="245" t="s">
        <v>193</v>
      </c>
      <c r="AU2477" s="245" t="s">
        <v>82</v>
      </c>
      <c r="AV2477" s="13" t="s">
        <v>82</v>
      </c>
      <c r="AW2477" s="13" t="s">
        <v>33</v>
      </c>
      <c r="AX2477" s="13" t="s">
        <v>72</v>
      </c>
      <c r="AY2477" s="245" t="s">
        <v>180</v>
      </c>
    </row>
    <row r="2478" s="13" customFormat="1">
      <c r="A2478" s="13"/>
      <c r="B2478" s="235"/>
      <c r="C2478" s="236"/>
      <c r="D2478" s="228" t="s">
        <v>193</v>
      </c>
      <c r="E2478" s="237" t="s">
        <v>19</v>
      </c>
      <c r="F2478" s="238" t="s">
        <v>2710</v>
      </c>
      <c r="G2478" s="236"/>
      <c r="H2478" s="239">
        <v>10.4</v>
      </c>
      <c r="I2478" s="240"/>
      <c r="J2478" s="236"/>
      <c r="K2478" s="236"/>
      <c r="L2478" s="241"/>
      <c r="M2478" s="242"/>
      <c r="N2478" s="243"/>
      <c r="O2478" s="243"/>
      <c r="P2478" s="243"/>
      <c r="Q2478" s="243"/>
      <c r="R2478" s="243"/>
      <c r="S2478" s="243"/>
      <c r="T2478" s="244"/>
      <c r="U2478" s="13"/>
      <c r="V2478" s="13"/>
      <c r="W2478" s="13"/>
      <c r="X2478" s="13"/>
      <c r="Y2478" s="13"/>
      <c r="Z2478" s="13"/>
      <c r="AA2478" s="13"/>
      <c r="AB2478" s="13"/>
      <c r="AC2478" s="13"/>
      <c r="AD2478" s="13"/>
      <c r="AE2478" s="13"/>
      <c r="AT2478" s="245" t="s">
        <v>193</v>
      </c>
      <c r="AU2478" s="245" t="s">
        <v>82</v>
      </c>
      <c r="AV2478" s="13" t="s">
        <v>82</v>
      </c>
      <c r="AW2478" s="13" t="s">
        <v>33</v>
      </c>
      <c r="AX2478" s="13" t="s">
        <v>72</v>
      </c>
      <c r="AY2478" s="245" t="s">
        <v>180</v>
      </c>
    </row>
    <row r="2479" s="13" customFormat="1">
      <c r="A2479" s="13"/>
      <c r="B2479" s="235"/>
      <c r="C2479" s="236"/>
      <c r="D2479" s="228" t="s">
        <v>193</v>
      </c>
      <c r="E2479" s="237" t="s">
        <v>19</v>
      </c>
      <c r="F2479" s="238" t="s">
        <v>2711</v>
      </c>
      <c r="G2479" s="236"/>
      <c r="H2479" s="239">
        <v>10.6</v>
      </c>
      <c r="I2479" s="240"/>
      <c r="J2479" s="236"/>
      <c r="K2479" s="236"/>
      <c r="L2479" s="241"/>
      <c r="M2479" s="242"/>
      <c r="N2479" s="243"/>
      <c r="O2479" s="243"/>
      <c r="P2479" s="243"/>
      <c r="Q2479" s="243"/>
      <c r="R2479" s="243"/>
      <c r="S2479" s="243"/>
      <c r="T2479" s="244"/>
      <c r="U2479" s="13"/>
      <c r="V2479" s="13"/>
      <c r="W2479" s="13"/>
      <c r="X2479" s="13"/>
      <c r="Y2479" s="13"/>
      <c r="Z2479" s="13"/>
      <c r="AA2479" s="13"/>
      <c r="AB2479" s="13"/>
      <c r="AC2479" s="13"/>
      <c r="AD2479" s="13"/>
      <c r="AE2479" s="13"/>
      <c r="AT2479" s="245" t="s">
        <v>193</v>
      </c>
      <c r="AU2479" s="245" t="s">
        <v>82</v>
      </c>
      <c r="AV2479" s="13" t="s">
        <v>82</v>
      </c>
      <c r="AW2479" s="13" t="s">
        <v>33</v>
      </c>
      <c r="AX2479" s="13" t="s">
        <v>72</v>
      </c>
      <c r="AY2479" s="245" t="s">
        <v>180</v>
      </c>
    </row>
    <row r="2480" s="13" customFormat="1">
      <c r="A2480" s="13"/>
      <c r="B2480" s="235"/>
      <c r="C2480" s="236"/>
      <c r="D2480" s="228" t="s">
        <v>193</v>
      </c>
      <c r="E2480" s="237" t="s">
        <v>19</v>
      </c>
      <c r="F2480" s="238" t="s">
        <v>2712</v>
      </c>
      <c r="G2480" s="236"/>
      <c r="H2480" s="239">
        <v>9.5999999999999996</v>
      </c>
      <c r="I2480" s="240"/>
      <c r="J2480" s="236"/>
      <c r="K2480" s="236"/>
      <c r="L2480" s="241"/>
      <c r="M2480" s="242"/>
      <c r="N2480" s="243"/>
      <c r="O2480" s="243"/>
      <c r="P2480" s="243"/>
      <c r="Q2480" s="243"/>
      <c r="R2480" s="243"/>
      <c r="S2480" s="243"/>
      <c r="T2480" s="244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45" t="s">
        <v>193</v>
      </c>
      <c r="AU2480" s="245" t="s">
        <v>82</v>
      </c>
      <c r="AV2480" s="13" t="s">
        <v>82</v>
      </c>
      <c r="AW2480" s="13" t="s">
        <v>33</v>
      </c>
      <c r="AX2480" s="13" t="s">
        <v>72</v>
      </c>
      <c r="AY2480" s="245" t="s">
        <v>180</v>
      </c>
    </row>
    <row r="2481" s="13" customFormat="1">
      <c r="A2481" s="13"/>
      <c r="B2481" s="235"/>
      <c r="C2481" s="236"/>
      <c r="D2481" s="228" t="s">
        <v>193</v>
      </c>
      <c r="E2481" s="237" t="s">
        <v>19</v>
      </c>
      <c r="F2481" s="238" t="s">
        <v>2713</v>
      </c>
      <c r="G2481" s="236"/>
      <c r="H2481" s="239">
        <v>11.4</v>
      </c>
      <c r="I2481" s="240"/>
      <c r="J2481" s="236"/>
      <c r="K2481" s="236"/>
      <c r="L2481" s="241"/>
      <c r="M2481" s="242"/>
      <c r="N2481" s="243"/>
      <c r="O2481" s="243"/>
      <c r="P2481" s="243"/>
      <c r="Q2481" s="243"/>
      <c r="R2481" s="243"/>
      <c r="S2481" s="243"/>
      <c r="T2481" s="244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45" t="s">
        <v>193</v>
      </c>
      <c r="AU2481" s="245" t="s">
        <v>82</v>
      </c>
      <c r="AV2481" s="13" t="s">
        <v>82</v>
      </c>
      <c r="AW2481" s="13" t="s">
        <v>33</v>
      </c>
      <c r="AX2481" s="13" t="s">
        <v>72</v>
      </c>
      <c r="AY2481" s="245" t="s">
        <v>180</v>
      </c>
    </row>
    <row r="2482" s="13" customFormat="1">
      <c r="A2482" s="13"/>
      <c r="B2482" s="235"/>
      <c r="C2482" s="236"/>
      <c r="D2482" s="228" t="s">
        <v>193</v>
      </c>
      <c r="E2482" s="237" t="s">
        <v>19</v>
      </c>
      <c r="F2482" s="238" t="s">
        <v>2714</v>
      </c>
      <c r="G2482" s="236"/>
      <c r="H2482" s="239">
        <v>10.4</v>
      </c>
      <c r="I2482" s="240"/>
      <c r="J2482" s="236"/>
      <c r="K2482" s="236"/>
      <c r="L2482" s="241"/>
      <c r="M2482" s="242"/>
      <c r="N2482" s="243"/>
      <c r="O2482" s="243"/>
      <c r="P2482" s="243"/>
      <c r="Q2482" s="243"/>
      <c r="R2482" s="243"/>
      <c r="S2482" s="243"/>
      <c r="T2482" s="244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45" t="s">
        <v>193</v>
      </c>
      <c r="AU2482" s="245" t="s">
        <v>82</v>
      </c>
      <c r="AV2482" s="13" t="s">
        <v>82</v>
      </c>
      <c r="AW2482" s="13" t="s">
        <v>33</v>
      </c>
      <c r="AX2482" s="13" t="s">
        <v>72</v>
      </c>
      <c r="AY2482" s="245" t="s">
        <v>180</v>
      </c>
    </row>
    <row r="2483" s="14" customFormat="1">
      <c r="A2483" s="14"/>
      <c r="B2483" s="246"/>
      <c r="C2483" s="247"/>
      <c r="D2483" s="228" t="s">
        <v>193</v>
      </c>
      <c r="E2483" s="248" t="s">
        <v>19</v>
      </c>
      <c r="F2483" s="249" t="s">
        <v>2668</v>
      </c>
      <c r="G2483" s="247"/>
      <c r="H2483" s="248" t="s">
        <v>19</v>
      </c>
      <c r="I2483" s="250"/>
      <c r="J2483" s="247"/>
      <c r="K2483" s="247"/>
      <c r="L2483" s="251"/>
      <c r="M2483" s="252"/>
      <c r="N2483" s="253"/>
      <c r="O2483" s="253"/>
      <c r="P2483" s="253"/>
      <c r="Q2483" s="253"/>
      <c r="R2483" s="253"/>
      <c r="S2483" s="253"/>
      <c r="T2483" s="254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5" t="s">
        <v>193</v>
      </c>
      <c r="AU2483" s="255" t="s">
        <v>82</v>
      </c>
      <c r="AV2483" s="14" t="s">
        <v>80</v>
      </c>
      <c r="AW2483" s="14" t="s">
        <v>33</v>
      </c>
      <c r="AX2483" s="14" t="s">
        <v>72</v>
      </c>
      <c r="AY2483" s="255" t="s">
        <v>180</v>
      </c>
    </row>
    <row r="2484" s="13" customFormat="1">
      <c r="A2484" s="13"/>
      <c r="B2484" s="235"/>
      <c r="C2484" s="236"/>
      <c r="D2484" s="228" t="s">
        <v>193</v>
      </c>
      <c r="E2484" s="237" t="s">
        <v>19</v>
      </c>
      <c r="F2484" s="238" t="s">
        <v>2715</v>
      </c>
      <c r="G2484" s="236"/>
      <c r="H2484" s="239">
        <v>22.5</v>
      </c>
      <c r="I2484" s="240"/>
      <c r="J2484" s="236"/>
      <c r="K2484" s="236"/>
      <c r="L2484" s="241"/>
      <c r="M2484" s="242"/>
      <c r="N2484" s="243"/>
      <c r="O2484" s="243"/>
      <c r="P2484" s="243"/>
      <c r="Q2484" s="243"/>
      <c r="R2484" s="243"/>
      <c r="S2484" s="243"/>
      <c r="T2484" s="244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45" t="s">
        <v>193</v>
      </c>
      <c r="AU2484" s="245" t="s">
        <v>82</v>
      </c>
      <c r="AV2484" s="13" t="s">
        <v>82</v>
      </c>
      <c r="AW2484" s="13" t="s">
        <v>33</v>
      </c>
      <c r="AX2484" s="13" t="s">
        <v>72</v>
      </c>
      <c r="AY2484" s="245" t="s">
        <v>180</v>
      </c>
    </row>
    <row r="2485" s="13" customFormat="1">
      <c r="A2485" s="13"/>
      <c r="B2485" s="235"/>
      <c r="C2485" s="236"/>
      <c r="D2485" s="228" t="s">
        <v>193</v>
      </c>
      <c r="E2485" s="237" t="s">
        <v>19</v>
      </c>
      <c r="F2485" s="238" t="s">
        <v>2716</v>
      </c>
      <c r="G2485" s="236"/>
      <c r="H2485" s="239">
        <v>7.8250000000000002</v>
      </c>
      <c r="I2485" s="240"/>
      <c r="J2485" s="236"/>
      <c r="K2485" s="236"/>
      <c r="L2485" s="241"/>
      <c r="M2485" s="242"/>
      <c r="N2485" s="243"/>
      <c r="O2485" s="243"/>
      <c r="P2485" s="243"/>
      <c r="Q2485" s="243"/>
      <c r="R2485" s="243"/>
      <c r="S2485" s="243"/>
      <c r="T2485" s="244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45" t="s">
        <v>193</v>
      </c>
      <c r="AU2485" s="245" t="s">
        <v>82</v>
      </c>
      <c r="AV2485" s="13" t="s">
        <v>82</v>
      </c>
      <c r="AW2485" s="13" t="s">
        <v>33</v>
      </c>
      <c r="AX2485" s="13" t="s">
        <v>72</v>
      </c>
      <c r="AY2485" s="245" t="s">
        <v>180</v>
      </c>
    </row>
    <row r="2486" s="13" customFormat="1">
      <c r="A2486" s="13"/>
      <c r="B2486" s="235"/>
      <c r="C2486" s="236"/>
      <c r="D2486" s="228" t="s">
        <v>193</v>
      </c>
      <c r="E2486" s="237" t="s">
        <v>19</v>
      </c>
      <c r="F2486" s="238" t="s">
        <v>2717</v>
      </c>
      <c r="G2486" s="236"/>
      <c r="H2486" s="239">
        <v>40.5</v>
      </c>
      <c r="I2486" s="240"/>
      <c r="J2486" s="236"/>
      <c r="K2486" s="236"/>
      <c r="L2486" s="241"/>
      <c r="M2486" s="242"/>
      <c r="N2486" s="243"/>
      <c r="O2486" s="243"/>
      <c r="P2486" s="243"/>
      <c r="Q2486" s="243"/>
      <c r="R2486" s="243"/>
      <c r="S2486" s="243"/>
      <c r="T2486" s="244"/>
      <c r="U2486" s="13"/>
      <c r="V2486" s="13"/>
      <c r="W2486" s="13"/>
      <c r="X2486" s="13"/>
      <c r="Y2486" s="13"/>
      <c r="Z2486" s="13"/>
      <c r="AA2486" s="13"/>
      <c r="AB2486" s="13"/>
      <c r="AC2486" s="13"/>
      <c r="AD2486" s="13"/>
      <c r="AE2486" s="13"/>
      <c r="AT2486" s="245" t="s">
        <v>193</v>
      </c>
      <c r="AU2486" s="245" t="s">
        <v>82</v>
      </c>
      <c r="AV2486" s="13" t="s">
        <v>82</v>
      </c>
      <c r="AW2486" s="13" t="s">
        <v>33</v>
      </c>
      <c r="AX2486" s="13" t="s">
        <v>72</v>
      </c>
      <c r="AY2486" s="245" t="s">
        <v>180</v>
      </c>
    </row>
    <row r="2487" s="16" customFormat="1">
      <c r="A2487" s="16"/>
      <c r="B2487" s="267"/>
      <c r="C2487" s="268"/>
      <c r="D2487" s="228" t="s">
        <v>193</v>
      </c>
      <c r="E2487" s="269" t="s">
        <v>19</v>
      </c>
      <c r="F2487" s="270" t="s">
        <v>473</v>
      </c>
      <c r="G2487" s="268"/>
      <c r="H2487" s="271">
        <v>288.56999999999999</v>
      </c>
      <c r="I2487" s="272"/>
      <c r="J2487" s="268"/>
      <c r="K2487" s="268"/>
      <c r="L2487" s="273"/>
      <c r="M2487" s="274"/>
      <c r="N2487" s="275"/>
      <c r="O2487" s="275"/>
      <c r="P2487" s="275"/>
      <c r="Q2487" s="275"/>
      <c r="R2487" s="275"/>
      <c r="S2487" s="275"/>
      <c r="T2487" s="276"/>
      <c r="U2487" s="16"/>
      <c r="V2487" s="16"/>
      <c r="W2487" s="16"/>
      <c r="X2487" s="16"/>
      <c r="Y2487" s="16"/>
      <c r="Z2487" s="16"/>
      <c r="AA2487" s="16"/>
      <c r="AB2487" s="16"/>
      <c r="AC2487" s="16"/>
      <c r="AD2487" s="16"/>
      <c r="AE2487" s="16"/>
      <c r="AT2487" s="277" t="s">
        <v>193</v>
      </c>
      <c r="AU2487" s="277" t="s">
        <v>82</v>
      </c>
      <c r="AV2487" s="16" t="s">
        <v>100</v>
      </c>
      <c r="AW2487" s="16" t="s">
        <v>33</v>
      </c>
      <c r="AX2487" s="16" t="s">
        <v>72</v>
      </c>
      <c r="AY2487" s="277" t="s">
        <v>180</v>
      </c>
    </row>
    <row r="2488" s="14" customFormat="1">
      <c r="A2488" s="14"/>
      <c r="B2488" s="246"/>
      <c r="C2488" s="247"/>
      <c r="D2488" s="228" t="s">
        <v>193</v>
      </c>
      <c r="E2488" s="248" t="s">
        <v>19</v>
      </c>
      <c r="F2488" s="249" t="s">
        <v>2792</v>
      </c>
      <c r="G2488" s="247"/>
      <c r="H2488" s="248" t="s">
        <v>19</v>
      </c>
      <c r="I2488" s="250"/>
      <c r="J2488" s="247"/>
      <c r="K2488" s="247"/>
      <c r="L2488" s="251"/>
      <c r="M2488" s="252"/>
      <c r="N2488" s="253"/>
      <c r="O2488" s="253"/>
      <c r="P2488" s="253"/>
      <c r="Q2488" s="253"/>
      <c r="R2488" s="253"/>
      <c r="S2488" s="253"/>
      <c r="T2488" s="254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5" t="s">
        <v>193</v>
      </c>
      <c r="AU2488" s="255" t="s">
        <v>82</v>
      </c>
      <c r="AV2488" s="14" t="s">
        <v>80</v>
      </c>
      <c r="AW2488" s="14" t="s">
        <v>33</v>
      </c>
      <c r="AX2488" s="14" t="s">
        <v>72</v>
      </c>
      <c r="AY2488" s="255" t="s">
        <v>180</v>
      </c>
    </row>
    <row r="2489" s="13" customFormat="1">
      <c r="A2489" s="13"/>
      <c r="B2489" s="235"/>
      <c r="C2489" s="236"/>
      <c r="D2489" s="228" t="s">
        <v>193</v>
      </c>
      <c r="E2489" s="237" t="s">
        <v>19</v>
      </c>
      <c r="F2489" s="238" t="s">
        <v>2793</v>
      </c>
      <c r="G2489" s="236"/>
      <c r="H2489" s="239">
        <v>289</v>
      </c>
      <c r="I2489" s="240"/>
      <c r="J2489" s="236"/>
      <c r="K2489" s="236"/>
      <c r="L2489" s="241"/>
      <c r="M2489" s="242"/>
      <c r="N2489" s="243"/>
      <c r="O2489" s="243"/>
      <c r="P2489" s="243"/>
      <c r="Q2489" s="243"/>
      <c r="R2489" s="243"/>
      <c r="S2489" s="243"/>
      <c r="T2489" s="244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45" t="s">
        <v>193</v>
      </c>
      <c r="AU2489" s="245" t="s">
        <v>82</v>
      </c>
      <c r="AV2489" s="13" t="s">
        <v>82</v>
      </c>
      <c r="AW2489" s="13" t="s">
        <v>33</v>
      </c>
      <c r="AX2489" s="13" t="s">
        <v>72</v>
      </c>
      <c r="AY2489" s="245" t="s">
        <v>180</v>
      </c>
    </row>
    <row r="2490" s="14" customFormat="1">
      <c r="A2490" s="14"/>
      <c r="B2490" s="246"/>
      <c r="C2490" s="247"/>
      <c r="D2490" s="228" t="s">
        <v>193</v>
      </c>
      <c r="E2490" s="248" t="s">
        <v>19</v>
      </c>
      <c r="F2490" s="249" t="s">
        <v>2794</v>
      </c>
      <c r="G2490" s="247"/>
      <c r="H2490" s="248" t="s">
        <v>19</v>
      </c>
      <c r="I2490" s="250"/>
      <c r="J2490" s="247"/>
      <c r="K2490" s="247"/>
      <c r="L2490" s="251"/>
      <c r="M2490" s="252"/>
      <c r="N2490" s="253"/>
      <c r="O2490" s="253"/>
      <c r="P2490" s="253"/>
      <c r="Q2490" s="253"/>
      <c r="R2490" s="253"/>
      <c r="S2490" s="253"/>
      <c r="T2490" s="254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5" t="s">
        <v>193</v>
      </c>
      <c r="AU2490" s="255" t="s">
        <v>82</v>
      </c>
      <c r="AV2490" s="14" t="s">
        <v>80</v>
      </c>
      <c r="AW2490" s="14" t="s">
        <v>33</v>
      </c>
      <c r="AX2490" s="14" t="s">
        <v>72</v>
      </c>
      <c r="AY2490" s="255" t="s">
        <v>180</v>
      </c>
    </row>
    <row r="2491" s="13" customFormat="1">
      <c r="A2491" s="13"/>
      <c r="B2491" s="235"/>
      <c r="C2491" s="236"/>
      <c r="D2491" s="228" t="s">
        <v>193</v>
      </c>
      <c r="E2491" s="237" t="s">
        <v>19</v>
      </c>
      <c r="F2491" s="238" t="s">
        <v>2795</v>
      </c>
      <c r="G2491" s="236"/>
      <c r="H2491" s="239">
        <v>76.700000000000003</v>
      </c>
      <c r="I2491" s="240"/>
      <c r="J2491" s="236"/>
      <c r="K2491" s="236"/>
      <c r="L2491" s="241"/>
      <c r="M2491" s="242"/>
      <c r="N2491" s="243"/>
      <c r="O2491" s="243"/>
      <c r="P2491" s="243"/>
      <c r="Q2491" s="243"/>
      <c r="R2491" s="243"/>
      <c r="S2491" s="243"/>
      <c r="T2491" s="244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45" t="s">
        <v>193</v>
      </c>
      <c r="AU2491" s="245" t="s">
        <v>82</v>
      </c>
      <c r="AV2491" s="13" t="s">
        <v>82</v>
      </c>
      <c r="AW2491" s="13" t="s">
        <v>33</v>
      </c>
      <c r="AX2491" s="13" t="s">
        <v>72</v>
      </c>
      <c r="AY2491" s="245" t="s">
        <v>180</v>
      </c>
    </row>
    <row r="2492" s="16" customFormat="1">
      <c r="A2492" s="16"/>
      <c r="B2492" s="267"/>
      <c r="C2492" s="268"/>
      <c r="D2492" s="228" t="s">
        <v>193</v>
      </c>
      <c r="E2492" s="269" t="s">
        <v>19</v>
      </c>
      <c r="F2492" s="270" t="s">
        <v>473</v>
      </c>
      <c r="G2492" s="268"/>
      <c r="H2492" s="271">
        <v>365.69999999999999</v>
      </c>
      <c r="I2492" s="272"/>
      <c r="J2492" s="268"/>
      <c r="K2492" s="268"/>
      <c r="L2492" s="273"/>
      <c r="M2492" s="274"/>
      <c r="N2492" s="275"/>
      <c r="O2492" s="275"/>
      <c r="P2492" s="275"/>
      <c r="Q2492" s="275"/>
      <c r="R2492" s="275"/>
      <c r="S2492" s="275"/>
      <c r="T2492" s="276"/>
      <c r="U2492" s="16"/>
      <c r="V2492" s="16"/>
      <c r="W2492" s="16"/>
      <c r="X2492" s="16"/>
      <c r="Y2492" s="16"/>
      <c r="Z2492" s="16"/>
      <c r="AA2492" s="16"/>
      <c r="AB2492" s="16"/>
      <c r="AC2492" s="16"/>
      <c r="AD2492" s="16"/>
      <c r="AE2492" s="16"/>
      <c r="AT2492" s="277" t="s">
        <v>193</v>
      </c>
      <c r="AU2492" s="277" t="s">
        <v>82</v>
      </c>
      <c r="AV2492" s="16" t="s">
        <v>100</v>
      </c>
      <c r="AW2492" s="16" t="s">
        <v>33</v>
      </c>
      <c r="AX2492" s="16" t="s">
        <v>72</v>
      </c>
      <c r="AY2492" s="277" t="s">
        <v>180</v>
      </c>
    </row>
    <row r="2493" s="14" customFormat="1">
      <c r="A2493" s="14"/>
      <c r="B2493" s="246"/>
      <c r="C2493" s="247"/>
      <c r="D2493" s="228" t="s">
        <v>193</v>
      </c>
      <c r="E2493" s="248" t="s">
        <v>19</v>
      </c>
      <c r="F2493" s="249" t="s">
        <v>2796</v>
      </c>
      <c r="G2493" s="247"/>
      <c r="H2493" s="248" t="s">
        <v>19</v>
      </c>
      <c r="I2493" s="250"/>
      <c r="J2493" s="247"/>
      <c r="K2493" s="247"/>
      <c r="L2493" s="251"/>
      <c r="M2493" s="252"/>
      <c r="N2493" s="253"/>
      <c r="O2493" s="253"/>
      <c r="P2493" s="253"/>
      <c r="Q2493" s="253"/>
      <c r="R2493" s="253"/>
      <c r="S2493" s="253"/>
      <c r="T2493" s="254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55" t="s">
        <v>193</v>
      </c>
      <c r="AU2493" s="255" t="s">
        <v>82</v>
      </c>
      <c r="AV2493" s="14" t="s">
        <v>80</v>
      </c>
      <c r="AW2493" s="14" t="s">
        <v>33</v>
      </c>
      <c r="AX2493" s="14" t="s">
        <v>72</v>
      </c>
      <c r="AY2493" s="255" t="s">
        <v>180</v>
      </c>
    </row>
    <row r="2494" s="14" customFormat="1">
      <c r="A2494" s="14"/>
      <c r="B2494" s="246"/>
      <c r="C2494" s="247"/>
      <c r="D2494" s="228" t="s">
        <v>193</v>
      </c>
      <c r="E2494" s="248" t="s">
        <v>19</v>
      </c>
      <c r="F2494" s="249" t="s">
        <v>1328</v>
      </c>
      <c r="G2494" s="247"/>
      <c r="H2494" s="248" t="s">
        <v>19</v>
      </c>
      <c r="I2494" s="250"/>
      <c r="J2494" s="247"/>
      <c r="K2494" s="247"/>
      <c r="L2494" s="251"/>
      <c r="M2494" s="252"/>
      <c r="N2494" s="253"/>
      <c r="O2494" s="253"/>
      <c r="P2494" s="253"/>
      <c r="Q2494" s="253"/>
      <c r="R2494" s="253"/>
      <c r="S2494" s="253"/>
      <c r="T2494" s="25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T2494" s="255" t="s">
        <v>193</v>
      </c>
      <c r="AU2494" s="255" t="s">
        <v>82</v>
      </c>
      <c r="AV2494" s="14" t="s">
        <v>80</v>
      </c>
      <c r="AW2494" s="14" t="s">
        <v>33</v>
      </c>
      <c r="AX2494" s="14" t="s">
        <v>72</v>
      </c>
      <c r="AY2494" s="255" t="s">
        <v>180</v>
      </c>
    </row>
    <row r="2495" s="13" customFormat="1">
      <c r="A2495" s="13"/>
      <c r="B2495" s="235"/>
      <c r="C2495" s="236"/>
      <c r="D2495" s="228" t="s">
        <v>193</v>
      </c>
      <c r="E2495" s="237" t="s">
        <v>19</v>
      </c>
      <c r="F2495" s="238" t="s">
        <v>2797</v>
      </c>
      <c r="G2495" s="236"/>
      <c r="H2495" s="239">
        <v>67.284999999999997</v>
      </c>
      <c r="I2495" s="240"/>
      <c r="J2495" s="236"/>
      <c r="K2495" s="236"/>
      <c r="L2495" s="241"/>
      <c r="M2495" s="242"/>
      <c r="N2495" s="243"/>
      <c r="O2495" s="243"/>
      <c r="P2495" s="243"/>
      <c r="Q2495" s="243"/>
      <c r="R2495" s="243"/>
      <c r="S2495" s="243"/>
      <c r="T2495" s="244"/>
      <c r="U2495" s="13"/>
      <c r="V2495" s="13"/>
      <c r="W2495" s="13"/>
      <c r="X2495" s="13"/>
      <c r="Y2495" s="13"/>
      <c r="Z2495" s="13"/>
      <c r="AA2495" s="13"/>
      <c r="AB2495" s="13"/>
      <c r="AC2495" s="13"/>
      <c r="AD2495" s="13"/>
      <c r="AE2495" s="13"/>
      <c r="AT2495" s="245" t="s">
        <v>193</v>
      </c>
      <c r="AU2495" s="245" t="s">
        <v>82</v>
      </c>
      <c r="AV2495" s="13" t="s">
        <v>82</v>
      </c>
      <c r="AW2495" s="13" t="s">
        <v>33</v>
      </c>
      <c r="AX2495" s="13" t="s">
        <v>72</v>
      </c>
      <c r="AY2495" s="245" t="s">
        <v>180</v>
      </c>
    </row>
    <row r="2496" s="14" customFormat="1">
      <c r="A2496" s="14"/>
      <c r="B2496" s="246"/>
      <c r="C2496" s="247"/>
      <c r="D2496" s="228" t="s">
        <v>193</v>
      </c>
      <c r="E2496" s="248" t="s">
        <v>19</v>
      </c>
      <c r="F2496" s="249" t="s">
        <v>1353</v>
      </c>
      <c r="G2496" s="247"/>
      <c r="H2496" s="248" t="s">
        <v>19</v>
      </c>
      <c r="I2496" s="250"/>
      <c r="J2496" s="247"/>
      <c r="K2496" s="247"/>
      <c r="L2496" s="251"/>
      <c r="M2496" s="252"/>
      <c r="N2496" s="253"/>
      <c r="O2496" s="253"/>
      <c r="P2496" s="253"/>
      <c r="Q2496" s="253"/>
      <c r="R2496" s="253"/>
      <c r="S2496" s="253"/>
      <c r="T2496" s="25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T2496" s="255" t="s">
        <v>193</v>
      </c>
      <c r="AU2496" s="255" t="s">
        <v>82</v>
      </c>
      <c r="AV2496" s="14" t="s">
        <v>80</v>
      </c>
      <c r="AW2496" s="14" t="s">
        <v>33</v>
      </c>
      <c r="AX2496" s="14" t="s">
        <v>72</v>
      </c>
      <c r="AY2496" s="255" t="s">
        <v>180</v>
      </c>
    </row>
    <row r="2497" s="13" customFormat="1">
      <c r="A2497" s="13"/>
      <c r="B2497" s="235"/>
      <c r="C2497" s="236"/>
      <c r="D2497" s="228" t="s">
        <v>193</v>
      </c>
      <c r="E2497" s="237" t="s">
        <v>19</v>
      </c>
      <c r="F2497" s="238" t="s">
        <v>2798</v>
      </c>
      <c r="G2497" s="236"/>
      <c r="H2497" s="239">
        <v>110.63500000000001</v>
      </c>
      <c r="I2497" s="240"/>
      <c r="J2497" s="236"/>
      <c r="K2497" s="236"/>
      <c r="L2497" s="241"/>
      <c r="M2497" s="242"/>
      <c r="N2497" s="243"/>
      <c r="O2497" s="243"/>
      <c r="P2497" s="243"/>
      <c r="Q2497" s="243"/>
      <c r="R2497" s="243"/>
      <c r="S2497" s="243"/>
      <c r="T2497" s="244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45" t="s">
        <v>193</v>
      </c>
      <c r="AU2497" s="245" t="s">
        <v>82</v>
      </c>
      <c r="AV2497" s="13" t="s">
        <v>82</v>
      </c>
      <c r="AW2497" s="13" t="s">
        <v>33</v>
      </c>
      <c r="AX2497" s="13" t="s">
        <v>72</v>
      </c>
      <c r="AY2497" s="245" t="s">
        <v>180</v>
      </c>
    </row>
    <row r="2498" s="16" customFormat="1">
      <c r="A2498" s="16"/>
      <c r="B2498" s="267"/>
      <c r="C2498" s="268"/>
      <c r="D2498" s="228" t="s">
        <v>193</v>
      </c>
      <c r="E2498" s="269" t="s">
        <v>19</v>
      </c>
      <c r="F2498" s="270" t="s">
        <v>473</v>
      </c>
      <c r="G2498" s="268"/>
      <c r="H2498" s="271">
        <v>177.91999999999999</v>
      </c>
      <c r="I2498" s="272"/>
      <c r="J2498" s="268"/>
      <c r="K2498" s="268"/>
      <c r="L2498" s="273"/>
      <c r="M2498" s="274"/>
      <c r="N2498" s="275"/>
      <c r="O2498" s="275"/>
      <c r="P2498" s="275"/>
      <c r="Q2498" s="275"/>
      <c r="R2498" s="275"/>
      <c r="S2498" s="275"/>
      <c r="T2498" s="276"/>
      <c r="U2498" s="16"/>
      <c r="V2498" s="16"/>
      <c r="W2498" s="16"/>
      <c r="X2498" s="16"/>
      <c r="Y2498" s="16"/>
      <c r="Z2498" s="16"/>
      <c r="AA2498" s="16"/>
      <c r="AB2498" s="16"/>
      <c r="AC2498" s="16"/>
      <c r="AD2498" s="16"/>
      <c r="AE2498" s="16"/>
      <c r="AT2498" s="277" t="s">
        <v>193</v>
      </c>
      <c r="AU2498" s="277" t="s">
        <v>82</v>
      </c>
      <c r="AV2498" s="16" t="s">
        <v>100</v>
      </c>
      <c r="AW2498" s="16" t="s">
        <v>33</v>
      </c>
      <c r="AX2498" s="16" t="s">
        <v>72</v>
      </c>
      <c r="AY2498" s="277" t="s">
        <v>180</v>
      </c>
    </row>
    <row r="2499" s="15" customFormat="1">
      <c r="A2499" s="15"/>
      <c r="B2499" s="256"/>
      <c r="C2499" s="257"/>
      <c r="D2499" s="228" t="s">
        <v>193</v>
      </c>
      <c r="E2499" s="258" t="s">
        <v>19</v>
      </c>
      <c r="F2499" s="259" t="s">
        <v>353</v>
      </c>
      <c r="G2499" s="257"/>
      <c r="H2499" s="260">
        <v>991.03800000000001</v>
      </c>
      <c r="I2499" s="261"/>
      <c r="J2499" s="257"/>
      <c r="K2499" s="257"/>
      <c r="L2499" s="262"/>
      <c r="M2499" s="263"/>
      <c r="N2499" s="264"/>
      <c r="O2499" s="264"/>
      <c r="P2499" s="264"/>
      <c r="Q2499" s="264"/>
      <c r="R2499" s="264"/>
      <c r="S2499" s="264"/>
      <c r="T2499" s="265"/>
      <c r="U2499" s="15"/>
      <c r="V2499" s="15"/>
      <c r="W2499" s="15"/>
      <c r="X2499" s="15"/>
      <c r="Y2499" s="15"/>
      <c r="Z2499" s="15"/>
      <c r="AA2499" s="15"/>
      <c r="AB2499" s="15"/>
      <c r="AC2499" s="15"/>
      <c r="AD2499" s="15"/>
      <c r="AE2499" s="15"/>
      <c r="AT2499" s="266" t="s">
        <v>193</v>
      </c>
      <c r="AU2499" s="266" t="s">
        <v>82</v>
      </c>
      <c r="AV2499" s="15" t="s">
        <v>187</v>
      </c>
      <c r="AW2499" s="15" t="s">
        <v>33</v>
      </c>
      <c r="AX2499" s="15" t="s">
        <v>80</v>
      </c>
      <c r="AY2499" s="266" t="s">
        <v>180</v>
      </c>
    </row>
    <row r="2500" s="2" customFormat="1" ht="16.5" customHeight="1">
      <c r="A2500" s="40"/>
      <c r="B2500" s="41"/>
      <c r="C2500" s="282" t="s">
        <v>2799</v>
      </c>
      <c r="D2500" s="282" t="s">
        <v>754</v>
      </c>
      <c r="E2500" s="283" t="s">
        <v>2800</v>
      </c>
      <c r="F2500" s="284" t="s">
        <v>2801</v>
      </c>
      <c r="G2500" s="285" t="s">
        <v>235</v>
      </c>
      <c r="H2500" s="286">
        <v>409.5</v>
      </c>
      <c r="I2500" s="287"/>
      <c r="J2500" s="288">
        <f>ROUND(I2500*H2500,2)</f>
        <v>0</v>
      </c>
      <c r="K2500" s="284" t="s">
        <v>186</v>
      </c>
      <c r="L2500" s="289"/>
      <c r="M2500" s="290" t="s">
        <v>19</v>
      </c>
      <c r="N2500" s="291" t="s">
        <v>43</v>
      </c>
      <c r="O2500" s="86"/>
      <c r="P2500" s="224">
        <f>O2500*H2500</f>
        <v>0</v>
      </c>
      <c r="Q2500" s="224">
        <v>0.00011</v>
      </c>
      <c r="R2500" s="224">
        <f>Q2500*H2500</f>
        <v>0.045045000000000002</v>
      </c>
      <c r="S2500" s="224">
        <v>0</v>
      </c>
      <c r="T2500" s="225">
        <f>S2500*H2500</f>
        <v>0</v>
      </c>
      <c r="U2500" s="40"/>
      <c r="V2500" s="40"/>
      <c r="W2500" s="40"/>
      <c r="X2500" s="40"/>
      <c r="Y2500" s="40"/>
      <c r="Z2500" s="40"/>
      <c r="AA2500" s="40"/>
      <c r="AB2500" s="40"/>
      <c r="AC2500" s="40"/>
      <c r="AD2500" s="40"/>
      <c r="AE2500" s="40"/>
      <c r="AR2500" s="226" t="s">
        <v>232</v>
      </c>
      <c r="AT2500" s="226" t="s">
        <v>754</v>
      </c>
      <c r="AU2500" s="226" t="s">
        <v>82</v>
      </c>
      <c r="AY2500" s="19" t="s">
        <v>180</v>
      </c>
      <c r="BE2500" s="227">
        <f>IF(N2500="základní",J2500,0)</f>
        <v>0</v>
      </c>
      <c r="BF2500" s="227">
        <f>IF(N2500="snížená",J2500,0)</f>
        <v>0</v>
      </c>
      <c r="BG2500" s="227">
        <f>IF(N2500="zákl. přenesená",J2500,0)</f>
        <v>0</v>
      </c>
      <c r="BH2500" s="227">
        <f>IF(N2500="sníž. přenesená",J2500,0)</f>
        <v>0</v>
      </c>
      <c r="BI2500" s="227">
        <f>IF(N2500="nulová",J2500,0)</f>
        <v>0</v>
      </c>
      <c r="BJ2500" s="19" t="s">
        <v>80</v>
      </c>
      <c r="BK2500" s="227">
        <f>ROUND(I2500*H2500,2)</f>
        <v>0</v>
      </c>
      <c r="BL2500" s="19" t="s">
        <v>187</v>
      </c>
      <c r="BM2500" s="226" t="s">
        <v>2802</v>
      </c>
    </row>
    <row r="2501" s="2" customFormat="1">
      <c r="A2501" s="40"/>
      <c r="B2501" s="41"/>
      <c r="C2501" s="42"/>
      <c r="D2501" s="228" t="s">
        <v>189</v>
      </c>
      <c r="E2501" s="42"/>
      <c r="F2501" s="229" t="s">
        <v>2801</v>
      </c>
      <c r="G2501" s="42"/>
      <c r="H2501" s="42"/>
      <c r="I2501" s="230"/>
      <c r="J2501" s="42"/>
      <c r="K2501" s="42"/>
      <c r="L2501" s="46"/>
      <c r="M2501" s="231"/>
      <c r="N2501" s="232"/>
      <c r="O2501" s="86"/>
      <c r="P2501" s="86"/>
      <c r="Q2501" s="86"/>
      <c r="R2501" s="86"/>
      <c r="S2501" s="86"/>
      <c r="T2501" s="87"/>
      <c r="U2501" s="40"/>
      <c r="V2501" s="40"/>
      <c r="W2501" s="40"/>
      <c r="X2501" s="40"/>
      <c r="Y2501" s="40"/>
      <c r="Z2501" s="40"/>
      <c r="AA2501" s="40"/>
      <c r="AB2501" s="40"/>
      <c r="AC2501" s="40"/>
      <c r="AD2501" s="40"/>
      <c r="AE2501" s="40"/>
      <c r="AT2501" s="19" t="s">
        <v>189</v>
      </c>
      <c r="AU2501" s="19" t="s">
        <v>82</v>
      </c>
    </row>
    <row r="2502" s="13" customFormat="1">
      <c r="A2502" s="13"/>
      <c r="B2502" s="235"/>
      <c r="C2502" s="236"/>
      <c r="D2502" s="228" t="s">
        <v>193</v>
      </c>
      <c r="E2502" s="237" t="s">
        <v>19</v>
      </c>
      <c r="F2502" s="238" t="s">
        <v>2803</v>
      </c>
      <c r="G2502" s="236"/>
      <c r="H2502" s="239">
        <v>390</v>
      </c>
      <c r="I2502" s="240"/>
      <c r="J2502" s="236"/>
      <c r="K2502" s="236"/>
      <c r="L2502" s="241"/>
      <c r="M2502" s="242"/>
      <c r="N2502" s="243"/>
      <c r="O2502" s="243"/>
      <c r="P2502" s="243"/>
      <c r="Q2502" s="243"/>
      <c r="R2502" s="243"/>
      <c r="S2502" s="243"/>
      <c r="T2502" s="244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5" t="s">
        <v>193</v>
      </c>
      <c r="AU2502" s="245" t="s">
        <v>82</v>
      </c>
      <c r="AV2502" s="13" t="s">
        <v>82</v>
      </c>
      <c r="AW2502" s="13" t="s">
        <v>33</v>
      </c>
      <c r="AX2502" s="13" t="s">
        <v>80</v>
      </c>
      <c r="AY2502" s="245" t="s">
        <v>180</v>
      </c>
    </row>
    <row r="2503" s="13" customFormat="1">
      <c r="A2503" s="13"/>
      <c r="B2503" s="235"/>
      <c r="C2503" s="236"/>
      <c r="D2503" s="228" t="s">
        <v>193</v>
      </c>
      <c r="E2503" s="236"/>
      <c r="F2503" s="238" t="s">
        <v>2804</v>
      </c>
      <c r="G2503" s="236"/>
      <c r="H2503" s="239">
        <v>409.5</v>
      </c>
      <c r="I2503" s="240"/>
      <c r="J2503" s="236"/>
      <c r="K2503" s="236"/>
      <c r="L2503" s="241"/>
      <c r="M2503" s="242"/>
      <c r="N2503" s="243"/>
      <c r="O2503" s="243"/>
      <c r="P2503" s="243"/>
      <c r="Q2503" s="243"/>
      <c r="R2503" s="243"/>
      <c r="S2503" s="243"/>
      <c r="T2503" s="244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45" t="s">
        <v>193</v>
      </c>
      <c r="AU2503" s="245" t="s">
        <v>82</v>
      </c>
      <c r="AV2503" s="13" t="s">
        <v>82</v>
      </c>
      <c r="AW2503" s="13" t="s">
        <v>4</v>
      </c>
      <c r="AX2503" s="13" t="s">
        <v>80</v>
      </c>
      <c r="AY2503" s="245" t="s">
        <v>180</v>
      </c>
    </row>
    <row r="2504" s="2" customFormat="1" ht="16.5" customHeight="1">
      <c r="A2504" s="40"/>
      <c r="B2504" s="41"/>
      <c r="C2504" s="282" t="s">
        <v>2805</v>
      </c>
      <c r="D2504" s="282" t="s">
        <v>754</v>
      </c>
      <c r="E2504" s="283" t="s">
        <v>2806</v>
      </c>
      <c r="F2504" s="284" t="s">
        <v>2807</v>
      </c>
      <c r="G2504" s="285" t="s">
        <v>235</v>
      </c>
      <c r="H2504" s="286">
        <v>196.24500000000001</v>
      </c>
      <c r="I2504" s="287"/>
      <c r="J2504" s="288">
        <f>ROUND(I2504*H2504,2)</f>
        <v>0</v>
      </c>
      <c r="K2504" s="284" t="s">
        <v>186</v>
      </c>
      <c r="L2504" s="289"/>
      <c r="M2504" s="290" t="s">
        <v>19</v>
      </c>
      <c r="N2504" s="291" t="s">
        <v>43</v>
      </c>
      <c r="O2504" s="86"/>
      <c r="P2504" s="224">
        <f>O2504*H2504</f>
        <v>0</v>
      </c>
      <c r="Q2504" s="224">
        <v>0.00020000000000000001</v>
      </c>
      <c r="R2504" s="224">
        <f>Q2504*H2504</f>
        <v>0.039249000000000006</v>
      </c>
      <c r="S2504" s="224">
        <v>0</v>
      </c>
      <c r="T2504" s="225">
        <f>S2504*H2504</f>
        <v>0</v>
      </c>
      <c r="U2504" s="40"/>
      <c r="V2504" s="40"/>
      <c r="W2504" s="40"/>
      <c r="X2504" s="40"/>
      <c r="Y2504" s="40"/>
      <c r="Z2504" s="40"/>
      <c r="AA2504" s="40"/>
      <c r="AB2504" s="40"/>
      <c r="AC2504" s="40"/>
      <c r="AD2504" s="40"/>
      <c r="AE2504" s="40"/>
      <c r="AR2504" s="226" t="s">
        <v>232</v>
      </c>
      <c r="AT2504" s="226" t="s">
        <v>754</v>
      </c>
      <c r="AU2504" s="226" t="s">
        <v>82</v>
      </c>
      <c r="AY2504" s="19" t="s">
        <v>180</v>
      </c>
      <c r="BE2504" s="227">
        <f>IF(N2504="základní",J2504,0)</f>
        <v>0</v>
      </c>
      <c r="BF2504" s="227">
        <f>IF(N2504="snížená",J2504,0)</f>
        <v>0</v>
      </c>
      <c r="BG2504" s="227">
        <f>IF(N2504="zákl. přenesená",J2504,0)</f>
        <v>0</v>
      </c>
      <c r="BH2504" s="227">
        <f>IF(N2504="sníž. přenesená",J2504,0)</f>
        <v>0</v>
      </c>
      <c r="BI2504" s="227">
        <f>IF(N2504="nulová",J2504,0)</f>
        <v>0</v>
      </c>
      <c r="BJ2504" s="19" t="s">
        <v>80</v>
      </c>
      <c r="BK2504" s="227">
        <f>ROUND(I2504*H2504,2)</f>
        <v>0</v>
      </c>
      <c r="BL2504" s="19" t="s">
        <v>187</v>
      </c>
      <c r="BM2504" s="226" t="s">
        <v>2808</v>
      </c>
    </row>
    <row r="2505" s="2" customFormat="1">
      <c r="A2505" s="40"/>
      <c r="B2505" s="41"/>
      <c r="C2505" s="42"/>
      <c r="D2505" s="228" t="s">
        <v>189</v>
      </c>
      <c r="E2505" s="42"/>
      <c r="F2505" s="229" t="s">
        <v>2807</v>
      </c>
      <c r="G2505" s="42"/>
      <c r="H2505" s="42"/>
      <c r="I2505" s="230"/>
      <c r="J2505" s="42"/>
      <c r="K2505" s="42"/>
      <c r="L2505" s="46"/>
      <c r="M2505" s="231"/>
      <c r="N2505" s="232"/>
      <c r="O2505" s="86"/>
      <c r="P2505" s="86"/>
      <c r="Q2505" s="86"/>
      <c r="R2505" s="86"/>
      <c r="S2505" s="86"/>
      <c r="T2505" s="87"/>
      <c r="U2505" s="40"/>
      <c r="V2505" s="40"/>
      <c r="W2505" s="40"/>
      <c r="X2505" s="40"/>
      <c r="Y2505" s="40"/>
      <c r="Z2505" s="40"/>
      <c r="AA2505" s="40"/>
      <c r="AB2505" s="40"/>
      <c r="AC2505" s="40"/>
      <c r="AD2505" s="40"/>
      <c r="AE2505" s="40"/>
      <c r="AT2505" s="19" t="s">
        <v>189</v>
      </c>
      <c r="AU2505" s="19" t="s">
        <v>82</v>
      </c>
    </row>
    <row r="2506" s="13" customFormat="1">
      <c r="A2506" s="13"/>
      <c r="B2506" s="235"/>
      <c r="C2506" s="236"/>
      <c r="D2506" s="228" t="s">
        <v>193</v>
      </c>
      <c r="E2506" s="237" t="s">
        <v>19</v>
      </c>
      <c r="F2506" s="238" t="s">
        <v>2809</v>
      </c>
      <c r="G2506" s="236"/>
      <c r="H2506" s="239">
        <v>186.90000000000001</v>
      </c>
      <c r="I2506" s="240"/>
      <c r="J2506" s="236"/>
      <c r="K2506" s="236"/>
      <c r="L2506" s="241"/>
      <c r="M2506" s="242"/>
      <c r="N2506" s="243"/>
      <c r="O2506" s="243"/>
      <c r="P2506" s="243"/>
      <c r="Q2506" s="243"/>
      <c r="R2506" s="243"/>
      <c r="S2506" s="243"/>
      <c r="T2506" s="244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45" t="s">
        <v>193</v>
      </c>
      <c r="AU2506" s="245" t="s">
        <v>82</v>
      </c>
      <c r="AV2506" s="13" t="s">
        <v>82</v>
      </c>
      <c r="AW2506" s="13" t="s">
        <v>33</v>
      </c>
      <c r="AX2506" s="13" t="s">
        <v>80</v>
      </c>
      <c r="AY2506" s="245" t="s">
        <v>180</v>
      </c>
    </row>
    <row r="2507" s="13" customFormat="1">
      <c r="A2507" s="13"/>
      <c r="B2507" s="235"/>
      <c r="C2507" s="236"/>
      <c r="D2507" s="228" t="s">
        <v>193</v>
      </c>
      <c r="E2507" s="236"/>
      <c r="F2507" s="238" t="s">
        <v>2810</v>
      </c>
      <c r="G2507" s="236"/>
      <c r="H2507" s="239">
        <v>196.24500000000001</v>
      </c>
      <c r="I2507" s="240"/>
      <c r="J2507" s="236"/>
      <c r="K2507" s="236"/>
      <c r="L2507" s="241"/>
      <c r="M2507" s="242"/>
      <c r="N2507" s="243"/>
      <c r="O2507" s="243"/>
      <c r="P2507" s="243"/>
      <c r="Q2507" s="243"/>
      <c r="R2507" s="243"/>
      <c r="S2507" s="243"/>
      <c r="T2507" s="244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45" t="s">
        <v>193</v>
      </c>
      <c r="AU2507" s="245" t="s">
        <v>82</v>
      </c>
      <c r="AV2507" s="13" t="s">
        <v>82</v>
      </c>
      <c r="AW2507" s="13" t="s">
        <v>4</v>
      </c>
      <c r="AX2507" s="13" t="s">
        <v>80</v>
      </c>
      <c r="AY2507" s="245" t="s">
        <v>180</v>
      </c>
    </row>
    <row r="2508" s="2" customFormat="1" ht="16.5" customHeight="1">
      <c r="A2508" s="40"/>
      <c r="B2508" s="41"/>
      <c r="C2508" s="282" t="s">
        <v>2811</v>
      </c>
      <c r="D2508" s="282" t="s">
        <v>754</v>
      </c>
      <c r="E2508" s="283" t="s">
        <v>2812</v>
      </c>
      <c r="F2508" s="284" t="s">
        <v>2813</v>
      </c>
      <c r="G2508" s="285" t="s">
        <v>235</v>
      </c>
      <c r="H2508" s="286">
        <v>80.534999999999997</v>
      </c>
      <c r="I2508" s="287"/>
      <c r="J2508" s="288">
        <f>ROUND(I2508*H2508,2)</f>
        <v>0</v>
      </c>
      <c r="K2508" s="284" t="s">
        <v>186</v>
      </c>
      <c r="L2508" s="289"/>
      <c r="M2508" s="290" t="s">
        <v>19</v>
      </c>
      <c r="N2508" s="291" t="s">
        <v>43</v>
      </c>
      <c r="O2508" s="86"/>
      <c r="P2508" s="224">
        <f>O2508*H2508</f>
        <v>0</v>
      </c>
      <c r="Q2508" s="224">
        <v>0.00020000000000000001</v>
      </c>
      <c r="R2508" s="224">
        <f>Q2508*H2508</f>
        <v>0.016107</v>
      </c>
      <c r="S2508" s="224">
        <v>0</v>
      </c>
      <c r="T2508" s="225">
        <f>S2508*H2508</f>
        <v>0</v>
      </c>
      <c r="U2508" s="40"/>
      <c r="V2508" s="40"/>
      <c r="W2508" s="40"/>
      <c r="X2508" s="40"/>
      <c r="Y2508" s="40"/>
      <c r="Z2508" s="40"/>
      <c r="AA2508" s="40"/>
      <c r="AB2508" s="40"/>
      <c r="AC2508" s="40"/>
      <c r="AD2508" s="40"/>
      <c r="AE2508" s="40"/>
      <c r="AR2508" s="226" t="s">
        <v>232</v>
      </c>
      <c r="AT2508" s="226" t="s">
        <v>754</v>
      </c>
      <c r="AU2508" s="226" t="s">
        <v>82</v>
      </c>
      <c r="AY2508" s="19" t="s">
        <v>180</v>
      </c>
      <c r="BE2508" s="227">
        <f>IF(N2508="základní",J2508,0)</f>
        <v>0</v>
      </c>
      <c r="BF2508" s="227">
        <f>IF(N2508="snížená",J2508,0)</f>
        <v>0</v>
      </c>
      <c r="BG2508" s="227">
        <f>IF(N2508="zákl. přenesená",J2508,0)</f>
        <v>0</v>
      </c>
      <c r="BH2508" s="227">
        <f>IF(N2508="sníž. přenesená",J2508,0)</f>
        <v>0</v>
      </c>
      <c r="BI2508" s="227">
        <f>IF(N2508="nulová",J2508,0)</f>
        <v>0</v>
      </c>
      <c r="BJ2508" s="19" t="s">
        <v>80</v>
      </c>
      <c r="BK2508" s="227">
        <f>ROUND(I2508*H2508,2)</f>
        <v>0</v>
      </c>
      <c r="BL2508" s="19" t="s">
        <v>187</v>
      </c>
      <c r="BM2508" s="226" t="s">
        <v>2814</v>
      </c>
    </row>
    <row r="2509" s="2" customFormat="1">
      <c r="A2509" s="40"/>
      <c r="B2509" s="41"/>
      <c r="C2509" s="42"/>
      <c r="D2509" s="228" t="s">
        <v>189</v>
      </c>
      <c r="E2509" s="42"/>
      <c r="F2509" s="229" t="s">
        <v>2813</v>
      </c>
      <c r="G2509" s="42"/>
      <c r="H2509" s="42"/>
      <c r="I2509" s="230"/>
      <c r="J2509" s="42"/>
      <c r="K2509" s="42"/>
      <c r="L2509" s="46"/>
      <c r="M2509" s="231"/>
      <c r="N2509" s="232"/>
      <c r="O2509" s="86"/>
      <c r="P2509" s="86"/>
      <c r="Q2509" s="86"/>
      <c r="R2509" s="86"/>
      <c r="S2509" s="86"/>
      <c r="T2509" s="87"/>
      <c r="U2509" s="40"/>
      <c r="V2509" s="40"/>
      <c r="W2509" s="40"/>
      <c r="X2509" s="40"/>
      <c r="Y2509" s="40"/>
      <c r="Z2509" s="40"/>
      <c r="AA2509" s="40"/>
      <c r="AB2509" s="40"/>
      <c r="AC2509" s="40"/>
      <c r="AD2509" s="40"/>
      <c r="AE2509" s="40"/>
      <c r="AT2509" s="19" t="s">
        <v>189</v>
      </c>
      <c r="AU2509" s="19" t="s">
        <v>82</v>
      </c>
    </row>
    <row r="2510" s="14" customFormat="1">
      <c r="A2510" s="14"/>
      <c r="B2510" s="246"/>
      <c r="C2510" s="247"/>
      <c r="D2510" s="228" t="s">
        <v>193</v>
      </c>
      <c r="E2510" s="248" t="s">
        <v>19</v>
      </c>
      <c r="F2510" s="249" t="s">
        <v>2791</v>
      </c>
      <c r="G2510" s="247"/>
      <c r="H2510" s="248" t="s">
        <v>19</v>
      </c>
      <c r="I2510" s="250"/>
      <c r="J2510" s="247"/>
      <c r="K2510" s="247"/>
      <c r="L2510" s="251"/>
      <c r="M2510" s="252"/>
      <c r="N2510" s="253"/>
      <c r="O2510" s="253"/>
      <c r="P2510" s="253"/>
      <c r="Q2510" s="253"/>
      <c r="R2510" s="253"/>
      <c r="S2510" s="253"/>
      <c r="T2510" s="254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T2510" s="255" t="s">
        <v>193</v>
      </c>
      <c r="AU2510" s="255" t="s">
        <v>82</v>
      </c>
      <c r="AV2510" s="14" t="s">
        <v>80</v>
      </c>
      <c r="AW2510" s="14" t="s">
        <v>33</v>
      </c>
      <c r="AX2510" s="14" t="s">
        <v>72</v>
      </c>
      <c r="AY2510" s="255" t="s">
        <v>180</v>
      </c>
    </row>
    <row r="2511" s="14" customFormat="1">
      <c r="A2511" s="14"/>
      <c r="B2511" s="246"/>
      <c r="C2511" s="247"/>
      <c r="D2511" s="228" t="s">
        <v>193</v>
      </c>
      <c r="E2511" s="248" t="s">
        <v>19</v>
      </c>
      <c r="F2511" s="249" t="s">
        <v>622</v>
      </c>
      <c r="G2511" s="247"/>
      <c r="H2511" s="248" t="s">
        <v>19</v>
      </c>
      <c r="I2511" s="250"/>
      <c r="J2511" s="247"/>
      <c r="K2511" s="247"/>
      <c r="L2511" s="251"/>
      <c r="M2511" s="252"/>
      <c r="N2511" s="253"/>
      <c r="O2511" s="253"/>
      <c r="P2511" s="253"/>
      <c r="Q2511" s="253"/>
      <c r="R2511" s="253"/>
      <c r="S2511" s="253"/>
      <c r="T2511" s="254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T2511" s="255" t="s">
        <v>193</v>
      </c>
      <c r="AU2511" s="255" t="s">
        <v>82</v>
      </c>
      <c r="AV2511" s="14" t="s">
        <v>80</v>
      </c>
      <c r="AW2511" s="14" t="s">
        <v>33</v>
      </c>
      <c r="AX2511" s="14" t="s">
        <v>72</v>
      </c>
      <c r="AY2511" s="255" t="s">
        <v>180</v>
      </c>
    </row>
    <row r="2512" s="13" customFormat="1">
      <c r="A2512" s="13"/>
      <c r="B2512" s="235"/>
      <c r="C2512" s="236"/>
      <c r="D2512" s="228" t="s">
        <v>193</v>
      </c>
      <c r="E2512" s="237" t="s">
        <v>19</v>
      </c>
      <c r="F2512" s="238" t="s">
        <v>2815</v>
      </c>
      <c r="G2512" s="236"/>
      <c r="H2512" s="239">
        <v>9.5</v>
      </c>
      <c r="I2512" s="240"/>
      <c r="J2512" s="236"/>
      <c r="K2512" s="236"/>
      <c r="L2512" s="241"/>
      <c r="M2512" s="242"/>
      <c r="N2512" s="243"/>
      <c r="O2512" s="243"/>
      <c r="P2512" s="243"/>
      <c r="Q2512" s="243"/>
      <c r="R2512" s="243"/>
      <c r="S2512" s="243"/>
      <c r="T2512" s="244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45" t="s">
        <v>193</v>
      </c>
      <c r="AU2512" s="245" t="s">
        <v>82</v>
      </c>
      <c r="AV2512" s="13" t="s">
        <v>82</v>
      </c>
      <c r="AW2512" s="13" t="s">
        <v>33</v>
      </c>
      <c r="AX2512" s="13" t="s">
        <v>72</v>
      </c>
      <c r="AY2512" s="245" t="s">
        <v>180</v>
      </c>
    </row>
    <row r="2513" s="13" customFormat="1">
      <c r="A2513" s="13"/>
      <c r="B2513" s="235"/>
      <c r="C2513" s="236"/>
      <c r="D2513" s="228" t="s">
        <v>193</v>
      </c>
      <c r="E2513" s="237" t="s">
        <v>19</v>
      </c>
      <c r="F2513" s="238" t="s">
        <v>2816</v>
      </c>
      <c r="G2513" s="236"/>
      <c r="H2513" s="239">
        <v>15.225</v>
      </c>
      <c r="I2513" s="240"/>
      <c r="J2513" s="236"/>
      <c r="K2513" s="236"/>
      <c r="L2513" s="241"/>
      <c r="M2513" s="242"/>
      <c r="N2513" s="243"/>
      <c r="O2513" s="243"/>
      <c r="P2513" s="243"/>
      <c r="Q2513" s="243"/>
      <c r="R2513" s="243"/>
      <c r="S2513" s="243"/>
      <c r="T2513" s="244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45" t="s">
        <v>193</v>
      </c>
      <c r="AU2513" s="245" t="s">
        <v>82</v>
      </c>
      <c r="AV2513" s="13" t="s">
        <v>82</v>
      </c>
      <c r="AW2513" s="13" t="s">
        <v>33</v>
      </c>
      <c r="AX2513" s="13" t="s">
        <v>72</v>
      </c>
      <c r="AY2513" s="245" t="s">
        <v>180</v>
      </c>
    </row>
    <row r="2514" s="14" customFormat="1">
      <c r="A2514" s="14"/>
      <c r="B2514" s="246"/>
      <c r="C2514" s="247"/>
      <c r="D2514" s="228" t="s">
        <v>193</v>
      </c>
      <c r="E2514" s="248" t="s">
        <v>19</v>
      </c>
      <c r="F2514" s="249" t="s">
        <v>856</v>
      </c>
      <c r="G2514" s="247"/>
      <c r="H2514" s="248" t="s">
        <v>19</v>
      </c>
      <c r="I2514" s="250"/>
      <c r="J2514" s="247"/>
      <c r="K2514" s="247"/>
      <c r="L2514" s="251"/>
      <c r="M2514" s="252"/>
      <c r="N2514" s="253"/>
      <c r="O2514" s="253"/>
      <c r="P2514" s="253"/>
      <c r="Q2514" s="253"/>
      <c r="R2514" s="253"/>
      <c r="S2514" s="253"/>
      <c r="T2514" s="254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T2514" s="255" t="s">
        <v>193</v>
      </c>
      <c r="AU2514" s="255" t="s">
        <v>82</v>
      </c>
      <c r="AV2514" s="14" t="s">
        <v>80</v>
      </c>
      <c r="AW2514" s="14" t="s">
        <v>33</v>
      </c>
      <c r="AX2514" s="14" t="s">
        <v>72</v>
      </c>
      <c r="AY2514" s="255" t="s">
        <v>180</v>
      </c>
    </row>
    <row r="2515" s="13" customFormat="1">
      <c r="A2515" s="13"/>
      <c r="B2515" s="235"/>
      <c r="C2515" s="236"/>
      <c r="D2515" s="228" t="s">
        <v>193</v>
      </c>
      <c r="E2515" s="237" t="s">
        <v>19</v>
      </c>
      <c r="F2515" s="238" t="s">
        <v>2817</v>
      </c>
      <c r="G2515" s="236"/>
      <c r="H2515" s="239">
        <v>24.350000000000001</v>
      </c>
      <c r="I2515" s="240"/>
      <c r="J2515" s="236"/>
      <c r="K2515" s="236"/>
      <c r="L2515" s="241"/>
      <c r="M2515" s="242"/>
      <c r="N2515" s="243"/>
      <c r="O2515" s="243"/>
      <c r="P2515" s="243"/>
      <c r="Q2515" s="243"/>
      <c r="R2515" s="243"/>
      <c r="S2515" s="243"/>
      <c r="T2515" s="244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45" t="s">
        <v>193</v>
      </c>
      <c r="AU2515" s="245" t="s">
        <v>82</v>
      </c>
      <c r="AV2515" s="13" t="s">
        <v>82</v>
      </c>
      <c r="AW2515" s="13" t="s">
        <v>33</v>
      </c>
      <c r="AX2515" s="13" t="s">
        <v>72</v>
      </c>
      <c r="AY2515" s="245" t="s">
        <v>180</v>
      </c>
    </row>
    <row r="2516" s="13" customFormat="1">
      <c r="A2516" s="13"/>
      <c r="B2516" s="235"/>
      <c r="C2516" s="236"/>
      <c r="D2516" s="228" t="s">
        <v>193</v>
      </c>
      <c r="E2516" s="237" t="s">
        <v>19</v>
      </c>
      <c r="F2516" s="238" t="s">
        <v>2818</v>
      </c>
      <c r="G2516" s="236"/>
      <c r="H2516" s="239">
        <v>27.625</v>
      </c>
      <c r="I2516" s="240"/>
      <c r="J2516" s="236"/>
      <c r="K2516" s="236"/>
      <c r="L2516" s="241"/>
      <c r="M2516" s="242"/>
      <c r="N2516" s="243"/>
      <c r="O2516" s="243"/>
      <c r="P2516" s="243"/>
      <c r="Q2516" s="243"/>
      <c r="R2516" s="243"/>
      <c r="S2516" s="243"/>
      <c r="T2516" s="244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5" t="s">
        <v>193</v>
      </c>
      <c r="AU2516" s="245" t="s">
        <v>82</v>
      </c>
      <c r="AV2516" s="13" t="s">
        <v>82</v>
      </c>
      <c r="AW2516" s="13" t="s">
        <v>33</v>
      </c>
      <c r="AX2516" s="13" t="s">
        <v>72</v>
      </c>
      <c r="AY2516" s="245" t="s">
        <v>180</v>
      </c>
    </row>
    <row r="2517" s="15" customFormat="1">
      <c r="A2517" s="15"/>
      <c r="B2517" s="256"/>
      <c r="C2517" s="257"/>
      <c r="D2517" s="228" t="s">
        <v>193</v>
      </c>
      <c r="E2517" s="258" t="s">
        <v>19</v>
      </c>
      <c r="F2517" s="259" t="s">
        <v>353</v>
      </c>
      <c r="G2517" s="257"/>
      <c r="H2517" s="260">
        <v>76.700000000000003</v>
      </c>
      <c r="I2517" s="261"/>
      <c r="J2517" s="257"/>
      <c r="K2517" s="257"/>
      <c r="L2517" s="262"/>
      <c r="M2517" s="263"/>
      <c r="N2517" s="264"/>
      <c r="O2517" s="264"/>
      <c r="P2517" s="264"/>
      <c r="Q2517" s="264"/>
      <c r="R2517" s="264"/>
      <c r="S2517" s="264"/>
      <c r="T2517" s="265"/>
      <c r="U2517" s="15"/>
      <c r="V2517" s="15"/>
      <c r="W2517" s="15"/>
      <c r="X2517" s="15"/>
      <c r="Y2517" s="15"/>
      <c r="Z2517" s="15"/>
      <c r="AA2517" s="15"/>
      <c r="AB2517" s="15"/>
      <c r="AC2517" s="15"/>
      <c r="AD2517" s="15"/>
      <c r="AE2517" s="15"/>
      <c r="AT2517" s="266" t="s">
        <v>193</v>
      </c>
      <c r="AU2517" s="266" t="s">
        <v>82</v>
      </c>
      <c r="AV2517" s="15" t="s">
        <v>187</v>
      </c>
      <c r="AW2517" s="15" t="s">
        <v>33</v>
      </c>
      <c r="AX2517" s="15" t="s">
        <v>80</v>
      </c>
      <c r="AY2517" s="266" t="s">
        <v>180</v>
      </c>
    </row>
    <row r="2518" s="13" customFormat="1">
      <c r="A2518" s="13"/>
      <c r="B2518" s="235"/>
      <c r="C2518" s="236"/>
      <c r="D2518" s="228" t="s">
        <v>193</v>
      </c>
      <c r="E2518" s="236"/>
      <c r="F2518" s="238" t="s">
        <v>2819</v>
      </c>
      <c r="G2518" s="236"/>
      <c r="H2518" s="239">
        <v>80.534999999999997</v>
      </c>
      <c r="I2518" s="240"/>
      <c r="J2518" s="236"/>
      <c r="K2518" s="236"/>
      <c r="L2518" s="241"/>
      <c r="M2518" s="242"/>
      <c r="N2518" s="243"/>
      <c r="O2518" s="243"/>
      <c r="P2518" s="243"/>
      <c r="Q2518" s="243"/>
      <c r="R2518" s="243"/>
      <c r="S2518" s="243"/>
      <c r="T2518" s="244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45" t="s">
        <v>193</v>
      </c>
      <c r="AU2518" s="245" t="s">
        <v>82</v>
      </c>
      <c r="AV2518" s="13" t="s">
        <v>82</v>
      </c>
      <c r="AW2518" s="13" t="s">
        <v>4</v>
      </c>
      <c r="AX2518" s="13" t="s">
        <v>80</v>
      </c>
      <c r="AY2518" s="245" t="s">
        <v>180</v>
      </c>
    </row>
    <row r="2519" s="2" customFormat="1" ht="16.5" customHeight="1">
      <c r="A2519" s="40"/>
      <c r="B2519" s="41"/>
      <c r="C2519" s="282" t="s">
        <v>2820</v>
      </c>
      <c r="D2519" s="282" t="s">
        <v>754</v>
      </c>
      <c r="E2519" s="283" t="s">
        <v>2821</v>
      </c>
      <c r="F2519" s="284" t="s">
        <v>2822</v>
      </c>
      <c r="G2519" s="285" t="s">
        <v>235</v>
      </c>
      <c r="H2519" s="286">
        <v>93.188000000000002</v>
      </c>
      <c r="I2519" s="287"/>
      <c r="J2519" s="288">
        <f>ROUND(I2519*H2519,2)</f>
        <v>0</v>
      </c>
      <c r="K2519" s="284" t="s">
        <v>186</v>
      </c>
      <c r="L2519" s="289"/>
      <c r="M2519" s="290" t="s">
        <v>19</v>
      </c>
      <c r="N2519" s="291" t="s">
        <v>43</v>
      </c>
      <c r="O2519" s="86"/>
      <c r="P2519" s="224">
        <f>O2519*H2519</f>
        <v>0</v>
      </c>
      <c r="Q2519" s="224">
        <v>0.00029999999999999997</v>
      </c>
      <c r="R2519" s="224">
        <f>Q2519*H2519</f>
        <v>0.027956399999999999</v>
      </c>
      <c r="S2519" s="224">
        <v>0</v>
      </c>
      <c r="T2519" s="225">
        <f>S2519*H2519</f>
        <v>0</v>
      </c>
      <c r="U2519" s="40"/>
      <c r="V2519" s="40"/>
      <c r="W2519" s="40"/>
      <c r="X2519" s="40"/>
      <c r="Y2519" s="40"/>
      <c r="Z2519" s="40"/>
      <c r="AA2519" s="40"/>
      <c r="AB2519" s="40"/>
      <c r="AC2519" s="40"/>
      <c r="AD2519" s="40"/>
      <c r="AE2519" s="40"/>
      <c r="AR2519" s="226" t="s">
        <v>232</v>
      </c>
      <c r="AT2519" s="226" t="s">
        <v>754</v>
      </c>
      <c r="AU2519" s="226" t="s">
        <v>82</v>
      </c>
      <c r="AY2519" s="19" t="s">
        <v>180</v>
      </c>
      <c r="BE2519" s="227">
        <f>IF(N2519="základní",J2519,0)</f>
        <v>0</v>
      </c>
      <c r="BF2519" s="227">
        <f>IF(N2519="snížená",J2519,0)</f>
        <v>0</v>
      </c>
      <c r="BG2519" s="227">
        <f>IF(N2519="zákl. přenesená",J2519,0)</f>
        <v>0</v>
      </c>
      <c r="BH2519" s="227">
        <f>IF(N2519="sníž. přenesená",J2519,0)</f>
        <v>0</v>
      </c>
      <c r="BI2519" s="227">
        <f>IF(N2519="nulová",J2519,0)</f>
        <v>0</v>
      </c>
      <c r="BJ2519" s="19" t="s">
        <v>80</v>
      </c>
      <c r="BK2519" s="227">
        <f>ROUND(I2519*H2519,2)</f>
        <v>0</v>
      </c>
      <c r="BL2519" s="19" t="s">
        <v>187</v>
      </c>
      <c r="BM2519" s="226" t="s">
        <v>2823</v>
      </c>
    </row>
    <row r="2520" s="2" customFormat="1">
      <c r="A2520" s="40"/>
      <c r="B2520" s="41"/>
      <c r="C2520" s="42"/>
      <c r="D2520" s="228" t="s">
        <v>189</v>
      </c>
      <c r="E2520" s="42"/>
      <c r="F2520" s="229" t="s">
        <v>2822</v>
      </c>
      <c r="G2520" s="42"/>
      <c r="H2520" s="42"/>
      <c r="I2520" s="230"/>
      <c r="J2520" s="42"/>
      <c r="K2520" s="42"/>
      <c r="L2520" s="46"/>
      <c r="M2520" s="231"/>
      <c r="N2520" s="232"/>
      <c r="O2520" s="86"/>
      <c r="P2520" s="86"/>
      <c r="Q2520" s="86"/>
      <c r="R2520" s="86"/>
      <c r="S2520" s="86"/>
      <c r="T2520" s="87"/>
      <c r="U2520" s="40"/>
      <c r="V2520" s="40"/>
      <c r="W2520" s="40"/>
      <c r="X2520" s="40"/>
      <c r="Y2520" s="40"/>
      <c r="Z2520" s="40"/>
      <c r="AA2520" s="40"/>
      <c r="AB2520" s="40"/>
      <c r="AC2520" s="40"/>
      <c r="AD2520" s="40"/>
      <c r="AE2520" s="40"/>
      <c r="AT2520" s="19" t="s">
        <v>189</v>
      </c>
      <c r="AU2520" s="19" t="s">
        <v>82</v>
      </c>
    </row>
    <row r="2521" s="14" customFormat="1">
      <c r="A2521" s="14"/>
      <c r="B2521" s="246"/>
      <c r="C2521" s="247"/>
      <c r="D2521" s="228" t="s">
        <v>193</v>
      </c>
      <c r="E2521" s="248" t="s">
        <v>19</v>
      </c>
      <c r="F2521" s="249" t="s">
        <v>2791</v>
      </c>
      <c r="G2521" s="247"/>
      <c r="H2521" s="248" t="s">
        <v>19</v>
      </c>
      <c r="I2521" s="250"/>
      <c r="J2521" s="247"/>
      <c r="K2521" s="247"/>
      <c r="L2521" s="251"/>
      <c r="M2521" s="252"/>
      <c r="N2521" s="253"/>
      <c r="O2521" s="253"/>
      <c r="P2521" s="253"/>
      <c r="Q2521" s="253"/>
      <c r="R2521" s="253"/>
      <c r="S2521" s="253"/>
      <c r="T2521" s="25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T2521" s="255" t="s">
        <v>193</v>
      </c>
      <c r="AU2521" s="255" t="s">
        <v>82</v>
      </c>
      <c r="AV2521" s="14" t="s">
        <v>80</v>
      </c>
      <c r="AW2521" s="14" t="s">
        <v>33</v>
      </c>
      <c r="AX2521" s="14" t="s">
        <v>72</v>
      </c>
      <c r="AY2521" s="255" t="s">
        <v>180</v>
      </c>
    </row>
    <row r="2522" s="14" customFormat="1">
      <c r="A2522" s="14"/>
      <c r="B2522" s="246"/>
      <c r="C2522" s="247"/>
      <c r="D2522" s="228" t="s">
        <v>193</v>
      </c>
      <c r="E2522" s="248" t="s">
        <v>19</v>
      </c>
      <c r="F2522" s="249" t="s">
        <v>622</v>
      </c>
      <c r="G2522" s="247"/>
      <c r="H2522" s="248" t="s">
        <v>19</v>
      </c>
      <c r="I2522" s="250"/>
      <c r="J2522" s="247"/>
      <c r="K2522" s="247"/>
      <c r="L2522" s="251"/>
      <c r="M2522" s="252"/>
      <c r="N2522" s="253"/>
      <c r="O2522" s="253"/>
      <c r="P2522" s="253"/>
      <c r="Q2522" s="253"/>
      <c r="R2522" s="253"/>
      <c r="S2522" s="253"/>
      <c r="T2522" s="254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T2522" s="255" t="s">
        <v>193</v>
      </c>
      <c r="AU2522" s="255" t="s">
        <v>82</v>
      </c>
      <c r="AV2522" s="14" t="s">
        <v>80</v>
      </c>
      <c r="AW2522" s="14" t="s">
        <v>33</v>
      </c>
      <c r="AX2522" s="14" t="s">
        <v>72</v>
      </c>
      <c r="AY2522" s="255" t="s">
        <v>180</v>
      </c>
    </row>
    <row r="2523" s="13" customFormat="1">
      <c r="A2523" s="13"/>
      <c r="B2523" s="235"/>
      <c r="C2523" s="236"/>
      <c r="D2523" s="228" t="s">
        <v>193</v>
      </c>
      <c r="E2523" s="237" t="s">
        <v>19</v>
      </c>
      <c r="F2523" s="238" t="s">
        <v>2824</v>
      </c>
      <c r="G2523" s="236"/>
      <c r="H2523" s="239">
        <v>15.550000000000001</v>
      </c>
      <c r="I2523" s="240"/>
      <c r="J2523" s="236"/>
      <c r="K2523" s="236"/>
      <c r="L2523" s="241"/>
      <c r="M2523" s="242"/>
      <c r="N2523" s="243"/>
      <c r="O2523" s="243"/>
      <c r="P2523" s="243"/>
      <c r="Q2523" s="243"/>
      <c r="R2523" s="243"/>
      <c r="S2523" s="243"/>
      <c r="T2523" s="244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45" t="s">
        <v>193</v>
      </c>
      <c r="AU2523" s="245" t="s">
        <v>82</v>
      </c>
      <c r="AV2523" s="13" t="s">
        <v>82</v>
      </c>
      <c r="AW2523" s="13" t="s">
        <v>33</v>
      </c>
      <c r="AX2523" s="13" t="s">
        <v>72</v>
      </c>
      <c r="AY2523" s="245" t="s">
        <v>180</v>
      </c>
    </row>
    <row r="2524" s="13" customFormat="1">
      <c r="A2524" s="13"/>
      <c r="B2524" s="235"/>
      <c r="C2524" s="236"/>
      <c r="D2524" s="228" t="s">
        <v>193</v>
      </c>
      <c r="E2524" s="237" t="s">
        <v>19</v>
      </c>
      <c r="F2524" s="238" t="s">
        <v>2816</v>
      </c>
      <c r="G2524" s="236"/>
      <c r="H2524" s="239">
        <v>15.225</v>
      </c>
      <c r="I2524" s="240"/>
      <c r="J2524" s="236"/>
      <c r="K2524" s="236"/>
      <c r="L2524" s="241"/>
      <c r="M2524" s="242"/>
      <c r="N2524" s="243"/>
      <c r="O2524" s="243"/>
      <c r="P2524" s="243"/>
      <c r="Q2524" s="243"/>
      <c r="R2524" s="243"/>
      <c r="S2524" s="243"/>
      <c r="T2524" s="244"/>
      <c r="U2524" s="13"/>
      <c r="V2524" s="13"/>
      <c r="W2524" s="13"/>
      <c r="X2524" s="13"/>
      <c r="Y2524" s="13"/>
      <c r="Z2524" s="13"/>
      <c r="AA2524" s="13"/>
      <c r="AB2524" s="13"/>
      <c r="AC2524" s="13"/>
      <c r="AD2524" s="13"/>
      <c r="AE2524" s="13"/>
      <c r="AT2524" s="245" t="s">
        <v>193</v>
      </c>
      <c r="AU2524" s="245" t="s">
        <v>82</v>
      </c>
      <c r="AV2524" s="13" t="s">
        <v>82</v>
      </c>
      <c r="AW2524" s="13" t="s">
        <v>33</v>
      </c>
      <c r="AX2524" s="13" t="s">
        <v>72</v>
      </c>
      <c r="AY2524" s="245" t="s">
        <v>180</v>
      </c>
    </row>
    <row r="2525" s="14" customFormat="1">
      <c r="A2525" s="14"/>
      <c r="B2525" s="246"/>
      <c r="C2525" s="247"/>
      <c r="D2525" s="228" t="s">
        <v>193</v>
      </c>
      <c r="E2525" s="248" t="s">
        <v>19</v>
      </c>
      <c r="F2525" s="249" t="s">
        <v>856</v>
      </c>
      <c r="G2525" s="247"/>
      <c r="H2525" s="248" t="s">
        <v>19</v>
      </c>
      <c r="I2525" s="250"/>
      <c r="J2525" s="247"/>
      <c r="K2525" s="247"/>
      <c r="L2525" s="251"/>
      <c r="M2525" s="252"/>
      <c r="N2525" s="253"/>
      <c r="O2525" s="253"/>
      <c r="P2525" s="253"/>
      <c r="Q2525" s="253"/>
      <c r="R2525" s="253"/>
      <c r="S2525" s="253"/>
      <c r="T2525" s="254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T2525" s="255" t="s">
        <v>193</v>
      </c>
      <c r="AU2525" s="255" t="s">
        <v>82</v>
      </c>
      <c r="AV2525" s="14" t="s">
        <v>80</v>
      </c>
      <c r="AW2525" s="14" t="s">
        <v>33</v>
      </c>
      <c r="AX2525" s="14" t="s">
        <v>72</v>
      </c>
      <c r="AY2525" s="255" t="s">
        <v>180</v>
      </c>
    </row>
    <row r="2526" s="13" customFormat="1">
      <c r="A2526" s="13"/>
      <c r="B2526" s="235"/>
      <c r="C2526" s="236"/>
      <c r="D2526" s="228" t="s">
        <v>193</v>
      </c>
      <c r="E2526" s="237" t="s">
        <v>19</v>
      </c>
      <c r="F2526" s="238" t="s">
        <v>2825</v>
      </c>
      <c r="G2526" s="236"/>
      <c r="H2526" s="239">
        <v>30.350000000000001</v>
      </c>
      <c r="I2526" s="240"/>
      <c r="J2526" s="236"/>
      <c r="K2526" s="236"/>
      <c r="L2526" s="241"/>
      <c r="M2526" s="242"/>
      <c r="N2526" s="243"/>
      <c r="O2526" s="243"/>
      <c r="P2526" s="243"/>
      <c r="Q2526" s="243"/>
      <c r="R2526" s="243"/>
      <c r="S2526" s="243"/>
      <c r="T2526" s="244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45" t="s">
        <v>193</v>
      </c>
      <c r="AU2526" s="245" t="s">
        <v>82</v>
      </c>
      <c r="AV2526" s="13" t="s">
        <v>82</v>
      </c>
      <c r="AW2526" s="13" t="s">
        <v>33</v>
      </c>
      <c r="AX2526" s="13" t="s">
        <v>72</v>
      </c>
      <c r="AY2526" s="245" t="s">
        <v>180</v>
      </c>
    </row>
    <row r="2527" s="13" customFormat="1">
      <c r="A2527" s="13"/>
      <c r="B2527" s="235"/>
      <c r="C2527" s="236"/>
      <c r="D2527" s="228" t="s">
        <v>193</v>
      </c>
      <c r="E2527" s="237" t="s">
        <v>19</v>
      </c>
      <c r="F2527" s="238" t="s">
        <v>2818</v>
      </c>
      <c r="G2527" s="236"/>
      <c r="H2527" s="239">
        <v>27.625</v>
      </c>
      <c r="I2527" s="240"/>
      <c r="J2527" s="236"/>
      <c r="K2527" s="236"/>
      <c r="L2527" s="241"/>
      <c r="M2527" s="242"/>
      <c r="N2527" s="243"/>
      <c r="O2527" s="243"/>
      <c r="P2527" s="243"/>
      <c r="Q2527" s="243"/>
      <c r="R2527" s="243"/>
      <c r="S2527" s="243"/>
      <c r="T2527" s="244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45" t="s">
        <v>193</v>
      </c>
      <c r="AU2527" s="245" t="s">
        <v>82</v>
      </c>
      <c r="AV2527" s="13" t="s">
        <v>82</v>
      </c>
      <c r="AW2527" s="13" t="s">
        <v>33</v>
      </c>
      <c r="AX2527" s="13" t="s">
        <v>72</v>
      </c>
      <c r="AY2527" s="245" t="s">
        <v>180</v>
      </c>
    </row>
    <row r="2528" s="15" customFormat="1">
      <c r="A2528" s="15"/>
      <c r="B2528" s="256"/>
      <c r="C2528" s="257"/>
      <c r="D2528" s="228" t="s">
        <v>193</v>
      </c>
      <c r="E2528" s="258" t="s">
        <v>19</v>
      </c>
      <c r="F2528" s="259" t="s">
        <v>353</v>
      </c>
      <c r="G2528" s="257"/>
      <c r="H2528" s="260">
        <v>88.75</v>
      </c>
      <c r="I2528" s="261"/>
      <c r="J2528" s="257"/>
      <c r="K2528" s="257"/>
      <c r="L2528" s="262"/>
      <c r="M2528" s="263"/>
      <c r="N2528" s="264"/>
      <c r="O2528" s="264"/>
      <c r="P2528" s="264"/>
      <c r="Q2528" s="264"/>
      <c r="R2528" s="264"/>
      <c r="S2528" s="264"/>
      <c r="T2528" s="265"/>
      <c r="U2528" s="15"/>
      <c r="V2528" s="15"/>
      <c r="W2528" s="15"/>
      <c r="X2528" s="15"/>
      <c r="Y2528" s="15"/>
      <c r="Z2528" s="15"/>
      <c r="AA2528" s="15"/>
      <c r="AB2528" s="15"/>
      <c r="AC2528" s="15"/>
      <c r="AD2528" s="15"/>
      <c r="AE2528" s="15"/>
      <c r="AT2528" s="266" t="s">
        <v>193</v>
      </c>
      <c r="AU2528" s="266" t="s">
        <v>82</v>
      </c>
      <c r="AV2528" s="15" t="s">
        <v>187</v>
      </c>
      <c r="AW2528" s="15" t="s">
        <v>33</v>
      </c>
      <c r="AX2528" s="15" t="s">
        <v>80</v>
      </c>
      <c r="AY2528" s="266" t="s">
        <v>180</v>
      </c>
    </row>
    <row r="2529" s="13" customFormat="1">
      <c r="A2529" s="13"/>
      <c r="B2529" s="235"/>
      <c r="C2529" s="236"/>
      <c r="D2529" s="228" t="s">
        <v>193</v>
      </c>
      <c r="E2529" s="236"/>
      <c r="F2529" s="238" t="s">
        <v>2826</v>
      </c>
      <c r="G2529" s="236"/>
      <c r="H2529" s="239">
        <v>93.188000000000002</v>
      </c>
      <c r="I2529" s="240"/>
      <c r="J2529" s="236"/>
      <c r="K2529" s="236"/>
      <c r="L2529" s="241"/>
      <c r="M2529" s="242"/>
      <c r="N2529" s="243"/>
      <c r="O2529" s="243"/>
      <c r="P2529" s="243"/>
      <c r="Q2529" s="243"/>
      <c r="R2529" s="243"/>
      <c r="S2529" s="243"/>
      <c r="T2529" s="244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45" t="s">
        <v>193</v>
      </c>
      <c r="AU2529" s="245" t="s">
        <v>82</v>
      </c>
      <c r="AV2529" s="13" t="s">
        <v>82</v>
      </c>
      <c r="AW2529" s="13" t="s">
        <v>4</v>
      </c>
      <c r="AX2529" s="13" t="s">
        <v>80</v>
      </c>
      <c r="AY2529" s="245" t="s">
        <v>180</v>
      </c>
    </row>
    <row r="2530" s="2" customFormat="1" ht="16.5" customHeight="1">
      <c r="A2530" s="40"/>
      <c r="B2530" s="41"/>
      <c r="C2530" s="282" t="s">
        <v>2827</v>
      </c>
      <c r="D2530" s="282" t="s">
        <v>754</v>
      </c>
      <c r="E2530" s="283" t="s">
        <v>2828</v>
      </c>
      <c r="F2530" s="284" t="s">
        <v>2829</v>
      </c>
      <c r="G2530" s="285" t="s">
        <v>235</v>
      </c>
      <c r="H2530" s="286">
        <v>206.52500000000001</v>
      </c>
      <c r="I2530" s="287"/>
      <c r="J2530" s="288">
        <f>ROUND(I2530*H2530,2)</f>
        <v>0</v>
      </c>
      <c r="K2530" s="284" t="s">
        <v>186</v>
      </c>
      <c r="L2530" s="289"/>
      <c r="M2530" s="290" t="s">
        <v>19</v>
      </c>
      <c r="N2530" s="291" t="s">
        <v>43</v>
      </c>
      <c r="O2530" s="86"/>
      <c r="P2530" s="224">
        <f>O2530*H2530</f>
        <v>0</v>
      </c>
      <c r="Q2530" s="224">
        <v>4.0000000000000003E-05</v>
      </c>
      <c r="R2530" s="224">
        <f>Q2530*H2530</f>
        <v>0.008261000000000001</v>
      </c>
      <c r="S2530" s="224">
        <v>0</v>
      </c>
      <c r="T2530" s="225">
        <f>S2530*H2530</f>
        <v>0</v>
      </c>
      <c r="U2530" s="40"/>
      <c r="V2530" s="40"/>
      <c r="W2530" s="40"/>
      <c r="X2530" s="40"/>
      <c r="Y2530" s="40"/>
      <c r="Z2530" s="40"/>
      <c r="AA2530" s="40"/>
      <c r="AB2530" s="40"/>
      <c r="AC2530" s="40"/>
      <c r="AD2530" s="40"/>
      <c r="AE2530" s="40"/>
      <c r="AR2530" s="226" t="s">
        <v>232</v>
      </c>
      <c r="AT2530" s="226" t="s">
        <v>754</v>
      </c>
      <c r="AU2530" s="226" t="s">
        <v>82</v>
      </c>
      <c r="AY2530" s="19" t="s">
        <v>180</v>
      </c>
      <c r="BE2530" s="227">
        <f>IF(N2530="základní",J2530,0)</f>
        <v>0</v>
      </c>
      <c r="BF2530" s="227">
        <f>IF(N2530="snížená",J2530,0)</f>
        <v>0</v>
      </c>
      <c r="BG2530" s="227">
        <f>IF(N2530="zákl. přenesená",J2530,0)</f>
        <v>0</v>
      </c>
      <c r="BH2530" s="227">
        <f>IF(N2530="sníž. přenesená",J2530,0)</f>
        <v>0</v>
      </c>
      <c r="BI2530" s="227">
        <f>IF(N2530="nulová",J2530,0)</f>
        <v>0</v>
      </c>
      <c r="BJ2530" s="19" t="s">
        <v>80</v>
      </c>
      <c r="BK2530" s="227">
        <f>ROUND(I2530*H2530,2)</f>
        <v>0</v>
      </c>
      <c r="BL2530" s="19" t="s">
        <v>187</v>
      </c>
      <c r="BM2530" s="226" t="s">
        <v>2830</v>
      </c>
    </row>
    <row r="2531" s="2" customFormat="1">
      <c r="A2531" s="40"/>
      <c r="B2531" s="41"/>
      <c r="C2531" s="42"/>
      <c r="D2531" s="228" t="s">
        <v>189</v>
      </c>
      <c r="E2531" s="42"/>
      <c r="F2531" s="229" t="s">
        <v>2829</v>
      </c>
      <c r="G2531" s="42"/>
      <c r="H2531" s="42"/>
      <c r="I2531" s="230"/>
      <c r="J2531" s="42"/>
      <c r="K2531" s="42"/>
      <c r="L2531" s="46"/>
      <c r="M2531" s="231"/>
      <c r="N2531" s="232"/>
      <c r="O2531" s="86"/>
      <c r="P2531" s="86"/>
      <c r="Q2531" s="86"/>
      <c r="R2531" s="86"/>
      <c r="S2531" s="86"/>
      <c r="T2531" s="87"/>
      <c r="U2531" s="40"/>
      <c r="V2531" s="40"/>
      <c r="W2531" s="40"/>
      <c r="X2531" s="40"/>
      <c r="Y2531" s="40"/>
      <c r="Z2531" s="40"/>
      <c r="AA2531" s="40"/>
      <c r="AB2531" s="40"/>
      <c r="AC2531" s="40"/>
      <c r="AD2531" s="40"/>
      <c r="AE2531" s="40"/>
      <c r="AT2531" s="19" t="s">
        <v>189</v>
      </c>
      <c r="AU2531" s="19" t="s">
        <v>82</v>
      </c>
    </row>
    <row r="2532" s="14" customFormat="1">
      <c r="A2532" s="14"/>
      <c r="B2532" s="246"/>
      <c r="C2532" s="247"/>
      <c r="D2532" s="228" t="s">
        <v>193</v>
      </c>
      <c r="E2532" s="248" t="s">
        <v>19</v>
      </c>
      <c r="F2532" s="249" t="s">
        <v>2791</v>
      </c>
      <c r="G2532" s="247"/>
      <c r="H2532" s="248" t="s">
        <v>19</v>
      </c>
      <c r="I2532" s="250"/>
      <c r="J2532" s="247"/>
      <c r="K2532" s="247"/>
      <c r="L2532" s="251"/>
      <c r="M2532" s="252"/>
      <c r="N2532" s="253"/>
      <c r="O2532" s="253"/>
      <c r="P2532" s="253"/>
      <c r="Q2532" s="253"/>
      <c r="R2532" s="253"/>
      <c r="S2532" s="253"/>
      <c r="T2532" s="254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55" t="s">
        <v>193</v>
      </c>
      <c r="AU2532" s="255" t="s">
        <v>82</v>
      </c>
      <c r="AV2532" s="14" t="s">
        <v>80</v>
      </c>
      <c r="AW2532" s="14" t="s">
        <v>33</v>
      </c>
      <c r="AX2532" s="14" t="s">
        <v>72</v>
      </c>
      <c r="AY2532" s="255" t="s">
        <v>180</v>
      </c>
    </row>
    <row r="2533" s="14" customFormat="1">
      <c r="A2533" s="14"/>
      <c r="B2533" s="246"/>
      <c r="C2533" s="247"/>
      <c r="D2533" s="228" t="s">
        <v>193</v>
      </c>
      <c r="E2533" s="248" t="s">
        <v>19</v>
      </c>
      <c r="F2533" s="249" t="s">
        <v>622</v>
      </c>
      <c r="G2533" s="247"/>
      <c r="H2533" s="248" t="s">
        <v>19</v>
      </c>
      <c r="I2533" s="250"/>
      <c r="J2533" s="247"/>
      <c r="K2533" s="247"/>
      <c r="L2533" s="251"/>
      <c r="M2533" s="252"/>
      <c r="N2533" s="253"/>
      <c r="O2533" s="253"/>
      <c r="P2533" s="253"/>
      <c r="Q2533" s="253"/>
      <c r="R2533" s="253"/>
      <c r="S2533" s="253"/>
      <c r="T2533" s="254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T2533" s="255" t="s">
        <v>193</v>
      </c>
      <c r="AU2533" s="255" t="s">
        <v>82</v>
      </c>
      <c r="AV2533" s="14" t="s">
        <v>80</v>
      </c>
      <c r="AW2533" s="14" t="s">
        <v>33</v>
      </c>
      <c r="AX2533" s="14" t="s">
        <v>72</v>
      </c>
      <c r="AY2533" s="255" t="s">
        <v>180</v>
      </c>
    </row>
    <row r="2534" s="13" customFormat="1">
      <c r="A2534" s="13"/>
      <c r="B2534" s="235"/>
      <c r="C2534" s="236"/>
      <c r="D2534" s="228" t="s">
        <v>193</v>
      </c>
      <c r="E2534" s="237" t="s">
        <v>19</v>
      </c>
      <c r="F2534" s="238" t="s">
        <v>2831</v>
      </c>
      <c r="G2534" s="236"/>
      <c r="H2534" s="239">
        <v>4.5800000000000001</v>
      </c>
      <c r="I2534" s="240"/>
      <c r="J2534" s="236"/>
      <c r="K2534" s="236"/>
      <c r="L2534" s="241"/>
      <c r="M2534" s="242"/>
      <c r="N2534" s="243"/>
      <c r="O2534" s="243"/>
      <c r="P2534" s="243"/>
      <c r="Q2534" s="243"/>
      <c r="R2534" s="243"/>
      <c r="S2534" s="243"/>
      <c r="T2534" s="244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45" t="s">
        <v>193</v>
      </c>
      <c r="AU2534" s="245" t="s">
        <v>82</v>
      </c>
      <c r="AV2534" s="13" t="s">
        <v>82</v>
      </c>
      <c r="AW2534" s="13" t="s">
        <v>33</v>
      </c>
      <c r="AX2534" s="13" t="s">
        <v>72</v>
      </c>
      <c r="AY2534" s="245" t="s">
        <v>180</v>
      </c>
    </row>
    <row r="2535" s="13" customFormat="1">
      <c r="A2535" s="13"/>
      <c r="B2535" s="235"/>
      <c r="C2535" s="236"/>
      <c r="D2535" s="228" t="s">
        <v>193</v>
      </c>
      <c r="E2535" s="237" t="s">
        <v>19</v>
      </c>
      <c r="F2535" s="238" t="s">
        <v>2832</v>
      </c>
      <c r="G2535" s="236"/>
      <c r="H2535" s="239">
        <v>3.5</v>
      </c>
      <c r="I2535" s="240"/>
      <c r="J2535" s="236"/>
      <c r="K2535" s="236"/>
      <c r="L2535" s="241"/>
      <c r="M2535" s="242"/>
      <c r="N2535" s="243"/>
      <c r="O2535" s="243"/>
      <c r="P2535" s="243"/>
      <c r="Q2535" s="243"/>
      <c r="R2535" s="243"/>
      <c r="S2535" s="243"/>
      <c r="T2535" s="244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45" t="s">
        <v>193</v>
      </c>
      <c r="AU2535" s="245" t="s">
        <v>82</v>
      </c>
      <c r="AV2535" s="13" t="s">
        <v>82</v>
      </c>
      <c r="AW2535" s="13" t="s">
        <v>33</v>
      </c>
      <c r="AX2535" s="13" t="s">
        <v>72</v>
      </c>
      <c r="AY2535" s="245" t="s">
        <v>180</v>
      </c>
    </row>
    <row r="2536" s="13" customFormat="1">
      <c r="A2536" s="13"/>
      <c r="B2536" s="235"/>
      <c r="C2536" s="236"/>
      <c r="D2536" s="228" t="s">
        <v>193</v>
      </c>
      <c r="E2536" s="237" t="s">
        <v>19</v>
      </c>
      <c r="F2536" s="238" t="s">
        <v>2832</v>
      </c>
      <c r="G2536" s="236"/>
      <c r="H2536" s="239">
        <v>3.5</v>
      </c>
      <c r="I2536" s="240"/>
      <c r="J2536" s="236"/>
      <c r="K2536" s="236"/>
      <c r="L2536" s="241"/>
      <c r="M2536" s="242"/>
      <c r="N2536" s="243"/>
      <c r="O2536" s="243"/>
      <c r="P2536" s="243"/>
      <c r="Q2536" s="243"/>
      <c r="R2536" s="243"/>
      <c r="S2536" s="243"/>
      <c r="T2536" s="244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45" t="s">
        <v>193</v>
      </c>
      <c r="AU2536" s="245" t="s">
        <v>82</v>
      </c>
      <c r="AV2536" s="13" t="s">
        <v>82</v>
      </c>
      <c r="AW2536" s="13" t="s">
        <v>33</v>
      </c>
      <c r="AX2536" s="13" t="s">
        <v>72</v>
      </c>
      <c r="AY2536" s="245" t="s">
        <v>180</v>
      </c>
    </row>
    <row r="2537" s="13" customFormat="1">
      <c r="A2537" s="13"/>
      <c r="B2537" s="235"/>
      <c r="C2537" s="236"/>
      <c r="D2537" s="228" t="s">
        <v>193</v>
      </c>
      <c r="E2537" s="237" t="s">
        <v>19</v>
      </c>
      <c r="F2537" s="238" t="s">
        <v>2833</v>
      </c>
      <c r="G2537" s="236"/>
      <c r="H2537" s="239">
        <v>7</v>
      </c>
      <c r="I2537" s="240"/>
      <c r="J2537" s="236"/>
      <c r="K2537" s="236"/>
      <c r="L2537" s="241"/>
      <c r="M2537" s="242"/>
      <c r="N2537" s="243"/>
      <c r="O2537" s="243"/>
      <c r="P2537" s="243"/>
      <c r="Q2537" s="243"/>
      <c r="R2537" s="243"/>
      <c r="S2537" s="243"/>
      <c r="T2537" s="244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45" t="s">
        <v>193</v>
      </c>
      <c r="AU2537" s="245" t="s">
        <v>82</v>
      </c>
      <c r="AV2537" s="13" t="s">
        <v>82</v>
      </c>
      <c r="AW2537" s="13" t="s">
        <v>33</v>
      </c>
      <c r="AX2537" s="13" t="s">
        <v>72</v>
      </c>
      <c r="AY2537" s="245" t="s">
        <v>180</v>
      </c>
    </row>
    <row r="2538" s="13" customFormat="1">
      <c r="A2538" s="13"/>
      <c r="B2538" s="235"/>
      <c r="C2538" s="236"/>
      <c r="D2538" s="228" t="s">
        <v>193</v>
      </c>
      <c r="E2538" s="237" t="s">
        <v>19</v>
      </c>
      <c r="F2538" s="238" t="s">
        <v>2834</v>
      </c>
      <c r="G2538" s="236"/>
      <c r="H2538" s="239">
        <v>5.2199999999999998</v>
      </c>
      <c r="I2538" s="240"/>
      <c r="J2538" s="236"/>
      <c r="K2538" s="236"/>
      <c r="L2538" s="241"/>
      <c r="M2538" s="242"/>
      <c r="N2538" s="243"/>
      <c r="O2538" s="243"/>
      <c r="P2538" s="243"/>
      <c r="Q2538" s="243"/>
      <c r="R2538" s="243"/>
      <c r="S2538" s="243"/>
      <c r="T2538" s="244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45" t="s">
        <v>193</v>
      </c>
      <c r="AU2538" s="245" t="s">
        <v>82</v>
      </c>
      <c r="AV2538" s="13" t="s">
        <v>82</v>
      </c>
      <c r="AW2538" s="13" t="s">
        <v>33</v>
      </c>
      <c r="AX2538" s="13" t="s">
        <v>72</v>
      </c>
      <c r="AY2538" s="245" t="s">
        <v>180</v>
      </c>
    </row>
    <row r="2539" s="13" customFormat="1">
      <c r="A2539" s="13"/>
      <c r="B2539" s="235"/>
      <c r="C2539" s="236"/>
      <c r="D2539" s="228" t="s">
        <v>193</v>
      </c>
      <c r="E2539" s="237" t="s">
        <v>19</v>
      </c>
      <c r="F2539" s="238" t="s">
        <v>2833</v>
      </c>
      <c r="G2539" s="236"/>
      <c r="H2539" s="239">
        <v>7</v>
      </c>
      <c r="I2539" s="240"/>
      <c r="J2539" s="236"/>
      <c r="K2539" s="236"/>
      <c r="L2539" s="241"/>
      <c r="M2539" s="242"/>
      <c r="N2539" s="243"/>
      <c r="O2539" s="243"/>
      <c r="P2539" s="243"/>
      <c r="Q2539" s="243"/>
      <c r="R2539" s="243"/>
      <c r="S2539" s="243"/>
      <c r="T2539" s="244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45" t="s">
        <v>193</v>
      </c>
      <c r="AU2539" s="245" t="s">
        <v>82</v>
      </c>
      <c r="AV2539" s="13" t="s">
        <v>82</v>
      </c>
      <c r="AW2539" s="13" t="s">
        <v>33</v>
      </c>
      <c r="AX2539" s="13" t="s">
        <v>72</v>
      </c>
      <c r="AY2539" s="245" t="s">
        <v>180</v>
      </c>
    </row>
    <row r="2540" s="13" customFormat="1">
      <c r="A2540" s="13"/>
      <c r="B2540" s="235"/>
      <c r="C2540" s="236"/>
      <c r="D2540" s="228" t="s">
        <v>193</v>
      </c>
      <c r="E2540" s="237" t="s">
        <v>19</v>
      </c>
      <c r="F2540" s="238" t="s">
        <v>2835</v>
      </c>
      <c r="G2540" s="236"/>
      <c r="H2540" s="239">
        <v>5.3200000000000003</v>
      </c>
      <c r="I2540" s="240"/>
      <c r="J2540" s="236"/>
      <c r="K2540" s="236"/>
      <c r="L2540" s="241"/>
      <c r="M2540" s="242"/>
      <c r="N2540" s="243"/>
      <c r="O2540" s="243"/>
      <c r="P2540" s="243"/>
      <c r="Q2540" s="243"/>
      <c r="R2540" s="243"/>
      <c r="S2540" s="243"/>
      <c r="T2540" s="244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45" t="s">
        <v>193</v>
      </c>
      <c r="AU2540" s="245" t="s">
        <v>82</v>
      </c>
      <c r="AV2540" s="13" t="s">
        <v>82</v>
      </c>
      <c r="AW2540" s="13" t="s">
        <v>33</v>
      </c>
      <c r="AX2540" s="13" t="s">
        <v>72</v>
      </c>
      <c r="AY2540" s="245" t="s">
        <v>180</v>
      </c>
    </row>
    <row r="2541" s="13" customFormat="1">
      <c r="A2541" s="13"/>
      <c r="B2541" s="235"/>
      <c r="C2541" s="236"/>
      <c r="D2541" s="228" t="s">
        <v>193</v>
      </c>
      <c r="E2541" s="237" t="s">
        <v>19</v>
      </c>
      <c r="F2541" s="238" t="s">
        <v>2835</v>
      </c>
      <c r="G2541" s="236"/>
      <c r="H2541" s="239">
        <v>5.3200000000000003</v>
      </c>
      <c r="I2541" s="240"/>
      <c r="J2541" s="236"/>
      <c r="K2541" s="236"/>
      <c r="L2541" s="241"/>
      <c r="M2541" s="242"/>
      <c r="N2541" s="243"/>
      <c r="O2541" s="243"/>
      <c r="P2541" s="243"/>
      <c r="Q2541" s="243"/>
      <c r="R2541" s="243"/>
      <c r="S2541" s="243"/>
      <c r="T2541" s="244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45" t="s">
        <v>193</v>
      </c>
      <c r="AU2541" s="245" t="s">
        <v>82</v>
      </c>
      <c r="AV2541" s="13" t="s">
        <v>82</v>
      </c>
      <c r="AW2541" s="13" t="s">
        <v>33</v>
      </c>
      <c r="AX2541" s="13" t="s">
        <v>72</v>
      </c>
      <c r="AY2541" s="245" t="s">
        <v>180</v>
      </c>
    </row>
    <row r="2542" s="13" customFormat="1">
      <c r="A2542" s="13"/>
      <c r="B2542" s="235"/>
      <c r="C2542" s="236"/>
      <c r="D2542" s="228" t="s">
        <v>193</v>
      </c>
      <c r="E2542" s="237" t="s">
        <v>19</v>
      </c>
      <c r="F2542" s="238" t="s">
        <v>2836</v>
      </c>
      <c r="G2542" s="236"/>
      <c r="H2542" s="239">
        <v>5.0800000000000001</v>
      </c>
      <c r="I2542" s="240"/>
      <c r="J2542" s="236"/>
      <c r="K2542" s="236"/>
      <c r="L2542" s="241"/>
      <c r="M2542" s="242"/>
      <c r="N2542" s="243"/>
      <c r="O2542" s="243"/>
      <c r="P2542" s="243"/>
      <c r="Q2542" s="243"/>
      <c r="R2542" s="243"/>
      <c r="S2542" s="243"/>
      <c r="T2542" s="244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45" t="s">
        <v>193</v>
      </c>
      <c r="AU2542" s="245" t="s">
        <v>82</v>
      </c>
      <c r="AV2542" s="13" t="s">
        <v>82</v>
      </c>
      <c r="AW2542" s="13" t="s">
        <v>33</v>
      </c>
      <c r="AX2542" s="13" t="s">
        <v>72</v>
      </c>
      <c r="AY2542" s="245" t="s">
        <v>180</v>
      </c>
    </row>
    <row r="2543" s="14" customFormat="1">
      <c r="A2543" s="14"/>
      <c r="B2543" s="246"/>
      <c r="C2543" s="247"/>
      <c r="D2543" s="228" t="s">
        <v>193</v>
      </c>
      <c r="E2543" s="248" t="s">
        <v>19</v>
      </c>
      <c r="F2543" s="249" t="s">
        <v>2634</v>
      </c>
      <c r="G2543" s="247"/>
      <c r="H2543" s="248" t="s">
        <v>19</v>
      </c>
      <c r="I2543" s="250"/>
      <c r="J2543" s="247"/>
      <c r="K2543" s="247"/>
      <c r="L2543" s="251"/>
      <c r="M2543" s="252"/>
      <c r="N2543" s="253"/>
      <c r="O2543" s="253"/>
      <c r="P2543" s="253"/>
      <c r="Q2543" s="253"/>
      <c r="R2543" s="253"/>
      <c r="S2543" s="253"/>
      <c r="T2543" s="25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5" t="s">
        <v>193</v>
      </c>
      <c r="AU2543" s="255" t="s">
        <v>82</v>
      </c>
      <c r="AV2543" s="14" t="s">
        <v>80</v>
      </c>
      <c r="AW2543" s="14" t="s">
        <v>33</v>
      </c>
      <c r="AX2543" s="14" t="s">
        <v>72</v>
      </c>
      <c r="AY2543" s="255" t="s">
        <v>180</v>
      </c>
    </row>
    <row r="2544" s="13" customFormat="1">
      <c r="A2544" s="13"/>
      <c r="B2544" s="235"/>
      <c r="C2544" s="236"/>
      <c r="D2544" s="228" t="s">
        <v>193</v>
      </c>
      <c r="E2544" s="237" t="s">
        <v>19</v>
      </c>
      <c r="F2544" s="238" t="s">
        <v>2837</v>
      </c>
      <c r="G2544" s="236"/>
      <c r="H2544" s="239">
        <v>48.75</v>
      </c>
      <c r="I2544" s="240"/>
      <c r="J2544" s="236"/>
      <c r="K2544" s="236"/>
      <c r="L2544" s="241"/>
      <c r="M2544" s="242"/>
      <c r="N2544" s="243"/>
      <c r="O2544" s="243"/>
      <c r="P2544" s="243"/>
      <c r="Q2544" s="243"/>
      <c r="R2544" s="243"/>
      <c r="S2544" s="243"/>
      <c r="T2544" s="244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45" t="s">
        <v>193</v>
      </c>
      <c r="AU2544" s="245" t="s">
        <v>82</v>
      </c>
      <c r="AV2544" s="13" t="s">
        <v>82</v>
      </c>
      <c r="AW2544" s="13" t="s">
        <v>33</v>
      </c>
      <c r="AX2544" s="13" t="s">
        <v>72</v>
      </c>
      <c r="AY2544" s="245" t="s">
        <v>180</v>
      </c>
    </row>
    <row r="2545" s="14" customFormat="1">
      <c r="A2545" s="14"/>
      <c r="B2545" s="246"/>
      <c r="C2545" s="247"/>
      <c r="D2545" s="228" t="s">
        <v>193</v>
      </c>
      <c r="E2545" s="248" t="s">
        <v>19</v>
      </c>
      <c r="F2545" s="249" t="s">
        <v>856</v>
      </c>
      <c r="G2545" s="247"/>
      <c r="H2545" s="248" t="s">
        <v>19</v>
      </c>
      <c r="I2545" s="250"/>
      <c r="J2545" s="247"/>
      <c r="K2545" s="247"/>
      <c r="L2545" s="251"/>
      <c r="M2545" s="252"/>
      <c r="N2545" s="253"/>
      <c r="O2545" s="253"/>
      <c r="P2545" s="253"/>
      <c r="Q2545" s="253"/>
      <c r="R2545" s="253"/>
      <c r="S2545" s="253"/>
      <c r="T2545" s="254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T2545" s="255" t="s">
        <v>193</v>
      </c>
      <c r="AU2545" s="255" t="s">
        <v>82</v>
      </c>
      <c r="AV2545" s="14" t="s">
        <v>80</v>
      </c>
      <c r="AW2545" s="14" t="s">
        <v>33</v>
      </c>
      <c r="AX2545" s="14" t="s">
        <v>72</v>
      </c>
      <c r="AY2545" s="255" t="s">
        <v>180</v>
      </c>
    </row>
    <row r="2546" s="13" customFormat="1">
      <c r="A2546" s="13"/>
      <c r="B2546" s="235"/>
      <c r="C2546" s="236"/>
      <c r="D2546" s="228" t="s">
        <v>193</v>
      </c>
      <c r="E2546" s="237" t="s">
        <v>19</v>
      </c>
      <c r="F2546" s="238" t="s">
        <v>2838</v>
      </c>
      <c r="G2546" s="236"/>
      <c r="H2546" s="239">
        <v>8.8000000000000007</v>
      </c>
      <c r="I2546" s="240"/>
      <c r="J2546" s="236"/>
      <c r="K2546" s="236"/>
      <c r="L2546" s="241"/>
      <c r="M2546" s="242"/>
      <c r="N2546" s="243"/>
      <c r="O2546" s="243"/>
      <c r="P2546" s="243"/>
      <c r="Q2546" s="243"/>
      <c r="R2546" s="243"/>
      <c r="S2546" s="243"/>
      <c r="T2546" s="244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45" t="s">
        <v>193</v>
      </c>
      <c r="AU2546" s="245" t="s">
        <v>82</v>
      </c>
      <c r="AV2546" s="13" t="s">
        <v>82</v>
      </c>
      <c r="AW2546" s="13" t="s">
        <v>33</v>
      </c>
      <c r="AX2546" s="13" t="s">
        <v>72</v>
      </c>
      <c r="AY2546" s="245" t="s">
        <v>180</v>
      </c>
    </row>
    <row r="2547" s="13" customFormat="1">
      <c r="A2547" s="13"/>
      <c r="B2547" s="235"/>
      <c r="C2547" s="236"/>
      <c r="D2547" s="228" t="s">
        <v>193</v>
      </c>
      <c r="E2547" s="237" t="s">
        <v>19</v>
      </c>
      <c r="F2547" s="238" t="s">
        <v>2839</v>
      </c>
      <c r="G2547" s="236"/>
      <c r="H2547" s="239">
        <v>4.7000000000000002</v>
      </c>
      <c r="I2547" s="240"/>
      <c r="J2547" s="236"/>
      <c r="K2547" s="236"/>
      <c r="L2547" s="241"/>
      <c r="M2547" s="242"/>
      <c r="N2547" s="243"/>
      <c r="O2547" s="243"/>
      <c r="P2547" s="243"/>
      <c r="Q2547" s="243"/>
      <c r="R2547" s="243"/>
      <c r="S2547" s="243"/>
      <c r="T2547" s="244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45" t="s">
        <v>193</v>
      </c>
      <c r="AU2547" s="245" t="s">
        <v>82</v>
      </c>
      <c r="AV2547" s="13" t="s">
        <v>82</v>
      </c>
      <c r="AW2547" s="13" t="s">
        <v>33</v>
      </c>
      <c r="AX2547" s="13" t="s">
        <v>72</v>
      </c>
      <c r="AY2547" s="245" t="s">
        <v>180</v>
      </c>
    </row>
    <row r="2548" s="13" customFormat="1">
      <c r="A2548" s="13"/>
      <c r="B2548" s="235"/>
      <c r="C2548" s="236"/>
      <c r="D2548" s="228" t="s">
        <v>193</v>
      </c>
      <c r="E2548" s="237" t="s">
        <v>19</v>
      </c>
      <c r="F2548" s="238" t="s">
        <v>2840</v>
      </c>
      <c r="G2548" s="236"/>
      <c r="H2548" s="239">
        <v>3</v>
      </c>
      <c r="I2548" s="240"/>
      <c r="J2548" s="236"/>
      <c r="K2548" s="236"/>
      <c r="L2548" s="241"/>
      <c r="M2548" s="242"/>
      <c r="N2548" s="243"/>
      <c r="O2548" s="243"/>
      <c r="P2548" s="243"/>
      <c r="Q2548" s="243"/>
      <c r="R2548" s="243"/>
      <c r="S2548" s="243"/>
      <c r="T2548" s="244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45" t="s">
        <v>193</v>
      </c>
      <c r="AU2548" s="245" t="s">
        <v>82</v>
      </c>
      <c r="AV2548" s="13" t="s">
        <v>82</v>
      </c>
      <c r="AW2548" s="13" t="s">
        <v>33</v>
      </c>
      <c r="AX2548" s="13" t="s">
        <v>72</v>
      </c>
      <c r="AY2548" s="245" t="s">
        <v>180</v>
      </c>
    </row>
    <row r="2549" s="13" customFormat="1">
      <c r="A2549" s="13"/>
      <c r="B2549" s="235"/>
      <c r="C2549" s="236"/>
      <c r="D2549" s="228" t="s">
        <v>193</v>
      </c>
      <c r="E2549" s="237" t="s">
        <v>19</v>
      </c>
      <c r="F2549" s="238" t="s">
        <v>2841</v>
      </c>
      <c r="G2549" s="236"/>
      <c r="H2549" s="239">
        <v>5</v>
      </c>
      <c r="I2549" s="240"/>
      <c r="J2549" s="236"/>
      <c r="K2549" s="236"/>
      <c r="L2549" s="241"/>
      <c r="M2549" s="242"/>
      <c r="N2549" s="243"/>
      <c r="O2549" s="243"/>
      <c r="P2549" s="243"/>
      <c r="Q2549" s="243"/>
      <c r="R2549" s="243"/>
      <c r="S2549" s="243"/>
      <c r="T2549" s="244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45" t="s">
        <v>193</v>
      </c>
      <c r="AU2549" s="245" t="s">
        <v>82</v>
      </c>
      <c r="AV2549" s="13" t="s">
        <v>82</v>
      </c>
      <c r="AW2549" s="13" t="s">
        <v>33</v>
      </c>
      <c r="AX2549" s="13" t="s">
        <v>72</v>
      </c>
      <c r="AY2549" s="245" t="s">
        <v>180</v>
      </c>
    </row>
    <row r="2550" s="13" customFormat="1">
      <c r="A2550" s="13"/>
      <c r="B2550" s="235"/>
      <c r="C2550" s="236"/>
      <c r="D2550" s="228" t="s">
        <v>193</v>
      </c>
      <c r="E2550" s="237" t="s">
        <v>19</v>
      </c>
      <c r="F2550" s="238" t="s">
        <v>2842</v>
      </c>
      <c r="G2550" s="236"/>
      <c r="H2550" s="239">
        <v>4.9199999999999999</v>
      </c>
      <c r="I2550" s="240"/>
      <c r="J2550" s="236"/>
      <c r="K2550" s="236"/>
      <c r="L2550" s="241"/>
      <c r="M2550" s="242"/>
      <c r="N2550" s="243"/>
      <c r="O2550" s="243"/>
      <c r="P2550" s="243"/>
      <c r="Q2550" s="243"/>
      <c r="R2550" s="243"/>
      <c r="S2550" s="243"/>
      <c r="T2550" s="244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45" t="s">
        <v>193</v>
      </c>
      <c r="AU2550" s="245" t="s">
        <v>82</v>
      </c>
      <c r="AV2550" s="13" t="s">
        <v>82</v>
      </c>
      <c r="AW2550" s="13" t="s">
        <v>33</v>
      </c>
      <c r="AX2550" s="13" t="s">
        <v>72</v>
      </c>
      <c r="AY2550" s="245" t="s">
        <v>180</v>
      </c>
    </row>
    <row r="2551" s="13" customFormat="1">
      <c r="A2551" s="13"/>
      <c r="B2551" s="235"/>
      <c r="C2551" s="236"/>
      <c r="D2551" s="228" t="s">
        <v>193</v>
      </c>
      <c r="E2551" s="237" t="s">
        <v>19</v>
      </c>
      <c r="F2551" s="238" t="s">
        <v>2843</v>
      </c>
      <c r="G2551" s="236"/>
      <c r="H2551" s="239">
        <v>6.2000000000000002</v>
      </c>
      <c r="I2551" s="240"/>
      <c r="J2551" s="236"/>
      <c r="K2551" s="236"/>
      <c r="L2551" s="241"/>
      <c r="M2551" s="242"/>
      <c r="N2551" s="243"/>
      <c r="O2551" s="243"/>
      <c r="P2551" s="243"/>
      <c r="Q2551" s="243"/>
      <c r="R2551" s="243"/>
      <c r="S2551" s="243"/>
      <c r="T2551" s="244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45" t="s">
        <v>193</v>
      </c>
      <c r="AU2551" s="245" t="s">
        <v>82</v>
      </c>
      <c r="AV2551" s="13" t="s">
        <v>82</v>
      </c>
      <c r="AW2551" s="13" t="s">
        <v>33</v>
      </c>
      <c r="AX2551" s="13" t="s">
        <v>72</v>
      </c>
      <c r="AY2551" s="245" t="s">
        <v>180</v>
      </c>
    </row>
    <row r="2552" s="13" customFormat="1">
      <c r="A2552" s="13"/>
      <c r="B2552" s="235"/>
      <c r="C2552" s="236"/>
      <c r="D2552" s="228" t="s">
        <v>193</v>
      </c>
      <c r="E2552" s="237" t="s">
        <v>19</v>
      </c>
      <c r="F2552" s="238" t="s">
        <v>2844</v>
      </c>
      <c r="G2552" s="236"/>
      <c r="H2552" s="239">
        <v>6.5</v>
      </c>
      <c r="I2552" s="240"/>
      <c r="J2552" s="236"/>
      <c r="K2552" s="236"/>
      <c r="L2552" s="241"/>
      <c r="M2552" s="242"/>
      <c r="N2552" s="243"/>
      <c r="O2552" s="243"/>
      <c r="P2552" s="243"/>
      <c r="Q2552" s="243"/>
      <c r="R2552" s="243"/>
      <c r="S2552" s="243"/>
      <c r="T2552" s="244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5" t="s">
        <v>193</v>
      </c>
      <c r="AU2552" s="245" t="s">
        <v>82</v>
      </c>
      <c r="AV2552" s="13" t="s">
        <v>82</v>
      </c>
      <c r="AW2552" s="13" t="s">
        <v>33</v>
      </c>
      <c r="AX2552" s="13" t="s">
        <v>72</v>
      </c>
      <c r="AY2552" s="245" t="s">
        <v>180</v>
      </c>
    </row>
    <row r="2553" s="13" customFormat="1">
      <c r="A2553" s="13"/>
      <c r="B2553" s="235"/>
      <c r="C2553" s="236"/>
      <c r="D2553" s="228" t="s">
        <v>193</v>
      </c>
      <c r="E2553" s="237" t="s">
        <v>19</v>
      </c>
      <c r="F2553" s="238" t="s">
        <v>2845</v>
      </c>
      <c r="G2553" s="236"/>
      <c r="H2553" s="239">
        <v>5.5</v>
      </c>
      <c r="I2553" s="240"/>
      <c r="J2553" s="236"/>
      <c r="K2553" s="236"/>
      <c r="L2553" s="241"/>
      <c r="M2553" s="242"/>
      <c r="N2553" s="243"/>
      <c r="O2553" s="243"/>
      <c r="P2553" s="243"/>
      <c r="Q2553" s="243"/>
      <c r="R2553" s="243"/>
      <c r="S2553" s="243"/>
      <c r="T2553" s="244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45" t="s">
        <v>193</v>
      </c>
      <c r="AU2553" s="245" t="s">
        <v>82</v>
      </c>
      <c r="AV2553" s="13" t="s">
        <v>82</v>
      </c>
      <c r="AW2553" s="13" t="s">
        <v>33</v>
      </c>
      <c r="AX2553" s="13" t="s">
        <v>72</v>
      </c>
      <c r="AY2553" s="245" t="s">
        <v>180</v>
      </c>
    </row>
    <row r="2554" s="13" customFormat="1">
      <c r="A2554" s="13"/>
      <c r="B2554" s="235"/>
      <c r="C2554" s="236"/>
      <c r="D2554" s="228" t="s">
        <v>193</v>
      </c>
      <c r="E2554" s="237" t="s">
        <v>19</v>
      </c>
      <c r="F2554" s="238" t="s">
        <v>2846</v>
      </c>
      <c r="G2554" s="236"/>
      <c r="H2554" s="239">
        <v>7.2999999999999998</v>
      </c>
      <c r="I2554" s="240"/>
      <c r="J2554" s="236"/>
      <c r="K2554" s="236"/>
      <c r="L2554" s="241"/>
      <c r="M2554" s="242"/>
      <c r="N2554" s="243"/>
      <c r="O2554" s="243"/>
      <c r="P2554" s="243"/>
      <c r="Q2554" s="243"/>
      <c r="R2554" s="243"/>
      <c r="S2554" s="243"/>
      <c r="T2554" s="244"/>
      <c r="U2554" s="13"/>
      <c r="V2554" s="13"/>
      <c r="W2554" s="13"/>
      <c r="X2554" s="13"/>
      <c r="Y2554" s="13"/>
      <c r="Z2554" s="13"/>
      <c r="AA2554" s="13"/>
      <c r="AB2554" s="13"/>
      <c r="AC2554" s="13"/>
      <c r="AD2554" s="13"/>
      <c r="AE2554" s="13"/>
      <c r="AT2554" s="245" t="s">
        <v>193</v>
      </c>
      <c r="AU2554" s="245" t="s">
        <v>82</v>
      </c>
      <c r="AV2554" s="13" t="s">
        <v>82</v>
      </c>
      <c r="AW2554" s="13" t="s">
        <v>33</v>
      </c>
      <c r="AX2554" s="13" t="s">
        <v>72</v>
      </c>
      <c r="AY2554" s="245" t="s">
        <v>180</v>
      </c>
    </row>
    <row r="2555" s="13" customFormat="1">
      <c r="A2555" s="13"/>
      <c r="B2555" s="235"/>
      <c r="C2555" s="236"/>
      <c r="D2555" s="228" t="s">
        <v>193</v>
      </c>
      <c r="E2555" s="237" t="s">
        <v>19</v>
      </c>
      <c r="F2555" s="238" t="s">
        <v>2847</v>
      </c>
      <c r="G2555" s="236"/>
      <c r="H2555" s="239">
        <v>6.2999999999999998</v>
      </c>
      <c r="I2555" s="240"/>
      <c r="J2555" s="236"/>
      <c r="K2555" s="236"/>
      <c r="L2555" s="241"/>
      <c r="M2555" s="242"/>
      <c r="N2555" s="243"/>
      <c r="O2555" s="243"/>
      <c r="P2555" s="243"/>
      <c r="Q2555" s="243"/>
      <c r="R2555" s="243"/>
      <c r="S2555" s="243"/>
      <c r="T2555" s="244"/>
      <c r="U2555" s="13"/>
      <c r="V2555" s="13"/>
      <c r="W2555" s="13"/>
      <c r="X2555" s="13"/>
      <c r="Y2555" s="13"/>
      <c r="Z2555" s="13"/>
      <c r="AA2555" s="13"/>
      <c r="AB2555" s="13"/>
      <c r="AC2555" s="13"/>
      <c r="AD2555" s="13"/>
      <c r="AE2555" s="13"/>
      <c r="AT2555" s="245" t="s">
        <v>193</v>
      </c>
      <c r="AU2555" s="245" t="s">
        <v>82</v>
      </c>
      <c r="AV2555" s="13" t="s">
        <v>82</v>
      </c>
      <c r="AW2555" s="13" t="s">
        <v>33</v>
      </c>
      <c r="AX2555" s="13" t="s">
        <v>72</v>
      </c>
      <c r="AY2555" s="245" t="s">
        <v>180</v>
      </c>
    </row>
    <row r="2556" s="14" customFormat="1">
      <c r="A2556" s="14"/>
      <c r="B2556" s="246"/>
      <c r="C2556" s="247"/>
      <c r="D2556" s="228" t="s">
        <v>193</v>
      </c>
      <c r="E2556" s="248" t="s">
        <v>19</v>
      </c>
      <c r="F2556" s="249" t="s">
        <v>2668</v>
      </c>
      <c r="G2556" s="247"/>
      <c r="H2556" s="248" t="s">
        <v>19</v>
      </c>
      <c r="I2556" s="250"/>
      <c r="J2556" s="247"/>
      <c r="K2556" s="247"/>
      <c r="L2556" s="251"/>
      <c r="M2556" s="252"/>
      <c r="N2556" s="253"/>
      <c r="O2556" s="253"/>
      <c r="P2556" s="253"/>
      <c r="Q2556" s="253"/>
      <c r="R2556" s="253"/>
      <c r="S2556" s="253"/>
      <c r="T2556" s="254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55" t="s">
        <v>193</v>
      </c>
      <c r="AU2556" s="255" t="s">
        <v>82</v>
      </c>
      <c r="AV2556" s="14" t="s">
        <v>80</v>
      </c>
      <c r="AW2556" s="14" t="s">
        <v>33</v>
      </c>
      <c r="AX2556" s="14" t="s">
        <v>72</v>
      </c>
      <c r="AY2556" s="255" t="s">
        <v>180</v>
      </c>
    </row>
    <row r="2557" s="13" customFormat="1">
      <c r="A2557" s="13"/>
      <c r="B2557" s="235"/>
      <c r="C2557" s="236"/>
      <c r="D2557" s="228" t="s">
        <v>193</v>
      </c>
      <c r="E2557" s="237" t="s">
        <v>19</v>
      </c>
      <c r="F2557" s="238" t="s">
        <v>2848</v>
      </c>
      <c r="G2557" s="236"/>
      <c r="H2557" s="239">
        <v>17.5</v>
      </c>
      <c r="I2557" s="240"/>
      <c r="J2557" s="236"/>
      <c r="K2557" s="236"/>
      <c r="L2557" s="241"/>
      <c r="M2557" s="242"/>
      <c r="N2557" s="243"/>
      <c r="O2557" s="243"/>
      <c r="P2557" s="243"/>
      <c r="Q2557" s="243"/>
      <c r="R2557" s="243"/>
      <c r="S2557" s="243"/>
      <c r="T2557" s="244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45" t="s">
        <v>193</v>
      </c>
      <c r="AU2557" s="245" t="s">
        <v>82</v>
      </c>
      <c r="AV2557" s="13" t="s">
        <v>82</v>
      </c>
      <c r="AW2557" s="13" t="s">
        <v>33</v>
      </c>
      <c r="AX2557" s="13" t="s">
        <v>72</v>
      </c>
      <c r="AY2557" s="245" t="s">
        <v>180</v>
      </c>
    </row>
    <row r="2558" s="13" customFormat="1">
      <c r="A2558" s="13"/>
      <c r="B2558" s="235"/>
      <c r="C2558" s="236"/>
      <c r="D2558" s="228" t="s">
        <v>193</v>
      </c>
      <c r="E2558" s="237" t="s">
        <v>19</v>
      </c>
      <c r="F2558" s="238" t="s">
        <v>2849</v>
      </c>
      <c r="G2558" s="236"/>
      <c r="H2558" s="239">
        <v>5.7000000000000002</v>
      </c>
      <c r="I2558" s="240"/>
      <c r="J2558" s="236"/>
      <c r="K2558" s="236"/>
      <c r="L2558" s="241"/>
      <c r="M2558" s="242"/>
      <c r="N2558" s="243"/>
      <c r="O2558" s="243"/>
      <c r="P2558" s="243"/>
      <c r="Q2558" s="243"/>
      <c r="R2558" s="243"/>
      <c r="S2558" s="243"/>
      <c r="T2558" s="244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45" t="s">
        <v>193</v>
      </c>
      <c r="AU2558" s="245" t="s">
        <v>82</v>
      </c>
      <c r="AV2558" s="13" t="s">
        <v>82</v>
      </c>
      <c r="AW2558" s="13" t="s">
        <v>33</v>
      </c>
      <c r="AX2558" s="13" t="s">
        <v>72</v>
      </c>
      <c r="AY2558" s="245" t="s">
        <v>180</v>
      </c>
    </row>
    <row r="2559" s="13" customFormat="1">
      <c r="A2559" s="13"/>
      <c r="B2559" s="235"/>
      <c r="C2559" s="236"/>
      <c r="D2559" s="228" t="s">
        <v>193</v>
      </c>
      <c r="E2559" s="237" t="s">
        <v>19</v>
      </c>
      <c r="F2559" s="238" t="s">
        <v>2850</v>
      </c>
      <c r="G2559" s="236"/>
      <c r="H2559" s="239">
        <v>20</v>
      </c>
      <c r="I2559" s="240"/>
      <c r="J2559" s="236"/>
      <c r="K2559" s="236"/>
      <c r="L2559" s="241"/>
      <c r="M2559" s="242"/>
      <c r="N2559" s="243"/>
      <c r="O2559" s="243"/>
      <c r="P2559" s="243"/>
      <c r="Q2559" s="243"/>
      <c r="R2559" s="243"/>
      <c r="S2559" s="243"/>
      <c r="T2559" s="244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45" t="s">
        <v>193</v>
      </c>
      <c r="AU2559" s="245" t="s">
        <v>82</v>
      </c>
      <c r="AV2559" s="13" t="s">
        <v>82</v>
      </c>
      <c r="AW2559" s="13" t="s">
        <v>33</v>
      </c>
      <c r="AX2559" s="13" t="s">
        <v>72</v>
      </c>
      <c r="AY2559" s="245" t="s">
        <v>180</v>
      </c>
    </row>
    <row r="2560" s="15" customFormat="1">
      <c r="A2560" s="15"/>
      <c r="B2560" s="256"/>
      <c r="C2560" s="257"/>
      <c r="D2560" s="228" t="s">
        <v>193</v>
      </c>
      <c r="E2560" s="258" t="s">
        <v>19</v>
      </c>
      <c r="F2560" s="259" t="s">
        <v>353</v>
      </c>
      <c r="G2560" s="257"/>
      <c r="H2560" s="260">
        <v>196.69</v>
      </c>
      <c r="I2560" s="261"/>
      <c r="J2560" s="257"/>
      <c r="K2560" s="257"/>
      <c r="L2560" s="262"/>
      <c r="M2560" s="263"/>
      <c r="N2560" s="264"/>
      <c r="O2560" s="264"/>
      <c r="P2560" s="264"/>
      <c r="Q2560" s="264"/>
      <c r="R2560" s="264"/>
      <c r="S2560" s="264"/>
      <c r="T2560" s="265"/>
      <c r="U2560" s="15"/>
      <c r="V2560" s="15"/>
      <c r="W2560" s="15"/>
      <c r="X2560" s="15"/>
      <c r="Y2560" s="15"/>
      <c r="Z2560" s="15"/>
      <c r="AA2560" s="15"/>
      <c r="AB2560" s="15"/>
      <c r="AC2560" s="15"/>
      <c r="AD2560" s="15"/>
      <c r="AE2560" s="15"/>
      <c r="AT2560" s="266" t="s">
        <v>193</v>
      </c>
      <c r="AU2560" s="266" t="s">
        <v>82</v>
      </c>
      <c r="AV2560" s="15" t="s">
        <v>187</v>
      </c>
      <c r="AW2560" s="15" t="s">
        <v>33</v>
      </c>
      <c r="AX2560" s="15" t="s">
        <v>80</v>
      </c>
      <c r="AY2560" s="266" t="s">
        <v>180</v>
      </c>
    </row>
    <row r="2561" s="13" customFormat="1">
      <c r="A2561" s="13"/>
      <c r="B2561" s="235"/>
      <c r="C2561" s="236"/>
      <c r="D2561" s="228" t="s">
        <v>193</v>
      </c>
      <c r="E2561" s="236"/>
      <c r="F2561" s="238" t="s">
        <v>2851</v>
      </c>
      <c r="G2561" s="236"/>
      <c r="H2561" s="239">
        <v>206.52500000000001</v>
      </c>
      <c r="I2561" s="240"/>
      <c r="J2561" s="236"/>
      <c r="K2561" s="236"/>
      <c r="L2561" s="241"/>
      <c r="M2561" s="242"/>
      <c r="N2561" s="243"/>
      <c r="O2561" s="243"/>
      <c r="P2561" s="243"/>
      <c r="Q2561" s="243"/>
      <c r="R2561" s="243"/>
      <c r="S2561" s="243"/>
      <c r="T2561" s="244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45" t="s">
        <v>193</v>
      </c>
      <c r="AU2561" s="245" t="s">
        <v>82</v>
      </c>
      <c r="AV2561" s="13" t="s">
        <v>82</v>
      </c>
      <c r="AW2561" s="13" t="s">
        <v>4</v>
      </c>
      <c r="AX2561" s="13" t="s">
        <v>80</v>
      </c>
      <c r="AY2561" s="245" t="s">
        <v>180</v>
      </c>
    </row>
    <row r="2562" s="2" customFormat="1" ht="16.5" customHeight="1">
      <c r="A2562" s="40"/>
      <c r="B2562" s="41"/>
      <c r="C2562" s="282" t="s">
        <v>2852</v>
      </c>
      <c r="D2562" s="282" t="s">
        <v>754</v>
      </c>
      <c r="E2562" s="283" t="s">
        <v>2853</v>
      </c>
      <c r="F2562" s="284" t="s">
        <v>2854</v>
      </c>
      <c r="G2562" s="285" t="s">
        <v>235</v>
      </c>
      <c r="H2562" s="286">
        <v>60.795000000000002</v>
      </c>
      <c r="I2562" s="287"/>
      <c r="J2562" s="288">
        <f>ROUND(I2562*H2562,2)</f>
        <v>0</v>
      </c>
      <c r="K2562" s="284" t="s">
        <v>186</v>
      </c>
      <c r="L2562" s="289"/>
      <c r="M2562" s="290" t="s">
        <v>19</v>
      </c>
      <c r="N2562" s="291" t="s">
        <v>43</v>
      </c>
      <c r="O2562" s="86"/>
      <c r="P2562" s="224">
        <f>O2562*H2562</f>
        <v>0</v>
      </c>
      <c r="Q2562" s="224">
        <v>0.00050000000000000001</v>
      </c>
      <c r="R2562" s="224">
        <f>Q2562*H2562</f>
        <v>0.030397500000000001</v>
      </c>
      <c r="S2562" s="224">
        <v>0</v>
      </c>
      <c r="T2562" s="225">
        <f>S2562*H2562</f>
        <v>0</v>
      </c>
      <c r="U2562" s="40"/>
      <c r="V2562" s="40"/>
      <c r="W2562" s="40"/>
      <c r="X2562" s="40"/>
      <c r="Y2562" s="40"/>
      <c r="Z2562" s="40"/>
      <c r="AA2562" s="40"/>
      <c r="AB2562" s="40"/>
      <c r="AC2562" s="40"/>
      <c r="AD2562" s="40"/>
      <c r="AE2562" s="40"/>
      <c r="AR2562" s="226" t="s">
        <v>232</v>
      </c>
      <c r="AT2562" s="226" t="s">
        <v>754</v>
      </c>
      <c r="AU2562" s="226" t="s">
        <v>82</v>
      </c>
      <c r="AY2562" s="19" t="s">
        <v>180</v>
      </c>
      <c r="BE2562" s="227">
        <f>IF(N2562="základní",J2562,0)</f>
        <v>0</v>
      </c>
      <c r="BF2562" s="227">
        <f>IF(N2562="snížená",J2562,0)</f>
        <v>0</v>
      </c>
      <c r="BG2562" s="227">
        <f>IF(N2562="zákl. přenesená",J2562,0)</f>
        <v>0</v>
      </c>
      <c r="BH2562" s="227">
        <f>IF(N2562="sníž. přenesená",J2562,0)</f>
        <v>0</v>
      </c>
      <c r="BI2562" s="227">
        <f>IF(N2562="nulová",J2562,0)</f>
        <v>0</v>
      </c>
      <c r="BJ2562" s="19" t="s">
        <v>80</v>
      </c>
      <c r="BK2562" s="227">
        <f>ROUND(I2562*H2562,2)</f>
        <v>0</v>
      </c>
      <c r="BL2562" s="19" t="s">
        <v>187</v>
      </c>
      <c r="BM2562" s="226" t="s">
        <v>2855</v>
      </c>
    </row>
    <row r="2563" s="2" customFormat="1">
      <c r="A2563" s="40"/>
      <c r="B2563" s="41"/>
      <c r="C2563" s="42"/>
      <c r="D2563" s="228" t="s">
        <v>189</v>
      </c>
      <c r="E2563" s="42"/>
      <c r="F2563" s="229" t="s">
        <v>2854</v>
      </c>
      <c r="G2563" s="42"/>
      <c r="H2563" s="42"/>
      <c r="I2563" s="230"/>
      <c r="J2563" s="42"/>
      <c r="K2563" s="42"/>
      <c r="L2563" s="46"/>
      <c r="M2563" s="231"/>
      <c r="N2563" s="232"/>
      <c r="O2563" s="86"/>
      <c r="P2563" s="86"/>
      <c r="Q2563" s="86"/>
      <c r="R2563" s="86"/>
      <c r="S2563" s="86"/>
      <c r="T2563" s="87"/>
      <c r="U2563" s="40"/>
      <c r="V2563" s="40"/>
      <c r="W2563" s="40"/>
      <c r="X2563" s="40"/>
      <c r="Y2563" s="40"/>
      <c r="Z2563" s="40"/>
      <c r="AA2563" s="40"/>
      <c r="AB2563" s="40"/>
      <c r="AC2563" s="40"/>
      <c r="AD2563" s="40"/>
      <c r="AE2563" s="40"/>
      <c r="AT2563" s="19" t="s">
        <v>189</v>
      </c>
      <c r="AU2563" s="19" t="s">
        <v>82</v>
      </c>
    </row>
    <row r="2564" s="13" customFormat="1">
      <c r="A2564" s="13"/>
      <c r="B2564" s="235"/>
      <c r="C2564" s="236"/>
      <c r="D2564" s="228" t="s">
        <v>193</v>
      </c>
      <c r="E2564" s="236"/>
      <c r="F2564" s="238" t="s">
        <v>2856</v>
      </c>
      <c r="G2564" s="236"/>
      <c r="H2564" s="239">
        <v>60.795000000000002</v>
      </c>
      <c r="I2564" s="240"/>
      <c r="J2564" s="236"/>
      <c r="K2564" s="236"/>
      <c r="L2564" s="241"/>
      <c r="M2564" s="242"/>
      <c r="N2564" s="243"/>
      <c r="O2564" s="243"/>
      <c r="P2564" s="243"/>
      <c r="Q2564" s="243"/>
      <c r="R2564" s="243"/>
      <c r="S2564" s="243"/>
      <c r="T2564" s="244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45" t="s">
        <v>193</v>
      </c>
      <c r="AU2564" s="245" t="s">
        <v>82</v>
      </c>
      <c r="AV2564" s="13" t="s">
        <v>82</v>
      </c>
      <c r="AW2564" s="13" t="s">
        <v>4</v>
      </c>
      <c r="AX2564" s="13" t="s">
        <v>80</v>
      </c>
      <c r="AY2564" s="245" t="s">
        <v>180</v>
      </c>
    </row>
    <row r="2565" s="2" customFormat="1" ht="16.5" customHeight="1">
      <c r="A2565" s="40"/>
      <c r="B2565" s="41"/>
      <c r="C2565" s="215" t="s">
        <v>2857</v>
      </c>
      <c r="D2565" s="215" t="s">
        <v>182</v>
      </c>
      <c r="E2565" s="216" t="s">
        <v>2858</v>
      </c>
      <c r="F2565" s="217" t="s">
        <v>2859</v>
      </c>
      <c r="G2565" s="218" t="s">
        <v>185</v>
      </c>
      <c r="H2565" s="219">
        <v>843.10000000000002</v>
      </c>
      <c r="I2565" s="220"/>
      <c r="J2565" s="221">
        <f>ROUND(I2565*H2565,2)</f>
        <v>0</v>
      </c>
      <c r="K2565" s="217" t="s">
        <v>186</v>
      </c>
      <c r="L2565" s="46"/>
      <c r="M2565" s="222" t="s">
        <v>19</v>
      </c>
      <c r="N2565" s="223" t="s">
        <v>43</v>
      </c>
      <c r="O2565" s="86"/>
      <c r="P2565" s="224">
        <f>O2565*H2565</f>
        <v>0</v>
      </c>
      <c r="Q2565" s="224">
        <v>0.0028500000000000001</v>
      </c>
      <c r="R2565" s="224">
        <f>Q2565*H2565</f>
        <v>2.4028350000000001</v>
      </c>
      <c r="S2565" s="224">
        <v>0</v>
      </c>
      <c r="T2565" s="225">
        <f>S2565*H2565</f>
        <v>0</v>
      </c>
      <c r="U2565" s="40"/>
      <c r="V2565" s="40"/>
      <c r="W2565" s="40"/>
      <c r="X2565" s="40"/>
      <c r="Y2565" s="40"/>
      <c r="Z2565" s="40"/>
      <c r="AA2565" s="40"/>
      <c r="AB2565" s="40"/>
      <c r="AC2565" s="40"/>
      <c r="AD2565" s="40"/>
      <c r="AE2565" s="40"/>
      <c r="AR2565" s="226" t="s">
        <v>187</v>
      </c>
      <c r="AT2565" s="226" t="s">
        <v>182</v>
      </c>
      <c r="AU2565" s="226" t="s">
        <v>82</v>
      </c>
      <c r="AY2565" s="19" t="s">
        <v>180</v>
      </c>
      <c r="BE2565" s="227">
        <f>IF(N2565="základní",J2565,0)</f>
        <v>0</v>
      </c>
      <c r="BF2565" s="227">
        <f>IF(N2565="snížená",J2565,0)</f>
        <v>0</v>
      </c>
      <c r="BG2565" s="227">
        <f>IF(N2565="zákl. přenesená",J2565,0)</f>
        <v>0</v>
      </c>
      <c r="BH2565" s="227">
        <f>IF(N2565="sníž. přenesená",J2565,0)</f>
        <v>0</v>
      </c>
      <c r="BI2565" s="227">
        <f>IF(N2565="nulová",J2565,0)</f>
        <v>0</v>
      </c>
      <c r="BJ2565" s="19" t="s">
        <v>80</v>
      </c>
      <c r="BK2565" s="227">
        <f>ROUND(I2565*H2565,2)</f>
        <v>0</v>
      </c>
      <c r="BL2565" s="19" t="s">
        <v>187</v>
      </c>
      <c r="BM2565" s="226" t="s">
        <v>2860</v>
      </c>
    </row>
    <row r="2566" s="2" customFormat="1">
      <c r="A2566" s="40"/>
      <c r="B2566" s="41"/>
      <c r="C2566" s="42"/>
      <c r="D2566" s="228" t="s">
        <v>189</v>
      </c>
      <c r="E2566" s="42"/>
      <c r="F2566" s="229" t="s">
        <v>2861</v>
      </c>
      <c r="G2566" s="42"/>
      <c r="H2566" s="42"/>
      <c r="I2566" s="230"/>
      <c r="J2566" s="42"/>
      <c r="K2566" s="42"/>
      <c r="L2566" s="46"/>
      <c r="M2566" s="231"/>
      <c r="N2566" s="232"/>
      <c r="O2566" s="86"/>
      <c r="P2566" s="86"/>
      <c r="Q2566" s="86"/>
      <c r="R2566" s="86"/>
      <c r="S2566" s="86"/>
      <c r="T2566" s="87"/>
      <c r="U2566" s="40"/>
      <c r="V2566" s="40"/>
      <c r="W2566" s="40"/>
      <c r="X2566" s="40"/>
      <c r="Y2566" s="40"/>
      <c r="Z2566" s="40"/>
      <c r="AA2566" s="40"/>
      <c r="AB2566" s="40"/>
      <c r="AC2566" s="40"/>
      <c r="AD2566" s="40"/>
      <c r="AE2566" s="40"/>
      <c r="AT2566" s="19" t="s">
        <v>189</v>
      </c>
      <c r="AU2566" s="19" t="s">
        <v>82</v>
      </c>
    </row>
    <row r="2567" s="2" customFormat="1">
      <c r="A2567" s="40"/>
      <c r="B2567" s="41"/>
      <c r="C2567" s="42"/>
      <c r="D2567" s="233" t="s">
        <v>191</v>
      </c>
      <c r="E2567" s="42"/>
      <c r="F2567" s="234" t="s">
        <v>2862</v>
      </c>
      <c r="G2567" s="42"/>
      <c r="H2567" s="42"/>
      <c r="I2567" s="230"/>
      <c r="J2567" s="42"/>
      <c r="K2567" s="42"/>
      <c r="L2567" s="46"/>
      <c r="M2567" s="231"/>
      <c r="N2567" s="232"/>
      <c r="O2567" s="86"/>
      <c r="P2567" s="86"/>
      <c r="Q2567" s="86"/>
      <c r="R2567" s="86"/>
      <c r="S2567" s="86"/>
      <c r="T2567" s="87"/>
      <c r="U2567" s="40"/>
      <c r="V2567" s="40"/>
      <c r="W2567" s="40"/>
      <c r="X2567" s="40"/>
      <c r="Y2567" s="40"/>
      <c r="Z2567" s="40"/>
      <c r="AA2567" s="40"/>
      <c r="AB2567" s="40"/>
      <c r="AC2567" s="40"/>
      <c r="AD2567" s="40"/>
      <c r="AE2567" s="40"/>
      <c r="AT2567" s="19" t="s">
        <v>191</v>
      </c>
      <c r="AU2567" s="19" t="s">
        <v>82</v>
      </c>
    </row>
    <row r="2568" s="14" customFormat="1">
      <c r="A2568" s="14"/>
      <c r="B2568" s="246"/>
      <c r="C2568" s="247"/>
      <c r="D2568" s="228" t="s">
        <v>193</v>
      </c>
      <c r="E2568" s="248" t="s">
        <v>19</v>
      </c>
      <c r="F2568" s="249" t="s">
        <v>2571</v>
      </c>
      <c r="G2568" s="247"/>
      <c r="H2568" s="248" t="s">
        <v>19</v>
      </c>
      <c r="I2568" s="250"/>
      <c r="J2568" s="247"/>
      <c r="K2568" s="247"/>
      <c r="L2568" s="251"/>
      <c r="M2568" s="252"/>
      <c r="N2568" s="253"/>
      <c r="O2568" s="253"/>
      <c r="P2568" s="253"/>
      <c r="Q2568" s="253"/>
      <c r="R2568" s="253"/>
      <c r="S2568" s="253"/>
      <c r="T2568" s="254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T2568" s="255" t="s">
        <v>193</v>
      </c>
      <c r="AU2568" s="255" t="s">
        <v>82</v>
      </c>
      <c r="AV2568" s="14" t="s">
        <v>80</v>
      </c>
      <c r="AW2568" s="14" t="s">
        <v>33</v>
      </c>
      <c r="AX2568" s="14" t="s">
        <v>72</v>
      </c>
      <c r="AY2568" s="255" t="s">
        <v>180</v>
      </c>
    </row>
    <row r="2569" s="13" customFormat="1">
      <c r="A2569" s="13"/>
      <c r="B2569" s="235"/>
      <c r="C2569" s="236"/>
      <c r="D2569" s="228" t="s">
        <v>193</v>
      </c>
      <c r="E2569" s="237" t="s">
        <v>19</v>
      </c>
      <c r="F2569" s="238" t="s">
        <v>2572</v>
      </c>
      <c r="G2569" s="236"/>
      <c r="H2569" s="239">
        <v>847</v>
      </c>
      <c r="I2569" s="240"/>
      <c r="J2569" s="236"/>
      <c r="K2569" s="236"/>
      <c r="L2569" s="241"/>
      <c r="M2569" s="242"/>
      <c r="N2569" s="243"/>
      <c r="O2569" s="243"/>
      <c r="P2569" s="243"/>
      <c r="Q2569" s="243"/>
      <c r="R2569" s="243"/>
      <c r="S2569" s="243"/>
      <c r="T2569" s="244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45" t="s">
        <v>193</v>
      </c>
      <c r="AU2569" s="245" t="s">
        <v>82</v>
      </c>
      <c r="AV2569" s="13" t="s">
        <v>82</v>
      </c>
      <c r="AW2569" s="13" t="s">
        <v>33</v>
      </c>
      <c r="AX2569" s="13" t="s">
        <v>72</v>
      </c>
      <c r="AY2569" s="245" t="s">
        <v>180</v>
      </c>
    </row>
    <row r="2570" s="14" customFormat="1">
      <c r="A2570" s="14"/>
      <c r="B2570" s="246"/>
      <c r="C2570" s="247"/>
      <c r="D2570" s="228" t="s">
        <v>193</v>
      </c>
      <c r="E2570" s="248" t="s">
        <v>19</v>
      </c>
      <c r="F2570" s="249" t="s">
        <v>2573</v>
      </c>
      <c r="G2570" s="247"/>
      <c r="H2570" s="248" t="s">
        <v>19</v>
      </c>
      <c r="I2570" s="250"/>
      <c r="J2570" s="247"/>
      <c r="K2570" s="247"/>
      <c r="L2570" s="251"/>
      <c r="M2570" s="252"/>
      <c r="N2570" s="253"/>
      <c r="O2570" s="253"/>
      <c r="P2570" s="253"/>
      <c r="Q2570" s="253"/>
      <c r="R2570" s="253"/>
      <c r="S2570" s="253"/>
      <c r="T2570" s="254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T2570" s="255" t="s">
        <v>193</v>
      </c>
      <c r="AU2570" s="255" t="s">
        <v>82</v>
      </c>
      <c r="AV2570" s="14" t="s">
        <v>80</v>
      </c>
      <c r="AW2570" s="14" t="s">
        <v>33</v>
      </c>
      <c r="AX2570" s="14" t="s">
        <v>72</v>
      </c>
      <c r="AY2570" s="255" t="s">
        <v>180</v>
      </c>
    </row>
    <row r="2571" s="13" customFormat="1">
      <c r="A2571" s="13"/>
      <c r="B2571" s="235"/>
      <c r="C2571" s="236"/>
      <c r="D2571" s="228" t="s">
        <v>193</v>
      </c>
      <c r="E2571" s="237" t="s">
        <v>19</v>
      </c>
      <c r="F2571" s="238" t="s">
        <v>2574</v>
      </c>
      <c r="G2571" s="236"/>
      <c r="H2571" s="239">
        <v>57.799999999999997</v>
      </c>
      <c r="I2571" s="240"/>
      <c r="J2571" s="236"/>
      <c r="K2571" s="236"/>
      <c r="L2571" s="241"/>
      <c r="M2571" s="242"/>
      <c r="N2571" s="243"/>
      <c r="O2571" s="243"/>
      <c r="P2571" s="243"/>
      <c r="Q2571" s="243"/>
      <c r="R2571" s="243"/>
      <c r="S2571" s="243"/>
      <c r="T2571" s="244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45" t="s">
        <v>193</v>
      </c>
      <c r="AU2571" s="245" t="s">
        <v>82</v>
      </c>
      <c r="AV2571" s="13" t="s">
        <v>82</v>
      </c>
      <c r="AW2571" s="13" t="s">
        <v>33</v>
      </c>
      <c r="AX2571" s="13" t="s">
        <v>72</v>
      </c>
      <c r="AY2571" s="245" t="s">
        <v>180</v>
      </c>
    </row>
    <row r="2572" s="14" customFormat="1">
      <c r="A2572" s="14"/>
      <c r="B2572" s="246"/>
      <c r="C2572" s="247"/>
      <c r="D2572" s="228" t="s">
        <v>193</v>
      </c>
      <c r="E2572" s="248" t="s">
        <v>19</v>
      </c>
      <c r="F2572" s="249" t="s">
        <v>2575</v>
      </c>
      <c r="G2572" s="247"/>
      <c r="H2572" s="248" t="s">
        <v>19</v>
      </c>
      <c r="I2572" s="250"/>
      <c r="J2572" s="247"/>
      <c r="K2572" s="247"/>
      <c r="L2572" s="251"/>
      <c r="M2572" s="252"/>
      <c r="N2572" s="253"/>
      <c r="O2572" s="253"/>
      <c r="P2572" s="253"/>
      <c r="Q2572" s="253"/>
      <c r="R2572" s="253"/>
      <c r="S2572" s="253"/>
      <c r="T2572" s="254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T2572" s="255" t="s">
        <v>193</v>
      </c>
      <c r="AU2572" s="255" t="s">
        <v>82</v>
      </c>
      <c r="AV2572" s="14" t="s">
        <v>80</v>
      </c>
      <c r="AW2572" s="14" t="s">
        <v>33</v>
      </c>
      <c r="AX2572" s="14" t="s">
        <v>72</v>
      </c>
      <c r="AY2572" s="255" t="s">
        <v>180</v>
      </c>
    </row>
    <row r="2573" s="13" customFormat="1">
      <c r="A2573" s="13"/>
      <c r="B2573" s="235"/>
      <c r="C2573" s="236"/>
      <c r="D2573" s="228" t="s">
        <v>193</v>
      </c>
      <c r="E2573" s="237" t="s">
        <v>19</v>
      </c>
      <c r="F2573" s="238" t="s">
        <v>364</v>
      </c>
      <c r="G2573" s="236"/>
      <c r="H2573" s="239">
        <v>27</v>
      </c>
      <c r="I2573" s="240"/>
      <c r="J2573" s="236"/>
      <c r="K2573" s="236"/>
      <c r="L2573" s="241"/>
      <c r="M2573" s="242"/>
      <c r="N2573" s="243"/>
      <c r="O2573" s="243"/>
      <c r="P2573" s="243"/>
      <c r="Q2573" s="243"/>
      <c r="R2573" s="243"/>
      <c r="S2573" s="243"/>
      <c r="T2573" s="244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45" t="s">
        <v>193</v>
      </c>
      <c r="AU2573" s="245" t="s">
        <v>82</v>
      </c>
      <c r="AV2573" s="13" t="s">
        <v>82</v>
      </c>
      <c r="AW2573" s="13" t="s">
        <v>33</v>
      </c>
      <c r="AX2573" s="13" t="s">
        <v>72</v>
      </c>
      <c r="AY2573" s="245" t="s">
        <v>180</v>
      </c>
    </row>
    <row r="2574" s="14" customFormat="1">
      <c r="A2574" s="14"/>
      <c r="B2574" s="246"/>
      <c r="C2574" s="247"/>
      <c r="D2574" s="228" t="s">
        <v>193</v>
      </c>
      <c r="E2574" s="248" t="s">
        <v>19</v>
      </c>
      <c r="F2574" s="249" t="s">
        <v>2576</v>
      </c>
      <c r="G2574" s="247"/>
      <c r="H2574" s="248" t="s">
        <v>19</v>
      </c>
      <c r="I2574" s="250"/>
      <c r="J2574" s="247"/>
      <c r="K2574" s="247"/>
      <c r="L2574" s="251"/>
      <c r="M2574" s="252"/>
      <c r="N2574" s="253"/>
      <c r="O2574" s="253"/>
      <c r="P2574" s="253"/>
      <c r="Q2574" s="253"/>
      <c r="R2574" s="253"/>
      <c r="S2574" s="253"/>
      <c r="T2574" s="254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T2574" s="255" t="s">
        <v>193</v>
      </c>
      <c r="AU2574" s="255" t="s">
        <v>82</v>
      </c>
      <c r="AV2574" s="14" t="s">
        <v>80</v>
      </c>
      <c r="AW2574" s="14" t="s">
        <v>33</v>
      </c>
      <c r="AX2574" s="14" t="s">
        <v>72</v>
      </c>
      <c r="AY2574" s="255" t="s">
        <v>180</v>
      </c>
    </row>
    <row r="2575" s="13" customFormat="1">
      <c r="A2575" s="13"/>
      <c r="B2575" s="235"/>
      <c r="C2575" s="236"/>
      <c r="D2575" s="228" t="s">
        <v>193</v>
      </c>
      <c r="E2575" s="237" t="s">
        <v>19</v>
      </c>
      <c r="F2575" s="238" t="s">
        <v>2577</v>
      </c>
      <c r="G2575" s="236"/>
      <c r="H2575" s="239">
        <v>-88.700000000000003</v>
      </c>
      <c r="I2575" s="240"/>
      <c r="J2575" s="236"/>
      <c r="K2575" s="236"/>
      <c r="L2575" s="241"/>
      <c r="M2575" s="242"/>
      <c r="N2575" s="243"/>
      <c r="O2575" s="243"/>
      <c r="P2575" s="243"/>
      <c r="Q2575" s="243"/>
      <c r="R2575" s="243"/>
      <c r="S2575" s="243"/>
      <c r="T2575" s="244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45" t="s">
        <v>193</v>
      </c>
      <c r="AU2575" s="245" t="s">
        <v>82</v>
      </c>
      <c r="AV2575" s="13" t="s">
        <v>82</v>
      </c>
      <c r="AW2575" s="13" t="s">
        <v>33</v>
      </c>
      <c r="AX2575" s="13" t="s">
        <v>72</v>
      </c>
      <c r="AY2575" s="245" t="s">
        <v>180</v>
      </c>
    </row>
    <row r="2576" s="15" customFormat="1">
      <c r="A2576" s="15"/>
      <c r="B2576" s="256"/>
      <c r="C2576" s="257"/>
      <c r="D2576" s="228" t="s">
        <v>193</v>
      </c>
      <c r="E2576" s="258" t="s">
        <v>19</v>
      </c>
      <c r="F2576" s="259" t="s">
        <v>353</v>
      </c>
      <c r="G2576" s="257"/>
      <c r="H2576" s="260">
        <v>843.09999999999991</v>
      </c>
      <c r="I2576" s="261"/>
      <c r="J2576" s="257"/>
      <c r="K2576" s="257"/>
      <c r="L2576" s="262"/>
      <c r="M2576" s="263"/>
      <c r="N2576" s="264"/>
      <c r="O2576" s="264"/>
      <c r="P2576" s="264"/>
      <c r="Q2576" s="264"/>
      <c r="R2576" s="264"/>
      <c r="S2576" s="264"/>
      <c r="T2576" s="265"/>
      <c r="U2576" s="15"/>
      <c r="V2576" s="15"/>
      <c r="W2576" s="15"/>
      <c r="X2576" s="15"/>
      <c r="Y2576" s="15"/>
      <c r="Z2576" s="15"/>
      <c r="AA2576" s="15"/>
      <c r="AB2576" s="15"/>
      <c r="AC2576" s="15"/>
      <c r="AD2576" s="15"/>
      <c r="AE2576" s="15"/>
      <c r="AT2576" s="266" t="s">
        <v>193</v>
      </c>
      <c r="AU2576" s="266" t="s">
        <v>82</v>
      </c>
      <c r="AV2576" s="15" t="s">
        <v>187</v>
      </c>
      <c r="AW2576" s="15" t="s">
        <v>33</v>
      </c>
      <c r="AX2576" s="15" t="s">
        <v>80</v>
      </c>
      <c r="AY2576" s="266" t="s">
        <v>180</v>
      </c>
    </row>
    <row r="2577" s="2" customFormat="1" ht="16.5" customHeight="1">
      <c r="A2577" s="40"/>
      <c r="B2577" s="41"/>
      <c r="C2577" s="215" t="s">
        <v>2863</v>
      </c>
      <c r="D2577" s="215" t="s">
        <v>182</v>
      </c>
      <c r="E2577" s="216" t="s">
        <v>2864</v>
      </c>
      <c r="F2577" s="217" t="s">
        <v>2865</v>
      </c>
      <c r="G2577" s="218" t="s">
        <v>185</v>
      </c>
      <c r="H2577" s="219">
        <v>88.700000000000003</v>
      </c>
      <c r="I2577" s="220"/>
      <c r="J2577" s="221">
        <f>ROUND(I2577*H2577,2)</f>
        <v>0</v>
      </c>
      <c r="K2577" s="217" t="s">
        <v>19</v>
      </c>
      <c r="L2577" s="46"/>
      <c r="M2577" s="222" t="s">
        <v>19</v>
      </c>
      <c r="N2577" s="223" t="s">
        <v>43</v>
      </c>
      <c r="O2577" s="86"/>
      <c r="P2577" s="224">
        <f>O2577*H2577</f>
        <v>0</v>
      </c>
      <c r="Q2577" s="224">
        <v>0</v>
      </c>
      <c r="R2577" s="224">
        <f>Q2577*H2577</f>
        <v>0</v>
      </c>
      <c r="S2577" s="224">
        <v>0</v>
      </c>
      <c r="T2577" s="225">
        <f>S2577*H2577</f>
        <v>0</v>
      </c>
      <c r="U2577" s="40"/>
      <c r="V2577" s="40"/>
      <c r="W2577" s="40"/>
      <c r="X2577" s="40"/>
      <c r="Y2577" s="40"/>
      <c r="Z2577" s="40"/>
      <c r="AA2577" s="40"/>
      <c r="AB2577" s="40"/>
      <c r="AC2577" s="40"/>
      <c r="AD2577" s="40"/>
      <c r="AE2577" s="40"/>
      <c r="AR2577" s="226" t="s">
        <v>187</v>
      </c>
      <c r="AT2577" s="226" t="s">
        <v>182</v>
      </c>
      <c r="AU2577" s="226" t="s">
        <v>82</v>
      </c>
      <c r="AY2577" s="19" t="s">
        <v>180</v>
      </c>
      <c r="BE2577" s="227">
        <f>IF(N2577="základní",J2577,0)</f>
        <v>0</v>
      </c>
      <c r="BF2577" s="227">
        <f>IF(N2577="snížená",J2577,0)</f>
        <v>0</v>
      </c>
      <c r="BG2577" s="227">
        <f>IF(N2577="zákl. přenesená",J2577,0)</f>
        <v>0</v>
      </c>
      <c r="BH2577" s="227">
        <f>IF(N2577="sníž. přenesená",J2577,0)</f>
        <v>0</v>
      </c>
      <c r="BI2577" s="227">
        <f>IF(N2577="nulová",J2577,0)</f>
        <v>0</v>
      </c>
      <c r="BJ2577" s="19" t="s">
        <v>80</v>
      </c>
      <c r="BK2577" s="227">
        <f>ROUND(I2577*H2577,2)</f>
        <v>0</v>
      </c>
      <c r="BL2577" s="19" t="s">
        <v>187</v>
      </c>
      <c r="BM2577" s="226" t="s">
        <v>2866</v>
      </c>
    </row>
    <row r="2578" s="2" customFormat="1">
      <c r="A2578" s="40"/>
      <c r="B2578" s="41"/>
      <c r="C2578" s="42"/>
      <c r="D2578" s="228" t="s">
        <v>189</v>
      </c>
      <c r="E2578" s="42"/>
      <c r="F2578" s="229" t="s">
        <v>2865</v>
      </c>
      <c r="G2578" s="42"/>
      <c r="H2578" s="42"/>
      <c r="I2578" s="230"/>
      <c r="J2578" s="42"/>
      <c r="K2578" s="42"/>
      <c r="L2578" s="46"/>
      <c r="M2578" s="231"/>
      <c r="N2578" s="232"/>
      <c r="O2578" s="86"/>
      <c r="P2578" s="86"/>
      <c r="Q2578" s="86"/>
      <c r="R2578" s="86"/>
      <c r="S2578" s="86"/>
      <c r="T2578" s="87"/>
      <c r="U2578" s="40"/>
      <c r="V2578" s="40"/>
      <c r="W2578" s="40"/>
      <c r="X2578" s="40"/>
      <c r="Y2578" s="40"/>
      <c r="Z2578" s="40"/>
      <c r="AA2578" s="40"/>
      <c r="AB2578" s="40"/>
      <c r="AC2578" s="40"/>
      <c r="AD2578" s="40"/>
      <c r="AE2578" s="40"/>
      <c r="AT2578" s="19" t="s">
        <v>189</v>
      </c>
      <c r="AU2578" s="19" t="s">
        <v>82</v>
      </c>
    </row>
    <row r="2579" s="14" customFormat="1">
      <c r="A2579" s="14"/>
      <c r="B2579" s="246"/>
      <c r="C2579" s="247"/>
      <c r="D2579" s="228" t="s">
        <v>193</v>
      </c>
      <c r="E2579" s="248" t="s">
        <v>19</v>
      </c>
      <c r="F2579" s="249" t="s">
        <v>2867</v>
      </c>
      <c r="G2579" s="247"/>
      <c r="H2579" s="248" t="s">
        <v>19</v>
      </c>
      <c r="I2579" s="250"/>
      <c r="J2579" s="247"/>
      <c r="K2579" s="247"/>
      <c r="L2579" s="251"/>
      <c r="M2579" s="252"/>
      <c r="N2579" s="253"/>
      <c r="O2579" s="253"/>
      <c r="P2579" s="253"/>
      <c r="Q2579" s="253"/>
      <c r="R2579" s="253"/>
      <c r="S2579" s="253"/>
      <c r="T2579" s="254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T2579" s="255" t="s">
        <v>193</v>
      </c>
      <c r="AU2579" s="255" t="s">
        <v>82</v>
      </c>
      <c r="AV2579" s="14" t="s">
        <v>80</v>
      </c>
      <c r="AW2579" s="14" t="s">
        <v>33</v>
      </c>
      <c r="AX2579" s="14" t="s">
        <v>72</v>
      </c>
      <c r="AY2579" s="255" t="s">
        <v>180</v>
      </c>
    </row>
    <row r="2580" s="13" customFormat="1">
      <c r="A2580" s="13"/>
      <c r="B2580" s="235"/>
      <c r="C2580" s="236"/>
      <c r="D2580" s="228" t="s">
        <v>193</v>
      </c>
      <c r="E2580" s="237" t="s">
        <v>19</v>
      </c>
      <c r="F2580" s="238" t="s">
        <v>2868</v>
      </c>
      <c r="G2580" s="236"/>
      <c r="H2580" s="239">
        <v>88.700000000000003</v>
      </c>
      <c r="I2580" s="240"/>
      <c r="J2580" s="236"/>
      <c r="K2580" s="236"/>
      <c r="L2580" s="241"/>
      <c r="M2580" s="242"/>
      <c r="N2580" s="243"/>
      <c r="O2580" s="243"/>
      <c r="P2580" s="243"/>
      <c r="Q2580" s="243"/>
      <c r="R2580" s="243"/>
      <c r="S2580" s="243"/>
      <c r="T2580" s="244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45" t="s">
        <v>193</v>
      </c>
      <c r="AU2580" s="245" t="s">
        <v>82</v>
      </c>
      <c r="AV2580" s="13" t="s">
        <v>82</v>
      </c>
      <c r="AW2580" s="13" t="s">
        <v>33</v>
      </c>
      <c r="AX2580" s="13" t="s">
        <v>80</v>
      </c>
      <c r="AY2580" s="245" t="s">
        <v>180</v>
      </c>
    </row>
    <row r="2581" s="2" customFormat="1" ht="21.75" customHeight="1">
      <c r="A2581" s="40"/>
      <c r="B2581" s="41"/>
      <c r="C2581" s="215" t="s">
        <v>2869</v>
      </c>
      <c r="D2581" s="215" t="s">
        <v>182</v>
      </c>
      <c r="E2581" s="216" t="s">
        <v>2870</v>
      </c>
      <c r="F2581" s="217" t="s">
        <v>2871</v>
      </c>
      <c r="G2581" s="218" t="s">
        <v>250</v>
      </c>
      <c r="H2581" s="219">
        <v>1.883</v>
      </c>
      <c r="I2581" s="220"/>
      <c r="J2581" s="221">
        <f>ROUND(I2581*H2581,2)</f>
        <v>0</v>
      </c>
      <c r="K2581" s="217" t="s">
        <v>186</v>
      </c>
      <c r="L2581" s="46"/>
      <c r="M2581" s="222" t="s">
        <v>19</v>
      </c>
      <c r="N2581" s="223" t="s">
        <v>43</v>
      </c>
      <c r="O2581" s="86"/>
      <c r="P2581" s="224">
        <f>O2581*H2581</f>
        <v>0</v>
      </c>
      <c r="Q2581" s="224">
        <v>2.5018699999999998</v>
      </c>
      <c r="R2581" s="224">
        <f>Q2581*H2581</f>
        <v>4.7110212099999993</v>
      </c>
      <c r="S2581" s="224">
        <v>0</v>
      </c>
      <c r="T2581" s="225">
        <f>S2581*H2581</f>
        <v>0</v>
      </c>
      <c r="U2581" s="40"/>
      <c r="V2581" s="40"/>
      <c r="W2581" s="40"/>
      <c r="X2581" s="40"/>
      <c r="Y2581" s="40"/>
      <c r="Z2581" s="40"/>
      <c r="AA2581" s="40"/>
      <c r="AB2581" s="40"/>
      <c r="AC2581" s="40"/>
      <c r="AD2581" s="40"/>
      <c r="AE2581" s="40"/>
      <c r="AR2581" s="226" t="s">
        <v>187</v>
      </c>
      <c r="AT2581" s="226" t="s">
        <v>182</v>
      </c>
      <c r="AU2581" s="226" t="s">
        <v>82</v>
      </c>
      <c r="AY2581" s="19" t="s">
        <v>180</v>
      </c>
      <c r="BE2581" s="227">
        <f>IF(N2581="základní",J2581,0)</f>
        <v>0</v>
      </c>
      <c r="BF2581" s="227">
        <f>IF(N2581="snížená",J2581,0)</f>
        <v>0</v>
      </c>
      <c r="BG2581" s="227">
        <f>IF(N2581="zákl. přenesená",J2581,0)</f>
        <v>0</v>
      </c>
      <c r="BH2581" s="227">
        <f>IF(N2581="sníž. přenesená",J2581,0)</f>
        <v>0</v>
      </c>
      <c r="BI2581" s="227">
        <f>IF(N2581="nulová",J2581,0)</f>
        <v>0</v>
      </c>
      <c r="BJ2581" s="19" t="s">
        <v>80</v>
      </c>
      <c r="BK2581" s="227">
        <f>ROUND(I2581*H2581,2)</f>
        <v>0</v>
      </c>
      <c r="BL2581" s="19" t="s">
        <v>187</v>
      </c>
      <c r="BM2581" s="226" t="s">
        <v>2872</v>
      </c>
    </row>
    <row r="2582" s="2" customFormat="1">
      <c r="A2582" s="40"/>
      <c r="B2582" s="41"/>
      <c r="C2582" s="42"/>
      <c r="D2582" s="228" t="s">
        <v>189</v>
      </c>
      <c r="E2582" s="42"/>
      <c r="F2582" s="229" t="s">
        <v>2873</v>
      </c>
      <c r="G2582" s="42"/>
      <c r="H2582" s="42"/>
      <c r="I2582" s="230"/>
      <c r="J2582" s="42"/>
      <c r="K2582" s="42"/>
      <c r="L2582" s="46"/>
      <c r="M2582" s="231"/>
      <c r="N2582" s="232"/>
      <c r="O2582" s="86"/>
      <c r="P2582" s="86"/>
      <c r="Q2582" s="86"/>
      <c r="R2582" s="86"/>
      <c r="S2582" s="86"/>
      <c r="T2582" s="87"/>
      <c r="U2582" s="40"/>
      <c r="V2582" s="40"/>
      <c r="W2582" s="40"/>
      <c r="X2582" s="40"/>
      <c r="Y2582" s="40"/>
      <c r="Z2582" s="40"/>
      <c r="AA2582" s="40"/>
      <c r="AB2582" s="40"/>
      <c r="AC2582" s="40"/>
      <c r="AD2582" s="40"/>
      <c r="AE2582" s="40"/>
      <c r="AT2582" s="19" t="s">
        <v>189</v>
      </c>
      <c r="AU2582" s="19" t="s">
        <v>82</v>
      </c>
    </row>
    <row r="2583" s="2" customFormat="1">
      <c r="A2583" s="40"/>
      <c r="B2583" s="41"/>
      <c r="C2583" s="42"/>
      <c r="D2583" s="233" t="s">
        <v>191</v>
      </c>
      <c r="E2583" s="42"/>
      <c r="F2583" s="234" t="s">
        <v>2874</v>
      </c>
      <c r="G2583" s="42"/>
      <c r="H2583" s="42"/>
      <c r="I2583" s="230"/>
      <c r="J2583" s="42"/>
      <c r="K2583" s="42"/>
      <c r="L2583" s="46"/>
      <c r="M2583" s="231"/>
      <c r="N2583" s="232"/>
      <c r="O2583" s="86"/>
      <c r="P2583" s="86"/>
      <c r="Q2583" s="86"/>
      <c r="R2583" s="86"/>
      <c r="S2583" s="86"/>
      <c r="T2583" s="87"/>
      <c r="U2583" s="40"/>
      <c r="V2583" s="40"/>
      <c r="W2583" s="40"/>
      <c r="X2583" s="40"/>
      <c r="Y2583" s="40"/>
      <c r="Z2583" s="40"/>
      <c r="AA2583" s="40"/>
      <c r="AB2583" s="40"/>
      <c r="AC2583" s="40"/>
      <c r="AD2583" s="40"/>
      <c r="AE2583" s="40"/>
      <c r="AT2583" s="19" t="s">
        <v>191</v>
      </c>
      <c r="AU2583" s="19" t="s">
        <v>82</v>
      </c>
    </row>
    <row r="2584" s="14" customFormat="1">
      <c r="A2584" s="14"/>
      <c r="B2584" s="246"/>
      <c r="C2584" s="247"/>
      <c r="D2584" s="228" t="s">
        <v>193</v>
      </c>
      <c r="E2584" s="248" t="s">
        <v>19</v>
      </c>
      <c r="F2584" s="249" t="s">
        <v>2875</v>
      </c>
      <c r="G2584" s="247"/>
      <c r="H2584" s="248" t="s">
        <v>19</v>
      </c>
      <c r="I2584" s="250"/>
      <c r="J2584" s="247"/>
      <c r="K2584" s="247"/>
      <c r="L2584" s="251"/>
      <c r="M2584" s="252"/>
      <c r="N2584" s="253"/>
      <c r="O2584" s="253"/>
      <c r="P2584" s="253"/>
      <c r="Q2584" s="253"/>
      <c r="R2584" s="253"/>
      <c r="S2584" s="253"/>
      <c r="T2584" s="254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T2584" s="255" t="s">
        <v>193</v>
      </c>
      <c r="AU2584" s="255" t="s">
        <v>82</v>
      </c>
      <c r="AV2584" s="14" t="s">
        <v>80</v>
      </c>
      <c r="AW2584" s="14" t="s">
        <v>33</v>
      </c>
      <c r="AX2584" s="14" t="s">
        <v>72</v>
      </c>
      <c r="AY2584" s="255" t="s">
        <v>180</v>
      </c>
    </row>
    <row r="2585" s="13" customFormat="1">
      <c r="A2585" s="13"/>
      <c r="B2585" s="235"/>
      <c r="C2585" s="236"/>
      <c r="D2585" s="228" t="s">
        <v>193</v>
      </c>
      <c r="E2585" s="237" t="s">
        <v>19</v>
      </c>
      <c r="F2585" s="238" t="s">
        <v>2876</v>
      </c>
      <c r="G2585" s="236"/>
      <c r="H2585" s="239">
        <v>1.883</v>
      </c>
      <c r="I2585" s="240"/>
      <c r="J2585" s="236"/>
      <c r="K2585" s="236"/>
      <c r="L2585" s="241"/>
      <c r="M2585" s="242"/>
      <c r="N2585" s="243"/>
      <c r="O2585" s="243"/>
      <c r="P2585" s="243"/>
      <c r="Q2585" s="243"/>
      <c r="R2585" s="243"/>
      <c r="S2585" s="243"/>
      <c r="T2585" s="244"/>
      <c r="U2585" s="13"/>
      <c r="V2585" s="13"/>
      <c r="W2585" s="13"/>
      <c r="X2585" s="13"/>
      <c r="Y2585" s="13"/>
      <c r="Z2585" s="13"/>
      <c r="AA2585" s="13"/>
      <c r="AB2585" s="13"/>
      <c r="AC2585" s="13"/>
      <c r="AD2585" s="13"/>
      <c r="AE2585" s="13"/>
      <c r="AT2585" s="245" t="s">
        <v>193</v>
      </c>
      <c r="AU2585" s="245" t="s">
        <v>82</v>
      </c>
      <c r="AV2585" s="13" t="s">
        <v>82</v>
      </c>
      <c r="AW2585" s="13" t="s">
        <v>33</v>
      </c>
      <c r="AX2585" s="13" t="s">
        <v>80</v>
      </c>
      <c r="AY2585" s="245" t="s">
        <v>180</v>
      </c>
    </row>
    <row r="2586" s="2" customFormat="1" ht="21.75" customHeight="1">
      <c r="A2586" s="40"/>
      <c r="B2586" s="41"/>
      <c r="C2586" s="215" t="s">
        <v>2877</v>
      </c>
      <c r="D2586" s="215" t="s">
        <v>182</v>
      </c>
      <c r="E2586" s="216" t="s">
        <v>2878</v>
      </c>
      <c r="F2586" s="217" t="s">
        <v>2879</v>
      </c>
      <c r="G2586" s="218" t="s">
        <v>250</v>
      </c>
      <c r="H2586" s="219">
        <v>0.94599999999999995</v>
      </c>
      <c r="I2586" s="220"/>
      <c r="J2586" s="221">
        <f>ROUND(I2586*H2586,2)</f>
        <v>0</v>
      </c>
      <c r="K2586" s="217" t="s">
        <v>186</v>
      </c>
      <c r="L2586" s="46"/>
      <c r="M2586" s="222" t="s">
        <v>19</v>
      </c>
      <c r="N2586" s="223" t="s">
        <v>43</v>
      </c>
      <c r="O2586" s="86"/>
      <c r="P2586" s="224">
        <f>O2586*H2586</f>
        <v>0</v>
      </c>
      <c r="Q2586" s="224">
        <v>2.5018699999999998</v>
      </c>
      <c r="R2586" s="224">
        <f>Q2586*H2586</f>
        <v>2.3667690199999996</v>
      </c>
      <c r="S2586" s="224">
        <v>0</v>
      </c>
      <c r="T2586" s="225">
        <f>S2586*H2586</f>
        <v>0</v>
      </c>
      <c r="U2586" s="40"/>
      <c r="V2586" s="40"/>
      <c r="W2586" s="40"/>
      <c r="X2586" s="40"/>
      <c r="Y2586" s="40"/>
      <c r="Z2586" s="40"/>
      <c r="AA2586" s="40"/>
      <c r="AB2586" s="40"/>
      <c r="AC2586" s="40"/>
      <c r="AD2586" s="40"/>
      <c r="AE2586" s="40"/>
      <c r="AR2586" s="226" t="s">
        <v>187</v>
      </c>
      <c r="AT2586" s="226" t="s">
        <v>182</v>
      </c>
      <c r="AU2586" s="226" t="s">
        <v>82</v>
      </c>
      <c r="AY2586" s="19" t="s">
        <v>180</v>
      </c>
      <c r="BE2586" s="227">
        <f>IF(N2586="základní",J2586,0)</f>
        <v>0</v>
      </c>
      <c r="BF2586" s="227">
        <f>IF(N2586="snížená",J2586,0)</f>
        <v>0</v>
      </c>
      <c r="BG2586" s="227">
        <f>IF(N2586="zákl. přenesená",J2586,0)</f>
        <v>0</v>
      </c>
      <c r="BH2586" s="227">
        <f>IF(N2586="sníž. přenesená",J2586,0)</f>
        <v>0</v>
      </c>
      <c r="BI2586" s="227">
        <f>IF(N2586="nulová",J2586,0)</f>
        <v>0</v>
      </c>
      <c r="BJ2586" s="19" t="s">
        <v>80</v>
      </c>
      <c r="BK2586" s="227">
        <f>ROUND(I2586*H2586,2)</f>
        <v>0</v>
      </c>
      <c r="BL2586" s="19" t="s">
        <v>187</v>
      </c>
      <c r="BM2586" s="226" t="s">
        <v>2880</v>
      </c>
    </row>
    <row r="2587" s="2" customFormat="1">
      <c r="A2587" s="40"/>
      <c r="B2587" s="41"/>
      <c r="C2587" s="42"/>
      <c r="D2587" s="228" t="s">
        <v>189</v>
      </c>
      <c r="E2587" s="42"/>
      <c r="F2587" s="229" t="s">
        <v>2881</v>
      </c>
      <c r="G2587" s="42"/>
      <c r="H2587" s="42"/>
      <c r="I2587" s="230"/>
      <c r="J2587" s="42"/>
      <c r="K2587" s="42"/>
      <c r="L2587" s="46"/>
      <c r="M2587" s="231"/>
      <c r="N2587" s="232"/>
      <c r="O2587" s="86"/>
      <c r="P2587" s="86"/>
      <c r="Q2587" s="86"/>
      <c r="R2587" s="86"/>
      <c r="S2587" s="86"/>
      <c r="T2587" s="87"/>
      <c r="U2587" s="40"/>
      <c r="V2587" s="40"/>
      <c r="W2587" s="40"/>
      <c r="X2587" s="40"/>
      <c r="Y2587" s="40"/>
      <c r="Z2587" s="40"/>
      <c r="AA2587" s="40"/>
      <c r="AB2587" s="40"/>
      <c r="AC2587" s="40"/>
      <c r="AD2587" s="40"/>
      <c r="AE2587" s="40"/>
      <c r="AT2587" s="19" t="s">
        <v>189</v>
      </c>
      <c r="AU2587" s="19" t="s">
        <v>82</v>
      </c>
    </row>
    <row r="2588" s="2" customFormat="1">
      <c r="A2588" s="40"/>
      <c r="B2588" s="41"/>
      <c r="C2588" s="42"/>
      <c r="D2588" s="233" t="s">
        <v>191</v>
      </c>
      <c r="E2588" s="42"/>
      <c r="F2588" s="234" t="s">
        <v>2882</v>
      </c>
      <c r="G2588" s="42"/>
      <c r="H2588" s="42"/>
      <c r="I2588" s="230"/>
      <c r="J2588" s="42"/>
      <c r="K2588" s="42"/>
      <c r="L2588" s="46"/>
      <c r="M2588" s="231"/>
      <c r="N2588" s="232"/>
      <c r="O2588" s="86"/>
      <c r="P2588" s="86"/>
      <c r="Q2588" s="86"/>
      <c r="R2588" s="86"/>
      <c r="S2588" s="86"/>
      <c r="T2588" s="87"/>
      <c r="U2588" s="40"/>
      <c r="V2588" s="40"/>
      <c r="W2588" s="40"/>
      <c r="X2588" s="40"/>
      <c r="Y2588" s="40"/>
      <c r="Z2588" s="40"/>
      <c r="AA2588" s="40"/>
      <c r="AB2588" s="40"/>
      <c r="AC2588" s="40"/>
      <c r="AD2588" s="40"/>
      <c r="AE2588" s="40"/>
      <c r="AT2588" s="19" t="s">
        <v>191</v>
      </c>
      <c r="AU2588" s="19" t="s">
        <v>82</v>
      </c>
    </row>
    <row r="2589" s="14" customFormat="1">
      <c r="A2589" s="14"/>
      <c r="B2589" s="246"/>
      <c r="C2589" s="247"/>
      <c r="D2589" s="228" t="s">
        <v>193</v>
      </c>
      <c r="E2589" s="248" t="s">
        <v>19</v>
      </c>
      <c r="F2589" s="249" t="s">
        <v>2883</v>
      </c>
      <c r="G2589" s="247"/>
      <c r="H2589" s="248" t="s">
        <v>19</v>
      </c>
      <c r="I2589" s="250"/>
      <c r="J2589" s="247"/>
      <c r="K2589" s="247"/>
      <c r="L2589" s="251"/>
      <c r="M2589" s="252"/>
      <c r="N2589" s="253"/>
      <c r="O2589" s="253"/>
      <c r="P2589" s="253"/>
      <c r="Q2589" s="253"/>
      <c r="R2589" s="253"/>
      <c r="S2589" s="253"/>
      <c r="T2589" s="254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T2589" s="255" t="s">
        <v>193</v>
      </c>
      <c r="AU2589" s="255" t="s">
        <v>82</v>
      </c>
      <c r="AV2589" s="14" t="s">
        <v>80</v>
      </c>
      <c r="AW2589" s="14" t="s">
        <v>33</v>
      </c>
      <c r="AX2589" s="14" t="s">
        <v>72</v>
      </c>
      <c r="AY2589" s="255" t="s">
        <v>180</v>
      </c>
    </row>
    <row r="2590" s="14" customFormat="1">
      <c r="A2590" s="14"/>
      <c r="B2590" s="246"/>
      <c r="C2590" s="247"/>
      <c r="D2590" s="228" t="s">
        <v>193</v>
      </c>
      <c r="E2590" s="248" t="s">
        <v>19</v>
      </c>
      <c r="F2590" s="249" t="s">
        <v>2884</v>
      </c>
      <c r="G2590" s="247"/>
      <c r="H2590" s="248" t="s">
        <v>19</v>
      </c>
      <c r="I2590" s="250"/>
      <c r="J2590" s="247"/>
      <c r="K2590" s="247"/>
      <c r="L2590" s="251"/>
      <c r="M2590" s="252"/>
      <c r="N2590" s="253"/>
      <c r="O2590" s="253"/>
      <c r="P2590" s="253"/>
      <c r="Q2590" s="253"/>
      <c r="R2590" s="253"/>
      <c r="S2590" s="253"/>
      <c r="T2590" s="254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T2590" s="255" t="s">
        <v>193</v>
      </c>
      <c r="AU2590" s="255" t="s">
        <v>82</v>
      </c>
      <c r="AV2590" s="14" t="s">
        <v>80</v>
      </c>
      <c r="AW2590" s="14" t="s">
        <v>33</v>
      </c>
      <c r="AX2590" s="14" t="s">
        <v>72</v>
      </c>
      <c r="AY2590" s="255" t="s">
        <v>180</v>
      </c>
    </row>
    <row r="2591" s="13" customFormat="1">
      <c r="A2591" s="13"/>
      <c r="B2591" s="235"/>
      <c r="C2591" s="236"/>
      <c r="D2591" s="228" t="s">
        <v>193</v>
      </c>
      <c r="E2591" s="237" t="s">
        <v>19</v>
      </c>
      <c r="F2591" s="238" t="s">
        <v>2885</v>
      </c>
      <c r="G2591" s="236"/>
      <c r="H2591" s="239">
        <v>0.94599999999999995</v>
      </c>
      <c r="I2591" s="240"/>
      <c r="J2591" s="236"/>
      <c r="K2591" s="236"/>
      <c r="L2591" s="241"/>
      <c r="M2591" s="242"/>
      <c r="N2591" s="243"/>
      <c r="O2591" s="243"/>
      <c r="P2591" s="243"/>
      <c r="Q2591" s="243"/>
      <c r="R2591" s="243"/>
      <c r="S2591" s="243"/>
      <c r="T2591" s="244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45" t="s">
        <v>193</v>
      </c>
      <c r="AU2591" s="245" t="s">
        <v>82</v>
      </c>
      <c r="AV2591" s="13" t="s">
        <v>82</v>
      </c>
      <c r="AW2591" s="13" t="s">
        <v>33</v>
      </c>
      <c r="AX2591" s="13" t="s">
        <v>80</v>
      </c>
      <c r="AY2591" s="245" t="s">
        <v>180</v>
      </c>
    </row>
    <row r="2592" s="2" customFormat="1" ht="21.75" customHeight="1">
      <c r="A2592" s="40"/>
      <c r="B2592" s="41"/>
      <c r="C2592" s="215" t="s">
        <v>2886</v>
      </c>
      <c r="D2592" s="215" t="s">
        <v>182</v>
      </c>
      <c r="E2592" s="216" t="s">
        <v>2887</v>
      </c>
      <c r="F2592" s="217" t="s">
        <v>2888</v>
      </c>
      <c r="G2592" s="218" t="s">
        <v>250</v>
      </c>
      <c r="H2592" s="219">
        <v>0.94599999999999995</v>
      </c>
      <c r="I2592" s="220"/>
      <c r="J2592" s="221">
        <f>ROUND(I2592*H2592,2)</f>
        <v>0</v>
      </c>
      <c r="K2592" s="217" t="s">
        <v>186</v>
      </c>
      <c r="L2592" s="46"/>
      <c r="M2592" s="222" t="s">
        <v>19</v>
      </c>
      <c r="N2592" s="223" t="s">
        <v>43</v>
      </c>
      <c r="O2592" s="86"/>
      <c r="P2592" s="224">
        <f>O2592*H2592</f>
        <v>0</v>
      </c>
      <c r="Q2592" s="224">
        <v>0</v>
      </c>
      <c r="R2592" s="224">
        <f>Q2592*H2592</f>
        <v>0</v>
      </c>
      <c r="S2592" s="224">
        <v>0</v>
      </c>
      <c r="T2592" s="225">
        <f>S2592*H2592</f>
        <v>0</v>
      </c>
      <c r="U2592" s="40"/>
      <c r="V2592" s="40"/>
      <c r="W2592" s="40"/>
      <c r="X2592" s="40"/>
      <c r="Y2592" s="40"/>
      <c r="Z2592" s="40"/>
      <c r="AA2592" s="40"/>
      <c r="AB2592" s="40"/>
      <c r="AC2592" s="40"/>
      <c r="AD2592" s="40"/>
      <c r="AE2592" s="40"/>
      <c r="AR2592" s="226" t="s">
        <v>187</v>
      </c>
      <c r="AT2592" s="226" t="s">
        <v>182</v>
      </c>
      <c r="AU2592" s="226" t="s">
        <v>82</v>
      </c>
      <c r="AY2592" s="19" t="s">
        <v>180</v>
      </c>
      <c r="BE2592" s="227">
        <f>IF(N2592="základní",J2592,0)</f>
        <v>0</v>
      </c>
      <c r="BF2592" s="227">
        <f>IF(N2592="snížená",J2592,0)</f>
        <v>0</v>
      </c>
      <c r="BG2592" s="227">
        <f>IF(N2592="zákl. přenesená",J2592,0)</f>
        <v>0</v>
      </c>
      <c r="BH2592" s="227">
        <f>IF(N2592="sníž. přenesená",J2592,0)</f>
        <v>0</v>
      </c>
      <c r="BI2592" s="227">
        <f>IF(N2592="nulová",J2592,0)</f>
        <v>0</v>
      </c>
      <c r="BJ2592" s="19" t="s">
        <v>80</v>
      </c>
      <c r="BK2592" s="227">
        <f>ROUND(I2592*H2592,2)</f>
        <v>0</v>
      </c>
      <c r="BL2592" s="19" t="s">
        <v>187</v>
      </c>
      <c r="BM2592" s="226" t="s">
        <v>2889</v>
      </c>
    </row>
    <row r="2593" s="2" customFormat="1">
      <c r="A2593" s="40"/>
      <c r="B2593" s="41"/>
      <c r="C2593" s="42"/>
      <c r="D2593" s="228" t="s">
        <v>189</v>
      </c>
      <c r="E2593" s="42"/>
      <c r="F2593" s="229" t="s">
        <v>2890</v>
      </c>
      <c r="G2593" s="42"/>
      <c r="H2593" s="42"/>
      <c r="I2593" s="230"/>
      <c r="J2593" s="42"/>
      <c r="K2593" s="42"/>
      <c r="L2593" s="46"/>
      <c r="M2593" s="231"/>
      <c r="N2593" s="232"/>
      <c r="O2593" s="86"/>
      <c r="P2593" s="86"/>
      <c r="Q2593" s="86"/>
      <c r="R2593" s="86"/>
      <c r="S2593" s="86"/>
      <c r="T2593" s="87"/>
      <c r="U2593" s="40"/>
      <c r="V2593" s="40"/>
      <c r="W2593" s="40"/>
      <c r="X2593" s="40"/>
      <c r="Y2593" s="40"/>
      <c r="Z2593" s="40"/>
      <c r="AA2593" s="40"/>
      <c r="AB2593" s="40"/>
      <c r="AC2593" s="40"/>
      <c r="AD2593" s="40"/>
      <c r="AE2593" s="40"/>
      <c r="AT2593" s="19" t="s">
        <v>189</v>
      </c>
      <c r="AU2593" s="19" t="s">
        <v>82</v>
      </c>
    </row>
    <row r="2594" s="2" customFormat="1">
      <c r="A2594" s="40"/>
      <c r="B2594" s="41"/>
      <c r="C2594" s="42"/>
      <c r="D2594" s="233" t="s">
        <v>191</v>
      </c>
      <c r="E2594" s="42"/>
      <c r="F2594" s="234" t="s">
        <v>2891</v>
      </c>
      <c r="G2594" s="42"/>
      <c r="H2594" s="42"/>
      <c r="I2594" s="230"/>
      <c r="J2594" s="42"/>
      <c r="K2594" s="42"/>
      <c r="L2594" s="46"/>
      <c r="M2594" s="231"/>
      <c r="N2594" s="232"/>
      <c r="O2594" s="86"/>
      <c r="P2594" s="86"/>
      <c r="Q2594" s="86"/>
      <c r="R2594" s="86"/>
      <c r="S2594" s="86"/>
      <c r="T2594" s="87"/>
      <c r="U2594" s="40"/>
      <c r="V2594" s="40"/>
      <c r="W2594" s="40"/>
      <c r="X2594" s="40"/>
      <c r="Y2594" s="40"/>
      <c r="Z2594" s="40"/>
      <c r="AA2594" s="40"/>
      <c r="AB2594" s="40"/>
      <c r="AC2594" s="40"/>
      <c r="AD2594" s="40"/>
      <c r="AE2594" s="40"/>
      <c r="AT2594" s="19" t="s">
        <v>191</v>
      </c>
      <c r="AU2594" s="19" t="s">
        <v>82</v>
      </c>
    </row>
    <row r="2595" s="14" customFormat="1">
      <c r="A2595" s="14"/>
      <c r="B2595" s="246"/>
      <c r="C2595" s="247"/>
      <c r="D2595" s="228" t="s">
        <v>193</v>
      </c>
      <c r="E2595" s="248" t="s">
        <v>19</v>
      </c>
      <c r="F2595" s="249" t="s">
        <v>2883</v>
      </c>
      <c r="G2595" s="247"/>
      <c r="H2595" s="248" t="s">
        <v>19</v>
      </c>
      <c r="I2595" s="250"/>
      <c r="J2595" s="247"/>
      <c r="K2595" s="247"/>
      <c r="L2595" s="251"/>
      <c r="M2595" s="252"/>
      <c r="N2595" s="253"/>
      <c r="O2595" s="253"/>
      <c r="P2595" s="253"/>
      <c r="Q2595" s="253"/>
      <c r="R2595" s="253"/>
      <c r="S2595" s="253"/>
      <c r="T2595" s="254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5" t="s">
        <v>193</v>
      </c>
      <c r="AU2595" s="255" t="s">
        <v>82</v>
      </c>
      <c r="AV2595" s="14" t="s">
        <v>80</v>
      </c>
      <c r="AW2595" s="14" t="s">
        <v>33</v>
      </c>
      <c r="AX2595" s="14" t="s">
        <v>72</v>
      </c>
      <c r="AY2595" s="255" t="s">
        <v>180</v>
      </c>
    </row>
    <row r="2596" s="14" customFormat="1">
      <c r="A2596" s="14"/>
      <c r="B2596" s="246"/>
      <c r="C2596" s="247"/>
      <c r="D2596" s="228" t="s">
        <v>193</v>
      </c>
      <c r="E2596" s="248" t="s">
        <v>19</v>
      </c>
      <c r="F2596" s="249" t="s">
        <v>2884</v>
      </c>
      <c r="G2596" s="247"/>
      <c r="H2596" s="248" t="s">
        <v>19</v>
      </c>
      <c r="I2596" s="250"/>
      <c r="J2596" s="247"/>
      <c r="K2596" s="247"/>
      <c r="L2596" s="251"/>
      <c r="M2596" s="252"/>
      <c r="N2596" s="253"/>
      <c r="O2596" s="253"/>
      <c r="P2596" s="253"/>
      <c r="Q2596" s="253"/>
      <c r="R2596" s="253"/>
      <c r="S2596" s="253"/>
      <c r="T2596" s="254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T2596" s="255" t="s">
        <v>193</v>
      </c>
      <c r="AU2596" s="255" t="s">
        <v>82</v>
      </c>
      <c r="AV2596" s="14" t="s">
        <v>80</v>
      </c>
      <c r="AW2596" s="14" t="s">
        <v>33</v>
      </c>
      <c r="AX2596" s="14" t="s">
        <v>72</v>
      </c>
      <c r="AY2596" s="255" t="s">
        <v>180</v>
      </c>
    </row>
    <row r="2597" s="13" customFormat="1">
      <c r="A2597" s="13"/>
      <c r="B2597" s="235"/>
      <c r="C2597" s="236"/>
      <c r="D2597" s="228" t="s">
        <v>193</v>
      </c>
      <c r="E2597" s="237" t="s">
        <v>19</v>
      </c>
      <c r="F2597" s="238" t="s">
        <v>2885</v>
      </c>
      <c r="G2597" s="236"/>
      <c r="H2597" s="239">
        <v>0.94599999999999995</v>
      </c>
      <c r="I2597" s="240"/>
      <c r="J2597" s="236"/>
      <c r="K2597" s="236"/>
      <c r="L2597" s="241"/>
      <c r="M2597" s="242"/>
      <c r="N2597" s="243"/>
      <c r="O2597" s="243"/>
      <c r="P2597" s="243"/>
      <c r="Q2597" s="243"/>
      <c r="R2597" s="243"/>
      <c r="S2597" s="243"/>
      <c r="T2597" s="244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45" t="s">
        <v>193</v>
      </c>
      <c r="AU2597" s="245" t="s">
        <v>82</v>
      </c>
      <c r="AV2597" s="13" t="s">
        <v>82</v>
      </c>
      <c r="AW2597" s="13" t="s">
        <v>33</v>
      </c>
      <c r="AX2597" s="13" t="s">
        <v>80</v>
      </c>
      <c r="AY2597" s="245" t="s">
        <v>180</v>
      </c>
    </row>
    <row r="2598" s="2" customFormat="1" ht="16.5" customHeight="1">
      <c r="A2598" s="40"/>
      <c r="B2598" s="41"/>
      <c r="C2598" s="215" t="s">
        <v>2892</v>
      </c>
      <c r="D2598" s="215" t="s">
        <v>182</v>
      </c>
      <c r="E2598" s="216" t="s">
        <v>2893</v>
      </c>
      <c r="F2598" s="217" t="s">
        <v>2894</v>
      </c>
      <c r="G2598" s="218" t="s">
        <v>367</v>
      </c>
      <c r="H2598" s="219">
        <v>0.104</v>
      </c>
      <c r="I2598" s="220"/>
      <c r="J2598" s="221">
        <f>ROUND(I2598*H2598,2)</f>
        <v>0</v>
      </c>
      <c r="K2598" s="217" t="s">
        <v>186</v>
      </c>
      <c r="L2598" s="46"/>
      <c r="M2598" s="222" t="s">
        <v>19</v>
      </c>
      <c r="N2598" s="223" t="s">
        <v>43</v>
      </c>
      <c r="O2598" s="86"/>
      <c r="P2598" s="224">
        <f>O2598*H2598</f>
        <v>0</v>
      </c>
      <c r="Q2598" s="224">
        <v>1.06277</v>
      </c>
      <c r="R2598" s="224">
        <f>Q2598*H2598</f>
        <v>0.11052808</v>
      </c>
      <c r="S2598" s="224">
        <v>0</v>
      </c>
      <c r="T2598" s="225">
        <f>S2598*H2598</f>
        <v>0</v>
      </c>
      <c r="U2598" s="40"/>
      <c r="V2598" s="40"/>
      <c r="W2598" s="40"/>
      <c r="X2598" s="40"/>
      <c r="Y2598" s="40"/>
      <c r="Z2598" s="40"/>
      <c r="AA2598" s="40"/>
      <c r="AB2598" s="40"/>
      <c r="AC2598" s="40"/>
      <c r="AD2598" s="40"/>
      <c r="AE2598" s="40"/>
      <c r="AR2598" s="226" t="s">
        <v>187</v>
      </c>
      <c r="AT2598" s="226" t="s">
        <v>182</v>
      </c>
      <c r="AU2598" s="226" t="s">
        <v>82</v>
      </c>
      <c r="AY2598" s="19" t="s">
        <v>180</v>
      </c>
      <c r="BE2598" s="227">
        <f>IF(N2598="základní",J2598,0)</f>
        <v>0</v>
      </c>
      <c r="BF2598" s="227">
        <f>IF(N2598="snížená",J2598,0)</f>
        <v>0</v>
      </c>
      <c r="BG2598" s="227">
        <f>IF(N2598="zákl. přenesená",J2598,0)</f>
        <v>0</v>
      </c>
      <c r="BH2598" s="227">
        <f>IF(N2598="sníž. přenesená",J2598,0)</f>
        <v>0</v>
      </c>
      <c r="BI2598" s="227">
        <f>IF(N2598="nulová",J2598,0)</f>
        <v>0</v>
      </c>
      <c r="BJ2598" s="19" t="s">
        <v>80</v>
      </c>
      <c r="BK2598" s="227">
        <f>ROUND(I2598*H2598,2)</f>
        <v>0</v>
      </c>
      <c r="BL2598" s="19" t="s">
        <v>187</v>
      </c>
      <c r="BM2598" s="226" t="s">
        <v>2895</v>
      </c>
    </row>
    <row r="2599" s="2" customFormat="1">
      <c r="A2599" s="40"/>
      <c r="B2599" s="41"/>
      <c r="C2599" s="42"/>
      <c r="D2599" s="228" t="s">
        <v>189</v>
      </c>
      <c r="E2599" s="42"/>
      <c r="F2599" s="229" t="s">
        <v>2896</v>
      </c>
      <c r="G2599" s="42"/>
      <c r="H2599" s="42"/>
      <c r="I2599" s="230"/>
      <c r="J2599" s="42"/>
      <c r="K2599" s="42"/>
      <c r="L2599" s="46"/>
      <c r="M2599" s="231"/>
      <c r="N2599" s="232"/>
      <c r="O2599" s="86"/>
      <c r="P2599" s="86"/>
      <c r="Q2599" s="86"/>
      <c r="R2599" s="86"/>
      <c r="S2599" s="86"/>
      <c r="T2599" s="87"/>
      <c r="U2599" s="40"/>
      <c r="V2599" s="40"/>
      <c r="W2599" s="40"/>
      <c r="X2599" s="40"/>
      <c r="Y2599" s="40"/>
      <c r="Z2599" s="40"/>
      <c r="AA2599" s="40"/>
      <c r="AB2599" s="40"/>
      <c r="AC2599" s="40"/>
      <c r="AD2599" s="40"/>
      <c r="AE2599" s="40"/>
      <c r="AT2599" s="19" t="s">
        <v>189</v>
      </c>
      <c r="AU2599" s="19" t="s">
        <v>82</v>
      </c>
    </row>
    <row r="2600" s="2" customFormat="1">
      <c r="A2600" s="40"/>
      <c r="B2600" s="41"/>
      <c r="C2600" s="42"/>
      <c r="D2600" s="233" t="s">
        <v>191</v>
      </c>
      <c r="E2600" s="42"/>
      <c r="F2600" s="234" t="s">
        <v>2897</v>
      </c>
      <c r="G2600" s="42"/>
      <c r="H2600" s="42"/>
      <c r="I2600" s="230"/>
      <c r="J2600" s="42"/>
      <c r="K2600" s="42"/>
      <c r="L2600" s="46"/>
      <c r="M2600" s="231"/>
      <c r="N2600" s="232"/>
      <c r="O2600" s="86"/>
      <c r="P2600" s="86"/>
      <c r="Q2600" s="86"/>
      <c r="R2600" s="86"/>
      <c r="S2600" s="86"/>
      <c r="T2600" s="87"/>
      <c r="U2600" s="40"/>
      <c r="V2600" s="40"/>
      <c r="W2600" s="40"/>
      <c r="X2600" s="40"/>
      <c r="Y2600" s="40"/>
      <c r="Z2600" s="40"/>
      <c r="AA2600" s="40"/>
      <c r="AB2600" s="40"/>
      <c r="AC2600" s="40"/>
      <c r="AD2600" s="40"/>
      <c r="AE2600" s="40"/>
      <c r="AT2600" s="19" t="s">
        <v>191</v>
      </c>
      <c r="AU2600" s="19" t="s">
        <v>82</v>
      </c>
    </row>
    <row r="2601" s="14" customFormat="1">
      <c r="A2601" s="14"/>
      <c r="B2601" s="246"/>
      <c r="C2601" s="247"/>
      <c r="D2601" s="228" t="s">
        <v>193</v>
      </c>
      <c r="E2601" s="248" t="s">
        <v>19</v>
      </c>
      <c r="F2601" s="249" t="s">
        <v>2883</v>
      </c>
      <c r="G2601" s="247"/>
      <c r="H2601" s="248" t="s">
        <v>19</v>
      </c>
      <c r="I2601" s="250"/>
      <c r="J2601" s="247"/>
      <c r="K2601" s="247"/>
      <c r="L2601" s="251"/>
      <c r="M2601" s="252"/>
      <c r="N2601" s="253"/>
      <c r="O2601" s="253"/>
      <c r="P2601" s="253"/>
      <c r="Q2601" s="253"/>
      <c r="R2601" s="253"/>
      <c r="S2601" s="253"/>
      <c r="T2601" s="254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T2601" s="255" t="s">
        <v>193</v>
      </c>
      <c r="AU2601" s="255" t="s">
        <v>82</v>
      </c>
      <c r="AV2601" s="14" t="s">
        <v>80</v>
      </c>
      <c r="AW2601" s="14" t="s">
        <v>33</v>
      </c>
      <c r="AX2601" s="14" t="s">
        <v>72</v>
      </c>
      <c r="AY2601" s="255" t="s">
        <v>180</v>
      </c>
    </row>
    <row r="2602" s="14" customFormat="1">
      <c r="A2602" s="14"/>
      <c r="B2602" s="246"/>
      <c r="C2602" s="247"/>
      <c r="D2602" s="228" t="s">
        <v>193</v>
      </c>
      <c r="E2602" s="248" t="s">
        <v>19</v>
      </c>
      <c r="F2602" s="249" t="s">
        <v>2884</v>
      </c>
      <c r="G2602" s="247"/>
      <c r="H2602" s="248" t="s">
        <v>19</v>
      </c>
      <c r="I2602" s="250"/>
      <c r="J2602" s="247"/>
      <c r="K2602" s="247"/>
      <c r="L2602" s="251"/>
      <c r="M2602" s="252"/>
      <c r="N2602" s="253"/>
      <c r="O2602" s="253"/>
      <c r="P2602" s="253"/>
      <c r="Q2602" s="253"/>
      <c r="R2602" s="253"/>
      <c r="S2602" s="253"/>
      <c r="T2602" s="254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T2602" s="255" t="s">
        <v>193</v>
      </c>
      <c r="AU2602" s="255" t="s">
        <v>82</v>
      </c>
      <c r="AV2602" s="14" t="s">
        <v>80</v>
      </c>
      <c r="AW2602" s="14" t="s">
        <v>33</v>
      </c>
      <c r="AX2602" s="14" t="s">
        <v>72</v>
      </c>
      <c r="AY2602" s="255" t="s">
        <v>180</v>
      </c>
    </row>
    <row r="2603" s="13" customFormat="1">
      <c r="A2603" s="13"/>
      <c r="B2603" s="235"/>
      <c r="C2603" s="236"/>
      <c r="D2603" s="228" t="s">
        <v>193</v>
      </c>
      <c r="E2603" s="237" t="s">
        <v>19</v>
      </c>
      <c r="F2603" s="238" t="s">
        <v>2898</v>
      </c>
      <c r="G2603" s="236"/>
      <c r="H2603" s="239">
        <v>0.104</v>
      </c>
      <c r="I2603" s="240"/>
      <c r="J2603" s="236"/>
      <c r="K2603" s="236"/>
      <c r="L2603" s="241"/>
      <c r="M2603" s="242"/>
      <c r="N2603" s="243"/>
      <c r="O2603" s="243"/>
      <c r="P2603" s="243"/>
      <c r="Q2603" s="243"/>
      <c r="R2603" s="243"/>
      <c r="S2603" s="243"/>
      <c r="T2603" s="244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45" t="s">
        <v>193</v>
      </c>
      <c r="AU2603" s="245" t="s">
        <v>82</v>
      </c>
      <c r="AV2603" s="13" t="s">
        <v>82</v>
      </c>
      <c r="AW2603" s="13" t="s">
        <v>33</v>
      </c>
      <c r="AX2603" s="13" t="s">
        <v>80</v>
      </c>
      <c r="AY2603" s="245" t="s">
        <v>180</v>
      </c>
    </row>
    <row r="2604" s="2" customFormat="1" ht="16.5" customHeight="1">
      <c r="A2604" s="40"/>
      <c r="B2604" s="41"/>
      <c r="C2604" s="215" t="s">
        <v>2899</v>
      </c>
      <c r="D2604" s="215" t="s">
        <v>182</v>
      </c>
      <c r="E2604" s="216" t="s">
        <v>2900</v>
      </c>
      <c r="F2604" s="217" t="s">
        <v>2901</v>
      </c>
      <c r="G2604" s="218" t="s">
        <v>185</v>
      </c>
      <c r="H2604" s="219">
        <v>900.88999999999999</v>
      </c>
      <c r="I2604" s="220"/>
      <c r="J2604" s="221">
        <f>ROUND(I2604*H2604,2)</f>
        <v>0</v>
      </c>
      <c r="K2604" s="217" t="s">
        <v>186</v>
      </c>
      <c r="L2604" s="46"/>
      <c r="M2604" s="222" t="s">
        <v>19</v>
      </c>
      <c r="N2604" s="223" t="s">
        <v>43</v>
      </c>
      <c r="O2604" s="86"/>
      <c r="P2604" s="224">
        <f>O2604*H2604</f>
        <v>0</v>
      </c>
      <c r="Q2604" s="224">
        <v>0.11</v>
      </c>
      <c r="R2604" s="224">
        <f>Q2604*H2604</f>
        <v>99.097899999999996</v>
      </c>
      <c r="S2604" s="224">
        <v>0</v>
      </c>
      <c r="T2604" s="225">
        <f>S2604*H2604</f>
        <v>0</v>
      </c>
      <c r="U2604" s="40"/>
      <c r="V2604" s="40"/>
      <c r="W2604" s="40"/>
      <c r="X2604" s="40"/>
      <c r="Y2604" s="40"/>
      <c r="Z2604" s="40"/>
      <c r="AA2604" s="40"/>
      <c r="AB2604" s="40"/>
      <c r="AC2604" s="40"/>
      <c r="AD2604" s="40"/>
      <c r="AE2604" s="40"/>
      <c r="AR2604" s="226" t="s">
        <v>187</v>
      </c>
      <c r="AT2604" s="226" t="s">
        <v>182</v>
      </c>
      <c r="AU2604" s="226" t="s">
        <v>82</v>
      </c>
      <c r="AY2604" s="19" t="s">
        <v>180</v>
      </c>
      <c r="BE2604" s="227">
        <f>IF(N2604="základní",J2604,0)</f>
        <v>0</v>
      </c>
      <c r="BF2604" s="227">
        <f>IF(N2604="snížená",J2604,0)</f>
        <v>0</v>
      </c>
      <c r="BG2604" s="227">
        <f>IF(N2604="zákl. přenesená",J2604,0)</f>
        <v>0</v>
      </c>
      <c r="BH2604" s="227">
        <f>IF(N2604="sníž. přenesená",J2604,0)</f>
        <v>0</v>
      </c>
      <c r="BI2604" s="227">
        <f>IF(N2604="nulová",J2604,0)</f>
        <v>0</v>
      </c>
      <c r="BJ2604" s="19" t="s">
        <v>80</v>
      </c>
      <c r="BK2604" s="227">
        <f>ROUND(I2604*H2604,2)</f>
        <v>0</v>
      </c>
      <c r="BL2604" s="19" t="s">
        <v>187</v>
      </c>
      <c r="BM2604" s="226" t="s">
        <v>2902</v>
      </c>
    </row>
    <row r="2605" s="2" customFormat="1">
      <c r="A2605" s="40"/>
      <c r="B2605" s="41"/>
      <c r="C2605" s="42"/>
      <c r="D2605" s="228" t="s">
        <v>189</v>
      </c>
      <c r="E2605" s="42"/>
      <c r="F2605" s="229" t="s">
        <v>2903</v>
      </c>
      <c r="G2605" s="42"/>
      <c r="H2605" s="42"/>
      <c r="I2605" s="230"/>
      <c r="J2605" s="42"/>
      <c r="K2605" s="42"/>
      <c r="L2605" s="46"/>
      <c r="M2605" s="231"/>
      <c r="N2605" s="232"/>
      <c r="O2605" s="86"/>
      <c r="P2605" s="86"/>
      <c r="Q2605" s="86"/>
      <c r="R2605" s="86"/>
      <c r="S2605" s="86"/>
      <c r="T2605" s="87"/>
      <c r="U2605" s="40"/>
      <c r="V2605" s="40"/>
      <c r="W2605" s="40"/>
      <c r="X2605" s="40"/>
      <c r="Y2605" s="40"/>
      <c r="Z2605" s="40"/>
      <c r="AA2605" s="40"/>
      <c r="AB2605" s="40"/>
      <c r="AC2605" s="40"/>
      <c r="AD2605" s="40"/>
      <c r="AE2605" s="40"/>
      <c r="AT2605" s="19" t="s">
        <v>189</v>
      </c>
      <c r="AU2605" s="19" t="s">
        <v>82</v>
      </c>
    </row>
    <row r="2606" s="2" customFormat="1">
      <c r="A2606" s="40"/>
      <c r="B2606" s="41"/>
      <c r="C2606" s="42"/>
      <c r="D2606" s="233" t="s">
        <v>191</v>
      </c>
      <c r="E2606" s="42"/>
      <c r="F2606" s="234" t="s">
        <v>2904</v>
      </c>
      <c r="G2606" s="42"/>
      <c r="H2606" s="42"/>
      <c r="I2606" s="230"/>
      <c r="J2606" s="42"/>
      <c r="K2606" s="42"/>
      <c r="L2606" s="46"/>
      <c r="M2606" s="231"/>
      <c r="N2606" s="232"/>
      <c r="O2606" s="86"/>
      <c r="P2606" s="86"/>
      <c r="Q2606" s="86"/>
      <c r="R2606" s="86"/>
      <c r="S2606" s="86"/>
      <c r="T2606" s="87"/>
      <c r="U2606" s="40"/>
      <c r="V2606" s="40"/>
      <c r="W2606" s="40"/>
      <c r="X2606" s="40"/>
      <c r="Y2606" s="40"/>
      <c r="Z2606" s="40"/>
      <c r="AA2606" s="40"/>
      <c r="AB2606" s="40"/>
      <c r="AC2606" s="40"/>
      <c r="AD2606" s="40"/>
      <c r="AE2606" s="40"/>
      <c r="AT2606" s="19" t="s">
        <v>191</v>
      </c>
      <c r="AU2606" s="19" t="s">
        <v>82</v>
      </c>
    </row>
    <row r="2607" s="14" customFormat="1">
      <c r="A2607" s="14"/>
      <c r="B2607" s="246"/>
      <c r="C2607" s="247"/>
      <c r="D2607" s="228" t="s">
        <v>193</v>
      </c>
      <c r="E2607" s="248" t="s">
        <v>19</v>
      </c>
      <c r="F2607" s="249" t="s">
        <v>1218</v>
      </c>
      <c r="G2607" s="247"/>
      <c r="H2607" s="248" t="s">
        <v>19</v>
      </c>
      <c r="I2607" s="250"/>
      <c r="J2607" s="247"/>
      <c r="K2607" s="247"/>
      <c r="L2607" s="251"/>
      <c r="M2607" s="252"/>
      <c r="N2607" s="253"/>
      <c r="O2607" s="253"/>
      <c r="P2607" s="253"/>
      <c r="Q2607" s="253"/>
      <c r="R2607" s="253"/>
      <c r="S2607" s="253"/>
      <c r="T2607" s="25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55" t="s">
        <v>193</v>
      </c>
      <c r="AU2607" s="255" t="s">
        <v>82</v>
      </c>
      <c r="AV2607" s="14" t="s">
        <v>80</v>
      </c>
      <c r="AW2607" s="14" t="s">
        <v>33</v>
      </c>
      <c r="AX2607" s="14" t="s">
        <v>72</v>
      </c>
      <c r="AY2607" s="255" t="s">
        <v>180</v>
      </c>
    </row>
    <row r="2608" s="14" customFormat="1">
      <c r="A2608" s="14"/>
      <c r="B2608" s="246"/>
      <c r="C2608" s="247"/>
      <c r="D2608" s="228" t="s">
        <v>193</v>
      </c>
      <c r="E2608" s="248" t="s">
        <v>19</v>
      </c>
      <c r="F2608" s="249" t="s">
        <v>2905</v>
      </c>
      <c r="G2608" s="247"/>
      <c r="H2608" s="248" t="s">
        <v>19</v>
      </c>
      <c r="I2608" s="250"/>
      <c r="J2608" s="247"/>
      <c r="K2608" s="247"/>
      <c r="L2608" s="251"/>
      <c r="M2608" s="252"/>
      <c r="N2608" s="253"/>
      <c r="O2608" s="253"/>
      <c r="P2608" s="253"/>
      <c r="Q2608" s="253"/>
      <c r="R2608" s="253"/>
      <c r="S2608" s="253"/>
      <c r="T2608" s="254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T2608" s="255" t="s">
        <v>193</v>
      </c>
      <c r="AU2608" s="255" t="s">
        <v>82</v>
      </c>
      <c r="AV2608" s="14" t="s">
        <v>80</v>
      </c>
      <c r="AW2608" s="14" t="s">
        <v>33</v>
      </c>
      <c r="AX2608" s="14" t="s">
        <v>72</v>
      </c>
      <c r="AY2608" s="255" t="s">
        <v>180</v>
      </c>
    </row>
    <row r="2609" s="13" customFormat="1">
      <c r="A2609" s="13"/>
      <c r="B2609" s="235"/>
      <c r="C2609" s="236"/>
      <c r="D2609" s="228" t="s">
        <v>193</v>
      </c>
      <c r="E2609" s="237" t="s">
        <v>19</v>
      </c>
      <c r="F2609" s="238" t="s">
        <v>2906</v>
      </c>
      <c r="G2609" s="236"/>
      <c r="H2609" s="239">
        <v>88.439999999999998</v>
      </c>
      <c r="I2609" s="240"/>
      <c r="J2609" s="236"/>
      <c r="K2609" s="236"/>
      <c r="L2609" s="241"/>
      <c r="M2609" s="242"/>
      <c r="N2609" s="243"/>
      <c r="O2609" s="243"/>
      <c r="P2609" s="243"/>
      <c r="Q2609" s="243"/>
      <c r="R2609" s="243"/>
      <c r="S2609" s="243"/>
      <c r="T2609" s="244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45" t="s">
        <v>193</v>
      </c>
      <c r="AU2609" s="245" t="s">
        <v>82</v>
      </c>
      <c r="AV2609" s="13" t="s">
        <v>82</v>
      </c>
      <c r="AW2609" s="13" t="s">
        <v>33</v>
      </c>
      <c r="AX2609" s="13" t="s">
        <v>72</v>
      </c>
      <c r="AY2609" s="245" t="s">
        <v>180</v>
      </c>
    </row>
    <row r="2610" s="14" customFormat="1">
      <c r="A2610" s="14"/>
      <c r="B2610" s="246"/>
      <c r="C2610" s="247"/>
      <c r="D2610" s="228" t="s">
        <v>193</v>
      </c>
      <c r="E2610" s="248" t="s">
        <v>19</v>
      </c>
      <c r="F2610" s="249" t="s">
        <v>2907</v>
      </c>
      <c r="G2610" s="247"/>
      <c r="H2610" s="248" t="s">
        <v>19</v>
      </c>
      <c r="I2610" s="250"/>
      <c r="J2610" s="247"/>
      <c r="K2610" s="247"/>
      <c r="L2610" s="251"/>
      <c r="M2610" s="252"/>
      <c r="N2610" s="253"/>
      <c r="O2610" s="253"/>
      <c r="P2610" s="253"/>
      <c r="Q2610" s="253"/>
      <c r="R2610" s="253"/>
      <c r="S2610" s="253"/>
      <c r="T2610" s="254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5" t="s">
        <v>193</v>
      </c>
      <c r="AU2610" s="255" t="s">
        <v>82</v>
      </c>
      <c r="AV2610" s="14" t="s">
        <v>80</v>
      </c>
      <c r="AW2610" s="14" t="s">
        <v>33</v>
      </c>
      <c r="AX2610" s="14" t="s">
        <v>72</v>
      </c>
      <c r="AY2610" s="255" t="s">
        <v>180</v>
      </c>
    </row>
    <row r="2611" s="13" customFormat="1">
      <c r="A2611" s="13"/>
      <c r="B2611" s="235"/>
      <c r="C2611" s="236"/>
      <c r="D2611" s="228" t="s">
        <v>193</v>
      </c>
      <c r="E2611" s="237" t="s">
        <v>19</v>
      </c>
      <c r="F2611" s="238" t="s">
        <v>2908</v>
      </c>
      <c r="G2611" s="236"/>
      <c r="H2611" s="239">
        <v>14.869999999999999</v>
      </c>
      <c r="I2611" s="240"/>
      <c r="J2611" s="236"/>
      <c r="K2611" s="236"/>
      <c r="L2611" s="241"/>
      <c r="M2611" s="242"/>
      <c r="N2611" s="243"/>
      <c r="O2611" s="243"/>
      <c r="P2611" s="243"/>
      <c r="Q2611" s="243"/>
      <c r="R2611" s="243"/>
      <c r="S2611" s="243"/>
      <c r="T2611" s="244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45" t="s">
        <v>193</v>
      </c>
      <c r="AU2611" s="245" t="s">
        <v>82</v>
      </c>
      <c r="AV2611" s="13" t="s">
        <v>82</v>
      </c>
      <c r="AW2611" s="13" t="s">
        <v>33</v>
      </c>
      <c r="AX2611" s="13" t="s">
        <v>72</v>
      </c>
      <c r="AY2611" s="245" t="s">
        <v>180</v>
      </c>
    </row>
    <row r="2612" s="14" customFormat="1">
      <c r="A2612" s="14"/>
      <c r="B2612" s="246"/>
      <c r="C2612" s="247"/>
      <c r="D2612" s="228" t="s">
        <v>193</v>
      </c>
      <c r="E2612" s="248" t="s">
        <v>19</v>
      </c>
      <c r="F2612" s="249" t="s">
        <v>1729</v>
      </c>
      <c r="G2612" s="247"/>
      <c r="H2612" s="248" t="s">
        <v>19</v>
      </c>
      <c r="I2612" s="250"/>
      <c r="J2612" s="247"/>
      <c r="K2612" s="247"/>
      <c r="L2612" s="251"/>
      <c r="M2612" s="252"/>
      <c r="N2612" s="253"/>
      <c r="O2612" s="253"/>
      <c r="P2612" s="253"/>
      <c r="Q2612" s="253"/>
      <c r="R2612" s="253"/>
      <c r="S2612" s="253"/>
      <c r="T2612" s="254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T2612" s="255" t="s">
        <v>193</v>
      </c>
      <c r="AU2612" s="255" t="s">
        <v>82</v>
      </c>
      <c r="AV2612" s="14" t="s">
        <v>80</v>
      </c>
      <c r="AW2612" s="14" t="s">
        <v>33</v>
      </c>
      <c r="AX2612" s="14" t="s">
        <v>72</v>
      </c>
      <c r="AY2612" s="255" t="s">
        <v>180</v>
      </c>
    </row>
    <row r="2613" s="14" customFormat="1">
      <c r="A2613" s="14"/>
      <c r="B2613" s="246"/>
      <c r="C2613" s="247"/>
      <c r="D2613" s="228" t="s">
        <v>193</v>
      </c>
      <c r="E2613" s="248" t="s">
        <v>19</v>
      </c>
      <c r="F2613" s="249" t="s">
        <v>2909</v>
      </c>
      <c r="G2613" s="247"/>
      <c r="H2613" s="248" t="s">
        <v>19</v>
      </c>
      <c r="I2613" s="250"/>
      <c r="J2613" s="247"/>
      <c r="K2613" s="247"/>
      <c r="L2613" s="251"/>
      <c r="M2613" s="252"/>
      <c r="N2613" s="253"/>
      <c r="O2613" s="253"/>
      <c r="P2613" s="253"/>
      <c r="Q2613" s="253"/>
      <c r="R2613" s="253"/>
      <c r="S2613" s="253"/>
      <c r="T2613" s="254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T2613" s="255" t="s">
        <v>193</v>
      </c>
      <c r="AU2613" s="255" t="s">
        <v>82</v>
      </c>
      <c r="AV2613" s="14" t="s">
        <v>80</v>
      </c>
      <c r="AW2613" s="14" t="s">
        <v>33</v>
      </c>
      <c r="AX2613" s="14" t="s">
        <v>72</v>
      </c>
      <c r="AY2613" s="255" t="s">
        <v>180</v>
      </c>
    </row>
    <row r="2614" s="13" customFormat="1">
      <c r="A2614" s="13"/>
      <c r="B2614" s="235"/>
      <c r="C2614" s="236"/>
      <c r="D2614" s="228" t="s">
        <v>193</v>
      </c>
      <c r="E2614" s="237" t="s">
        <v>19</v>
      </c>
      <c r="F2614" s="238" t="s">
        <v>2910</v>
      </c>
      <c r="G2614" s="236"/>
      <c r="H2614" s="239">
        <v>129.94</v>
      </c>
      <c r="I2614" s="240"/>
      <c r="J2614" s="236"/>
      <c r="K2614" s="236"/>
      <c r="L2614" s="241"/>
      <c r="M2614" s="242"/>
      <c r="N2614" s="243"/>
      <c r="O2614" s="243"/>
      <c r="P2614" s="243"/>
      <c r="Q2614" s="243"/>
      <c r="R2614" s="243"/>
      <c r="S2614" s="243"/>
      <c r="T2614" s="244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45" t="s">
        <v>193</v>
      </c>
      <c r="AU2614" s="245" t="s">
        <v>82</v>
      </c>
      <c r="AV2614" s="13" t="s">
        <v>82</v>
      </c>
      <c r="AW2614" s="13" t="s">
        <v>33</v>
      </c>
      <c r="AX2614" s="13" t="s">
        <v>72</v>
      </c>
      <c r="AY2614" s="245" t="s">
        <v>180</v>
      </c>
    </row>
    <row r="2615" s="14" customFormat="1">
      <c r="A2615" s="14"/>
      <c r="B2615" s="246"/>
      <c r="C2615" s="247"/>
      <c r="D2615" s="228" t="s">
        <v>193</v>
      </c>
      <c r="E2615" s="248" t="s">
        <v>19</v>
      </c>
      <c r="F2615" s="249" t="s">
        <v>2911</v>
      </c>
      <c r="G2615" s="247"/>
      <c r="H2615" s="248" t="s">
        <v>19</v>
      </c>
      <c r="I2615" s="250"/>
      <c r="J2615" s="247"/>
      <c r="K2615" s="247"/>
      <c r="L2615" s="251"/>
      <c r="M2615" s="252"/>
      <c r="N2615" s="253"/>
      <c r="O2615" s="253"/>
      <c r="P2615" s="253"/>
      <c r="Q2615" s="253"/>
      <c r="R2615" s="253"/>
      <c r="S2615" s="253"/>
      <c r="T2615" s="254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T2615" s="255" t="s">
        <v>193</v>
      </c>
      <c r="AU2615" s="255" t="s">
        <v>82</v>
      </c>
      <c r="AV2615" s="14" t="s">
        <v>80</v>
      </c>
      <c r="AW2615" s="14" t="s">
        <v>33</v>
      </c>
      <c r="AX2615" s="14" t="s">
        <v>72</v>
      </c>
      <c r="AY2615" s="255" t="s">
        <v>180</v>
      </c>
    </row>
    <row r="2616" s="13" customFormat="1">
      <c r="A2616" s="13"/>
      <c r="B2616" s="235"/>
      <c r="C2616" s="236"/>
      <c r="D2616" s="228" t="s">
        <v>193</v>
      </c>
      <c r="E2616" s="237" t="s">
        <v>19</v>
      </c>
      <c r="F2616" s="238" t="s">
        <v>2912</v>
      </c>
      <c r="G2616" s="236"/>
      <c r="H2616" s="239">
        <v>26.16</v>
      </c>
      <c r="I2616" s="240"/>
      <c r="J2616" s="236"/>
      <c r="K2616" s="236"/>
      <c r="L2616" s="241"/>
      <c r="M2616" s="242"/>
      <c r="N2616" s="243"/>
      <c r="O2616" s="243"/>
      <c r="P2616" s="243"/>
      <c r="Q2616" s="243"/>
      <c r="R2616" s="243"/>
      <c r="S2616" s="243"/>
      <c r="T2616" s="244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45" t="s">
        <v>193</v>
      </c>
      <c r="AU2616" s="245" t="s">
        <v>82</v>
      </c>
      <c r="AV2616" s="13" t="s">
        <v>82</v>
      </c>
      <c r="AW2616" s="13" t="s">
        <v>33</v>
      </c>
      <c r="AX2616" s="13" t="s">
        <v>72</v>
      </c>
      <c r="AY2616" s="245" t="s">
        <v>180</v>
      </c>
    </row>
    <row r="2617" s="16" customFormat="1">
      <c r="A2617" s="16"/>
      <c r="B2617" s="267"/>
      <c r="C2617" s="268"/>
      <c r="D2617" s="228" t="s">
        <v>193</v>
      </c>
      <c r="E2617" s="269" t="s">
        <v>19</v>
      </c>
      <c r="F2617" s="270" t="s">
        <v>473</v>
      </c>
      <c r="G2617" s="268"/>
      <c r="H2617" s="271">
        <v>259.41000000000003</v>
      </c>
      <c r="I2617" s="272"/>
      <c r="J2617" s="268"/>
      <c r="K2617" s="268"/>
      <c r="L2617" s="273"/>
      <c r="M2617" s="274"/>
      <c r="N2617" s="275"/>
      <c r="O2617" s="275"/>
      <c r="P2617" s="275"/>
      <c r="Q2617" s="275"/>
      <c r="R2617" s="275"/>
      <c r="S2617" s="275"/>
      <c r="T2617" s="276"/>
      <c r="U2617" s="16"/>
      <c r="V2617" s="16"/>
      <c r="W2617" s="16"/>
      <c r="X2617" s="16"/>
      <c r="Y2617" s="16"/>
      <c r="Z2617" s="16"/>
      <c r="AA2617" s="16"/>
      <c r="AB2617" s="16"/>
      <c r="AC2617" s="16"/>
      <c r="AD2617" s="16"/>
      <c r="AE2617" s="16"/>
      <c r="AT2617" s="277" t="s">
        <v>193</v>
      </c>
      <c r="AU2617" s="277" t="s">
        <v>82</v>
      </c>
      <c r="AV2617" s="16" t="s">
        <v>100</v>
      </c>
      <c r="AW2617" s="16" t="s">
        <v>33</v>
      </c>
      <c r="AX2617" s="16" t="s">
        <v>72</v>
      </c>
      <c r="AY2617" s="277" t="s">
        <v>180</v>
      </c>
    </row>
    <row r="2618" s="14" customFormat="1">
      <c r="A2618" s="14"/>
      <c r="B2618" s="246"/>
      <c r="C2618" s="247"/>
      <c r="D2618" s="228" t="s">
        <v>193</v>
      </c>
      <c r="E2618" s="248" t="s">
        <v>19</v>
      </c>
      <c r="F2618" s="249" t="s">
        <v>1770</v>
      </c>
      <c r="G2618" s="247"/>
      <c r="H2618" s="248" t="s">
        <v>19</v>
      </c>
      <c r="I2618" s="250"/>
      <c r="J2618" s="247"/>
      <c r="K2618" s="247"/>
      <c r="L2618" s="251"/>
      <c r="M2618" s="252"/>
      <c r="N2618" s="253"/>
      <c r="O2618" s="253"/>
      <c r="P2618" s="253"/>
      <c r="Q2618" s="253"/>
      <c r="R2618" s="253"/>
      <c r="S2618" s="253"/>
      <c r="T2618" s="254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T2618" s="255" t="s">
        <v>193</v>
      </c>
      <c r="AU2618" s="255" t="s">
        <v>82</v>
      </c>
      <c r="AV2618" s="14" t="s">
        <v>80</v>
      </c>
      <c r="AW2618" s="14" t="s">
        <v>33</v>
      </c>
      <c r="AX2618" s="14" t="s">
        <v>72</v>
      </c>
      <c r="AY2618" s="255" t="s">
        <v>180</v>
      </c>
    </row>
    <row r="2619" s="14" customFormat="1">
      <c r="A2619" s="14"/>
      <c r="B2619" s="246"/>
      <c r="C2619" s="247"/>
      <c r="D2619" s="228" t="s">
        <v>193</v>
      </c>
      <c r="E2619" s="248" t="s">
        <v>19</v>
      </c>
      <c r="F2619" s="249" t="s">
        <v>2913</v>
      </c>
      <c r="G2619" s="247"/>
      <c r="H2619" s="248" t="s">
        <v>19</v>
      </c>
      <c r="I2619" s="250"/>
      <c r="J2619" s="247"/>
      <c r="K2619" s="247"/>
      <c r="L2619" s="251"/>
      <c r="M2619" s="252"/>
      <c r="N2619" s="253"/>
      <c r="O2619" s="253"/>
      <c r="P2619" s="253"/>
      <c r="Q2619" s="253"/>
      <c r="R2619" s="253"/>
      <c r="S2619" s="253"/>
      <c r="T2619" s="254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T2619" s="255" t="s">
        <v>193</v>
      </c>
      <c r="AU2619" s="255" t="s">
        <v>82</v>
      </c>
      <c r="AV2619" s="14" t="s">
        <v>80</v>
      </c>
      <c r="AW2619" s="14" t="s">
        <v>33</v>
      </c>
      <c r="AX2619" s="14" t="s">
        <v>72</v>
      </c>
      <c r="AY2619" s="255" t="s">
        <v>180</v>
      </c>
    </row>
    <row r="2620" s="13" customFormat="1">
      <c r="A2620" s="13"/>
      <c r="B2620" s="235"/>
      <c r="C2620" s="236"/>
      <c r="D2620" s="228" t="s">
        <v>193</v>
      </c>
      <c r="E2620" s="237" t="s">
        <v>19</v>
      </c>
      <c r="F2620" s="238" t="s">
        <v>2914</v>
      </c>
      <c r="G2620" s="236"/>
      <c r="H2620" s="239">
        <v>138.75</v>
      </c>
      <c r="I2620" s="240"/>
      <c r="J2620" s="236"/>
      <c r="K2620" s="236"/>
      <c r="L2620" s="241"/>
      <c r="M2620" s="242"/>
      <c r="N2620" s="243"/>
      <c r="O2620" s="243"/>
      <c r="P2620" s="243"/>
      <c r="Q2620" s="243"/>
      <c r="R2620" s="243"/>
      <c r="S2620" s="243"/>
      <c r="T2620" s="244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45" t="s">
        <v>193</v>
      </c>
      <c r="AU2620" s="245" t="s">
        <v>82</v>
      </c>
      <c r="AV2620" s="13" t="s">
        <v>82</v>
      </c>
      <c r="AW2620" s="13" t="s">
        <v>33</v>
      </c>
      <c r="AX2620" s="13" t="s">
        <v>72</v>
      </c>
      <c r="AY2620" s="245" t="s">
        <v>180</v>
      </c>
    </row>
    <row r="2621" s="14" customFormat="1">
      <c r="A2621" s="14"/>
      <c r="B2621" s="246"/>
      <c r="C2621" s="247"/>
      <c r="D2621" s="228" t="s">
        <v>193</v>
      </c>
      <c r="E2621" s="248" t="s">
        <v>19</v>
      </c>
      <c r="F2621" s="249" t="s">
        <v>2915</v>
      </c>
      <c r="G2621" s="247"/>
      <c r="H2621" s="248" t="s">
        <v>19</v>
      </c>
      <c r="I2621" s="250"/>
      <c r="J2621" s="247"/>
      <c r="K2621" s="247"/>
      <c r="L2621" s="251"/>
      <c r="M2621" s="252"/>
      <c r="N2621" s="253"/>
      <c r="O2621" s="253"/>
      <c r="P2621" s="253"/>
      <c r="Q2621" s="253"/>
      <c r="R2621" s="253"/>
      <c r="S2621" s="253"/>
      <c r="T2621" s="254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T2621" s="255" t="s">
        <v>193</v>
      </c>
      <c r="AU2621" s="255" t="s">
        <v>82</v>
      </c>
      <c r="AV2621" s="14" t="s">
        <v>80</v>
      </c>
      <c r="AW2621" s="14" t="s">
        <v>33</v>
      </c>
      <c r="AX2621" s="14" t="s">
        <v>72</v>
      </c>
      <c r="AY2621" s="255" t="s">
        <v>180</v>
      </c>
    </row>
    <row r="2622" s="13" customFormat="1">
      <c r="A2622" s="13"/>
      <c r="B2622" s="235"/>
      <c r="C2622" s="236"/>
      <c r="D2622" s="228" t="s">
        <v>193</v>
      </c>
      <c r="E2622" s="237" t="s">
        <v>19</v>
      </c>
      <c r="F2622" s="238" t="s">
        <v>2916</v>
      </c>
      <c r="G2622" s="236"/>
      <c r="H2622" s="239">
        <v>31.390000000000001</v>
      </c>
      <c r="I2622" s="240"/>
      <c r="J2622" s="236"/>
      <c r="K2622" s="236"/>
      <c r="L2622" s="241"/>
      <c r="M2622" s="242"/>
      <c r="N2622" s="243"/>
      <c r="O2622" s="243"/>
      <c r="P2622" s="243"/>
      <c r="Q2622" s="243"/>
      <c r="R2622" s="243"/>
      <c r="S2622" s="243"/>
      <c r="T2622" s="244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45" t="s">
        <v>193</v>
      </c>
      <c r="AU2622" s="245" t="s">
        <v>82</v>
      </c>
      <c r="AV2622" s="13" t="s">
        <v>82</v>
      </c>
      <c r="AW2622" s="13" t="s">
        <v>33</v>
      </c>
      <c r="AX2622" s="13" t="s">
        <v>72</v>
      </c>
      <c r="AY2622" s="245" t="s">
        <v>180</v>
      </c>
    </row>
    <row r="2623" s="14" customFormat="1">
      <c r="A2623" s="14"/>
      <c r="B2623" s="246"/>
      <c r="C2623" s="247"/>
      <c r="D2623" s="228" t="s">
        <v>193</v>
      </c>
      <c r="E2623" s="248" t="s">
        <v>19</v>
      </c>
      <c r="F2623" s="249" t="s">
        <v>2917</v>
      </c>
      <c r="G2623" s="247"/>
      <c r="H2623" s="248" t="s">
        <v>19</v>
      </c>
      <c r="I2623" s="250"/>
      <c r="J2623" s="247"/>
      <c r="K2623" s="247"/>
      <c r="L2623" s="251"/>
      <c r="M2623" s="252"/>
      <c r="N2623" s="253"/>
      <c r="O2623" s="253"/>
      <c r="P2623" s="253"/>
      <c r="Q2623" s="253"/>
      <c r="R2623" s="253"/>
      <c r="S2623" s="253"/>
      <c r="T2623" s="254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T2623" s="255" t="s">
        <v>193</v>
      </c>
      <c r="AU2623" s="255" t="s">
        <v>82</v>
      </c>
      <c r="AV2623" s="14" t="s">
        <v>80</v>
      </c>
      <c r="AW2623" s="14" t="s">
        <v>33</v>
      </c>
      <c r="AX2623" s="14" t="s">
        <v>72</v>
      </c>
      <c r="AY2623" s="255" t="s">
        <v>180</v>
      </c>
    </row>
    <row r="2624" s="13" customFormat="1">
      <c r="A2624" s="13"/>
      <c r="B2624" s="235"/>
      <c r="C2624" s="236"/>
      <c r="D2624" s="228" t="s">
        <v>193</v>
      </c>
      <c r="E2624" s="237" t="s">
        <v>19</v>
      </c>
      <c r="F2624" s="238" t="s">
        <v>2918</v>
      </c>
      <c r="G2624" s="236"/>
      <c r="H2624" s="239">
        <v>18.280000000000001</v>
      </c>
      <c r="I2624" s="240"/>
      <c r="J2624" s="236"/>
      <c r="K2624" s="236"/>
      <c r="L2624" s="241"/>
      <c r="M2624" s="242"/>
      <c r="N2624" s="243"/>
      <c r="O2624" s="243"/>
      <c r="P2624" s="243"/>
      <c r="Q2624" s="243"/>
      <c r="R2624" s="243"/>
      <c r="S2624" s="243"/>
      <c r="T2624" s="244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45" t="s">
        <v>193</v>
      </c>
      <c r="AU2624" s="245" t="s">
        <v>82</v>
      </c>
      <c r="AV2624" s="13" t="s">
        <v>82</v>
      </c>
      <c r="AW2624" s="13" t="s">
        <v>33</v>
      </c>
      <c r="AX2624" s="13" t="s">
        <v>72</v>
      </c>
      <c r="AY2624" s="245" t="s">
        <v>180</v>
      </c>
    </row>
    <row r="2625" s="14" customFormat="1">
      <c r="A2625" s="14"/>
      <c r="B2625" s="246"/>
      <c r="C2625" s="247"/>
      <c r="D2625" s="228" t="s">
        <v>193</v>
      </c>
      <c r="E2625" s="248" t="s">
        <v>19</v>
      </c>
      <c r="F2625" s="249" t="s">
        <v>1774</v>
      </c>
      <c r="G2625" s="247"/>
      <c r="H2625" s="248" t="s">
        <v>19</v>
      </c>
      <c r="I2625" s="250"/>
      <c r="J2625" s="247"/>
      <c r="K2625" s="247"/>
      <c r="L2625" s="251"/>
      <c r="M2625" s="252"/>
      <c r="N2625" s="253"/>
      <c r="O2625" s="253"/>
      <c r="P2625" s="253"/>
      <c r="Q2625" s="253"/>
      <c r="R2625" s="253"/>
      <c r="S2625" s="253"/>
      <c r="T2625" s="254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T2625" s="255" t="s">
        <v>193</v>
      </c>
      <c r="AU2625" s="255" t="s">
        <v>82</v>
      </c>
      <c r="AV2625" s="14" t="s">
        <v>80</v>
      </c>
      <c r="AW2625" s="14" t="s">
        <v>33</v>
      </c>
      <c r="AX2625" s="14" t="s">
        <v>72</v>
      </c>
      <c r="AY2625" s="255" t="s">
        <v>180</v>
      </c>
    </row>
    <row r="2626" s="14" customFormat="1">
      <c r="A2626" s="14"/>
      <c r="B2626" s="246"/>
      <c r="C2626" s="247"/>
      <c r="D2626" s="228" t="s">
        <v>193</v>
      </c>
      <c r="E2626" s="248" t="s">
        <v>19</v>
      </c>
      <c r="F2626" s="249" t="s">
        <v>2919</v>
      </c>
      <c r="G2626" s="247"/>
      <c r="H2626" s="248" t="s">
        <v>19</v>
      </c>
      <c r="I2626" s="250"/>
      <c r="J2626" s="247"/>
      <c r="K2626" s="247"/>
      <c r="L2626" s="251"/>
      <c r="M2626" s="252"/>
      <c r="N2626" s="253"/>
      <c r="O2626" s="253"/>
      <c r="P2626" s="253"/>
      <c r="Q2626" s="253"/>
      <c r="R2626" s="253"/>
      <c r="S2626" s="253"/>
      <c r="T2626" s="254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T2626" s="255" t="s">
        <v>193</v>
      </c>
      <c r="AU2626" s="255" t="s">
        <v>82</v>
      </c>
      <c r="AV2626" s="14" t="s">
        <v>80</v>
      </c>
      <c r="AW2626" s="14" t="s">
        <v>33</v>
      </c>
      <c r="AX2626" s="14" t="s">
        <v>72</v>
      </c>
      <c r="AY2626" s="255" t="s">
        <v>180</v>
      </c>
    </row>
    <row r="2627" s="13" customFormat="1">
      <c r="A2627" s="13"/>
      <c r="B2627" s="235"/>
      <c r="C2627" s="236"/>
      <c r="D2627" s="228" t="s">
        <v>193</v>
      </c>
      <c r="E2627" s="237" t="s">
        <v>19</v>
      </c>
      <c r="F2627" s="238" t="s">
        <v>2920</v>
      </c>
      <c r="G2627" s="236"/>
      <c r="H2627" s="239">
        <v>71.430000000000007</v>
      </c>
      <c r="I2627" s="240"/>
      <c r="J2627" s="236"/>
      <c r="K2627" s="236"/>
      <c r="L2627" s="241"/>
      <c r="M2627" s="242"/>
      <c r="N2627" s="243"/>
      <c r="O2627" s="243"/>
      <c r="P2627" s="243"/>
      <c r="Q2627" s="243"/>
      <c r="R2627" s="243"/>
      <c r="S2627" s="243"/>
      <c r="T2627" s="244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45" t="s">
        <v>193</v>
      </c>
      <c r="AU2627" s="245" t="s">
        <v>82</v>
      </c>
      <c r="AV2627" s="13" t="s">
        <v>82</v>
      </c>
      <c r="AW2627" s="13" t="s">
        <v>33</v>
      </c>
      <c r="AX2627" s="13" t="s">
        <v>72</v>
      </c>
      <c r="AY2627" s="245" t="s">
        <v>180</v>
      </c>
    </row>
    <row r="2628" s="14" customFormat="1">
      <c r="A2628" s="14"/>
      <c r="B2628" s="246"/>
      <c r="C2628" s="247"/>
      <c r="D2628" s="228" t="s">
        <v>193</v>
      </c>
      <c r="E2628" s="248" t="s">
        <v>19</v>
      </c>
      <c r="F2628" s="249" t="s">
        <v>2921</v>
      </c>
      <c r="G2628" s="247"/>
      <c r="H2628" s="248" t="s">
        <v>19</v>
      </c>
      <c r="I2628" s="250"/>
      <c r="J2628" s="247"/>
      <c r="K2628" s="247"/>
      <c r="L2628" s="251"/>
      <c r="M2628" s="252"/>
      <c r="N2628" s="253"/>
      <c r="O2628" s="253"/>
      <c r="P2628" s="253"/>
      <c r="Q2628" s="253"/>
      <c r="R2628" s="253"/>
      <c r="S2628" s="253"/>
      <c r="T2628" s="254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T2628" s="255" t="s">
        <v>193</v>
      </c>
      <c r="AU2628" s="255" t="s">
        <v>82</v>
      </c>
      <c r="AV2628" s="14" t="s">
        <v>80</v>
      </c>
      <c r="AW2628" s="14" t="s">
        <v>33</v>
      </c>
      <c r="AX2628" s="14" t="s">
        <v>72</v>
      </c>
      <c r="AY2628" s="255" t="s">
        <v>180</v>
      </c>
    </row>
    <row r="2629" s="13" customFormat="1">
      <c r="A2629" s="13"/>
      <c r="B2629" s="235"/>
      <c r="C2629" s="236"/>
      <c r="D2629" s="228" t="s">
        <v>193</v>
      </c>
      <c r="E2629" s="237" t="s">
        <v>19</v>
      </c>
      <c r="F2629" s="238" t="s">
        <v>2922</v>
      </c>
      <c r="G2629" s="236"/>
      <c r="H2629" s="239">
        <v>65.030000000000001</v>
      </c>
      <c r="I2629" s="240"/>
      <c r="J2629" s="236"/>
      <c r="K2629" s="236"/>
      <c r="L2629" s="241"/>
      <c r="M2629" s="242"/>
      <c r="N2629" s="243"/>
      <c r="O2629" s="243"/>
      <c r="P2629" s="243"/>
      <c r="Q2629" s="243"/>
      <c r="R2629" s="243"/>
      <c r="S2629" s="243"/>
      <c r="T2629" s="244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5" t="s">
        <v>193</v>
      </c>
      <c r="AU2629" s="245" t="s">
        <v>82</v>
      </c>
      <c r="AV2629" s="13" t="s">
        <v>82</v>
      </c>
      <c r="AW2629" s="13" t="s">
        <v>33</v>
      </c>
      <c r="AX2629" s="13" t="s">
        <v>72</v>
      </c>
      <c r="AY2629" s="245" t="s">
        <v>180</v>
      </c>
    </row>
    <row r="2630" s="14" customFormat="1">
      <c r="A2630" s="14"/>
      <c r="B2630" s="246"/>
      <c r="C2630" s="247"/>
      <c r="D2630" s="228" t="s">
        <v>193</v>
      </c>
      <c r="E2630" s="248" t="s">
        <v>19</v>
      </c>
      <c r="F2630" s="249" t="s">
        <v>2923</v>
      </c>
      <c r="G2630" s="247"/>
      <c r="H2630" s="248" t="s">
        <v>19</v>
      </c>
      <c r="I2630" s="250"/>
      <c r="J2630" s="247"/>
      <c r="K2630" s="247"/>
      <c r="L2630" s="251"/>
      <c r="M2630" s="252"/>
      <c r="N2630" s="253"/>
      <c r="O2630" s="253"/>
      <c r="P2630" s="253"/>
      <c r="Q2630" s="253"/>
      <c r="R2630" s="253"/>
      <c r="S2630" s="253"/>
      <c r="T2630" s="254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5" t="s">
        <v>193</v>
      </c>
      <c r="AU2630" s="255" t="s">
        <v>82</v>
      </c>
      <c r="AV2630" s="14" t="s">
        <v>80</v>
      </c>
      <c r="AW2630" s="14" t="s">
        <v>33</v>
      </c>
      <c r="AX2630" s="14" t="s">
        <v>72</v>
      </c>
      <c r="AY2630" s="255" t="s">
        <v>180</v>
      </c>
    </row>
    <row r="2631" s="13" customFormat="1">
      <c r="A2631" s="13"/>
      <c r="B2631" s="235"/>
      <c r="C2631" s="236"/>
      <c r="D2631" s="228" t="s">
        <v>193</v>
      </c>
      <c r="E2631" s="237" t="s">
        <v>19</v>
      </c>
      <c r="F2631" s="238" t="s">
        <v>2924</v>
      </c>
      <c r="G2631" s="236"/>
      <c r="H2631" s="239">
        <v>15.890000000000001</v>
      </c>
      <c r="I2631" s="240"/>
      <c r="J2631" s="236"/>
      <c r="K2631" s="236"/>
      <c r="L2631" s="241"/>
      <c r="M2631" s="242"/>
      <c r="N2631" s="243"/>
      <c r="O2631" s="243"/>
      <c r="P2631" s="243"/>
      <c r="Q2631" s="243"/>
      <c r="R2631" s="243"/>
      <c r="S2631" s="243"/>
      <c r="T2631" s="244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45" t="s">
        <v>193</v>
      </c>
      <c r="AU2631" s="245" t="s">
        <v>82</v>
      </c>
      <c r="AV2631" s="13" t="s">
        <v>82</v>
      </c>
      <c r="AW2631" s="13" t="s">
        <v>33</v>
      </c>
      <c r="AX2631" s="13" t="s">
        <v>72</v>
      </c>
      <c r="AY2631" s="245" t="s">
        <v>180</v>
      </c>
    </row>
    <row r="2632" s="14" customFormat="1">
      <c r="A2632" s="14"/>
      <c r="B2632" s="246"/>
      <c r="C2632" s="247"/>
      <c r="D2632" s="228" t="s">
        <v>193</v>
      </c>
      <c r="E2632" s="248" t="s">
        <v>19</v>
      </c>
      <c r="F2632" s="249" t="s">
        <v>2925</v>
      </c>
      <c r="G2632" s="247"/>
      <c r="H2632" s="248" t="s">
        <v>19</v>
      </c>
      <c r="I2632" s="250"/>
      <c r="J2632" s="247"/>
      <c r="K2632" s="247"/>
      <c r="L2632" s="251"/>
      <c r="M2632" s="252"/>
      <c r="N2632" s="253"/>
      <c r="O2632" s="253"/>
      <c r="P2632" s="253"/>
      <c r="Q2632" s="253"/>
      <c r="R2632" s="253"/>
      <c r="S2632" s="253"/>
      <c r="T2632" s="25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T2632" s="255" t="s">
        <v>193</v>
      </c>
      <c r="AU2632" s="255" t="s">
        <v>82</v>
      </c>
      <c r="AV2632" s="14" t="s">
        <v>80</v>
      </c>
      <c r="AW2632" s="14" t="s">
        <v>33</v>
      </c>
      <c r="AX2632" s="14" t="s">
        <v>72</v>
      </c>
      <c r="AY2632" s="255" t="s">
        <v>180</v>
      </c>
    </row>
    <row r="2633" s="13" customFormat="1">
      <c r="A2633" s="13"/>
      <c r="B2633" s="235"/>
      <c r="C2633" s="236"/>
      <c r="D2633" s="228" t="s">
        <v>193</v>
      </c>
      <c r="E2633" s="237" t="s">
        <v>19</v>
      </c>
      <c r="F2633" s="238" t="s">
        <v>2926</v>
      </c>
      <c r="G2633" s="236"/>
      <c r="H2633" s="239">
        <v>28.66</v>
      </c>
      <c r="I2633" s="240"/>
      <c r="J2633" s="236"/>
      <c r="K2633" s="236"/>
      <c r="L2633" s="241"/>
      <c r="M2633" s="242"/>
      <c r="N2633" s="243"/>
      <c r="O2633" s="243"/>
      <c r="P2633" s="243"/>
      <c r="Q2633" s="243"/>
      <c r="R2633" s="243"/>
      <c r="S2633" s="243"/>
      <c r="T2633" s="244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45" t="s">
        <v>193</v>
      </c>
      <c r="AU2633" s="245" t="s">
        <v>82</v>
      </c>
      <c r="AV2633" s="13" t="s">
        <v>82</v>
      </c>
      <c r="AW2633" s="13" t="s">
        <v>33</v>
      </c>
      <c r="AX2633" s="13" t="s">
        <v>72</v>
      </c>
      <c r="AY2633" s="245" t="s">
        <v>180</v>
      </c>
    </row>
    <row r="2634" s="14" customFormat="1">
      <c r="A2634" s="14"/>
      <c r="B2634" s="246"/>
      <c r="C2634" s="247"/>
      <c r="D2634" s="228" t="s">
        <v>193</v>
      </c>
      <c r="E2634" s="248" t="s">
        <v>19</v>
      </c>
      <c r="F2634" s="249" t="s">
        <v>2468</v>
      </c>
      <c r="G2634" s="247"/>
      <c r="H2634" s="248" t="s">
        <v>19</v>
      </c>
      <c r="I2634" s="250"/>
      <c r="J2634" s="247"/>
      <c r="K2634" s="247"/>
      <c r="L2634" s="251"/>
      <c r="M2634" s="252"/>
      <c r="N2634" s="253"/>
      <c r="O2634" s="253"/>
      <c r="P2634" s="253"/>
      <c r="Q2634" s="253"/>
      <c r="R2634" s="253"/>
      <c r="S2634" s="253"/>
      <c r="T2634" s="254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5" t="s">
        <v>193</v>
      </c>
      <c r="AU2634" s="255" t="s">
        <v>82</v>
      </c>
      <c r="AV2634" s="14" t="s">
        <v>80</v>
      </c>
      <c r="AW2634" s="14" t="s">
        <v>33</v>
      </c>
      <c r="AX2634" s="14" t="s">
        <v>72</v>
      </c>
      <c r="AY2634" s="255" t="s">
        <v>180</v>
      </c>
    </row>
    <row r="2635" s="14" customFormat="1">
      <c r="A2635" s="14"/>
      <c r="B2635" s="246"/>
      <c r="C2635" s="247"/>
      <c r="D2635" s="228" t="s">
        <v>193</v>
      </c>
      <c r="E2635" s="248" t="s">
        <v>19</v>
      </c>
      <c r="F2635" s="249" t="s">
        <v>2927</v>
      </c>
      <c r="G2635" s="247"/>
      <c r="H2635" s="248" t="s">
        <v>19</v>
      </c>
      <c r="I2635" s="250"/>
      <c r="J2635" s="247"/>
      <c r="K2635" s="247"/>
      <c r="L2635" s="251"/>
      <c r="M2635" s="252"/>
      <c r="N2635" s="253"/>
      <c r="O2635" s="253"/>
      <c r="P2635" s="253"/>
      <c r="Q2635" s="253"/>
      <c r="R2635" s="253"/>
      <c r="S2635" s="253"/>
      <c r="T2635" s="254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T2635" s="255" t="s">
        <v>193</v>
      </c>
      <c r="AU2635" s="255" t="s">
        <v>82</v>
      </c>
      <c r="AV2635" s="14" t="s">
        <v>80</v>
      </c>
      <c r="AW2635" s="14" t="s">
        <v>33</v>
      </c>
      <c r="AX2635" s="14" t="s">
        <v>72</v>
      </c>
      <c r="AY2635" s="255" t="s">
        <v>180</v>
      </c>
    </row>
    <row r="2636" s="13" customFormat="1">
      <c r="A2636" s="13"/>
      <c r="B2636" s="235"/>
      <c r="C2636" s="236"/>
      <c r="D2636" s="228" t="s">
        <v>193</v>
      </c>
      <c r="E2636" s="237" t="s">
        <v>19</v>
      </c>
      <c r="F2636" s="238" t="s">
        <v>2928</v>
      </c>
      <c r="G2636" s="236"/>
      <c r="H2636" s="239">
        <v>272.05000000000001</v>
      </c>
      <c r="I2636" s="240"/>
      <c r="J2636" s="236"/>
      <c r="K2636" s="236"/>
      <c r="L2636" s="241"/>
      <c r="M2636" s="242"/>
      <c r="N2636" s="243"/>
      <c r="O2636" s="243"/>
      <c r="P2636" s="243"/>
      <c r="Q2636" s="243"/>
      <c r="R2636" s="243"/>
      <c r="S2636" s="243"/>
      <c r="T2636" s="244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T2636" s="245" t="s">
        <v>193</v>
      </c>
      <c r="AU2636" s="245" t="s">
        <v>82</v>
      </c>
      <c r="AV2636" s="13" t="s">
        <v>82</v>
      </c>
      <c r="AW2636" s="13" t="s">
        <v>33</v>
      </c>
      <c r="AX2636" s="13" t="s">
        <v>72</v>
      </c>
      <c r="AY2636" s="245" t="s">
        <v>180</v>
      </c>
    </row>
    <row r="2637" s="16" customFormat="1">
      <c r="A2637" s="16"/>
      <c r="B2637" s="267"/>
      <c r="C2637" s="268"/>
      <c r="D2637" s="228" t="s">
        <v>193</v>
      </c>
      <c r="E2637" s="269" t="s">
        <v>19</v>
      </c>
      <c r="F2637" s="270" t="s">
        <v>473</v>
      </c>
      <c r="G2637" s="268"/>
      <c r="H2637" s="271">
        <v>641.48000000000002</v>
      </c>
      <c r="I2637" s="272"/>
      <c r="J2637" s="268"/>
      <c r="K2637" s="268"/>
      <c r="L2637" s="273"/>
      <c r="M2637" s="274"/>
      <c r="N2637" s="275"/>
      <c r="O2637" s="275"/>
      <c r="P2637" s="275"/>
      <c r="Q2637" s="275"/>
      <c r="R2637" s="275"/>
      <c r="S2637" s="275"/>
      <c r="T2637" s="276"/>
      <c r="U2637" s="16"/>
      <c r="V2637" s="16"/>
      <c r="W2637" s="16"/>
      <c r="X2637" s="16"/>
      <c r="Y2637" s="16"/>
      <c r="Z2637" s="16"/>
      <c r="AA2637" s="16"/>
      <c r="AB2637" s="16"/>
      <c r="AC2637" s="16"/>
      <c r="AD2637" s="16"/>
      <c r="AE2637" s="16"/>
      <c r="AT2637" s="277" t="s">
        <v>193</v>
      </c>
      <c r="AU2637" s="277" t="s">
        <v>82</v>
      </c>
      <c r="AV2637" s="16" t="s">
        <v>100</v>
      </c>
      <c r="AW2637" s="16" t="s">
        <v>33</v>
      </c>
      <c r="AX2637" s="16" t="s">
        <v>72</v>
      </c>
      <c r="AY2637" s="277" t="s">
        <v>180</v>
      </c>
    </row>
    <row r="2638" s="15" customFormat="1">
      <c r="A2638" s="15"/>
      <c r="B2638" s="256"/>
      <c r="C2638" s="257"/>
      <c r="D2638" s="228" t="s">
        <v>193</v>
      </c>
      <c r="E2638" s="258" t="s">
        <v>19</v>
      </c>
      <c r="F2638" s="259" t="s">
        <v>353</v>
      </c>
      <c r="G2638" s="257"/>
      <c r="H2638" s="260">
        <v>900.88999999999999</v>
      </c>
      <c r="I2638" s="261"/>
      <c r="J2638" s="257"/>
      <c r="K2638" s="257"/>
      <c r="L2638" s="262"/>
      <c r="M2638" s="263"/>
      <c r="N2638" s="264"/>
      <c r="O2638" s="264"/>
      <c r="P2638" s="264"/>
      <c r="Q2638" s="264"/>
      <c r="R2638" s="264"/>
      <c r="S2638" s="264"/>
      <c r="T2638" s="265"/>
      <c r="U2638" s="15"/>
      <c r="V2638" s="15"/>
      <c r="W2638" s="15"/>
      <c r="X2638" s="15"/>
      <c r="Y2638" s="15"/>
      <c r="Z2638" s="15"/>
      <c r="AA2638" s="15"/>
      <c r="AB2638" s="15"/>
      <c r="AC2638" s="15"/>
      <c r="AD2638" s="15"/>
      <c r="AE2638" s="15"/>
      <c r="AT2638" s="266" t="s">
        <v>193</v>
      </c>
      <c r="AU2638" s="266" t="s">
        <v>82</v>
      </c>
      <c r="AV2638" s="15" t="s">
        <v>187</v>
      </c>
      <c r="AW2638" s="15" t="s">
        <v>33</v>
      </c>
      <c r="AX2638" s="15" t="s">
        <v>80</v>
      </c>
      <c r="AY2638" s="266" t="s">
        <v>180</v>
      </c>
    </row>
    <row r="2639" s="2" customFormat="1" ht="16.5" customHeight="1">
      <c r="A2639" s="40"/>
      <c r="B2639" s="41"/>
      <c r="C2639" s="215" t="s">
        <v>2929</v>
      </c>
      <c r="D2639" s="215" t="s">
        <v>182</v>
      </c>
      <c r="E2639" s="216" t="s">
        <v>2930</v>
      </c>
      <c r="F2639" s="217" t="s">
        <v>2931</v>
      </c>
      <c r="G2639" s="218" t="s">
        <v>185</v>
      </c>
      <c r="H2639" s="219">
        <v>1137.72</v>
      </c>
      <c r="I2639" s="220"/>
      <c r="J2639" s="221">
        <f>ROUND(I2639*H2639,2)</f>
        <v>0</v>
      </c>
      <c r="K2639" s="217" t="s">
        <v>186</v>
      </c>
      <c r="L2639" s="46"/>
      <c r="M2639" s="222" t="s">
        <v>19</v>
      </c>
      <c r="N2639" s="223" t="s">
        <v>43</v>
      </c>
      <c r="O2639" s="86"/>
      <c r="P2639" s="224">
        <f>O2639*H2639</f>
        <v>0</v>
      </c>
      <c r="Q2639" s="224">
        <v>0.010999999999999999</v>
      </c>
      <c r="R2639" s="224">
        <f>Q2639*H2639</f>
        <v>12.51492</v>
      </c>
      <c r="S2639" s="224">
        <v>0</v>
      </c>
      <c r="T2639" s="225">
        <f>S2639*H2639</f>
        <v>0</v>
      </c>
      <c r="U2639" s="40"/>
      <c r="V2639" s="40"/>
      <c r="W2639" s="40"/>
      <c r="X2639" s="40"/>
      <c r="Y2639" s="40"/>
      <c r="Z2639" s="40"/>
      <c r="AA2639" s="40"/>
      <c r="AB2639" s="40"/>
      <c r="AC2639" s="40"/>
      <c r="AD2639" s="40"/>
      <c r="AE2639" s="40"/>
      <c r="AR2639" s="226" t="s">
        <v>187</v>
      </c>
      <c r="AT2639" s="226" t="s">
        <v>182</v>
      </c>
      <c r="AU2639" s="226" t="s">
        <v>82</v>
      </c>
      <c r="AY2639" s="19" t="s">
        <v>180</v>
      </c>
      <c r="BE2639" s="227">
        <f>IF(N2639="základní",J2639,0)</f>
        <v>0</v>
      </c>
      <c r="BF2639" s="227">
        <f>IF(N2639="snížená",J2639,0)</f>
        <v>0</v>
      </c>
      <c r="BG2639" s="227">
        <f>IF(N2639="zákl. přenesená",J2639,0)</f>
        <v>0</v>
      </c>
      <c r="BH2639" s="227">
        <f>IF(N2639="sníž. přenesená",J2639,0)</f>
        <v>0</v>
      </c>
      <c r="BI2639" s="227">
        <f>IF(N2639="nulová",J2639,0)</f>
        <v>0</v>
      </c>
      <c r="BJ2639" s="19" t="s">
        <v>80</v>
      </c>
      <c r="BK2639" s="227">
        <f>ROUND(I2639*H2639,2)</f>
        <v>0</v>
      </c>
      <c r="BL2639" s="19" t="s">
        <v>187</v>
      </c>
      <c r="BM2639" s="226" t="s">
        <v>2932</v>
      </c>
    </row>
    <row r="2640" s="2" customFormat="1">
      <c r="A2640" s="40"/>
      <c r="B2640" s="41"/>
      <c r="C2640" s="42"/>
      <c r="D2640" s="228" t="s">
        <v>189</v>
      </c>
      <c r="E2640" s="42"/>
      <c r="F2640" s="229" t="s">
        <v>2933</v>
      </c>
      <c r="G2640" s="42"/>
      <c r="H2640" s="42"/>
      <c r="I2640" s="230"/>
      <c r="J2640" s="42"/>
      <c r="K2640" s="42"/>
      <c r="L2640" s="46"/>
      <c r="M2640" s="231"/>
      <c r="N2640" s="232"/>
      <c r="O2640" s="86"/>
      <c r="P2640" s="86"/>
      <c r="Q2640" s="86"/>
      <c r="R2640" s="86"/>
      <c r="S2640" s="86"/>
      <c r="T2640" s="87"/>
      <c r="U2640" s="40"/>
      <c r="V2640" s="40"/>
      <c r="W2640" s="40"/>
      <c r="X2640" s="40"/>
      <c r="Y2640" s="40"/>
      <c r="Z2640" s="40"/>
      <c r="AA2640" s="40"/>
      <c r="AB2640" s="40"/>
      <c r="AC2640" s="40"/>
      <c r="AD2640" s="40"/>
      <c r="AE2640" s="40"/>
      <c r="AT2640" s="19" t="s">
        <v>189</v>
      </c>
      <c r="AU2640" s="19" t="s">
        <v>82</v>
      </c>
    </row>
    <row r="2641" s="2" customFormat="1">
      <c r="A2641" s="40"/>
      <c r="B2641" s="41"/>
      <c r="C2641" s="42"/>
      <c r="D2641" s="233" t="s">
        <v>191</v>
      </c>
      <c r="E2641" s="42"/>
      <c r="F2641" s="234" t="s">
        <v>2934</v>
      </c>
      <c r="G2641" s="42"/>
      <c r="H2641" s="42"/>
      <c r="I2641" s="230"/>
      <c r="J2641" s="42"/>
      <c r="K2641" s="42"/>
      <c r="L2641" s="46"/>
      <c r="M2641" s="231"/>
      <c r="N2641" s="232"/>
      <c r="O2641" s="86"/>
      <c r="P2641" s="86"/>
      <c r="Q2641" s="86"/>
      <c r="R2641" s="86"/>
      <c r="S2641" s="86"/>
      <c r="T2641" s="87"/>
      <c r="U2641" s="40"/>
      <c r="V2641" s="40"/>
      <c r="W2641" s="40"/>
      <c r="X2641" s="40"/>
      <c r="Y2641" s="40"/>
      <c r="Z2641" s="40"/>
      <c r="AA2641" s="40"/>
      <c r="AB2641" s="40"/>
      <c r="AC2641" s="40"/>
      <c r="AD2641" s="40"/>
      <c r="AE2641" s="40"/>
      <c r="AT2641" s="19" t="s">
        <v>191</v>
      </c>
      <c r="AU2641" s="19" t="s">
        <v>82</v>
      </c>
    </row>
    <row r="2642" s="14" customFormat="1">
      <c r="A2642" s="14"/>
      <c r="B2642" s="246"/>
      <c r="C2642" s="247"/>
      <c r="D2642" s="228" t="s">
        <v>193</v>
      </c>
      <c r="E2642" s="248" t="s">
        <v>19</v>
      </c>
      <c r="F2642" s="249" t="s">
        <v>1218</v>
      </c>
      <c r="G2642" s="247"/>
      <c r="H2642" s="248" t="s">
        <v>19</v>
      </c>
      <c r="I2642" s="250"/>
      <c r="J2642" s="247"/>
      <c r="K2642" s="247"/>
      <c r="L2642" s="251"/>
      <c r="M2642" s="252"/>
      <c r="N2642" s="253"/>
      <c r="O2642" s="253"/>
      <c r="P2642" s="253"/>
      <c r="Q2642" s="253"/>
      <c r="R2642" s="253"/>
      <c r="S2642" s="253"/>
      <c r="T2642" s="254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T2642" s="255" t="s">
        <v>193</v>
      </c>
      <c r="AU2642" s="255" t="s">
        <v>82</v>
      </c>
      <c r="AV2642" s="14" t="s">
        <v>80</v>
      </c>
      <c r="AW2642" s="14" t="s">
        <v>33</v>
      </c>
      <c r="AX2642" s="14" t="s">
        <v>72</v>
      </c>
      <c r="AY2642" s="255" t="s">
        <v>180</v>
      </c>
    </row>
    <row r="2643" s="14" customFormat="1">
      <c r="A2643" s="14"/>
      <c r="B2643" s="246"/>
      <c r="C2643" s="247"/>
      <c r="D2643" s="228" t="s">
        <v>193</v>
      </c>
      <c r="E2643" s="248" t="s">
        <v>19</v>
      </c>
      <c r="F2643" s="249" t="s">
        <v>2905</v>
      </c>
      <c r="G2643" s="247"/>
      <c r="H2643" s="248" t="s">
        <v>19</v>
      </c>
      <c r="I2643" s="250"/>
      <c r="J2643" s="247"/>
      <c r="K2643" s="247"/>
      <c r="L2643" s="251"/>
      <c r="M2643" s="252"/>
      <c r="N2643" s="253"/>
      <c r="O2643" s="253"/>
      <c r="P2643" s="253"/>
      <c r="Q2643" s="253"/>
      <c r="R2643" s="253"/>
      <c r="S2643" s="253"/>
      <c r="T2643" s="254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5" t="s">
        <v>193</v>
      </c>
      <c r="AU2643" s="255" t="s">
        <v>82</v>
      </c>
      <c r="AV2643" s="14" t="s">
        <v>80</v>
      </c>
      <c r="AW2643" s="14" t="s">
        <v>33</v>
      </c>
      <c r="AX2643" s="14" t="s">
        <v>72</v>
      </c>
      <c r="AY2643" s="255" t="s">
        <v>180</v>
      </c>
    </row>
    <row r="2644" s="13" customFormat="1">
      <c r="A2644" s="13"/>
      <c r="B2644" s="235"/>
      <c r="C2644" s="236"/>
      <c r="D2644" s="228" t="s">
        <v>193</v>
      </c>
      <c r="E2644" s="237" t="s">
        <v>19</v>
      </c>
      <c r="F2644" s="238" t="s">
        <v>2935</v>
      </c>
      <c r="G2644" s="236"/>
      <c r="H2644" s="239">
        <v>176.88</v>
      </c>
      <c r="I2644" s="240"/>
      <c r="J2644" s="236"/>
      <c r="K2644" s="236"/>
      <c r="L2644" s="241"/>
      <c r="M2644" s="242"/>
      <c r="N2644" s="243"/>
      <c r="O2644" s="243"/>
      <c r="P2644" s="243"/>
      <c r="Q2644" s="243"/>
      <c r="R2644" s="243"/>
      <c r="S2644" s="243"/>
      <c r="T2644" s="244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45" t="s">
        <v>193</v>
      </c>
      <c r="AU2644" s="245" t="s">
        <v>82</v>
      </c>
      <c r="AV2644" s="13" t="s">
        <v>82</v>
      </c>
      <c r="AW2644" s="13" t="s">
        <v>33</v>
      </c>
      <c r="AX2644" s="13" t="s">
        <v>72</v>
      </c>
      <c r="AY2644" s="245" t="s">
        <v>180</v>
      </c>
    </row>
    <row r="2645" s="14" customFormat="1">
      <c r="A2645" s="14"/>
      <c r="B2645" s="246"/>
      <c r="C2645" s="247"/>
      <c r="D2645" s="228" t="s">
        <v>193</v>
      </c>
      <c r="E2645" s="248" t="s">
        <v>19</v>
      </c>
      <c r="F2645" s="249" t="s">
        <v>2907</v>
      </c>
      <c r="G2645" s="247"/>
      <c r="H2645" s="248" t="s">
        <v>19</v>
      </c>
      <c r="I2645" s="250"/>
      <c r="J2645" s="247"/>
      <c r="K2645" s="247"/>
      <c r="L2645" s="251"/>
      <c r="M2645" s="252"/>
      <c r="N2645" s="253"/>
      <c r="O2645" s="253"/>
      <c r="P2645" s="253"/>
      <c r="Q2645" s="253"/>
      <c r="R2645" s="253"/>
      <c r="S2645" s="253"/>
      <c r="T2645" s="254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5" t="s">
        <v>193</v>
      </c>
      <c r="AU2645" s="255" t="s">
        <v>82</v>
      </c>
      <c r="AV2645" s="14" t="s">
        <v>80</v>
      </c>
      <c r="AW2645" s="14" t="s">
        <v>33</v>
      </c>
      <c r="AX2645" s="14" t="s">
        <v>72</v>
      </c>
      <c r="AY2645" s="255" t="s">
        <v>180</v>
      </c>
    </row>
    <row r="2646" s="13" customFormat="1">
      <c r="A2646" s="13"/>
      <c r="B2646" s="235"/>
      <c r="C2646" s="236"/>
      <c r="D2646" s="228" t="s">
        <v>193</v>
      </c>
      <c r="E2646" s="237" t="s">
        <v>19</v>
      </c>
      <c r="F2646" s="238" t="s">
        <v>2936</v>
      </c>
      <c r="G2646" s="236"/>
      <c r="H2646" s="239">
        <v>29.739999999999998</v>
      </c>
      <c r="I2646" s="240"/>
      <c r="J2646" s="236"/>
      <c r="K2646" s="236"/>
      <c r="L2646" s="241"/>
      <c r="M2646" s="242"/>
      <c r="N2646" s="243"/>
      <c r="O2646" s="243"/>
      <c r="P2646" s="243"/>
      <c r="Q2646" s="243"/>
      <c r="R2646" s="243"/>
      <c r="S2646" s="243"/>
      <c r="T2646" s="244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45" t="s">
        <v>193</v>
      </c>
      <c r="AU2646" s="245" t="s">
        <v>82</v>
      </c>
      <c r="AV2646" s="13" t="s">
        <v>82</v>
      </c>
      <c r="AW2646" s="13" t="s">
        <v>33</v>
      </c>
      <c r="AX2646" s="13" t="s">
        <v>72</v>
      </c>
      <c r="AY2646" s="245" t="s">
        <v>180</v>
      </c>
    </row>
    <row r="2647" s="14" customFormat="1">
      <c r="A2647" s="14"/>
      <c r="B2647" s="246"/>
      <c r="C2647" s="247"/>
      <c r="D2647" s="228" t="s">
        <v>193</v>
      </c>
      <c r="E2647" s="248" t="s">
        <v>19</v>
      </c>
      <c r="F2647" s="249" t="s">
        <v>1729</v>
      </c>
      <c r="G2647" s="247"/>
      <c r="H2647" s="248" t="s">
        <v>19</v>
      </c>
      <c r="I2647" s="250"/>
      <c r="J2647" s="247"/>
      <c r="K2647" s="247"/>
      <c r="L2647" s="251"/>
      <c r="M2647" s="252"/>
      <c r="N2647" s="253"/>
      <c r="O2647" s="253"/>
      <c r="P2647" s="253"/>
      <c r="Q2647" s="253"/>
      <c r="R2647" s="253"/>
      <c r="S2647" s="253"/>
      <c r="T2647" s="254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5" t="s">
        <v>193</v>
      </c>
      <c r="AU2647" s="255" t="s">
        <v>82</v>
      </c>
      <c r="AV2647" s="14" t="s">
        <v>80</v>
      </c>
      <c r="AW2647" s="14" t="s">
        <v>33</v>
      </c>
      <c r="AX2647" s="14" t="s">
        <v>72</v>
      </c>
      <c r="AY2647" s="255" t="s">
        <v>180</v>
      </c>
    </row>
    <row r="2648" s="14" customFormat="1">
      <c r="A2648" s="14"/>
      <c r="B2648" s="246"/>
      <c r="C2648" s="247"/>
      <c r="D2648" s="228" t="s">
        <v>193</v>
      </c>
      <c r="E2648" s="248" t="s">
        <v>19</v>
      </c>
      <c r="F2648" s="249" t="s">
        <v>2909</v>
      </c>
      <c r="G2648" s="247"/>
      <c r="H2648" s="248" t="s">
        <v>19</v>
      </c>
      <c r="I2648" s="250"/>
      <c r="J2648" s="247"/>
      <c r="K2648" s="247"/>
      <c r="L2648" s="251"/>
      <c r="M2648" s="252"/>
      <c r="N2648" s="253"/>
      <c r="O2648" s="253"/>
      <c r="P2648" s="253"/>
      <c r="Q2648" s="253"/>
      <c r="R2648" s="253"/>
      <c r="S2648" s="253"/>
      <c r="T2648" s="254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5" t="s">
        <v>193</v>
      </c>
      <c r="AU2648" s="255" t="s">
        <v>82</v>
      </c>
      <c r="AV2648" s="14" t="s">
        <v>80</v>
      </c>
      <c r="AW2648" s="14" t="s">
        <v>33</v>
      </c>
      <c r="AX2648" s="14" t="s">
        <v>72</v>
      </c>
      <c r="AY2648" s="255" t="s">
        <v>180</v>
      </c>
    </row>
    <row r="2649" s="13" customFormat="1">
      <c r="A2649" s="13"/>
      <c r="B2649" s="235"/>
      <c r="C2649" s="236"/>
      <c r="D2649" s="228" t="s">
        <v>193</v>
      </c>
      <c r="E2649" s="237" t="s">
        <v>19</v>
      </c>
      <c r="F2649" s="238" t="s">
        <v>2910</v>
      </c>
      <c r="G2649" s="236"/>
      <c r="H2649" s="239">
        <v>129.94</v>
      </c>
      <c r="I2649" s="240"/>
      <c r="J2649" s="236"/>
      <c r="K2649" s="236"/>
      <c r="L2649" s="241"/>
      <c r="M2649" s="242"/>
      <c r="N2649" s="243"/>
      <c r="O2649" s="243"/>
      <c r="P2649" s="243"/>
      <c r="Q2649" s="243"/>
      <c r="R2649" s="243"/>
      <c r="S2649" s="243"/>
      <c r="T2649" s="244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45" t="s">
        <v>193</v>
      </c>
      <c r="AU2649" s="245" t="s">
        <v>82</v>
      </c>
      <c r="AV2649" s="13" t="s">
        <v>82</v>
      </c>
      <c r="AW2649" s="13" t="s">
        <v>33</v>
      </c>
      <c r="AX2649" s="13" t="s">
        <v>72</v>
      </c>
      <c r="AY2649" s="245" t="s">
        <v>180</v>
      </c>
    </row>
    <row r="2650" s="14" customFormat="1">
      <c r="A2650" s="14"/>
      <c r="B2650" s="246"/>
      <c r="C2650" s="247"/>
      <c r="D2650" s="228" t="s">
        <v>193</v>
      </c>
      <c r="E2650" s="248" t="s">
        <v>19</v>
      </c>
      <c r="F2650" s="249" t="s">
        <v>2911</v>
      </c>
      <c r="G2650" s="247"/>
      <c r="H2650" s="248" t="s">
        <v>19</v>
      </c>
      <c r="I2650" s="250"/>
      <c r="J2650" s="247"/>
      <c r="K2650" s="247"/>
      <c r="L2650" s="251"/>
      <c r="M2650" s="252"/>
      <c r="N2650" s="253"/>
      <c r="O2650" s="253"/>
      <c r="P2650" s="253"/>
      <c r="Q2650" s="253"/>
      <c r="R2650" s="253"/>
      <c r="S2650" s="253"/>
      <c r="T2650" s="254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T2650" s="255" t="s">
        <v>193</v>
      </c>
      <c r="AU2650" s="255" t="s">
        <v>82</v>
      </c>
      <c r="AV2650" s="14" t="s">
        <v>80</v>
      </c>
      <c r="AW2650" s="14" t="s">
        <v>33</v>
      </c>
      <c r="AX2650" s="14" t="s">
        <v>72</v>
      </c>
      <c r="AY2650" s="255" t="s">
        <v>180</v>
      </c>
    </row>
    <row r="2651" s="13" customFormat="1">
      <c r="A2651" s="13"/>
      <c r="B2651" s="235"/>
      <c r="C2651" s="236"/>
      <c r="D2651" s="228" t="s">
        <v>193</v>
      </c>
      <c r="E2651" s="237" t="s">
        <v>19</v>
      </c>
      <c r="F2651" s="238" t="s">
        <v>2937</v>
      </c>
      <c r="G2651" s="236"/>
      <c r="H2651" s="239">
        <v>52.32</v>
      </c>
      <c r="I2651" s="240"/>
      <c r="J2651" s="236"/>
      <c r="K2651" s="236"/>
      <c r="L2651" s="241"/>
      <c r="M2651" s="242"/>
      <c r="N2651" s="243"/>
      <c r="O2651" s="243"/>
      <c r="P2651" s="243"/>
      <c r="Q2651" s="243"/>
      <c r="R2651" s="243"/>
      <c r="S2651" s="243"/>
      <c r="T2651" s="244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45" t="s">
        <v>193</v>
      </c>
      <c r="AU2651" s="245" t="s">
        <v>82</v>
      </c>
      <c r="AV2651" s="13" t="s">
        <v>82</v>
      </c>
      <c r="AW2651" s="13" t="s">
        <v>33</v>
      </c>
      <c r="AX2651" s="13" t="s">
        <v>72</v>
      </c>
      <c r="AY2651" s="245" t="s">
        <v>180</v>
      </c>
    </row>
    <row r="2652" s="16" customFormat="1">
      <c r="A2652" s="16"/>
      <c r="B2652" s="267"/>
      <c r="C2652" s="268"/>
      <c r="D2652" s="228" t="s">
        <v>193</v>
      </c>
      <c r="E2652" s="269" t="s">
        <v>19</v>
      </c>
      <c r="F2652" s="270" t="s">
        <v>473</v>
      </c>
      <c r="G2652" s="268"/>
      <c r="H2652" s="271">
        <v>388.88</v>
      </c>
      <c r="I2652" s="272"/>
      <c r="J2652" s="268"/>
      <c r="K2652" s="268"/>
      <c r="L2652" s="273"/>
      <c r="M2652" s="274"/>
      <c r="N2652" s="275"/>
      <c r="O2652" s="275"/>
      <c r="P2652" s="275"/>
      <c r="Q2652" s="275"/>
      <c r="R2652" s="275"/>
      <c r="S2652" s="275"/>
      <c r="T2652" s="276"/>
      <c r="U2652" s="16"/>
      <c r="V2652" s="16"/>
      <c r="W2652" s="16"/>
      <c r="X2652" s="16"/>
      <c r="Y2652" s="16"/>
      <c r="Z2652" s="16"/>
      <c r="AA2652" s="16"/>
      <c r="AB2652" s="16"/>
      <c r="AC2652" s="16"/>
      <c r="AD2652" s="16"/>
      <c r="AE2652" s="16"/>
      <c r="AT2652" s="277" t="s">
        <v>193</v>
      </c>
      <c r="AU2652" s="277" t="s">
        <v>82</v>
      </c>
      <c r="AV2652" s="16" t="s">
        <v>100</v>
      </c>
      <c r="AW2652" s="16" t="s">
        <v>33</v>
      </c>
      <c r="AX2652" s="16" t="s">
        <v>72</v>
      </c>
      <c r="AY2652" s="277" t="s">
        <v>180</v>
      </c>
    </row>
    <row r="2653" s="14" customFormat="1">
      <c r="A2653" s="14"/>
      <c r="B2653" s="246"/>
      <c r="C2653" s="247"/>
      <c r="D2653" s="228" t="s">
        <v>193</v>
      </c>
      <c r="E2653" s="248" t="s">
        <v>19</v>
      </c>
      <c r="F2653" s="249" t="s">
        <v>1770</v>
      </c>
      <c r="G2653" s="247"/>
      <c r="H2653" s="248" t="s">
        <v>19</v>
      </c>
      <c r="I2653" s="250"/>
      <c r="J2653" s="247"/>
      <c r="K2653" s="247"/>
      <c r="L2653" s="251"/>
      <c r="M2653" s="252"/>
      <c r="N2653" s="253"/>
      <c r="O2653" s="253"/>
      <c r="P2653" s="253"/>
      <c r="Q2653" s="253"/>
      <c r="R2653" s="253"/>
      <c r="S2653" s="253"/>
      <c r="T2653" s="254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T2653" s="255" t="s">
        <v>193</v>
      </c>
      <c r="AU2653" s="255" t="s">
        <v>82</v>
      </c>
      <c r="AV2653" s="14" t="s">
        <v>80</v>
      </c>
      <c r="AW2653" s="14" t="s">
        <v>33</v>
      </c>
      <c r="AX2653" s="14" t="s">
        <v>72</v>
      </c>
      <c r="AY2653" s="255" t="s">
        <v>180</v>
      </c>
    </row>
    <row r="2654" s="14" customFormat="1">
      <c r="A2654" s="14"/>
      <c r="B2654" s="246"/>
      <c r="C2654" s="247"/>
      <c r="D2654" s="228" t="s">
        <v>193</v>
      </c>
      <c r="E2654" s="248" t="s">
        <v>19</v>
      </c>
      <c r="F2654" s="249" t="s">
        <v>2913</v>
      </c>
      <c r="G2654" s="247"/>
      <c r="H2654" s="248" t="s">
        <v>19</v>
      </c>
      <c r="I2654" s="250"/>
      <c r="J2654" s="247"/>
      <c r="K2654" s="247"/>
      <c r="L2654" s="251"/>
      <c r="M2654" s="252"/>
      <c r="N2654" s="253"/>
      <c r="O2654" s="253"/>
      <c r="P2654" s="253"/>
      <c r="Q2654" s="253"/>
      <c r="R2654" s="253"/>
      <c r="S2654" s="253"/>
      <c r="T2654" s="254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T2654" s="255" t="s">
        <v>193</v>
      </c>
      <c r="AU2654" s="255" t="s">
        <v>82</v>
      </c>
      <c r="AV2654" s="14" t="s">
        <v>80</v>
      </c>
      <c r="AW2654" s="14" t="s">
        <v>33</v>
      </c>
      <c r="AX2654" s="14" t="s">
        <v>72</v>
      </c>
      <c r="AY2654" s="255" t="s">
        <v>180</v>
      </c>
    </row>
    <row r="2655" s="13" customFormat="1">
      <c r="A2655" s="13"/>
      <c r="B2655" s="235"/>
      <c r="C2655" s="236"/>
      <c r="D2655" s="228" t="s">
        <v>193</v>
      </c>
      <c r="E2655" s="237" t="s">
        <v>19</v>
      </c>
      <c r="F2655" s="238" t="s">
        <v>2938</v>
      </c>
      <c r="G2655" s="236"/>
      <c r="H2655" s="239">
        <v>277.5</v>
      </c>
      <c r="I2655" s="240"/>
      <c r="J2655" s="236"/>
      <c r="K2655" s="236"/>
      <c r="L2655" s="241"/>
      <c r="M2655" s="242"/>
      <c r="N2655" s="243"/>
      <c r="O2655" s="243"/>
      <c r="P2655" s="243"/>
      <c r="Q2655" s="243"/>
      <c r="R2655" s="243"/>
      <c r="S2655" s="243"/>
      <c r="T2655" s="244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45" t="s">
        <v>193</v>
      </c>
      <c r="AU2655" s="245" t="s">
        <v>82</v>
      </c>
      <c r="AV2655" s="13" t="s">
        <v>82</v>
      </c>
      <c r="AW2655" s="13" t="s">
        <v>33</v>
      </c>
      <c r="AX2655" s="13" t="s">
        <v>72</v>
      </c>
      <c r="AY2655" s="245" t="s">
        <v>180</v>
      </c>
    </row>
    <row r="2656" s="14" customFormat="1">
      <c r="A2656" s="14"/>
      <c r="B2656" s="246"/>
      <c r="C2656" s="247"/>
      <c r="D2656" s="228" t="s">
        <v>193</v>
      </c>
      <c r="E2656" s="248" t="s">
        <v>19</v>
      </c>
      <c r="F2656" s="249" t="s">
        <v>2917</v>
      </c>
      <c r="G2656" s="247"/>
      <c r="H2656" s="248" t="s">
        <v>19</v>
      </c>
      <c r="I2656" s="250"/>
      <c r="J2656" s="247"/>
      <c r="K2656" s="247"/>
      <c r="L2656" s="251"/>
      <c r="M2656" s="252"/>
      <c r="N2656" s="253"/>
      <c r="O2656" s="253"/>
      <c r="P2656" s="253"/>
      <c r="Q2656" s="253"/>
      <c r="R2656" s="253"/>
      <c r="S2656" s="253"/>
      <c r="T2656" s="254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T2656" s="255" t="s">
        <v>193</v>
      </c>
      <c r="AU2656" s="255" t="s">
        <v>82</v>
      </c>
      <c r="AV2656" s="14" t="s">
        <v>80</v>
      </c>
      <c r="AW2656" s="14" t="s">
        <v>33</v>
      </c>
      <c r="AX2656" s="14" t="s">
        <v>72</v>
      </c>
      <c r="AY2656" s="255" t="s">
        <v>180</v>
      </c>
    </row>
    <row r="2657" s="13" customFormat="1">
      <c r="A2657" s="13"/>
      <c r="B2657" s="235"/>
      <c r="C2657" s="236"/>
      <c r="D2657" s="228" t="s">
        <v>193</v>
      </c>
      <c r="E2657" s="237" t="s">
        <v>19</v>
      </c>
      <c r="F2657" s="238" t="s">
        <v>2918</v>
      </c>
      <c r="G2657" s="236"/>
      <c r="H2657" s="239">
        <v>18.280000000000001</v>
      </c>
      <c r="I2657" s="240"/>
      <c r="J2657" s="236"/>
      <c r="K2657" s="236"/>
      <c r="L2657" s="241"/>
      <c r="M2657" s="242"/>
      <c r="N2657" s="243"/>
      <c r="O2657" s="243"/>
      <c r="P2657" s="243"/>
      <c r="Q2657" s="243"/>
      <c r="R2657" s="243"/>
      <c r="S2657" s="243"/>
      <c r="T2657" s="244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45" t="s">
        <v>193</v>
      </c>
      <c r="AU2657" s="245" t="s">
        <v>82</v>
      </c>
      <c r="AV2657" s="13" t="s">
        <v>82</v>
      </c>
      <c r="AW2657" s="13" t="s">
        <v>33</v>
      </c>
      <c r="AX2657" s="13" t="s">
        <v>72</v>
      </c>
      <c r="AY2657" s="245" t="s">
        <v>180</v>
      </c>
    </row>
    <row r="2658" s="14" customFormat="1">
      <c r="A2658" s="14"/>
      <c r="B2658" s="246"/>
      <c r="C2658" s="247"/>
      <c r="D2658" s="228" t="s">
        <v>193</v>
      </c>
      <c r="E2658" s="248" t="s">
        <v>19</v>
      </c>
      <c r="F2658" s="249" t="s">
        <v>1774</v>
      </c>
      <c r="G2658" s="247"/>
      <c r="H2658" s="248" t="s">
        <v>19</v>
      </c>
      <c r="I2658" s="250"/>
      <c r="J2658" s="247"/>
      <c r="K2658" s="247"/>
      <c r="L2658" s="251"/>
      <c r="M2658" s="252"/>
      <c r="N2658" s="253"/>
      <c r="O2658" s="253"/>
      <c r="P2658" s="253"/>
      <c r="Q2658" s="253"/>
      <c r="R2658" s="253"/>
      <c r="S2658" s="253"/>
      <c r="T2658" s="254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T2658" s="255" t="s">
        <v>193</v>
      </c>
      <c r="AU2658" s="255" t="s">
        <v>82</v>
      </c>
      <c r="AV2658" s="14" t="s">
        <v>80</v>
      </c>
      <c r="AW2658" s="14" t="s">
        <v>33</v>
      </c>
      <c r="AX2658" s="14" t="s">
        <v>72</v>
      </c>
      <c r="AY2658" s="255" t="s">
        <v>180</v>
      </c>
    </row>
    <row r="2659" s="14" customFormat="1">
      <c r="A2659" s="14"/>
      <c r="B2659" s="246"/>
      <c r="C2659" s="247"/>
      <c r="D2659" s="228" t="s">
        <v>193</v>
      </c>
      <c r="E2659" s="248" t="s">
        <v>19</v>
      </c>
      <c r="F2659" s="249" t="s">
        <v>2919</v>
      </c>
      <c r="G2659" s="247"/>
      <c r="H2659" s="248" t="s">
        <v>19</v>
      </c>
      <c r="I2659" s="250"/>
      <c r="J2659" s="247"/>
      <c r="K2659" s="247"/>
      <c r="L2659" s="251"/>
      <c r="M2659" s="252"/>
      <c r="N2659" s="253"/>
      <c r="O2659" s="253"/>
      <c r="P2659" s="253"/>
      <c r="Q2659" s="253"/>
      <c r="R2659" s="253"/>
      <c r="S2659" s="253"/>
      <c r="T2659" s="254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55" t="s">
        <v>193</v>
      </c>
      <c r="AU2659" s="255" t="s">
        <v>82</v>
      </c>
      <c r="AV2659" s="14" t="s">
        <v>80</v>
      </c>
      <c r="AW2659" s="14" t="s">
        <v>33</v>
      </c>
      <c r="AX2659" s="14" t="s">
        <v>72</v>
      </c>
      <c r="AY2659" s="255" t="s">
        <v>180</v>
      </c>
    </row>
    <row r="2660" s="13" customFormat="1">
      <c r="A2660" s="13"/>
      <c r="B2660" s="235"/>
      <c r="C2660" s="236"/>
      <c r="D2660" s="228" t="s">
        <v>193</v>
      </c>
      <c r="E2660" s="237" t="s">
        <v>19</v>
      </c>
      <c r="F2660" s="238" t="s">
        <v>2920</v>
      </c>
      <c r="G2660" s="236"/>
      <c r="H2660" s="239">
        <v>71.430000000000007</v>
      </c>
      <c r="I2660" s="240"/>
      <c r="J2660" s="236"/>
      <c r="K2660" s="236"/>
      <c r="L2660" s="241"/>
      <c r="M2660" s="242"/>
      <c r="N2660" s="243"/>
      <c r="O2660" s="243"/>
      <c r="P2660" s="243"/>
      <c r="Q2660" s="243"/>
      <c r="R2660" s="243"/>
      <c r="S2660" s="243"/>
      <c r="T2660" s="244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5" t="s">
        <v>193</v>
      </c>
      <c r="AU2660" s="245" t="s">
        <v>82</v>
      </c>
      <c r="AV2660" s="13" t="s">
        <v>82</v>
      </c>
      <c r="AW2660" s="13" t="s">
        <v>33</v>
      </c>
      <c r="AX2660" s="13" t="s">
        <v>72</v>
      </c>
      <c r="AY2660" s="245" t="s">
        <v>180</v>
      </c>
    </row>
    <row r="2661" s="14" customFormat="1">
      <c r="A2661" s="14"/>
      <c r="B2661" s="246"/>
      <c r="C2661" s="247"/>
      <c r="D2661" s="228" t="s">
        <v>193</v>
      </c>
      <c r="E2661" s="248" t="s">
        <v>19</v>
      </c>
      <c r="F2661" s="249" t="s">
        <v>2921</v>
      </c>
      <c r="G2661" s="247"/>
      <c r="H2661" s="248" t="s">
        <v>19</v>
      </c>
      <c r="I2661" s="250"/>
      <c r="J2661" s="247"/>
      <c r="K2661" s="247"/>
      <c r="L2661" s="251"/>
      <c r="M2661" s="252"/>
      <c r="N2661" s="253"/>
      <c r="O2661" s="253"/>
      <c r="P2661" s="253"/>
      <c r="Q2661" s="253"/>
      <c r="R2661" s="253"/>
      <c r="S2661" s="253"/>
      <c r="T2661" s="254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55" t="s">
        <v>193</v>
      </c>
      <c r="AU2661" s="255" t="s">
        <v>82</v>
      </c>
      <c r="AV2661" s="14" t="s">
        <v>80</v>
      </c>
      <c r="AW2661" s="14" t="s">
        <v>33</v>
      </c>
      <c r="AX2661" s="14" t="s">
        <v>72</v>
      </c>
      <c r="AY2661" s="255" t="s">
        <v>180</v>
      </c>
    </row>
    <row r="2662" s="13" customFormat="1">
      <c r="A2662" s="13"/>
      <c r="B2662" s="235"/>
      <c r="C2662" s="236"/>
      <c r="D2662" s="228" t="s">
        <v>193</v>
      </c>
      <c r="E2662" s="237" t="s">
        <v>19</v>
      </c>
      <c r="F2662" s="238" t="s">
        <v>2922</v>
      </c>
      <c r="G2662" s="236"/>
      <c r="H2662" s="239">
        <v>65.030000000000001</v>
      </c>
      <c r="I2662" s="240"/>
      <c r="J2662" s="236"/>
      <c r="K2662" s="236"/>
      <c r="L2662" s="241"/>
      <c r="M2662" s="242"/>
      <c r="N2662" s="243"/>
      <c r="O2662" s="243"/>
      <c r="P2662" s="243"/>
      <c r="Q2662" s="243"/>
      <c r="R2662" s="243"/>
      <c r="S2662" s="243"/>
      <c r="T2662" s="244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45" t="s">
        <v>193</v>
      </c>
      <c r="AU2662" s="245" t="s">
        <v>82</v>
      </c>
      <c r="AV2662" s="13" t="s">
        <v>82</v>
      </c>
      <c r="AW2662" s="13" t="s">
        <v>33</v>
      </c>
      <c r="AX2662" s="13" t="s">
        <v>72</v>
      </c>
      <c r="AY2662" s="245" t="s">
        <v>180</v>
      </c>
    </row>
    <row r="2663" s="14" customFormat="1">
      <c r="A2663" s="14"/>
      <c r="B2663" s="246"/>
      <c r="C2663" s="247"/>
      <c r="D2663" s="228" t="s">
        <v>193</v>
      </c>
      <c r="E2663" s="248" t="s">
        <v>19</v>
      </c>
      <c r="F2663" s="249" t="s">
        <v>2923</v>
      </c>
      <c r="G2663" s="247"/>
      <c r="H2663" s="248" t="s">
        <v>19</v>
      </c>
      <c r="I2663" s="250"/>
      <c r="J2663" s="247"/>
      <c r="K2663" s="247"/>
      <c r="L2663" s="251"/>
      <c r="M2663" s="252"/>
      <c r="N2663" s="253"/>
      <c r="O2663" s="253"/>
      <c r="P2663" s="253"/>
      <c r="Q2663" s="253"/>
      <c r="R2663" s="253"/>
      <c r="S2663" s="253"/>
      <c r="T2663" s="25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T2663" s="255" t="s">
        <v>193</v>
      </c>
      <c r="AU2663" s="255" t="s">
        <v>82</v>
      </c>
      <c r="AV2663" s="14" t="s">
        <v>80</v>
      </c>
      <c r="AW2663" s="14" t="s">
        <v>33</v>
      </c>
      <c r="AX2663" s="14" t="s">
        <v>72</v>
      </c>
      <c r="AY2663" s="255" t="s">
        <v>180</v>
      </c>
    </row>
    <row r="2664" s="13" customFormat="1">
      <c r="A2664" s="13"/>
      <c r="B2664" s="235"/>
      <c r="C2664" s="236"/>
      <c r="D2664" s="228" t="s">
        <v>193</v>
      </c>
      <c r="E2664" s="237" t="s">
        <v>19</v>
      </c>
      <c r="F2664" s="238" t="s">
        <v>2924</v>
      </c>
      <c r="G2664" s="236"/>
      <c r="H2664" s="239">
        <v>15.890000000000001</v>
      </c>
      <c r="I2664" s="240"/>
      <c r="J2664" s="236"/>
      <c r="K2664" s="236"/>
      <c r="L2664" s="241"/>
      <c r="M2664" s="242"/>
      <c r="N2664" s="243"/>
      <c r="O2664" s="243"/>
      <c r="P2664" s="243"/>
      <c r="Q2664" s="243"/>
      <c r="R2664" s="243"/>
      <c r="S2664" s="243"/>
      <c r="T2664" s="244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5" t="s">
        <v>193</v>
      </c>
      <c r="AU2664" s="245" t="s">
        <v>82</v>
      </c>
      <c r="AV2664" s="13" t="s">
        <v>82</v>
      </c>
      <c r="AW2664" s="13" t="s">
        <v>33</v>
      </c>
      <c r="AX2664" s="13" t="s">
        <v>72</v>
      </c>
      <c r="AY2664" s="245" t="s">
        <v>180</v>
      </c>
    </row>
    <row r="2665" s="14" customFormat="1">
      <c r="A2665" s="14"/>
      <c r="B2665" s="246"/>
      <c r="C2665" s="247"/>
      <c r="D2665" s="228" t="s">
        <v>193</v>
      </c>
      <c r="E2665" s="248" t="s">
        <v>19</v>
      </c>
      <c r="F2665" s="249" t="s">
        <v>2925</v>
      </c>
      <c r="G2665" s="247"/>
      <c r="H2665" s="248" t="s">
        <v>19</v>
      </c>
      <c r="I2665" s="250"/>
      <c r="J2665" s="247"/>
      <c r="K2665" s="247"/>
      <c r="L2665" s="251"/>
      <c r="M2665" s="252"/>
      <c r="N2665" s="253"/>
      <c r="O2665" s="253"/>
      <c r="P2665" s="253"/>
      <c r="Q2665" s="253"/>
      <c r="R2665" s="253"/>
      <c r="S2665" s="253"/>
      <c r="T2665" s="25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5" t="s">
        <v>193</v>
      </c>
      <c r="AU2665" s="255" t="s">
        <v>82</v>
      </c>
      <c r="AV2665" s="14" t="s">
        <v>80</v>
      </c>
      <c r="AW2665" s="14" t="s">
        <v>33</v>
      </c>
      <c r="AX2665" s="14" t="s">
        <v>72</v>
      </c>
      <c r="AY2665" s="255" t="s">
        <v>180</v>
      </c>
    </row>
    <row r="2666" s="13" customFormat="1">
      <c r="A2666" s="13"/>
      <c r="B2666" s="235"/>
      <c r="C2666" s="236"/>
      <c r="D2666" s="228" t="s">
        <v>193</v>
      </c>
      <c r="E2666" s="237" t="s">
        <v>19</v>
      </c>
      <c r="F2666" s="238" t="s">
        <v>2926</v>
      </c>
      <c r="G2666" s="236"/>
      <c r="H2666" s="239">
        <v>28.66</v>
      </c>
      <c r="I2666" s="240"/>
      <c r="J2666" s="236"/>
      <c r="K2666" s="236"/>
      <c r="L2666" s="241"/>
      <c r="M2666" s="242"/>
      <c r="N2666" s="243"/>
      <c r="O2666" s="243"/>
      <c r="P2666" s="243"/>
      <c r="Q2666" s="243"/>
      <c r="R2666" s="243"/>
      <c r="S2666" s="243"/>
      <c r="T2666" s="244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45" t="s">
        <v>193</v>
      </c>
      <c r="AU2666" s="245" t="s">
        <v>82</v>
      </c>
      <c r="AV2666" s="13" t="s">
        <v>82</v>
      </c>
      <c r="AW2666" s="13" t="s">
        <v>33</v>
      </c>
      <c r="AX2666" s="13" t="s">
        <v>72</v>
      </c>
      <c r="AY2666" s="245" t="s">
        <v>180</v>
      </c>
    </row>
    <row r="2667" s="14" customFormat="1">
      <c r="A2667" s="14"/>
      <c r="B2667" s="246"/>
      <c r="C2667" s="247"/>
      <c r="D2667" s="228" t="s">
        <v>193</v>
      </c>
      <c r="E2667" s="248" t="s">
        <v>19</v>
      </c>
      <c r="F2667" s="249" t="s">
        <v>2468</v>
      </c>
      <c r="G2667" s="247"/>
      <c r="H2667" s="248" t="s">
        <v>19</v>
      </c>
      <c r="I2667" s="250"/>
      <c r="J2667" s="247"/>
      <c r="K2667" s="247"/>
      <c r="L2667" s="251"/>
      <c r="M2667" s="252"/>
      <c r="N2667" s="253"/>
      <c r="O2667" s="253"/>
      <c r="P2667" s="253"/>
      <c r="Q2667" s="253"/>
      <c r="R2667" s="253"/>
      <c r="S2667" s="253"/>
      <c r="T2667" s="254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T2667" s="255" t="s">
        <v>193</v>
      </c>
      <c r="AU2667" s="255" t="s">
        <v>82</v>
      </c>
      <c r="AV2667" s="14" t="s">
        <v>80</v>
      </c>
      <c r="AW2667" s="14" t="s">
        <v>33</v>
      </c>
      <c r="AX2667" s="14" t="s">
        <v>72</v>
      </c>
      <c r="AY2667" s="255" t="s">
        <v>180</v>
      </c>
    </row>
    <row r="2668" s="14" customFormat="1">
      <c r="A2668" s="14"/>
      <c r="B2668" s="246"/>
      <c r="C2668" s="247"/>
      <c r="D2668" s="228" t="s">
        <v>193</v>
      </c>
      <c r="E2668" s="248" t="s">
        <v>19</v>
      </c>
      <c r="F2668" s="249" t="s">
        <v>2927</v>
      </c>
      <c r="G2668" s="247"/>
      <c r="H2668" s="248" t="s">
        <v>19</v>
      </c>
      <c r="I2668" s="250"/>
      <c r="J2668" s="247"/>
      <c r="K2668" s="247"/>
      <c r="L2668" s="251"/>
      <c r="M2668" s="252"/>
      <c r="N2668" s="253"/>
      <c r="O2668" s="253"/>
      <c r="P2668" s="253"/>
      <c r="Q2668" s="253"/>
      <c r="R2668" s="253"/>
      <c r="S2668" s="253"/>
      <c r="T2668" s="25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T2668" s="255" t="s">
        <v>193</v>
      </c>
      <c r="AU2668" s="255" t="s">
        <v>82</v>
      </c>
      <c r="AV2668" s="14" t="s">
        <v>80</v>
      </c>
      <c r="AW2668" s="14" t="s">
        <v>33</v>
      </c>
      <c r="AX2668" s="14" t="s">
        <v>72</v>
      </c>
      <c r="AY2668" s="255" t="s">
        <v>180</v>
      </c>
    </row>
    <row r="2669" s="13" customFormat="1">
      <c r="A2669" s="13"/>
      <c r="B2669" s="235"/>
      <c r="C2669" s="236"/>
      <c r="D2669" s="228" t="s">
        <v>193</v>
      </c>
      <c r="E2669" s="237" t="s">
        <v>19</v>
      </c>
      <c r="F2669" s="238" t="s">
        <v>2928</v>
      </c>
      <c r="G2669" s="236"/>
      <c r="H2669" s="239">
        <v>272.05000000000001</v>
      </c>
      <c r="I2669" s="240"/>
      <c r="J2669" s="236"/>
      <c r="K2669" s="236"/>
      <c r="L2669" s="241"/>
      <c r="M2669" s="242"/>
      <c r="N2669" s="243"/>
      <c r="O2669" s="243"/>
      <c r="P2669" s="243"/>
      <c r="Q2669" s="243"/>
      <c r="R2669" s="243"/>
      <c r="S2669" s="243"/>
      <c r="T2669" s="244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45" t="s">
        <v>193</v>
      </c>
      <c r="AU2669" s="245" t="s">
        <v>82</v>
      </c>
      <c r="AV2669" s="13" t="s">
        <v>82</v>
      </c>
      <c r="AW2669" s="13" t="s">
        <v>33</v>
      </c>
      <c r="AX2669" s="13" t="s">
        <v>72</v>
      </c>
      <c r="AY2669" s="245" t="s">
        <v>180</v>
      </c>
    </row>
    <row r="2670" s="16" customFormat="1">
      <c r="A2670" s="16"/>
      <c r="B2670" s="267"/>
      <c r="C2670" s="268"/>
      <c r="D2670" s="228" t="s">
        <v>193</v>
      </c>
      <c r="E2670" s="269" t="s">
        <v>19</v>
      </c>
      <c r="F2670" s="270" t="s">
        <v>473</v>
      </c>
      <c r="G2670" s="268"/>
      <c r="H2670" s="271">
        <v>748.84000000000003</v>
      </c>
      <c r="I2670" s="272"/>
      <c r="J2670" s="268"/>
      <c r="K2670" s="268"/>
      <c r="L2670" s="273"/>
      <c r="M2670" s="274"/>
      <c r="N2670" s="275"/>
      <c r="O2670" s="275"/>
      <c r="P2670" s="275"/>
      <c r="Q2670" s="275"/>
      <c r="R2670" s="275"/>
      <c r="S2670" s="275"/>
      <c r="T2670" s="276"/>
      <c r="U2670" s="16"/>
      <c r="V2670" s="16"/>
      <c r="W2670" s="16"/>
      <c r="X2670" s="16"/>
      <c r="Y2670" s="16"/>
      <c r="Z2670" s="16"/>
      <c r="AA2670" s="16"/>
      <c r="AB2670" s="16"/>
      <c r="AC2670" s="16"/>
      <c r="AD2670" s="16"/>
      <c r="AE2670" s="16"/>
      <c r="AT2670" s="277" t="s">
        <v>193</v>
      </c>
      <c r="AU2670" s="277" t="s">
        <v>82</v>
      </c>
      <c r="AV2670" s="16" t="s">
        <v>100</v>
      </c>
      <c r="AW2670" s="16" t="s">
        <v>33</v>
      </c>
      <c r="AX2670" s="16" t="s">
        <v>72</v>
      </c>
      <c r="AY2670" s="277" t="s">
        <v>180</v>
      </c>
    </row>
    <row r="2671" s="15" customFormat="1">
      <c r="A2671" s="15"/>
      <c r="B2671" s="256"/>
      <c r="C2671" s="257"/>
      <c r="D2671" s="228" t="s">
        <v>193</v>
      </c>
      <c r="E2671" s="258" t="s">
        <v>19</v>
      </c>
      <c r="F2671" s="259" t="s">
        <v>353</v>
      </c>
      <c r="G2671" s="257"/>
      <c r="H2671" s="260">
        <v>1137.72</v>
      </c>
      <c r="I2671" s="261"/>
      <c r="J2671" s="257"/>
      <c r="K2671" s="257"/>
      <c r="L2671" s="262"/>
      <c r="M2671" s="263"/>
      <c r="N2671" s="264"/>
      <c r="O2671" s="264"/>
      <c r="P2671" s="264"/>
      <c r="Q2671" s="264"/>
      <c r="R2671" s="264"/>
      <c r="S2671" s="264"/>
      <c r="T2671" s="265"/>
      <c r="U2671" s="15"/>
      <c r="V2671" s="15"/>
      <c r="W2671" s="15"/>
      <c r="X2671" s="15"/>
      <c r="Y2671" s="15"/>
      <c r="Z2671" s="15"/>
      <c r="AA2671" s="15"/>
      <c r="AB2671" s="15"/>
      <c r="AC2671" s="15"/>
      <c r="AD2671" s="15"/>
      <c r="AE2671" s="15"/>
      <c r="AT2671" s="266" t="s">
        <v>193</v>
      </c>
      <c r="AU2671" s="266" t="s">
        <v>82</v>
      </c>
      <c r="AV2671" s="15" t="s">
        <v>187</v>
      </c>
      <c r="AW2671" s="15" t="s">
        <v>33</v>
      </c>
      <c r="AX2671" s="15" t="s">
        <v>80</v>
      </c>
      <c r="AY2671" s="266" t="s">
        <v>180</v>
      </c>
    </row>
    <row r="2672" s="2" customFormat="1" ht="16.5" customHeight="1">
      <c r="A2672" s="40"/>
      <c r="B2672" s="41"/>
      <c r="C2672" s="215" t="s">
        <v>2939</v>
      </c>
      <c r="D2672" s="215" t="s">
        <v>182</v>
      </c>
      <c r="E2672" s="216" t="s">
        <v>2940</v>
      </c>
      <c r="F2672" s="217" t="s">
        <v>2941</v>
      </c>
      <c r="G2672" s="218" t="s">
        <v>185</v>
      </c>
      <c r="H2672" s="219">
        <v>0.25</v>
      </c>
      <c r="I2672" s="220"/>
      <c r="J2672" s="221">
        <f>ROUND(I2672*H2672,2)</f>
        <v>0</v>
      </c>
      <c r="K2672" s="217" t="s">
        <v>186</v>
      </c>
      <c r="L2672" s="46"/>
      <c r="M2672" s="222" t="s">
        <v>19</v>
      </c>
      <c r="N2672" s="223" t="s">
        <v>43</v>
      </c>
      <c r="O2672" s="86"/>
      <c r="P2672" s="224">
        <f>O2672*H2672</f>
        <v>0</v>
      </c>
      <c r="Q2672" s="224">
        <v>0.11169999999999999</v>
      </c>
      <c r="R2672" s="224">
        <f>Q2672*H2672</f>
        <v>0.027924999999999998</v>
      </c>
      <c r="S2672" s="224">
        <v>0</v>
      </c>
      <c r="T2672" s="225">
        <f>S2672*H2672</f>
        <v>0</v>
      </c>
      <c r="U2672" s="40"/>
      <c r="V2672" s="40"/>
      <c r="W2672" s="40"/>
      <c r="X2672" s="40"/>
      <c r="Y2672" s="40"/>
      <c r="Z2672" s="40"/>
      <c r="AA2672" s="40"/>
      <c r="AB2672" s="40"/>
      <c r="AC2672" s="40"/>
      <c r="AD2672" s="40"/>
      <c r="AE2672" s="40"/>
      <c r="AR2672" s="226" t="s">
        <v>187</v>
      </c>
      <c r="AT2672" s="226" t="s">
        <v>182</v>
      </c>
      <c r="AU2672" s="226" t="s">
        <v>82</v>
      </c>
      <c r="AY2672" s="19" t="s">
        <v>180</v>
      </c>
      <c r="BE2672" s="227">
        <f>IF(N2672="základní",J2672,0)</f>
        <v>0</v>
      </c>
      <c r="BF2672" s="227">
        <f>IF(N2672="snížená",J2672,0)</f>
        <v>0</v>
      </c>
      <c r="BG2672" s="227">
        <f>IF(N2672="zákl. přenesená",J2672,0)</f>
        <v>0</v>
      </c>
      <c r="BH2672" s="227">
        <f>IF(N2672="sníž. přenesená",J2672,0)</f>
        <v>0</v>
      </c>
      <c r="BI2672" s="227">
        <f>IF(N2672="nulová",J2672,0)</f>
        <v>0</v>
      </c>
      <c r="BJ2672" s="19" t="s">
        <v>80</v>
      </c>
      <c r="BK2672" s="227">
        <f>ROUND(I2672*H2672,2)</f>
        <v>0</v>
      </c>
      <c r="BL2672" s="19" t="s">
        <v>187</v>
      </c>
      <c r="BM2672" s="226" t="s">
        <v>2942</v>
      </c>
    </row>
    <row r="2673" s="2" customFormat="1">
      <c r="A2673" s="40"/>
      <c r="B2673" s="41"/>
      <c r="C2673" s="42"/>
      <c r="D2673" s="228" t="s">
        <v>189</v>
      </c>
      <c r="E2673" s="42"/>
      <c r="F2673" s="229" t="s">
        <v>2943</v>
      </c>
      <c r="G2673" s="42"/>
      <c r="H2673" s="42"/>
      <c r="I2673" s="230"/>
      <c r="J2673" s="42"/>
      <c r="K2673" s="42"/>
      <c r="L2673" s="46"/>
      <c r="M2673" s="231"/>
      <c r="N2673" s="232"/>
      <c r="O2673" s="86"/>
      <c r="P2673" s="86"/>
      <c r="Q2673" s="86"/>
      <c r="R2673" s="86"/>
      <c r="S2673" s="86"/>
      <c r="T2673" s="87"/>
      <c r="U2673" s="40"/>
      <c r="V2673" s="40"/>
      <c r="W2673" s="40"/>
      <c r="X2673" s="40"/>
      <c r="Y2673" s="40"/>
      <c r="Z2673" s="40"/>
      <c r="AA2673" s="40"/>
      <c r="AB2673" s="40"/>
      <c r="AC2673" s="40"/>
      <c r="AD2673" s="40"/>
      <c r="AE2673" s="40"/>
      <c r="AT2673" s="19" t="s">
        <v>189</v>
      </c>
      <c r="AU2673" s="19" t="s">
        <v>82</v>
      </c>
    </row>
    <row r="2674" s="2" customFormat="1">
      <c r="A2674" s="40"/>
      <c r="B2674" s="41"/>
      <c r="C2674" s="42"/>
      <c r="D2674" s="233" t="s">
        <v>191</v>
      </c>
      <c r="E2674" s="42"/>
      <c r="F2674" s="234" t="s">
        <v>2944</v>
      </c>
      <c r="G2674" s="42"/>
      <c r="H2674" s="42"/>
      <c r="I2674" s="230"/>
      <c r="J2674" s="42"/>
      <c r="K2674" s="42"/>
      <c r="L2674" s="46"/>
      <c r="M2674" s="231"/>
      <c r="N2674" s="232"/>
      <c r="O2674" s="86"/>
      <c r="P2674" s="86"/>
      <c r="Q2674" s="86"/>
      <c r="R2674" s="86"/>
      <c r="S2674" s="86"/>
      <c r="T2674" s="87"/>
      <c r="U2674" s="40"/>
      <c r="V2674" s="40"/>
      <c r="W2674" s="40"/>
      <c r="X2674" s="40"/>
      <c r="Y2674" s="40"/>
      <c r="Z2674" s="40"/>
      <c r="AA2674" s="40"/>
      <c r="AB2674" s="40"/>
      <c r="AC2674" s="40"/>
      <c r="AD2674" s="40"/>
      <c r="AE2674" s="40"/>
      <c r="AT2674" s="19" t="s">
        <v>191</v>
      </c>
      <c r="AU2674" s="19" t="s">
        <v>82</v>
      </c>
    </row>
    <row r="2675" s="14" customFormat="1">
      <c r="A2675" s="14"/>
      <c r="B2675" s="246"/>
      <c r="C2675" s="247"/>
      <c r="D2675" s="228" t="s">
        <v>193</v>
      </c>
      <c r="E2675" s="248" t="s">
        <v>19</v>
      </c>
      <c r="F2675" s="249" t="s">
        <v>1800</v>
      </c>
      <c r="G2675" s="247"/>
      <c r="H2675" s="248" t="s">
        <v>19</v>
      </c>
      <c r="I2675" s="250"/>
      <c r="J2675" s="247"/>
      <c r="K2675" s="247"/>
      <c r="L2675" s="251"/>
      <c r="M2675" s="252"/>
      <c r="N2675" s="253"/>
      <c r="O2675" s="253"/>
      <c r="P2675" s="253"/>
      <c r="Q2675" s="253"/>
      <c r="R2675" s="253"/>
      <c r="S2675" s="253"/>
      <c r="T2675" s="254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T2675" s="255" t="s">
        <v>193</v>
      </c>
      <c r="AU2675" s="255" t="s">
        <v>82</v>
      </c>
      <c r="AV2675" s="14" t="s">
        <v>80</v>
      </c>
      <c r="AW2675" s="14" t="s">
        <v>33</v>
      </c>
      <c r="AX2675" s="14" t="s">
        <v>72</v>
      </c>
      <c r="AY2675" s="255" t="s">
        <v>180</v>
      </c>
    </row>
    <row r="2676" s="13" customFormat="1">
      <c r="A2676" s="13"/>
      <c r="B2676" s="235"/>
      <c r="C2676" s="236"/>
      <c r="D2676" s="228" t="s">
        <v>193</v>
      </c>
      <c r="E2676" s="237" t="s">
        <v>19</v>
      </c>
      <c r="F2676" s="238" t="s">
        <v>2945</v>
      </c>
      <c r="G2676" s="236"/>
      <c r="H2676" s="239">
        <v>0.25</v>
      </c>
      <c r="I2676" s="240"/>
      <c r="J2676" s="236"/>
      <c r="K2676" s="236"/>
      <c r="L2676" s="241"/>
      <c r="M2676" s="242"/>
      <c r="N2676" s="243"/>
      <c r="O2676" s="243"/>
      <c r="P2676" s="243"/>
      <c r="Q2676" s="243"/>
      <c r="R2676" s="243"/>
      <c r="S2676" s="243"/>
      <c r="T2676" s="244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45" t="s">
        <v>193</v>
      </c>
      <c r="AU2676" s="245" t="s">
        <v>82</v>
      </c>
      <c r="AV2676" s="13" t="s">
        <v>82</v>
      </c>
      <c r="AW2676" s="13" t="s">
        <v>33</v>
      </c>
      <c r="AX2676" s="13" t="s">
        <v>80</v>
      </c>
      <c r="AY2676" s="245" t="s">
        <v>180</v>
      </c>
    </row>
    <row r="2677" s="12" customFormat="1" ht="22.8" customHeight="1">
      <c r="A2677" s="12"/>
      <c r="B2677" s="199"/>
      <c r="C2677" s="200"/>
      <c r="D2677" s="201" t="s">
        <v>71</v>
      </c>
      <c r="E2677" s="213" t="s">
        <v>2946</v>
      </c>
      <c r="F2677" s="213" t="s">
        <v>2947</v>
      </c>
      <c r="G2677" s="200"/>
      <c r="H2677" s="200"/>
      <c r="I2677" s="203"/>
      <c r="J2677" s="214">
        <f>BK2677</f>
        <v>0</v>
      </c>
      <c r="K2677" s="200"/>
      <c r="L2677" s="205"/>
      <c r="M2677" s="206"/>
      <c r="N2677" s="207"/>
      <c r="O2677" s="207"/>
      <c r="P2677" s="208">
        <f>SUM(P2678:P2719)</f>
        <v>0</v>
      </c>
      <c r="Q2677" s="207"/>
      <c r="R2677" s="208">
        <f>SUM(R2678:R2719)</f>
        <v>0</v>
      </c>
      <c r="S2677" s="207"/>
      <c r="T2677" s="209">
        <f>SUM(T2678:T2719)</f>
        <v>0</v>
      </c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R2677" s="210" t="s">
        <v>80</v>
      </c>
      <c r="AT2677" s="211" t="s">
        <v>71</v>
      </c>
      <c r="AU2677" s="211" t="s">
        <v>80</v>
      </c>
      <c r="AY2677" s="210" t="s">
        <v>180</v>
      </c>
      <c r="BK2677" s="212">
        <f>SUM(BK2678:BK2719)</f>
        <v>0</v>
      </c>
    </row>
    <row r="2678" s="2" customFormat="1" ht="21.75" customHeight="1">
      <c r="A2678" s="40"/>
      <c r="B2678" s="41"/>
      <c r="C2678" s="215" t="s">
        <v>2948</v>
      </c>
      <c r="D2678" s="215" t="s">
        <v>182</v>
      </c>
      <c r="E2678" s="216" t="s">
        <v>2949</v>
      </c>
      <c r="F2678" s="217" t="s">
        <v>2950</v>
      </c>
      <c r="G2678" s="218" t="s">
        <v>1886</v>
      </c>
      <c r="H2678" s="219">
        <v>5</v>
      </c>
      <c r="I2678" s="220"/>
      <c r="J2678" s="221">
        <f>ROUND(I2678*H2678,2)</f>
        <v>0</v>
      </c>
      <c r="K2678" s="217" t="s">
        <v>19</v>
      </c>
      <c r="L2678" s="46"/>
      <c r="M2678" s="222" t="s">
        <v>19</v>
      </c>
      <c r="N2678" s="223" t="s">
        <v>43</v>
      </c>
      <c r="O2678" s="86"/>
      <c r="P2678" s="224">
        <f>O2678*H2678</f>
        <v>0</v>
      </c>
      <c r="Q2678" s="224">
        <v>0</v>
      </c>
      <c r="R2678" s="224">
        <f>Q2678*H2678</f>
        <v>0</v>
      </c>
      <c r="S2678" s="224">
        <v>0</v>
      </c>
      <c r="T2678" s="225">
        <f>S2678*H2678</f>
        <v>0</v>
      </c>
      <c r="U2678" s="40"/>
      <c r="V2678" s="40"/>
      <c r="W2678" s="40"/>
      <c r="X2678" s="40"/>
      <c r="Y2678" s="40"/>
      <c r="Z2678" s="40"/>
      <c r="AA2678" s="40"/>
      <c r="AB2678" s="40"/>
      <c r="AC2678" s="40"/>
      <c r="AD2678" s="40"/>
      <c r="AE2678" s="40"/>
      <c r="AR2678" s="226" t="s">
        <v>286</v>
      </c>
      <c r="AT2678" s="226" t="s">
        <v>182</v>
      </c>
      <c r="AU2678" s="226" t="s">
        <v>82</v>
      </c>
      <c r="AY2678" s="19" t="s">
        <v>180</v>
      </c>
      <c r="BE2678" s="227">
        <f>IF(N2678="základní",J2678,0)</f>
        <v>0</v>
      </c>
      <c r="BF2678" s="227">
        <f>IF(N2678="snížená",J2678,0)</f>
        <v>0</v>
      </c>
      <c r="BG2678" s="227">
        <f>IF(N2678="zákl. přenesená",J2678,0)</f>
        <v>0</v>
      </c>
      <c r="BH2678" s="227">
        <f>IF(N2678="sníž. přenesená",J2678,0)</f>
        <v>0</v>
      </c>
      <c r="BI2678" s="227">
        <f>IF(N2678="nulová",J2678,0)</f>
        <v>0</v>
      </c>
      <c r="BJ2678" s="19" t="s">
        <v>80</v>
      </c>
      <c r="BK2678" s="227">
        <f>ROUND(I2678*H2678,2)</f>
        <v>0</v>
      </c>
      <c r="BL2678" s="19" t="s">
        <v>286</v>
      </c>
      <c r="BM2678" s="226" t="s">
        <v>2951</v>
      </c>
    </row>
    <row r="2679" s="2" customFormat="1">
      <c r="A2679" s="40"/>
      <c r="B2679" s="41"/>
      <c r="C2679" s="42"/>
      <c r="D2679" s="228" t="s">
        <v>189</v>
      </c>
      <c r="E2679" s="42"/>
      <c r="F2679" s="229" t="s">
        <v>2950</v>
      </c>
      <c r="G2679" s="42"/>
      <c r="H2679" s="42"/>
      <c r="I2679" s="230"/>
      <c r="J2679" s="42"/>
      <c r="K2679" s="42"/>
      <c r="L2679" s="46"/>
      <c r="M2679" s="231"/>
      <c r="N2679" s="232"/>
      <c r="O2679" s="86"/>
      <c r="P2679" s="86"/>
      <c r="Q2679" s="86"/>
      <c r="R2679" s="86"/>
      <c r="S2679" s="86"/>
      <c r="T2679" s="87"/>
      <c r="U2679" s="40"/>
      <c r="V2679" s="40"/>
      <c r="W2679" s="40"/>
      <c r="X2679" s="40"/>
      <c r="Y2679" s="40"/>
      <c r="Z2679" s="40"/>
      <c r="AA2679" s="40"/>
      <c r="AB2679" s="40"/>
      <c r="AC2679" s="40"/>
      <c r="AD2679" s="40"/>
      <c r="AE2679" s="40"/>
      <c r="AT2679" s="19" t="s">
        <v>189</v>
      </c>
      <c r="AU2679" s="19" t="s">
        <v>82</v>
      </c>
    </row>
    <row r="2680" s="2" customFormat="1" ht="16.5" customHeight="1">
      <c r="A2680" s="40"/>
      <c r="B2680" s="41"/>
      <c r="C2680" s="215" t="s">
        <v>2952</v>
      </c>
      <c r="D2680" s="215" t="s">
        <v>182</v>
      </c>
      <c r="E2680" s="216" t="s">
        <v>2953</v>
      </c>
      <c r="F2680" s="217" t="s">
        <v>2954</v>
      </c>
      <c r="G2680" s="218" t="s">
        <v>1886</v>
      </c>
      <c r="H2680" s="219">
        <v>1</v>
      </c>
      <c r="I2680" s="220"/>
      <c r="J2680" s="221">
        <f>ROUND(I2680*H2680,2)</f>
        <v>0</v>
      </c>
      <c r="K2680" s="217" t="s">
        <v>19</v>
      </c>
      <c r="L2680" s="46"/>
      <c r="M2680" s="222" t="s">
        <v>19</v>
      </c>
      <c r="N2680" s="223" t="s">
        <v>43</v>
      </c>
      <c r="O2680" s="86"/>
      <c r="P2680" s="224">
        <f>O2680*H2680</f>
        <v>0</v>
      </c>
      <c r="Q2680" s="224">
        <v>0</v>
      </c>
      <c r="R2680" s="224">
        <f>Q2680*H2680</f>
        <v>0</v>
      </c>
      <c r="S2680" s="224">
        <v>0</v>
      </c>
      <c r="T2680" s="225">
        <f>S2680*H2680</f>
        <v>0</v>
      </c>
      <c r="U2680" s="40"/>
      <c r="V2680" s="40"/>
      <c r="W2680" s="40"/>
      <c r="X2680" s="40"/>
      <c r="Y2680" s="40"/>
      <c r="Z2680" s="40"/>
      <c r="AA2680" s="40"/>
      <c r="AB2680" s="40"/>
      <c r="AC2680" s="40"/>
      <c r="AD2680" s="40"/>
      <c r="AE2680" s="40"/>
      <c r="AR2680" s="226" t="s">
        <v>286</v>
      </c>
      <c r="AT2680" s="226" t="s">
        <v>182</v>
      </c>
      <c r="AU2680" s="226" t="s">
        <v>82</v>
      </c>
      <c r="AY2680" s="19" t="s">
        <v>180</v>
      </c>
      <c r="BE2680" s="227">
        <f>IF(N2680="základní",J2680,0)</f>
        <v>0</v>
      </c>
      <c r="BF2680" s="227">
        <f>IF(N2680="snížená",J2680,0)</f>
        <v>0</v>
      </c>
      <c r="BG2680" s="227">
        <f>IF(N2680="zákl. přenesená",J2680,0)</f>
        <v>0</v>
      </c>
      <c r="BH2680" s="227">
        <f>IF(N2680="sníž. přenesená",J2680,0)</f>
        <v>0</v>
      </c>
      <c r="BI2680" s="227">
        <f>IF(N2680="nulová",J2680,0)</f>
        <v>0</v>
      </c>
      <c r="BJ2680" s="19" t="s">
        <v>80</v>
      </c>
      <c r="BK2680" s="227">
        <f>ROUND(I2680*H2680,2)</f>
        <v>0</v>
      </c>
      <c r="BL2680" s="19" t="s">
        <v>286</v>
      </c>
      <c r="BM2680" s="226" t="s">
        <v>2955</v>
      </c>
    </row>
    <row r="2681" s="2" customFormat="1">
      <c r="A2681" s="40"/>
      <c r="B2681" s="41"/>
      <c r="C2681" s="42"/>
      <c r="D2681" s="228" t="s">
        <v>189</v>
      </c>
      <c r="E2681" s="42"/>
      <c r="F2681" s="229" t="s">
        <v>2954</v>
      </c>
      <c r="G2681" s="42"/>
      <c r="H2681" s="42"/>
      <c r="I2681" s="230"/>
      <c r="J2681" s="42"/>
      <c r="K2681" s="42"/>
      <c r="L2681" s="46"/>
      <c r="M2681" s="231"/>
      <c r="N2681" s="232"/>
      <c r="O2681" s="86"/>
      <c r="P2681" s="86"/>
      <c r="Q2681" s="86"/>
      <c r="R2681" s="86"/>
      <c r="S2681" s="86"/>
      <c r="T2681" s="87"/>
      <c r="U2681" s="40"/>
      <c r="V2681" s="40"/>
      <c r="W2681" s="40"/>
      <c r="X2681" s="40"/>
      <c r="Y2681" s="40"/>
      <c r="Z2681" s="40"/>
      <c r="AA2681" s="40"/>
      <c r="AB2681" s="40"/>
      <c r="AC2681" s="40"/>
      <c r="AD2681" s="40"/>
      <c r="AE2681" s="40"/>
      <c r="AT2681" s="19" t="s">
        <v>189</v>
      </c>
      <c r="AU2681" s="19" t="s">
        <v>82</v>
      </c>
    </row>
    <row r="2682" s="2" customFormat="1" ht="21.75" customHeight="1">
      <c r="A2682" s="40"/>
      <c r="B2682" s="41"/>
      <c r="C2682" s="215" t="s">
        <v>2956</v>
      </c>
      <c r="D2682" s="215" t="s">
        <v>182</v>
      </c>
      <c r="E2682" s="216" t="s">
        <v>2957</v>
      </c>
      <c r="F2682" s="217" t="s">
        <v>2958</v>
      </c>
      <c r="G2682" s="218" t="s">
        <v>197</v>
      </c>
      <c r="H2682" s="219">
        <v>3</v>
      </c>
      <c r="I2682" s="220"/>
      <c r="J2682" s="221">
        <f>ROUND(I2682*H2682,2)</f>
        <v>0</v>
      </c>
      <c r="K2682" s="217" t="s">
        <v>19</v>
      </c>
      <c r="L2682" s="46"/>
      <c r="M2682" s="222" t="s">
        <v>19</v>
      </c>
      <c r="N2682" s="223" t="s">
        <v>43</v>
      </c>
      <c r="O2682" s="86"/>
      <c r="P2682" s="224">
        <f>O2682*H2682</f>
        <v>0</v>
      </c>
      <c r="Q2682" s="224">
        <v>0</v>
      </c>
      <c r="R2682" s="224">
        <f>Q2682*H2682</f>
        <v>0</v>
      </c>
      <c r="S2682" s="224">
        <v>0</v>
      </c>
      <c r="T2682" s="225">
        <f>S2682*H2682</f>
        <v>0</v>
      </c>
      <c r="U2682" s="40"/>
      <c r="V2682" s="40"/>
      <c r="W2682" s="40"/>
      <c r="X2682" s="40"/>
      <c r="Y2682" s="40"/>
      <c r="Z2682" s="40"/>
      <c r="AA2682" s="40"/>
      <c r="AB2682" s="40"/>
      <c r="AC2682" s="40"/>
      <c r="AD2682" s="40"/>
      <c r="AE2682" s="40"/>
      <c r="AR2682" s="226" t="s">
        <v>286</v>
      </c>
      <c r="AT2682" s="226" t="s">
        <v>182</v>
      </c>
      <c r="AU2682" s="226" t="s">
        <v>82</v>
      </c>
      <c r="AY2682" s="19" t="s">
        <v>180</v>
      </c>
      <c r="BE2682" s="227">
        <f>IF(N2682="základní",J2682,0)</f>
        <v>0</v>
      </c>
      <c r="BF2682" s="227">
        <f>IF(N2682="snížená",J2682,0)</f>
        <v>0</v>
      </c>
      <c r="BG2682" s="227">
        <f>IF(N2682="zákl. přenesená",J2682,0)</f>
        <v>0</v>
      </c>
      <c r="BH2682" s="227">
        <f>IF(N2682="sníž. přenesená",J2682,0)</f>
        <v>0</v>
      </c>
      <c r="BI2682" s="227">
        <f>IF(N2682="nulová",J2682,0)</f>
        <v>0</v>
      </c>
      <c r="BJ2682" s="19" t="s">
        <v>80</v>
      </c>
      <c r="BK2682" s="227">
        <f>ROUND(I2682*H2682,2)</f>
        <v>0</v>
      </c>
      <c r="BL2682" s="19" t="s">
        <v>286</v>
      </c>
      <c r="BM2682" s="226" t="s">
        <v>2959</v>
      </c>
    </row>
    <row r="2683" s="2" customFormat="1">
      <c r="A2683" s="40"/>
      <c r="B2683" s="41"/>
      <c r="C2683" s="42"/>
      <c r="D2683" s="228" t="s">
        <v>189</v>
      </c>
      <c r="E2683" s="42"/>
      <c r="F2683" s="229" t="s">
        <v>2958</v>
      </c>
      <c r="G2683" s="42"/>
      <c r="H2683" s="42"/>
      <c r="I2683" s="230"/>
      <c r="J2683" s="42"/>
      <c r="K2683" s="42"/>
      <c r="L2683" s="46"/>
      <c r="M2683" s="231"/>
      <c r="N2683" s="232"/>
      <c r="O2683" s="86"/>
      <c r="P2683" s="86"/>
      <c r="Q2683" s="86"/>
      <c r="R2683" s="86"/>
      <c r="S2683" s="86"/>
      <c r="T2683" s="87"/>
      <c r="U2683" s="40"/>
      <c r="V2683" s="40"/>
      <c r="W2683" s="40"/>
      <c r="X2683" s="40"/>
      <c r="Y2683" s="40"/>
      <c r="Z2683" s="40"/>
      <c r="AA2683" s="40"/>
      <c r="AB2683" s="40"/>
      <c r="AC2683" s="40"/>
      <c r="AD2683" s="40"/>
      <c r="AE2683" s="40"/>
      <c r="AT2683" s="19" t="s">
        <v>189</v>
      </c>
      <c r="AU2683" s="19" t="s">
        <v>82</v>
      </c>
    </row>
    <row r="2684" s="2" customFormat="1" ht="24.15" customHeight="1">
      <c r="A2684" s="40"/>
      <c r="B2684" s="41"/>
      <c r="C2684" s="215" t="s">
        <v>2960</v>
      </c>
      <c r="D2684" s="215" t="s">
        <v>182</v>
      </c>
      <c r="E2684" s="216" t="s">
        <v>2961</v>
      </c>
      <c r="F2684" s="217" t="s">
        <v>2962</v>
      </c>
      <c r="G2684" s="218" t="s">
        <v>1886</v>
      </c>
      <c r="H2684" s="219">
        <v>1</v>
      </c>
      <c r="I2684" s="220"/>
      <c r="J2684" s="221">
        <f>ROUND(I2684*H2684,2)</f>
        <v>0</v>
      </c>
      <c r="K2684" s="217" t="s">
        <v>19</v>
      </c>
      <c r="L2684" s="46"/>
      <c r="M2684" s="222" t="s">
        <v>19</v>
      </c>
      <c r="N2684" s="223" t="s">
        <v>43</v>
      </c>
      <c r="O2684" s="86"/>
      <c r="P2684" s="224">
        <f>O2684*H2684</f>
        <v>0</v>
      </c>
      <c r="Q2684" s="224">
        <v>0</v>
      </c>
      <c r="R2684" s="224">
        <f>Q2684*H2684</f>
        <v>0</v>
      </c>
      <c r="S2684" s="224">
        <v>0</v>
      </c>
      <c r="T2684" s="225">
        <f>S2684*H2684</f>
        <v>0</v>
      </c>
      <c r="U2684" s="40"/>
      <c r="V2684" s="40"/>
      <c r="W2684" s="40"/>
      <c r="X2684" s="40"/>
      <c r="Y2684" s="40"/>
      <c r="Z2684" s="40"/>
      <c r="AA2684" s="40"/>
      <c r="AB2684" s="40"/>
      <c r="AC2684" s="40"/>
      <c r="AD2684" s="40"/>
      <c r="AE2684" s="40"/>
      <c r="AR2684" s="226" t="s">
        <v>286</v>
      </c>
      <c r="AT2684" s="226" t="s">
        <v>182</v>
      </c>
      <c r="AU2684" s="226" t="s">
        <v>82</v>
      </c>
      <c r="AY2684" s="19" t="s">
        <v>180</v>
      </c>
      <c r="BE2684" s="227">
        <f>IF(N2684="základní",J2684,0)</f>
        <v>0</v>
      </c>
      <c r="BF2684" s="227">
        <f>IF(N2684="snížená",J2684,0)</f>
        <v>0</v>
      </c>
      <c r="BG2684" s="227">
        <f>IF(N2684="zákl. přenesená",J2684,0)</f>
        <v>0</v>
      </c>
      <c r="BH2684" s="227">
        <f>IF(N2684="sníž. přenesená",J2684,0)</f>
        <v>0</v>
      </c>
      <c r="BI2684" s="227">
        <f>IF(N2684="nulová",J2684,0)</f>
        <v>0</v>
      </c>
      <c r="BJ2684" s="19" t="s">
        <v>80</v>
      </c>
      <c r="BK2684" s="227">
        <f>ROUND(I2684*H2684,2)</f>
        <v>0</v>
      </c>
      <c r="BL2684" s="19" t="s">
        <v>286</v>
      </c>
      <c r="BM2684" s="226" t="s">
        <v>2963</v>
      </c>
    </row>
    <row r="2685" s="2" customFormat="1">
      <c r="A2685" s="40"/>
      <c r="B2685" s="41"/>
      <c r="C2685" s="42"/>
      <c r="D2685" s="228" t="s">
        <v>189</v>
      </c>
      <c r="E2685" s="42"/>
      <c r="F2685" s="229" t="s">
        <v>2962</v>
      </c>
      <c r="G2685" s="42"/>
      <c r="H2685" s="42"/>
      <c r="I2685" s="230"/>
      <c r="J2685" s="42"/>
      <c r="K2685" s="42"/>
      <c r="L2685" s="46"/>
      <c r="M2685" s="231"/>
      <c r="N2685" s="232"/>
      <c r="O2685" s="86"/>
      <c r="P2685" s="86"/>
      <c r="Q2685" s="86"/>
      <c r="R2685" s="86"/>
      <c r="S2685" s="86"/>
      <c r="T2685" s="87"/>
      <c r="U2685" s="40"/>
      <c r="V2685" s="40"/>
      <c r="W2685" s="40"/>
      <c r="X2685" s="40"/>
      <c r="Y2685" s="40"/>
      <c r="Z2685" s="40"/>
      <c r="AA2685" s="40"/>
      <c r="AB2685" s="40"/>
      <c r="AC2685" s="40"/>
      <c r="AD2685" s="40"/>
      <c r="AE2685" s="40"/>
      <c r="AT2685" s="19" t="s">
        <v>189</v>
      </c>
      <c r="AU2685" s="19" t="s">
        <v>82</v>
      </c>
    </row>
    <row r="2686" s="14" customFormat="1">
      <c r="A2686" s="14"/>
      <c r="B2686" s="246"/>
      <c r="C2686" s="247"/>
      <c r="D2686" s="228" t="s">
        <v>193</v>
      </c>
      <c r="E2686" s="248" t="s">
        <v>19</v>
      </c>
      <c r="F2686" s="249" t="s">
        <v>2964</v>
      </c>
      <c r="G2686" s="247"/>
      <c r="H2686" s="248" t="s">
        <v>19</v>
      </c>
      <c r="I2686" s="250"/>
      <c r="J2686" s="247"/>
      <c r="K2686" s="247"/>
      <c r="L2686" s="251"/>
      <c r="M2686" s="252"/>
      <c r="N2686" s="253"/>
      <c r="O2686" s="253"/>
      <c r="P2686" s="253"/>
      <c r="Q2686" s="253"/>
      <c r="R2686" s="253"/>
      <c r="S2686" s="253"/>
      <c r="T2686" s="25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T2686" s="255" t="s">
        <v>193</v>
      </c>
      <c r="AU2686" s="255" t="s">
        <v>82</v>
      </c>
      <c r="AV2686" s="14" t="s">
        <v>80</v>
      </c>
      <c r="AW2686" s="14" t="s">
        <v>33</v>
      </c>
      <c r="AX2686" s="14" t="s">
        <v>72</v>
      </c>
      <c r="AY2686" s="255" t="s">
        <v>180</v>
      </c>
    </row>
    <row r="2687" s="14" customFormat="1">
      <c r="A2687" s="14"/>
      <c r="B2687" s="246"/>
      <c r="C2687" s="247"/>
      <c r="D2687" s="228" t="s">
        <v>193</v>
      </c>
      <c r="E2687" s="248" t="s">
        <v>19</v>
      </c>
      <c r="F2687" s="249" t="s">
        <v>2965</v>
      </c>
      <c r="G2687" s="247"/>
      <c r="H2687" s="248" t="s">
        <v>19</v>
      </c>
      <c r="I2687" s="250"/>
      <c r="J2687" s="247"/>
      <c r="K2687" s="247"/>
      <c r="L2687" s="251"/>
      <c r="M2687" s="252"/>
      <c r="N2687" s="253"/>
      <c r="O2687" s="253"/>
      <c r="P2687" s="253"/>
      <c r="Q2687" s="253"/>
      <c r="R2687" s="253"/>
      <c r="S2687" s="253"/>
      <c r="T2687" s="254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T2687" s="255" t="s">
        <v>193</v>
      </c>
      <c r="AU2687" s="255" t="s">
        <v>82</v>
      </c>
      <c r="AV2687" s="14" t="s">
        <v>80</v>
      </c>
      <c r="AW2687" s="14" t="s">
        <v>33</v>
      </c>
      <c r="AX2687" s="14" t="s">
        <v>72</v>
      </c>
      <c r="AY2687" s="255" t="s">
        <v>180</v>
      </c>
    </row>
    <row r="2688" s="14" customFormat="1">
      <c r="A2688" s="14"/>
      <c r="B2688" s="246"/>
      <c r="C2688" s="247"/>
      <c r="D2688" s="228" t="s">
        <v>193</v>
      </c>
      <c r="E2688" s="248" t="s">
        <v>19</v>
      </c>
      <c r="F2688" s="249" t="s">
        <v>2966</v>
      </c>
      <c r="G2688" s="247"/>
      <c r="H2688" s="248" t="s">
        <v>19</v>
      </c>
      <c r="I2688" s="250"/>
      <c r="J2688" s="247"/>
      <c r="K2688" s="247"/>
      <c r="L2688" s="251"/>
      <c r="M2688" s="252"/>
      <c r="N2688" s="253"/>
      <c r="O2688" s="253"/>
      <c r="P2688" s="253"/>
      <c r="Q2688" s="253"/>
      <c r="R2688" s="253"/>
      <c r="S2688" s="253"/>
      <c r="T2688" s="254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T2688" s="255" t="s">
        <v>193</v>
      </c>
      <c r="AU2688" s="255" t="s">
        <v>82</v>
      </c>
      <c r="AV2688" s="14" t="s">
        <v>80</v>
      </c>
      <c r="AW2688" s="14" t="s">
        <v>33</v>
      </c>
      <c r="AX2688" s="14" t="s">
        <v>72</v>
      </c>
      <c r="AY2688" s="255" t="s">
        <v>180</v>
      </c>
    </row>
    <row r="2689" s="14" customFormat="1">
      <c r="A2689" s="14"/>
      <c r="B2689" s="246"/>
      <c r="C2689" s="247"/>
      <c r="D2689" s="228" t="s">
        <v>193</v>
      </c>
      <c r="E2689" s="248" t="s">
        <v>19</v>
      </c>
      <c r="F2689" s="249" t="s">
        <v>2967</v>
      </c>
      <c r="G2689" s="247"/>
      <c r="H2689" s="248" t="s">
        <v>19</v>
      </c>
      <c r="I2689" s="250"/>
      <c r="J2689" s="247"/>
      <c r="K2689" s="247"/>
      <c r="L2689" s="251"/>
      <c r="M2689" s="252"/>
      <c r="N2689" s="253"/>
      <c r="O2689" s="253"/>
      <c r="P2689" s="253"/>
      <c r="Q2689" s="253"/>
      <c r="R2689" s="253"/>
      <c r="S2689" s="253"/>
      <c r="T2689" s="25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55" t="s">
        <v>193</v>
      </c>
      <c r="AU2689" s="255" t="s">
        <v>82</v>
      </c>
      <c r="AV2689" s="14" t="s">
        <v>80</v>
      </c>
      <c r="AW2689" s="14" t="s">
        <v>33</v>
      </c>
      <c r="AX2689" s="14" t="s">
        <v>72</v>
      </c>
      <c r="AY2689" s="255" t="s">
        <v>180</v>
      </c>
    </row>
    <row r="2690" s="14" customFormat="1">
      <c r="A2690" s="14"/>
      <c r="B2690" s="246"/>
      <c r="C2690" s="247"/>
      <c r="D2690" s="228" t="s">
        <v>193</v>
      </c>
      <c r="E2690" s="248" t="s">
        <v>19</v>
      </c>
      <c r="F2690" s="249" t="s">
        <v>2968</v>
      </c>
      <c r="G2690" s="247"/>
      <c r="H2690" s="248" t="s">
        <v>19</v>
      </c>
      <c r="I2690" s="250"/>
      <c r="J2690" s="247"/>
      <c r="K2690" s="247"/>
      <c r="L2690" s="251"/>
      <c r="M2690" s="252"/>
      <c r="N2690" s="253"/>
      <c r="O2690" s="253"/>
      <c r="P2690" s="253"/>
      <c r="Q2690" s="253"/>
      <c r="R2690" s="253"/>
      <c r="S2690" s="253"/>
      <c r="T2690" s="254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55" t="s">
        <v>193</v>
      </c>
      <c r="AU2690" s="255" t="s">
        <v>82</v>
      </c>
      <c r="AV2690" s="14" t="s">
        <v>80</v>
      </c>
      <c r="AW2690" s="14" t="s">
        <v>33</v>
      </c>
      <c r="AX2690" s="14" t="s">
        <v>72</v>
      </c>
      <c r="AY2690" s="255" t="s">
        <v>180</v>
      </c>
    </row>
    <row r="2691" s="14" customFormat="1">
      <c r="A2691" s="14"/>
      <c r="B2691" s="246"/>
      <c r="C2691" s="247"/>
      <c r="D2691" s="228" t="s">
        <v>193</v>
      </c>
      <c r="E2691" s="248" t="s">
        <v>19</v>
      </c>
      <c r="F2691" s="249" t="s">
        <v>2969</v>
      </c>
      <c r="G2691" s="247"/>
      <c r="H2691" s="248" t="s">
        <v>19</v>
      </c>
      <c r="I2691" s="250"/>
      <c r="J2691" s="247"/>
      <c r="K2691" s="247"/>
      <c r="L2691" s="251"/>
      <c r="M2691" s="252"/>
      <c r="N2691" s="253"/>
      <c r="O2691" s="253"/>
      <c r="P2691" s="253"/>
      <c r="Q2691" s="253"/>
      <c r="R2691" s="253"/>
      <c r="S2691" s="253"/>
      <c r="T2691" s="254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T2691" s="255" t="s">
        <v>193</v>
      </c>
      <c r="AU2691" s="255" t="s">
        <v>82</v>
      </c>
      <c r="AV2691" s="14" t="s">
        <v>80</v>
      </c>
      <c r="AW2691" s="14" t="s">
        <v>33</v>
      </c>
      <c r="AX2691" s="14" t="s">
        <v>72</v>
      </c>
      <c r="AY2691" s="255" t="s">
        <v>180</v>
      </c>
    </row>
    <row r="2692" s="14" customFormat="1">
      <c r="A2692" s="14"/>
      <c r="B2692" s="246"/>
      <c r="C2692" s="247"/>
      <c r="D2692" s="228" t="s">
        <v>193</v>
      </c>
      <c r="E2692" s="248" t="s">
        <v>19</v>
      </c>
      <c r="F2692" s="249" t="s">
        <v>2970</v>
      </c>
      <c r="G2692" s="247"/>
      <c r="H2692" s="248" t="s">
        <v>19</v>
      </c>
      <c r="I2692" s="250"/>
      <c r="J2692" s="247"/>
      <c r="K2692" s="247"/>
      <c r="L2692" s="251"/>
      <c r="M2692" s="252"/>
      <c r="N2692" s="253"/>
      <c r="O2692" s="253"/>
      <c r="P2692" s="253"/>
      <c r="Q2692" s="253"/>
      <c r="R2692" s="253"/>
      <c r="S2692" s="253"/>
      <c r="T2692" s="25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T2692" s="255" t="s">
        <v>193</v>
      </c>
      <c r="AU2692" s="255" t="s">
        <v>82</v>
      </c>
      <c r="AV2692" s="14" t="s">
        <v>80</v>
      </c>
      <c r="AW2692" s="14" t="s">
        <v>33</v>
      </c>
      <c r="AX2692" s="14" t="s">
        <v>72</v>
      </c>
      <c r="AY2692" s="255" t="s">
        <v>180</v>
      </c>
    </row>
    <row r="2693" s="14" customFormat="1">
      <c r="A2693" s="14"/>
      <c r="B2693" s="246"/>
      <c r="C2693" s="247"/>
      <c r="D2693" s="228" t="s">
        <v>193</v>
      </c>
      <c r="E2693" s="248" t="s">
        <v>19</v>
      </c>
      <c r="F2693" s="249" t="s">
        <v>2971</v>
      </c>
      <c r="G2693" s="247"/>
      <c r="H2693" s="248" t="s">
        <v>19</v>
      </c>
      <c r="I2693" s="250"/>
      <c r="J2693" s="247"/>
      <c r="K2693" s="247"/>
      <c r="L2693" s="251"/>
      <c r="M2693" s="252"/>
      <c r="N2693" s="253"/>
      <c r="O2693" s="253"/>
      <c r="P2693" s="253"/>
      <c r="Q2693" s="253"/>
      <c r="R2693" s="253"/>
      <c r="S2693" s="253"/>
      <c r="T2693" s="254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55" t="s">
        <v>193</v>
      </c>
      <c r="AU2693" s="255" t="s">
        <v>82</v>
      </c>
      <c r="AV2693" s="14" t="s">
        <v>80</v>
      </c>
      <c r="AW2693" s="14" t="s">
        <v>33</v>
      </c>
      <c r="AX2693" s="14" t="s">
        <v>72</v>
      </c>
      <c r="AY2693" s="255" t="s">
        <v>180</v>
      </c>
    </row>
    <row r="2694" s="13" customFormat="1">
      <c r="A2694" s="13"/>
      <c r="B2694" s="235"/>
      <c r="C2694" s="236"/>
      <c r="D2694" s="228" t="s">
        <v>193</v>
      </c>
      <c r="E2694" s="237" t="s">
        <v>19</v>
      </c>
      <c r="F2694" s="238" t="s">
        <v>80</v>
      </c>
      <c r="G2694" s="236"/>
      <c r="H2694" s="239">
        <v>1</v>
      </c>
      <c r="I2694" s="240"/>
      <c r="J2694" s="236"/>
      <c r="K2694" s="236"/>
      <c r="L2694" s="241"/>
      <c r="M2694" s="242"/>
      <c r="N2694" s="243"/>
      <c r="O2694" s="243"/>
      <c r="P2694" s="243"/>
      <c r="Q2694" s="243"/>
      <c r="R2694" s="243"/>
      <c r="S2694" s="243"/>
      <c r="T2694" s="244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45" t="s">
        <v>193</v>
      </c>
      <c r="AU2694" s="245" t="s">
        <v>82</v>
      </c>
      <c r="AV2694" s="13" t="s">
        <v>82</v>
      </c>
      <c r="AW2694" s="13" t="s">
        <v>33</v>
      </c>
      <c r="AX2694" s="13" t="s">
        <v>80</v>
      </c>
      <c r="AY2694" s="245" t="s">
        <v>180</v>
      </c>
    </row>
    <row r="2695" s="2" customFormat="1" ht="24.15" customHeight="1">
      <c r="A2695" s="40"/>
      <c r="B2695" s="41"/>
      <c r="C2695" s="215" t="s">
        <v>2972</v>
      </c>
      <c r="D2695" s="215" t="s">
        <v>182</v>
      </c>
      <c r="E2695" s="216" t="s">
        <v>2973</v>
      </c>
      <c r="F2695" s="217" t="s">
        <v>2974</v>
      </c>
      <c r="G2695" s="218" t="s">
        <v>1886</v>
      </c>
      <c r="H2695" s="219">
        <v>1</v>
      </c>
      <c r="I2695" s="220"/>
      <c r="J2695" s="221">
        <f>ROUND(I2695*H2695,2)</f>
        <v>0</v>
      </c>
      <c r="K2695" s="217" t="s">
        <v>19</v>
      </c>
      <c r="L2695" s="46"/>
      <c r="M2695" s="222" t="s">
        <v>19</v>
      </c>
      <c r="N2695" s="223" t="s">
        <v>43</v>
      </c>
      <c r="O2695" s="86"/>
      <c r="P2695" s="224">
        <f>O2695*H2695</f>
        <v>0</v>
      </c>
      <c r="Q2695" s="224">
        <v>0</v>
      </c>
      <c r="R2695" s="224">
        <f>Q2695*H2695</f>
        <v>0</v>
      </c>
      <c r="S2695" s="224">
        <v>0</v>
      </c>
      <c r="T2695" s="225">
        <f>S2695*H2695</f>
        <v>0</v>
      </c>
      <c r="U2695" s="40"/>
      <c r="V2695" s="40"/>
      <c r="W2695" s="40"/>
      <c r="X2695" s="40"/>
      <c r="Y2695" s="40"/>
      <c r="Z2695" s="40"/>
      <c r="AA2695" s="40"/>
      <c r="AB2695" s="40"/>
      <c r="AC2695" s="40"/>
      <c r="AD2695" s="40"/>
      <c r="AE2695" s="40"/>
      <c r="AR2695" s="226" t="s">
        <v>286</v>
      </c>
      <c r="AT2695" s="226" t="s">
        <v>182</v>
      </c>
      <c r="AU2695" s="226" t="s">
        <v>82</v>
      </c>
      <c r="AY2695" s="19" t="s">
        <v>180</v>
      </c>
      <c r="BE2695" s="227">
        <f>IF(N2695="základní",J2695,0)</f>
        <v>0</v>
      </c>
      <c r="BF2695" s="227">
        <f>IF(N2695="snížená",J2695,0)</f>
        <v>0</v>
      </c>
      <c r="BG2695" s="227">
        <f>IF(N2695="zákl. přenesená",J2695,0)</f>
        <v>0</v>
      </c>
      <c r="BH2695" s="227">
        <f>IF(N2695="sníž. přenesená",J2695,0)</f>
        <v>0</v>
      </c>
      <c r="BI2695" s="227">
        <f>IF(N2695="nulová",J2695,0)</f>
        <v>0</v>
      </c>
      <c r="BJ2695" s="19" t="s">
        <v>80</v>
      </c>
      <c r="BK2695" s="227">
        <f>ROUND(I2695*H2695,2)</f>
        <v>0</v>
      </c>
      <c r="BL2695" s="19" t="s">
        <v>286</v>
      </c>
      <c r="BM2695" s="226" t="s">
        <v>2975</v>
      </c>
    </row>
    <row r="2696" s="2" customFormat="1">
      <c r="A2696" s="40"/>
      <c r="B2696" s="41"/>
      <c r="C2696" s="42"/>
      <c r="D2696" s="228" t="s">
        <v>189</v>
      </c>
      <c r="E2696" s="42"/>
      <c r="F2696" s="229" t="s">
        <v>2974</v>
      </c>
      <c r="G2696" s="42"/>
      <c r="H2696" s="42"/>
      <c r="I2696" s="230"/>
      <c r="J2696" s="42"/>
      <c r="K2696" s="42"/>
      <c r="L2696" s="46"/>
      <c r="M2696" s="231"/>
      <c r="N2696" s="232"/>
      <c r="O2696" s="86"/>
      <c r="P2696" s="86"/>
      <c r="Q2696" s="86"/>
      <c r="R2696" s="86"/>
      <c r="S2696" s="86"/>
      <c r="T2696" s="87"/>
      <c r="U2696" s="40"/>
      <c r="V2696" s="40"/>
      <c r="W2696" s="40"/>
      <c r="X2696" s="40"/>
      <c r="Y2696" s="40"/>
      <c r="Z2696" s="40"/>
      <c r="AA2696" s="40"/>
      <c r="AB2696" s="40"/>
      <c r="AC2696" s="40"/>
      <c r="AD2696" s="40"/>
      <c r="AE2696" s="40"/>
      <c r="AT2696" s="19" t="s">
        <v>189</v>
      </c>
      <c r="AU2696" s="19" t="s">
        <v>82</v>
      </c>
    </row>
    <row r="2697" s="14" customFormat="1">
      <c r="A2697" s="14"/>
      <c r="B2697" s="246"/>
      <c r="C2697" s="247"/>
      <c r="D2697" s="228" t="s">
        <v>193</v>
      </c>
      <c r="E2697" s="248" t="s">
        <v>19</v>
      </c>
      <c r="F2697" s="249" t="s">
        <v>2964</v>
      </c>
      <c r="G2697" s="247"/>
      <c r="H2697" s="248" t="s">
        <v>19</v>
      </c>
      <c r="I2697" s="250"/>
      <c r="J2697" s="247"/>
      <c r="K2697" s="247"/>
      <c r="L2697" s="251"/>
      <c r="M2697" s="252"/>
      <c r="N2697" s="253"/>
      <c r="O2697" s="253"/>
      <c r="P2697" s="253"/>
      <c r="Q2697" s="253"/>
      <c r="R2697" s="253"/>
      <c r="S2697" s="253"/>
      <c r="T2697" s="25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T2697" s="255" t="s">
        <v>193</v>
      </c>
      <c r="AU2697" s="255" t="s">
        <v>82</v>
      </c>
      <c r="AV2697" s="14" t="s">
        <v>80</v>
      </c>
      <c r="AW2697" s="14" t="s">
        <v>33</v>
      </c>
      <c r="AX2697" s="14" t="s">
        <v>72</v>
      </c>
      <c r="AY2697" s="255" t="s">
        <v>180</v>
      </c>
    </row>
    <row r="2698" s="14" customFormat="1">
      <c r="A2698" s="14"/>
      <c r="B2698" s="246"/>
      <c r="C2698" s="247"/>
      <c r="D2698" s="228" t="s">
        <v>193</v>
      </c>
      <c r="E2698" s="248" t="s">
        <v>19</v>
      </c>
      <c r="F2698" s="249" t="s">
        <v>2976</v>
      </c>
      <c r="G2698" s="247"/>
      <c r="H2698" s="248" t="s">
        <v>19</v>
      </c>
      <c r="I2698" s="250"/>
      <c r="J2698" s="247"/>
      <c r="K2698" s="247"/>
      <c r="L2698" s="251"/>
      <c r="M2698" s="252"/>
      <c r="N2698" s="253"/>
      <c r="O2698" s="253"/>
      <c r="P2698" s="253"/>
      <c r="Q2698" s="253"/>
      <c r="R2698" s="253"/>
      <c r="S2698" s="253"/>
      <c r="T2698" s="254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5" t="s">
        <v>193</v>
      </c>
      <c r="AU2698" s="255" t="s">
        <v>82</v>
      </c>
      <c r="AV2698" s="14" t="s">
        <v>80</v>
      </c>
      <c r="AW2698" s="14" t="s">
        <v>33</v>
      </c>
      <c r="AX2698" s="14" t="s">
        <v>72</v>
      </c>
      <c r="AY2698" s="255" t="s">
        <v>180</v>
      </c>
    </row>
    <row r="2699" s="14" customFormat="1">
      <c r="A2699" s="14"/>
      <c r="B2699" s="246"/>
      <c r="C2699" s="247"/>
      <c r="D2699" s="228" t="s">
        <v>193</v>
      </c>
      <c r="E2699" s="248" t="s">
        <v>19</v>
      </c>
      <c r="F2699" s="249" t="s">
        <v>2977</v>
      </c>
      <c r="G2699" s="247"/>
      <c r="H2699" s="248" t="s">
        <v>19</v>
      </c>
      <c r="I2699" s="250"/>
      <c r="J2699" s="247"/>
      <c r="K2699" s="247"/>
      <c r="L2699" s="251"/>
      <c r="M2699" s="252"/>
      <c r="N2699" s="253"/>
      <c r="O2699" s="253"/>
      <c r="P2699" s="253"/>
      <c r="Q2699" s="253"/>
      <c r="R2699" s="253"/>
      <c r="S2699" s="253"/>
      <c r="T2699" s="25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55" t="s">
        <v>193</v>
      </c>
      <c r="AU2699" s="255" t="s">
        <v>82</v>
      </c>
      <c r="AV2699" s="14" t="s">
        <v>80</v>
      </c>
      <c r="AW2699" s="14" t="s">
        <v>33</v>
      </c>
      <c r="AX2699" s="14" t="s">
        <v>72</v>
      </c>
      <c r="AY2699" s="255" t="s">
        <v>180</v>
      </c>
    </row>
    <row r="2700" s="14" customFormat="1">
      <c r="A2700" s="14"/>
      <c r="B2700" s="246"/>
      <c r="C2700" s="247"/>
      <c r="D2700" s="228" t="s">
        <v>193</v>
      </c>
      <c r="E2700" s="248" t="s">
        <v>19</v>
      </c>
      <c r="F2700" s="249" t="s">
        <v>2967</v>
      </c>
      <c r="G2700" s="247"/>
      <c r="H2700" s="248" t="s">
        <v>19</v>
      </c>
      <c r="I2700" s="250"/>
      <c r="J2700" s="247"/>
      <c r="K2700" s="247"/>
      <c r="L2700" s="251"/>
      <c r="M2700" s="252"/>
      <c r="N2700" s="253"/>
      <c r="O2700" s="253"/>
      <c r="P2700" s="253"/>
      <c r="Q2700" s="253"/>
      <c r="R2700" s="253"/>
      <c r="S2700" s="253"/>
      <c r="T2700" s="254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T2700" s="255" t="s">
        <v>193</v>
      </c>
      <c r="AU2700" s="255" t="s">
        <v>82</v>
      </c>
      <c r="AV2700" s="14" t="s">
        <v>80</v>
      </c>
      <c r="AW2700" s="14" t="s">
        <v>33</v>
      </c>
      <c r="AX2700" s="14" t="s">
        <v>72</v>
      </c>
      <c r="AY2700" s="255" t="s">
        <v>180</v>
      </c>
    </row>
    <row r="2701" s="14" customFormat="1">
      <c r="A2701" s="14"/>
      <c r="B2701" s="246"/>
      <c r="C2701" s="247"/>
      <c r="D2701" s="228" t="s">
        <v>193</v>
      </c>
      <c r="E2701" s="248" t="s">
        <v>19</v>
      </c>
      <c r="F2701" s="249" t="s">
        <v>2968</v>
      </c>
      <c r="G2701" s="247"/>
      <c r="H2701" s="248" t="s">
        <v>19</v>
      </c>
      <c r="I2701" s="250"/>
      <c r="J2701" s="247"/>
      <c r="K2701" s="247"/>
      <c r="L2701" s="251"/>
      <c r="M2701" s="252"/>
      <c r="N2701" s="253"/>
      <c r="O2701" s="253"/>
      <c r="P2701" s="253"/>
      <c r="Q2701" s="253"/>
      <c r="R2701" s="253"/>
      <c r="S2701" s="253"/>
      <c r="T2701" s="25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T2701" s="255" t="s">
        <v>193</v>
      </c>
      <c r="AU2701" s="255" t="s">
        <v>82</v>
      </c>
      <c r="AV2701" s="14" t="s">
        <v>80</v>
      </c>
      <c r="AW2701" s="14" t="s">
        <v>33</v>
      </c>
      <c r="AX2701" s="14" t="s">
        <v>72</v>
      </c>
      <c r="AY2701" s="255" t="s">
        <v>180</v>
      </c>
    </row>
    <row r="2702" s="14" customFormat="1">
      <c r="A2702" s="14"/>
      <c r="B2702" s="246"/>
      <c r="C2702" s="247"/>
      <c r="D2702" s="228" t="s">
        <v>193</v>
      </c>
      <c r="E2702" s="248" t="s">
        <v>19</v>
      </c>
      <c r="F2702" s="249" t="s">
        <v>2969</v>
      </c>
      <c r="G2702" s="247"/>
      <c r="H2702" s="248" t="s">
        <v>19</v>
      </c>
      <c r="I2702" s="250"/>
      <c r="J2702" s="247"/>
      <c r="K2702" s="247"/>
      <c r="L2702" s="251"/>
      <c r="M2702" s="252"/>
      <c r="N2702" s="253"/>
      <c r="O2702" s="253"/>
      <c r="P2702" s="253"/>
      <c r="Q2702" s="253"/>
      <c r="R2702" s="253"/>
      <c r="S2702" s="253"/>
      <c r="T2702" s="25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T2702" s="255" t="s">
        <v>193</v>
      </c>
      <c r="AU2702" s="255" t="s">
        <v>82</v>
      </c>
      <c r="AV2702" s="14" t="s">
        <v>80</v>
      </c>
      <c r="AW2702" s="14" t="s">
        <v>33</v>
      </c>
      <c r="AX2702" s="14" t="s">
        <v>72</v>
      </c>
      <c r="AY2702" s="255" t="s">
        <v>180</v>
      </c>
    </row>
    <row r="2703" s="14" customFormat="1">
      <c r="A2703" s="14"/>
      <c r="B2703" s="246"/>
      <c r="C2703" s="247"/>
      <c r="D2703" s="228" t="s">
        <v>193</v>
      </c>
      <c r="E2703" s="248" t="s">
        <v>19</v>
      </c>
      <c r="F2703" s="249" t="s">
        <v>2970</v>
      </c>
      <c r="G2703" s="247"/>
      <c r="H2703" s="248" t="s">
        <v>19</v>
      </c>
      <c r="I2703" s="250"/>
      <c r="J2703" s="247"/>
      <c r="K2703" s="247"/>
      <c r="L2703" s="251"/>
      <c r="M2703" s="252"/>
      <c r="N2703" s="253"/>
      <c r="O2703" s="253"/>
      <c r="P2703" s="253"/>
      <c r="Q2703" s="253"/>
      <c r="R2703" s="253"/>
      <c r="S2703" s="253"/>
      <c r="T2703" s="254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T2703" s="255" t="s">
        <v>193</v>
      </c>
      <c r="AU2703" s="255" t="s">
        <v>82</v>
      </c>
      <c r="AV2703" s="14" t="s">
        <v>80</v>
      </c>
      <c r="AW2703" s="14" t="s">
        <v>33</v>
      </c>
      <c r="AX2703" s="14" t="s">
        <v>72</v>
      </c>
      <c r="AY2703" s="255" t="s">
        <v>180</v>
      </c>
    </row>
    <row r="2704" s="14" customFormat="1">
      <c r="A2704" s="14"/>
      <c r="B2704" s="246"/>
      <c r="C2704" s="247"/>
      <c r="D2704" s="228" t="s">
        <v>193</v>
      </c>
      <c r="E2704" s="248" t="s">
        <v>19</v>
      </c>
      <c r="F2704" s="249" t="s">
        <v>2971</v>
      </c>
      <c r="G2704" s="247"/>
      <c r="H2704" s="248" t="s">
        <v>19</v>
      </c>
      <c r="I2704" s="250"/>
      <c r="J2704" s="247"/>
      <c r="K2704" s="247"/>
      <c r="L2704" s="251"/>
      <c r="M2704" s="252"/>
      <c r="N2704" s="253"/>
      <c r="O2704" s="253"/>
      <c r="P2704" s="253"/>
      <c r="Q2704" s="253"/>
      <c r="R2704" s="253"/>
      <c r="S2704" s="253"/>
      <c r="T2704" s="25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5" t="s">
        <v>193</v>
      </c>
      <c r="AU2704" s="255" t="s">
        <v>82</v>
      </c>
      <c r="AV2704" s="14" t="s">
        <v>80</v>
      </c>
      <c r="AW2704" s="14" t="s">
        <v>33</v>
      </c>
      <c r="AX2704" s="14" t="s">
        <v>72</v>
      </c>
      <c r="AY2704" s="255" t="s">
        <v>180</v>
      </c>
    </row>
    <row r="2705" s="13" customFormat="1">
      <c r="A2705" s="13"/>
      <c r="B2705" s="235"/>
      <c r="C2705" s="236"/>
      <c r="D2705" s="228" t="s">
        <v>193</v>
      </c>
      <c r="E2705" s="237" t="s">
        <v>19</v>
      </c>
      <c r="F2705" s="238" t="s">
        <v>80</v>
      </c>
      <c r="G2705" s="236"/>
      <c r="H2705" s="239">
        <v>1</v>
      </c>
      <c r="I2705" s="240"/>
      <c r="J2705" s="236"/>
      <c r="K2705" s="236"/>
      <c r="L2705" s="241"/>
      <c r="M2705" s="242"/>
      <c r="N2705" s="243"/>
      <c r="O2705" s="243"/>
      <c r="P2705" s="243"/>
      <c r="Q2705" s="243"/>
      <c r="R2705" s="243"/>
      <c r="S2705" s="243"/>
      <c r="T2705" s="244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5" t="s">
        <v>193</v>
      </c>
      <c r="AU2705" s="245" t="s">
        <v>82</v>
      </c>
      <c r="AV2705" s="13" t="s">
        <v>82</v>
      </c>
      <c r="AW2705" s="13" t="s">
        <v>33</v>
      </c>
      <c r="AX2705" s="13" t="s">
        <v>80</v>
      </c>
      <c r="AY2705" s="245" t="s">
        <v>180</v>
      </c>
    </row>
    <row r="2706" s="2" customFormat="1" ht="16.5" customHeight="1">
      <c r="A2706" s="40"/>
      <c r="B2706" s="41"/>
      <c r="C2706" s="215" t="s">
        <v>2978</v>
      </c>
      <c r="D2706" s="215" t="s">
        <v>182</v>
      </c>
      <c r="E2706" s="216" t="s">
        <v>2979</v>
      </c>
      <c r="F2706" s="217" t="s">
        <v>2980</v>
      </c>
      <c r="G2706" s="218" t="s">
        <v>1886</v>
      </c>
      <c r="H2706" s="219">
        <v>6</v>
      </c>
      <c r="I2706" s="220"/>
      <c r="J2706" s="221">
        <f>ROUND(I2706*H2706,2)</f>
        <v>0</v>
      </c>
      <c r="K2706" s="217" t="s">
        <v>19</v>
      </c>
      <c r="L2706" s="46"/>
      <c r="M2706" s="222" t="s">
        <v>19</v>
      </c>
      <c r="N2706" s="223" t="s">
        <v>43</v>
      </c>
      <c r="O2706" s="86"/>
      <c r="P2706" s="224">
        <f>O2706*H2706</f>
        <v>0</v>
      </c>
      <c r="Q2706" s="224">
        <v>0</v>
      </c>
      <c r="R2706" s="224">
        <f>Q2706*H2706</f>
        <v>0</v>
      </c>
      <c r="S2706" s="224">
        <v>0</v>
      </c>
      <c r="T2706" s="225">
        <f>S2706*H2706</f>
        <v>0</v>
      </c>
      <c r="U2706" s="40"/>
      <c r="V2706" s="40"/>
      <c r="W2706" s="40"/>
      <c r="X2706" s="40"/>
      <c r="Y2706" s="40"/>
      <c r="Z2706" s="40"/>
      <c r="AA2706" s="40"/>
      <c r="AB2706" s="40"/>
      <c r="AC2706" s="40"/>
      <c r="AD2706" s="40"/>
      <c r="AE2706" s="40"/>
      <c r="AR2706" s="226" t="s">
        <v>286</v>
      </c>
      <c r="AT2706" s="226" t="s">
        <v>182</v>
      </c>
      <c r="AU2706" s="226" t="s">
        <v>82</v>
      </c>
      <c r="AY2706" s="19" t="s">
        <v>180</v>
      </c>
      <c r="BE2706" s="227">
        <f>IF(N2706="základní",J2706,0)</f>
        <v>0</v>
      </c>
      <c r="BF2706" s="227">
        <f>IF(N2706="snížená",J2706,0)</f>
        <v>0</v>
      </c>
      <c r="BG2706" s="227">
        <f>IF(N2706="zákl. přenesená",J2706,0)</f>
        <v>0</v>
      </c>
      <c r="BH2706" s="227">
        <f>IF(N2706="sníž. přenesená",J2706,0)</f>
        <v>0</v>
      </c>
      <c r="BI2706" s="227">
        <f>IF(N2706="nulová",J2706,0)</f>
        <v>0</v>
      </c>
      <c r="BJ2706" s="19" t="s">
        <v>80</v>
      </c>
      <c r="BK2706" s="227">
        <f>ROUND(I2706*H2706,2)</f>
        <v>0</v>
      </c>
      <c r="BL2706" s="19" t="s">
        <v>286</v>
      </c>
      <c r="BM2706" s="226" t="s">
        <v>2981</v>
      </c>
    </row>
    <row r="2707" s="2" customFormat="1">
      <c r="A2707" s="40"/>
      <c r="B2707" s="41"/>
      <c r="C2707" s="42"/>
      <c r="D2707" s="228" t="s">
        <v>189</v>
      </c>
      <c r="E2707" s="42"/>
      <c r="F2707" s="229" t="s">
        <v>2980</v>
      </c>
      <c r="G2707" s="42"/>
      <c r="H2707" s="42"/>
      <c r="I2707" s="230"/>
      <c r="J2707" s="42"/>
      <c r="K2707" s="42"/>
      <c r="L2707" s="46"/>
      <c r="M2707" s="231"/>
      <c r="N2707" s="232"/>
      <c r="O2707" s="86"/>
      <c r="P2707" s="86"/>
      <c r="Q2707" s="86"/>
      <c r="R2707" s="86"/>
      <c r="S2707" s="86"/>
      <c r="T2707" s="87"/>
      <c r="U2707" s="40"/>
      <c r="V2707" s="40"/>
      <c r="W2707" s="40"/>
      <c r="X2707" s="40"/>
      <c r="Y2707" s="40"/>
      <c r="Z2707" s="40"/>
      <c r="AA2707" s="40"/>
      <c r="AB2707" s="40"/>
      <c r="AC2707" s="40"/>
      <c r="AD2707" s="40"/>
      <c r="AE2707" s="40"/>
      <c r="AT2707" s="19" t="s">
        <v>189</v>
      </c>
      <c r="AU2707" s="19" t="s">
        <v>82</v>
      </c>
    </row>
    <row r="2708" s="2" customFormat="1" ht="16.5" customHeight="1">
      <c r="A2708" s="40"/>
      <c r="B2708" s="41"/>
      <c r="C2708" s="215" t="s">
        <v>2982</v>
      </c>
      <c r="D2708" s="215" t="s">
        <v>182</v>
      </c>
      <c r="E2708" s="216" t="s">
        <v>2983</v>
      </c>
      <c r="F2708" s="217" t="s">
        <v>2984</v>
      </c>
      <c r="G2708" s="218" t="s">
        <v>235</v>
      </c>
      <c r="H2708" s="219">
        <v>74.420000000000002</v>
      </c>
      <c r="I2708" s="220"/>
      <c r="J2708" s="221">
        <f>ROUND(I2708*H2708,2)</f>
        <v>0</v>
      </c>
      <c r="K2708" s="217" t="s">
        <v>19</v>
      </c>
      <c r="L2708" s="46"/>
      <c r="M2708" s="222" t="s">
        <v>19</v>
      </c>
      <c r="N2708" s="223" t="s">
        <v>43</v>
      </c>
      <c r="O2708" s="86"/>
      <c r="P2708" s="224">
        <f>O2708*H2708</f>
        <v>0</v>
      </c>
      <c r="Q2708" s="224">
        <v>0</v>
      </c>
      <c r="R2708" s="224">
        <f>Q2708*H2708</f>
        <v>0</v>
      </c>
      <c r="S2708" s="224">
        <v>0</v>
      </c>
      <c r="T2708" s="225">
        <f>S2708*H2708</f>
        <v>0</v>
      </c>
      <c r="U2708" s="40"/>
      <c r="V2708" s="40"/>
      <c r="W2708" s="40"/>
      <c r="X2708" s="40"/>
      <c r="Y2708" s="40"/>
      <c r="Z2708" s="40"/>
      <c r="AA2708" s="40"/>
      <c r="AB2708" s="40"/>
      <c r="AC2708" s="40"/>
      <c r="AD2708" s="40"/>
      <c r="AE2708" s="40"/>
      <c r="AR2708" s="226" t="s">
        <v>286</v>
      </c>
      <c r="AT2708" s="226" t="s">
        <v>182</v>
      </c>
      <c r="AU2708" s="226" t="s">
        <v>82</v>
      </c>
      <c r="AY2708" s="19" t="s">
        <v>180</v>
      </c>
      <c r="BE2708" s="227">
        <f>IF(N2708="základní",J2708,0)</f>
        <v>0</v>
      </c>
      <c r="BF2708" s="227">
        <f>IF(N2708="snížená",J2708,0)</f>
        <v>0</v>
      </c>
      <c r="BG2708" s="227">
        <f>IF(N2708="zákl. přenesená",J2708,0)</f>
        <v>0</v>
      </c>
      <c r="BH2708" s="227">
        <f>IF(N2708="sníž. přenesená",J2708,0)</f>
        <v>0</v>
      </c>
      <c r="BI2708" s="227">
        <f>IF(N2708="nulová",J2708,0)</f>
        <v>0</v>
      </c>
      <c r="BJ2708" s="19" t="s">
        <v>80</v>
      </c>
      <c r="BK2708" s="227">
        <f>ROUND(I2708*H2708,2)</f>
        <v>0</v>
      </c>
      <c r="BL2708" s="19" t="s">
        <v>286</v>
      </c>
      <c r="BM2708" s="226" t="s">
        <v>2985</v>
      </c>
    </row>
    <row r="2709" s="2" customFormat="1">
      <c r="A2709" s="40"/>
      <c r="B2709" s="41"/>
      <c r="C2709" s="42"/>
      <c r="D2709" s="228" t="s">
        <v>189</v>
      </c>
      <c r="E2709" s="42"/>
      <c r="F2709" s="229" t="s">
        <v>2984</v>
      </c>
      <c r="G2709" s="42"/>
      <c r="H2709" s="42"/>
      <c r="I2709" s="230"/>
      <c r="J2709" s="42"/>
      <c r="K2709" s="42"/>
      <c r="L2709" s="46"/>
      <c r="M2709" s="231"/>
      <c r="N2709" s="232"/>
      <c r="O2709" s="86"/>
      <c r="P2709" s="86"/>
      <c r="Q2709" s="86"/>
      <c r="R2709" s="86"/>
      <c r="S2709" s="86"/>
      <c r="T2709" s="87"/>
      <c r="U2709" s="40"/>
      <c r="V2709" s="40"/>
      <c r="W2709" s="40"/>
      <c r="X2709" s="40"/>
      <c r="Y2709" s="40"/>
      <c r="Z2709" s="40"/>
      <c r="AA2709" s="40"/>
      <c r="AB2709" s="40"/>
      <c r="AC2709" s="40"/>
      <c r="AD2709" s="40"/>
      <c r="AE2709" s="40"/>
      <c r="AT2709" s="19" t="s">
        <v>189</v>
      </c>
      <c r="AU2709" s="19" t="s">
        <v>82</v>
      </c>
    </row>
    <row r="2710" s="13" customFormat="1">
      <c r="A2710" s="13"/>
      <c r="B2710" s="235"/>
      <c r="C2710" s="236"/>
      <c r="D2710" s="228" t="s">
        <v>193</v>
      </c>
      <c r="E2710" s="237" t="s">
        <v>19</v>
      </c>
      <c r="F2710" s="238" t="s">
        <v>2986</v>
      </c>
      <c r="G2710" s="236"/>
      <c r="H2710" s="239">
        <v>22.5</v>
      </c>
      <c r="I2710" s="240"/>
      <c r="J2710" s="236"/>
      <c r="K2710" s="236"/>
      <c r="L2710" s="241"/>
      <c r="M2710" s="242"/>
      <c r="N2710" s="243"/>
      <c r="O2710" s="243"/>
      <c r="P2710" s="243"/>
      <c r="Q2710" s="243"/>
      <c r="R2710" s="243"/>
      <c r="S2710" s="243"/>
      <c r="T2710" s="244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45" t="s">
        <v>193</v>
      </c>
      <c r="AU2710" s="245" t="s">
        <v>82</v>
      </c>
      <c r="AV2710" s="13" t="s">
        <v>82</v>
      </c>
      <c r="AW2710" s="13" t="s">
        <v>33</v>
      </c>
      <c r="AX2710" s="13" t="s">
        <v>72</v>
      </c>
      <c r="AY2710" s="245" t="s">
        <v>180</v>
      </c>
    </row>
    <row r="2711" s="13" customFormat="1">
      <c r="A2711" s="13"/>
      <c r="B2711" s="235"/>
      <c r="C2711" s="236"/>
      <c r="D2711" s="228" t="s">
        <v>193</v>
      </c>
      <c r="E2711" s="237" t="s">
        <v>19</v>
      </c>
      <c r="F2711" s="238" t="s">
        <v>2987</v>
      </c>
      <c r="G2711" s="236"/>
      <c r="H2711" s="239">
        <v>6.9199999999999999</v>
      </c>
      <c r="I2711" s="240"/>
      <c r="J2711" s="236"/>
      <c r="K2711" s="236"/>
      <c r="L2711" s="241"/>
      <c r="M2711" s="242"/>
      <c r="N2711" s="243"/>
      <c r="O2711" s="243"/>
      <c r="P2711" s="243"/>
      <c r="Q2711" s="243"/>
      <c r="R2711" s="243"/>
      <c r="S2711" s="243"/>
      <c r="T2711" s="244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45" t="s">
        <v>193</v>
      </c>
      <c r="AU2711" s="245" t="s">
        <v>82</v>
      </c>
      <c r="AV2711" s="13" t="s">
        <v>82</v>
      </c>
      <c r="AW2711" s="13" t="s">
        <v>33</v>
      </c>
      <c r="AX2711" s="13" t="s">
        <v>72</v>
      </c>
      <c r="AY2711" s="245" t="s">
        <v>180</v>
      </c>
    </row>
    <row r="2712" s="13" customFormat="1">
      <c r="A2712" s="13"/>
      <c r="B2712" s="235"/>
      <c r="C2712" s="236"/>
      <c r="D2712" s="228" t="s">
        <v>193</v>
      </c>
      <c r="E2712" s="237" t="s">
        <v>19</v>
      </c>
      <c r="F2712" s="238" t="s">
        <v>2988</v>
      </c>
      <c r="G2712" s="236"/>
      <c r="H2712" s="239">
        <v>16.600000000000001</v>
      </c>
      <c r="I2712" s="240"/>
      <c r="J2712" s="236"/>
      <c r="K2712" s="236"/>
      <c r="L2712" s="241"/>
      <c r="M2712" s="242"/>
      <c r="N2712" s="243"/>
      <c r="O2712" s="243"/>
      <c r="P2712" s="243"/>
      <c r="Q2712" s="243"/>
      <c r="R2712" s="243"/>
      <c r="S2712" s="243"/>
      <c r="T2712" s="244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45" t="s">
        <v>193</v>
      </c>
      <c r="AU2712" s="245" t="s">
        <v>82</v>
      </c>
      <c r="AV2712" s="13" t="s">
        <v>82</v>
      </c>
      <c r="AW2712" s="13" t="s">
        <v>33</v>
      </c>
      <c r="AX2712" s="13" t="s">
        <v>72</v>
      </c>
      <c r="AY2712" s="245" t="s">
        <v>180</v>
      </c>
    </row>
    <row r="2713" s="13" customFormat="1">
      <c r="A2713" s="13"/>
      <c r="B2713" s="235"/>
      <c r="C2713" s="236"/>
      <c r="D2713" s="228" t="s">
        <v>193</v>
      </c>
      <c r="E2713" s="237" t="s">
        <v>19</v>
      </c>
      <c r="F2713" s="238" t="s">
        <v>2989</v>
      </c>
      <c r="G2713" s="236"/>
      <c r="H2713" s="239">
        <v>25.399999999999999</v>
      </c>
      <c r="I2713" s="240"/>
      <c r="J2713" s="236"/>
      <c r="K2713" s="236"/>
      <c r="L2713" s="241"/>
      <c r="M2713" s="242"/>
      <c r="N2713" s="243"/>
      <c r="O2713" s="243"/>
      <c r="P2713" s="243"/>
      <c r="Q2713" s="243"/>
      <c r="R2713" s="243"/>
      <c r="S2713" s="243"/>
      <c r="T2713" s="244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45" t="s">
        <v>193</v>
      </c>
      <c r="AU2713" s="245" t="s">
        <v>82</v>
      </c>
      <c r="AV2713" s="13" t="s">
        <v>82</v>
      </c>
      <c r="AW2713" s="13" t="s">
        <v>33</v>
      </c>
      <c r="AX2713" s="13" t="s">
        <v>72</v>
      </c>
      <c r="AY2713" s="245" t="s">
        <v>180</v>
      </c>
    </row>
    <row r="2714" s="13" customFormat="1">
      <c r="A2714" s="13"/>
      <c r="B2714" s="235"/>
      <c r="C2714" s="236"/>
      <c r="D2714" s="228" t="s">
        <v>193</v>
      </c>
      <c r="E2714" s="237" t="s">
        <v>19</v>
      </c>
      <c r="F2714" s="238" t="s">
        <v>2990</v>
      </c>
      <c r="G2714" s="236"/>
      <c r="H2714" s="239">
        <v>3</v>
      </c>
      <c r="I2714" s="240"/>
      <c r="J2714" s="236"/>
      <c r="K2714" s="236"/>
      <c r="L2714" s="241"/>
      <c r="M2714" s="242"/>
      <c r="N2714" s="243"/>
      <c r="O2714" s="243"/>
      <c r="P2714" s="243"/>
      <c r="Q2714" s="243"/>
      <c r="R2714" s="243"/>
      <c r="S2714" s="243"/>
      <c r="T2714" s="244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45" t="s">
        <v>193</v>
      </c>
      <c r="AU2714" s="245" t="s">
        <v>82</v>
      </c>
      <c r="AV2714" s="13" t="s">
        <v>82</v>
      </c>
      <c r="AW2714" s="13" t="s">
        <v>33</v>
      </c>
      <c r="AX2714" s="13" t="s">
        <v>72</v>
      </c>
      <c r="AY2714" s="245" t="s">
        <v>180</v>
      </c>
    </row>
    <row r="2715" s="15" customFormat="1">
      <c r="A2715" s="15"/>
      <c r="B2715" s="256"/>
      <c r="C2715" s="257"/>
      <c r="D2715" s="228" t="s">
        <v>193</v>
      </c>
      <c r="E2715" s="258" t="s">
        <v>19</v>
      </c>
      <c r="F2715" s="259" t="s">
        <v>353</v>
      </c>
      <c r="G2715" s="257"/>
      <c r="H2715" s="260">
        <v>74.420000000000002</v>
      </c>
      <c r="I2715" s="261"/>
      <c r="J2715" s="257"/>
      <c r="K2715" s="257"/>
      <c r="L2715" s="262"/>
      <c r="M2715" s="263"/>
      <c r="N2715" s="264"/>
      <c r="O2715" s="264"/>
      <c r="P2715" s="264"/>
      <c r="Q2715" s="264"/>
      <c r="R2715" s="264"/>
      <c r="S2715" s="264"/>
      <c r="T2715" s="265"/>
      <c r="U2715" s="15"/>
      <c r="V2715" s="15"/>
      <c r="W2715" s="15"/>
      <c r="X2715" s="15"/>
      <c r="Y2715" s="15"/>
      <c r="Z2715" s="15"/>
      <c r="AA2715" s="15"/>
      <c r="AB2715" s="15"/>
      <c r="AC2715" s="15"/>
      <c r="AD2715" s="15"/>
      <c r="AE2715" s="15"/>
      <c r="AT2715" s="266" t="s">
        <v>193</v>
      </c>
      <c r="AU2715" s="266" t="s">
        <v>82</v>
      </c>
      <c r="AV2715" s="15" t="s">
        <v>187</v>
      </c>
      <c r="AW2715" s="15" t="s">
        <v>33</v>
      </c>
      <c r="AX2715" s="15" t="s">
        <v>80</v>
      </c>
      <c r="AY2715" s="266" t="s">
        <v>180</v>
      </c>
    </row>
    <row r="2716" s="2" customFormat="1" ht="21.75" customHeight="1">
      <c r="A2716" s="40"/>
      <c r="B2716" s="41"/>
      <c r="C2716" s="215" t="s">
        <v>2991</v>
      </c>
      <c r="D2716" s="215" t="s">
        <v>182</v>
      </c>
      <c r="E2716" s="216" t="s">
        <v>2992</v>
      </c>
      <c r="F2716" s="217" t="s">
        <v>2993</v>
      </c>
      <c r="G2716" s="218" t="s">
        <v>1886</v>
      </c>
      <c r="H2716" s="219">
        <v>1</v>
      </c>
      <c r="I2716" s="220"/>
      <c r="J2716" s="221">
        <f>ROUND(I2716*H2716,2)</f>
        <v>0</v>
      </c>
      <c r="K2716" s="217" t="s">
        <v>19</v>
      </c>
      <c r="L2716" s="46"/>
      <c r="M2716" s="222" t="s">
        <v>19</v>
      </c>
      <c r="N2716" s="223" t="s">
        <v>43</v>
      </c>
      <c r="O2716" s="86"/>
      <c r="P2716" s="224">
        <f>O2716*H2716</f>
        <v>0</v>
      </c>
      <c r="Q2716" s="224">
        <v>0</v>
      </c>
      <c r="R2716" s="224">
        <f>Q2716*H2716</f>
        <v>0</v>
      </c>
      <c r="S2716" s="224">
        <v>0</v>
      </c>
      <c r="T2716" s="225">
        <f>S2716*H2716</f>
        <v>0</v>
      </c>
      <c r="U2716" s="40"/>
      <c r="V2716" s="40"/>
      <c r="W2716" s="40"/>
      <c r="X2716" s="40"/>
      <c r="Y2716" s="40"/>
      <c r="Z2716" s="40"/>
      <c r="AA2716" s="40"/>
      <c r="AB2716" s="40"/>
      <c r="AC2716" s="40"/>
      <c r="AD2716" s="40"/>
      <c r="AE2716" s="40"/>
      <c r="AR2716" s="226" t="s">
        <v>286</v>
      </c>
      <c r="AT2716" s="226" t="s">
        <v>182</v>
      </c>
      <c r="AU2716" s="226" t="s">
        <v>82</v>
      </c>
      <c r="AY2716" s="19" t="s">
        <v>180</v>
      </c>
      <c r="BE2716" s="227">
        <f>IF(N2716="základní",J2716,0)</f>
        <v>0</v>
      </c>
      <c r="BF2716" s="227">
        <f>IF(N2716="snížená",J2716,0)</f>
        <v>0</v>
      </c>
      <c r="BG2716" s="227">
        <f>IF(N2716="zákl. přenesená",J2716,0)</f>
        <v>0</v>
      </c>
      <c r="BH2716" s="227">
        <f>IF(N2716="sníž. přenesená",J2716,0)</f>
        <v>0</v>
      </c>
      <c r="BI2716" s="227">
        <f>IF(N2716="nulová",J2716,0)</f>
        <v>0</v>
      </c>
      <c r="BJ2716" s="19" t="s">
        <v>80</v>
      </c>
      <c r="BK2716" s="227">
        <f>ROUND(I2716*H2716,2)</f>
        <v>0</v>
      </c>
      <c r="BL2716" s="19" t="s">
        <v>286</v>
      </c>
      <c r="BM2716" s="226" t="s">
        <v>2994</v>
      </c>
    </row>
    <row r="2717" s="2" customFormat="1">
      <c r="A2717" s="40"/>
      <c r="B2717" s="41"/>
      <c r="C2717" s="42"/>
      <c r="D2717" s="228" t="s">
        <v>189</v>
      </c>
      <c r="E2717" s="42"/>
      <c r="F2717" s="229" t="s">
        <v>2993</v>
      </c>
      <c r="G2717" s="42"/>
      <c r="H2717" s="42"/>
      <c r="I2717" s="230"/>
      <c r="J2717" s="42"/>
      <c r="K2717" s="42"/>
      <c r="L2717" s="46"/>
      <c r="M2717" s="231"/>
      <c r="N2717" s="232"/>
      <c r="O2717" s="86"/>
      <c r="P2717" s="86"/>
      <c r="Q2717" s="86"/>
      <c r="R2717" s="86"/>
      <c r="S2717" s="86"/>
      <c r="T2717" s="87"/>
      <c r="U2717" s="40"/>
      <c r="V2717" s="40"/>
      <c r="W2717" s="40"/>
      <c r="X2717" s="40"/>
      <c r="Y2717" s="40"/>
      <c r="Z2717" s="40"/>
      <c r="AA2717" s="40"/>
      <c r="AB2717" s="40"/>
      <c r="AC2717" s="40"/>
      <c r="AD2717" s="40"/>
      <c r="AE2717" s="40"/>
      <c r="AT2717" s="19" t="s">
        <v>189</v>
      </c>
      <c r="AU2717" s="19" t="s">
        <v>82</v>
      </c>
    </row>
    <row r="2718" s="2" customFormat="1" ht="16.5" customHeight="1">
      <c r="A2718" s="40"/>
      <c r="B2718" s="41"/>
      <c r="C2718" s="215" t="s">
        <v>2368</v>
      </c>
      <c r="D2718" s="215" t="s">
        <v>182</v>
      </c>
      <c r="E2718" s="216" t="s">
        <v>2995</v>
      </c>
      <c r="F2718" s="217" t="s">
        <v>2996</v>
      </c>
      <c r="G2718" s="218" t="s">
        <v>1886</v>
      </c>
      <c r="H2718" s="219">
        <v>1</v>
      </c>
      <c r="I2718" s="220"/>
      <c r="J2718" s="221">
        <f>ROUND(I2718*H2718,2)</f>
        <v>0</v>
      </c>
      <c r="K2718" s="217" t="s">
        <v>19</v>
      </c>
      <c r="L2718" s="46"/>
      <c r="M2718" s="222" t="s">
        <v>19</v>
      </c>
      <c r="N2718" s="223" t="s">
        <v>43</v>
      </c>
      <c r="O2718" s="86"/>
      <c r="P2718" s="224">
        <f>O2718*H2718</f>
        <v>0</v>
      </c>
      <c r="Q2718" s="224">
        <v>0</v>
      </c>
      <c r="R2718" s="224">
        <f>Q2718*H2718</f>
        <v>0</v>
      </c>
      <c r="S2718" s="224">
        <v>0</v>
      </c>
      <c r="T2718" s="225">
        <f>S2718*H2718</f>
        <v>0</v>
      </c>
      <c r="U2718" s="40"/>
      <c r="V2718" s="40"/>
      <c r="W2718" s="40"/>
      <c r="X2718" s="40"/>
      <c r="Y2718" s="40"/>
      <c r="Z2718" s="40"/>
      <c r="AA2718" s="40"/>
      <c r="AB2718" s="40"/>
      <c r="AC2718" s="40"/>
      <c r="AD2718" s="40"/>
      <c r="AE2718" s="40"/>
      <c r="AR2718" s="226" t="s">
        <v>286</v>
      </c>
      <c r="AT2718" s="226" t="s">
        <v>182</v>
      </c>
      <c r="AU2718" s="226" t="s">
        <v>82</v>
      </c>
      <c r="AY2718" s="19" t="s">
        <v>180</v>
      </c>
      <c r="BE2718" s="227">
        <f>IF(N2718="základní",J2718,0)</f>
        <v>0</v>
      </c>
      <c r="BF2718" s="227">
        <f>IF(N2718="snížená",J2718,0)</f>
        <v>0</v>
      </c>
      <c r="BG2718" s="227">
        <f>IF(N2718="zákl. přenesená",J2718,0)</f>
        <v>0</v>
      </c>
      <c r="BH2718" s="227">
        <f>IF(N2718="sníž. přenesená",J2718,0)</f>
        <v>0</v>
      </c>
      <c r="BI2718" s="227">
        <f>IF(N2718="nulová",J2718,0)</f>
        <v>0</v>
      </c>
      <c r="BJ2718" s="19" t="s">
        <v>80</v>
      </c>
      <c r="BK2718" s="227">
        <f>ROUND(I2718*H2718,2)</f>
        <v>0</v>
      </c>
      <c r="BL2718" s="19" t="s">
        <v>286</v>
      </c>
      <c r="BM2718" s="226" t="s">
        <v>2997</v>
      </c>
    </row>
    <row r="2719" s="2" customFormat="1">
      <c r="A2719" s="40"/>
      <c r="B2719" s="41"/>
      <c r="C2719" s="42"/>
      <c r="D2719" s="228" t="s">
        <v>189</v>
      </c>
      <c r="E2719" s="42"/>
      <c r="F2719" s="229" t="s">
        <v>2996</v>
      </c>
      <c r="G2719" s="42"/>
      <c r="H2719" s="42"/>
      <c r="I2719" s="230"/>
      <c r="J2719" s="42"/>
      <c r="K2719" s="42"/>
      <c r="L2719" s="46"/>
      <c r="M2719" s="231"/>
      <c r="N2719" s="232"/>
      <c r="O2719" s="86"/>
      <c r="P2719" s="86"/>
      <c r="Q2719" s="86"/>
      <c r="R2719" s="86"/>
      <c r="S2719" s="86"/>
      <c r="T2719" s="87"/>
      <c r="U2719" s="40"/>
      <c r="V2719" s="40"/>
      <c r="W2719" s="40"/>
      <c r="X2719" s="40"/>
      <c r="Y2719" s="40"/>
      <c r="Z2719" s="40"/>
      <c r="AA2719" s="40"/>
      <c r="AB2719" s="40"/>
      <c r="AC2719" s="40"/>
      <c r="AD2719" s="40"/>
      <c r="AE2719" s="40"/>
      <c r="AT2719" s="19" t="s">
        <v>189</v>
      </c>
      <c r="AU2719" s="19" t="s">
        <v>82</v>
      </c>
    </row>
    <row r="2720" s="12" customFormat="1" ht="22.8" customHeight="1">
      <c r="A2720" s="12"/>
      <c r="B2720" s="199"/>
      <c r="C2720" s="200"/>
      <c r="D2720" s="201" t="s">
        <v>71</v>
      </c>
      <c r="E2720" s="213" t="s">
        <v>240</v>
      </c>
      <c r="F2720" s="213" t="s">
        <v>383</v>
      </c>
      <c r="G2720" s="200"/>
      <c r="H2720" s="200"/>
      <c r="I2720" s="203"/>
      <c r="J2720" s="214">
        <f>BK2720</f>
        <v>0</v>
      </c>
      <c r="K2720" s="200"/>
      <c r="L2720" s="205"/>
      <c r="M2720" s="206"/>
      <c r="N2720" s="207"/>
      <c r="O2720" s="207"/>
      <c r="P2720" s="208">
        <f>SUM(P2721:P2839)</f>
        <v>0</v>
      </c>
      <c r="Q2720" s="207"/>
      <c r="R2720" s="208">
        <f>SUM(R2721:R2839)</f>
        <v>0.45427042000000001</v>
      </c>
      <c r="S2720" s="207"/>
      <c r="T2720" s="209">
        <f>SUM(T2721:T2839)</f>
        <v>0</v>
      </c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R2720" s="210" t="s">
        <v>80</v>
      </c>
      <c r="AT2720" s="211" t="s">
        <v>71</v>
      </c>
      <c r="AU2720" s="211" t="s">
        <v>80</v>
      </c>
      <c r="AY2720" s="210" t="s">
        <v>180</v>
      </c>
      <c r="BK2720" s="212">
        <f>SUM(BK2721:BK2839)</f>
        <v>0</v>
      </c>
    </row>
    <row r="2721" s="2" customFormat="1" ht="16.5" customHeight="1">
      <c r="A2721" s="40"/>
      <c r="B2721" s="41"/>
      <c r="C2721" s="215" t="s">
        <v>2998</v>
      </c>
      <c r="D2721" s="215" t="s">
        <v>182</v>
      </c>
      <c r="E2721" s="216" t="s">
        <v>2999</v>
      </c>
      <c r="F2721" s="217" t="s">
        <v>3000</v>
      </c>
      <c r="G2721" s="218" t="s">
        <v>185</v>
      </c>
      <c r="H2721" s="219">
        <v>10.289999999999999</v>
      </c>
      <c r="I2721" s="220"/>
      <c r="J2721" s="221">
        <f>ROUND(I2721*H2721,2)</f>
        <v>0</v>
      </c>
      <c r="K2721" s="217" t="s">
        <v>186</v>
      </c>
      <c r="L2721" s="46"/>
      <c r="M2721" s="222" t="s">
        <v>19</v>
      </c>
      <c r="N2721" s="223" t="s">
        <v>43</v>
      </c>
      <c r="O2721" s="86"/>
      <c r="P2721" s="224">
        <f>O2721*H2721</f>
        <v>0</v>
      </c>
      <c r="Q2721" s="224">
        <v>0.00046999999999999999</v>
      </c>
      <c r="R2721" s="224">
        <f>Q2721*H2721</f>
        <v>0.0048362999999999991</v>
      </c>
      <c r="S2721" s="224">
        <v>0</v>
      </c>
      <c r="T2721" s="225">
        <f>S2721*H2721</f>
        <v>0</v>
      </c>
      <c r="U2721" s="40"/>
      <c r="V2721" s="40"/>
      <c r="W2721" s="40"/>
      <c r="X2721" s="40"/>
      <c r="Y2721" s="40"/>
      <c r="Z2721" s="40"/>
      <c r="AA2721" s="40"/>
      <c r="AB2721" s="40"/>
      <c r="AC2721" s="40"/>
      <c r="AD2721" s="40"/>
      <c r="AE2721" s="40"/>
      <c r="AR2721" s="226" t="s">
        <v>187</v>
      </c>
      <c r="AT2721" s="226" t="s">
        <v>182</v>
      </c>
      <c r="AU2721" s="226" t="s">
        <v>82</v>
      </c>
      <c r="AY2721" s="19" t="s">
        <v>180</v>
      </c>
      <c r="BE2721" s="227">
        <f>IF(N2721="základní",J2721,0)</f>
        <v>0</v>
      </c>
      <c r="BF2721" s="227">
        <f>IF(N2721="snížená",J2721,0)</f>
        <v>0</v>
      </c>
      <c r="BG2721" s="227">
        <f>IF(N2721="zákl. přenesená",J2721,0)</f>
        <v>0</v>
      </c>
      <c r="BH2721" s="227">
        <f>IF(N2721="sníž. přenesená",J2721,0)</f>
        <v>0</v>
      </c>
      <c r="BI2721" s="227">
        <f>IF(N2721="nulová",J2721,0)</f>
        <v>0</v>
      </c>
      <c r="BJ2721" s="19" t="s">
        <v>80</v>
      </c>
      <c r="BK2721" s="227">
        <f>ROUND(I2721*H2721,2)</f>
        <v>0</v>
      </c>
      <c r="BL2721" s="19" t="s">
        <v>187</v>
      </c>
      <c r="BM2721" s="226" t="s">
        <v>3001</v>
      </c>
    </row>
    <row r="2722" s="2" customFormat="1">
      <c r="A2722" s="40"/>
      <c r="B2722" s="41"/>
      <c r="C2722" s="42"/>
      <c r="D2722" s="228" t="s">
        <v>189</v>
      </c>
      <c r="E2722" s="42"/>
      <c r="F2722" s="229" t="s">
        <v>3002</v>
      </c>
      <c r="G2722" s="42"/>
      <c r="H2722" s="42"/>
      <c r="I2722" s="230"/>
      <c r="J2722" s="42"/>
      <c r="K2722" s="42"/>
      <c r="L2722" s="46"/>
      <c r="M2722" s="231"/>
      <c r="N2722" s="232"/>
      <c r="O2722" s="86"/>
      <c r="P2722" s="86"/>
      <c r="Q2722" s="86"/>
      <c r="R2722" s="86"/>
      <c r="S2722" s="86"/>
      <c r="T2722" s="87"/>
      <c r="U2722" s="40"/>
      <c r="V2722" s="40"/>
      <c r="W2722" s="40"/>
      <c r="X2722" s="40"/>
      <c r="Y2722" s="40"/>
      <c r="Z2722" s="40"/>
      <c r="AA2722" s="40"/>
      <c r="AB2722" s="40"/>
      <c r="AC2722" s="40"/>
      <c r="AD2722" s="40"/>
      <c r="AE2722" s="40"/>
      <c r="AT2722" s="19" t="s">
        <v>189</v>
      </c>
      <c r="AU2722" s="19" t="s">
        <v>82</v>
      </c>
    </row>
    <row r="2723" s="2" customFormat="1">
      <c r="A2723" s="40"/>
      <c r="B2723" s="41"/>
      <c r="C2723" s="42"/>
      <c r="D2723" s="233" t="s">
        <v>191</v>
      </c>
      <c r="E2723" s="42"/>
      <c r="F2723" s="234" t="s">
        <v>3003</v>
      </c>
      <c r="G2723" s="42"/>
      <c r="H2723" s="42"/>
      <c r="I2723" s="230"/>
      <c r="J2723" s="42"/>
      <c r="K2723" s="42"/>
      <c r="L2723" s="46"/>
      <c r="M2723" s="231"/>
      <c r="N2723" s="232"/>
      <c r="O2723" s="86"/>
      <c r="P2723" s="86"/>
      <c r="Q2723" s="86"/>
      <c r="R2723" s="86"/>
      <c r="S2723" s="86"/>
      <c r="T2723" s="87"/>
      <c r="U2723" s="40"/>
      <c r="V2723" s="40"/>
      <c r="W2723" s="40"/>
      <c r="X2723" s="40"/>
      <c r="Y2723" s="40"/>
      <c r="Z2723" s="40"/>
      <c r="AA2723" s="40"/>
      <c r="AB2723" s="40"/>
      <c r="AC2723" s="40"/>
      <c r="AD2723" s="40"/>
      <c r="AE2723" s="40"/>
      <c r="AT2723" s="19" t="s">
        <v>191</v>
      </c>
      <c r="AU2723" s="19" t="s">
        <v>82</v>
      </c>
    </row>
    <row r="2724" s="14" customFormat="1">
      <c r="A2724" s="14"/>
      <c r="B2724" s="246"/>
      <c r="C2724" s="247"/>
      <c r="D2724" s="228" t="s">
        <v>193</v>
      </c>
      <c r="E2724" s="248" t="s">
        <v>19</v>
      </c>
      <c r="F2724" s="249" t="s">
        <v>2313</v>
      </c>
      <c r="G2724" s="247"/>
      <c r="H2724" s="248" t="s">
        <v>19</v>
      </c>
      <c r="I2724" s="250"/>
      <c r="J2724" s="247"/>
      <c r="K2724" s="247"/>
      <c r="L2724" s="251"/>
      <c r="M2724" s="252"/>
      <c r="N2724" s="253"/>
      <c r="O2724" s="253"/>
      <c r="P2724" s="253"/>
      <c r="Q2724" s="253"/>
      <c r="R2724" s="253"/>
      <c r="S2724" s="253"/>
      <c r="T2724" s="25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55" t="s">
        <v>193</v>
      </c>
      <c r="AU2724" s="255" t="s">
        <v>82</v>
      </c>
      <c r="AV2724" s="14" t="s">
        <v>80</v>
      </c>
      <c r="AW2724" s="14" t="s">
        <v>33</v>
      </c>
      <c r="AX2724" s="14" t="s">
        <v>72</v>
      </c>
      <c r="AY2724" s="255" t="s">
        <v>180</v>
      </c>
    </row>
    <row r="2725" s="13" customFormat="1">
      <c r="A2725" s="13"/>
      <c r="B2725" s="235"/>
      <c r="C2725" s="236"/>
      <c r="D2725" s="228" t="s">
        <v>193</v>
      </c>
      <c r="E2725" s="237" t="s">
        <v>19</v>
      </c>
      <c r="F2725" s="238" t="s">
        <v>2321</v>
      </c>
      <c r="G2725" s="236"/>
      <c r="H2725" s="239">
        <v>10.289999999999999</v>
      </c>
      <c r="I2725" s="240"/>
      <c r="J2725" s="236"/>
      <c r="K2725" s="236"/>
      <c r="L2725" s="241"/>
      <c r="M2725" s="242"/>
      <c r="N2725" s="243"/>
      <c r="O2725" s="243"/>
      <c r="P2725" s="243"/>
      <c r="Q2725" s="243"/>
      <c r="R2725" s="243"/>
      <c r="S2725" s="243"/>
      <c r="T2725" s="244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45" t="s">
        <v>193</v>
      </c>
      <c r="AU2725" s="245" t="s">
        <v>82</v>
      </c>
      <c r="AV2725" s="13" t="s">
        <v>82</v>
      </c>
      <c r="AW2725" s="13" t="s">
        <v>33</v>
      </c>
      <c r="AX2725" s="13" t="s">
        <v>80</v>
      </c>
      <c r="AY2725" s="245" t="s">
        <v>180</v>
      </c>
    </row>
    <row r="2726" s="2" customFormat="1" ht="16.5" customHeight="1">
      <c r="A2726" s="40"/>
      <c r="B2726" s="41"/>
      <c r="C2726" s="215" t="s">
        <v>3004</v>
      </c>
      <c r="D2726" s="215" t="s">
        <v>182</v>
      </c>
      <c r="E2726" s="216" t="s">
        <v>3005</v>
      </c>
      <c r="F2726" s="217" t="s">
        <v>3006</v>
      </c>
      <c r="G2726" s="218" t="s">
        <v>235</v>
      </c>
      <c r="H2726" s="219">
        <v>1.3</v>
      </c>
      <c r="I2726" s="220"/>
      <c r="J2726" s="221">
        <f>ROUND(I2726*H2726,2)</f>
        <v>0</v>
      </c>
      <c r="K2726" s="217" t="s">
        <v>19</v>
      </c>
      <c r="L2726" s="46"/>
      <c r="M2726" s="222" t="s">
        <v>19</v>
      </c>
      <c r="N2726" s="223" t="s">
        <v>43</v>
      </c>
      <c r="O2726" s="86"/>
      <c r="P2726" s="224">
        <f>O2726*H2726</f>
        <v>0</v>
      </c>
      <c r="Q2726" s="224">
        <v>0</v>
      </c>
      <c r="R2726" s="224">
        <f>Q2726*H2726</f>
        <v>0</v>
      </c>
      <c r="S2726" s="224">
        <v>0</v>
      </c>
      <c r="T2726" s="225">
        <f>S2726*H2726</f>
        <v>0</v>
      </c>
      <c r="U2726" s="40"/>
      <c r="V2726" s="40"/>
      <c r="W2726" s="40"/>
      <c r="X2726" s="40"/>
      <c r="Y2726" s="40"/>
      <c r="Z2726" s="40"/>
      <c r="AA2726" s="40"/>
      <c r="AB2726" s="40"/>
      <c r="AC2726" s="40"/>
      <c r="AD2726" s="40"/>
      <c r="AE2726" s="40"/>
      <c r="AR2726" s="226" t="s">
        <v>187</v>
      </c>
      <c r="AT2726" s="226" t="s">
        <v>182</v>
      </c>
      <c r="AU2726" s="226" t="s">
        <v>82</v>
      </c>
      <c r="AY2726" s="19" t="s">
        <v>180</v>
      </c>
      <c r="BE2726" s="227">
        <f>IF(N2726="základní",J2726,0)</f>
        <v>0</v>
      </c>
      <c r="BF2726" s="227">
        <f>IF(N2726="snížená",J2726,0)</f>
        <v>0</v>
      </c>
      <c r="BG2726" s="227">
        <f>IF(N2726="zákl. přenesená",J2726,0)</f>
        <v>0</v>
      </c>
      <c r="BH2726" s="227">
        <f>IF(N2726="sníž. přenesená",J2726,0)</f>
        <v>0</v>
      </c>
      <c r="BI2726" s="227">
        <f>IF(N2726="nulová",J2726,0)</f>
        <v>0</v>
      </c>
      <c r="BJ2726" s="19" t="s">
        <v>80</v>
      </c>
      <c r="BK2726" s="227">
        <f>ROUND(I2726*H2726,2)</f>
        <v>0</v>
      </c>
      <c r="BL2726" s="19" t="s">
        <v>187</v>
      </c>
      <c r="BM2726" s="226" t="s">
        <v>3007</v>
      </c>
    </row>
    <row r="2727" s="2" customFormat="1">
      <c r="A2727" s="40"/>
      <c r="B2727" s="41"/>
      <c r="C2727" s="42"/>
      <c r="D2727" s="228" t="s">
        <v>189</v>
      </c>
      <c r="E2727" s="42"/>
      <c r="F2727" s="229" t="s">
        <v>3006</v>
      </c>
      <c r="G2727" s="42"/>
      <c r="H2727" s="42"/>
      <c r="I2727" s="230"/>
      <c r="J2727" s="42"/>
      <c r="K2727" s="42"/>
      <c r="L2727" s="46"/>
      <c r="M2727" s="231"/>
      <c r="N2727" s="232"/>
      <c r="O2727" s="86"/>
      <c r="P2727" s="86"/>
      <c r="Q2727" s="86"/>
      <c r="R2727" s="86"/>
      <c r="S2727" s="86"/>
      <c r="T2727" s="87"/>
      <c r="U2727" s="40"/>
      <c r="V2727" s="40"/>
      <c r="W2727" s="40"/>
      <c r="X2727" s="40"/>
      <c r="Y2727" s="40"/>
      <c r="Z2727" s="40"/>
      <c r="AA2727" s="40"/>
      <c r="AB2727" s="40"/>
      <c r="AC2727" s="40"/>
      <c r="AD2727" s="40"/>
      <c r="AE2727" s="40"/>
      <c r="AT2727" s="19" t="s">
        <v>189</v>
      </c>
      <c r="AU2727" s="19" t="s">
        <v>82</v>
      </c>
    </row>
    <row r="2728" s="2" customFormat="1" ht="16.5" customHeight="1">
      <c r="A2728" s="40"/>
      <c r="B2728" s="41"/>
      <c r="C2728" s="215" t="s">
        <v>3008</v>
      </c>
      <c r="D2728" s="215" t="s">
        <v>182</v>
      </c>
      <c r="E2728" s="216" t="s">
        <v>3009</v>
      </c>
      <c r="F2728" s="217" t="s">
        <v>3010</v>
      </c>
      <c r="G2728" s="218" t="s">
        <v>387</v>
      </c>
      <c r="H2728" s="219">
        <v>19</v>
      </c>
      <c r="I2728" s="220"/>
      <c r="J2728" s="221">
        <f>ROUND(I2728*H2728,2)</f>
        <v>0</v>
      </c>
      <c r="K2728" s="217" t="s">
        <v>19</v>
      </c>
      <c r="L2728" s="46"/>
      <c r="M2728" s="222" t="s">
        <v>19</v>
      </c>
      <c r="N2728" s="223" t="s">
        <v>43</v>
      </c>
      <c r="O2728" s="86"/>
      <c r="P2728" s="224">
        <f>O2728*H2728</f>
        <v>0</v>
      </c>
      <c r="Q2728" s="224">
        <v>0</v>
      </c>
      <c r="R2728" s="224">
        <f>Q2728*H2728</f>
        <v>0</v>
      </c>
      <c r="S2728" s="224">
        <v>0</v>
      </c>
      <c r="T2728" s="225">
        <f>S2728*H2728</f>
        <v>0</v>
      </c>
      <c r="U2728" s="40"/>
      <c r="V2728" s="40"/>
      <c r="W2728" s="40"/>
      <c r="X2728" s="40"/>
      <c r="Y2728" s="40"/>
      <c r="Z2728" s="40"/>
      <c r="AA2728" s="40"/>
      <c r="AB2728" s="40"/>
      <c r="AC2728" s="40"/>
      <c r="AD2728" s="40"/>
      <c r="AE2728" s="40"/>
      <c r="AR2728" s="226" t="s">
        <v>286</v>
      </c>
      <c r="AT2728" s="226" t="s">
        <v>182</v>
      </c>
      <c r="AU2728" s="226" t="s">
        <v>82</v>
      </c>
      <c r="AY2728" s="19" t="s">
        <v>180</v>
      </c>
      <c r="BE2728" s="227">
        <f>IF(N2728="základní",J2728,0)</f>
        <v>0</v>
      </c>
      <c r="BF2728" s="227">
        <f>IF(N2728="snížená",J2728,0)</f>
        <v>0</v>
      </c>
      <c r="BG2728" s="227">
        <f>IF(N2728="zákl. přenesená",J2728,0)</f>
        <v>0</v>
      </c>
      <c r="BH2728" s="227">
        <f>IF(N2728="sníž. přenesená",J2728,0)</f>
        <v>0</v>
      </c>
      <c r="BI2728" s="227">
        <f>IF(N2728="nulová",J2728,0)</f>
        <v>0</v>
      </c>
      <c r="BJ2728" s="19" t="s">
        <v>80</v>
      </c>
      <c r="BK2728" s="227">
        <f>ROUND(I2728*H2728,2)</f>
        <v>0</v>
      </c>
      <c r="BL2728" s="19" t="s">
        <v>286</v>
      </c>
      <c r="BM2728" s="226" t="s">
        <v>3011</v>
      </c>
    </row>
    <row r="2729" s="2" customFormat="1">
      <c r="A2729" s="40"/>
      <c r="B2729" s="41"/>
      <c r="C2729" s="42"/>
      <c r="D2729" s="228" t="s">
        <v>189</v>
      </c>
      <c r="E2729" s="42"/>
      <c r="F2729" s="229" t="s">
        <v>3010</v>
      </c>
      <c r="G2729" s="42"/>
      <c r="H2729" s="42"/>
      <c r="I2729" s="230"/>
      <c r="J2729" s="42"/>
      <c r="K2729" s="42"/>
      <c r="L2729" s="46"/>
      <c r="M2729" s="231"/>
      <c r="N2729" s="232"/>
      <c r="O2729" s="86"/>
      <c r="P2729" s="86"/>
      <c r="Q2729" s="86"/>
      <c r="R2729" s="86"/>
      <c r="S2729" s="86"/>
      <c r="T2729" s="87"/>
      <c r="U2729" s="40"/>
      <c r="V2729" s="40"/>
      <c r="W2729" s="40"/>
      <c r="X2729" s="40"/>
      <c r="Y2729" s="40"/>
      <c r="Z2729" s="40"/>
      <c r="AA2729" s="40"/>
      <c r="AB2729" s="40"/>
      <c r="AC2729" s="40"/>
      <c r="AD2729" s="40"/>
      <c r="AE2729" s="40"/>
      <c r="AT2729" s="19" t="s">
        <v>189</v>
      </c>
      <c r="AU2729" s="19" t="s">
        <v>82</v>
      </c>
    </row>
    <row r="2730" s="2" customFormat="1" ht="21.75" customHeight="1">
      <c r="A2730" s="40"/>
      <c r="B2730" s="41"/>
      <c r="C2730" s="215" t="s">
        <v>3012</v>
      </c>
      <c r="D2730" s="215" t="s">
        <v>182</v>
      </c>
      <c r="E2730" s="216" t="s">
        <v>3013</v>
      </c>
      <c r="F2730" s="217" t="s">
        <v>3014</v>
      </c>
      <c r="G2730" s="218" t="s">
        <v>185</v>
      </c>
      <c r="H2730" s="219">
        <v>889.78099999999995</v>
      </c>
      <c r="I2730" s="220"/>
      <c r="J2730" s="221">
        <f>ROUND(I2730*H2730,2)</f>
        <v>0</v>
      </c>
      <c r="K2730" s="217" t="s">
        <v>186</v>
      </c>
      <c r="L2730" s="46"/>
      <c r="M2730" s="222" t="s">
        <v>19</v>
      </c>
      <c r="N2730" s="223" t="s">
        <v>43</v>
      </c>
      <c r="O2730" s="86"/>
      <c r="P2730" s="224">
        <f>O2730*H2730</f>
        <v>0</v>
      </c>
      <c r="Q2730" s="224">
        <v>0</v>
      </c>
      <c r="R2730" s="224">
        <f>Q2730*H2730</f>
        <v>0</v>
      </c>
      <c r="S2730" s="224">
        <v>0</v>
      </c>
      <c r="T2730" s="225">
        <f>S2730*H2730</f>
        <v>0</v>
      </c>
      <c r="U2730" s="40"/>
      <c r="V2730" s="40"/>
      <c r="W2730" s="40"/>
      <c r="X2730" s="40"/>
      <c r="Y2730" s="40"/>
      <c r="Z2730" s="40"/>
      <c r="AA2730" s="40"/>
      <c r="AB2730" s="40"/>
      <c r="AC2730" s="40"/>
      <c r="AD2730" s="40"/>
      <c r="AE2730" s="40"/>
      <c r="AR2730" s="226" t="s">
        <v>187</v>
      </c>
      <c r="AT2730" s="226" t="s">
        <v>182</v>
      </c>
      <c r="AU2730" s="226" t="s">
        <v>82</v>
      </c>
      <c r="AY2730" s="19" t="s">
        <v>180</v>
      </c>
      <c r="BE2730" s="227">
        <f>IF(N2730="základní",J2730,0)</f>
        <v>0</v>
      </c>
      <c r="BF2730" s="227">
        <f>IF(N2730="snížená",J2730,0)</f>
        <v>0</v>
      </c>
      <c r="BG2730" s="227">
        <f>IF(N2730="zákl. přenesená",J2730,0)</f>
        <v>0</v>
      </c>
      <c r="BH2730" s="227">
        <f>IF(N2730="sníž. přenesená",J2730,0)</f>
        <v>0</v>
      </c>
      <c r="BI2730" s="227">
        <f>IF(N2730="nulová",J2730,0)</f>
        <v>0</v>
      </c>
      <c r="BJ2730" s="19" t="s">
        <v>80</v>
      </c>
      <c r="BK2730" s="227">
        <f>ROUND(I2730*H2730,2)</f>
        <v>0</v>
      </c>
      <c r="BL2730" s="19" t="s">
        <v>187</v>
      </c>
      <c r="BM2730" s="226" t="s">
        <v>3015</v>
      </c>
    </row>
    <row r="2731" s="2" customFormat="1">
      <c r="A2731" s="40"/>
      <c r="B2731" s="41"/>
      <c r="C2731" s="42"/>
      <c r="D2731" s="228" t="s">
        <v>189</v>
      </c>
      <c r="E2731" s="42"/>
      <c r="F2731" s="229" t="s">
        <v>3016</v>
      </c>
      <c r="G2731" s="42"/>
      <c r="H2731" s="42"/>
      <c r="I2731" s="230"/>
      <c r="J2731" s="42"/>
      <c r="K2731" s="42"/>
      <c r="L2731" s="46"/>
      <c r="M2731" s="231"/>
      <c r="N2731" s="232"/>
      <c r="O2731" s="86"/>
      <c r="P2731" s="86"/>
      <c r="Q2731" s="86"/>
      <c r="R2731" s="86"/>
      <c r="S2731" s="86"/>
      <c r="T2731" s="87"/>
      <c r="U2731" s="40"/>
      <c r="V2731" s="40"/>
      <c r="W2731" s="40"/>
      <c r="X2731" s="40"/>
      <c r="Y2731" s="40"/>
      <c r="Z2731" s="40"/>
      <c r="AA2731" s="40"/>
      <c r="AB2731" s="40"/>
      <c r="AC2731" s="40"/>
      <c r="AD2731" s="40"/>
      <c r="AE2731" s="40"/>
      <c r="AT2731" s="19" t="s">
        <v>189</v>
      </c>
      <c r="AU2731" s="19" t="s">
        <v>82</v>
      </c>
    </row>
    <row r="2732" s="2" customFormat="1">
      <c r="A2732" s="40"/>
      <c r="B2732" s="41"/>
      <c r="C2732" s="42"/>
      <c r="D2732" s="233" t="s">
        <v>191</v>
      </c>
      <c r="E2732" s="42"/>
      <c r="F2732" s="234" t="s">
        <v>3017</v>
      </c>
      <c r="G2732" s="42"/>
      <c r="H2732" s="42"/>
      <c r="I2732" s="230"/>
      <c r="J2732" s="42"/>
      <c r="K2732" s="42"/>
      <c r="L2732" s="46"/>
      <c r="M2732" s="231"/>
      <c r="N2732" s="232"/>
      <c r="O2732" s="86"/>
      <c r="P2732" s="86"/>
      <c r="Q2732" s="86"/>
      <c r="R2732" s="86"/>
      <c r="S2732" s="86"/>
      <c r="T2732" s="87"/>
      <c r="U2732" s="40"/>
      <c r="V2732" s="40"/>
      <c r="W2732" s="40"/>
      <c r="X2732" s="40"/>
      <c r="Y2732" s="40"/>
      <c r="Z2732" s="40"/>
      <c r="AA2732" s="40"/>
      <c r="AB2732" s="40"/>
      <c r="AC2732" s="40"/>
      <c r="AD2732" s="40"/>
      <c r="AE2732" s="40"/>
      <c r="AT2732" s="19" t="s">
        <v>191</v>
      </c>
      <c r="AU2732" s="19" t="s">
        <v>82</v>
      </c>
    </row>
    <row r="2733" s="14" customFormat="1">
      <c r="A2733" s="14"/>
      <c r="B2733" s="246"/>
      <c r="C2733" s="247"/>
      <c r="D2733" s="228" t="s">
        <v>193</v>
      </c>
      <c r="E2733" s="248" t="s">
        <v>19</v>
      </c>
      <c r="F2733" s="249" t="s">
        <v>3018</v>
      </c>
      <c r="G2733" s="247"/>
      <c r="H2733" s="248" t="s">
        <v>19</v>
      </c>
      <c r="I2733" s="250"/>
      <c r="J2733" s="247"/>
      <c r="K2733" s="247"/>
      <c r="L2733" s="251"/>
      <c r="M2733" s="252"/>
      <c r="N2733" s="253"/>
      <c r="O2733" s="253"/>
      <c r="P2733" s="253"/>
      <c r="Q2733" s="253"/>
      <c r="R2733" s="253"/>
      <c r="S2733" s="253"/>
      <c r="T2733" s="25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5" t="s">
        <v>193</v>
      </c>
      <c r="AU2733" s="255" t="s">
        <v>82</v>
      </c>
      <c r="AV2733" s="14" t="s">
        <v>80</v>
      </c>
      <c r="AW2733" s="14" t="s">
        <v>33</v>
      </c>
      <c r="AX2733" s="14" t="s">
        <v>72</v>
      </c>
      <c r="AY2733" s="255" t="s">
        <v>180</v>
      </c>
    </row>
    <row r="2734" s="13" customFormat="1">
      <c r="A2734" s="13"/>
      <c r="B2734" s="235"/>
      <c r="C2734" s="236"/>
      <c r="D2734" s="228" t="s">
        <v>193</v>
      </c>
      <c r="E2734" s="237" t="s">
        <v>19</v>
      </c>
      <c r="F2734" s="238" t="s">
        <v>3019</v>
      </c>
      <c r="G2734" s="236"/>
      <c r="H2734" s="239">
        <v>233.40600000000001</v>
      </c>
      <c r="I2734" s="240"/>
      <c r="J2734" s="236"/>
      <c r="K2734" s="236"/>
      <c r="L2734" s="241"/>
      <c r="M2734" s="242"/>
      <c r="N2734" s="243"/>
      <c r="O2734" s="243"/>
      <c r="P2734" s="243"/>
      <c r="Q2734" s="243"/>
      <c r="R2734" s="243"/>
      <c r="S2734" s="243"/>
      <c r="T2734" s="244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45" t="s">
        <v>193</v>
      </c>
      <c r="AU2734" s="245" t="s">
        <v>82</v>
      </c>
      <c r="AV2734" s="13" t="s">
        <v>82</v>
      </c>
      <c r="AW2734" s="13" t="s">
        <v>33</v>
      </c>
      <c r="AX2734" s="13" t="s">
        <v>72</v>
      </c>
      <c r="AY2734" s="245" t="s">
        <v>180</v>
      </c>
    </row>
    <row r="2735" s="14" customFormat="1">
      <c r="A2735" s="14"/>
      <c r="B2735" s="246"/>
      <c r="C2735" s="247"/>
      <c r="D2735" s="228" t="s">
        <v>193</v>
      </c>
      <c r="E2735" s="248" t="s">
        <v>19</v>
      </c>
      <c r="F2735" s="249" t="s">
        <v>3020</v>
      </c>
      <c r="G2735" s="247"/>
      <c r="H2735" s="248" t="s">
        <v>19</v>
      </c>
      <c r="I2735" s="250"/>
      <c r="J2735" s="247"/>
      <c r="K2735" s="247"/>
      <c r="L2735" s="251"/>
      <c r="M2735" s="252"/>
      <c r="N2735" s="253"/>
      <c r="O2735" s="253"/>
      <c r="P2735" s="253"/>
      <c r="Q2735" s="253"/>
      <c r="R2735" s="253"/>
      <c r="S2735" s="253"/>
      <c r="T2735" s="254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55" t="s">
        <v>193</v>
      </c>
      <c r="AU2735" s="255" t="s">
        <v>82</v>
      </c>
      <c r="AV2735" s="14" t="s">
        <v>80</v>
      </c>
      <c r="AW2735" s="14" t="s">
        <v>33</v>
      </c>
      <c r="AX2735" s="14" t="s">
        <v>72</v>
      </c>
      <c r="AY2735" s="255" t="s">
        <v>180</v>
      </c>
    </row>
    <row r="2736" s="13" customFormat="1">
      <c r="A2736" s="13"/>
      <c r="B2736" s="235"/>
      <c r="C2736" s="236"/>
      <c r="D2736" s="228" t="s">
        <v>193</v>
      </c>
      <c r="E2736" s="237" t="s">
        <v>19</v>
      </c>
      <c r="F2736" s="238" t="s">
        <v>3021</v>
      </c>
      <c r="G2736" s="236"/>
      <c r="H2736" s="239">
        <v>118.5</v>
      </c>
      <c r="I2736" s="240"/>
      <c r="J2736" s="236"/>
      <c r="K2736" s="236"/>
      <c r="L2736" s="241"/>
      <c r="M2736" s="242"/>
      <c r="N2736" s="243"/>
      <c r="O2736" s="243"/>
      <c r="P2736" s="243"/>
      <c r="Q2736" s="243"/>
      <c r="R2736" s="243"/>
      <c r="S2736" s="243"/>
      <c r="T2736" s="244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45" t="s">
        <v>193</v>
      </c>
      <c r="AU2736" s="245" t="s">
        <v>82</v>
      </c>
      <c r="AV2736" s="13" t="s">
        <v>82</v>
      </c>
      <c r="AW2736" s="13" t="s">
        <v>33</v>
      </c>
      <c r="AX2736" s="13" t="s">
        <v>72</v>
      </c>
      <c r="AY2736" s="245" t="s">
        <v>180</v>
      </c>
    </row>
    <row r="2737" s="16" customFormat="1">
      <c r="A2737" s="16"/>
      <c r="B2737" s="267"/>
      <c r="C2737" s="268"/>
      <c r="D2737" s="228" t="s">
        <v>193</v>
      </c>
      <c r="E2737" s="269" t="s">
        <v>19</v>
      </c>
      <c r="F2737" s="270" t="s">
        <v>473</v>
      </c>
      <c r="G2737" s="268"/>
      <c r="H2737" s="271">
        <v>351.90600000000001</v>
      </c>
      <c r="I2737" s="272"/>
      <c r="J2737" s="268"/>
      <c r="K2737" s="268"/>
      <c r="L2737" s="273"/>
      <c r="M2737" s="274"/>
      <c r="N2737" s="275"/>
      <c r="O2737" s="275"/>
      <c r="P2737" s="275"/>
      <c r="Q2737" s="275"/>
      <c r="R2737" s="275"/>
      <c r="S2737" s="275"/>
      <c r="T2737" s="276"/>
      <c r="U2737" s="16"/>
      <c r="V2737" s="16"/>
      <c r="W2737" s="16"/>
      <c r="X2737" s="16"/>
      <c r="Y2737" s="16"/>
      <c r="Z2737" s="16"/>
      <c r="AA2737" s="16"/>
      <c r="AB2737" s="16"/>
      <c r="AC2737" s="16"/>
      <c r="AD2737" s="16"/>
      <c r="AE2737" s="16"/>
      <c r="AT2737" s="277" t="s">
        <v>193</v>
      </c>
      <c r="AU2737" s="277" t="s">
        <v>82</v>
      </c>
      <c r="AV2737" s="16" t="s">
        <v>100</v>
      </c>
      <c r="AW2737" s="16" t="s">
        <v>33</v>
      </c>
      <c r="AX2737" s="16" t="s">
        <v>72</v>
      </c>
      <c r="AY2737" s="277" t="s">
        <v>180</v>
      </c>
    </row>
    <row r="2738" s="14" customFormat="1">
      <c r="A2738" s="14"/>
      <c r="B2738" s="246"/>
      <c r="C2738" s="247"/>
      <c r="D2738" s="228" t="s">
        <v>193</v>
      </c>
      <c r="E2738" s="248" t="s">
        <v>19</v>
      </c>
      <c r="F2738" s="249" t="s">
        <v>2755</v>
      </c>
      <c r="G2738" s="247"/>
      <c r="H2738" s="248" t="s">
        <v>19</v>
      </c>
      <c r="I2738" s="250"/>
      <c r="J2738" s="247"/>
      <c r="K2738" s="247"/>
      <c r="L2738" s="251"/>
      <c r="M2738" s="252"/>
      <c r="N2738" s="253"/>
      <c r="O2738" s="253"/>
      <c r="P2738" s="253"/>
      <c r="Q2738" s="253"/>
      <c r="R2738" s="253"/>
      <c r="S2738" s="253"/>
      <c r="T2738" s="25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55" t="s">
        <v>193</v>
      </c>
      <c r="AU2738" s="255" t="s">
        <v>82</v>
      </c>
      <c r="AV2738" s="14" t="s">
        <v>80</v>
      </c>
      <c r="AW2738" s="14" t="s">
        <v>33</v>
      </c>
      <c r="AX2738" s="14" t="s">
        <v>72</v>
      </c>
      <c r="AY2738" s="255" t="s">
        <v>180</v>
      </c>
    </row>
    <row r="2739" s="13" customFormat="1">
      <c r="A2739" s="13"/>
      <c r="B2739" s="235"/>
      <c r="C2739" s="236"/>
      <c r="D2739" s="228" t="s">
        <v>193</v>
      </c>
      <c r="E2739" s="237" t="s">
        <v>19</v>
      </c>
      <c r="F2739" s="238" t="s">
        <v>3022</v>
      </c>
      <c r="G2739" s="236"/>
      <c r="H2739" s="239">
        <v>193.875</v>
      </c>
      <c r="I2739" s="240"/>
      <c r="J2739" s="236"/>
      <c r="K2739" s="236"/>
      <c r="L2739" s="241"/>
      <c r="M2739" s="242"/>
      <c r="N2739" s="243"/>
      <c r="O2739" s="243"/>
      <c r="P2739" s="243"/>
      <c r="Q2739" s="243"/>
      <c r="R2739" s="243"/>
      <c r="S2739" s="243"/>
      <c r="T2739" s="244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45" t="s">
        <v>193</v>
      </c>
      <c r="AU2739" s="245" t="s">
        <v>82</v>
      </c>
      <c r="AV2739" s="13" t="s">
        <v>82</v>
      </c>
      <c r="AW2739" s="13" t="s">
        <v>33</v>
      </c>
      <c r="AX2739" s="13" t="s">
        <v>72</v>
      </c>
      <c r="AY2739" s="245" t="s">
        <v>180</v>
      </c>
    </row>
    <row r="2740" s="14" customFormat="1">
      <c r="A2740" s="14"/>
      <c r="B2740" s="246"/>
      <c r="C2740" s="247"/>
      <c r="D2740" s="228" t="s">
        <v>193</v>
      </c>
      <c r="E2740" s="248" t="s">
        <v>19</v>
      </c>
      <c r="F2740" s="249" t="s">
        <v>3023</v>
      </c>
      <c r="G2740" s="247"/>
      <c r="H2740" s="248" t="s">
        <v>19</v>
      </c>
      <c r="I2740" s="250"/>
      <c r="J2740" s="247"/>
      <c r="K2740" s="247"/>
      <c r="L2740" s="251"/>
      <c r="M2740" s="252"/>
      <c r="N2740" s="253"/>
      <c r="O2740" s="253"/>
      <c r="P2740" s="253"/>
      <c r="Q2740" s="253"/>
      <c r="R2740" s="253"/>
      <c r="S2740" s="253"/>
      <c r="T2740" s="254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T2740" s="255" t="s">
        <v>193</v>
      </c>
      <c r="AU2740" s="255" t="s">
        <v>82</v>
      </c>
      <c r="AV2740" s="14" t="s">
        <v>80</v>
      </c>
      <c r="AW2740" s="14" t="s">
        <v>33</v>
      </c>
      <c r="AX2740" s="14" t="s">
        <v>72</v>
      </c>
      <c r="AY2740" s="255" t="s">
        <v>180</v>
      </c>
    </row>
    <row r="2741" s="13" customFormat="1">
      <c r="A2741" s="13"/>
      <c r="B2741" s="235"/>
      <c r="C2741" s="236"/>
      <c r="D2741" s="228" t="s">
        <v>193</v>
      </c>
      <c r="E2741" s="237" t="s">
        <v>19</v>
      </c>
      <c r="F2741" s="238" t="s">
        <v>3024</v>
      </c>
      <c r="G2741" s="236"/>
      <c r="H2741" s="239">
        <v>344</v>
      </c>
      <c r="I2741" s="240"/>
      <c r="J2741" s="236"/>
      <c r="K2741" s="236"/>
      <c r="L2741" s="241"/>
      <c r="M2741" s="242"/>
      <c r="N2741" s="243"/>
      <c r="O2741" s="243"/>
      <c r="P2741" s="243"/>
      <c r="Q2741" s="243"/>
      <c r="R2741" s="243"/>
      <c r="S2741" s="243"/>
      <c r="T2741" s="244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45" t="s">
        <v>193</v>
      </c>
      <c r="AU2741" s="245" t="s">
        <v>82</v>
      </c>
      <c r="AV2741" s="13" t="s">
        <v>82</v>
      </c>
      <c r="AW2741" s="13" t="s">
        <v>33</v>
      </c>
      <c r="AX2741" s="13" t="s">
        <v>72</v>
      </c>
      <c r="AY2741" s="245" t="s">
        <v>180</v>
      </c>
    </row>
    <row r="2742" s="16" customFormat="1">
      <c r="A2742" s="16"/>
      <c r="B2742" s="267"/>
      <c r="C2742" s="268"/>
      <c r="D2742" s="228" t="s">
        <v>193</v>
      </c>
      <c r="E2742" s="269" t="s">
        <v>19</v>
      </c>
      <c r="F2742" s="270" t="s">
        <v>473</v>
      </c>
      <c r="G2742" s="268"/>
      <c r="H2742" s="271">
        <v>537.875</v>
      </c>
      <c r="I2742" s="272"/>
      <c r="J2742" s="268"/>
      <c r="K2742" s="268"/>
      <c r="L2742" s="273"/>
      <c r="M2742" s="274"/>
      <c r="N2742" s="275"/>
      <c r="O2742" s="275"/>
      <c r="P2742" s="275"/>
      <c r="Q2742" s="275"/>
      <c r="R2742" s="275"/>
      <c r="S2742" s="275"/>
      <c r="T2742" s="276"/>
      <c r="U2742" s="16"/>
      <c r="V2742" s="16"/>
      <c r="W2742" s="16"/>
      <c r="X2742" s="16"/>
      <c r="Y2742" s="16"/>
      <c r="Z2742" s="16"/>
      <c r="AA2742" s="16"/>
      <c r="AB2742" s="16"/>
      <c r="AC2742" s="16"/>
      <c r="AD2742" s="16"/>
      <c r="AE2742" s="16"/>
      <c r="AT2742" s="277" t="s">
        <v>193</v>
      </c>
      <c r="AU2742" s="277" t="s">
        <v>82</v>
      </c>
      <c r="AV2742" s="16" t="s">
        <v>100</v>
      </c>
      <c r="AW2742" s="16" t="s">
        <v>33</v>
      </c>
      <c r="AX2742" s="16" t="s">
        <v>72</v>
      </c>
      <c r="AY2742" s="277" t="s">
        <v>180</v>
      </c>
    </row>
    <row r="2743" s="15" customFormat="1">
      <c r="A2743" s="15"/>
      <c r="B2743" s="256"/>
      <c r="C2743" s="257"/>
      <c r="D2743" s="228" t="s">
        <v>193</v>
      </c>
      <c r="E2743" s="258" t="s">
        <v>19</v>
      </c>
      <c r="F2743" s="259" t="s">
        <v>353</v>
      </c>
      <c r="G2743" s="257"/>
      <c r="H2743" s="260">
        <v>889.78099999999995</v>
      </c>
      <c r="I2743" s="261"/>
      <c r="J2743" s="257"/>
      <c r="K2743" s="257"/>
      <c r="L2743" s="262"/>
      <c r="M2743" s="263"/>
      <c r="N2743" s="264"/>
      <c r="O2743" s="264"/>
      <c r="P2743" s="264"/>
      <c r="Q2743" s="264"/>
      <c r="R2743" s="264"/>
      <c r="S2743" s="264"/>
      <c r="T2743" s="265"/>
      <c r="U2743" s="15"/>
      <c r="V2743" s="15"/>
      <c r="W2743" s="15"/>
      <c r="X2743" s="15"/>
      <c r="Y2743" s="15"/>
      <c r="Z2743" s="15"/>
      <c r="AA2743" s="15"/>
      <c r="AB2743" s="15"/>
      <c r="AC2743" s="15"/>
      <c r="AD2743" s="15"/>
      <c r="AE2743" s="15"/>
      <c r="AT2743" s="266" t="s">
        <v>193</v>
      </c>
      <c r="AU2743" s="266" t="s">
        <v>82</v>
      </c>
      <c r="AV2743" s="15" t="s">
        <v>187</v>
      </c>
      <c r="AW2743" s="15" t="s">
        <v>33</v>
      </c>
      <c r="AX2743" s="15" t="s">
        <v>80</v>
      </c>
      <c r="AY2743" s="266" t="s">
        <v>180</v>
      </c>
    </row>
    <row r="2744" s="2" customFormat="1" ht="24.15" customHeight="1">
      <c r="A2744" s="40"/>
      <c r="B2744" s="41"/>
      <c r="C2744" s="215" t="s">
        <v>3025</v>
      </c>
      <c r="D2744" s="215" t="s">
        <v>182</v>
      </c>
      <c r="E2744" s="216" t="s">
        <v>3026</v>
      </c>
      <c r="F2744" s="217" t="s">
        <v>3027</v>
      </c>
      <c r="G2744" s="218" t="s">
        <v>185</v>
      </c>
      <c r="H2744" s="219">
        <v>80100</v>
      </c>
      <c r="I2744" s="220"/>
      <c r="J2744" s="221">
        <f>ROUND(I2744*H2744,2)</f>
        <v>0</v>
      </c>
      <c r="K2744" s="217" t="s">
        <v>186</v>
      </c>
      <c r="L2744" s="46"/>
      <c r="M2744" s="222" t="s">
        <v>19</v>
      </c>
      <c r="N2744" s="223" t="s">
        <v>43</v>
      </c>
      <c r="O2744" s="86"/>
      <c r="P2744" s="224">
        <f>O2744*H2744</f>
        <v>0</v>
      </c>
      <c r="Q2744" s="224">
        <v>0</v>
      </c>
      <c r="R2744" s="224">
        <f>Q2744*H2744</f>
        <v>0</v>
      </c>
      <c r="S2744" s="224">
        <v>0</v>
      </c>
      <c r="T2744" s="225">
        <f>S2744*H2744</f>
        <v>0</v>
      </c>
      <c r="U2744" s="40"/>
      <c r="V2744" s="40"/>
      <c r="W2744" s="40"/>
      <c r="X2744" s="40"/>
      <c r="Y2744" s="40"/>
      <c r="Z2744" s="40"/>
      <c r="AA2744" s="40"/>
      <c r="AB2744" s="40"/>
      <c r="AC2744" s="40"/>
      <c r="AD2744" s="40"/>
      <c r="AE2744" s="40"/>
      <c r="AR2744" s="226" t="s">
        <v>187</v>
      </c>
      <c r="AT2744" s="226" t="s">
        <v>182</v>
      </c>
      <c r="AU2744" s="226" t="s">
        <v>82</v>
      </c>
      <c r="AY2744" s="19" t="s">
        <v>180</v>
      </c>
      <c r="BE2744" s="227">
        <f>IF(N2744="základní",J2744,0)</f>
        <v>0</v>
      </c>
      <c r="BF2744" s="227">
        <f>IF(N2744="snížená",J2744,0)</f>
        <v>0</v>
      </c>
      <c r="BG2744" s="227">
        <f>IF(N2744="zákl. přenesená",J2744,0)</f>
        <v>0</v>
      </c>
      <c r="BH2744" s="227">
        <f>IF(N2744="sníž. přenesená",J2744,0)</f>
        <v>0</v>
      </c>
      <c r="BI2744" s="227">
        <f>IF(N2744="nulová",J2744,0)</f>
        <v>0</v>
      </c>
      <c r="BJ2744" s="19" t="s">
        <v>80</v>
      </c>
      <c r="BK2744" s="227">
        <f>ROUND(I2744*H2744,2)</f>
        <v>0</v>
      </c>
      <c r="BL2744" s="19" t="s">
        <v>187</v>
      </c>
      <c r="BM2744" s="226" t="s">
        <v>3028</v>
      </c>
    </row>
    <row r="2745" s="2" customFormat="1">
      <c r="A2745" s="40"/>
      <c r="B2745" s="41"/>
      <c r="C2745" s="42"/>
      <c r="D2745" s="228" t="s">
        <v>189</v>
      </c>
      <c r="E2745" s="42"/>
      <c r="F2745" s="229" t="s">
        <v>3029</v>
      </c>
      <c r="G2745" s="42"/>
      <c r="H2745" s="42"/>
      <c r="I2745" s="230"/>
      <c r="J2745" s="42"/>
      <c r="K2745" s="42"/>
      <c r="L2745" s="46"/>
      <c r="M2745" s="231"/>
      <c r="N2745" s="232"/>
      <c r="O2745" s="86"/>
      <c r="P2745" s="86"/>
      <c r="Q2745" s="86"/>
      <c r="R2745" s="86"/>
      <c r="S2745" s="86"/>
      <c r="T2745" s="87"/>
      <c r="U2745" s="40"/>
      <c r="V2745" s="40"/>
      <c r="W2745" s="40"/>
      <c r="X2745" s="40"/>
      <c r="Y2745" s="40"/>
      <c r="Z2745" s="40"/>
      <c r="AA2745" s="40"/>
      <c r="AB2745" s="40"/>
      <c r="AC2745" s="40"/>
      <c r="AD2745" s="40"/>
      <c r="AE2745" s="40"/>
      <c r="AT2745" s="19" t="s">
        <v>189</v>
      </c>
      <c r="AU2745" s="19" t="s">
        <v>82</v>
      </c>
    </row>
    <row r="2746" s="2" customFormat="1">
      <c r="A2746" s="40"/>
      <c r="B2746" s="41"/>
      <c r="C2746" s="42"/>
      <c r="D2746" s="233" t="s">
        <v>191</v>
      </c>
      <c r="E2746" s="42"/>
      <c r="F2746" s="234" t="s">
        <v>3030</v>
      </c>
      <c r="G2746" s="42"/>
      <c r="H2746" s="42"/>
      <c r="I2746" s="230"/>
      <c r="J2746" s="42"/>
      <c r="K2746" s="42"/>
      <c r="L2746" s="46"/>
      <c r="M2746" s="231"/>
      <c r="N2746" s="232"/>
      <c r="O2746" s="86"/>
      <c r="P2746" s="86"/>
      <c r="Q2746" s="86"/>
      <c r="R2746" s="86"/>
      <c r="S2746" s="86"/>
      <c r="T2746" s="87"/>
      <c r="U2746" s="40"/>
      <c r="V2746" s="40"/>
      <c r="W2746" s="40"/>
      <c r="X2746" s="40"/>
      <c r="Y2746" s="40"/>
      <c r="Z2746" s="40"/>
      <c r="AA2746" s="40"/>
      <c r="AB2746" s="40"/>
      <c r="AC2746" s="40"/>
      <c r="AD2746" s="40"/>
      <c r="AE2746" s="40"/>
      <c r="AT2746" s="19" t="s">
        <v>191</v>
      </c>
      <c r="AU2746" s="19" t="s">
        <v>82</v>
      </c>
    </row>
    <row r="2747" s="13" customFormat="1">
      <c r="A2747" s="13"/>
      <c r="B2747" s="235"/>
      <c r="C2747" s="236"/>
      <c r="D2747" s="228" t="s">
        <v>193</v>
      </c>
      <c r="E2747" s="237" t="s">
        <v>19</v>
      </c>
      <c r="F2747" s="238" t="s">
        <v>3031</v>
      </c>
      <c r="G2747" s="236"/>
      <c r="H2747" s="239">
        <v>80100</v>
      </c>
      <c r="I2747" s="240"/>
      <c r="J2747" s="236"/>
      <c r="K2747" s="236"/>
      <c r="L2747" s="241"/>
      <c r="M2747" s="242"/>
      <c r="N2747" s="243"/>
      <c r="O2747" s="243"/>
      <c r="P2747" s="243"/>
      <c r="Q2747" s="243"/>
      <c r="R2747" s="243"/>
      <c r="S2747" s="243"/>
      <c r="T2747" s="244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45" t="s">
        <v>193</v>
      </c>
      <c r="AU2747" s="245" t="s">
        <v>82</v>
      </c>
      <c r="AV2747" s="13" t="s">
        <v>82</v>
      </c>
      <c r="AW2747" s="13" t="s">
        <v>33</v>
      </c>
      <c r="AX2747" s="13" t="s">
        <v>80</v>
      </c>
      <c r="AY2747" s="245" t="s">
        <v>180</v>
      </c>
    </row>
    <row r="2748" s="2" customFormat="1" ht="24.15" customHeight="1">
      <c r="A2748" s="40"/>
      <c r="B2748" s="41"/>
      <c r="C2748" s="215" t="s">
        <v>3032</v>
      </c>
      <c r="D2748" s="215" t="s">
        <v>182</v>
      </c>
      <c r="E2748" s="216" t="s">
        <v>3033</v>
      </c>
      <c r="F2748" s="217" t="s">
        <v>3034</v>
      </c>
      <c r="G2748" s="218" t="s">
        <v>185</v>
      </c>
      <c r="H2748" s="219">
        <v>890</v>
      </c>
      <c r="I2748" s="220"/>
      <c r="J2748" s="221">
        <f>ROUND(I2748*H2748,2)</f>
        <v>0</v>
      </c>
      <c r="K2748" s="217" t="s">
        <v>186</v>
      </c>
      <c r="L2748" s="46"/>
      <c r="M2748" s="222" t="s">
        <v>19</v>
      </c>
      <c r="N2748" s="223" t="s">
        <v>43</v>
      </c>
      <c r="O2748" s="86"/>
      <c r="P2748" s="224">
        <f>O2748*H2748</f>
        <v>0</v>
      </c>
      <c r="Q2748" s="224">
        <v>0</v>
      </c>
      <c r="R2748" s="224">
        <f>Q2748*H2748</f>
        <v>0</v>
      </c>
      <c r="S2748" s="224">
        <v>0</v>
      </c>
      <c r="T2748" s="225">
        <f>S2748*H2748</f>
        <v>0</v>
      </c>
      <c r="U2748" s="40"/>
      <c r="V2748" s="40"/>
      <c r="W2748" s="40"/>
      <c r="X2748" s="40"/>
      <c r="Y2748" s="40"/>
      <c r="Z2748" s="40"/>
      <c r="AA2748" s="40"/>
      <c r="AB2748" s="40"/>
      <c r="AC2748" s="40"/>
      <c r="AD2748" s="40"/>
      <c r="AE2748" s="40"/>
      <c r="AR2748" s="226" t="s">
        <v>187</v>
      </c>
      <c r="AT2748" s="226" t="s">
        <v>182</v>
      </c>
      <c r="AU2748" s="226" t="s">
        <v>82</v>
      </c>
      <c r="AY2748" s="19" t="s">
        <v>180</v>
      </c>
      <c r="BE2748" s="227">
        <f>IF(N2748="základní",J2748,0)</f>
        <v>0</v>
      </c>
      <c r="BF2748" s="227">
        <f>IF(N2748="snížená",J2748,0)</f>
        <v>0</v>
      </c>
      <c r="BG2748" s="227">
        <f>IF(N2748="zákl. přenesená",J2748,0)</f>
        <v>0</v>
      </c>
      <c r="BH2748" s="227">
        <f>IF(N2748="sníž. přenesená",J2748,0)</f>
        <v>0</v>
      </c>
      <c r="BI2748" s="227">
        <f>IF(N2748="nulová",J2748,0)</f>
        <v>0</v>
      </c>
      <c r="BJ2748" s="19" t="s">
        <v>80</v>
      </c>
      <c r="BK2748" s="227">
        <f>ROUND(I2748*H2748,2)</f>
        <v>0</v>
      </c>
      <c r="BL2748" s="19" t="s">
        <v>187</v>
      </c>
      <c r="BM2748" s="226" t="s">
        <v>3035</v>
      </c>
    </row>
    <row r="2749" s="2" customFormat="1">
      <c r="A2749" s="40"/>
      <c r="B2749" s="41"/>
      <c r="C2749" s="42"/>
      <c r="D2749" s="228" t="s">
        <v>189</v>
      </c>
      <c r="E2749" s="42"/>
      <c r="F2749" s="229" t="s">
        <v>3036</v>
      </c>
      <c r="G2749" s="42"/>
      <c r="H2749" s="42"/>
      <c r="I2749" s="230"/>
      <c r="J2749" s="42"/>
      <c r="K2749" s="42"/>
      <c r="L2749" s="46"/>
      <c r="M2749" s="231"/>
      <c r="N2749" s="232"/>
      <c r="O2749" s="86"/>
      <c r="P2749" s="86"/>
      <c r="Q2749" s="86"/>
      <c r="R2749" s="86"/>
      <c r="S2749" s="86"/>
      <c r="T2749" s="87"/>
      <c r="U2749" s="40"/>
      <c r="V2749" s="40"/>
      <c r="W2749" s="40"/>
      <c r="X2749" s="40"/>
      <c r="Y2749" s="40"/>
      <c r="Z2749" s="40"/>
      <c r="AA2749" s="40"/>
      <c r="AB2749" s="40"/>
      <c r="AC2749" s="40"/>
      <c r="AD2749" s="40"/>
      <c r="AE2749" s="40"/>
      <c r="AT2749" s="19" t="s">
        <v>189</v>
      </c>
      <c r="AU2749" s="19" t="s">
        <v>82</v>
      </c>
    </row>
    <row r="2750" s="2" customFormat="1">
      <c r="A2750" s="40"/>
      <c r="B2750" s="41"/>
      <c r="C2750" s="42"/>
      <c r="D2750" s="233" t="s">
        <v>191</v>
      </c>
      <c r="E2750" s="42"/>
      <c r="F2750" s="234" t="s">
        <v>3037</v>
      </c>
      <c r="G2750" s="42"/>
      <c r="H2750" s="42"/>
      <c r="I2750" s="230"/>
      <c r="J2750" s="42"/>
      <c r="K2750" s="42"/>
      <c r="L2750" s="46"/>
      <c r="M2750" s="231"/>
      <c r="N2750" s="232"/>
      <c r="O2750" s="86"/>
      <c r="P2750" s="86"/>
      <c r="Q2750" s="86"/>
      <c r="R2750" s="86"/>
      <c r="S2750" s="86"/>
      <c r="T2750" s="87"/>
      <c r="U2750" s="40"/>
      <c r="V2750" s="40"/>
      <c r="W2750" s="40"/>
      <c r="X2750" s="40"/>
      <c r="Y2750" s="40"/>
      <c r="Z2750" s="40"/>
      <c r="AA2750" s="40"/>
      <c r="AB2750" s="40"/>
      <c r="AC2750" s="40"/>
      <c r="AD2750" s="40"/>
      <c r="AE2750" s="40"/>
      <c r="AT2750" s="19" t="s">
        <v>191</v>
      </c>
      <c r="AU2750" s="19" t="s">
        <v>82</v>
      </c>
    </row>
    <row r="2751" s="2" customFormat="1" ht="16.5" customHeight="1">
      <c r="A2751" s="40"/>
      <c r="B2751" s="41"/>
      <c r="C2751" s="215" t="s">
        <v>3038</v>
      </c>
      <c r="D2751" s="215" t="s">
        <v>182</v>
      </c>
      <c r="E2751" s="216" t="s">
        <v>3039</v>
      </c>
      <c r="F2751" s="217" t="s">
        <v>3040</v>
      </c>
      <c r="G2751" s="218" t="s">
        <v>185</v>
      </c>
      <c r="H2751" s="219">
        <v>577.40599999999995</v>
      </c>
      <c r="I2751" s="220"/>
      <c r="J2751" s="221">
        <f>ROUND(I2751*H2751,2)</f>
        <v>0</v>
      </c>
      <c r="K2751" s="217" t="s">
        <v>186</v>
      </c>
      <c r="L2751" s="46"/>
      <c r="M2751" s="222" t="s">
        <v>19</v>
      </c>
      <c r="N2751" s="223" t="s">
        <v>43</v>
      </c>
      <c r="O2751" s="86"/>
      <c r="P2751" s="224">
        <f>O2751*H2751</f>
        <v>0</v>
      </c>
      <c r="Q2751" s="224">
        <v>0</v>
      </c>
      <c r="R2751" s="224">
        <f>Q2751*H2751</f>
        <v>0</v>
      </c>
      <c r="S2751" s="224">
        <v>0</v>
      </c>
      <c r="T2751" s="225">
        <f>S2751*H2751</f>
        <v>0</v>
      </c>
      <c r="U2751" s="40"/>
      <c r="V2751" s="40"/>
      <c r="W2751" s="40"/>
      <c r="X2751" s="40"/>
      <c r="Y2751" s="40"/>
      <c r="Z2751" s="40"/>
      <c r="AA2751" s="40"/>
      <c r="AB2751" s="40"/>
      <c r="AC2751" s="40"/>
      <c r="AD2751" s="40"/>
      <c r="AE2751" s="40"/>
      <c r="AR2751" s="226" t="s">
        <v>187</v>
      </c>
      <c r="AT2751" s="226" t="s">
        <v>182</v>
      </c>
      <c r="AU2751" s="226" t="s">
        <v>82</v>
      </c>
      <c r="AY2751" s="19" t="s">
        <v>180</v>
      </c>
      <c r="BE2751" s="227">
        <f>IF(N2751="základní",J2751,0)</f>
        <v>0</v>
      </c>
      <c r="BF2751" s="227">
        <f>IF(N2751="snížená",J2751,0)</f>
        <v>0</v>
      </c>
      <c r="BG2751" s="227">
        <f>IF(N2751="zákl. přenesená",J2751,0)</f>
        <v>0</v>
      </c>
      <c r="BH2751" s="227">
        <f>IF(N2751="sníž. přenesená",J2751,0)</f>
        <v>0</v>
      </c>
      <c r="BI2751" s="227">
        <f>IF(N2751="nulová",J2751,0)</f>
        <v>0</v>
      </c>
      <c r="BJ2751" s="19" t="s">
        <v>80</v>
      </c>
      <c r="BK2751" s="227">
        <f>ROUND(I2751*H2751,2)</f>
        <v>0</v>
      </c>
      <c r="BL2751" s="19" t="s">
        <v>187</v>
      </c>
      <c r="BM2751" s="226" t="s">
        <v>3041</v>
      </c>
    </row>
    <row r="2752" s="2" customFormat="1">
      <c r="A2752" s="40"/>
      <c r="B2752" s="41"/>
      <c r="C2752" s="42"/>
      <c r="D2752" s="228" t="s">
        <v>189</v>
      </c>
      <c r="E2752" s="42"/>
      <c r="F2752" s="229" t="s">
        <v>3042</v>
      </c>
      <c r="G2752" s="42"/>
      <c r="H2752" s="42"/>
      <c r="I2752" s="230"/>
      <c r="J2752" s="42"/>
      <c r="K2752" s="42"/>
      <c r="L2752" s="46"/>
      <c r="M2752" s="231"/>
      <c r="N2752" s="232"/>
      <c r="O2752" s="86"/>
      <c r="P2752" s="86"/>
      <c r="Q2752" s="86"/>
      <c r="R2752" s="86"/>
      <c r="S2752" s="86"/>
      <c r="T2752" s="87"/>
      <c r="U2752" s="40"/>
      <c r="V2752" s="40"/>
      <c r="W2752" s="40"/>
      <c r="X2752" s="40"/>
      <c r="Y2752" s="40"/>
      <c r="Z2752" s="40"/>
      <c r="AA2752" s="40"/>
      <c r="AB2752" s="40"/>
      <c r="AC2752" s="40"/>
      <c r="AD2752" s="40"/>
      <c r="AE2752" s="40"/>
      <c r="AT2752" s="19" t="s">
        <v>189</v>
      </c>
      <c r="AU2752" s="19" t="s">
        <v>82</v>
      </c>
    </row>
    <row r="2753" s="2" customFormat="1">
      <c r="A2753" s="40"/>
      <c r="B2753" s="41"/>
      <c r="C2753" s="42"/>
      <c r="D2753" s="233" t="s">
        <v>191</v>
      </c>
      <c r="E2753" s="42"/>
      <c r="F2753" s="234" t="s">
        <v>3043</v>
      </c>
      <c r="G2753" s="42"/>
      <c r="H2753" s="42"/>
      <c r="I2753" s="230"/>
      <c r="J2753" s="42"/>
      <c r="K2753" s="42"/>
      <c r="L2753" s="46"/>
      <c r="M2753" s="231"/>
      <c r="N2753" s="232"/>
      <c r="O2753" s="86"/>
      <c r="P2753" s="86"/>
      <c r="Q2753" s="86"/>
      <c r="R2753" s="86"/>
      <c r="S2753" s="86"/>
      <c r="T2753" s="87"/>
      <c r="U2753" s="40"/>
      <c r="V2753" s="40"/>
      <c r="W2753" s="40"/>
      <c r="X2753" s="40"/>
      <c r="Y2753" s="40"/>
      <c r="Z2753" s="40"/>
      <c r="AA2753" s="40"/>
      <c r="AB2753" s="40"/>
      <c r="AC2753" s="40"/>
      <c r="AD2753" s="40"/>
      <c r="AE2753" s="40"/>
      <c r="AT2753" s="19" t="s">
        <v>191</v>
      </c>
      <c r="AU2753" s="19" t="s">
        <v>82</v>
      </c>
    </row>
    <row r="2754" s="14" customFormat="1">
      <c r="A2754" s="14"/>
      <c r="B2754" s="246"/>
      <c r="C2754" s="247"/>
      <c r="D2754" s="228" t="s">
        <v>193</v>
      </c>
      <c r="E2754" s="248" t="s">
        <v>19</v>
      </c>
      <c r="F2754" s="249" t="s">
        <v>3018</v>
      </c>
      <c r="G2754" s="247"/>
      <c r="H2754" s="248" t="s">
        <v>19</v>
      </c>
      <c r="I2754" s="250"/>
      <c r="J2754" s="247"/>
      <c r="K2754" s="247"/>
      <c r="L2754" s="251"/>
      <c r="M2754" s="252"/>
      <c r="N2754" s="253"/>
      <c r="O2754" s="253"/>
      <c r="P2754" s="253"/>
      <c r="Q2754" s="253"/>
      <c r="R2754" s="253"/>
      <c r="S2754" s="253"/>
      <c r="T2754" s="254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T2754" s="255" t="s">
        <v>193</v>
      </c>
      <c r="AU2754" s="255" t="s">
        <v>82</v>
      </c>
      <c r="AV2754" s="14" t="s">
        <v>80</v>
      </c>
      <c r="AW2754" s="14" t="s">
        <v>33</v>
      </c>
      <c r="AX2754" s="14" t="s">
        <v>72</v>
      </c>
      <c r="AY2754" s="255" t="s">
        <v>180</v>
      </c>
    </row>
    <row r="2755" s="13" customFormat="1">
      <c r="A2755" s="13"/>
      <c r="B2755" s="235"/>
      <c r="C2755" s="236"/>
      <c r="D2755" s="228" t="s">
        <v>193</v>
      </c>
      <c r="E2755" s="237" t="s">
        <v>19</v>
      </c>
      <c r="F2755" s="238" t="s">
        <v>3019</v>
      </c>
      <c r="G2755" s="236"/>
      <c r="H2755" s="239">
        <v>233.40600000000001</v>
      </c>
      <c r="I2755" s="240"/>
      <c r="J2755" s="236"/>
      <c r="K2755" s="236"/>
      <c r="L2755" s="241"/>
      <c r="M2755" s="242"/>
      <c r="N2755" s="243"/>
      <c r="O2755" s="243"/>
      <c r="P2755" s="243"/>
      <c r="Q2755" s="243"/>
      <c r="R2755" s="243"/>
      <c r="S2755" s="243"/>
      <c r="T2755" s="244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45" t="s">
        <v>193</v>
      </c>
      <c r="AU2755" s="245" t="s">
        <v>82</v>
      </c>
      <c r="AV2755" s="13" t="s">
        <v>82</v>
      </c>
      <c r="AW2755" s="13" t="s">
        <v>33</v>
      </c>
      <c r="AX2755" s="13" t="s">
        <v>72</v>
      </c>
      <c r="AY2755" s="245" t="s">
        <v>180</v>
      </c>
    </row>
    <row r="2756" s="14" customFormat="1">
      <c r="A2756" s="14"/>
      <c r="B2756" s="246"/>
      <c r="C2756" s="247"/>
      <c r="D2756" s="228" t="s">
        <v>193</v>
      </c>
      <c r="E2756" s="248" t="s">
        <v>19</v>
      </c>
      <c r="F2756" s="249" t="s">
        <v>3023</v>
      </c>
      <c r="G2756" s="247"/>
      <c r="H2756" s="248" t="s">
        <v>19</v>
      </c>
      <c r="I2756" s="250"/>
      <c r="J2756" s="247"/>
      <c r="K2756" s="247"/>
      <c r="L2756" s="251"/>
      <c r="M2756" s="252"/>
      <c r="N2756" s="253"/>
      <c r="O2756" s="253"/>
      <c r="P2756" s="253"/>
      <c r="Q2756" s="253"/>
      <c r="R2756" s="253"/>
      <c r="S2756" s="253"/>
      <c r="T2756" s="254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T2756" s="255" t="s">
        <v>193</v>
      </c>
      <c r="AU2756" s="255" t="s">
        <v>82</v>
      </c>
      <c r="AV2756" s="14" t="s">
        <v>80</v>
      </c>
      <c r="AW2756" s="14" t="s">
        <v>33</v>
      </c>
      <c r="AX2756" s="14" t="s">
        <v>72</v>
      </c>
      <c r="AY2756" s="255" t="s">
        <v>180</v>
      </c>
    </row>
    <row r="2757" s="13" customFormat="1">
      <c r="A2757" s="13"/>
      <c r="B2757" s="235"/>
      <c r="C2757" s="236"/>
      <c r="D2757" s="228" t="s">
        <v>193</v>
      </c>
      <c r="E2757" s="237" t="s">
        <v>19</v>
      </c>
      <c r="F2757" s="238" t="s">
        <v>3024</v>
      </c>
      <c r="G2757" s="236"/>
      <c r="H2757" s="239">
        <v>344</v>
      </c>
      <c r="I2757" s="240"/>
      <c r="J2757" s="236"/>
      <c r="K2757" s="236"/>
      <c r="L2757" s="241"/>
      <c r="M2757" s="242"/>
      <c r="N2757" s="243"/>
      <c r="O2757" s="243"/>
      <c r="P2757" s="243"/>
      <c r="Q2757" s="243"/>
      <c r="R2757" s="243"/>
      <c r="S2757" s="243"/>
      <c r="T2757" s="244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45" t="s">
        <v>193</v>
      </c>
      <c r="AU2757" s="245" t="s">
        <v>82</v>
      </c>
      <c r="AV2757" s="13" t="s">
        <v>82</v>
      </c>
      <c r="AW2757" s="13" t="s">
        <v>33</v>
      </c>
      <c r="AX2757" s="13" t="s">
        <v>72</v>
      </c>
      <c r="AY2757" s="245" t="s">
        <v>180</v>
      </c>
    </row>
    <row r="2758" s="15" customFormat="1">
      <c r="A2758" s="15"/>
      <c r="B2758" s="256"/>
      <c r="C2758" s="257"/>
      <c r="D2758" s="228" t="s">
        <v>193</v>
      </c>
      <c r="E2758" s="258" t="s">
        <v>19</v>
      </c>
      <c r="F2758" s="259" t="s">
        <v>353</v>
      </c>
      <c r="G2758" s="257"/>
      <c r="H2758" s="260">
        <v>577.40599999999995</v>
      </c>
      <c r="I2758" s="261"/>
      <c r="J2758" s="257"/>
      <c r="K2758" s="257"/>
      <c r="L2758" s="262"/>
      <c r="M2758" s="263"/>
      <c r="N2758" s="264"/>
      <c r="O2758" s="264"/>
      <c r="P2758" s="264"/>
      <c r="Q2758" s="264"/>
      <c r="R2758" s="264"/>
      <c r="S2758" s="264"/>
      <c r="T2758" s="265"/>
      <c r="U2758" s="15"/>
      <c r="V2758" s="15"/>
      <c r="W2758" s="15"/>
      <c r="X2758" s="15"/>
      <c r="Y2758" s="15"/>
      <c r="Z2758" s="15"/>
      <c r="AA2758" s="15"/>
      <c r="AB2758" s="15"/>
      <c r="AC2758" s="15"/>
      <c r="AD2758" s="15"/>
      <c r="AE2758" s="15"/>
      <c r="AT2758" s="266" t="s">
        <v>193</v>
      </c>
      <c r="AU2758" s="266" t="s">
        <v>82</v>
      </c>
      <c r="AV2758" s="15" t="s">
        <v>187</v>
      </c>
      <c r="AW2758" s="15" t="s">
        <v>33</v>
      </c>
      <c r="AX2758" s="15" t="s">
        <v>80</v>
      </c>
      <c r="AY2758" s="266" t="s">
        <v>180</v>
      </c>
    </row>
    <row r="2759" s="2" customFormat="1" ht="16.5" customHeight="1">
      <c r="A2759" s="40"/>
      <c r="B2759" s="41"/>
      <c r="C2759" s="215" t="s">
        <v>3044</v>
      </c>
      <c r="D2759" s="215" t="s">
        <v>182</v>
      </c>
      <c r="E2759" s="216" t="s">
        <v>3045</v>
      </c>
      <c r="F2759" s="217" t="s">
        <v>3046</v>
      </c>
      <c r="G2759" s="218" t="s">
        <v>185</v>
      </c>
      <c r="H2759" s="219">
        <v>50220</v>
      </c>
      <c r="I2759" s="220"/>
      <c r="J2759" s="221">
        <f>ROUND(I2759*H2759,2)</f>
        <v>0</v>
      </c>
      <c r="K2759" s="217" t="s">
        <v>186</v>
      </c>
      <c r="L2759" s="46"/>
      <c r="M2759" s="222" t="s">
        <v>19</v>
      </c>
      <c r="N2759" s="223" t="s">
        <v>43</v>
      </c>
      <c r="O2759" s="86"/>
      <c r="P2759" s="224">
        <f>O2759*H2759</f>
        <v>0</v>
      </c>
      <c r="Q2759" s="224">
        <v>0</v>
      </c>
      <c r="R2759" s="224">
        <f>Q2759*H2759</f>
        <v>0</v>
      </c>
      <c r="S2759" s="224">
        <v>0</v>
      </c>
      <c r="T2759" s="225">
        <f>S2759*H2759</f>
        <v>0</v>
      </c>
      <c r="U2759" s="40"/>
      <c r="V2759" s="40"/>
      <c r="W2759" s="40"/>
      <c r="X2759" s="40"/>
      <c r="Y2759" s="40"/>
      <c r="Z2759" s="40"/>
      <c r="AA2759" s="40"/>
      <c r="AB2759" s="40"/>
      <c r="AC2759" s="40"/>
      <c r="AD2759" s="40"/>
      <c r="AE2759" s="40"/>
      <c r="AR2759" s="226" t="s">
        <v>187</v>
      </c>
      <c r="AT2759" s="226" t="s">
        <v>182</v>
      </c>
      <c r="AU2759" s="226" t="s">
        <v>82</v>
      </c>
      <c r="AY2759" s="19" t="s">
        <v>180</v>
      </c>
      <c r="BE2759" s="227">
        <f>IF(N2759="základní",J2759,0)</f>
        <v>0</v>
      </c>
      <c r="BF2759" s="227">
        <f>IF(N2759="snížená",J2759,0)</f>
        <v>0</v>
      </c>
      <c r="BG2759" s="227">
        <f>IF(N2759="zákl. přenesená",J2759,0)</f>
        <v>0</v>
      </c>
      <c r="BH2759" s="227">
        <f>IF(N2759="sníž. přenesená",J2759,0)</f>
        <v>0</v>
      </c>
      <c r="BI2759" s="227">
        <f>IF(N2759="nulová",J2759,0)</f>
        <v>0</v>
      </c>
      <c r="BJ2759" s="19" t="s">
        <v>80</v>
      </c>
      <c r="BK2759" s="227">
        <f>ROUND(I2759*H2759,2)</f>
        <v>0</v>
      </c>
      <c r="BL2759" s="19" t="s">
        <v>187</v>
      </c>
      <c r="BM2759" s="226" t="s">
        <v>3047</v>
      </c>
    </row>
    <row r="2760" s="2" customFormat="1">
      <c r="A2760" s="40"/>
      <c r="B2760" s="41"/>
      <c r="C2760" s="42"/>
      <c r="D2760" s="228" t="s">
        <v>189</v>
      </c>
      <c r="E2760" s="42"/>
      <c r="F2760" s="229" t="s">
        <v>3048</v>
      </c>
      <c r="G2760" s="42"/>
      <c r="H2760" s="42"/>
      <c r="I2760" s="230"/>
      <c r="J2760" s="42"/>
      <c r="K2760" s="42"/>
      <c r="L2760" s="46"/>
      <c r="M2760" s="231"/>
      <c r="N2760" s="232"/>
      <c r="O2760" s="86"/>
      <c r="P2760" s="86"/>
      <c r="Q2760" s="86"/>
      <c r="R2760" s="86"/>
      <c r="S2760" s="86"/>
      <c r="T2760" s="87"/>
      <c r="U2760" s="40"/>
      <c r="V2760" s="40"/>
      <c r="W2760" s="40"/>
      <c r="X2760" s="40"/>
      <c r="Y2760" s="40"/>
      <c r="Z2760" s="40"/>
      <c r="AA2760" s="40"/>
      <c r="AB2760" s="40"/>
      <c r="AC2760" s="40"/>
      <c r="AD2760" s="40"/>
      <c r="AE2760" s="40"/>
      <c r="AT2760" s="19" t="s">
        <v>189</v>
      </c>
      <c r="AU2760" s="19" t="s">
        <v>82</v>
      </c>
    </row>
    <row r="2761" s="2" customFormat="1">
      <c r="A2761" s="40"/>
      <c r="B2761" s="41"/>
      <c r="C2761" s="42"/>
      <c r="D2761" s="233" t="s">
        <v>191</v>
      </c>
      <c r="E2761" s="42"/>
      <c r="F2761" s="234" t="s">
        <v>3049</v>
      </c>
      <c r="G2761" s="42"/>
      <c r="H2761" s="42"/>
      <c r="I2761" s="230"/>
      <c r="J2761" s="42"/>
      <c r="K2761" s="42"/>
      <c r="L2761" s="46"/>
      <c r="M2761" s="231"/>
      <c r="N2761" s="232"/>
      <c r="O2761" s="86"/>
      <c r="P2761" s="86"/>
      <c r="Q2761" s="86"/>
      <c r="R2761" s="86"/>
      <c r="S2761" s="86"/>
      <c r="T2761" s="87"/>
      <c r="U2761" s="40"/>
      <c r="V2761" s="40"/>
      <c r="W2761" s="40"/>
      <c r="X2761" s="40"/>
      <c r="Y2761" s="40"/>
      <c r="Z2761" s="40"/>
      <c r="AA2761" s="40"/>
      <c r="AB2761" s="40"/>
      <c r="AC2761" s="40"/>
      <c r="AD2761" s="40"/>
      <c r="AE2761" s="40"/>
      <c r="AT2761" s="19" t="s">
        <v>191</v>
      </c>
      <c r="AU2761" s="19" t="s">
        <v>82</v>
      </c>
    </row>
    <row r="2762" s="13" customFormat="1">
      <c r="A2762" s="13"/>
      <c r="B2762" s="235"/>
      <c r="C2762" s="236"/>
      <c r="D2762" s="228" t="s">
        <v>193</v>
      </c>
      <c r="E2762" s="237" t="s">
        <v>19</v>
      </c>
      <c r="F2762" s="238" t="s">
        <v>3050</v>
      </c>
      <c r="G2762" s="236"/>
      <c r="H2762" s="239">
        <v>50220</v>
      </c>
      <c r="I2762" s="240"/>
      <c r="J2762" s="236"/>
      <c r="K2762" s="236"/>
      <c r="L2762" s="241"/>
      <c r="M2762" s="242"/>
      <c r="N2762" s="243"/>
      <c r="O2762" s="243"/>
      <c r="P2762" s="243"/>
      <c r="Q2762" s="243"/>
      <c r="R2762" s="243"/>
      <c r="S2762" s="243"/>
      <c r="T2762" s="244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T2762" s="245" t="s">
        <v>193</v>
      </c>
      <c r="AU2762" s="245" t="s">
        <v>82</v>
      </c>
      <c r="AV2762" s="13" t="s">
        <v>82</v>
      </c>
      <c r="AW2762" s="13" t="s">
        <v>33</v>
      </c>
      <c r="AX2762" s="13" t="s">
        <v>80</v>
      </c>
      <c r="AY2762" s="245" t="s">
        <v>180</v>
      </c>
    </row>
    <row r="2763" s="2" customFormat="1" ht="16.5" customHeight="1">
      <c r="A2763" s="40"/>
      <c r="B2763" s="41"/>
      <c r="C2763" s="215" t="s">
        <v>3051</v>
      </c>
      <c r="D2763" s="215" t="s">
        <v>182</v>
      </c>
      <c r="E2763" s="216" t="s">
        <v>3052</v>
      </c>
      <c r="F2763" s="217" t="s">
        <v>3053</v>
      </c>
      <c r="G2763" s="218" t="s">
        <v>185</v>
      </c>
      <c r="H2763" s="219">
        <v>558</v>
      </c>
      <c r="I2763" s="220"/>
      <c r="J2763" s="221">
        <f>ROUND(I2763*H2763,2)</f>
        <v>0</v>
      </c>
      <c r="K2763" s="217" t="s">
        <v>186</v>
      </c>
      <c r="L2763" s="46"/>
      <c r="M2763" s="222" t="s">
        <v>19</v>
      </c>
      <c r="N2763" s="223" t="s">
        <v>43</v>
      </c>
      <c r="O2763" s="86"/>
      <c r="P2763" s="224">
        <f>O2763*H2763</f>
        <v>0</v>
      </c>
      <c r="Q2763" s="224">
        <v>0</v>
      </c>
      <c r="R2763" s="224">
        <f>Q2763*H2763</f>
        <v>0</v>
      </c>
      <c r="S2763" s="224">
        <v>0</v>
      </c>
      <c r="T2763" s="225">
        <f>S2763*H2763</f>
        <v>0</v>
      </c>
      <c r="U2763" s="40"/>
      <c r="V2763" s="40"/>
      <c r="W2763" s="40"/>
      <c r="X2763" s="40"/>
      <c r="Y2763" s="40"/>
      <c r="Z2763" s="40"/>
      <c r="AA2763" s="40"/>
      <c r="AB2763" s="40"/>
      <c r="AC2763" s="40"/>
      <c r="AD2763" s="40"/>
      <c r="AE2763" s="40"/>
      <c r="AR2763" s="226" t="s">
        <v>187</v>
      </c>
      <c r="AT2763" s="226" t="s">
        <v>182</v>
      </c>
      <c r="AU2763" s="226" t="s">
        <v>82</v>
      </c>
      <c r="AY2763" s="19" t="s">
        <v>180</v>
      </c>
      <c r="BE2763" s="227">
        <f>IF(N2763="základní",J2763,0)</f>
        <v>0</v>
      </c>
      <c r="BF2763" s="227">
        <f>IF(N2763="snížená",J2763,0)</f>
        <v>0</v>
      </c>
      <c r="BG2763" s="227">
        <f>IF(N2763="zákl. přenesená",J2763,0)</f>
        <v>0</v>
      </c>
      <c r="BH2763" s="227">
        <f>IF(N2763="sníž. přenesená",J2763,0)</f>
        <v>0</v>
      </c>
      <c r="BI2763" s="227">
        <f>IF(N2763="nulová",J2763,0)</f>
        <v>0</v>
      </c>
      <c r="BJ2763" s="19" t="s">
        <v>80</v>
      </c>
      <c r="BK2763" s="227">
        <f>ROUND(I2763*H2763,2)</f>
        <v>0</v>
      </c>
      <c r="BL2763" s="19" t="s">
        <v>187</v>
      </c>
      <c r="BM2763" s="226" t="s">
        <v>3054</v>
      </c>
    </row>
    <row r="2764" s="2" customFormat="1">
      <c r="A2764" s="40"/>
      <c r="B2764" s="41"/>
      <c r="C2764" s="42"/>
      <c r="D2764" s="228" t="s">
        <v>189</v>
      </c>
      <c r="E2764" s="42"/>
      <c r="F2764" s="229" t="s">
        <v>3055</v>
      </c>
      <c r="G2764" s="42"/>
      <c r="H2764" s="42"/>
      <c r="I2764" s="230"/>
      <c r="J2764" s="42"/>
      <c r="K2764" s="42"/>
      <c r="L2764" s="46"/>
      <c r="M2764" s="231"/>
      <c r="N2764" s="232"/>
      <c r="O2764" s="86"/>
      <c r="P2764" s="86"/>
      <c r="Q2764" s="86"/>
      <c r="R2764" s="86"/>
      <c r="S2764" s="86"/>
      <c r="T2764" s="87"/>
      <c r="U2764" s="40"/>
      <c r="V2764" s="40"/>
      <c r="W2764" s="40"/>
      <c r="X2764" s="40"/>
      <c r="Y2764" s="40"/>
      <c r="Z2764" s="40"/>
      <c r="AA2764" s="40"/>
      <c r="AB2764" s="40"/>
      <c r="AC2764" s="40"/>
      <c r="AD2764" s="40"/>
      <c r="AE2764" s="40"/>
      <c r="AT2764" s="19" t="s">
        <v>189</v>
      </c>
      <c r="AU2764" s="19" t="s">
        <v>82</v>
      </c>
    </row>
    <row r="2765" s="2" customFormat="1">
      <c r="A2765" s="40"/>
      <c r="B2765" s="41"/>
      <c r="C2765" s="42"/>
      <c r="D2765" s="233" t="s">
        <v>191</v>
      </c>
      <c r="E2765" s="42"/>
      <c r="F2765" s="234" t="s">
        <v>3056</v>
      </c>
      <c r="G2765" s="42"/>
      <c r="H2765" s="42"/>
      <c r="I2765" s="230"/>
      <c r="J2765" s="42"/>
      <c r="K2765" s="42"/>
      <c r="L2765" s="46"/>
      <c r="M2765" s="231"/>
      <c r="N2765" s="232"/>
      <c r="O2765" s="86"/>
      <c r="P2765" s="86"/>
      <c r="Q2765" s="86"/>
      <c r="R2765" s="86"/>
      <c r="S2765" s="86"/>
      <c r="T2765" s="87"/>
      <c r="U2765" s="40"/>
      <c r="V2765" s="40"/>
      <c r="W2765" s="40"/>
      <c r="X2765" s="40"/>
      <c r="Y2765" s="40"/>
      <c r="Z2765" s="40"/>
      <c r="AA2765" s="40"/>
      <c r="AB2765" s="40"/>
      <c r="AC2765" s="40"/>
      <c r="AD2765" s="40"/>
      <c r="AE2765" s="40"/>
      <c r="AT2765" s="19" t="s">
        <v>191</v>
      </c>
      <c r="AU2765" s="19" t="s">
        <v>82</v>
      </c>
    </row>
    <row r="2766" s="2" customFormat="1" ht="16.5" customHeight="1">
      <c r="A2766" s="40"/>
      <c r="B2766" s="41"/>
      <c r="C2766" s="215" t="s">
        <v>3057</v>
      </c>
      <c r="D2766" s="215" t="s">
        <v>182</v>
      </c>
      <c r="E2766" s="216" t="s">
        <v>3058</v>
      </c>
      <c r="F2766" s="217" t="s">
        <v>3059</v>
      </c>
      <c r="G2766" s="218" t="s">
        <v>235</v>
      </c>
      <c r="H2766" s="219">
        <v>72.545000000000002</v>
      </c>
      <c r="I2766" s="220"/>
      <c r="J2766" s="221">
        <f>ROUND(I2766*H2766,2)</f>
        <v>0</v>
      </c>
      <c r="K2766" s="217" t="s">
        <v>186</v>
      </c>
      <c r="L2766" s="46"/>
      <c r="M2766" s="222" t="s">
        <v>19</v>
      </c>
      <c r="N2766" s="223" t="s">
        <v>43</v>
      </c>
      <c r="O2766" s="86"/>
      <c r="P2766" s="224">
        <f>O2766*H2766</f>
        <v>0</v>
      </c>
      <c r="Q2766" s="224">
        <v>0</v>
      </c>
      <c r="R2766" s="224">
        <f>Q2766*H2766</f>
        <v>0</v>
      </c>
      <c r="S2766" s="224">
        <v>0</v>
      </c>
      <c r="T2766" s="225">
        <f>S2766*H2766</f>
        <v>0</v>
      </c>
      <c r="U2766" s="40"/>
      <c r="V2766" s="40"/>
      <c r="W2766" s="40"/>
      <c r="X2766" s="40"/>
      <c r="Y2766" s="40"/>
      <c r="Z2766" s="40"/>
      <c r="AA2766" s="40"/>
      <c r="AB2766" s="40"/>
      <c r="AC2766" s="40"/>
      <c r="AD2766" s="40"/>
      <c r="AE2766" s="40"/>
      <c r="AR2766" s="226" t="s">
        <v>187</v>
      </c>
      <c r="AT2766" s="226" t="s">
        <v>182</v>
      </c>
      <c r="AU2766" s="226" t="s">
        <v>82</v>
      </c>
      <c r="AY2766" s="19" t="s">
        <v>180</v>
      </c>
      <c r="BE2766" s="227">
        <f>IF(N2766="základní",J2766,0)</f>
        <v>0</v>
      </c>
      <c r="BF2766" s="227">
        <f>IF(N2766="snížená",J2766,0)</f>
        <v>0</v>
      </c>
      <c r="BG2766" s="227">
        <f>IF(N2766="zákl. přenesená",J2766,0)</f>
        <v>0</v>
      </c>
      <c r="BH2766" s="227">
        <f>IF(N2766="sníž. přenesená",J2766,0)</f>
        <v>0</v>
      </c>
      <c r="BI2766" s="227">
        <f>IF(N2766="nulová",J2766,0)</f>
        <v>0</v>
      </c>
      <c r="BJ2766" s="19" t="s">
        <v>80</v>
      </c>
      <c r="BK2766" s="227">
        <f>ROUND(I2766*H2766,2)</f>
        <v>0</v>
      </c>
      <c r="BL2766" s="19" t="s">
        <v>187</v>
      </c>
      <c r="BM2766" s="226" t="s">
        <v>3060</v>
      </c>
    </row>
    <row r="2767" s="2" customFormat="1">
      <c r="A2767" s="40"/>
      <c r="B2767" s="41"/>
      <c r="C2767" s="42"/>
      <c r="D2767" s="228" t="s">
        <v>189</v>
      </c>
      <c r="E2767" s="42"/>
      <c r="F2767" s="229" t="s">
        <v>3061</v>
      </c>
      <c r="G2767" s="42"/>
      <c r="H2767" s="42"/>
      <c r="I2767" s="230"/>
      <c r="J2767" s="42"/>
      <c r="K2767" s="42"/>
      <c r="L2767" s="46"/>
      <c r="M2767" s="231"/>
      <c r="N2767" s="232"/>
      <c r="O2767" s="86"/>
      <c r="P2767" s="86"/>
      <c r="Q2767" s="86"/>
      <c r="R2767" s="86"/>
      <c r="S2767" s="86"/>
      <c r="T2767" s="87"/>
      <c r="U2767" s="40"/>
      <c r="V2767" s="40"/>
      <c r="W2767" s="40"/>
      <c r="X2767" s="40"/>
      <c r="Y2767" s="40"/>
      <c r="Z2767" s="40"/>
      <c r="AA2767" s="40"/>
      <c r="AB2767" s="40"/>
      <c r="AC2767" s="40"/>
      <c r="AD2767" s="40"/>
      <c r="AE2767" s="40"/>
      <c r="AT2767" s="19" t="s">
        <v>189</v>
      </c>
      <c r="AU2767" s="19" t="s">
        <v>82</v>
      </c>
    </row>
    <row r="2768" s="2" customFormat="1">
      <c r="A2768" s="40"/>
      <c r="B2768" s="41"/>
      <c r="C2768" s="42"/>
      <c r="D2768" s="233" t="s">
        <v>191</v>
      </c>
      <c r="E2768" s="42"/>
      <c r="F2768" s="234" t="s">
        <v>3062</v>
      </c>
      <c r="G2768" s="42"/>
      <c r="H2768" s="42"/>
      <c r="I2768" s="230"/>
      <c r="J2768" s="42"/>
      <c r="K2768" s="42"/>
      <c r="L2768" s="46"/>
      <c r="M2768" s="231"/>
      <c r="N2768" s="232"/>
      <c r="O2768" s="86"/>
      <c r="P2768" s="86"/>
      <c r="Q2768" s="86"/>
      <c r="R2768" s="86"/>
      <c r="S2768" s="86"/>
      <c r="T2768" s="87"/>
      <c r="U2768" s="40"/>
      <c r="V2768" s="40"/>
      <c r="W2768" s="40"/>
      <c r="X2768" s="40"/>
      <c r="Y2768" s="40"/>
      <c r="Z2768" s="40"/>
      <c r="AA2768" s="40"/>
      <c r="AB2768" s="40"/>
      <c r="AC2768" s="40"/>
      <c r="AD2768" s="40"/>
      <c r="AE2768" s="40"/>
      <c r="AT2768" s="19" t="s">
        <v>191</v>
      </c>
      <c r="AU2768" s="19" t="s">
        <v>82</v>
      </c>
    </row>
    <row r="2769" s="14" customFormat="1">
      <c r="A2769" s="14"/>
      <c r="B2769" s="246"/>
      <c r="C2769" s="247"/>
      <c r="D2769" s="228" t="s">
        <v>193</v>
      </c>
      <c r="E2769" s="248" t="s">
        <v>19</v>
      </c>
      <c r="F2769" s="249" t="s">
        <v>3063</v>
      </c>
      <c r="G2769" s="247"/>
      <c r="H2769" s="248" t="s">
        <v>19</v>
      </c>
      <c r="I2769" s="250"/>
      <c r="J2769" s="247"/>
      <c r="K2769" s="247"/>
      <c r="L2769" s="251"/>
      <c r="M2769" s="252"/>
      <c r="N2769" s="253"/>
      <c r="O2769" s="253"/>
      <c r="P2769" s="253"/>
      <c r="Q2769" s="253"/>
      <c r="R2769" s="253"/>
      <c r="S2769" s="253"/>
      <c r="T2769" s="25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5" t="s">
        <v>193</v>
      </c>
      <c r="AU2769" s="255" t="s">
        <v>82</v>
      </c>
      <c r="AV2769" s="14" t="s">
        <v>80</v>
      </c>
      <c r="AW2769" s="14" t="s">
        <v>33</v>
      </c>
      <c r="AX2769" s="14" t="s">
        <v>72</v>
      </c>
      <c r="AY2769" s="255" t="s">
        <v>180</v>
      </c>
    </row>
    <row r="2770" s="14" customFormat="1">
      <c r="A2770" s="14"/>
      <c r="B2770" s="246"/>
      <c r="C2770" s="247"/>
      <c r="D2770" s="228" t="s">
        <v>193</v>
      </c>
      <c r="E2770" s="248" t="s">
        <v>19</v>
      </c>
      <c r="F2770" s="249" t="s">
        <v>3018</v>
      </c>
      <c r="G2770" s="247"/>
      <c r="H2770" s="248" t="s">
        <v>19</v>
      </c>
      <c r="I2770" s="250"/>
      <c r="J2770" s="247"/>
      <c r="K2770" s="247"/>
      <c r="L2770" s="251"/>
      <c r="M2770" s="252"/>
      <c r="N2770" s="253"/>
      <c r="O2770" s="253"/>
      <c r="P2770" s="253"/>
      <c r="Q2770" s="253"/>
      <c r="R2770" s="253"/>
      <c r="S2770" s="253"/>
      <c r="T2770" s="254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T2770" s="255" t="s">
        <v>193</v>
      </c>
      <c r="AU2770" s="255" t="s">
        <v>82</v>
      </c>
      <c r="AV2770" s="14" t="s">
        <v>80</v>
      </c>
      <c r="AW2770" s="14" t="s">
        <v>33</v>
      </c>
      <c r="AX2770" s="14" t="s">
        <v>72</v>
      </c>
      <c r="AY2770" s="255" t="s">
        <v>180</v>
      </c>
    </row>
    <row r="2771" s="13" customFormat="1">
      <c r="A2771" s="13"/>
      <c r="B2771" s="235"/>
      <c r="C2771" s="236"/>
      <c r="D2771" s="228" t="s">
        <v>193</v>
      </c>
      <c r="E2771" s="237" t="s">
        <v>19</v>
      </c>
      <c r="F2771" s="238" t="s">
        <v>3064</v>
      </c>
      <c r="G2771" s="236"/>
      <c r="H2771" s="239">
        <v>29.545000000000002</v>
      </c>
      <c r="I2771" s="240"/>
      <c r="J2771" s="236"/>
      <c r="K2771" s="236"/>
      <c r="L2771" s="241"/>
      <c r="M2771" s="242"/>
      <c r="N2771" s="243"/>
      <c r="O2771" s="243"/>
      <c r="P2771" s="243"/>
      <c r="Q2771" s="243"/>
      <c r="R2771" s="243"/>
      <c r="S2771" s="243"/>
      <c r="T2771" s="244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45" t="s">
        <v>193</v>
      </c>
      <c r="AU2771" s="245" t="s">
        <v>82</v>
      </c>
      <c r="AV2771" s="13" t="s">
        <v>82</v>
      </c>
      <c r="AW2771" s="13" t="s">
        <v>33</v>
      </c>
      <c r="AX2771" s="13" t="s">
        <v>72</v>
      </c>
      <c r="AY2771" s="245" t="s">
        <v>180</v>
      </c>
    </row>
    <row r="2772" s="14" customFormat="1">
      <c r="A2772" s="14"/>
      <c r="B2772" s="246"/>
      <c r="C2772" s="247"/>
      <c r="D2772" s="228" t="s">
        <v>193</v>
      </c>
      <c r="E2772" s="248" t="s">
        <v>19</v>
      </c>
      <c r="F2772" s="249" t="s">
        <v>3023</v>
      </c>
      <c r="G2772" s="247"/>
      <c r="H2772" s="248" t="s">
        <v>19</v>
      </c>
      <c r="I2772" s="250"/>
      <c r="J2772" s="247"/>
      <c r="K2772" s="247"/>
      <c r="L2772" s="251"/>
      <c r="M2772" s="252"/>
      <c r="N2772" s="253"/>
      <c r="O2772" s="253"/>
      <c r="P2772" s="253"/>
      <c r="Q2772" s="253"/>
      <c r="R2772" s="253"/>
      <c r="S2772" s="253"/>
      <c r="T2772" s="25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55" t="s">
        <v>193</v>
      </c>
      <c r="AU2772" s="255" t="s">
        <v>82</v>
      </c>
      <c r="AV2772" s="14" t="s">
        <v>80</v>
      </c>
      <c r="AW2772" s="14" t="s">
        <v>33</v>
      </c>
      <c r="AX2772" s="14" t="s">
        <v>72</v>
      </c>
      <c r="AY2772" s="255" t="s">
        <v>180</v>
      </c>
    </row>
    <row r="2773" s="13" customFormat="1">
      <c r="A2773" s="13"/>
      <c r="B2773" s="235"/>
      <c r="C2773" s="236"/>
      <c r="D2773" s="228" t="s">
        <v>193</v>
      </c>
      <c r="E2773" s="237" t="s">
        <v>19</v>
      </c>
      <c r="F2773" s="238" t="s">
        <v>3065</v>
      </c>
      <c r="G2773" s="236"/>
      <c r="H2773" s="239">
        <v>43</v>
      </c>
      <c r="I2773" s="240"/>
      <c r="J2773" s="236"/>
      <c r="K2773" s="236"/>
      <c r="L2773" s="241"/>
      <c r="M2773" s="242"/>
      <c r="N2773" s="243"/>
      <c r="O2773" s="243"/>
      <c r="P2773" s="243"/>
      <c r="Q2773" s="243"/>
      <c r="R2773" s="243"/>
      <c r="S2773" s="243"/>
      <c r="T2773" s="244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45" t="s">
        <v>193</v>
      </c>
      <c r="AU2773" s="245" t="s">
        <v>82</v>
      </c>
      <c r="AV2773" s="13" t="s">
        <v>82</v>
      </c>
      <c r="AW2773" s="13" t="s">
        <v>33</v>
      </c>
      <c r="AX2773" s="13" t="s">
        <v>72</v>
      </c>
      <c r="AY2773" s="245" t="s">
        <v>180</v>
      </c>
    </row>
    <row r="2774" s="15" customFormat="1">
      <c r="A2774" s="15"/>
      <c r="B2774" s="256"/>
      <c r="C2774" s="257"/>
      <c r="D2774" s="228" t="s">
        <v>193</v>
      </c>
      <c r="E2774" s="258" t="s">
        <v>19</v>
      </c>
      <c r="F2774" s="259" t="s">
        <v>353</v>
      </c>
      <c r="G2774" s="257"/>
      <c r="H2774" s="260">
        <v>72.545000000000002</v>
      </c>
      <c r="I2774" s="261"/>
      <c r="J2774" s="257"/>
      <c r="K2774" s="257"/>
      <c r="L2774" s="262"/>
      <c r="M2774" s="263"/>
      <c r="N2774" s="264"/>
      <c r="O2774" s="264"/>
      <c r="P2774" s="264"/>
      <c r="Q2774" s="264"/>
      <c r="R2774" s="264"/>
      <c r="S2774" s="264"/>
      <c r="T2774" s="265"/>
      <c r="U2774" s="15"/>
      <c r="V2774" s="15"/>
      <c r="W2774" s="15"/>
      <c r="X2774" s="15"/>
      <c r="Y2774" s="15"/>
      <c r="Z2774" s="15"/>
      <c r="AA2774" s="15"/>
      <c r="AB2774" s="15"/>
      <c r="AC2774" s="15"/>
      <c r="AD2774" s="15"/>
      <c r="AE2774" s="15"/>
      <c r="AT2774" s="266" t="s">
        <v>193</v>
      </c>
      <c r="AU2774" s="266" t="s">
        <v>82</v>
      </c>
      <c r="AV2774" s="15" t="s">
        <v>187</v>
      </c>
      <c r="AW2774" s="15" t="s">
        <v>33</v>
      </c>
      <c r="AX2774" s="15" t="s">
        <v>80</v>
      </c>
      <c r="AY2774" s="266" t="s">
        <v>180</v>
      </c>
    </row>
    <row r="2775" s="2" customFormat="1" ht="16.5" customHeight="1">
      <c r="A2775" s="40"/>
      <c r="B2775" s="41"/>
      <c r="C2775" s="215" t="s">
        <v>3066</v>
      </c>
      <c r="D2775" s="215" t="s">
        <v>182</v>
      </c>
      <c r="E2775" s="216" t="s">
        <v>3067</v>
      </c>
      <c r="F2775" s="217" t="s">
        <v>3068</v>
      </c>
      <c r="G2775" s="218" t="s">
        <v>235</v>
      </c>
      <c r="H2775" s="219">
        <v>6480</v>
      </c>
      <c r="I2775" s="220"/>
      <c r="J2775" s="221">
        <f>ROUND(I2775*H2775,2)</f>
        <v>0</v>
      </c>
      <c r="K2775" s="217" t="s">
        <v>186</v>
      </c>
      <c r="L2775" s="46"/>
      <c r="M2775" s="222" t="s">
        <v>19</v>
      </c>
      <c r="N2775" s="223" t="s">
        <v>43</v>
      </c>
      <c r="O2775" s="86"/>
      <c r="P2775" s="224">
        <f>O2775*H2775</f>
        <v>0</v>
      </c>
      <c r="Q2775" s="224">
        <v>0</v>
      </c>
      <c r="R2775" s="224">
        <f>Q2775*H2775</f>
        <v>0</v>
      </c>
      <c r="S2775" s="224">
        <v>0</v>
      </c>
      <c r="T2775" s="225">
        <f>S2775*H2775</f>
        <v>0</v>
      </c>
      <c r="U2775" s="40"/>
      <c r="V2775" s="40"/>
      <c r="W2775" s="40"/>
      <c r="X2775" s="40"/>
      <c r="Y2775" s="40"/>
      <c r="Z2775" s="40"/>
      <c r="AA2775" s="40"/>
      <c r="AB2775" s="40"/>
      <c r="AC2775" s="40"/>
      <c r="AD2775" s="40"/>
      <c r="AE2775" s="40"/>
      <c r="AR2775" s="226" t="s">
        <v>187</v>
      </c>
      <c r="AT2775" s="226" t="s">
        <v>182</v>
      </c>
      <c r="AU2775" s="226" t="s">
        <v>82</v>
      </c>
      <c r="AY2775" s="19" t="s">
        <v>180</v>
      </c>
      <c r="BE2775" s="227">
        <f>IF(N2775="základní",J2775,0)</f>
        <v>0</v>
      </c>
      <c r="BF2775" s="227">
        <f>IF(N2775="snížená",J2775,0)</f>
        <v>0</v>
      </c>
      <c r="BG2775" s="227">
        <f>IF(N2775="zákl. přenesená",J2775,0)</f>
        <v>0</v>
      </c>
      <c r="BH2775" s="227">
        <f>IF(N2775="sníž. přenesená",J2775,0)</f>
        <v>0</v>
      </c>
      <c r="BI2775" s="227">
        <f>IF(N2775="nulová",J2775,0)</f>
        <v>0</v>
      </c>
      <c r="BJ2775" s="19" t="s">
        <v>80</v>
      </c>
      <c r="BK2775" s="227">
        <f>ROUND(I2775*H2775,2)</f>
        <v>0</v>
      </c>
      <c r="BL2775" s="19" t="s">
        <v>187</v>
      </c>
      <c r="BM2775" s="226" t="s">
        <v>3069</v>
      </c>
    </row>
    <row r="2776" s="2" customFormat="1">
      <c r="A2776" s="40"/>
      <c r="B2776" s="41"/>
      <c r="C2776" s="42"/>
      <c r="D2776" s="228" t="s">
        <v>189</v>
      </c>
      <c r="E2776" s="42"/>
      <c r="F2776" s="229" t="s">
        <v>3070</v>
      </c>
      <c r="G2776" s="42"/>
      <c r="H2776" s="42"/>
      <c r="I2776" s="230"/>
      <c r="J2776" s="42"/>
      <c r="K2776" s="42"/>
      <c r="L2776" s="46"/>
      <c r="M2776" s="231"/>
      <c r="N2776" s="232"/>
      <c r="O2776" s="86"/>
      <c r="P2776" s="86"/>
      <c r="Q2776" s="86"/>
      <c r="R2776" s="86"/>
      <c r="S2776" s="86"/>
      <c r="T2776" s="87"/>
      <c r="U2776" s="40"/>
      <c r="V2776" s="40"/>
      <c r="W2776" s="40"/>
      <c r="X2776" s="40"/>
      <c r="Y2776" s="40"/>
      <c r="Z2776" s="40"/>
      <c r="AA2776" s="40"/>
      <c r="AB2776" s="40"/>
      <c r="AC2776" s="40"/>
      <c r="AD2776" s="40"/>
      <c r="AE2776" s="40"/>
      <c r="AT2776" s="19" t="s">
        <v>189</v>
      </c>
      <c r="AU2776" s="19" t="s">
        <v>82</v>
      </c>
    </row>
    <row r="2777" s="2" customFormat="1">
      <c r="A2777" s="40"/>
      <c r="B2777" s="41"/>
      <c r="C2777" s="42"/>
      <c r="D2777" s="233" t="s">
        <v>191</v>
      </c>
      <c r="E2777" s="42"/>
      <c r="F2777" s="234" t="s">
        <v>3071</v>
      </c>
      <c r="G2777" s="42"/>
      <c r="H2777" s="42"/>
      <c r="I2777" s="230"/>
      <c r="J2777" s="42"/>
      <c r="K2777" s="42"/>
      <c r="L2777" s="46"/>
      <c r="M2777" s="231"/>
      <c r="N2777" s="232"/>
      <c r="O2777" s="86"/>
      <c r="P2777" s="86"/>
      <c r="Q2777" s="86"/>
      <c r="R2777" s="86"/>
      <c r="S2777" s="86"/>
      <c r="T2777" s="87"/>
      <c r="U2777" s="40"/>
      <c r="V2777" s="40"/>
      <c r="W2777" s="40"/>
      <c r="X2777" s="40"/>
      <c r="Y2777" s="40"/>
      <c r="Z2777" s="40"/>
      <c r="AA2777" s="40"/>
      <c r="AB2777" s="40"/>
      <c r="AC2777" s="40"/>
      <c r="AD2777" s="40"/>
      <c r="AE2777" s="40"/>
      <c r="AT2777" s="19" t="s">
        <v>191</v>
      </c>
      <c r="AU2777" s="19" t="s">
        <v>82</v>
      </c>
    </row>
    <row r="2778" s="13" customFormat="1">
      <c r="A2778" s="13"/>
      <c r="B2778" s="235"/>
      <c r="C2778" s="236"/>
      <c r="D2778" s="228" t="s">
        <v>193</v>
      </c>
      <c r="E2778" s="237" t="s">
        <v>19</v>
      </c>
      <c r="F2778" s="238" t="s">
        <v>3072</v>
      </c>
      <c r="G2778" s="236"/>
      <c r="H2778" s="239">
        <v>6480</v>
      </c>
      <c r="I2778" s="240"/>
      <c r="J2778" s="236"/>
      <c r="K2778" s="236"/>
      <c r="L2778" s="241"/>
      <c r="M2778" s="242"/>
      <c r="N2778" s="243"/>
      <c r="O2778" s="243"/>
      <c r="P2778" s="243"/>
      <c r="Q2778" s="243"/>
      <c r="R2778" s="243"/>
      <c r="S2778" s="243"/>
      <c r="T2778" s="244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45" t="s">
        <v>193</v>
      </c>
      <c r="AU2778" s="245" t="s">
        <v>82</v>
      </c>
      <c r="AV2778" s="13" t="s">
        <v>82</v>
      </c>
      <c r="AW2778" s="13" t="s">
        <v>33</v>
      </c>
      <c r="AX2778" s="13" t="s">
        <v>80</v>
      </c>
      <c r="AY2778" s="245" t="s">
        <v>180</v>
      </c>
    </row>
    <row r="2779" s="2" customFormat="1" ht="16.5" customHeight="1">
      <c r="A2779" s="40"/>
      <c r="B2779" s="41"/>
      <c r="C2779" s="215" t="s">
        <v>3073</v>
      </c>
      <c r="D2779" s="215" t="s">
        <v>182</v>
      </c>
      <c r="E2779" s="216" t="s">
        <v>3074</v>
      </c>
      <c r="F2779" s="217" t="s">
        <v>3075</v>
      </c>
      <c r="G2779" s="218" t="s">
        <v>235</v>
      </c>
      <c r="H2779" s="219">
        <v>72.545000000000002</v>
      </c>
      <c r="I2779" s="220"/>
      <c r="J2779" s="221">
        <f>ROUND(I2779*H2779,2)</f>
        <v>0</v>
      </c>
      <c r="K2779" s="217" t="s">
        <v>186</v>
      </c>
      <c r="L2779" s="46"/>
      <c r="M2779" s="222" t="s">
        <v>19</v>
      </c>
      <c r="N2779" s="223" t="s">
        <v>43</v>
      </c>
      <c r="O2779" s="86"/>
      <c r="P2779" s="224">
        <f>O2779*H2779</f>
        <v>0</v>
      </c>
      <c r="Q2779" s="224">
        <v>0</v>
      </c>
      <c r="R2779" s="224">
        <f>Q2779*H2779</f>
        <v>0</v>
      </c>
      <c r="S2779" s="224">
        <v>0</v>
      </c>
      <c r="T2779" s="225">
        <f>S2779*H2779</f>
        <v>0</v>
      </c>
      <c r="U2779" s="40"/>
      <c r="V2779" s="40"/>
      <c r="W2779" s="40"/>
      <c r="X2779" s="40"/>
      <c r="Y2779" s="40"/>
      <c r="Z2779" s="40"/>
      <c r="AA2779" s="40"/>
      <c r="AB2779" s="40"/>
      <c r="AC2779" s="40"/>
      <c r="AD2779" s="40"/>
      <c r="AE2779" s="40"/>
      <c r="AR2779" s="226" t="s">
        <v>187</v>
      </c>
      <c r="AT2779" s="226" t="s">
        <v>182</v>
      </c>
      <c r="AU2779" s="226" t="s">
        <v>82</v>
      </c>
      <c r="AY2779" s="19" t="s">
        <v>180</v>
      </c>
      <c r="BE2779" s="227">
        <f>IF(N2779="základní",J2779,0)</f>
        <v>0</v>
      </c>
      <c r="BF2779" s="227">
        <f>IF(N2779="snížená",J2779,0)</f>
        <v>0</v>
      </c>
      <c r="BG2779" s="227">
        <f>IF(N2779="zákl. přenesená",J2779,0)</f>
        <v>0</v>
      </c>
      <c r="BH2779" s="227">
        <f>IF(N2779="sníž. přenesená",J2779,0)</f>
        <v>0</v>
      </c>
      <c r="BI2779" s="227">
        <f>IF(N2779="nulová",J2779,0)</f>
        <v>0</v>
      </c>
      <c r="BJ2779" s="19" t="s">
        <v>80</v>
      </c>
      <c r="BK2779" s="227">
        <f>ROUND(I2779*H2779,2)</f>
        <v>0</v>
      </c>
      <c r="BL2779" s="19" t="s">
        <v>187</v>
      </c>
      <c r="BM2779" s="226" t="s">
        <v>3076</v>
      </c>
    </row>
    <row r="2780" s="2" customFormat="1">
      <c r="A2780" s="40"/>
      <c r="B2780" s="41"/>
      <c r="C2780" s="42"/>
      <c r="D2780" s="228" t="s">
        <v>189</v>
      </c>
      <c r="E2780" s="42"/>
      <c r="F2780" s="229" t="s">
        <v>3077</v>
      </c>
      <c r="G2780" s="42"/>
      <c r="H2780" s="42"/>
      <c r="I2780" s="230"/>
      <c r="J2780" s="42"/>
      <c r="K2780" s="42"/>
      <c r="L2780" s="46"/>
      <c r="M2780" s="231"/>
      <c r="N2780" s="232"/>
      <c r="O2780" s="86"/>
      <c r="P2780" s="86"/>
      <c r="Q2780" s="86"/>
      <c r="R2780" s="86"/>
      <c r="S2780" s="86"/>
      <c r="T2780" s="87"/>
      <c r="U2780" s="40"/>
      <c r="V2780" s="40"/>
      <c r="W2780" s="40"/>
      <c r="X2780" s="40"/>
      <c r="Y2780" s="40"/>
      <c r="Z2780" s="40"/>
      <c r="AA2780" s="40"/>
      <c r="AB2780" s="40"/>
      <c r="AC2780" s="40"/>
      <c r="AD2780" s="40"/>
      <c r="AE2780" s="40"/>
      <c r="AT2780" s="19" t="s">
        <v>189</v>
      </c>
      <c r="AU2780" s="19" t="s">
        <v>82</v>
      </c>
    </row>
    <row r="2781" s="2" customFormat="1">
      <c r="A2781" s="40"/>
      <c r="B2781" s="41"/>
      <c r="C2781" s="42"/>
      <c r="D2781" s="233" t="s">
        <v>191</v>
      </c>
      <c r="E2781" s="42"/>
      <c r="F2781" s="234" t="s">
        <v>3078</v>
      </c>
      <c r="G2781" s="42"/>
      <c r="H2781" s="42"/>
      <c r="I2781" s="230"/>
      <c r="J2781" s="42"/>
      <c r="K2781" s="42"/>
      <c r="L2781" s="46"/>
      <c r="M2781" s="231"/>
      <c r="N2781" s="232"/>
      <c r="O2781" s="86"/>
      <c r="P2781" s="86"/>
      <c r="Q2781" s="86"/>
      <c r="R2781" s="86"/>
      <c r="S2781" s="86"/>
      <c r="T2781" s="87"/>
      <c r="U2781" s="40"/>
      <c r="V2781" s="40"/>
      <c r="W2781" s="40"/>
      <c r="X2781" s="40"/>
      <c r="Y2781" s="40"/>
      <c r="Z2781" s="40"/>
      <c r="AA2781" s="40"/>
      <c r="AB2781" s="40"/>
      <c r="AC2781" s="40"/>
      <c r="AD2781" s="40"/>
      <c r="AE2781" s="40"/>
      <c r="AT2781" s="19" t="s">
        <v>191</v>
      </c>
      <c r="AU2781" s="19" t="s">
        <v>82</v>
      </c>
    </row>
    <row r="2782" s="2" customFormat="1" ht="21.75" customHeight="1">
      <c r="A2782" s="40"/>
      <c r="B2782" s="41"/>
      <c r="C2782" s="215" t="s">
        <v>3079</v>
      </c>
      <c r="D2782" s="215" t="s">
        <v>182</v>
      </c>
      <c r="E2782" s="216" t="s">
        <v>3080</v>
      </c>
      <c r="F2782" s="217" t="s">
        <v>3081</v>
      </c>
      <c r="G2782" s="218" t="s">
        <v>185</v>
      </c>
      <c r="H2782" s="219">
        <v>300</v>
      </c>
      <c r="I2782" s="220"/>
      <c r="J2782" s="221">
        <f>ROUND(I2782*H2782,2)</f>
        <v>0</v>
      </c>
      <c r="K2782" s="217" t="s">
        <v>186</v>
      </c>
      <c r="L2782" s="46"/>
      <c r="M2782" s="222" t="s">
        <v>19</v>
      </c>
      <c r="N2782" s="223" t="s">
        <v>43</v>
      </c>
      <c r="O2782" s="86"/>
      <c r="P2782" s="224">
        <f>O2782*H2782</f>
        <v>0</v>
      </c>
      <c r="Q2782" s="224">
        <v>0.00012999999999999999</v>
      </c>
      <c r="R2782" s="224">
        <f>Q2782*H2782</f>
        <v>0.039</v>
      </c>
      <c r="S2782" s="224">
        <v>0</v>
      </c>
      <c r="T2782" s="225">
        <f>S2782*H2782</f>
        <v>0</v>
      </c>
      <c r="U2782" s="40"/>
      <c r="V2782" s="40"/>
      <c r="W2782" s="40"/>
      <c r="X2782" s="40"/>
      <c r="Y2782" s="40"/>
      <c r="Z2782" s="40"/>
      <c r="AA2782" s="40"/>
      <c r="AB2782" s="40"/>
      <c r="AC2782" s="40"/>
      <c r="AD2782" s="40"/>
      <c r="AE2782" s="40"/>
      <c r="AR2782" s="226" t="s">
        <v>187</v>
      </c>
      <c r="AT2782" s="226" t="s">
        <v>182</v>
      </c>
      <c r="AU2782" s="226" t="s">
        <v>82</v>
      </c>
      <c r="AY2782" s="19" t="s">
        <v>180</v>
      </c>
      <c r="BE2782" s="227">
        <f>IF(N2782="základní",J2782,0)</f>
        <v>0</v>
      </c>
      <c r="BF2782" s="227">
        <f>IF(N2782="snížená",J2782,0)</f>
        <v>0</v>
      </c>
      <c r="BG2782" s="227">
        <f>IF(N2782="zákl. přenesená",J2782,0)</f>
        <v>0</v>
      </c>
      <c r="BH2782" s="227">
        <f>IF(N2782="sníž. přenesená",J2782,0)</f>
        <v>0</v>
      </c>
      <c r="BI2782" s="227">
        <f>IF(N2782="nulová",J2782,0)</f>
        <v>0</v>
      </c>
      <c r="BJ2782" s="19" t="s">
        <v>80</v>
      </c>
      <c r="BK2782" s="227">
        <f>ROUND(I2782*H2782,2)</f>
        <v>0</v>
      </c>
      <c r="BL2782" s="19" t="s">
        <v>187</v>
      </c>
      <c r="BM2782" s="226" t="s">
        <v>3082</v>
      </c>
    </row>
    <row r="2783" s="2" customFormat="1">
      <c r="A2783" s="40"/>
      <c r="B2783" s="41"/>
      <c r="C2783" s="42"/>
      <c r="D2783" s="228" t="s">
        <v>189</v>
      </c>
      <c r="E2783" s="42"/>
      <c r="F2783" s="229" t="s">
        <v>3083</v>
      </c>
      <c r="G2783" s="42"/>
      <c r="H2783" s="42"/>
      <c r="I2783" s="230"/>
      <c r="J2783" s="42"/>
      <c r="K2783" s="42"/>
      <c r="L2783" s="46"/>
      <c r="M2783" s="231"/>
      <c r="N2783" s="232"/>
      <c r="O2783" s="86"/>
      <c r="P2783" s="86"/>
      <c r="Q2783" s="86"/>
      <c r="R2783" s="86"/>
      <c r="S2783" s="86"/>
      <c r="T2783" s="87"/>
      <c r="U2783" s="40"/>
      <c r="V2783" s="40"/>
      <c r="W2783" s="40"/>
      <c r="X2783" s="40"/>
      <c r="Y2783" s="40"/>
      <c r="Z2783" s="40"/>
      <c r="AA2783" s="40"/>
      <c r="AB2783" s="40"/>
      <c r="AC2783" s="40"/>
      <c r="AD2783" s="40"/>
      <c r="AE2783" s="40"/>
      <c r="AT2783" s="19" t="s">
        <v>189</v>
      </c>
      <c r="AU2783" s="19" t="s">
        <v>82</v>
      </c>
    </row>
    <row r="2784" s="2" customFormat="1">
      <c r="A2784" s="40"/>
      <c r="B2784" s="41"/>
      <c r="C2784" s="42"/>
      <c r="D2784" s="233" t="s">
        <v>191</v>
      </c>
      <c r="E2784" s="42"/>
      <c r="F2784" s="234" t="s">
        <v>3084</v>
      </c>
      <c r="G2784" s="42"/>
      <c r="H2784" s="42"/>
      <c r="I2784" s="230"/>
      <c r="J2784" s="42"/>
      <c r="K2784" s="42"/>
      <c r="L2784" s="46"/>
      <c r="M2784" s="231"/>
      <c r="N2784" s="232"/>
      <c r="O2784" s="86"/>
      <c r="P2784" s="86"/>
      <c r="Q2784" s="86"/>
      <c r="R2784" s="86"/>
      <c r="S2784" s="86"/>
      <c r="T2784" s="87"/>
      <c r="U2784" s="40"/>
      <c r="V2784" s="40"/>
      <c r="W2784" s="40"/>
      <c r="X2784" s="40"/>
      <c r="Y2784" s="40"/>
      <c r="Z2784" s="40"/>
      <c r="AA2784" s="40"/>
      <c r="AB2784" s="40"/>
      <c r="AC2784" s="40"/>
      <c r="AD2784" s="40"/>
      <c r="AE2784" s="40"/>
      <c r="AT2784" s="19" t="s">
        <v>191</v>
      </c>
      <c r="AU2784" s="19" t="s">
        <v>82</v>
      </c>
    </row>
    <row r="2785" s="2" customFormat="1" ht="24.15" customHeight="1">
      <c r="A2785" s="40"/>
      <c r="B2785" s="41"/>
      <c r="C2785" s="215" t="s">
        <v>3085</v>
      </c>
      <c r="D2785" s="215" t="s">
        <v>182</v>
      </c>
      <c r="E2785" s="216" t="s">
        <v>3086</v>
      </c>
      <c r="F2785" s="217" t="s">
        <v>3087</v>
      </c>
      <c r="G2785" s="218" t="s">
        <v>185</v>
      </c>
      <c r="H2785" s="219">
        <v>200</v>
      </c>
      <c r="I2785" s="220"/>
      <c r="J2785" s="221">
        <f>ROUND(I2785*H2785,2)</f>
        <v>0</v>
      </c>
      <c r="K2785" s="217" t="s">
        <v>186</v>
      </c>
      <c r="L2785" s="46"/>
      <c r="M2785" s="222" t="s">
        <v>19</v>
      </c>
      <c r="N2785" s="223" t="s">
        <v>43</v>
      </c>
      <c r="O2785" s="86"/>
      <c r="P2785" s="224">
        <f>O2785*H2785</f>
        <v>0</v>
      </c>
      <c r="Q2785" s="224">
        <v>0.00021000000000000001</v>
      </c>
      <c r="R2785" s="224">
        <f>Q2785*H2785</f>
        <v>0.042000000000000003</v>
      </c>
      <c r="S2785" s="224">
        <v>0</v>
      </c>
      <c r="T2785" s="225">
        <f>S2785*H2785</f>
        <v>0</v>
      </c>
      <c r="U2785" s="40"/>
      <c r="V2785" s="40"/>
      <c r="W2785" s="40"/>
      <c r="X2785" s="40"/>
      <c r="Y2785" s="40"/>
      <c r="Z2785" s="40"/>
      <c r="AA2785" s="40"/>
      <c r="AB2785" s="40"/>
      <c r="AC2785" s="40"/>
      <c r="AD2785" s="40"/>
      <c r="AE2785" s="40"/>
      <c r="AR2785" s="226" t="s">
        <v>187</v>
      </c>
      <c r="AT2785" s="226" t="s">
        <v>182</v>
      </c>
      <c r="AU2785" s="226" t="s">
        <v>82</v>
      </c>
      <c r="AY2785" s="19" t="s">
        <v>180</v>
      </c>
      <c r="BE2785" s="227">
        <f>IF(N2785="základní",J2785,0)</f>
        <v>0</v>
      </c>
      <c r="BF2785" s="227">
        <f>IF(N2785="snížená",J2785,0)</f>
        <v>0</v>
      </c>
      <c r="BG2785" s="227">
        <f>IF(N2785="zákl. přenesená",J2785,0)</f>
        <v>0</v>
      </c>
      <c r="BH2785" s="227">
        <f>IF(N2785="sníž. přenesená",J2785,0)</f>
        <v>0</v>
      </c>
      <c r="BI2785" s="227">
        <f>IF(N2785="nulová",J2785,0)</f>
        <v>0</v>
      </c>
      <c r="BJ2785" s="19" t="s">
        <v>80</v>
      </c>
      <c r="BK2785" s="227">
        <f>ROUND(I2785*H2785,2)</f>
        <v>0</v>
      </c>
      <c r="BL2785" s="19" t="s">
        <v>187</v>
      </c>
      <c r="BM2785" s="226" t="s">
        <v>3088</v>
      </c>
    </row>
    <row r="2786" s="2" customFormat="1">
      <c r="A2786" s="40"/>
      <c r="B2786" s="41"/>
      <c r="C2786" s="42"/>
      <c r="D2786" s="228" t="s">
        <v>189</v>
      </c>
      <c r="E2786" s="42"/>
      <c r="F2786" s="229" t="s">
        <v>3089</v>
      </c>
      <c r="G2786" s="42"/>
      <c r="H2786" s="42"/>
      <c r="I2786" s="230"/>
      <c r="J2786" s="42"/>
      <c r="K2786" s="42"/>
      <c r="L2786" s="46"/>
      <c r="M2786" s="231"/>
      <c r="N2786" s="232"/>
      <c r="O2786" s="86"/>
      <c r="P2786" s="86"/>
      <c r="Q2786" s="86"/>
      <c r="R2786" s="86"/>
      <c r="S2786" s="86"/>
      <c r="T2786" s="87"/>
      <c r="U2786" s="40"/>
      <c r="V2786" s="40"/>
      <c r="W2786" s="40"/>
      <c r="X2786" s="40"/>
      <c r="Y2786" s="40"/>
      <c r="Z2786" s="40"/>
      <c r="AA2786" s="40"/>
      <c r="AB2786" s="40"/>
      <c r="AC2786" s="40"/>
      <c r="AD2786" s="40"/>
      <c r="AE2786" s="40"/>
      <c r="AT2786" s="19" t="s">
        <v>189</v>
      </c>
      <c r="AU2786" s="19" t="s">
        <v>82</v>
      </c>
    </row>
    <row r="2787" s="2" customFormat="1">
      <c r="A2787" s="40"/>
      <c r="B2787" s="41"/>
      <c r="C2787" s="42"/>
      <c r="D2787" s="233" t="s">
        <v>191</v>
      </c>
      <c r="E2787" s="42"/>
      <c r="F2787" s="234" t="s">
        <v>3090</v>
      </c>
      <c r="G2787" s="42"/>
      <c r="H2787" s="42"/>
      <c r="I2787" s="230"/>
      <c r="J2787" s="42"/>
      <c r="K2787" s="42"/>
      <c r="L2787" s="46"/>
      <c r="M2787" s="231"/>
      <c r="N2787" s="232"/>
      <c r="O2787" s="86"/>
      <c r="P2787" s="86"/>
      <c r="Q2787" s="86"/>
      <c r="R2787" s="86"/>
      <c r="S2787" s="86"/>
      <c r="T2787" s="87"/>
      <c r="U2787" s="40"/>
      <c r="V2787" s="40"/>
      <c r="W2787" s="40"/>
      <c r="X2787" s="40"/>
      <c r="Y2787" s="40"/>
      <c r="Z2787" s="40"/>
      <c r="AA2787" s="40"/>
      <c r="AB2787" s="40"/>
      <c r="AC2787" s="40"/>
      <c r="AD2787" s="40"/>
      <c r="AE2787" s="40"/>
      <c r="AT2787" s="19" t="s">
        <v>191</v>
      </c>
      <c r="AU2787" s="19" t="s">
        <v>82</v>
      </c>
    </row>
    <row r="2788" s="2" customFormat="1" ht="16.5" customHeight="1">
      <c r="A2788" s="40"/>
      <c r="B2788" s="41"/>
      <c r="C2788" s="215" t="s">
        <v>3091</v>
      </c>
      <c r="D2788" s="215" t="s">
        <v>182</v>
      </c>
      <c r="E2788" s="216" t="s">
        <v>3092</v>
      </c>
      <c r="F2788" s="217" t="s">
        <v>3093</v>
      </c>
      <c r="G2788" s="218" t="s">
        <v>185</v>
      </c>
      <c r="H2788" s="219">
        <v>928.75</v>
      </c>
      <c r="I2788" s="220"/>
      <c r="J2788" s="221">
        <f>ROUND(I2788*H2788,2)</f>
        <v>0</v>
      </c>
      <c r="K2788" s="217" t="s">
        <v>186</v>
      </c>
      <c r="L2788" s="46"/>
      <c r="M2788" s="222" t="s">
        <v>19</v>
      </c>
      <c r="N2788" s="223" t="s">
        <v>43</v>
      </c>
      <c r="O2788" s="86"/>
      <c r="P2788" s="224">
        <f>O2788*H2788</f>
        <v>0</v>
      </c>
      <c r="Q2788" s="224">
        <v>4.0000000000000003E-05</v>
      </c>
      <c r="R2788" s="224">
        <f>Q2788*H2788</f>
        <v>0.037150000000000002</v>
      </c>
      <c r="S2788" s="224">
        <v>0</v>
      </c>
      <c r="T2788" s="225">
        <f>S2788*H2788</f>
        <v>0</v>
      </c>
      <c r="U2788" s="40"/>
      <c r="V2788" s="40"/>
      <c r="W2788" s="40"/>
      <c r="X2788" s="40"/>
      <c r="Y2788" s="40"/>
      <c r="Z2788" s="40"/>
      <c r="AA2788" s="40"/>
      <c r="AB2788" s="40"/>
      <c r="AC2788" s="40"/>
      <c r="AD2788" s="40"/>
      <c r="AE2788" s="40"/>
      <c r="AR2788" s="226" t="s">
        <v>187</v>
      </c>
      <c r="AT2788" s="226" t="s">
        <v>182</v>
      </c>
      <c r="AU2788" s="226" t="s">
        <v>82</v>
      </c>
      <c r="AY2788" s="19" t="s">
        <v>180</v>
      </c>
      <c r="BE2788" s="227">
        <f>IF(N2788="základní",J2788,0)</f>
        <v>0</v>
      </c>
      <c r="BF2788" s="227">
        <f>IF(N2788="snížená",J2788,0)</f>
        <v>0</v>
      </c>
      <c r="BG2788" s="227">
        <f>IF(N2788="zákl. přenesená",J2788,0)</f>
        <v>0</v>
      </c>
      <c r="BH2788" s="227">
        <f>IF(N2788="sníž. přenesená",J2788,0)</f>
        <v>0</v>
      </c>
      <c r="BI2788" s="227">
        <f>IF(N2788="nulová",J2788,0)</f>
        <v>0</v>
      </c>
      <c r="BJ2788" s="19" t="s">
        <v>80</v>
      </c>
      <c r="BK2788" s="227">
        <f>ROUND(I2788*H2788,2)</f>
        <v>0</v>
      </c>
      <c r="BL2788" s="19" t="s">
        <v>187</v>
      </c>
      <c r="BM2788" s="226" t="s">
        <v>3094</v>
      </c>
    </row>
    <row r="2789" s="2" customFormat="1">
      <c r="A2789" s="40"/>
      <c r="B2789" s="41"/>
      <c r="C2789" s="42"/>
      <c r="D2789" s="228" t="s">
        <v>189</v>
      </c>
      <c r="E2789" s="42"/>
      <c r="F2789" s="229" t="s">
        <v>3095</v>
      </c>
      <c r="G2789" s="42"/>
      <c r="H2789" s="42"/>
      <c r="I2789" s="230"/>
      <c r="J2789" s="42"/>
      <c r="K2789" s="42"/>
      <c r="L2789" s="46"/>
      <c r="M2789" s="231"/>
      <c r="N2789" s="232"/>
      <c r="O2789" s="86"/>
      <c r="P2789" s="86"/>
      <c r="Q2789" s="86"/>
      <c r="R2789" s="86"/>
      <c r="S2789" s="86"/>
      <c r="T2789" s="87"/>
      <c r="U2789" s="40"/>
      <c r="V2789" s="40"/>
      <c r="W2789" s="40"/>
      <c r="X2789" s="40"/>
      <c r="Y2789" s="40"/>
      <c r="Z2789" s="40"/>
      <c r="AA2789" s="40"/>
      <c r="AB2789" s="40"/>
      <c r="AC2789" s="40"/>
      <c r="AD2789" s="40"/>
      <c r="AE2789" s="40"/>
      <c r="AT2789" s="19" t="s">
        <v>189</v>
      </c>
      <c r="AU2789" s="19" t="s">
        <v>82</v>
      </c>
    </row>
    <row r="2790" s="2" customFormat="1">
      <c r="A2790" s="40"/>
      <c r="B2790" s="41"/>
      <c r="C2790" s="42"/>
      <c r="D2790" s="233" t="s">
        <v>191</v>
      </c>
      <c r="E2790" s="42"/>
      <c r="F2790" s="234" t="s">
        <v>3096</v>
      </c>
      <c r="G2790" s="42"/>
      <c r="H2790" s="42"/>
      <c r="I2790" s="230"/>
      <c r="J2790" s="42"/>
      <c r="K2790" s="42"/>
      <c r="L2790" s="46"/>
      <c r="M2790" s="231"/>
      <c r="N2790" s="232"/>
      <c r="O2790" s="86"/>
      <c r="P2790" s="86"/>
      <c r="Q2790" s="86"/>
      <c r="R2790" s="86"/>
      <c r="S2790" s="86"/>
      <c r="T2790" s="87"/>
      <c r="U2790" s="40"/>
      <c r="V2790" s="40"/>
      <c r="W2790" s="40"/>
      <c r="X2790" s="40"/>
      <c r="Y2790" s="40"/>
      <c r="Z2790" s="40"/>
      <c r="AA2790" s="40"/>
      <c r="AB2790" s="40"/>
      <c r="AC2790" s="40"/>
      <c r="AD2790" s="40"/>
      <c r="AE2790" s="40"/>
      <c r="AT2790" s="19" t="s">
        <v>191</v>
      </c>
      <c r="AU2790" s="19" t="s">
        <v>82</v>
      </c>
    </row>
    <row r="2791" s="14" customFormat="1">
      <c r="A2791" s="14"/>
      <c r="B2791" s="246"/>
      <c r="C2791" s="247"/>
      <c r="D2791" s="228" t="s">
        <v>193</v>
      </c>
      <c r="E2791" s="248" t="s">
        <v>19</v>
      </c>
      <c r="F2791" s="249" t="s">
        <v>3097</v>
      </c>
      <c r="G2791" s="247"/>
      <c r="H2791" s="248" t="s">
        <v>19</v>
      </c>
      <c r="I2791" s="250"/>
      <c r="J2791" s="247"/>
      <c r="K2791" s="247"/>
      <c r="L2791" s="251"/>
      <c r="M2791" s="252"/>
      <c r="N2791" s="253"/>
      <c r="O2791" s="253"/>
      <c r="P2791" s="253"/>
      <c r="Q2791" s="253"/>
      <c r="R2791" s="253"/>
      <c r="S2791" s="253"/>
      <c r="T2791" s="254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T2791" s="255" t="s">
        <v>193</v>
      </c>
      <c r="AU2791" s="255" t="s">
        <v>82</v>
      </c>
      <c r="AV2791" s="14" t="s">
        <v>80</v>
      </c>
      <c r="AW2791" s="14" t="s">
        <v>33</v>
      </c>
      <c r="AX2791" s="14" t="s">
        <v>72</v>
      </c>
      <c r="AY2791" s="255" t="s">
        <v>180</v>
      </c>
    </row>
    <row r="2792" s="13" customFormat="1">
      <c r="A2792" s="13"/>
      <c r="B2792" s="235"/>
      <c r="C2792" s="236"/>
      <c r="D2792" s="228" t="s">
        <v>193</v>
      </c>
      <c r="E2792" s="237" t="s">
        <v>19</v>
      </c>
      <c r="F2792" s="238" t="s">
        <v>2338</v>
      </c>
      <c r="G2792" s="236"/>
      <c r="H2792" s="239">
        <v>188.44</v>
      </c>
      <c r="I2792" s="240"/>
      <c r="J2792" s="236"/>
      <c r="K2792" s="236"/>
      <c r="L2792" s="241"/>
      <c r="M2792" s="242"/>
      <c r="N2792" s="243"/>
      <c r="O2792" s="243"/>
      <c r="P2792" s="243"/>
      <c r="Q2792" s="243"/>
      <c r="R2792" s="243"/>
      <c r="S2792" s="243"/>
      <c r="T2792" s="244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45" t="s">
        <v>193</v>
      </c>
      <c r="AU2792" s="245" t="s">
        <v>82</v>
      </c>
      <c r="AV2792" s="13" t="s">
        <v>82</v>
      </c>
      <c r="AW2792" s="13" t="s">
        <v>33</v>
      </c>
      <c r="AX2792" s="13" t="s">
        <v>72</v>
      </c>
      <c r="AY2792" s="245" t="s">
        <v>180</v>
      </c>
    </row>
    <row r="2793" s="13" customFormat="1">
      <c r="A2793" s="13"/>
      <c r="B2793" s="235"/>
      <c r="C2793" s="236"/>
      <c r="D2793" s="228" t="s">
        <v>193</v>
      </c>
      <c r="E2793" s="237" t="s">
        <v>19</v>
      </c>
      <c r="F2793" s="238" t="s">
        <v>3098</v>
      </c>
      <c r="G2793" s="236"/>
      <c r="H2793" s="239">
        <v>312.33999999999997</v>
      </c>
      <c r="I2793" s="240"/>
      <c r="J2793" s="236"/>
      <c r="K2793" s="236"/>
      <c r="L2793" s="241"/>
      <c r="M2793" s="242"/>
      <c r="N2793" s="243"/>
      <c r="O2793" s="243"/>
      <c r="P2793" s="243"/>
      <c r="Q2793" s="243"/>
      <c r="R2793" s="243"/>
      <c r="S2793" s="243"/>
      <c r="T2793" s="244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45" t="s">
        <v>193</v>
      </c>
      <c r="AU2793" s="245" t="s">
        <v>82</v>
      </c>
      <c r="AV2793" s="13" t="s">
        <v>82</v>
      </c>
      <c r="AW2793" s="13" t="s">
        <v>33</v>
      </c>
      <c r="AX2793" s="13" t="s">
        <v>72</v>
      </c>
      <c r="AY2793" s="245" t="s">
        <v>180</v>
      </c>
    </row>
    <row r="2794" s="13" customFormat="1">
      <c r="A2794" s="13"/>
      <c r="B2794" s="235"/>
      <c r="C2794" s="236"/>
      <c r="D2794" s="228" t="s">
        <v>193</v>
      </c>
      <c r="E2794" s="237" t="s">
        <v>19</v>
      </c>
      <c r="F2794" s="238" t="s">
        <v>3099</v>
      </c>
      <c r="G2794" s="236"/>
      <c r="H2794" s="239">
        <v>427.97000000000003</v>
      </c>
      <c r="I2794" s="240"/>
      <c r="J2794" s="236"/>
      <c r="K2794" s="236"/>
      <c r="L2794" s="241"/>
      <c r="M2794" s="242"/>
      <c r="N2794" s="243"/>
      <c r="O2794" s="243"/>
      <c r="P2794" s="243"/>
      <c r="Q2794" s="243"/>
      <c r="R2794" s="243"/>
      <c r="S2794" s="243"/>
      <c r="T2794" s="244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45" t="s">
        <v>193</v>
      </c>
      <c r="AU2794" s="245" t="s">
        <v>82</v>
      </c>
      <c r="AV2794" s="13" t="s">
        <v>82</v>
      </c>
      <c r="AW2794" s="13" t="s">
        <v>33</v>
      </c>
      <c r="AX2794" s="13" t="s">
        <v>72</v>
      </c>
      <c r="AY2794" s="245" t="s">
        <v>180</v>
      </c>
    </row>
    <row r="2795" s="15" customFormat="1">
      <c r="A2795" s="15"/>
      <c r="B2795" s="256"/>
      <c r="C2795" s="257"/>
      <c r="D2795" s="228" t="s">
        <v>193</v>
      </c>
      <c r="E2795" s="258" t="s">
        <v>19</v>
      </c>
      <c r="F2795" s="259" t="s">
        <v>353</v>
      </c>
      <c r="G2795" s="257"/>
      <c r="H2795" s="260">
        <v>928.75</v>
      </c>
      <c r="I2795" s="261"/>
      <c r="J2795" s="257"/>
      <c r="K2795" s="257"/>
      <c r="L2795" s="262"/>
      <c r="M2795" s="263"/>
      <c r="N2795" s="264"/>
      <c r="O2795" s="264"/>
      <c r="P2795" s="264"/>
      <c r="Q2795" s="264"/>
      <c r="R2795" s="264"/>
      <c r="S2795" s="264"/>
      <c r="T2795" s="265"/>
      <c r="U2795" s="15"/>
      <c r="V2795" s="15"/>
      <c r="W2795" s="15"/>
      <c r="X2795" s="15"/>
      <c r="Y2795" s="15"/>
      <c r="Z2795" s="15"/>
      <c r="AA2795" s="15"/>
      <c r="AB2795" s="15"/>
      <c r="AC2795" s="15"/>
      <c r="AD2795" s="15"/>
      <c r="AE2795" s="15"/>
      <c r="AT2795" s="266" t="s">
        <v>193</v>
      </c>
      <c r="AU2795" s="266" t="s">
        <v>82</v>
      </c>
      <c r="AV2795" s="15" t="s">
        <v>187</v>
      </c>
      <c r="AW2795" s="15" t="s">
        <v>33</v>
      </c>
      <c r="AX2795" s="15" t="s">
        <v>80</v>
      </c>
      <c r="AY2795" s="266" t="s">
        <v>180</v>
      </c>
    </row>
    <row r="2796" s="2" customFormat="1" ht="16.5" customHeight="1">
      <c r="A2796" s="40"/>
      <c r="B2796" s="41"/>
      <c r="C2796" s="215" t="s">
        <v>3100</v>
      </c>
      <c r="D2796" s="215" t="s">
        <v>182</v>
      </c>
      <c r="E2796" s="216" t="s">
        <v>3101</v>
      </c>
      <c r="F2796" s="217" t="s">
        <v>3102</v>
      </c>
      <c r="G2796" s="218" t="s">
        <v>185</v>
      </c>
      <c r="H2796" s="219">
        <v>97.170000000000002</v>
      </c>
      <c r="I2796" s="220"/>
      <c r="J2796" s="221">
        <f>ROUND(I2796*H2796,2)</f>
        <v>0</v>
      </c>
      <c r="K2796" s="217" t="s">
        <v>186</v>
      </c>
      <c r="L2796" s="46"/>
      <c r="M2796" s="222" t="s">
        <v>19</v>
      </c>
      <c r="N2796" s="223" t="s">
        <v>43</v>
      </c>
      <c r="O2796" s="86"/>
      <c r="P2796" s="224">
        <f>O2796*H2796</f>
        <v>0</v>
      </c>
      <c r="Q2796" s="224">
        <v>0.00158</v>
      </c>
      <c r="R2796" s="224">
        <f>Q2796*H2796</f>
        <v>0.15352860000000002</v>
      </c>
      <c r="S2796" s="224">
        <v>0</v>
      </c>
      <c r="T2796" s="225">
        <f>S2796*H2796</f>
        <v>0</v>
      </c>
      <c r="U2796" s="40"/>
      <c r="V2796" s="40"/>
      <c r="W2796" s="40"/>
      <c r="X2796" s="40"/>
      <c r="Y2796" s="40"/>
      <c r="Z2796" s="40"/>
      <c r="AA2796" s="40"/>
      <c r="AB2796" s="40"/>
      <c r="AC2796" s="40"/>
      <c r="AD2796" s="40"/>
      <c r="AE2796" s="40"/>
      <c r="AR2796" s="226" t="s">
        <v>187</v>
      </c>
      <c r="AT2796" s="226" t="s">
        <v>182</v>
      </c>
      <c r="AU2796" s="226" t="s">
        <v>82</v>
      </c>
      <c r="AY2796" s="19" t="s">
        <v>180</v>
      </c>
      <c r="BE2796" s="227">
        <f>IF(N2796="základní",J2796,0)</f>
        <v>0</v>
      </c>
      <c r="BF2796" s="227">
        <f>IF(N2796="snížená",J2796,0)</f>
        <v>0</v>
      </c>
      <c r="BG2796" s="227">
        <f>IF(N2796="zákl. přenesená",J2796,0)</f>
        <v>0</v>
      </c>
      <c r="BH2796" s="227">
        <f>IF(N2796="sníž. přenesená",J2796,0)</f>
        <v>0</v>
      </c>
      <c r="BI2796" s="227">
        <f>IF(N2796="nulová",J2796,0)</f>
        <v>0</v>
      </c>
      <c r="BJ2796" s="19" t="s">
        <v>80</v>
      </c>
      <c r="BK2796" s="227">
        <f>ROUND(I2796*H2796,2)</f>
        <v>0</v>
      </c>
      <c r="BL2796" s="19" t="s">
        <v>187</v>
      </c>
      <c r="BM2796" s="226" t="s">
        <v>3103</v>
      </c>
    </row>
    <row r="2797" s="2" customFormat="1">
      <c r="A2797" s="40"/>
      <c r="B2797" s="41"/>
      <c r="C2797" s="42"/>
      <c r="D2797" s="228" t="s">
        <v>189</v>
      </c>
      <c r="E2797" s="42"/>
      <c r="F2797" s="229" t="s">
        <v>3104</v>
      </c>
      <c r="G2797" s="42"/>
      <c r="H2797" s="42"/>
      <c r="I2797" s="230"/>
      <c r="J2797" s="42"/>
      <c r="K2797" s="42"/>
      <c r="L2797" s="46"/>
      <c r="M2797" s="231"/>
      <c r="N2797" s="232"/>
      <c r="O2797" s="86"/>
      <c r="P2797" s="86"/>
      <c r="Q2797" s="86"/>
      <c r="R2797" s="86"/>
      <c r="S2797" s="86"/>
      <c r="T2797" s="87"/>
      <c r="U2797" s="40"/>
      <c r="V2797" s="40"/>
      <c r="W2797" s="40"/>
      <c r="X2797" s="40"/>
      <c r="Y2797" s="40"/>
      <c r="Z2797" s="40"/>
      <c r="AA2797" s="40"/>
      <c r="AB2797" s="40"/>
      <c r="AC2797" s="40"/>
      <c r="AD2797" s="40"/>
      <c r="AE2797" s="40"/>
      <c r="AT2797" s="19" t="s">
        <v>189</v>
      </c>
      <c r="AU2797" s="19" t="s">
        <v>82</v>
      </c>
    </row>
    <row r="2798" s="2" customFormat="1">
      <c r="A2798" s="40"/>
      <c r="B2798" s="41"/>
      <c r="C2798" s="42"/>
      <c r="D2798" s="233" t="s">
        <v>191</v>
      </c>
      <c r="E2798" s="42"/>
      <c r="F2798" s="234" t="s">
        <v>3105</v>
      </c>
      <c r="G2798" s="42"/>
      <c r="H2798" s="42"/>
      <c r="I2798" s="230"/>
      <c r="J2798" s="42"/>
      <c r="K2798" s="42"/>
      <c r="L2798" s="46"/>
      <c r="M2798" s="231"/>
      <c r="N2798" s="232"/>
      <c r="O2798" s="86"/>
      <c r="P2798" s="86"/>
      <c r="Q2798" s="86"/>
      <c r="R2798" s="86"/>
      <c r="S2798" s="86"/>
      <c r="T2798" s="87"/>
      <c r="U2798" s="40"/>
      <c r="V2798" s="40"/>
      <c r="W2798" s="40"/>
      <c r="X2798" s="40"/>
      <c r="Y2798" s="40"/>
      <c r="Z2798" s="40"/>
      <c r="AA2798" s="40"/>
      <c r="AB2798" s="40"/>
      <c r="AC2798" s="40"/>
      <c r="AD2798" s="40"/>
      <c r="AE2798" s="40"/>
      <c r="AT2798" s="19" t="s">
        <v>191</v>
      </c>
      <c r="AU2798" s="19" t="s">
        <v>82</v>
      </c>
    </row>
    <row r="2799" s="14" customFormat="1">
      <c r="A2799" s="14"/>
      <c r="B2799" s="246"/>
      <c r="C2799" s="247"/>
      <c r="D2799" s="228" t="s">
        <v>193</v>
      </c>
      <c r="E2799" s="248" t="s">
        <v>19</v>
      </c>
      <c r="F2799" s="249" t="s">
        <v>3106</v>
      </c>
      <c r="G2799" s="247"/>
      <c r="H2799" s="248" t="s">
        <v>19</v>
      </c>
      <c r="I2799" s="250"/>
      <c r="J2799" s="247"/>
      <c r="K2799" s="247"/>
      <c r="L2799" s="251"/>
      <c r="M2799" s="252"/>
      <c r="N2799" s="253"/>
      <c r="O2799" s="253"/>
      <c r="P2799" s="253"/>
      <c r="Q2799" s="253"/>
      <c r="R2799" s="253"/>
      <c r="S2799" s="253"/>
      <c r="T2799" s="254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5" t="s">
        <v>193</v>
      </c>
      <c r="AU2799" s="255" t="s">
        <v>82</v>
      </c>
      <c r="AV2799" s="14" t="s">
        <v>80</v>
      </c>
      <c r="AW2799" s="14" t="s">
        <v>33</v>
      </c>
      <c r="AX2799" s="14" t="s">
        <v>72</v>
      </c>
      <c r="AY2799" s="255" t="s">
        <v>180</v>
      </c>
    </row>
    <row r="2800" s="13" customFormat="1">
      <c r="A2800" s="13"/>
      <c r="B2800" s="235"/>
      <c r="C2800" s="236"/>
      <c r="D2800" s="228" t="s">
        <v>193</v>
      </c>
      <c r="E2800" s="237" t="s">
        <v>19</v>
      </c>
      <c r="F2800" s="238" t="s">
        <v>3107</v>
      </c>
      <c r="G2800" s="236"/>
      <c r="H2800" s="239">
        <v>71.159999999999997</v>
      </c>
      <c r="I2800" s="240"/>
      <c r="J2800" s="236"/>
      <c r="K2800" s="236"/>
      <c r="L2800" s="241"/>
      <c r="M2800" s="242"/>
      <c r="N2800" s="243"/>
      <c r="O2800" s="243"/>
      <c r="P2800" s="243"/>
      <c r="Q2800" s="243"/>
      <c r="R2800" s="243"/>
      <c r="S2800" s="243"/>
      <c r="T2800" s="244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5" t="s">
        <v>193</v>
      </c>
      <c r="AU2800" s="245" t="s">
        <v>82</v>
      </c>
      <c r="AV2800" s="13" t="s">
        <v>82</v>
      </c>
      <c r="AW2800" s="13" t="s">
        <v>33</v>
      </c>
      <c r="AX2800" s="13" t="s">
        <v>72</v>
      </c>
      <c r="AY2800" s="245" t="s">
        <v>180</v>
      </c>
    </row>
    <row r="2801" s="14" customFormat="1">
      <c r="A2801" s="14"/>
      <c r="B2801" s="246"/>
      <c r="C2801" s="247"/>
      <c r="D2801" s="228" t="s">
        <v>193</v>
      </c>
      <c r="E2801" s="248" t="s">
        <v>19</v>
      </c>
      <c r="F2801" s="249" t="s">
        <v>3108</v>
      </c>
      <c r="G2801" s="247"/>
      <c r="H2801" s="248" t="s">
        <v>19</v>
      </c>
      <c r="I2801" s="250"/>
      <c r="J2801" s="247"/>
      <c r="K2801" s="247"/>
      <c r="L2801" s="251"/>
      <c r="M2801" s="252"/>
      <c r="N2801" s="253"/>
      <c r="O2801" s="253"/>
      <c r="P2801" s="253"/>
      <c r="Q2801" s="253"/>
      <c r="R2801" s="253"/>
      <c r="S2801" s="253"/>
      <c r="T2801" s="25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5" t="s">
        <v>193</v>
      </c>
      <c r="AU2801" s="255" t="s">
        <v>82</v>
      </c>
      <c r="AV2801" s="14" t="s">
        <v>80</v>
      </c>
      <c r="AW2801" s="14" t="s">
        <v>33</v>
      </c>
      <c r="AX2801" s="14" t="s">
        <v>72</v>
      </c>
      <c r="AY2801" s="255" t="s">
        <v>180</v>
      </c>
    </row>
    <row r="2802" s="13" customFormat="1">
      <c r="A2802" s="13"/>
      <c r="B2802" s="235"/>
      <c r="C2802" s="236"/>
      <c r="D2802" s="228" t="s">
        <v>193</v>
      </c>
      <c r="E2802" s="237" t="s">
        <v>19</v>
      </c>
      <c r="F2802" s="238" t="s">
        <v>3109</v>
      </c>
      <c r="G2802" s="236"/>
      <c r="H2802" s="239">
        <v>22.738</v>
      </c>
      <c r="I2802" s="240"/>
      <c r="J2802" s="236"/>
      <c r="K2802" s="236"/>
      <c r="L2802" s="241"/>
      <c r="M2802" s="242"/>
      <c r="N2802" s="243"/>
      <c r="O2802" s="243"/>
      <c r="P2802" s="243"/>
      <c r="Q2802" s="243"/>
      <c r="R2802" s="243"/>
      <c r="S2802" s="243"/>
      <c r="T2802" s="244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45" t="s">
        <v>193</v>
      </c>
      <c r="AU2802" s="245" t="s">
        <v>82</v>
      </c>
      <c r="AV2802" s="13" t="s">
        <v>82</v>
      </c>
      <c r="AW2802" s="13" t="s">
        <v>33</v>
      </c>
      <c r="AX2802" s="13" t="s">
        <v>72</v>
      </c>
      <c r="AY2802" s="245" t="s">
        <v>180</v>
      </c>
    </row>
    <row r="2803" s="14" customFormat="1">
      <c r="A2803" s="14"/>
      <c r="B2803" s="246"/>
      <c r="C2803" s="247"/>
      <c r="D2803" s="228" t="s">
        <v>193</v>
      </c>
      <c r="E2803" s="248" t="s">
        <v>19</v>
      </c>
      <c r="F2803" s="249" t="s">
        <v>3110</v>
      </c>
      <c r="G2803" s="247"/>
      <c r="H2803" s="248" t="s">
        <v>19</v>
      </c>
      <c r="I2803" s="250"/>
      <c r="J2803" s="247"/>
      <c r="K2803" s="247"/>
      <c r="L2803" s="251"/>
      <c r="M2803" s="252"/>
      <c r="N2803" s="253"/>
      <c r="O2803" s="253"/>
      <c r="P2803" s="253"/>
      <c r="Q2803" s="253"/>
      <c r="R2803" s="253"/>
      <c r="S2803" s="253"/>
      <c r="T2803" s="25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5" t="s">
        <v>193</v>
      </c>
      <c r="AU2803" s="255" t="s">
        <v>82</v>
      </c>
      <c r="AV2803" s="14" t="s">
        <v>80</v>
      </c>
      <c r="AW2803" s="14" t="s">
        <v>33</v>
      </c>
      <c r="AX2803" s="14" t="s">
        <v>72</v>
      </c>
      <c r="AY2803" s="255" t="s">
        <v>180</v>
      </c>
    </row>
    <row r="2804" s="13" customFormat="1">
      <c r="A2804" s="13"/>
      <c r="B2804" s="235"/>
      <c r="C2804" s="236"/>
      <c r="D2804" s="228" t="s">
        <v>193</v>
      </c>
      <c r="E2804" s="237" t="s">
        <v>19</v>
      </c>
      <c r="F2804" s="238" t="s">
        <v>3111</v>
      </c>
      <c r="G2804" s="236"/>
      <c r="H2804" s="239">
        <v>3.2719999999999998</v>
      </c>
      <c r="I2804" s="240"/>
      <c r="J2804" s="236"/>
      <c r="K2804" s="236"/>
      <c r="L2804" s="241"/>
      <c r="M2804" s="242"/>
      <c r="N2804" s="243"/>
      <c r="O2804" s="243"/>
      <c r="P2804" s="243"/>
      <c r="Q2804" s="243"/>
      <c r="R2804" s="243"/>
      <c r="S2804" s="243"/>
      <c r="T2804" s="244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45" t="s">
        <v>193</v>
      </c>
      <c r="AU2804" s="245" t="s">
        <v>82</v>
      </c>
      <c r="AV2804" s="13" t="s">
        <v>82</v>
      </c>
      <c r="AW2804" s="13" t="s">
        <v>33</v>
      </c>
      <c r="AX2804" s="13" t="s">
        <v>72</v>
      </c>
      <c r="AY2804" s="245" t="s">
        <v>180</v>
      </c>
    </row>
    <row r="2805" s="15" customFormat="1">
      <c r="A2805" s="15"/>
      <c r="B2805" s="256"/>
      <c r="C2805" s="257"/>
      <c r="D2805" s="228" t="s">
        <v>193</v>
      </c>
      <c r="E2805" s="258" t="s">
        <v>19</v>
      </c>
      <c r="F2805" s="259" t="s">
        <v>353</v>
      </c>
      <c r="G2805" s="257"/>
      <c r="H2805" s="260">
        <v>97.170000000000002</v>
      </c>
      <c r="I2805" s="261"/>
      <c r="J2805" s="257"/>
      <c r="K2805" s="257"/>
      <c r="L2805" s="262"/>
      <c r="M2805" s="263"/>
      <c r="N2805" s="264"/>
      <c r="O2805" s="264"/>
      <c r="P2805" s="264"/>
      <c r="Q2805" s="264"/>
      <c r="R2805" s="264"/>
      <c r="S2805" s="264"/>
      <c r="T2805" s="265"/>
      <c r="U2805" s="15"/>
      <c r="V2805" s="15"/>
      <c r="W2805" s="15"/>
      <c r="X2805" s="15"/>
      <c r="Y2805" s="15"/>
      <c r="Z2805" s="15"/>
      <c r="AA2805" s="15"/>
      <c r="AB2805" s="15"/>
      <c r="AC2805" s="15"/>
      <c r="AD2805" s="15"/>
      <c r="AE2805" s="15"/>
      <c r="AT2805" s="266" t="s">
        <v>193</v>
      </c>
      <c r="AU2805" s="266" t="s">
        <v>82</v>
      </c>
      <c r="AV2805" s="15" t="s">
        <v>187</v>
      </c>
      <c r="AW2805" s="15" t="s">
        <v>33</v>
      </c>
      <c r="AX2805" s="15" t="s">
        <v>80</v>
      </c>
      <c r="AY2805" s="266" t="s">
        <v>180</v>
      </c>
    </row>
    <row r="2806" s="2" customFormat="1" ht="16.5" customHeight="1">
      <c r="A2806" s="40"/>
      <c r="B2806" s="41"/>
      <c r="C2806" s="215" t="s">
        <v>3112</v>
      </c>
      <c r="D2806" s="215" t="s">
        <v>182</v>
      </c>
      <c r="E2806" s="216" t="s">
        <v>3113</v>
      </c>
      <c r="F2806" s="217" t="s">
        <v>3114</v>
      </c>
      <c r="G2806" s="218" t="s">
        <v>197</v>
      </c>
      <c r="H2806" s="219">
        <v>7</v>
      </c>
      <c r="I2806" s="220"/>
      <c r="J2806" s="221">
        <f>ROUND(I2806*H2806,2)</f>
        <v>0</v>
      </c>
      <c r="K2806" s="217" t="s">
        <v>186</v>
      </c>
      <c r="L2806" s="46"/>
      <c r="M2806" s="222" t="s">
        <v>19</v>
      </c>
      <c r="N2806" s="223" t="s">
        <v>43</v>
      </c>
      <c r="O2806" s="86"/>
      <c r="P2806" s="224">
        <f>O2806*H2806</f>
        <v>0</v>
      </c>
      <c r="Q2806" s="224">
        <v>0.023400000000000001</v>
      </c>
      <c r="R2806" s="224">
        <f>Q2806*H2806</f>
        <v>0.1638</v>
      </c>
      <c r="S2806" s="224">
        <v>0</v>
      </c>
      <c r="T2806" s="225">
        <f>S2806*H2806</f>
        <v>0</v>
      </c>
      <c r="U2806" s="40"/>
      <c r="V2806" s="40"/>
      <c r="W2806" s="40"/>
      <c r="X2806" s="40"/>
      <c r="Y2806" s="40"/>
      <c r="Z2806" s="40"/>
      <c r="AA2806" s="40"/>
      <c r="AB2806" s="40"/>
      <c r="AC2806" s="40"/>
      <c r="AD2806" s="40"/>
      <c r="AE2806" s="40"/>
      <c r="AR2806" s="226" t="s">
        <v>187</v>
      </c>
      <c r="AT2806" s="226" t="s">
        <v>182</v>
      </c>
      <c r="AU2806" s="226" t="s">
        <v>82</v>
      </c>
      <c r="AY2806" s="19" t="s">
        <v>180</v>
      </c>
      <c r="BE2806" s="227">
        <f>IF(N2806="základní",J2806,0)</f>
        <v>0</v>
      </c>
      <c r="BF2806" s="227">
        <f>IF(N2806="snížená",J2806,0)</f>
        <v>0</v>
      </c>
      <c r="BG2806" s="227">
        <f>IF(N2806="zákl. přenesená",J2806,0)</f>
        <v>0</v>
      </c>
      <c r="BH2806" s="227">
        <f>IF(N2806="sníž. přenesená",J2806,0)</f>
        <v>0</v>
      </c>
      <c r="BI2806" s="227">
        <f>IF(N2806="nulová",J2806,0)</f>
        <v>0</v>
      </c>
      <c r="BJ2806" s="19" t="s">
        <v>80</v>
      </c>
      <c r="BK2806" s="227">
        <f>ROUND(I2806*H2806,2)</f>
        <v>0</v>
      </c>
      <c r="BL2806" s="19" t="s">
        <v>187</v>
      </c>
      <c r="BM2806" s="226" t="s">
        <v>3115</v>
      </c>
    </row>
    <row r="2807" s="2" customFormat="1">
      <c r="A2807" s="40"/>
      <c r="B2807" s="41"/>
      <c r="C2807" s="42"/>
      <c r="D2807" s="228" t="s">
        <v>189</v>
      </c>
      <c r="E2807" s="42"/>
      <c r="F2807" s="229" t="s">
        <v>3116</v>
      </c>
      <c r="G2807" s="42"/>
      <c r="H2807" s="42"/>
      <c r="I2807" s="230"/>
      <c r="J2807" s="42"/>
      <c r="K2807" s="42"/>
      <c r="L2807" s="46"/>
      <c r="M2807" s="231"/>
      <c r="N2807" s="232"/>
      <c r="O2807" s="86"/>
      <c r="P2807" s="86"/>
      <c r="Q2807" s="86"/>
      <c r="R2807" s="86"/>
      <c r="S2807" s="86"/>
      <c r="T2807" s="87"/>
      <c r="U2807" s="40"/>
      <c r="V2807" s="40"/>
      <c r="W2807" s="40"/>
      <c r="X2807" s="40"/>
      <c r="Y2807" s="40"/>
      <c r="Z2807" s="40"/>
      <c r="AA2807" s="40"/>
      <c r="AB2807" s="40"/>
      <c r="AC2807" s="40"/>
      <c r="AD2807" s="40"/>
      <c r="AE2807" s="40"/>
      <c r="AT2807" s="19" t="s">
        <v>189</v>
      </c>
      <c r="AU2807" s="19" t="s">
        <v>82</v>
      </c>
    </row>
    <row r="2808" s="2" customFormat="1">
      <c r="A2808" s="40"/>
      <c r="B2808" s="41"/>
      <c r="C2808" s="42"/>
      <c r="D2808" s="233" t="s">
        <v>191</v>
      </c>
      <c r="E2808" s="42"/>
      <c r="F2808" s="234" t="s">
        <v>3117</v>
      </c>
      <c r="G2808" s="42"/>
      <c r="H2808" s="42"/>
      <c r="I2808" s="230"/>
      <c r="J2808" s="42"/>
      <c r="K2808" s="42"/>
      <c r="L2808" s="46"/>
      <c r="M2808" s="231"/>
      <c r="N2808" s="232"/>
      <c r="O2808" s="86"/>
      <c r="P2808" s="86"/>
      <c r="Q2808" s="86"/>
      <c r="R2808" s="86"/>
      <c r="S2808" s="86"/>
      <c r="T2808" s="87"/>
      <c r="U2808" s="40"/>
      <c r="V2808" s="40"/>
      <c r="W2808" s="40"/>
      <c r="X2808" s="40"/>
      <c r="Y2808" s="40"/>
      <c r="Z2808" s="40"/>
      <c r="AA2808" s="40"/>
      <c r="AB2808" s="40"/>
      <c r="AC2808" s="40"/>
      <c r="AD2808" s="40"/>
      <c r="AE2808" s="40"/>
      <c r="AT2808" s="19" t="s">
        <v>191</v>
      </c>
      <c r="AU2808" s="19" t="s">
        <v>82</v>
      </c>
    </row>
    <row r="2809" s="14" customFormat="1">
      <c r="A2809" s="14"/>
      <c r="B2809" s="246"/>
      <c r="C2809" s="247"/>
      <c r="D2809" s="228" t="s">
        <v>193</v>
      </c>
      <c r="E2809" s="248" t="s">
        <v>19</v>
      </c>
      <c r="F2809" s="249" t="s">
        <v>3118</v>
      </c>
      <c r="G2809" s="247"/>
      <c r="H2809" s="248" t="s">
        <v>19</v>
      </c>
      <c r="I2809" s="250"/>
      <c r="J2809" s="247"/>
      <c r="K2809" s="247"/>
      <c r="L2809" s="251"/>
      <c r="M2809" s="252"/>
      <c r="N2809" s="253"/>
      <c r="O2809" s="253"/>
      <c r="P2809" s="253"/>
      <c r="Q2809" s="253"/>
      <c r="R2809" s="253"/>
      <c r="S2809" s="253"/>
      <c r="T2809" s="254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T2809" s="255" t="s">
        <v>193</v>
      </c>
      <c r="AU2809" s="255" t="s">
        <v>82</v>
      </c>
      <c r="AV2809" s="14" t="s">
        <v>80</v>
      </c>
      <c r="AW2809" s="14" t="s">
        <v>33</v>
      </c>
      <c r="AX2809" s="14" t="s">
        <v>72</v>
      </c>
      <c r="AY2809" s="255" t="s">
        <v>180</v>
      </c>
    </row>
    <row r="2810" s="14" customFormat="1">
      <c r="A2810" s="14"/>
      <c r="B2810" s="246"/>
      <c r="C2810" s="247"/>
      <c r="D2810" s="228" t="s">
        <v>193</v>
      </c>
      <c r="E2810" s="248" t="s">
        <v>19</v>
      </c>
      <c r="F2810" s="249" t="s">
        <v>3119</v>
      </c>
      <c r="G2810" s="247"/>
      <c r="H2810" s="248" t="s">
        <v>19</v>
      </c>
      <c r="I2810" s="250"/>
      <c r="J2810" s="247"/>
      <c r="K2810" s="247"/>
      <c r="L2810" s="251"/>
      <c r="M2810" s="252"/>
      <c r="N2810" s="253"/>
      <c r="O2810" s="253"/>
      <c r="P2810" s="253"/>
      <c r="Q2810" s="253"/>
      <c r="R2810" s="253"/>
      <c r="S2810" s="253"/>
      <c r="T2810" s="254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55" t="s">
        <v>193</v>
      </c>
      <c r="AU2810" s="255" t="s">
        <v>82</v>
      </c>
      <c r="AV2810" s="14" t="s">
        <v>80</v>
      </c>
      <c r="AW2810" s="14" t="s">
        <v>33</v>
      </c>
      <c r="AX2810" s="14" t="s">
        <v>72</v>
      </c>
      <c r="AY2810" s="255" t="s">
        <v>180</v>
      </c>
    </row>
    <row r="2811" s="13" customFormat="1">
      <c r="A2811" s="13"/>
      <c r="B2811" s="235"/>
      <c r="C2811" s="236"/>
      <c r="D2811" s="228" t="s">
        <v>193</v>
      </c>
      <c r="E2811" s="237" t="s">
        <v>19</v>
      </c>
      <c r="F2811" s="238" t="s">
        <v>3120</v>
      </c>
      <c r="G2811" s="236"/>
      <c r="H2811" s="239">
        <v>7</v>
      </c>
      <c r="I2811" s="240"/>
      <c r="J2811" s="236"/>
      <c r="K2811" s="236"/>
      <c r="L2811" s="241"/>
      <c r="M2811" s="242"/>
      <c r="N2811" s="243"/>
      <c r="O2811" s="243"/>
      <c r="P2811" s="243"/>
      <c r="Q2811" s="243"/>
      <c r="R2811" s="243"/>
      <c r="S2811" s="243"/>
      <c r="T2811" s="244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45" t="s">
        <v>193</v>
      </c>
      <c r="AU2811" s="245" t="s">
        <v>82</v>
      </c>
      <c r="AV2811" s="13" t="s">
        <v>82</v>
      </c>
      <c r="AW2811" s="13" t="s">
        <v>33</v>
      </c>
      <c r="AX2811" s="13" t="s">
        <v>80</v>
      </c>
      <c r="AY2811" s="245" t="s">
        <v>180</v>
      </c>
    </row>
    <row r="2812" s="2" customFormat="1" ht="16.5" customHeight="1">
      <c r="A2812" s="40"/>
      <c r="B2812" s="41"/>
      <c r="C2812" s="282" t="s">
        <v>3121</v>
      </c>
      <c r="D2812" s="282" t="s">
        <v>754</v>
      </c>
      <c r="E2812" s="283" t="s">
        <v>3122</v>
      </c>
      <c r="F2812" s="284" t="s">
        <v>3123</v>
      </c>
      <c r="G2812" s="285" t="s">
        <v>387</v>
      </c>
      <c r="H2812" s="286">
        <v>7</v>
      </c>
      <c r="I2812" s="287"/>
      <c r="J2812" s="288">
        <f>ROUND(I2812*H2812,2)</f>
        <v>0</v>
      </c>
      <c r="K2812" s="284" t="s">
        <v>19</v>
      </c>
      <c r="L2812" s="289"/>
      <c r="M2812" s="290" t="s">
        <v>19</v>
      </c>
      <c r="N2812" s="291" t="s">
        <v>43</v>
      </c>
      <c r="O2812" s="86"/>
      <c r="P2812" s="224">
        <f>O2812*H2812</f>
        <v>0</v>
      </c>
      <c r="Q2812" s="224">
        <v>0</v>
      </c>
      <c r="R2812" s="224">
        <f>Q2812*H2812</f>
        <v>0</v>
      </c>
      <c r="S2812" s="224">
        <v>0</v>
      </c>
      <c r="T2812" s="225">
        <f>S2812*H2812</f>
        <v>0</v>
      </c>
      <c r="U2812" s="40"/>
      <c r="V2812" s="40"/>
      <c r="W2812" s="40"/>
      <c r="X2812" s="40"/>
      <c r="Y2812" s="40"/>
      <c r="Z2812" s="40"/>
      <c r="AA2812" s="40"/>
      <c r="AB2812" s="40"/>
      <c r="AC2812" s="40"/>
      <c r="AD2812" s="40"/>
      <c r="AE2812" s="40"/>
      <c r="AR2812" s="226" t="s">
        <v>232</v>
      </c>
      <c r="AT2812" s="226" t="s">
        <v>754</v>
      </c>
      <c r="AU2812" s="226" t="s">
        <v>82</v>
      </c>
      <c r="AY2812" s="19" t="s">
        <v>180</v>
      </c>
      <c r="BE2812" s="227">
        <f>IF(N2812="základní",J2812,0)</f>
        <v>0</v>
      </c>
      <c r="BF2812" s="227">
        <f>IF(N2812="snížená",J2812,0)</f>
        <v>0</v>
      </c>
      <c r="BG2812" s="227">
        <f>IF(N2812="zákl. přenesená",J2812,0)</f>
        <v>0</v>
      </c>
      <c r="BH2812" s="227">
        <f>IF(N2812="sníž. přenesená",J2812,0)</f>
        <v>0</v>
      </c>
      <c r="BI2812" s="227">
        <f>IF(N2812="nulová",J2812,0)</f>
        <v>0</v>
      </c>
      <c r="BJ2812" s="19" t="s">
        <v>80</v>
      </c>
      <c r="BK2812" s="227">
        <f>ROUND(I2812*H2812,2)</f>
        <v>0</v>
      </c>
      <c r="BL2812" s="19" t="s">
        <v>187</v>
      </c>
      <c r="BM2812" s="226" t="s">
        <v>3124</v>
      </c>
    </row>
    <row r="2813" s="2" customFormat="1">
      <c r="A2813" s="40"/>
      <c r="B2813" s="41"/>
      <c r="C2813" s="42"/>
      <c r="D2813" s="228" t="s">
        <v>189</v>
      </c>
      <c r="E2813" s="42"/>
      <c r="F2813" s="229" t="s">
        <v>3123</v>
      </c>
      <c r="G2813" s="42"/>
      <c r="H2813" s="42"/>
      <c r="I2813" s="230"/>
      <c r="J2813" s="42"/>
      <c r="K2813" s="42"/>
      <c r="L2813" s="46"/>
      <c r="M2813" s="231"/>
      <c r="N2813" s="232"/>
      <c r="O2813" s="86"/>
      <c r="P2813" s="86"/>
      <c r="Q2813" s="86"/>
      <c r="R2813" s="86"/>
      <c r="S2813" s="86"/>
      <c r="T2813" s="87"/>
      <c r="U2813" s="40"/>
      <c r="V2813" s="40"/>
      <c r="W2813" s="40"/>
      <c r="X2813" s="40"/>
      <c r="Y2813" s="40"/>
      <c r="Z2813" s="40"/>
      <c r="AA2813" s="40"/>
      <c r="AB2813" s="40"/>
      <c r="AC2813" s="40"/>
      <c r="AD2813" s="40"/>
      <c r="AE2813" s="40"/>
      <c r="AT2813" s="19" t="s">
        <v>189</v>
      </c>
      <c r="AU2813" s="19" t="s">
        <v>82</v>
      </c>
    </row>
    <row r="2814" s="2" customFormat="1" ht="16.5" customHeight="1">
      <c r="A2814" s="40"/>
      <c r="B2814" s="41"/>
      <c r="C2814" s="215" t="s">
        <v>3125</v>
      </c>
      <c r="D2814" s="215" t="s">
        <v>182</v>
      </c>
      <c r="E2814" s="216" t="s">
        <v>3126</v>
      </c>
      <c r="F2814" s="217" t="s">
        <v>3127</v>
      </c>
      <c r="G2814" s="218" t="s">
        <v>235</v>
      </c>
      <c r="H2814" s="219">
        <v>20.648</v>
      </c>
      <c r="I2814" s="220"/>
      <c r="J2814" s="221">
        <f>ROUND(I2814*H2814,2)</f>
        <v>0</v>
      </c>
      <c r="K2814" s="217" t="s">
        <v>186</v>
      </c>
      <c r="L2814" s="46"/>
      <c r="M2814" s="222" t="s">
        <v>19</v>
      </c>
      <c r="N2814" s="223" t="s">
        <v>43</v>
      </c>
      <c r="O2814" s="86"/>
      <c r="P2814" s="224">
        <f>O2814*H2814</f>
        <v>0</v>
      </c>
      <c r="Q2814" s="224">
        <v>0.00024000000000000001</v>
      </c>
      <c r="R2814" s="224">
        <f>Q2814*H2814</f>
        <v>0.0049555199999999997</v>
      </c>
      <c r="S2814" s="224">
        <v>0</v>
      </c>
      <c r="T2814" s="225">
        <f>S2814*H2814</f>
        <v>0</v>
      </c>
      <c r="U2814" s="40"/>
      <c r="V2814" s="40"/>
      <c r="W2814" s="40"/>
      <c r="X2814" s="40"/>
      <c r="Y2814" s="40"/>
      <c r="Z2814" s="40"/>
      <c r="AA2814" s="40"/>
      <c r="AB2814" s="40"/>
      <c r="AC2814" s="40"/>
      <c r="AD2814" s="40"/>
      <c r="AE2814" s="40"/>
      <c r="AR2814" s="226" t="s">
        <v>187</v>
      </c>
      <c r="AT2814" s="226" t="s">
        <v>182</v>
      </c>
      <c r="AU2814" s="226" t="s">
        <v>82</v>
      </c>
      <c r="AY2814" s="19" t="s">
        <v>180</v>
      </c>
      <c r="BE2814" s="227">
        <f>IF(N2814="základní",J2814,0)</f>
        <v>0</v>
      </c>
      <c r="BF2814" s="227">
        <f>IF(N2814="snížená",J2814,0)</f>
        <v>0</v>
      </c>
      <c r="BG2814" s="227">
        <f>IF(N2814="zákl. přenesená",J2814,0)</f>
        <v>0</v>
      </c>
      <c r="BH2814" s="227">
        <f>IF(N2814="sníž. přenesená",J2814,0)</f>
        <v>0</v>
      </c>
      <c r="BI2814" s="227">
        <f>IF(N2814="nulová",J2814,0)</f>
        <v>0</v>
      </c>
      <c r="BJ2814" s="19" t="s">
        <v>80</v>
      </c>
      <c r="BK2814" s="227">
        <f>ROUND(I2814*H2814,2)</f>
        <v>0</v>
      </c>
      <c r="BL2814" s="19" t="s">
        <v>187</v>
      </c>
      <c r="BM2814" s="226" t="s">
        <v>3128</v>
      </c>
    </row>
    <row r="2815" s="2" customFormat="1">
      <c r="A2815" s="40"/>
      <c r="B2815" s="41"/>
      <c r="C2815" s="42"/>
      <c r="D2815" s="228" t="s">
        <v>189</v>
      </c>
      <c r="E2815" s="42"/>
      <c r="F2815" s="229" t="s">
        <v>3129</v>
      </c>
      <c r="G2815" s="42"/>
      <c r="H2815" s="42"/>
      <c r="I2815" s="230"/>
      <c r="J2815" s="42"/>
      <c r="K2815" s="42"/>
      <c r="L2815" s="46"/>
      <c r="M2815" s="231"/>
      <c r="N2815" s="232"/>
      <c r="O2815" s="86"/>
      <c r="P2815" s="86"/>
      <c r="Q2815" s="86"/>
      <c r="R2815" s="86"/>
      <c r="S2815" s="86"/>
      <c r="T2815" s="87"/>
      <c r="U2815" s="40"/>
      <c r="V2815" s="40"/>
      <c r="W2815" s="40"/>
      <c r="X2815" s="40"/>
      <c r="Y2815" s="40"/>
      <c r="Z2815" s="40"/>
      <c r="AA2815" s="40"/>
      <c r="AB2815" s="40"/>
      <c r="AC2815" s="40"/>
      <c r="AD2815" s="40"/>
      <c r="AE2815" s="40"/>
      <c r="AT2815" s="19" t="s">
        <v>189</v>
      </c>
      <c r="AU2815" s="19" t="s">
        <v>82</v>
      </c>
    </row>
    <row r="2816" s="2" customFormat="1">
      <c r="A2816" s="40"/>
      <c r="B2816" s="41"/>
      <c r="C2816" s="42"/>
      <c r="D2816" s="233" t="s">
        <v>191</v>
      </c>
      <c r="E2816" s="42"/>
      <c r="F2816" s="234" t="s">
        <v>3130</v>
      </c>
      <c r="G2816" s="42"/>
      <c r="H2816" s="42"/>
      <c r="I2816" s="230"/>
      <c r="J2816" s="42"/>
      <c r="K2816" s="42"/>
      <c r="L2816" s="46"/>
      <c r="M2816" s="231"/>
      <c r="N2816" s="232"/>
      <c r="O2816" s="86"/>
      <c r="P2816" s="86"/>
      <c r="Q2816" s="86"/>
      <c r="R2816" s="86"/>
      <c r="S2816" s="86"/>
      <c r="T2816" s="87"/>
      <c r="U2816" s="40"/>
      <c r="V2816" s="40"/>
      <c r="W2816" s="40"/>
      <c r="X2816" s="40"/>
      <c r="Y2816" s="40"/>
      <c r="Z2816" s="40"/>
      <c r="AA2816" s="40"/>
      <c r="AB2816" s="40"/>
      <c r="AC2816" s="40"/>
      <c r="AD2816" s="40"/>
      <c r="AE2816" s="40"/>
      <c r="AT2816" s="19" t="s">
        <v>191</v>
      </c>
      <c r="AU2816" s="19" t="s">
        <v>82</v>
      </c>
    </row>
    <row r="2817" s="14" customFormat="1">
      <c r="A2817" s="14"/>
      <c r="B2817" s="246"/>
      <c r="C2817" s="247"/>
      <c r="D2817" s="228" t="s">
        <v>193</v>
      </c>
      <c r="E2817" s="248" t="s">
        <v>19</v>
      </c>
      <c r="F2817" s="249" t="s">
        <v>1774</v>
      </c>
      <c r="G2817" s="247"/>
      <c r="H2817" s="248" t="s">
        <v>19</v>
      </c>
      <c r="I2817" s="250"/>
      <c r="J2817" s="247"/>
      <c r="K2817" s="247"/>
      <c r="L2817" s="251"/>
      <c r="M2817" s="252"/>
      <c r="N2817" s="253"/>
      <c r="O2817" s="253"/>
      <c r="P2817" s="253"/>
      <c r="Q2817" s="253"/>
      <c r="R2817" s="253"/>
      <c r="S2817" s="253"/>
      <c r="T2817" s="25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T2817" s="255" t="s">
        <v>193</v>
      </c>
      <c r="AU2817" s="255" t="s">
        <v>82</v>
      </c>
      <c r="AV2817" s="14" t="s">
        <v>80</v>
      </c>
      <c r="AW2817" s="14" t="s">
        <v>33</v>
      </c>
      <c r="AX2817" s="14" t="s">
        <v>72</v>
      </c>
      <c r="AY2817" s="255" t="s">
        <v>180</v>
      </c>
    </row>
    <row r="2818" s="14" customFormat="1">
      <c r="A2818" s="14"/>
      <c r="B2818" s="246"/>
      <c r="C2818" s="247"/>
      <c r="D2818" s="228" t="s">
        <v>193</v>
      </c>
      <c r="E2818" s="248" t="s">
        <v>19</v>
      </c>
      <c r="F2818" s="249" t="s">
        <v>3131</v>
      </c>
      <c r="G2818" s="247"/>
      <c r="H2818" s="248" t="s">
        <v>19</v>
      </c>
      <c r="I2818" s="250"/>
      <c r="J2818" s="247"/>
      <c r="K2818" s="247"/>
      <c r="L2818" s="251"/>
      <c r="M2818" s="252"/>
      <c r="N2818" s="253"/>
      <c r="O2818" s="253"/>
      <c r="P2818" s="253"/>
      <c r="Q2818" s="253"/>
      <c r="R2818" s="253"/>
      <c r="S2818" s="253"/>
      <c r="T2818" s="254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5" t="s">
        <v>193</v>
      </c>
      <c r="AU2818" s="255" t="s">
        <v>82</v>
      </c>
      <c r="AV2818" s="14" t="s">
        <v>80</v>
      </c>
      <c r="AW2818" s="14" t="s">
        <v>33</v>
      </c>
      <c r="AX2818" s="14" t="s">
        <v>72</v>
      </c>
      <c r="AY2818" s="255" t="s">
        <v>180</v>
      </c>
    </row>
    <row r="2819" s="13" customFormat="1">
      <c r="A2819" s="13"/>
      <c r="B2819" s="235"/>
      <c r="C2819" s="236"/>
      <c r="D2819" s="228" t="s">
        <v>193</v>
      </c>
      <c r="E2819" s="237" t="s">
        <v>19</v>
      </c>
      <c r="F2819" s="238" t="s">
        <v>3132</v>
      </c>
      <c r="G2819" s="236"/>
      <c r="H2819" s="239">
        <v>5.6399999999999997</v>
      </c>
      <c r="I2819" s="240"/>
      <c r="J2819" s="236"/>
      <c r="K2819" s="236"/>
      <c r="L2819" s="241"/>
      <c r="M2819" s="242"/>
      <c r="N2819" s="243"/>
      <c r="O2819" s="243"/>
      <c r="P2819" s="243"/>
      <c r="Q2819" s="243"/>
      <c r="R2819" s="243"/>
      <c r="S2819" s="243"/>
      <c r="T2819" s="244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45" t="s">
        <v>193</v>
      </c>
      <c r="AU2819" s="245" t="s">
        <v>82</v>
      </c>
      <c r="AV2819" s="13" t="s">
        <v>82</v>
      </c>
      <c r="AW2819" s="13" t="s">
        <v>33</v>
      </c>
      <c r="AX2819" s="13" t="s">
        <v>72</v>
      </c>
      <c r="AY2819" s="245" t="s">
        <v>180</v>
      </c>
    </row>
    <row r="2820" s="14" customFormat="1">
      <c r="A2820" s="14"/>
      <c r="B2820" s="246"/>
      <c r="C2820" s="247"/>
      <c r="D2820" s="228" t="s">
        <v>193</v>
      </c>
      <c r="E2820" s="248" t="s">
        <v>19</v>
      </c>
      <c r="F2820" s="249" t="s">
        <v>3133</v>
      </c>
      <c r="G2820" s="247"/>
      <c r="H2820" s="248" t="s">
        <v>19</v>
      </c>
      <c r="I2820" s="250"/>
      <c r="J2820" s="247"/>
      <c r="K2820" s="247"/>
      <c r="L2820" s="251"/>
      <c r="M2820" s="252"/>
      <c r="N2820" s="253"/>
      <c r="O2820" s="253"/>
      <c r="P2820" s="253"/>
      <c r="Q2820" s="253"/>
      <c r="R2820" s="253"/>
      <c r="S2820" s="253"/>
      <c r="T2820" s="254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55" t="s">
        <v>193</v>
      </c>
      <c r="AU2820" s="255" t="s">
        <v>82</v>
      </c>
      <c r="AV2820" s="14" t="s">
        <v>80</v>
      </c>
      <c r="AW2820" s="14" t="s">
        <v>33</v>
      </c>
      <c r="AX2820" s="14" t="s">
        <v>72</v>
      </c>
      <c r="AY2820" s="255" t="s">
        <v>180</v>
      </c>
    </row>
    <row r="2821" s="13" customFormat="1">
      <c r="A2821" s="13"/>
      <c r="B2821" s="235"/>
      <c r="C2821" s="236"/>
      <c r="D2821" s="228" t="s">
        <v>193</v>
      </c>
      <c r="E2821" s="237" t="s">
        <v>19</v>
      </c>
      <c r="F2821" s="238" t="s">
        <v>3134</v>
      </c>
      <c r="G2821" s="236"/>
      <c r="H2821" s="239">
        <v>2.0880000000000001</v>
      </c>
      <c r="I2821" s="240"/>
      <c r="J2821" s="236"/>
      <c r="K2821" s="236"/>
      <c r="L2821" s="241"/>
      <c r="M2821" s="242"/>
      <c r="N2821" s="243"/>
      <c r="O2821" s="243"/>
      <c r="P2821" s="243"/>
      <c r="Q2821" s="243"/>
      <c r="R2821" s="243"/>
      <c r="S2821" s="243"/>
      <c r="T2821" s="244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45" t="s">
        <v>193</v>
      </c>
      <c r="AU2821" s="245" t="s">
        <v>82</v>
      </c>
      <c r="AV2821" s="13" t="s">
        <v>82</v>
      </c>
      <c r="AW2821" s="13" t="s">
        <v>33</v>
      </c>
      <c r="AX2821" s="13" t="s">
        <v>72</v>
      </c>
      <c r="AY2821" s="245" t="s">
        <v>180</v>
      </c>
    </row>
    <row r="2822" s="14" customFormat="1">
      <c r="A2822" s="14"/>
      <c r="B2822" s="246"/>
      <c r="C2822" s="247"/>
      <c r="D2822" s="228" t="s">
        <v>193</v>
      </c>
      <c r="E2822" s="248" t="s">
        <v>19</v>
      </c>
      <c r="F2822" s="249" t="s">
        <v>3135</v>
      </c>
      <c r="G2822" s="247"/>
      <c r="H2822" s="248" t="s">
        <v>19</v>
      </c>
      <c r="I2822" s="250"/>
      <c r="J2822" s="247"/>
      <c r="K2822" s="247"/>
      <c r="L2822" s="251"/>
      <c r="M2822" s="252"/>
      <c r="N2822" s="253"/>
      <c r="O2822" s="253"/>
      <c r="P2822" s="253"/>
      <c r="Q2822" s="253"/>
      <c r="R2822" s="253"/>
      <c r="S2822" s="253"/>
      <c r="T2822" s="254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T2822" s="255" t="s">
        <v>193</v>
      </c>
      <c r="AU2822" s="255" t="s">
        <v>82</v>
      </c>
      <c r="AV2822" s="14" t="s">
        <v>80</v>
      </c>
      <c r="AW2822" s="14" t="s">
        <v>33</v>
      </c>
      <c r="AX2822" s="14" t="s">
        <v>72</v>
      </c>
      <c r="AY2822" s="255" t="s">
        <v>180</v>
      </c>
    </row>
    <row r="2823" s="13" customFormat="1">
      <c r="A2823" s="13"/>
      <c r="B2823" s="235"/>
      <c r="C2823" s="236"/>
      <c r="D2823" s="228" t="s">
        <v>193</v>
      </c>
      <c r="E2823" s="237" t="s">
        <v>19</v>
      </c>
      <c r="F2823" s="238" t="s">
        <v>3136</v>
      </c>
      <c r="G2823" s="236"/>
      <c r="H2823" s="239">
        <v>3.1200000000000001</v>
      </c>
      <c r="I2823" s="240"/>
      <c r="J2823" s="236"/>
      <c r="K2823" s="236"/>
      <c r="L2823" s="241"/>
      <c r="M2823" s="242"/>
      <c r="N2823" s="243"/>
      <c r="O2823" s="243"/>
      <c r="P2823" s="243"/>
      <c r="Q2823" s="243"/>
      <c r="R2823" s="243"/>
      <c r="S2823" s="243"/>
      <c r="T2823" s="244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45" t="s">
        <v>193</v>
      </c>
      <c r="AU2823" s="245" t="s">
        <v>82</v>
      </c>
      <c r="AV2823" s="13" t="s">
        <v>82</v>
      </c>
      <c r="AW2823" s="13" t="s">
        <v>33</v>
      </c>
      <c r="AX2823" s="13" t="s">
        <v>72</v>
      </c>
      <c r="AY2823" s="245" t="s">
        <v>180</v>
      </c>
    </row>
    <row r="2824" s="14" customFormat="1">
      <c r="A2824" s="14"/>
      <c r="B2824" s="246"/>
      <c r="C2824" s="247"/>
      <c r="D2824" s="228" t="s">
        <v>193</v>
      </c>
      <c r="E2824" s="248" t="s">
        <v>19</v>
      </c>
      <c r="F2824" s="249" t="s">
        <v>2468</v>
      </c>
      <c r="G2824" s="247"/>
      <c r="H2824" s="248" t="s">
        <v>19</v>
      </c>
      <c r="I2824" s="250"/>
      <c r="J2824" s="247"/>
      <c r="K2824" s="247"/>
      <c r="L2824" s="251"/>
      <c r="M2824" s="252"/>
      <c r="N2824" s="253"/>
      <c r="O2824" s="253"/>
      <c r="P2824" s="253"/>
      <c r="Q2824" s="253"/>
      <c r="R2824" s="253"/>
      <c r="S2824" s="253"/>
      <c r="T2824" s="254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55" t="s">
        <v>193</v>
      </c>
      <c r="AU2824" s="255" t="s">
        <v>82</v>
      </c>
      <c r="AV2824" s="14" t="s">
        <v>80</v>
      </c>
      <c r="AW2824" s="14" t="s">
        <v>33</v>
      </c>
      <c r="AX2824" s="14" t="s">
        <v>72</v>
      </c>
      <c r="AY2824" s="255" t="s">
        <v>180</v>
      </c>
    </row>
    <row r="2825" s="14" customFormat="1">
      <c r="A2825" s="14"/>
      <c r="B2825" s="246"/>
      <c r="C2825" s="247"/>
      <c r="D2825" s="228" t="s">
        <v>193</v>
      </c>
      <c r="E2825" s="248" t="s">
        <v>19</v>
      </c>
      <c r="F2825" s="249" t="s">
        <v>3131</v>
      </c>
      <c r="G2825" s="247"/>
      <c r="H2825" s="248" t="s">
        <v>19</v>
      </c>
      <c r="I2825" s="250"/>
      <c r="J2825" s="247"/>
      <c r="K2825" s="247"/>
      <c r="L2825" s="251"/>
      <c r="M2825" s="252"/>
      <c r="N2825" s="253"/>
      <c r="O2825" s="253"/>
      <c r="P2825" s="253"/>
      <c r="Q2825" s="253"/>
      <c r="R2825" s="253"/>
      <c r="S2825" s="253"/>
      <c r="T2825" s="254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5" t="s">
        <v>193</v>
      </c>
      <c r="AU2825" s="255" t="s">
        <v>82</v>
      </c>
      <c r="AV2825" s="14" t="s">
        <v>80</v>
      </c>
      <c r="AW2825" s="14" t="s">
        <v>33</v>
      </c>
      <c r="AX2825" s="14" t="s">
        <v>72</v>
      </c>
      <c r="AY2825" s="255" t="s">
        <v>180</v>
      </c>
    </row>
    <row r="2826" s="13" customFormat="1">
      <c r="A2826" s="13"/>
      <c r="B2826" s="235"/>
      <c r="C2826" s="236"/>
      <c r="D2826" s="228" t="s">
        <v>193</v>
      </c>
      <c r="E2826" s="237" t="s">
        <v>19</v>
      </c>
      <c r="F2826" s="238" t="s">
        <v>3137</v>
      </c>
      <c r="G2826" s="236"/>
      <c r="H2826" s="239">
        <v>8.4000000000000004</v>
      </c>
      <c r="I2826" s="240"/>
      <c r="J2826" s="236"/>
      <c r="K2826" s="236"/>
      <c r="L2826" s="241"/>
      <c r="M2826" s="242"/>
      <c r="N2826" s="243"/>
      <c r="O2826" s="243"/>
      <c r="P2826" s="243"/>
      <c r="Q2826" s="243"/>
      <c r="R2826" s="243"/>
      <c r="S2826" s="243"/>
      <c r="T2826" s="244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45" t="s">
        <v>193</v>
      </c>
      <c r="AU2826" s="245" t="s">
        <v>82</v>
      </c>
      <c r="AV2826" s="13" t="s">
        <v>82</v>
      </c>
      <c r="AW2826" s="13" t="s">
        <v>33</v>
      </c>
      <c r="AX2826" s="13" t="s">
        <v>72</v>
      </c>
      <c r="AY2826" s="245" t="s">
        <v>180</v>
      </c>
    </row>
    <row r="2827" s="14" customFormat="1">
      <c r="A2827" s="14"/>
      <c r="B2827" s="246"/>
      <c r="C2827" s="247"/>
      <c r="D2827" s="228" t="s">
        <v>193</v>
      </c>
      <c r="E2827" s="248" t="s">
        <v>19</v>
      </c>
      <c r="F2827" s="249" t="s">
        <v>3133</v>
      </c>
      <c r="G2827" s="247"/>
      <c r="H2827" s="248" t="s">
        <v>19</v>
      </c>
      <c r="I2827" s="250"/>
      <c r="J2827" s="247"/>
      <c r="K2827" s="247"/>
      <c r="L2827" s="251"/>
      <c r="M2827" s="252"/>
      <c r="N2827" s="253"/>
      <c r="O2827" s="253"/>
      <c r="P2827" s="253"/>
      <c r="Q2827" s="253"/>
      <c r="R2827" s="253"/>
      <c r="S2827" s="253"/>
      <c r="T2827" s="254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T2827" s="255" t="s">
        <v>193</v>
      </c>
      <c r="AU2827" s="255" t="s">
        <v>82</v>
      </c>
      <c r="AV2827" s="14" t="s">
        <v>80</v>
      </c>
      <c r="AW2827" s="14" t="s">
        <v>33</v>
      </c>
      <c r="AX2827" s="14" t="s">
        <v>72</v>
      </c>
      <c r="AY2827" s="255" t="s">
        <v>180</v>
      </c>
    </row>
    <row r="2828" s="13" customFormat="1">
      <c r="A2828" s="13"/>
      <c r="B2828" s="235"/>
      <c r="C2828" s="236"/>
      <c r="D2828" s="228" t="s">
        <v>193</v>
      </c>
      <c r="E2828" s="237" t="s">
        <v>19</v>
      </c>
      <c r="F2828" s="238" t="s">
        <v>3138</v>
      </c>
      <c r="G2828" s="236"/>
      <c r="H2828" s="239">
        <v>1.3999999999999999</v>
      </c>
      <c r="I2828" s="240"/>
      <c r="J2828" s="236"/>
      <c r="K2828" s="236"/>
      <c r="L2828" s="241"/>
      <c r="M2828" s="242"/>
      <c r="N2828" s="243"/>
      <c r="O2828" s="243"/>
      <c r="P2828" s="243"/>
      <c r="Q2828" s="243"/>
      <c r="R2828" s="243"/>
      <c r="S2828" s="243"/>
      <c r="T2828" s="244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45" t="s">
        <v>193</v>
      </c>
      <c r="AU2828" s="245" t="s">
        <v>82</v>
      </c>
      <c r="AV2828" s="13" t="s">
        <v>82</v>
      </c>
      <c r="AW2828" s="13" t="s">
        <v>33</v>
      </c>
      <c r="AX2828" s="13" t="s">
        <v>72</v>
      </c>
      <c r="AY2828" s="245" t="s">
        <v>180</v>
      </c>
    </row>
    <row r="2829" s="15" customFormat="1">
      <c r="A2829" s="15"/>
      <c r="B2829" s="256"/>
      <c r="C2829" s="257"/>
      <c r="D2829" s="228" t="s">
        <v>193</v>
      </c>
      <c r="E2829" s="258" t="s">
        <v>19</v>
      </c>
      <c r="F2829" s="259" t="s">
        <v>353</v>
      </c>
      <c r="G2829" s="257"/>
      <c r="H2829" s="260">
        <v>20.648</v>
      </c>
      <c r="I2829" s="261"/>
      <c r="J2829" s="257"/>
      <c r="K2829" s="257"/>
      <c r="L2829" s="262"/>
      <c r="M2829" s="263"/>
      <c r="N2829" s="264"/>
      <c r="O2829" s="264"/>
      <c r="P2829" s="264"/>
      <c r="Q2829" s="264"/>
      <c r="R2829" s="264"/>
      <c r="S2829" s="264"/>
      <c r="T2829" s="265"/>
      <c r="U2829" s="15"/>
      <c r="V2829" s="15"/>
      <c r="W2829" s="15"/>
      <c r="X2829" s="15"/>
      <c r="Y2829" s="15"/>
      <c r="Z2829" s="15"/>
      <c r="AA2829" s="15"/>
      <c r="AB2829" s="15"/>
      <c r="AC2829" s="15"/>
      <c r="AD2829" s="15"/>
      <c r="AE2829" s="15"/>
      <c r="AT2829" s="266" t="s">
        <v>193</v>
      </c>
      <c r="AU2829" s="266" t="s">
        <v>82</v>
      </c>
      <c r="AV2829" s="15" t="s">
        <v>187</v>
      </c>
      <c r="AW2829" s="15" t="s">
        <v>33</v>
      </c>
      <c r="AX2829" s="15" t="s">
        <v>80</v>
      </c>
      <c r="AY2829" s="266" t="s">
        <v>180</v>
      </c>
    </row>
    <row r="2830" s="2" customFormat="1" ht="16.5" customHeight="1">
      <c r="A2830" s="40"/>
      <c r="B2830" s="41"/>
      <c r="C2830" s="282" t="s">
        <v>3139</v>
      </c>
      <c r="D2830" s="282" t="s">
        <v>754</v>
      </c>
      <c r="E2830" s="283" t="s">
        <v>3140</v>
      </c>
      <c r="F2830" s="284" t="s">
        <v>3141</v>
      </c>
      <c r="G2830" s="285" t="s">
        <v>367</v>
      </c>
      <c r="H2830" s="286">
        <v>0.0089999999999999993</v>
      </c>
      <c r="I2830" s="287"/>
      <c r="J2830" s="288">
        <f>ROUND(I2830*H2830,2)</f>
        <v>0</v>
      </c>
      <c r="K2830" s="284" t="s">
        <v>186</v>
      </c>
      <c r="L2830" s="289"/>
      <c r="M2830" s="290" t="s">
        <v>19</v>
      </c>
      <c r="N2830" s="291" t="s">
        <v>43</v>
      </c>
      <c r="O2830" s="86"/>
      <c r="P2830" s="224">
        <f>O2830*H2830</f>
        <v>0</v>
      </c>
      <c r="Q2830" s="224">
        <v>1</v>
      </c>
      <c r="R2830" s="224">
        <f>Q2830*H2830</f>
        <v>0.0089999999999999993</v>
      </c>
      <c r="S2830" s="224">
        <v>0</v>
      </c>
      <c r="T2830" s="225">
        <f>S2830*H2830</f>
        <v>0</v>
      </c>
      <c r="U2830" s="40"/>
      <c r="V2830" s="40"/>
      <c r="W2830" s="40"/>
      <c r="X2830" s="40"/>
      <c r="Y2830" s="40"/>
      <c r="Z2830" s="40"/>
      <c r="AA2830" s="40"/>
      <c r="AB2830" s="40"/>
      <c r="AC2830" s="40"/>
      <c r="AD2830" s="40"/>
      <c r="AE2830" s="40"/>
      <c r="AR2830" s="226" t="s">
        <v>232</v>
      </c>
      <c r="AT2830" s="226" t="s">
        <v>754</v>
      </c>
      <c r="AU2830" s="226" t="s">
        <v>82</v>
      </c>
      <c r="AY2830" s="19" t="s">
        <v>180</v>
      </c>
      <c r="BE2830" s="227">
        <f>IF(N2830="základní",J2830,0)</f>
        <v>0</v>
      </c>
      <c r="BF2830" s="227">
        <f>IF(N2830="snížená",J2830,0)</f>
        <v>0</v>
      </c>
      <c r="BG2830" s="227">
        <f>IF(N2830="zákl. přenesená",J2830,0)</f>
        <v>0</v>
      </c>
      <c r="BH2830" s="227">
        <f>IF(N2830="sníž. přenesená",J2830,0)</f>
        <v>0</v>
      </c>
      <c r="BI2830" s="227">
        <f>IF(N2830="nulová",J2830,0)</f>
        <v>0</v>
      </c>
      <c r="BJ2830" s="19" t="s">
        <v>80</v>
      </c>
      <c r="BK2830" s="227">
        <f>ROUND(I2830*H2830,2)</f>
        <v>0</v>
      </c>
      <c r="BL2830" s="19" t="s">
        <v>187</v>
      </c>
      <c r="BM2830" s="226" t="s">
        <v>3142</v>
      </c>
    </row>
    <row r="2831" s="2" customFormat="1">
      <c r="A2831" s="40"/>
      <c r="B2831" s="41"/>
      <c r="C2831" s="42"/>
      <c r="D2831" s="228" t="s">
        <v>189</v>
      </c>
      <c r="E2831" s="42"/>
      <c r="F2831" s="229" t="s">
        <v>3141</v>
      </c>
      <c r="G2831" s="42"/>
      <c r="H2831" s="42"/>
      <c r="I2831" s="230"/>
      <c r="J2831" s="42"/>
      <c r="K2831" s="42"/>
      <c r="L2831" s="46"/>
      <c r="M2831" s="231"/>
      <c r="N2831" s="232"/>
      <c r="O2831" s="86"/>
      <c r="P2831" s="86"/>
      <c r="Q2831" s="86"/>
      <c r="R2831" s="86"/>
      <c r="S2831" s="86"/>
      <c r="T2831" s="87"/>
      <c r="U2831" s="40"/>
      <c r="V2831" s="40"/>
      <c r="W2831" s="40"/>
      <c r="X2831" s="40"/>
      <c r="Y2831" s="40"/>
      <c r="Z2831" s="40"/>
      <c r="AA2831" s="40"/>
      <c r="AB2831" s="40"/>
      <c r="AC2831" s="40"/>
      <c r="AD2831" s="40"/>
      <c r="AE2831" s="40"/>
      <c r="AT2831" s="19" t="s">
        <v>189</v>
      </c>
      <c r="AU2831" s="19" t="s">
        <v>82</v>
      </c>
    </row>
    <row r="2832" s="2" customFormat="1">
      <c r="A2832" s="40"/>
      <c r="B2832" s="41"/>
      <c r="C2832" s="42"/>
      <c r="D2832" s="228" t="s">
        <v>3143</v>
      </c>
      <c r="E2832" s="42"/>
      <c r="F2832" s="292" t="s">
        <v>3144</v>
      </c>
      <c r="G2832" s="42"/>
      <c r="H2832" s="42"/>
      <c r="I2832" s="230"/>
      <c r="J2832" s="42"/>
      <c r="K2832" s="42"/>
      <c r="L2832" s="46"/>
      <c r="M2832" s="231"/>
      <c r="N2832" s="232"/>
      <c r="O2832" s="86"/>
      <c r="P2832" s="86"/>
      <c r="Q2832" s="86"/>
      <c r="R2832" s="86"/>
      <c r="S2832" s="86"/>
      <c r="T2832" s="87"/>
      <c r="U2832" s="40"/>
      <c r="V2832" s="40"/>
      <c r="W2832" s="40"/>
      <c r="X2832" s="40"/>
      <c r="Y2832" s="40"/>
      <c r="Z2832" s="40"/>
      <c r="AA2832" s="40"/>
      <c r="AB2832" s="40"/>
      <c r="AC2832" s="40"/>
      <c r="AD2832" s="40"/>
      <c r="AE2832" s="40"/>
      <c r="AT2832" s="19" t="s">
        <v>3143</v>
      </c>
      <c r="AU2832" s="19" t="s">
        <v>82</v>
      </c>
    </row>
    <row r="2833" s="13" customFormat="1">
      <c r="A2833" s="13"/>
      <c r="B2833" s="235"/>
      <c r="C2833" s="236"/>
      <c r="D2833" s="228" t="s">
        <v>193</v>
      </c>
      <c r="E2833" s="237" t="s">
        <v>19</v>
      </c>
      <c r="F2833" s="238" t="s">
        <v>3145</v>
      </c>
      <c r="G2833" s="236"/>
      <c r="H2833" s="239">
        <v>0.0089999999999999993</v>
      </c>
      <c r="I2833" s="240"/>
      <c r="J2833" s="236"/>
      <c r="K2833" s="236"/>
      <c r="L2833" s="241"/>
      <c r="M2833" s="242"/>
      <c r="N2833" s="243"/>
      <c r="O2833" s="243"/>
      <c r="P2833" s="243"/>
      <c r="Q2833" s="243"/>
      <c r="R2833" s="243"/>
      <c r="S2833" s="243"/>
      <c r="T2833" s="244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45" t="s">
        <v>193</v>
      </c>
      <c r="AU2833" s="245" t="s">
        <v>82</v>
      </c>
      <c r="AV2833" s="13" t="s">
        <v>82</v>
      </c>
      <c r="AW2833" s="13" t="s">
        <v>33</v>
      </c>
      <c r="AX2833" s="13" t="s">
        <v>80</v>
      </c>
      <c r="AY2833" s="245" t="s">
        <v>180</v>
      </c>
    </row>
    <row r="2834" s="2" customFormat="1" ht="16.5" customHeight="1">
      <c r="A2834" s="40"/>
      <c r="B2834" s="41"/>
      <c r="C2834" s="215" t="s">
        <v>3146</v>
      </c>
      <c r="D2834" s="215" t="s">
        <v>182</v>
      </c>
      <c r="E2834" s="216" t="s">
        <v>3147</v>
      </c>
      <c r="F2834" s="217" t="s">
        <v>3148</v>
      </c>
      <c r="G2834" s="218" t="s">
        <v>185</v>
      </c>
      <c r="H2834" s="219">
        <v>890</v>
      </c>
      <c r="I2834" s="220"/>
      <c r="J2834" s="221">
        <f>ROUND(I2834*H2834,2)</f>
        <v>0</v>
      </c>
      <c r="K2834" s="217" t="s">
        <v>186</v>
      </c>
      <c r="L2834" s="46"/>
      <c r="M2834" s="222" t="s">
        <v>19</v>
      </c>
      <c r="N2834" s="223" t="s">
        <v>43</v>
      </c>
      <c r="O2834" s="86"/>
      <c r="P2834" s="224">
        <f>O2834*H2834</f>
        <v>0</v>
      </c>
      <c r="Q2834" s="224">
        <v>0</v>
      </c>
      <c r="R2834" s="224">
        <f>Q2834*H2834</f>
        <v>0</v>
      </c>
      <c r="S2834" s="224">
        <v>0</v>
      </c>
      <c r="T2834" s="225">
        <f>S2834*H2834</f>
        <v>0</v>
      </c>
      <c r="U2834" s="40"/>
      <c r="V2834" s="40"/>
      <c r="W2834" s="40"/>
      <c r="X2834" s="40"/>
      <c r="Y2834" s="40"/>
      <c r="Z2834" s="40"/>
      <c r="AA2834" s="40"/>
      <c r="AB2834" s="40"/>
      <c r="AC2834" s="40"/>
      <c r="AD2834" s="40"/>
      <c r="AE2834" s="40"/>
      <c r="AR2834" s="226" t="s">
        <v>187</v>
      </c>
      <c r="AT2834" s="226" t="s">
        <v>182</v>
      </c>
      <c r="AU2834" s="226" t="s">
        <v>82</v>
      </c>
      <c r="AY2834" s="19" t="s">
        <v>180</v>
      </c>
      <c r="BE2834" s="227">
        <f>IF(N2834="základní",J2834,0)</f>
        <v>0</v>
      </c>
      <c r="BF2834" s="227">
        <f>IF(N2834="snížená",J2834,0)</f>
        <v>0</v>
      </c>
      <c r="BG2834" s="227">
        <f>IF(N2834="zákl. přenesená",J2834,0)</f>
        <v>0</v>
      </c>
      <c r="BH2834" s="227">
        <f>IF(N2834="sníž. přenesená",J2834,0)</f>
        <v>0</v>
      </c>
      <c r="BI2834" s="227">
        <f>IF(N2834="nulová",J2834,0)</f>
        <v>0</v>
      </c>
      <c r="BJ2834" s="19" t="s">
        <v>80</v>
      </c>
      <c r="BK2834" s="227">
        <f>ROUND(I2834*H2834,2)</f>
        <v>0</v>
      </c>
      <c r="BL2834" s="19" t="s">
        <v>187</v>
      </c>
      <c r="BM2834" s="226" t="s">
        <v>3149</v>
      </c>
    </row>
    <row r="2835" s="2" customFormat="1">
      <c r="A2835" s="40"/>
      <c r="B2835" s="41"/>
      <c r="C2835" s="42"/>
      <c r="D2835" s="228" t="s">
        <v>189</v>
      </c>
      <c r="E2835" s="42"/>
      <c r="F2835" s="229" t="s">
        <v>3150</v>
      </c>
      <c r="G2835" s="42"/>
      <c r="H2835" s="42"/>
      <c r="I2835" s="230"/>
      <c r="J2835" s="42"/>
      <c r="K2835" s="42"/>
      <c r="L2835" s="46"/>
      <c r="M2835" s="231"/>
      <c r="N2835" s="232"/>
      <c r="O2835" s="86"/>
      <c r="P2835" s="86"/>
      <c r="Q2835" s="86"/>
      <c r="R2835" s="86"/>
      <c r="S2835" s="86"/>
      <c r="T2835" s="87"/>
      <c r="U2835" s="40"/>
      <c r="V2835" s="40"/>
      <c r="W2835" s="40"/>
      <c r="X2835" s="40"/>
      <c r="Y2835" s="40"/>
      <c r="Z2835" s="40"/>
      <c r="AA2835" s="40"/>
      <c r="AB2835" s="40"/>
      <c r="AC2835" s="40"/>
      <c r="AD2835" s="40"/>
      <c r="AE2835" s="40"/>
      <c r="AT2835" s="19" t="s">
        <v>189</v>
      </c>
      <c r="AU2835" s="19" t="s">
        <v>82</v>
      </c>
    </row>
    <row r="2836" s="2" customFormat="1">
      <c r="A2836" s="40"/>
      <c r="B2836" s="41"/>
      <c r="C2836" s="42"/>
      <c r="D2836" s="233" t="s">
        <v>191</v>
      </c>
      <c r="E2836" s="42"/>
      <c r="F2836" s="234" t="s">
        <v>3151</v>
      </c>
      <c r="G2836" s="42"/>
      <c r="H2836" s="42"/>
      <c r="I2836" s="230"/>
      <c r="J2836" s="42"/>
      <c r="K2836" s="42"/>
      <c r="L2836" s="46"/>
      <c r="M2836" s="231"/>
      <c r="N2836" s="232"/>
      <c r="O2836" s="86"/>
      <c r="P2836" s="86"/>
      <c r="Q2836" s="86"/>
      <c r="R2836" s="86"/>
      <c r="S2836" s="86"/>
      <c r="T2836" s="87"/>
      <c r="U2836" s="40"/>
      <c r="V2836" s="40"/>
      <c r="W2836" s="40"/>
      <c r="X2836" s="40"/>
      <c r="Y2836" s="40"/>
      <c r="Z2836" s="40"/>
      <c r="AA2836" s="40"/>
      <c r="AB2836" s="40"/>
      <c r="AC2836" s="40"/>
      <c r="AD2836" s="40"/>
      <c r="AE2836" s="40"/>
      <c r="AT2836" s="19" t="s">
        <v>191</v>
      </c>
      <c r="AU2836" s="19" t="s">
        <v>82</v>
      </c>
    </row>
    <row r="2837" s="2" customFormat="1" ht="16.5" customHeight="1">
      <c r="A2837" s="40"/>
      <c r="B2837" s="41"/>
      <c r="C2837" s="215" t="s">
        <v>3152</v>
      </c>
      <c r="D2837" s="215" t="s">
        <v>182</v>
      </c>
      <c r="E2837" s="216" t="s">
        <v>3153</v>
      </c>
      <c r="F2837" s="217" t="s">
        <v>3154</v>
      </c>
      <c r="G2837" s="218" t="s">
        <v>185</v>
      </c>
      <c r="H2837" s="219">
        <v>890</v>
      </c>
      <c r="I2837" s="220"/>
      <c r="J2837" s="221">
        <f>ROUND(I2837*H2837,2)</f>
        <v>0</v>
      </c>
      <c r="K2837" s="217" t="s">
        <v>186</v>
      </c>
      <c r="L2837" s="46"/>
      <c r="M2837" s="222" t="s">
        <v>19</v>
      </c>
      <c r="N2837" s="223" t="s">
        <v>43</v>
      </c>
      <c r="O2837" s="86"/>
      <c r="P2837" s="224">
        <f>O2837*H2837</f>
        <v>0</v>
      </c>
      <c r="Q2837" s="224">
        <v>0</v>
      </c>
      <c r="R2837" s="224">
        <f>Q2837*H2837</f>
        <v>0</v>
      </c>
      <c r="S2837" s="224">
        <v>0</v>
      </c>
      <c r="T2837" s="225">
        <f>S2837*H2837</f>
        <v>0</v>
      </c>
      <c r="U2837" s="40"/>
      <c r="V2837" s="40"/>
      <c r="W2837" s="40"/>
      <c r="X2837" s="40"/>
      <c r="Y2837" s="40"/>
      <c r="Z2837" s="40"/>
      <c r="AA2837" s="40"/>
      <c r="AB2837" s="40"/>
      <c r="AC2837" s="40"/>
      <c r="AD2837" s="40"/>
      <c r="AE2837" s="40"/>
      <c r="AR2837" s="226" t="s">
        <v>187</v>
      </c>
      <c r="AT2837" s="226" t="s">
        <v>182</v>
      </c>
      <c r="AU2837" s="226" t="s">
        <v>82</v>
      </c>
      <c r="AY2837" s="19" t="s">
        <v>180</v>
      </c>
      <c r="BE2837" s="227">
        <f>IF(N2837="základní",J2837,0)</f>
        <v>0</v>
      </c>
      <c r="BF2837" s="227">
        <f>IF(N2837="snížená",J2837,0)</f>
        <v>0</v>
      </c>
      <c r="BG2837" s="227">
        <f>IF(N2837="zákl. přenesená",J2837,0)</f>
        <v>0</v>
      </c>
      <c r="BH2837" s="227">
        <f>IF(N2837="sníž. přenesená",J2837,0)</f>
        <v>0</v>
      </c>
      <c r="BI2837" s="227">
        <f>IF(N2837="nulová",J2837,0)</f>
        <v>0</v>
      </c>
      <c r="BJ2837" s="19" t="s">
        <v>80</v>
      </c>
      <c r="BK2837" s="227">
        <f>ROUND(I2837*H2837,2)</f>
        <v>0</v>
      </c>
      <c r="BL2837" s="19" t="s">
        <v>187</v>
      </c>
      <c r="BM2837" s="226" t="s">
        <v>3155</v>
      </c>
    </row>
    <row r="2838" s="2" customFormat="1">
      <c r="A2838" s="40"/>
      <c r="B2838" s="41"/>
      <c r="C2838" s="42"/>
      <c r="D2838" s="228" t="s">
        <v>189</v>
      </c>
      <c r="E2838" s="42"/>
      <c r="F2838" s="229" t="s">
        <v>3156</v>
      </c>
      <c r="G2838" s="42"/>
      <c r="H2838" s="42"/>
      <c r="I2838" s="230"/>
      <c r="J2838" s="42"/>
      <c r="K2838" s="42"/>
      <c r="L2838" s="46"/>
      <c r="M2838" s="231"/>
      <c r="N2838" s="232"/>
      <c r="O2838" s="86"/>
      <c r="P2838" s="86"/>
      <c r="Q2838" s="86"/>
      <c r="R2838" s="86"/>
      <c r="S2838" s="86"/>
      <c r="T2838" s="87"/>
      <c r="U2838" s="40"/>
      <c r="V2838" s="40"/>
      <c r="W2838" s="40"/>
      <c r="X2838" s="40"/>
      <c r="Y2838" s="40"/>
      <c r="Z2838" s="40"/>
      <c r="AA2838" s="40"/>
      <c r="AB2838" s="40"/>
      <c r="AC2838" s="40"/>
      <c r="AD2838" s="40"/>
      <c r="AE2838" s="40"/>
      <c r="AT2838" s="19" t="s">
        <v>189</v>
      </c>
      <c r="AU2838" s="19" t="s">
        <v>82</v>
      </c>
    </row>
    <row r="2839" s="2" customFormat="1">
      <c r="A2839" s="40"/>
      <c r="B2839" s="41"/>
      <c r="C2839" s="42"/>
      <c r="D2839" s="233" t="s">
        <v>191</v>
      </c>
      <c r="E2839" s="42"/>
      <c r="F2839" s="234" t="s">
        <v>3157</v>
      </c>
      <c r="G2839" s="42"/>
      <c r="H2839" s="42"/>
      <c r="I2839" s="230"/>
      <c r="J2839" s="42"/>
      <c r="K2839" s="42"/>
      <c r="L2839" s="46"/>
      <c r="M2839" s="231"/>
      <c r="N2839" s="232"/>
      <c r="O2839" s="86"/>
      <c r="P2839" s="86"/>
      <c r="Q2839" s="86"/>
      <c r="R2839" s="86"/>
      <c r="S2839" s="86"/>
      <c r="T2839" s="87"/>
      <c r="U2839" s="40"/>
      <c r="V2839" s="40"/>
      <c r="W2839" s="40"/>
      <c r="X2839" s="40"/>
      <c r="Y2839" s="40"/>
      <c r="Z2839" s="40"/>
      <c r="AA2839" s="40"/>
      <c r="AB2839" s="40"/>
      <c r="AC2839" s="40"/>
      <c r="AD2839" s="40"/>
      <c r="AE2839" s="40"/>
      <c r="AT2839" s="19" t="s">
        <v>191</v>
      </c>
      <c r="AU2839" s="19" t="s">
        <v>82</v>
      </c>
    </row>
    <row r="2840" s="12" customFormat="1" ht="22.8" customHeight="1">
      <c r="A2840" s="12"/>
      <c r="B2840" s="199"/>
      <c r="C2840" s="200"/>
      <c r="D2840" s="201" t="s">
        <v>71</v>
      </c>
      <c r="E2840" s="213" t="s">
        <v>581</v>
      </c>
      <c r="F2840" s="213" t="s">
        <v>582</v>
      </c>
      <c r="G2840" s="200"/>
      <c r="H2840" s="200"/>
      <c r="I2840" s="203"/>
      <c r="J2840" s="214">
        <f>BK2840</f>
        <v>0</v>
      </c>
      <c r="K2840" s="200"/>
      <c r="L2840" s="205"/>
      <c r="M2840" s="206"/>
      <c r="N2840" s="207"/>
      <c r="O2840" s="207"/>
      <c r="P2840" s="208">
        <f>SUM(P2841:P2843)</f>
        <v>0</v>
      </c>
      <c r="Q2840" s="207"/>
      <c r="R2840" s="208">
        <f>SUM(R2841:R2843)</f>
        <v>0</v>
      </c>
      <c r="S2840" s="207"/>
      <c r="T2840" s="209">
        <f>SUM(T2841:T2843)</f>
        <v>0</v>
      </c>
      <c r="U2840" s="12"/>
      <c r="V2840" s="12"/>
      <c r="W2840" s="12"/>
      <c r="X2840" s="12"/>
      <c r="Y2840" s="12"/>
      <c r="Z2840" s="12"/>
      <c r="AA2840" s="12"/>
      <c r="AB2840" s="12"/>
      <c r="AC2840" s="12"/>
      <c r="AD2840" s="12"/>
      <c r="AE2840" s="12"/>
      <c r="AR2840" s="210" t="s">
        <v>80</v>
      </c>
      <c r="AT2840" s="211" t="s">
        <v>71</v>
      </c>
      <c r="AU2840" s="211" t="s">
        <v>80</v>
      </c>
      <c r="AY2840" s="210" t="s">
        <v>180</v>
      </c>
      <c r="BK2840" s="212">
        <f>SUM(BK2841:BK2843)</f>
        <v>0</v>
      </c>
    </row>
    <row r="2841" s="2" customFormat="1" ht="16.5" customHeight="1">
      <c r="A2841" s="40"/>
      <c r="B2841" s="41"/>
      <c r="C2841" s="215" t="s">
        <v>3158</v>
      </c>
      <c r="D2841" s="215" t="s">
        <v>182</v>
      </c>
      <c r="E2841" s="216" t="s">
        <v>3159</v>
      </c>
      <c r="F2841" s="217" t="s">
        <v>3160</v>
      </c>
      <c r="G2841" s="218" t="s">
        <v>367</v>
      </c>
      <c r="H2841" s="219">
        <v>2144.4029999999998</v>
      </c>
      <c r="I2841" s="220"/>
      <c r="J2841" s="221">
        <f>ROUND(I2841*H2841,2)</f>
        <v>0</v>
      </c>
      <c r="K2841" s="217" t="s">
        <v>186</v>
      </c>
      <c r="L2841" s="46"/>
      <c r="M2841" s="222" t="s">
        <v>19</v>
      </c>
      <c r="N2841" s="223" t="s">
        <v>43</v>
      </c>
      <c r="O2841" s="86"/>
      <c r="P2841" s="224">
        <f>O2841*H2841</f>
        <v>0</v>
      </c>
      <c r="Q2841" s="224">
        <v>0</v>
      </c>
      <c r="R2841" s="224">
        <f>Q2841*H2841</f>
        <v>0</v>
      </c>
      <c r="S2841" s="224">
        <v>0</v>
      </c>
      <c r="T2841" s="225">
        <f>S2841*H2841</f>
        <v>0</v>
      </c>
      <c r="U2841" s="40"/>
      <c r="V2841" s="40"/>
      <c r="W2841" s="40"/>
      <c r="X2841" s="40"/>
      <c r="Y2841" s="40"/>
      <c r="Z2841" s="40"/>
      <c r="AA2841" s="40"/>
      <c r="AB2841" s="40"/>
      <c r="AC2841" s="40"/>
      <c r="AD2841" s="40"/>
      <c r="AE2841" s="40"/>
      <c r="AR2841" s="226" t="s">
        <v>187</v>
      </c>
      <c r="AT2841" s="226" t="s">
        <v>182</v>
      </c>
      <c r="AU2841" s="226" t="s">
        <v>82</v>
      </c>
      <c r="AY2841" s="19" t="s">
        <v>180</v>
      </c>
      <c r="BE2841" s="227">
        <f>IF(N2841="základní",J2841,0)</f>
        <v>0</v>
      </c>
      <c r="BF2841" s="227">
        <f>IF(N2841="snížená",J2841,0)</f>
        <v>0</v>
      </c>
      <c r="BG2841" s="227">
        <f>IF(N2841="zákl. přenesená",J2841,0)</f>
        <v>0</v>
      </c>
      <c r="BH2841" s="227">
        <f>IF(N2841="sníž. přenesená",J2841,0)</f>
        <v>0</v>
      </c>
      <c r="BI2841" s="227">
        <f>IF(N2841="nulová",J2841,0)</f>
        <v>0</v>
      </c>
      <c r="BJ2841" s="19" t="s">
        <v>80</v>
      </c>
      <c r="BK2841" s="227">
        <f>ROUND(I2841*H2841,2)</f>
        <v>0</v>
      </c>
      <c r="BL2841" s="19" t="s">
        <v>187</v>
      </c>
      <c r="BM2841" s="226" t="s">
        <v>3161</v>
      </c>
    </row>
    <row r="2842" s="2" customFormat="1">
      <c r="A2842" s="40"/>
      <c r="B2842" s="41"/>
      <c r="C2842" s="42"/>
      <c r="D2842" s="228" t="s">
        <v>189</v>
      </c>
      <c r="E2842" s="42"/>
      <c r="F2842" s="229" t="s">
        <v>3162</v>
      </c>
      <c r="G2842" s="42"/>
      <c r="H2842" s="42"/>
      <c r="I2842" s="230"/>
      <c r="J2842" s="42"/>
      <c r="K2842" s="42"/>
      <c r="L2842" s="46"/>
      <c r="M2842" s="231"/>
      <c r="N2842" s="232"/>
      <c r="O2842" s="86"/>
      <c r="P2842" s="86"/>
      <c r="Q2842" s="86"/>
      <c r="R2842" s="86"/>
      <c r="S2842" s="86"/>
      <c r="T2842" s="87"/>
      <c r="U2842" s="40"/>
      <c r="V2842" s="40"/>
      <c r="W2842" s="40"/>
      <c r="X2842" s="40"/>
      <c r="Y2842" s="40"/>
      <c r="Z2842" s="40"/>
      <c r="AA2842" s="40"/>
      <c r="AB2842" s="40"/>
      <c r="AC2842" s="40"/>
      <c r="AD2842" s="40"/>
      <c r="AE2842" s="40"/>
      <c r="AT2842" s="19" t="s">
        <v>189</v>
      </c>
      <c r="AU2842" s="19" t="s">
        <v>82</v>
      </c>
    </row>
    <row r="2843" s="2" customFormat="1">
      <c r="A2843" s="40"/>
      <c r="B2843" s="41"/>
      <c r="C2843" s="42"/>
      <c r="D2843" s="233" t="s">
        <v>191</v>
      </c>
      <c r="E2843" s="42"/>
      <c r="F2843" s="234" t="s">
        <v>3163</v>
      </c>
      <c r="G2843" s="42"/>
      <c r="H2843" s="42"/>
      <c r="I2843" s="230"/>
      <c r="J2843" s="42"/>
      <c r="K2843" s="42"/>
      <c r="L2843" s="46"/>
      <c r="M2843" s="231"/>
      <c r="N2843" s="232"/>
      <c r="O2843" s="86"/>
      <c r="P2843" s="86"/>
      <c r="Q2843" s="86"/>
      <c r="R2843" s="86"/>
      <c r="S2843" s="86"/>
      <c r="T2843" s="87"/>
      <c r="U2843" s="40"/>
      <c r="V2843" s="40"/>
      <c r="W2843" s="40"/>
      <c r="X2843" s="40"/>
      <c r="Y2843" s="40"/>
      <c r="Z2843" s="40"/>
      <c r="AA2843" s="40"/>
      <c r="AB2843" s="40"/>
      <c r="AC2843" s="40"/>
      <c r="AD2843" s="40"/>
      <c r="AE2843" s="40"/>
      <c r="AT2843" s="19" t="s">
        <v>191</v>
      </c>
      <c r="AU2843" s="19" t="s">
        <v>82</v>
      </c>
    </row>
    <row r="2844" s="12" customFormat="1" ht="25.92" customHeight="1">
      <c r="A2844" s="12"/>
      <c r="B2844" s="199"/>
      <c r="C2844" s="200"/>
      <c r="D2844" s="201" t="s">
        <v>71</v>
      </c>
      <c r="E2844" s="202" t="s">
        <v>3164</v>
      </c>
      <c r="F2844" s="202" t="s">
        <v>3165</v>
      </c>
      <c r="G2844" s="200"/>
      <c r="H2844" s="200"/>
      <c r="I2844" s="203"/>
      <c r="J2844" s="204">
        <f>BK2844</f>
        <v>0</v>
      </c>
      <c r="K2844" s="200"/>
      <c r="L2844" s="205"/>
      <c r="M2844" s="206"/>
      <c r="N2844" s="207"/>
      <c r="O2844" s="207"/>
      <c r="P2844" s="208">
        <f>P2845+P3035+P3292+P3618+P3633+P3647+P3756+P3771+P3914+P3958+P4093+P4122+P4287+P4346+P4372+P4637+P4728</f>
        <v>0</v>
      </c>
      <c r="Q2844" s="207"/>
      <c r="R2844" s="208">
        <f>R2845+R3035+R3292+R3618+R3633+R3647+R3756+R3771+R3914+R3958+R4093+R4122+R4287+R4346+R4372+R4637+R4728</f>
        <v>116.96314140999999</v>
      </c>
      <c r="S2844" s="207"/>
      <c r="T2844" s="209">
        <f>T2845+T3035+T3292+T3618+T3633+T3647+T3756+T3771+T3914+T3958+T4093+T4122+T4287+T4346+T4372+T4637+T4728</f>
        <v>0.44231264999999997</v>
      </c>
      <c r="U2844" s="12"/>
      <c r="V2844" s="12"/>
      <c r="W2844" s="12"/>
      <c r="X2844" s="12"/>
      <c r="Y2844" s="12"/>
      <c r="Z2844" s="12"/>
      <c r="AA2844" s="12"/>
      <c r="AB2844" s="12"/>
      <c r="AC2844" s="12"/>
      <c r="AD2844" s="12"/>
      <c r="AE2844" s="12"/>
      <c r="AR2844" s="210" t="s">
        <v>82</v>
      </c>
      <c r="AT2844" s="211" t="s">
        <v>71</v>
      </c>
      <c r="AU2844" s="211" t="s">
        <v>72</v>
      </c>
      <c r="AY2844" s="210" t="s">
        <v>180</v>
      </c>
      <c r="BK2844" s="212">
        <f>BK2845+BK3035+BK3292+BK3618+BK3633+BK3647+BK3756+BK3771+BK3914+BK3958+BK4093+BK4122+BK4287+BK4346+BK4372+BK4637+BK4728</f>
        <v>0</v>
      </c>
    </row>
    <row r="2845" s="12" customFormat="1" ht="22.8" customHeight="1">
      <c r="A2845" s="12"/>
      <c r="B2845" s="199"/>
      <c r="C2845" s="200"/>
      <c r="D2845" s="201" t="s">
        <v>71</v>
      </c>
      <c r="E2845" s="213" t="s">
        <v>3166</v>
      </c>
      <c r="F2845" s="213" t="s">
        <v>3167</v>
      </c>
      <c r="G2845" s="200"/>
      <c r="H2845" s="200"/>
      <c r="I2845" s="203"/>
      <c r="J2845" s="214">
        <f>BK2845</f>
        <v>0</v>
      </c>
      <c r="K2845" s="200"/>
      <c r="L2845" s="205"/>
      <c r="M2845" s="206"/>
      <c r="N2845" s="207"/>
      <c r="O2845" s="207"/>
      <c r="P2845" s="208">
        <f>SUM(P2846:P3034)</f>
        <v>0</v>
      </c>
      <c r="Q2845" s="207"/>
      <c r="R2845" s="208">
        <f>SUM(R2846:R3034)</f>
        <v>10.54195934</v>
      </c>
      <c r="S2845" s="207"/>
      <c r="T2845" s="209">
        <f>SUM(T2846:T3034)</f>
        <v>0</v>
      </c>
      <c r="U2845" s="12"/>
      <c r="V2845" s="12"/>
      <c r="W2845" s="12"/>
      <c r="X2845" s="12"/>
      <c r="Y2845" s="12"/>
      <c r="Z2845" s="12"/>
      <c r="AA2845" s="12"/>
      <c r="AB2845" s="12"/>
      <c r="AC2845" s="12"/>
      <c r="AD2845" s="12"/>
      <c r="AE2845" s="12"/>
      <c r="AR2845" s="210" t="s">
        <v>82</v>
      </c>
      <c r="AT2845" s="211" t="s">
        <v>71</v>
      </c>
      <c r="AU2845" s="211" t="s">
        <v>80</v>
      </c>
      <c r="AY2845" s="210" t="s">
        <v>180</v>
      </c>
      <c r="BK2845" s="212">
        <f>SUM(BK2846:BK3034)</f>
        <v>0</v>
      </c>
    </row>
    <row r="2846" s="2" customFormat="1" ht="16.5" customHeight="1">
      <c r="A2846" s="40"/>
      <c r="B2846" s="41"/>
      <c r="C2846" s="215" t="s">
        <v>3168</v>
      </c>
      <c r="D2846" s="215" t="s">
        <v>182</v>
      </c>
      <c r="E2846" s="216" t="s">
        <v>3169</v>
      </c>
      <c r="F2846" s="217" t="s">
        <v>3170</v>
      </c>
      <c r="G2846" s="218" t="s">
        <v>185</v>
      </c>
      <c r="H2846" s="219">
        <v>169.33500000000001</v>
      </c>
      <c r="I2846" s="220"/>
      <c r="J2846" s="221">
        <f>ROUND(I2846*H2846,2)</f>
        <v>0</v>
      </c>
      <c r="K2846" s="217" t="s">
        <v>19</v>
      </c>
      <c r="L2846" s="46"/>
      <c r="M2846" s="222" t="s">
        <v>19</v>
      </c>
      <c r="N2846" s="223" t="s">
        <v>43</v>
      </c>
      <c r="O2846" s="86"/>
      <c r="P2846" s="224">
        <f>O2846*H2846</f>
        <v>0</v>
      </c>
      <c r="Q2846" s="224">
        <v>0</v>
      </c>
      <c r="R2846" s="224">
        <f>Q2846*H2846</f>
        <v>0</v>
      </c>
      <c r="S2846" s="224">
        <v>0</v>
      </c>
      <c r="T2846" s="225">
        <f>S2846*H2846</f>
        <v>0</v>
      </c>
      <c r="U2846" s="40"/>
      <c r="V2846" s="40"/>
      <c r="W2846" s="40"/>
      <c r="X2846" s="40"/>
      <c r="Y2846" s="40"/>
      <c r="Z2846" s="40"/>
      <c r="AA2846" s="40"/>
      <c r="AB2846" s="40"/>
      <c r="AC2846" s="40"/>
      <c r="AD2846" s="40"/>
      <c r="AE2846" s="40"/>
      <c r="AR2846" s="226" t="s">
        <v>286</v>
      </c>
      <c r="AT2846" s="226" t="s">
        <v>182</v>
      </c>
      <c r="AU2846" s="226" t="s">
        <v>82</v>
      </c>
      <c r="AY2846" s="19" t="s">
        <v>180</v>
      </c>
      <c r="BE2846" s="227">
        <f>IF(N2846="základní",J2846,0)</f>
        <v>0</v>
      </c>
      <c r="BF2846" s="227">
        <f>IF(N2846="snížená",J2846,0)</f>
        <v>0</v>
      </c>
      <c r="BG2846" s="227">
        <f>IF(N2846="zákl. přenesená",J2846,0)</f>
        <v>0</v>
      </c>
      <c r="BH2846" s="227">
        <f>IF(N2846="sníž. přenesená",J2846,0)</f>
        <v>0</v>
      </c>
      <c r="BI2846" s="227">
        <f>IF(N2846="nulová",J2846,0)</f>
        <v>0</v>
      </c>
      <c r="BJ2846" s="19" t="s">
        <v>80</v>
      </c>
      <c r="BK2846" s="227">
        <f>ROUND(I2846*H2846,2)</f>
        <v>0</v>
      </c>
      <c r="BL2846" s="19" t="s">
        <v>286</v>
      </c>
      <c r="BM2846" s="226" t="s">
        <v>3171</v>
      </c>
    </row>
    <row r="2847" s="2" customFormat="1">
      <c r="A2847" s="40"/>
      <c r="B2847" s="41"/>
      <c r="C2847" s="42"/>
      <c r="D2847" s="228" t="s">
        <v>189</v>
      </c>
      <c r="E2847" s="42"/>
      <c r="F2847" s="229" t="s">
        <v>3170</v>
      </c>
      <c r="G2847" s="42"/>
      <c r="H2847" s="42"/>
      <c r="I2847" s="230"/>
      <c r="J2847" s="42"/>
      <c r="K2847" s="42"/>
      <c r="L2847" s="46"/>
      <c r="M2847" s="231"/>
      <c r="N2847" s="232"/>
      <c r="O2847" s="86"/>
      <c r="P2847" s="86"/>
      <c r="Q2847" s="86"/>
      <c r="R2847" s="86"/>
      <c r="S2847" s="86"/>
      <c r="T2847" s="87"/>
      <c r="U2847" s="40"/>
      <c r="V2847" s="40"/>
      <c r="W2847" s="40"/>
      <c r="X2847" s="40"/>
      <c r="Y2847" s="40"/>
      <c r="Z2847" s="40"/>
      <c r="AA2847" s="40"/>
      <c r="AB2847" s="40"/>
      <c r="AC2847" s="40"/>
      <c r="AD2847" s="40"/>
      <c r="AE2847" s="40"/>
      <c r="AT2847" s="19" t="s">
        <v>189</v>
      </c>
      <c r="AU2847" s="19" t="s">
        <v>82</v>
      </c>
    </row>
    <row r="2848" s="14" customFormat="1">
      <c r="A2848" s="14"/>
      <c r="B2848" s="246"/>
      <c r="C2848" s="247"/>
      <c r="D2848" s="228" t="s">
        <v>193</v>
      </c>
      <c r="E2848" s="248" t="s">
        <v>19</v>
      </c>
      <c r="F2848" s="249" t="s">
        <v>1810</v>
      </c>
      <c r="G2848" s="247"/>
      <c r="H2848" s="248" t="s">
        <v>19</v>
      </c>
      <c r="I2848" s="250"/>
      <c r="J2848" s="247"/>
      <c r="K2848" s="247"/>
      <c r="L2848" s="251"/>
      <c r="M2848" s="252"/>
      <c r="N2848" s="253"/>
      <c r="O2848" s="253"/>
      <c r="P2848" s="253"/>
      <c r="Q2848" s="253"/>
      <c r="R2848" s="253"/>
      <c r="S2848" s="253"/>
      <c r="T2848" s="25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5" t="s">
        <v>193</v>
      </c>
      <c r="AU2848" s="255" t="s">
        <v>82</v>
      </c>
      <c r="AV2848" s="14" t="s">
        <v>80</v>
      </c>
      <c r="AW2848" s="14" t="s">
        <v>33</v>
      </c>
      <c r="AX2848" s="14" t="s">
        <v>72</v>
      </c>
      <c r="AY2848" s="255" t="s">
        <v>180</v>
      </c>
    </row>
    <row r="2849" s="14" customFormat="1">
      <c r="A2849" s="14"/>
      <c r="B2849" s="246"/>
      <c r="C2849" s="247"/>
      <c r="D2849" s="228" t="s">
        <v>193</v>
      </c>
      <c r="E2849" s="248" t="s">
        <v>19</v>
      </c>
      <c r="F2849" s="249" t="s">
        <v>1753</v>
      </c>
      <c r="G2849" s="247"/>
      <c r="H2849" s="248" t="s">
        <v>19</v>
      </c>
      <c r="I2849" s="250"/>
      <c r="J2849" s="247"/>
      <c r="K2849" s="247"/>
      <c r="L2849" s="251"/>
      <c r="M2849" s="252"/>
      <c r="N2849" s="253"/>
      <c r="O2849" s="253"/>
      <c r="P2849" s="253"/>
      <c r="Q2849" s="253"/>
      <c r="R2849" s="253"/>
      <c r="S2849" s="253"/>
      <c r="T2849" s="254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5" t="s">
        <v>193</v>
      </c>
      <c r="AU2849" s="255" t="s">
        <v>82</v>
      </c>
      <c r="AV2849" s="14" t="s">
        <v>80</v>
      </c>
      <c r="AW2849" s="14" t="s">
        <v>33</v>
      </c>
      <c r="AX2849" s="14" t="s">
        <v>72</v>
      </c>
      <c r="AY2849" s="255" t="s">
        <v>180</v>
      </c>
    </row>
    <row r="2850" s="13" customFormat="1">
      <c r="A2850" s="13"/>
      <c r="B2850" s="235"/>
      <c r="C2850" s="236"/>
      <c r="D2850" s="228" t="s">
        <v>193</v>
      </c>
      <c r="E2850" s="237" t="s">
        <v>19</v>
      </c>
      <c r="F2850" s="238" t="s">
        <v>3172</v>
      </c>
      <c r="G2850" s="236"/>
      <c r="H2850" s="239">
        <v>4.5099999999999998</v>
      </c>
      <c r="I2850" s="240"/>
      <c r="J2850" s="236"/>
      <c r="K2850" s="236"/>
      <c r="L2850" s="241"/>
      <c r="M2850" s="242"/>
      <c r="N2850" s="243"/>
      <c r="O2850" s="243"/>
      <c r="P2850" s="243"/>
      <c r="Q2850" s="243"/>
      <c r="R2850" s="243"/>
      <c r="S2850" s="243"/>
      <c r="T2850" s="244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5" t="s">
        <v>193</v>
      </c>
      <c r="AU2850" s="245" t="s">
        <v>82</v>
      </c>
      <c r="AV2850" s="13" t="s">
        <v>82</v>
      </c>
      <c r="AW2850" s="13" t="s">
        <v>33</v>
      </c>
      <c r="AX2850" s="13" t="s">
        <v>72</v>
      </c>
      <c r="AY2850" s="245" t="s">
        <v>180</v>
      </c>
    </row>
    <row r="2851" s="13" customFormat="1">
      <c r="A2851" s="13"/>
      <c r="B2851" s="235"/>
      <c r="C2851" s="236"/>
      <c r="D2851" s="228" t="s">
        <v>193</v>
      </c>
      <c r="E2851" s="237" t="s">
        <v>19</v>
      </c>
      <c r="F2851" s="238" t="s">
        <v>3173</v>
      </c>
      <c r="G2851" s="236"/>
      <c r="H2851" s="239">
        <v>10.142</v>
      </c>
      <c r="I2851" s="240"/>
      <c r="J2851" s="236"/>
      <c r="K2851" s="236"/>
      <c r="L2851" s="241"/>
      <c r="M2851" s="242"/>
      <c r="N2851" s="243"/>
      <c r="O2851" s="243"/>
      <c r="P2851" s="243"/>
      <c r="Q2851" s="243"/>
      <c r="R2851" s="243"/>
      <c r="S2851" s="243"/>
      <c r="T2851" s="244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45" t="s">
        <v>193</v>
      </c>
      <c r="AU2851" s="245" t="s">
        <v>82</v>
      </c>
      <c r="AV2851" s="13" t="s">
        <v>82</v>
      </c>
      <c r="AW2851" s="13" t="s">
        <v>33</v>
      </c>
      <c r="AX2851" s="13" t="s">
        <v>72</v>
      </c>
      <c r="AY2851" s="245" t="s">
        <v>180</v>
      </c>
    </row>
    <row r="2852" s="13" customFormat="1">
      <c r="A2852" s="13"/>
      <c r="B2852" s="235"/>
      <c r="C2852" s="236"/>
      <c r="D2852" s="228" t="s">
        <v>193</v>
      </c>
      <c r="E2852" s="237" t="s">
        <v>19</v>
      </c>
      <c r="F2852" s="238" t="s">
        <v>3174</v>
      </c>
      <c r="G2852" s="236"/>
      <c r="H2852" s="239">
        <v>6.1909999999999998</v>
      </c>
      <c r="I2852" s="240"/>
      <c r="J2852" s="236"/>
      <c r="K2852" s="236"/>
      <c r="L2852" s="241"/>
      <c r="M2852" s="242"/>
      <c r="N2852" s="243"/>
      <c r="O2852" s="243"/>
      <c r="P2852" s="243"/>
      <c r="Q2852" s="243"/>
      <c r="R2852" s="243"/>
      <c r="S2852" s="243"/>
      <c r="T2852" s="244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45" t="s">
        <v>193</v>
      </c>
      <c r="AU2852" s="245" t="s">
        <v>82</v>
      </c>
      <c r="AV2852" s="13" t="s">
        <v>82</v>
      </c>
      <c r="AW2852" s="13" t="s">
        <v>33</v>
      </c>
      <c r="AX2852" s="13" t="s">
        <v>72</v>
      </c>
      <c r="AY2852" s="245" t="s">
        <v>180</v>
      </c>
    </row>
    <row r="2853" s="13" customFormat="1">
      <c r="A2853" s="13"/>
      <c r="B2853" s="235"/>
      <c r="C2853" s="236"/>
      <c r="D2853" s="228" t="s">
        <v>193</v>
      </c>
      <c r="E2853" s="237" t="s">
        <v>19</v>
      </c>
      <c r="F2853" s="238" t="s">
        <v>3175</v>
      </c>
      <c r="G2853" s="236"/>
      <c r="H2853" s="239">
        <v>4.5170000000000003</v>
      </c>
      <c r="I2853" s="240"/>
      <c r="J2853" s="236"/>
      <c r="K2853" s="236"/>
      <c r="L2853" s="241"/>
      <c r="M2853" s="242"/>
      <c r="N2853" s="243"/>
      <c r="O2853" s="243"/>
      <c r="P2853" s="243"/>
      <c r="Q2853" s="243"/>
      <c r="R2853" s="243"/>
      <c r="S2853" s="243"/>
      <c r="T2853" s="244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T2853" s="245" t="s">
        <v>193</v>
      </c>
      <c r="AU2853" s="245" t="s">
        <v>82</v>
      </c>
      <c r="AV2853" s="13" t="s">
        <v>82</v>
      </c>
      <c r="AW2853" s="13" t="s">
        <v>33</v>
      </c>
      <c r="AX2853" s="13" t="s">
        <v>72</v>
      </c>
      <c r="AY2853" s="245" t="s">
        <v>180</v>
      </c>
    </row>
    <row r="2854" s="13" customFormat="1">
      <c r="A2854" s="13"/>
      <c r="B2854" s="235"/>
      <c r="C2854" s="236"/>
      <c r="D2854" s="228" t="s">
        <v>193</v>
      </c>
      <c r="E2854" s="237" t="s">
        <v>19</v>
      </c>
      <c r="F2854" s="238" t="s">
        <v>3176</v>
      </c>
      <c r="G2854" s="236"/>
      <c r="H2854" s="239">
        <v>3.3900000000000001</v>
      </c>
      <c r="I2854" s="240"/>
      <c r="J2854" s="236"/>
      <c r="K2854" s="236"/>
      <c r="L2854" s="241"/>
      <c r="M2854" s="242"/>
      <c r="N2854" s="243"/>
      <c r="O2854" s="243"/>
      <c r="P2854" s="243"/>
      <c r="Q2854" s="243"/>
      <c r="R2854" s="243"/>
      <c r="S2854" s="243"/>
      <c r="T2854" s="244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45" t="s">
        <v>193</v>
      </c>
      <c r="AU2854" s="245" t="s">
        <v>82</v>
      </c>
      <c r="AV2854" s="13" t="s">
        <v>82</v>
      </c>
      <c r="AW2854" s="13" t="s">
        <v>33</v>
      </c>
      <c r="AX2854" s="13" t="s">
        <v>72</v>
      </c>
      <c r="AY2854" s="245" t="s">
        <v>180</v>
      </c>
    </row>
    <row r="2855" s="13" customFormat="1">
      <c r="A2855" s="13"/>
      <c r="B2855" s="235"/>
      <c r="C2855" s="236"/>
      <c r="D2855" s="228" t="s">
        <v>193</v>
      </c>
      <c r="E2855" s="237" t="s">
        <v>19</v>
      </c>
      <c r="F2855" s="238" t="s">
        <v>3177</v>
      </c>
      <c r="G2855" s="236"/>
      <c r="H2855" s="239">
        <v>3.504</v>
      </c>
      <c r="I2855" s="240"/>
      <c r="J2855" s="236"/>
      <c r="K2855" s="236"/>
      <c r="L2855" s="241"/>
      <c r="M2855" s="242"/>
      <c r="N2855" s="243"/>
      <c r="O2855" s="243"/>
      <c r="P2855" s="243"/>
      <c r="Q2855" s="243"/>
      <c r="R2855" s="243"/>
      <c r="S2855" s="243"/>
      <c r="T2855" s="244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45" t="s">
        <v>193</v>
      </c>
      <c r="AU2855" s="245" t="s">
        <v>82</v>
      </c>
      <c r="AV2855" s="13" t="s">
        <v>82</v>
      </c>
      <c r="AW2855" s="13" t="s">
        <v>33</v>
      </c>
      <c r="AX2855" s="13" t="s">
        <v>72</v>
      </c>
      <c r="AY2855" s="245" t="s">
        <v>180</v>
      </c>
    </row>
    <row r="2856" s="14" customFormat="1">
      <c r="A2856" s="14"/>
      <c r="B2856" s="246"/>
      <c r="C2856" s="247"/>
      <c r="D2856" s="228" t="s">
        <v>193</v>
      </c>
      <c r="E2856" s="248" t="s">
        <v>19</v>
      </c>
      <c r="F2856" s="249" t="s">
        <v>3178</v>
      </c>
      <c r="G2856" s="247"/>
      <c r="H2856" s="248" t="s">
        <v>19</v>
      </c>
      <c r="I2856" s="250"/>
      <c r="J2856" s="247"/>
      <c r="K2856" s="247"/>
      <c r="L2856" s="251"/>
      <c r="M2856" s="252"/>
      <c r="N2856" s="253"/>
      <c r="O2856" s="253"/>
      <c r="P2856" s="253"/>
      <c r="Q2856" s="253"/>
      <c r="R2856" s="253"/>
      <c r="S2856" s="253"/>
      <c r="T2856" s="254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T2856" s="255" t="s">
        <v>193</v>
      </c>
      <c r="AU2856" s="255" t="s">
        <v>82</v>
      </c>
      <c r="AV2856" s="14" t="s">
        <v>80</v>
      </c>
      <c r="AW2856" s="14" t="s">
        <v>33</v>
      </c>
      <c r="AX2856" s="14" t="s">
        <v>72</v>
      </c>
      <c r="AY2856" s="255" t="s">
        <v>180</v>
      </c>
    </row>
    <row r="2857" s="13" customFormat="1">
      <c r="A2857" s="13"/>
      <c r="B2857" s="235"/>
      <c r="C2857" s="236"/>
      <c r="D2857" s="228" t="s">
        <v>193</v>
      </c>
      <c r="E2857" s="237" t="s">
        <v>19</v>
      </c>
      <c r="F2857" s="238" t="s">
        <v>3179</v>
      </c>
      <c r="G2857" s="236"/>
      <c r="H2857" s="239">
        <v>11.537000000000001</v>
      </c>
      <c r="I2857" s="240"/>
      <c r="J2857" s="236"/>
      <c r="K2857" s="236"/>
      <c r="L2857" s="241"/>
      <c r="M2857" s="242"/>
      <c r="N2857" s="243"/>
      <c r="O2857" s="243"/>
      <c r="P2857" s="243"/>
      <c r="Q2857" s="243"/>
      <c r="R2857" s="243"/>
      <c r="S2857" s="243"/>
      <c r="T2857" s="244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45" t="s">
        <v>193</v>
      </c>
      <c r="AU2857" s="245" t="s">
        <v>82</v>
      </c>
      <c r="AV2857" s="13" t="s">
        <v>82</v>
      </c>
      <c r="AW2857" s="13" t="s">
        <v>33</v>
      </c>
      <c r="AX2857" s="13" t="s">
        <v>72</v>
      </c>
      <c r="AY2857" s="245" t="s">
        <v>180</v>
      </c>
    </row>
    <row r="2858" s="13" customFormat="1">
      <c r="A2858" s="13"/>
      <c r="B2858" s="235"/>
      <c r="C2858" s="236"/>
      <c r="D2858" s="228" t="s">
        <v>193</v>
      </c>
      <c r="E2858" s="237" t="s">
        <v>19</v>
      </c>
      <c r="F2858" s="238" t="s">
        <v>3180</v>
      </c>
      <c r="G2858" s="236"/>
      <c r="H2858" s="239">
        <v>3.2850000000000001</v>
      </c>
      <c r="I2858" s="240"/>
      <c r="J2858" s="236"/>
      <c r="K2858" s="236"/>
      <c r="L2858" s="241"/>
      <c r="M2858" s="242"/>
      <c r="N2858" s="243"/>
      <c r="O2858" s="243"/>
      <c r="P2858" s="243"/>
      <c r="Q2858" s="243"/>
      <c r="R2858" s="243"/>
      <c r="S2858" s="243"/>
      <c r="T2858" s="244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45" t="s">
        <v>193</v>
      </c>
      <c r="AU2858" s="245" t="s">
        <v>82</v>
      </c>
      <c r="AV2858" s="13" t="s">
        <v>82</v>
      </c>
      <c r="AW2858" s="13" t="s">
        <v>33</v>
      </c>
      <c r="AX2858" s="13" t="s">
        <v>72</v>
      </c>
      <c r="AY2858" s="245" t="s">
        <v>180</v>
      </c>
    </row>
    <row r="2859" s="14" customFormat="1">
      <c r="A2859" s="14"/>
      <c r="B2859" s="246"/>
      <c r="C2859" s="247"/>
      <c r="D2859" s="228" t="s">
        <v>193</v>
      </c>
      <c r="E2859" s="248" t="s">
        <v>19</v>
      </c>
      <c r="F2859" s="249" t="s">
        <v>3181</v>
      </c>
      <c r="G2859" s="247"/>
      <c r="H2859" s="248" t="s">
        <v>19</v>
      </c>
      <c r="I2859" s="250"/>
      <c r="J2859" s="247"/>
      <c r="K2859" s="247"/>
      <c r="L2859" s="251"/>
      <c r="M2859" s="252"/>
      <c r="N2859" s="253"/>
      <c r="O2859" s="253"/>
      <c r="P2859" s="253"/>
      <c r="Q2859" s="253"/>
      <c r="R2859" s="253"/>
      <c r="S2859" s="253"/>
      <c r="T2859" s="25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T2859" s="255" t="s">
        <v>193</v>
      </c>
      <c r="AU2859" s="255" t="s">
        <v>82</v>
      </c>
      <c r="AV2859" s="14" t="s">
        <v>80</v>
      </c>
      <c r="AW2859" s="14" t="s">
        <v>33</v>
      </c>
      <c r="AX2859" s="14" t="s">
        <v>72</v>
      </c>
      <c r="AY2859" s="255" t="s">
        <v>180</v>
      </c>
    </row>
    <row r="2860" s="14" customFormat="1">
      <c r="A2860" s="14"/>
      <c r="B2860" s="246"/>
      <c r="C2860" s="247"/>
      <c r="D2860" s="228" t="s">
        <v>193</v>
      </c>
      <c r="E2860" s="248" t="s">
        <v>19</v>
      </c>
      <c r="F2860" s="249" t="s">
        <v>1730</v>
      </c>
      <c r="G2860" s="247"/>
      <c r="H2860" s="248" t="s">
        <v>19</v>
      </c>
      <c r="I2860" s="250"/>
      <c r="J2860" s="247"/>
      <c r="K2860" s="247"/>
      <c r="L2860" s="251"/>
      <c r="M2860" s="252"/>
      <c r="N2860" s="253"/>
      <c r="O2860" s="253"/>
      <c r="P2860" s="253"/>
      <c r="Q2860" s="253"/>
      <c r="R2860" s="253"/>
      <c r="S2860" s="253"/>
      <c r="T2860" s="25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T2860" s="255" t="s">
        <v>193</v>
      </c>
      <c r="AU2860" s="255" t="s">
        <v>82</v>
      </c>
      <c r="AV2860" s="14" t="s">
        <v>80</v>
      </c>
      <c r="AW2860" s="14" t="s">
        <v>33</v>
      </c>
      <c r="AX2860" s="14" t="s">
        <v>72</v>
      </c>
      <c r="AY2860" s="255" t="s">
        <v>180</v>
      </c>
    </row>
    <row r="2861" s="13" customFormat="1">
      <c r="A2861" s="13"/>
      <c r="B2861" s="235"/>
      <c r="C2861" s="236"/>
      <c r="D2861" s="228" t="s">
        <v>193</v>
      </c>
      <c r="E2861" s="237" t="s">
        <v>19</v>
      </c>
      <c r="F2861" s="238" t="s">
        <v>3182</v>
      </c>
      <c r="G2861" s="236"/>
      <c r="H2861" s="239">
        <v>19.762</v>
      </c>
      <c r="I2861" s="240"/>
      <c r="J2861" s="236"/>
      <c r="K2861" s="236"/>
      <c r="L2861" s="241"/>
      <c r="M2861" s="242"/>
      <c r="N2861" s="243"/>
      <c r="O2861" s="243"/>
      <c r="P2861" s="243"/>
      <c r="Q2861" s="243"/>
      <c r="R2861" s="243"/>
      <c r="S2861" s="243"/>
      <c r="T2861" s="244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45" t="s">
        <v>193</v>
      </c>
      <c r="AU2861" s="245" t="s">
        <v>82</v>
      </c>
      <c r="AV2861" s="13" t="s">
        <v>82</v>
      </c>
      <c r="AW2861" s="13" t="s">
        <v>33</v>
      </c>
      <c r="AX2861" s="13" t="s">
        <v>72</v>
      </c>
      <c r="AY2861" s="245" t="s">
        <v>180</v>
      </c>
    </row>
    <row r="2862" s="13" customFormat="1">
      <c r="A2862" s="13"/>
      <c r="B2862" s="235"/>
      <c r="C2862" s="236"/>
      <c r="D2862" s="228" t="s">
        <v>193</v>
      </c>
      <c r="E2862" s="237" t="s">
        <v>19</v>
      </c>
      <c r="F2862" s="238" t="s">
        <v>3183</v>
      </c>
      <c r="G2862" s="236"/>
      <c r="H2862" s="239">
        <v>4.1509999999999998</v>
      </c>
      <c r="I2862" s="240"/>
      <c r="J2862" s="236"/>
      <c r="K2862" s="236"/>
      <c r="L2862" s="241"/>
      <c r="M2862" s="242"/>
      <c r="N2862" s="243"/>
      <c r="O2862" s="243"/>
      <c r="P2862" s="243"/>
      <c r="Q2862" s="243"/>
      <c r="R2862" s="243"/>
      <c r="S2862" s="243"/>
      <c r="T2862" s="244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45" t="s">
        <v>193</v>
      </c>
      <c r="AU2862" s="245" t="s">
        <v>82</v>
      </c>
      <c r="AV2862" s="13" t="s">
        <v>82</v>
      </c>
      <c r="AW2862" s="13" t="s">
        <v>33</v>
      </c>
      <c r="AX2862" s="13" t="s">
        <v>72</v>
      </c>
      <c r="AY2862" s="245" t="s">
        <v>180</v>
      </c>
    </row>
    <row r="2863" s="13" customFormat="1">
      <c r="A2863" s="13"/>
      <c r="B2863" s="235"/>
      <c r="C2863" s="236"/>
      <c r="D2863" s="228" t="s">
        <v>193</v>
      </c>
      <c r="E2863" s="237" t="s">
        <v>19</v>
      </c>
      <c r="F2863" s="238" t="s">
        <v>3184</v>
      </c>
      <c r="G2863" s="236"/>
      <c r="H2863" s="239">
        <v>3.5819999999999999</v>
      </c>
      <c r="I2863" s="240"/>
      <c r="J2863" s="236"/>
      <c r="K2863" s="236"/>
      <c r="L2863" s="241"/>
      <c r="M2863" s="242"/>
      <c r="N2863" s="243"/>
      <c r="O2863" s="243"/>
      <c r="P2863" s="243"/>
      <c r="Q2863" s="243"/>
      <c r="R2863" s="243"/>
      <c r="S2863" s="243"/>
      <c r="T2863" s="244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45" t="s">
        <v>193</v>
      </c>
      <c r="AU2863" s="245" t="s">
        <v>82</v>
      </c>
      <c r="AV2863" s="13" t="s">
        <v>82</v>
      </c>
      <c r="AW2863" s="13" t="s">
        <v>33</v>
      </c>
      <c r="AX2863" s="13" t="s">
        <v>72</v>
      </c>
      <c r="AY2863" s="245" t="s">
        <v>180</v>
      </c>
    </row>
    <row r="2864" s="13" customFormat="1">
      <c r="A2864" s="13"/>
      <c r="B2864" s="235"/>
      <c r="C2864" s="236"/>
      <c r="D2864" s="228" t="s">
        <v>193</v>
      </c>
      <c r="E2864" s="237" t="s">
        <v>19</v>
      </c>
      <c r="F2864" s="238" t="s">
        <v>3185</v>
      </c>
      <c r="G2864" s="236"/>
      <c r="H2864" s="239">
        <v>3.7109999999999999</v>
      </c>
      <c r="I2864" s="240"/>
      <c r="J2864" s="236"/>
      <c r="K2864" s="236"/>
      <c r="L2864" s="241"/>
      <c r="M2864" s="242"/>
      <c r="N2864" s="243"/>
      <c r="O2864" s="243"/>
      <c r="P2864" s="243"/>
      <c r="Q2864" s="243"/>
      <c r="R2864" s="243"/>
      <c r="S2864" s="243"/>
      <c r="T2864" s="244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45" t="s">
        <v>193</v>
      </c>
      <c r="AU2864" s="245" t="s">
        <v>82</v>
      </c>
      <c r="AV2864" s="13" t="s">
        <v>82</v>
      </c>
      <c r="AW2864" s="13" t="s">
        <v>33</v>
      </c>
      <c r="AX2864" s="13" t="s">
        <v>72</v>
      </c>
      <c r="AY2864" s="245" t="s">
        <v>180</v>
      </c>
    </row>
    <row r="2865" s="14" customFormat="1">
      <c r="A2865" s="14"/>
      <c r="B2865" s="246"/>
      <c r="C2865" s="247"/>
      <c r="D2865" s="228" t="s">
        <v>193</v>
      </c>
      <c r="E2865" s="248" t="s">
        <v>19</v>
      </c>
      <c r="F2865" s="249" t="s">
        <v>3186</v>
      </c>
      <c r="G2865" s="247"/>
      <c r="H2865" s="248" t="s">
        <v>19</v>
      </c>
      <c r="I2865" s="250"/>
      <c r="J2865" s="247"/>
      <c r="K2865" s="247"/>
      <c r="L2865" s="251"/>
      <c r="M2865" s="252"/>
      <c r="N2865" s="253"/>
      <c r="O2865" s="253"/>
      <c r="P2865" s="253"/>
      <c r="Q2865" s="253"/>
      <c r="R2865" s="253"/>
      <c r="S2865" s="253"/>
      <c r="T2865" s="254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T2865" s="255" t="s">
        <v>193</v>
      </c>
      <c r="AU2865" s="255" t="s">
        <v>82</v>
      </c>
      <c r="AV2865" s="14" t="s">
        <v>80</v>
      </c>
      <c r="AW2865" s="14" t="s">
        <v>33</v>
      </c>
      <c r="AX2865" s="14" t="s">
        <v>72</v>
      </c>
      <c r="AY2865" s="255" t="s">
        <v>180</v>
      </c>
    </row>
    <row r="2866" s="13" customFormat="1">
      <c r="A2866" s="13"/>
      <c r="B2866" s="235"/>
      <c r="C2866" s="236"/>
      <c r="D2866" s="228" t="s">
        <v>193</v>
      </c>
      <c r="E2866" s="237" t="s">
        <v>19</v>
      </c>
      <c r="F2866" s="238" t="s">
        <v>3187</v>
      </c>
      <c r="G2866" s="236"/>
      <c r="H2866" s="239">
        <v>5.1130000000000004</v>
      </c>
      <c r="I2866" s="240"/>
      <c r="J2866" s="236"/>
      <c r="K2866" s="236"/>
      <c r="L2866" s="241"/>
      <c r="M2866" s="242"/>
      <c r="N2866" s="243"/>
      <c r="O2866" s="243"/>
      <c r="P2866" s="243"/>
      <c r="Q2866" s="243"/>
      <c r="R2866" s="243"/>
      <c r="S2866" s="243"/>
      <c r="T2866" s="244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45" t="s">
        <v>193</v>
      </c>
      <c r="AU2866" s="245" t="s">
        <v>82</v>
      </c>
      <c r="AV2866" s="13" t="s">
        <v>82</v>
      </c>
      <c r="AW2866" s="13" t="s">
        <v>33</v>
      </c>
      <c r="AX2866" s="13" t="s">
        <v>72</v>
      </c>
      <c r="AY2866" s="245" t="s">
        <v>180</v>
      </c>
    </row>
    <row r="2867" s="16" customFormat="1">
      <c r="A2867" s="16"/>
      <c r="B2867" s="267"/>
      <c r="C2867" s="268"/>
      <c r="D2867" s="228" t="s">
        <v>193</v>
      </c>
      <c r="E2867" s="269" t="s">
        <v>19</v>
      </c>
      <c r="F2867" s="270" t="s">
        <v>473</v>
      </c>
      <c r="G2867" s="268"/>
      <c r="H2867" s="271">
        <v>83.394999999999982</v>
      </c>
      <c r="I2867" s="272"/>
      <c r="J2867" s="268"/>
      <c r="K2867" s="268"/>
      <c r="L2867" s="273"/>
      <c r="M2867" s="274"/>
      <c r="N2867" s="275"/>
      <c r="O2867" s="275"/>
      <c r="P2867" s="275"/>
      <c r="Q2867" s="275"/>
      <c r="R2867" s="275"/>
      <c r="S2867" s="275"/>
      <c r="T2867" s="276"/>
      <c r="U2867" s="16"/>
      <c r="V2867" s="16"/>
      <c r="W2867" s="16"/>
      <c r="X2867" s="16"/>
      <c r="Y2867" s="16"/>
      <c r="Z2867" s="16"/>
      <c r="AA2867" s="16"/>
      <c r="AB2867" s="16"/>
      <c r="AC2867" s="16"/>
      <c r="AD2867" s="16"/>
      <c r="AE2867" s="16"/>
      <c r="AT2867" s="277" t="s">
        <v>193</v>
      </c>
      <c r="AU2867" s="277" t="s">
        <v>82</v>
      </c>
      <c r="AV2867" s="16" t="s">
        <v>100</v>
      </c>
      <c r="AW2867" s="16" t="s">
        <v>33</v>
      </c>
      <c r="AX2867" s="16" t="s">
        <v>72</v>
      </c>
      <c r="AY2867" s="277" t="s">
        <v>180</v>
      </c>
    </row>
    <row r="2868" s="14" customFormat="1">
      <c r="A2868" s="14"/>
      <c r="B2868" s="246"/>
      <c r="C2868" s="247"/>
      <c r="D2868" s="228" t="s">
        <v>193</v>
      </c>
      <c r="E2868" s="248" t="s">
        <v>19</v>
      </c>
      <c r="F2868" s="249" t="s">
        <v>1774</v>
      </c>
      <c r="G2868" s="247"/>
      <c r="H2868" s="248" t="s">
        <v>19</v>
      </c>
      <c r="I2868" s="250"/>
      <c r="J2868" s="247"/>
      <c r="K2868" s="247"/>
      <c r="L2868" s="251"/>
      <c r="M2868" s="252"/>
      <c r="N2868" s="253"/>
      <c r="O2868" s="253"/>
      <c r="P2868" s="253"/>
      <c r="Q2868" s="253"/>
      <c r="R2868" s="253"/>
      <c r="S2868" s="253"/>
      <c r="T2868" s="254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5" t="s">
        <v>193</v>
      </c>
      <c r="AU2868" s="255" t="s">
        <v>82</v>
      </c>
      <c r="AV2868" s="14" t="s">
        <v>80</v>
      </c>
      <c r="AW2868" s="14" t="s">
        <v>33</v>
      </c>
      <c r="AX2868" s="14" t="s">
        <v>72</v>
      </c>
      <c r="AY2868" s="255" t="s">
        <v>180</v>
      </c>
    </row>
    <row r="2869" s="14" customFormat="1">
      <c r="A2869" s="14"/>
      <c r="B2869" s="246"/>
      <c r="C2869" s="247"/>
      <c r="D2869" s="228" t="s">
        <v>193</v>
      </c>
      <c r="E2869" s="248" t="s">
        <v>19</v>
      </c>
      <c r="F2869" s="249" t="s">
        <v>1775</v>
      </c>
      <c r="G2869" s="247"/>
      <c r="H2869" s="248" t="s">
        <v>19</v>
      </c>
      <c r="I2869" s="250"/>
      <c r="J2869" s="247"/>
      <c r="K2869" s="247"/>
      <c r="L2869" s="251"/>
      <c r="M2869" s="252"/>
      <c r="N2869" s="253"/>
      <c r="O2869" s="253"/>
      <c r="P2869" s="253"/>
      <c r="Q2869" s="253"/>
      <c r="R2869" s="253"/>
      <c r="S2869" s="253"/>
      <c r="T2869" s="25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T2869" s="255" t="s">
        <v>193</v>
      </c>
      <c r="AU2869" s="255" t="s">
        <v>82</v>
      </c>
      <c r="AV2869" s="14" t="s">
        <v>80</v>
      </c>
      <c r="AW2869" s="14" t="s">
        <v>33</v>
      </c>
      <c r="AX2869" s="14" t="s">
        <v>72</v>
      </c>
      <c r="AY2869" s="255" t="s">
        <v>180</v>
      </c>
    </row>
    <row r="2870" s="13" customFormat="1">
      <c r="A2870" s="13"/>
      <c r="B2870" s="235"/>
      <c r="C2870" s="236"/>
      <c r="D2870" s="228" t="s">
        <v>193</v>
      </c>
      <c r="E2870" s="237" t="s">
        <v>19</v>
      </c>
      <c r="F2870" s="238" t="s">
        <v>3188</v>
      </c>
      <c r="G2870" s="236"/>
      <c r="H2870" s="239">
        <v>6.0359999999999996</v>
      </c>
      <c r="I2870" s="240"/>
      <c r="J2870" s="236"/>
      <c r="K2870" s="236"/>
      <c r="L2870" s="241"/>
      <c r="M2870" s="242"/>
      <c r="N2870" s="243"/>
      <c r="O2870" s="243"/>
      <c r="P2870" s="243"/>
      <c r="Q2870" s="243"/>
      <c r="R2870" s="243"/>
      <c r="S2870" s="243"/>
      <c r="T2870" s="244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45" t="s">
        <v>193</v>
      </c>
      <c r="AU2870" s="245" t="s">
        <v>82</v>
      </c>
      <c r="AV2870" s="13" t="s">
        <v>82</v>
      </c>
      <c r="AW2870" s="13" t="s">
        <v>33</v>
      </c>
      <c r="AX2870" s="13" t="s">
        <v>72</v>
      </c>
      <c r="AY2870" s="245" t="s">
        <v>180</v>
      </c>
    </row>
    <row r="2871" s="13" customFormat="1">
      <c r="A2871" s="13"/>
      <c r="B2871" s="235"/>
      <c r="C2871" s="236"/>
      <c r="D2871" s="228" t="s">
        <v>193</v>
      </c>
      <c r="E2871" s="237" t="s">
        <v>19</v>
      </c>
      <c r="F2871" s="238" t="s">
        <v>3189</v>
      </c>
      <c r="G2871" s="236"/>
      <c r="H2871" s="239">
        <v>4.6109999999999998</v>
      </c>
      <c r="I2871" s="240"/>
      <c r="J2871" s="236"/>
      <c r="K2871" s="236"/>
      <c r="L2871" s="241"/>
      <c r="M2871" s="242"/>
      <c r="N2871" s="243"/>
      <c r="O2871" s="243"/>
      <c r="P2871" s="243"/>
      <c r="Q2871" s="243"/>
      <c r="R2871" s="243"/>
      <c r="S2871" s="243"/>
      <c r="T2871" s="244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45" t="s">
        <v>193</v>
      </c>
      <c r="AU2871" s="245" t="s">
        <v>82</v>
      </c>
      <c r="AV2871" s="13" t="s">
        <v>82</v>
      </c>
      <c r="AW2871" s="13" t="s">
        <v>33</v>
      </c>
      <c r="AX2871" s="13" t="s">
        <v>72</v>
      </c>
      <c r="AY2871" s="245" t="s">
        <v>180</v>
      </c>
    </row>
    <row r="2872" s="13" customFormat="1">
      <c r="A2872" s="13"/>
      <c r="B2872" s="235"/>
      <c r="C2872" s="236"/>
      <c r="D2872" s="228" t="s">
        <v>193</v>
      </c>
      <c r="E2872" s="237" t="s">
        <v>19</v>
      </c>
      <c r="F2872" s="238" t="s">
        <v>3190</v>
      </c>
      <c r="G2872" s="236"/>
      <c r="H2872" s="239">
        <v>4.2309999999999999</v>
      </c>
      <c r="I2872" s="240"/>
      <c r="J2872" s="236"/>
      <c r="K2872" s="236"/>
      <c r="L2872" s="241"/>
      <c r="M2872" s="242"/>
      <c r="N2872" s="243"/>
      <c r="O2872" s="243"/>
      <c r="P2872" s="243"/>
      <c r="Q2872" s="243"/>
      <c r="R2872" s="243"/>
      <c r="S2872" s="243"/>
      <c r="T2872" s="244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45" t="s">
        <v>193</v>
      </c>
      <c r="AU2872" s="245" t="s">
        <v>82</v>
      </c>
      <c r="AV2872" s="13" t="s">
        <v>82</v>
      </c>
      <c r="AW2872" s="13" t="s">
        <v>33</v>
      </c>
      <c r="AX2872" s="13" t="s">
        <v>72</v>
      </c>
      <c r="AY2872" s="245" t="s">
        <v>180</v>
      </c>
    </row>
    <row r="2873" s="14" customFormat="1">
      <c r="A2873" s="14"/>
      <c r="B2873" s="246"/>
      <c r="C2873" s="247"/>
      <c r="D2873" s="228" t="s">
        <v>193</v>
      </c>
      <c r="E2873" s="248" t="s">
        <v>19</v>
      </c>
      <c r="F2873" s="249" t="s">
        <v>1777</v>
      </c>
      <c r="G2873" s="247"/>
      <c r="H2873" s="248" t="s">
        <v>19</v>
      </c>
      <c r="I2873" s="250"/>
      <c r="J2873" s="247"/>
      <c r="K2873" s="247"/>
      <c r="L2873" s="251"/>
      <c r="M2873" s="252"/>
      <c r="N2873" s="253"/>
      <c r="O2873" s="253"/>
      <c r="P2873" s="253"/>
      <c r="Q2873" s="253"/>
      <c r="R2873" s="253"/>
      <c r="S2873" s="253"/>
      <c r="T2873" s="254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T2873" s="255" t="s">
        <v>193</v>
      </c>
      <c r="AU2873" s="255" t="s">
        <v>82</v>
      </c>
      <c r="AV2873" s="14" t="s">
        <v>80</v>
      </c>
      <c r="AW2873" s="14" t="s">
        <v>33</v>
      </c>
      <c r="AX2873" s="14" t="s">
        <v>72</v>
      </c>
      <c r="AY2873" s="255" t="s">
        <v>180</v>
      </c>
    </row>
    <row r="2874" s="13" customFormat="1">
      <c r="A2874" s="13"/>
      <c r="B2874" s="235"/>
      <c r="C2874" s="236"/>
      <c r="D2874" s="228" t="s">
        <v>193</v>
      </c>
      <c r="E2874" s="237" t="s">
        <v>19</v>
      </c>
      <c r="F2874" s="238" t="s">
        <v>3191</v>
      </c>
      <c r="G2874" s="236"/>
      <c r="H2874" s="239">
        <v>6.7000000000000002</v>
      </c>
      <c r="I2874" s="240"/>
      <c r="J2874" s="236"/>
      <c r="K2874" s="236"/>
      <c r="L2874" s="241"/>
      <c r="M2874" s="242"/>
      <c r="N2874" s="243"/>
      <c r="O2874" s="243"/>
      <c r="P2874" s="243"/>
      <c r="Q2874" s="243"/>
      <c r="R2874" s="243"/>
      <c r="S2874" s="243"/>
      <c r="T2874" s="244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45" t="s">
        <v>193</v>
      </c>
      <c r="AU2874" s="245" t="s">
        <v>82</v>
      </c>
      <c r="AV2874" s="13" t="s">
        <v>82</v>
      </c>
      <c r="AW2874" s="13" t="s">
        <v>33</v>
      </c>
      <c r="AX2874" s="13" t="s">
        <v>72</v>
      </c>
      <c r="AY2874" s="245" t="s">
        <v>180</v>
      </c>
    </row>
    <row r="2875" s="13" customFormat="1">
      <c r="A2875" s="13"/>
      <c r="B2875" s="235"/>
      <c r="C2875" s="236"/>
      <c r="D2875" s="228" t="s">
        <v>193</v>
      </c>
      <c r="E2875" s="237" t="s">
        <v>19</v>
      </c>
      <c r="F2875" s="238" t="s">
        <v>3192</v>
      </c>
      <c r="G2875" s="236"/>
      <c r="H2875" s="239">
        <v>4.0650000000000004</v>
      </c>
      <c r="I2875" s="240"/>
      <c r="J2875" s="236"/>
      <c r="K2875" s="236"/>
      <c r="L2875" s="241"/>
      <c r="M2875" s="242"/>
      <c r="N2875" s="243"/>
      <c r="O2875" s="243"/>
      <c r="P2875" s="243"/>
      <c r="Q2875" s="243"/>
      <c r="R2875" s="243"/>
      <c r="S2875" s="243"/>
      <c r="T2875" s="244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45" t="s">
        <v>193</v>
      </c>
      <c r="AU2875" s="245" t="s">
        <v>82</v>
      </c>
      <c r="AV2875" s="13" t="s">
        <v>82</v>
      </c>
      <c r="AW2875" s="13" t="s">
        <v>33</v>
      </c>
      <c r="AX2875" s="13" t="s">
        <v>72</v>
      </c>
      <c r="AY2875" s="245" t="s">
        <v>180</v>
      </c>
    </row>
    <row r="2876" s="13" customFormat="1">
      <c r="A2876" s="13"/>
      <c r="B2876" s="235"/>
      <c r="C2876" s="236"/>
      <c r="D2876" s="228" t="s">
        <v>193</v>
      </c>
      <c r="E2876" s="237" t="s">
        <v>19</v>
      </c>
      <c r="F2876" s="238" t="s">
        <v>3193</v>
      </c>
      <c r="G2876" s="236"/>
      <c r="H2876" s="239">
        <v>3.7330000000000001</v>
      </c>
      <c r="I2876" s="240"/>
      <c r="J2876" s="236"/>
      <c r="K2876" s="236"/>
      <c r="L2876" s="241"/>
      <c r="M2876" s="242"/>
      <c r="N2876" s="243"/>
      <c r="O2876" s="243"/>
      <c r="P2876" s="243"/>
      <c r="Q2876" s="243"/>
      <c r="R2876" s="243"/>
      <c r="S2876" s="243"/>
      <c r="T2876" s="244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45" t="s">
        <v>193</v>
      </c>
      <c r="AU2876" s="245" t="s">
        <v>82</v>
      </c>
      <c r="AV2876" s="13" t="s">
        <v>82</v>
      </c>
      <c r="AW2876" s="13" t="s">
        <v>33</v>
      </c>
      <c r="AX2876" s="13" t="s">
        <v>72</v>
      </c>
      <c r="AY2876" s="245" t="s">
        <v>180</v>
      </c>
    </row>
    <row r="2877" s="14" customFormat="1">
      <c r="A2877" s="14"/>
      <c r="B2877" s="246"/>
      <c r="C2877" s="247"/>
      <c r="D2877" s="228" t="s">
        <v>193</v>
      </c>
      <c r="E2877" s="248" t="s">
        <v>19</v>
      </c>
      <c r="F2877" s="249" t="s">
        <v>3194</v>
      </c>
      <c r="G2877" s="247"/>
      <c r="H2877" s="248" t="s">
        <v>19</v>
      </c>
      <c r="I2877" s="250"/>
      <c r="J2877" s="247"/>
      <c r="K2877" s="247"/>
      <c r="L2877" s="251"/>
      <c r="M2877" s="252"/>
      <c r="N2877" s="253"/>
      <c r="O2877" s="253"/>
      <c r="P2877" s="253"/>
      <c r="Q2877" s="253"/>
      <c r="R2877" s="253"/>
      <c r="S2877" s="253"/>
      <c r="T2877" s="254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T2877" s="255" t="s">
        <v>193</v>
      </c>
      <c r="AU2877" s="255" t="s">
        <v>82</v>
      </c>
      <c r="AV2877" s="14" t="s">
        <v>80</v>
      </c>
      <c r="AW2877" s="14" t="s">
        <v>33</v>
      </c>
      <c r="AX2877" s="14" t="s">
        <v>72</v>
      </c>
      <c r="AY2877" s="255" t="s">
        <v>180</v>
      </c>
    </row>
    <row r="2878" s="13" customFormat="1">
      <c r="A2878" s="13"/>
      <c r="B2878" s="235"/>
      <c r="C2878" s="236"/>
      <c r="D2878" s="228" t="s">
        <v>193</v>
      </c>
      <c r="E2878" s="237" t="s">
        <v>19</v>
      </c>
      <c r="F2878" s="238" t="s">
        <v>3195</v>
      </c>
      <c r="G2878" s="236"/>
      <c r="H2878" s="239">
        <v>6.3449999999999998</v>
      </c>
      <c r="I2878" s="240"/>
      <c r="J2878" s="236"/>
      <c r="K2878" s="236"/>
      <c r="L2878" s="241"/>
      <c r="M2878" s="242"/>
      <c r="N2878" s="243"/>
      <c r="O2878" s="243"/>
      <c r="P2878" s="243"/>
      <c r="Q2878" s="243"/>
      <c r="R2878" s="243"/>
      <c r="S2878" s="243"/>
      <c r="T2878" s="244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T2878" s="245" t="s">
        <v>193</v>
      </c>
      <c r="AU2878" s="245" t="s">
        <v>82</v>
      </c>
      <c r="AV2878" s="13" t="s">
        <v>82</v>
      </c>
      <c r="AW2878" s="13" t="s">
        <v>33</v>
      </c>
      <c r="AX2878" s="13" t="s">
        <v>72</v>
      </c>
      <c r="AY2878" s="245" t="s">
        <v>180</v>
      </c>
    </row>
    <row r="2879" s="13" customFormat="1">
      <c r="A2879" s="13"/>
      <c r="B2879" s="235"/>
      <c r="C2879" s="236"/>
      <c r="D2879" s="228" t="s">
        <v>193</v>
      </c>
      <c r="E2879" s="237" t="s">
        <v>19</v>
      </c>
      <c r="F2879" s="238" t="s">
        <v>3196</v>
      </c>
      <c r="G2879" s="236"/>
      <c r="H2879" s="239">
        <v>4.7229999999999999</v>
      </c>
      <c r="I2879" s="240"/>
      <c r="J2879" s="236"/>
      <c r="K2879" s="236"/>
      <c r="L2879" s="241"/>
      <c r="M2879" s="242"/>
      <c r="N2879" s="243"/>
      <c r="O2879" s="243"/>
      <c r="P2879" s="243"/>
      <c r="Q2879" s="243"/>
      <c r="R2879" s="243"/>
      <c r="S2879" s="243"/>
      <c r="T2879" s="244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45" t="s">
        <v>193</v>
      </c>
      <c r="AU2879" s="245" t="s">
        <v>82</v>
      </c>
      <c r="AV2879" s="13" t="s">
        <v>82</v>
      </c>
      <c r="AW2879" s="13" t="s">
        <v>33</v>
      </c>
      <c r="AX2879" s="13" t="s">
        <v>72</v>
      </c>
      <c r="AY2879" s="245" t="s">
        <v>180</v>
      </c>
    </row>
    <row r="2880" s="13" customFormat="1">
      <c r="A2880" s="13"/>
      <c r="B2880" s="235"/>
      <c r="C2880" s="236"/>
      <c r="D2880" s="228" t="s">
        <v>193</v>
      </c>
      <c r="E2880" s="237" t="s">
        <v>19</v>
      </c>
      <c r="F2880" s="238" t="s">
        <v>3197</v>
      </c>
      <c r="G2880" s="236"/>
      <c r="H2880" s="239">
        <v>3.5710000000000002</v>
      </c>
      <c r="I2880" s="240"/>
      <c r="J2880" s="236"/>
      <c r="K2880" s="236"/>
      <c r="L2880" s="241"/>
      <c r="M2880" s="242"/>
      <c r="N2880" s="243"/>
      <c r="O2880" s="243"/>
      <c r="P2880" s="243"/>
      <c r="Q2880" s="243"/>
      <c r="R2880" s="243"/>
      <c r="S2880" s="243"/>
      <c r="T2880" s="244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5" t="s">
        <v>193</v>
      </c>
      <c r="AU2880" s="245" t="s">
        <v>82</v>
      </c>
      <c r="AV2880" s="13" t="s">
        <v>82</v>
      </c>
      <c r="AW2880" s="13" t="s">
        <v>33</v>
      </c>
      <c r="AX2880" s="13" t="s">
        <v>72</v>
      </c>
      <c r="AY2880" s="245" t="s">
        <v>180</v>
      </c>
    </row>
    <row r="2881" s="14" customFormat="1">
      <c r="A2881" s="14"/>
      <c r="B2881" s="246"/>
      <c r="C2881" s="247"/>
      <c r="D2881" s="228" t="s">
        <v>193</v>
      </c>
      <c r="E2881" s="248" t="s">
        <v>19</v>
      </c>
      <c r="F2881" s="249" t="s">
        <v>1231</v>
      </c>
      <c r="G2881" s="247"/>
      <c r="H2881" s="248" t="s">
        <v>19</v>
      </c>
      <c r="I2881" s="250"/>
      <c r="J2881" s="247"/>
      <c r="K2881" s="247"/>
      <c r="L2881" s="251"/>
      <c r="M2881" s="252"/>
      <c r="N2881" s="253"/>
      <c r="O2881" s="253"/>
      <c r="P2881" s="253"/>
      <c r="Q2881" s="253"/>
      <c r="R2881" s="253"/>
      <c r="S2881" s="253"/>
      <c r="T2881" s="254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5" t="s">
        <v>193</v>
      </c>
      <c r="AU2881" s="255" t="s">
        <v>82</v>
      </c>
      <c r="AV2881" s="14" t="s">
        <v>80</v>
      </c>
      <c r="AW2881" s="14" t="s">
        <v>33</v>
      </c>
      <c r="AX2881" s="14" t="s">
        <v>72</v>
      </c>
      <c r="AY2881" s="255" t="s">
        <v>180</v>
      </c>
    </row>
    <row r="2882" s="14" customFormat="1">
      <c r="A2882" s="14"/>
      <c r="B2882" s="246"/>
      <c r="C2882" s="247"/>
      <c r="D2882" s="228" t="s">
        <v>193</v>
      </c>
      <c r="E2882" s="248" t="s">
        <v>19</v>
      </c>
      <c r="F2882" s="249" t="s">
        <v>1867</v>
      </c>
      <c r="G2882" s="247"/>
      <c r="H2882" s="248" t="s">
        <v>19</v>
      </c>
      <c r="I2882" s="250"/>
      <c r="J2882" s="247"/>
      <c r="K2882" s="247"/>
      <c r="L2882" s="251"/>
      <c r="M2882" s="252"/>
      <c r="N2882" s="253"/>
      <c r="O2882" s="253"/>
      <c r="P2882" s="253"/>
      <c r="Q2882" s="253"/>
      <c r="R2882" s="253"/>
      <c r="S2882" s="253"/>
      <c r="T2882" s="254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T2882" s="255" t="s">
        <v>193</v>
      </c>
      <c r="AU2882" s="255" t="s">
        <v>82</v>
      </c>
      <c r="AV2882" s="14" t="s">
        <v>80</v>
      </c>
      <c r="AW2882" s="14" t="s">
        <v>33</v>
      </c>
      <c r="AX2882" s="14" t="s">
        <v>72</v>
      </c>
      <c r="AY2882" s="255" t="s">
        <v>180</v>
      </c>
    </row>
    <row r="2883" s="13" customFormat="1">
      <c r="A2883" s="13"/>
      <c r="B2883" s="235"/>
      <c r="C2883" s="236"/>
      <c r="D2883" s="228" t="s">
        <v>193</v>
      </c>
      <c r="E2883" s="237" t="s">
        <v>19</v>
      </c>
      <c r="F2883" s="238" t="s">
        <v>3198</v>
      </c>
      <c r="G2883" s="236"/>
      <c r="H2883" s="239">
        <v>9.3399999999999999</v>
      </c>
      <c r="I2883" s="240"/>
      <c r="J2883" s="236"/>
      <c r="K2883" s="236"/>
      <c r="L2883" s="241"/>
      <c r="M2883" s="242"/>
      <c r="N2883" s="243"/>
      <c r="O2883" s="243"/>
      <c r="P2883" s="243"/>
      <c r="Q2883" s="243"/>
      <c r="R2883" s="243"/>
      <c r="S2883" s="243"/>
      <c r="T2883" s="244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45" t="s">
        <v>193</v>
      </c>
      <c r="AU2883" s="245" t="s">
        <v>82</v>
      </c>
      <c r="AV2883" s="13" t="s">
        <v>82</v>
      </c>
      <c r="AW2883" s="13" t="s">
        <v>33</v>
      </c>
      <c r="AX2883" s="13" t="s">
        <v>72</v>
      </c>
      <c r="AY2883" s="245" t="s">
        <v>180</v>
      </c>
    </row>
    <row r="2884" s="14" customFormat="1">
      <c r="A2884" s="14"/>
      <c r="B2884" s="246"/>
      <c r="C2884" s="247"/>
      <c r="D2884" s="228" t="s">
        <v>193</v>
      </c>
      <c r="E2884" s="248" t="s">
        <v>19</v>
      </c>
      <c r="F2884" s="249" t="s">
        <v>3199</v>
      </c>
      <c r="G2884" s="247"/>
      <c r="H2884" s="248" t="s">
        <v>19</v>
      </c>
      <c r="I2884" s="250"/>
      <c r="J2884" s="247"/>
      <c r="K2884" s="247"/>
      <c r="L2884" s="251"/>
      <c r="M2884" s="252"/>
      <c r="N2884" s="253"/>
      <c r="O2884" s="253"/>
      <c r="P2884" s="253"/>
      <c r="Q2884" s="253"/>
      <c r="R2884" s="253"/>
      <c r="S2884" s="253"/>
      <c r="T2884" s="254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55" t="s">
        <v>193</v>
      </c>
      <c r="AU2884" s="255" t="s">
        <v>82</v>
      </c>
      <c r="AV2884" s="14" t="s">
        <v>80</v>
      </c>
      <c r="AW2884" s="14" t="s">
        <v>33</v>
      </c>
      <c r="AX2884" s="14" t="s">
        <v>72</v>
      </c>
      <c r="AY2884" s="255" t="s">
        <v>180</v>
      </c>
    </row>
    <row r="2885" s="13" customFormat="1">
      <c r="A2885" s="13"/>
      <c r="B2885" s="235"/>
      <c r="C2885" s="236"/>
      <c r="D2885" s="228" t="s">
        <v>193</v>
      </c>
      <c r="E2885" s="237" t="s">
        <v>19</v>
      </c>
      <c r="F2885" s="238" t="s">
        <v>3200</v>
      </c>
      <c r="G2885" s="236"/>
      <c r="H2885" s="239">
        <v>6.4119999999999999</v>
      </c>
      <c r="I2885" s="240"/>
      <c r="J2885" s="236"/>
      <c r="K2885" s="236"/>
      <c r="L2885" s="241"/>
      <c r="M2885" s="242"/>
      <c r="N2885" s="243"/>
      <c r="O2885" s="243"/>
      <c r="P2885" s="243"/>
      <c r="Q2885" s="243"/>
      <c r="R2885" s="243"/>
      <c r="S2885" s="243"/>
      <c r="T2885" s="244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45" t="s">
        <v>193</v>
      </c>
      <c r="AU2885" s="245" t="s">
        <v>82</v>
      </c>
      <c r="AV2885" s="13" t="s">
        <v>82</v>
      </c>
      <c r="AW2885" s="13" t="s">
        <v>33</v>
      </c>
      <c r="AX2885" s="13" t="s">
        <v>72</v>
      </c>
      <c r="AY2885" s="245" t="s">
        <v>180</v>
      </c>
    </row>
    <row r="2886" s="13" customFormat="1">
      <c r="A2886" s="13"/>
      <c r="B2886" s="235"/>
      <c r="C2886" s="236"/>
      <c r="D2886" s="228" t="s">
        <v>193</v>
      </c>
      <c r="E2886" s="237" t="s">
        <v>19</v>
      </c>
      <c r="F2886" s="238" t="s">
        <v>3201</v>
      </c>
      <c r="G2886" s="236"/>
      <c r="H2886" s="239">
        <v>4.6020000000000003</v>
      </c>
      <c r="I2886" s="240"/>
      <c r="J2886" s="236"/>
      <c r="K2886" s="236"/>
      <c r="L2886" s="241"/>
      <c r="M2886" s="242"/>
      <c r="N2886" s="243"/>
      <c r="O2886" s="243"/>
      <c r="P2886" s="243"/>
      <c r="Q2886" s="243"/>
      <c r="R2886" s="243"/>
      <c r="S2886" s="243"/>
      <c r="T2886" s="244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45" t="s">
        <v>193</v>
      </c>
      <c r="AU2886" s="245" t="s">
        <v>82</v>
      </c>
      <c r="AV2886" s="13" t="s">
        <v>82</v>
      </c>
      <c r="AW2886" s="13" t="s">
        <v>33</v>
      </c>
      <c r="AX2886" s="13" t="s">
        <v>72</v>
      </c>
      <c r="AY2886" s="245" t="s">
        <v>180</v>
      </c>
    </row>
    <row r="2887" s="13" customFormat="1">
      <c r="A2887" s="13"/>
      <c r="B2887" s="235"/>
      <c r="C2887" s="236"/>
      <c r="D2887" s="228" t="s">
        <v>193</v>
      </c>
      <c r="E2887" s="237" t="s">
        <v>19</v>
      </c>
      <c r="F2887" s="238" t="s">
        <v>3202</v>
      </c>
      <c r="G2887" s="236"/>
      <c r="H2887" s="239">
        <v>4.5140000000000002</v>
      </c>
      <c r="I2887" s="240"/>
      <c r="J2887" s="236"/>
      <c r="K2887" s="236"/>
      <c r="L2887" s="241"/>
      <c r="M2887" s="242"/>
      <c r="N2887" s="243"/>
      <c r="O2887" s="243"/>
      <c r="P2887" s="243"/>
      <c r="Q2887" s="243"/>
      <c r="R2887" s="243"/>
      <c r="S2887" s="243"/>
      <c r="T2887" s="244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45" t="s">
        <v>193</v>
      </c>
      <c r="AU2887" s="245" t="s">
        <v>82</v>
      </c>
      <c r="AV2887" s="13" t="s">
        <v>82</v>
      </c>
      <c r="AW2887" s="13" t="s">
        <v>33</v>
      </c>
      <c r="AX2887" s="13" t="s">
        <v>72</v>
      </c>
      <c r="AY2887" s="245" t="s">
        <v>180</v>
      </c>
    </row>
    <row r="2888" s="13" customFormat="1">
      <c r="A2888" s="13"/>
      <c r="B2888" s="235"/>
      <c r="C2888" s="236"/>
      <c r="D2888" s="228" t="s">
        <v>193</v>
      </c>
      <c r="E2888" s="237" t="s">
        <v>19</v>
      </c>
      <c r="F2888" s="238" t="s">
        <v>3203</v>
      </c>
      <c r="G2888" s="236"/>
      <c r="H2888" s="239">
        <v>4.0590000000000002</v>
      </c>
      <c r="I2888" s="240"/>
      <c r="J2888" s="236"/>
      <c r="K2888" s="236"/>
      <c r="L2888" s="241"/>
      <c r="M2888" s="242"/>
      <c r="N2888" s="243"/>
      <c r="O2888" s="243"/>
      <c r="P2888" s="243"/>
      <c r="Q2888" s="243"/>
      <c r="R2888" s="243"/>
      <c r="S2888" s="243"/>
      <c r="T2888" s="244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45" t="s">
        <v>193</v>
      </c>
      <c r="AU2888" s="245" t="s">
        <v>82</v>
      </c>
      <c r="AV2888" s="13" t="s">
        <v>82</v>
      </c>
      <c r="AW2888" s="13" t="s">
        <v>33</v>
      </c>
      <c r="AX2888" s="13" t="s">
        <v>72</v>
      </c>
      <c r="AY2888" s="245" t="s">
        <v>180</v>
      </c>
    </row>
    <row r="2889" s="13" customFormat="1">
      <c r="A2889" s="13"/>
      <c r="B2889" s="235"/>
      <c r="C2889" s="236"/>
      <c r="D2889" s="228" t="s">
        <v>193</v>
      </c>
      <c r="E2889" s="237" t="s">
        <v>19</v>
      </c>
      <c r="F2889" s="238" t="s">
        <v>3204</v>
      </c>
      <c r="G2889" s="236"/>
      <c r="H2889" s="239">
        <v>6.8150000000000004</v>
      </c>
      <c r="I2889" s="240"/>
      <c r="J2889" s="236"/>
      <c r="K2889" s="236"/>
      <c r="L2889" s="241"/>
      <c r="M2889" s="242"/>
      <c r="N2889" s="243"/>
      <c r="O2889" s="243"/>
      <c r="P2889" s="243"/>
      <c r="Q2889" s="243"/>
      <c r="R2889" s="243"/>
      <c r="S2889" s="243"/>
      <c r="T2889" s="244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45" t="s">
        <v>193</v>
      </c>
      <c r="AU2889" s="245" t="s">
        <v>82</v>
      </c>
      <c r="AV2889" s="13" t="s">
        <v>82</v>
      </c>
      <c r="AW2889" s="13" t="s">
        <v>33</v>
      </c>
      <c r="AX2889" s="13" t="s">
        <v>72</v>
      </c>
      <c r="AY2889" s="245" t="s">
        <v>180</v>
      </c>
    </row>
    <row r="2890" s="13" customFormat="1">
      <c r="A2890" s="13"/>
      <c r="B2890" s="235"/>
      <c r="C2890" s="236"/>
      <c r="D2890" s="228" t="s">
        <v>193</v>
      </c>
      <c r="E2890" s="237" t="s">
        <v>19</v>
      </c>
      <c r="F2890" s="238" t="s">
        <v>3205</v>
      </c>
      <c r="G2890" s="236"/>
      <c r="H2890" s="239">
        <v>3.1880000000000002</v>
      </c>
      <c r="I2890" s="240"/>
      <c r="J2890" s="236"/>
      <c r="K2890" s="236"/>
      <c r="L2890" s="241"/>
      <c r="M2890" s="242"/>
      <c r="N2890" s="243"/>
      <c r="O2890" s="243"/>
      <c r="P2890" s="243"/>
      <c r="Q2890" s="243"/>
      <c r="R2890" s="243"/>
      <c r="S2890" s="243"/>
      <c r="T2890" s="244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45" t="s">
        <v>193</v>
      </c>
      <c r="AU2890" s="245" t="s">
        <v>82</v>
      </c>
      <c r="AV2890" s="13" t="s">
        <v>82</v>
      </c>
      <c r="AW2890" s="13" t="s">
        <v>33</v>
      </c>
      <c r="AX2890" s="13" t="s">
        <v>72</v>
      </c>
      <c r="AY2890" s="245" t="s">
        <v>180</v>
      </c>
    </row>
    <row r="2891" s="13" customFormat="1">
      <c r="A2891" s="13"/>
      <c r="B2891" s="235"/>
      <c r="C2891" s="236"/>
      <c r="D2891" s="228" t="s">
        <v>193</v>
      </c>
      <c r="E2891" s="237" t="s">
        <v>19</v>
      </c>
      <c r="F2891" s="238" t="s">
        <v>3206</v>
      </c>
      <c r="G2891" s="236"/>
      <c r="H2891" s="239">
        <v>2.9950000000000001</v>
      </c>
      <c r="I2891" s="240"/>
      <c r="J2891" s="236"/>
      <c r="K2891" s="236"/>
      <c r="L2891" s="241"/>
      <c r="M2891" s="242"/>
      <c r="N2891" s="243"/>
      <c r="O2891" s="243"/>
      <c r="P2891" s="243"/>
      <c r="Q2891" s="243"/>
      <c r="R2891" s="243"/>
      <c r="S2891" s="243"/>
      <c r="T2891" s="244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45" t="s">
        <v>193</v>
      </c>
      <c r="AU2891" s="245" t="s">
        <v>82</v>
      </c>
      <c r="AV2891" s="13" t="s">
        <v>82</v>
      </c>
      <c r="AW2891" s="13" t="s">
        <v>33</v>
      </c>
      <c r="AX2891" s="13" t="s">
        <v>72</v>
      </c>
      <c r="AY2891" s="245" t="s">
        <v>180</v>
      </c>
    </row>
    <row r="2892" s="16" customFormat="1">
      <c r="A2892" s="16"/>
      <c r="B2892" s="267"/>
      <c r="C2892" s="268"/>
      <c r="D2892" s="228" t="s">
        <v>193</v>
      </c>
      <c r="E2892" s="269" t="s">
        <v>19</v>
      </c>
      <c r="F2892" s="270" t="s">
        <v>473</v>
      </c>
      <c r="G2892" s="268"/>
      <c r="H2892" s="271">
        <v>85.939999999999998</v>
      </c>
      <c r="I2892" s="272"/>
      <c r="J2892" s="268"/>
      <c r="K2892" s="268"/>
      <c r="L2892" s="273"/>
      <c r="M2892" s="274"/>
      <c r="N2892" s="275"/>
      <c r="O2892" s="275"/>
      <c r="P2892" s="275"/>
      <c r="Q2892" s="275"/>
      <c r="R2892" s="275"/>
      <c r="S2892" s="275"/>
      <c r="T2892" s="276"/>
      <c r="U2892" s="16"/>
      <c r="V2892" s="16"/>
      <c r="W2892" s="16"/>
      <c r="X2892" s="16"/>
      <c r="Y2892" s="16"/>
      <c r="Z2892" s="16"/>
      <c r="AA2892" s="16"/>
      <c r="AB2892" s="16"/>
      <c r="AC2892" s="16"/>
      <c r="AD2892" s="16"/>
      <c r="AE2892" s="16"/>
      <c r="AT2892" s="277" t="s">
        <v>193</v>
      </c>
      <c r="AU2892" s="277" t="s">
        <v>82</v>
      </c>
      <c r="AV2892" s="16" t="s">
        <v>100</v>
      </c>
      <c r="AW2892" s="16" t="s">
        <v>33</v>
      </c>
      <c r="AX2892" s="16" t="s">
        <v>72</v>
      </c>
      <c r="AY2892" s="277" t="s">
        <v>180</v>
      </c>
    </row>
    <row r="2893" s="15" customFormat="1">
      <c r="A2893" s="15"/>
      <c r="B2893" s="256"/>
      <c r="C2893" s="257"/>
      <c r="D2893" s="228" t="s">
        <v>193</v>
      </c>
      <c r="E2893" s="258" t="s">
        <v>19</v>
      </c>
      <c r="F2893" s="259" t="s">
        <v>353</v>
      </c>
      <c r="G2893" s="257"/>
      <c r="H2893" s="260">
        <v>169.33499999999998</v>
      </c>
      <c r="I2893" s="261"/>
      <c r="J2893" s="257"/>
      <c r="K2893" s="257"/>
      <c r="L2893" s="262"/>
      <c r="M2893" s="263"/>
      <c r="N2893" s="264"/>
      <c r="O2893" s="264"/>
      <c r="P2893" s="264"/>
      <c r="Q2893" s="264"/>
      <c r="R2893" s="264"/>
      <c r="S2893" s="264"/>
      <c r="T2893" s="265"/>
      <c r="U2893" s="15"/>
      <c r="V2893" s="15"/>
      <c r="W2893" s="15"/>
      <c r="X2893" s="15"/>
      <c r="Y2893" s="15"/>
      <c r="Z2893" s="15"/>
      <c r="AA2893" s="15"/>
      <c r="AB2893" s="15"/>
      <c r="AC2893" s="15"/>
      <c r="AD2893" s="15"/>
      <c r="AE2893" s="15"/>
      <c r="AT2893" s="266" t="s">
        <v>193</v>
      </c>
      <c r="AU2893" s="266" t="s">
        <v>82</v>
      </c>
      <c r="AV2893" s="15" t="s">
        <v>187</v>
      </c>
      <c r="AW2893" s="15" t="s">
        <v>33</v>
      </c>
      <c r="AX2893" s="15" t="s">
        <v>80</v>
      </c>
      <c r="AY2893" s="266" t="s">
        <v>180</v>
      </c>
    </row>
    <row r="2894" s="2" customFormat="1" ht="16.5" customHeight="1">
      <c r="A2894" s="40"/>
      <c r="B2894" s="41"/>
      <c r="C2894" s="215" t="s">
        <v>3207</v>
      </c>
      <c r="D2894" s="215" t="s">
        <v>182</v>
      </c>
      <c r="E2894" s="216" t="s">
        <v>3208</v>
      </c>
      <c r="F2894" s="217" t="s">
        <v>3209</v>
      </c>
      <c r="G2894" s="218" t="s">
        <v>185</v>
      </c>
      <c r="H2894" s="219">
        <v>373.59399999999999</v>
      </c>
      <c r="I2894" s="220"/>
      <c r="J2894" s="221">
        <f>ROUND(I2894*H2894,2)</f>
        <v>0</v>
      </c>
      <c r="K2894" s="217" t="s">
        <v>186</v>
      </c>
      <c r="L2894" s="46"/>
      <c r="M2894" s="222" t="s">
        <v>19</v>
      </c>
      <c r="N2894" s="223" t="s">
        <v>43</v>
      </c>
      <c r="O2894" s="86"/>
      <c r="P2894" s="224">
        <f>O2894*H2894</f>
        <v>0</v>
      </c>
      <c r="Q2894" s="224">
        <v>0</v>
      </c>
      <c r="R2894" s="224">
        <f>Q2894*H2894</f>
        <v>0</v>
      </c>
      <c r="S2894" s="224">
        <v>0</v>
      </c>
      <c r="T2894" s="225">
        <f>S2894*H2894</f>
        <v>0</v>
      </c>
      <c r="U2894" s="40"/>
      <c r="V2894" s="40"/>
      <c r="W2894" s="40"/>
      <c r="X2894" s="40"/>
      <c r="Y2894" s="40"/>
      <c r="Z2894" s="40"/>
      <c r="AA2894" s="40"/>
      <c r="AB2894" s="40"/>
      <c r="AC2894" s="40"/>
      <c r="AD2894" s="40"/>
      <c r="AE2894" s="40"/>
      <c r="AR2894" s="226" t="s">
        <v>286</v>
      </c>
      <c r="AT2894" s="226" t="s">
        <v>182</v>
      </c>
      <c r="AU2894" s="226" t="s">
        <v>82</v>
      </c>
      <c r="AY2894" s="19" t="s">
        <v>180</v>
      </c>
      <c r="BE2894" s="227">
        <f>IF(N2894="základní",J2894,0)</f>
        <v>0</v>
      </c>
      <c r="BF2894" s="227">
        <f>IF(N2894="snížená",J2894,0)</f>
        <v>0</v>
      </c>
      <c r="BG2894" s="227">
        <f>IF(N2894="zákl. přenesená",J2894,0)</f>
        <v>0</v>
      </c>
      <c r="BH2894" s="227">
        <f>IF(N2894="sníž. přenesená",J2894,0)</f>
        <v>0</v>
      </c>
      <c r="BI2894" s="227">
        <f>IF(N2894="nulová",J2894,0)</f>
        <v>0</v>
      </c>
      <c r="BJ2894" s="19" t="s">
        <v>80</v>
      </c>
      <c r="BK2894" s="227">
        <f>ROUND(I2894*H2894,2)</f>
        <v>0</v>
      </c>
      <c r="BL2894" s="19" t="s">
        <v>286</v>
      </c>
      <c r="BM2894" s="226" t="s">
        <v>3210</v>
      </c>
    </row>
    <row r="2895" s="2" customFormat="1">
      <c r="A2895" s="40"/>
      <c r="B2895" s="41"/>
      <c r="C2895" s="42"/>
      <c r="D2895" s="228" t="s">
        <v>189</v>
      </c>
      <c r="E2895" s="42"/>
      <c r="F2895" s="229" t="s">
        <v>3211</v>
      </c>
      <c r="G2895" s="42"/>
      <c r="H2895" s="42"/>
      <c r="I2895" s="230"/>
      <c r="J2895" s="42"/>
      <c r="K2895" s="42"/>
      <c r="L2895" s="46"/>
      <c r="M2895" s="231"/>
      <c r="N2895" s="232"/>
      <c r="O2895" s="86"/>
      <c r="P2895" s="86"/>
      <c r="Q2895" s="86"/>
      <c r="R2895" s="86"/>
      <c r="S2895" s="86"/>
      <c r="T2895" s="87"/>
      <c r="U2895" s="40"/>
      <c r="V2895" s="40"/>
      <c r="W2895" s="40"/>
      <c r="X2895" s="40"/>
      <c r="Y2895" s="40"/>
      <c r="Z2895" s="40"/>
      <c r="AA2895" s="40"/>
      <c r="AB2895" s="40"/>
      <c r="AC2895" s="40"/>
      <c r="AD2895" s="40"/>
      <c r="AE2895" s="40"/>
      <c r="AT2895" s="19" t="s">
        <v>189</v>
      </c>
      <c r="AU2895" s="19" t="s">
        <v>82</v>
      </c>
    </row>
    <row r="2896" s="2" customFormat="1">
      <c r="A2896" s="40"/>
      <c r="B2896" s="41"/>
      <c r="C2896" s="42"/>
      <c r="D2896" s="233" t="s">
        <v>191</v>
      </c>
      <c r="E2896" s="42"/>
      <c r="F2896" s="234" t="s">
        <v>3212</v>
      </c>
      <c r="G2896" s="42"/>
      <c r="H2896" s="42"/>
      <c r="I2896" s="230"/>
      <c r="J2896" s="42"/>
      <c r="K2896" s="42"/>
      <c r="L2896" s="46"/>
      <c r="M2896" s="231"/>
      <c r="N2896" s="232"/>
      <c r="O2896" s="86"/>
      <c r="P2896" s="86"/>
      <c r="Q2896" s="86"/>
      <c r="R2896" s="86"/>
      <c r="S2896" s="86"/>
      <c r="T2896" s="87"/>
      <c r="U2896" s="40"/>
      <c r="V2896" s="40"/>
      <c r="W2896" s="40"/>
      <c r="X2896" s="40"/>
      <c r="Y2896" s="40"/>
      <c r="Z2896" s="40"/>
      <c r="AA2896" s="40"/>
      <c r="AB2896" s="40"/>
      <c r="AC2896" s="40"/>
      <c r="AD2896" s="40"/>
      <c r="AE2896" s="40"/>
      <c r="AT2896" s="19" t="s">
        <v>191</v>
      </c>
      <c r="AU2896" s="19" t="s">
        <v>82</v>
      </c>
    </row>
    <row r="2897" s="14" customFormat="1">
      <c r="A2897" s="14"/>
      <c r="B2897" s="246"/>
      <c r="C2897" s="247"/>
      <c r="D2897" s="228" t="s">
        <v>193</v>
      </c>
      <c r="E2897" s="248" t="s">
        <v>19</v>
      </c>
      <c r="F2897" s="249" t="s">
        <v>665</v>
      </c>
      <c r="G2897" s="247"/>
      <c r="H2897" s="248" t="s">
        <v>19</v>
      </c>
      <c r="I2897" s="250"/>
      <c r="J2897" s="247"/>
      <c r="K2897" s="247"/>
      <c r="L2897" s="251"/>
      <c r="M2897" s="252"/>
      <c r="N2897" s="253"/>
      <c r="O2897" s="253"/>
      <c r="P2897" s="253"/>
      <c r="Q2897" s="253"/>
      <c r="R2897" s="253"/>
      <c r="S2897" s="253"/>
      <c r="T2897" s="254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5" t="s">
        <v>193</v>
      </c>
      <c r="AU2897" s="255" t="s">
        <v>82</v>
      </c>
      <c r="AV2897" s="14" t="s">
        <v>80</v>
      </c>
      <c r="AW2897" s="14" t="s">
        <v>33</v>
      </c>
      <c r="AX2897" s="14" t="s">
        <v>72</v>
      </c>
      <c r="AY2897" s="255" t="s">
        <v>180</v>
      </c>
    </row>
    <row r="2898" s="13" customFormat="1">
      <c r="A2898" s="13"/>
      <c r="B2898" s="235"/>
      <c r="C2898" s="236"/>
      <c r="D2898" s="228" t="s">
        <v>193</v>
      </c>
      <c r="E2898" s="237" t="s">
        <v>19</v>
      </c>
      <c r="F2898" s="238" t="s">
        <v>3213</v>
      </c>
      <c r="G2898" s="236"/>
      <c r="H2898" s="239">
        <v>16.154</v>
      </c>
      <c r="I2898" s="240"/>
      <c r="J2898" s="236"/>
      <c r="K2898" s="236"/>
      <c r="L2898" s="241"/>
      <c r="M2898" s="242"/>
      <c r="N2898" s="243"/>
      <c r="O2898" s="243"/>
      <c r="P2898" s="243"/>
      <c r="Q2898" s="243"/>
      <c r="R2898" s="243"/>
      <c r="S2898" s="243"/>
      <c r="T2898" s="244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45" t="s">
        <v>193</v>
      </c>
      <c r="AU2898" s="245" t="s">
        <v>82</v>
      </c>
      <c r="AV2898" s="13" t="s">
        <v>82</v>
      </c>
      <c r="AW2898" s="13" t="s">
        <v>33</v>
      </c>
      <c r="AX2898" s="13" t="s">
        <v>72</v>
      </c>
      <c r="AY2898" s="245" t="s">
        <v>180</v>
      </c>
    </row>
    <row r="2899" s="14" customFormat="1">
      <c r="A2899" s="14"/>
      <c r="B2899" s="246"/>
      <c r="C2899" s="247"/>
      <c r="D2899" s="228" t="s">
        <v>193</v>
      </c>
      <c r="E2899" s="248" t="s">
        <v>19</v>
      </c>
      <c r="F2899" s="249" t="s">
        <v>3214</v>
      </c>
      <c r="G2899" s="247"/>
      <c r="H2899" s="248" t="s">
        <v>19</v>
      </c>
      <c r="I2899" s="250"/>
      <c r="J2899" s="247"/>
      <c r="K2899" s="247"/>
      <c r="L2899" s="251"/>
      <c r="M2899" s="252"/>
      <c r="N2899" s="253"/>
      <c r="O2899" s="253"/>
      <c r="P2899" s="253"/>
      <c r="Q2899" s="253"/>
      <c r="R2899" s="253"/>
      <c r="S2899" s="253"/>
      <c r="T2899" s="254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T2899" s="255" t="s">
        <v>193</v>
      </c>
      <c r="AU2899" s="255" t="s">
        <v>82</v>
      </c>
      <c r="AV2899" s="14" t="s">
        <v>80</v>
      </c>
      <c r="AW2899" s="14" t="s">
        <v>33</v>
      </c>
      <c r="AX2899" s="14" t="s">
        <v>72</v>
      </c>
      <c r="AY2899" s="255" t="s">
        <v>180</v>
      </c>
    </row>
    <row r="2900" s="13" customFormat="1">
      <c r="A2900" s="13"/>
      <c r="B2900" s="235"/>
      <c r="C2900" s="236"/>
      <c r="D2900" s="228" t="s">
        <v>193</v>
      </c>
      <c r="E2900" s="237" t="s">
        <v>19</v>
      </c>
      <c r="F2900" s="238" t="s">
        <v>3215</v>
      </c>
      <c r="G2900" s="236"/>
      <c r="H2900" s="239">
        <v>34.277000000000001</v>
      </c>
      <c r="I2900" s="240"/>
      <c r="J2900" s="236"/>
      <c r="K2900" s="236"/>
      <c r="L2900" s="241"/>
      <c r="M2900" s="242"/>
      <c r="N2900" s="243"/>
      <c r="O2900" s="243"/>
      <c r="P2900" s="243"/>
      <c r="Q2900" s="243"/>
      <c r="R2900" s="243"/>
      <c r="S2900" s="243"/>
      <c r="T2900" s="244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45" t="s">
        <v>193</v>
      </c>
      <c r="AU2900" s="245" t="s">
        <v>82</v>
      </c>
      <c r="AV2900" s="13" t="s">
        <v>82</v>
      </c>
      <c r="AW2900" s="13" t="s">
        <v>33</v>
      </c>
      <c r="AX2900" s="13" t="s">
        <v>72</v>
      </c>
      <c r="AY2900" s="245" t="s">
        <v>180</v>
      </c>
    </row>
    <row r="2901" s="13" customFormat="1">
      <c r="A2901" s="13"/>
      <c r="B2901" s="235"/>
      <c r="C2901" s="236"/>
      <c r="D2901" s="228" t="s">
        <v>193</v>
      </c>
      <c r="E2901" s="237" t="s">
        <v>19</v>
      </c>
      <c r="F2901" s="238" t="s">
        <v>3216</v>
      </c>
      <c r="G2901" s="236"/>
      <c r="H2901" s="239">
        <v>21.384</v>
      </c>
      <c r="I2901" s="240"/>
      <c r="J2901" s="236"/>
      <c r="K2901" s="236"/>
      <c r="L2901" s="241"/>
      <c r="M2901" s="242"/>
      <c r="N2901" s="243"/>
      <c r="O2901" s="243"/>
      <c r="P2901" s="243"/>
      <c r="Q2901" s="243"/>
      <c r="R2901" s="243"/>
      <c r="S2901" s="243"/>
      <c r="T2901" s="244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5" t="s">
        <v>193</v>
      </c>
      <c r="AU2901" s="245" t="s">
        <v>82</v>
      </c>
      <c r="AV2901" s="13" t="s">
        <v>82</v>
      </c>
      <c r="AW2901" s="13" t="s">
        <v>33</v>
      </c>
      <c r="AX2901" s="13" t="s">
        <v>72</v>
      </c>
      <c r="AY2901" s="245" t="s">
        <v>180</v>
      </c>
    </row>
    <row r="2902" s="13" customFormat="1">
      <c r="A2902" s="13"/>
      <c r="B2902" s="235"/>
      <c r="C2902" s="236"/>
      <c r="D2902" s="228" t="s">
        <v>193</v>
      </c>
      <c r="E2902" s="237" t="s">
        <v>19</v>
      </c>
      <c r="F2902" s="238" t="s">
        <v>3217</v>
      </c>
      <c r="G2902" s="236"/>
      <c r="H2902" s="239">
        <v>36.430999999999997</v>
      </c>
      <c r="I2902" s="240"/>
      <c r="J2902" s="236"/>
      <c r="K2902" s="236"/>
      <c r="L2902" s="241"/>
      <c r="M2902" s="242"/>
      <c r="N2902" s="243"/>
      <c r="O2902" s="243"/>
      <c r="P2902" s="243"/>
      <c r="Q2902" s="243"/>
      <c r="R2902" s="243"/>
      <c r="S2902" s="243"/>
      <c r="T2902" s="244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45" t="s">
        <v>193</v>
      </c>
      <c r="AU2902" s="245" t="s">
        <v>82</v>
      </c>
      <c r="AV2902" s="13" t="s">
        <v>82</v>
      </c>
      <c r="AW2902" s="13" t="s">
        <v>33</v>
      </c>
      <c r="AX2902" s="13" t="s">
        <v>72</v>
      </c>
      <c r="AY2902" s="245" t="s">
        <v>180</v>
      </c>
    </row>
    <row r="2903" s="13" customFormat="1">
      <c r="A2903" s="13"/>
      <c r="B2903" s="235"/>
      <c r="C2903" s="236"/>
      <c r="D2903" s="228" t="s">
        <v>193</v>
      </c>
      <c r="E2903" s="237" t="s">
        <v>19</v>
      </c>
      <c r="F2903" s="238" t="s">
        <v>3218</v>
      </c>
      <c r="G2903" s="236"/>
      <c r="H2903" s="239">
        <v>14.677</v>
      </c>
      <c r="I2903" s="240"/>
      <c r="J2903" s="236"/>
      <c r="K2903" s="236"/>
      <c r="L2903" s="241"/>
      <c r="M2903" s="242"/>
      <c r="N2903" s="243"/>
      <c r="O2903" s="243"/>
      <c r="P2903" s="243"/>
      <c r="Q2903" s="243"/>
      <c r="R2903" s="243"/>
      <c r="S2903" s="243"/>
      <c r="T2903" s="244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45" t="s">
        <v>193</v>
      </c>
      <c r="AU2903" s="245" t="s">
        <v>82</v>
      </c>
      <c r="AV2903" s="13" t="s">
        <v>82</v>
      </c>
      <c r="AW2903" s="13" t="s">
        <v>33</v>
      </c>
      <c r="AX2903" s="13" t="s">
        <v>72</v>
      </c>
      <c r="AY2903" s="245" t="s">
        <v>180</v>
      </c>
    </row>
    <row r="2904" s="13" customFormat="1">
      <c r="A2904" s="13"/>
      <c r="B2904" s="235"/>
      <c r="C2904" s="236"/>
      <c r="D2904" s="228" t="s">
        <v>193</v>
      </c>
      <c r="E2904" s="237" t="s">
        <v>19</v>
      </c>
      <c r="F2904" s="238" t="s">
        <v>3219</v>
      </c>
      <c r="G2904" s="236"/>
      <c r="H2904" s="239">
        <v>16.5</v>
      </c>
      <c r="I2904" s="240"/>
      <c r="J2904" s="236"/>
      <c r="K2904" s="236"/>
      <c r="L2904" s="241"/>
      <c r="M2904" s="242"/>
      <c r="N2904" s="243"/>
      <c r="O2904" s="243"/>
      <c r="P2904" s="243"/>
      <c r="Q2904" s="243"/>
      <c r="R2904" s="243"/>
      <c r="S2904" s="243"/>
      <c r="T2904" s="244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45" t="s">
        <v>193</v>
      </c>
      <c r="AU2904" s="245" t="s">
        <v>82</v>
      </c>
      <c r="AV2904" s="13" t="s">
        <v>82</v>
      </c>
      <c r="AW2904" s="13" t="s">
        <v>33</v>
      </c>
      <c r="AX2904" s="13" t="s">
        <v>72</v>
      </c>
      <c r="AY2904" s="245" t="s">
        <v>180</v>
      </c>
    </row>
    <row r="2905" s="16" customFormat="1">
      <c r="A2905" s="16"/>
      <c r="B2905" s="267"/>
      <c r="C2905" s="268"/>
      <c r="D2905" s="228" t="s">
        <v>193</v>
      </c>
      <c r="E2905" s="269" t="s">
        <v>19</v>
      </c>
      <c r="F2905" s="270" t="s">
        <v>473</v>
      </c>
      <c r="G2905" s="268"/>
      <c r="H2905" s="271">
        <v>139.423</v>
      </c>
      <c r="I2905" s="272"/>
      <c r="J2905" s="268"/>
      <c r="K2905" s="268"/>
      <c r="L2905" s="273"/>
      <c r="M2905" s="274"/>
      <c r="N2905" s="275"/>
      <c r="O2905" s="275"/>
      <c r="P2905" s="275"/>
      <c r="Q2905" s="275"/>
      <c r="R2905" s="275"/>
      <c r="S2905" s="275"/>
      <c r="T2905" s="276"/>
      <c r="U2905" s="16"/>
      <c r="V2905" s="16"/>
      <c r="W2905" s="16"/>
      <c r="X2905" s="16"/>
      <c r="Y2905" s="16"/>
      <c r="Z2905" s="16"/>
      <c r="AA2905" s="16"/>
      <c r="AB2905" s="16"/>
      <c r="AC2905" s="16"/>
      <c r="AD2905" s="16"/>
      <c r="AE2905" s="16"/>
      <c r="AT2905" s="277" t="s">
        <v>193</v>
      </c>
      <c r="AU2905" s="277" t="s">
        <v>82</v>
      </c>
      <c r="AV2905" s="16" t="s">
        <v>100</v>
      </c>
      <c r="AW2905" s="16" t="s">
        <v>33</v>
      </c>
      <c r="AX2905" s="16" t="s">
        <v>72</v>
      </c>
      <c r="AY2905" s="277" t="s">
        <v>180</v>
      </c>
    </row>
    <row r="2906" s="14" customFormat="1">
      <c r="A2906" s="14"/>
      <c r="B2906" s="246"/>
      <c r="C2906" s="247"/>
      <c r="D2906" s="228" t="s">
        <v>193</v>
      </c>
      <c r="E2906" s="248" t="s">
        <v>19</v>
      </c>
      <c r="F2906" s="249" t="s">
        <v>856</v>
      </c>
      <c r="G2906" s="247"/>
      <c r="H2906" s="248" t="s">
        <v>19</v>
      </c>
      <c r="I2906" s="250"/>
      <c r="J2906" s="247"/>
      <c r="K2906" s="247"/>
      <c r="L2906" s="251"/>
      <c r="M2906" s="252"/>
      <c r="N2906" s="253"/>
      <c r="O2906" s="253"/>
      <c r="P2906" s="253"/>
      <c r="Q2906" s="253"/>
      <c r="R2906" s="253"/>
      <c r="S2906" s="253"/>
      <c r="T2906" s="254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55" t="s">
        <v>193</v>
      </c>
      <c r="AU2906" s="255" t="s">
        <v>82</v>
      </c>
      <c r="AV2906" s="14" t="s">
        <v>80</v>
      </c>
      <c r="AW2906" s="14" t="s">
        <v>33</v>
      </c>
      <c r="AX2906" s="14" t="s">
        <v>72</v>
      </c>
      <c r="AY2906" s="255" t="s">
        <v>180</v>
      </c>
    </row>
    <row r="2907" s="13" customFormat="1">
      <c r="A2907" s="13"/>
      <c r="B2907" s="235"/>
      <c r="C2907" s="236"/>
      <c r="D2907" s="228" t="s">
        <v>193</v>
      </c>
      <c r="E2907" s="237" t="s">
        <v>19</v>
      </c>
      <c r="F2907" s="238" t="s">
        <v>2087</v>
      </c>
      <c r="G2907" s="236"/>
      <c r="H2907" s="239">
        <v>82.766000000000005</v>
      </c>
      <c r="I2907" s="240"/>
      <c r="J2907" s="236"/>
      <c r="K2907" s="236"/>
      <c r="L2907" s="241"/>
      <c r="M2907" s="242"/>
      <c r="N2907" s="243"/>
      <c r="O2907" s="243"/>
      <c r="P2907" s="243"/>
      <c r="Q2907" s="243"/>
      <c r="R2907" s="243"/>
      <c r="S2907" s="243"/>
      <c r="T2907" s="244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45" t="s">
        <v>193</v>
      </c>
      <c r="AU2907" s="245" t="s">
        <v>82</v>
      </c>
      <c r="AV2907" s="13" t="s">
        <v>82</v>
      </c>
      <c r="AW2907" s="13" t="s">
        <v>33</v>
      </c>
      <c r="AX2907" s="13" t="s">
        <v>72</v>
      </c>
      <c r="AY2907" s="245" t="s">
        <v>180</v>
      </c>
    </row>
    <row r="2908" s="13" customFormat="1">
      <c r="A2908" s="13"/>
      <c r="B2908" s="235"/>
      <c r="C2908" s="236"/>
      <c r="D2908" s="228" t="s">
        <v>193</v>
      </c>
      <c r="E2908" s="237" t="s">
        <v>19</v>
      </c>
      <c r="F2908" s="238" t="s">
        <v>2088</v>
      </c>
      <c r="G2908" s="236"/>
      <c r="H2908" s="239">
        <v>5.8129999999999997</v>
      </c>
      <c r="I2908" s="240"/>
      <c r="J2908" s="236"/>
      <c r="K2908" s="236"/>
      <c r="L2908" s="241"/>
      <c r="M2908" s="242"/>
      <c r="N2908" s="243"/>
      <c r="O2908" s="243"/>
      <c r="P2908" s="243"/>
      <c r="Q2908" s="243"/>
      <c r="R2908" s="243"/>
      <c r="S2908" s="243"/>
      <c r="T2908" s="244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45" t="s">
        <v>193</v>
      </c>
      <c r="AU2908" s="245" t="s">
        <v>82</v>
      </c>
      <c r="AV2908" s="13" t="s">
        <v>82</v>
      </c>
      <c r="AW2908" s="13" t="s">
        <v>33</v>
      </c>
      <c r="AX2908" s="13" t="s">
        <v>72</v>
      </c>
      <c r="AY2908" s="245" t="s">
        <v>180</v>
      </c>
    </row>
    <row r="2909" s="13" customFormat="1">
      <c r="A2909" s="13"/>
      <c r="B2909" s="235"/>
      <c r="C2909" s="236"/>
      <c r="D2909" s="228" t="s">
        <v>193</v>
      </c>
      <c r="E2909" s="237" t="s">
        <v>19</v>
      </c>
      <c r="F2909" s="238" t="s">
        <v>2089</v>
      </c>
      <c r="G2909" s="236"/>
      <c r="H2909" s="239">
        <v>43.012999999999998</v>
      </c>
      <c r="I2909" s="240"/>
      <c r="J2909" s="236"/>
      <c r="K2909" s="236"/>
      <c r="L2909" s="241"/>
      <c r="M2909" s="242"/>
      <c r="N2909" s="243"/>
      <c r="O2909" s="243"/>
      <c r="P2909" s="243"/>
      <c r="Q2909" s="243"/>
      <c r="R2909" s="243"/>
      <c r="S2909" s="243"/>
      <c r="T2909" s="244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45" t="s">
        <v>193</v>
      </c>
      <c r="AU2909" s="245" t="s">
        <v>82</v>
      </c>
      <c r="AV2909" s="13" t="s">
        <v>82</v>
      </c>
      <c r="AW2909" s="13" t="s">
        <v>33</v>
      </c>
      <c r="AX2909" s="13" t="s">
        <v>72</v>
      </c>
      <c r="AY2909" s="245" t="s">
        <v>180</v>
      </c>
    </row>
    <row r="2910" s="13" customFormat="1">
      <c r="A2910" s="13"/>
      <c r="B2910" s="235"/>
      <c r="C2910" s="236"/>
      <c r="D2910" s="228" t="s">
        <v>193</v>
      </c>
      <c r="E2910" s="237" t="s">
        <v>19</v>
      </c>
      <c r="F2910" s="238" t="s">
        <v>2090</v>
      </c>
      <c r="G2910" s="236"/>
      <c r="H2910" s="239">
        <v>27.649000000000001</v>
      </c>
      <c r="I2910" s="240"/>
      <c r="J2910" s="236"/>
      <c r="K2910" s="236"/>
      <c r="L2910" s="241"/>
      <c r="M2910" s="242"/>
      <c r="N2910" s="243"/>
      <c r="O2910" s="243"/>
      <c r="P2910" s="243"/>
      <c r="Q2910" s="243"/>
      <c r="R2910" s="243"/>
      <c r="S2910" s="243"/>
      <c r="T2910" s="244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45" t="s">
        <v>193</v>
      </c>
      <c r="AU2910" s="245" t="s">
        <v>82</v>
      </c>
      <c r="AV2910" s="13" t="s">
        <v>82</v>
      </c>
      <c r="AW2910" s="13" t="s">
        <v>33</v>
      </c>
      <c r="AX2910" s="13" t="s">
        <v>72</v>
      </c>
      <c r="AY2910" s="245" t="s">
        <v>180</v>
      </c>
    </row>
    <row r="2911" s="13" customFormat="1">
      <c r="A2911" s="13"/>
      <c r="B2911" s="235"/>
      <c r="C2911" s="236"/>
      <c r="D2911" s="228" t="s">
        <v>193</v>
      </c>
      <c r="E2911" s="237" t="s">
        <v>19</v>
      </c>
      <c r="F2911" s="238" t="s">
        <v>2091</v>
      </c>
      <c r="G2911" s="236"/>
      <c r="H2911" s="239">
        <v>4.7779999999999996</v>
      </c>
      <c r="I2911" s="240"/>
      <c r="J2911" s="236"/>
      <c r="K2911" s="236"/>
      <c r="L2911" s="241"/>
      <c r="M2911" s="242"/>
      <c r="N2911" s="243"/>
      <c r="O2911" s="243"/>
      <c r="P2911" s="243"/>
      <c r="Q2911" s="243"/>
      <c r="R2911" s="243"/>
      <c r="S2911" s="243"/>
      <c r="T2911" s="244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45" t="s">
        <v>193</v>
      </c>
      <c r="AU2911" s="245" t="s">
        <v>82</v>
      </c>
      <c r="AV2911" s="13" t="s">
        <v>82</v>
      </c>
      <c r="AW2911" s="13" t="s">
        <v>33</v>
      </c>
      <c r="AX2911" s="13" t="s">
        <v>72</v>
      </c>
      <c r="AY2911" s="245" t="s">
        <v>180</v>
      </c>
    </row>
    <row r="2912" s="13" customFormat="1">
      <c r="A2912" s="13"/>
      <c r="B2912" s="235"/>
      <c r="C2912" s="236"/>
      <c r="D2912" s="228" t="s">
        <v>193</v>
      </c>
      <c r="E2912" s="237" t="s">
        <v>19</v>
      </c>
      <c r="F2912" s="238" t="s">
        <v>2092</v>
      </c>
      <c r="G2912" s="236"/>
      <c r="H2912" s="239">
        <v>34.177999999999997</v>
      </c>
      <c r="I2912" s="240"/>
      <c r="J2912" s="236"/>
      <c r="K2912" s="236"/>
      <c r="L2912" s="241"/>
      <c r="M2912" s="242"/>
      <c r="N2912" s="243"/>
      <c r="O2912" s="243"/>
      <c r="P2912" s="243"/>
      <c r="Q2912" s="243"/>
      <c r="R2912" s="243"/>
      <c r="S2912" s="243"/>
      <c r="T2912" s="244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45" t="s">
        <v>193</v>
      </c>
      <c r="AU2912" s="245" t="s">
        <v>82</v>
      </c>
      <c r="AV2912" s="13" t="s">
        <v>82</v>
      </c>
      <c r="AW2912" s="13" t="s">
        <v>33</v>
      </c>
      <c r="AX2912" s="13" t="s">
        <v>72</v>
      </c>
      <c r="AY2912" s="245" t="s">
        <v>180</v>
      </c>
    </row>
    <row r="2913" s="14" customFormat="1">
      <c r="A2913" s="14"/>
      <c r="B2913" s="246"/>
      <c r="C2913" s="247"/>
      <c r="D2913" s="228" t="s">
        <v>193</v>
      </c>
      <c r="E2913" s="248" t="s">
        <v>19</v>
      </c>
      <c r="F2913" s="249" t="s">
        <v>969</v>
      </c>
      <c r="G2913" s="247"/>
      <c r="H2913" s="248" t="s">
        <v>19</v>
      </c>
      <c r="I2913" s="250"/>
      <c r="J2913" s="247"/>
      <c r="K2913" s="247"/>
      <c r="L2913" s="251"/>
      <c r="M2913" s="252"/>
      <c r="N2913" s="253"/>
      <c r="O2913" s="253"/>
      <c r="P2913" s="253"/>
      <c r="Q2913" s="253"/>
      <c r="R2913" s="253"/>
      <c r="S2913" s="253"/>
      <c r="T2913" s="254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T2913" s="255" t="s">
        <v>193</v>
      </c>
      <c r="AU2913" s="255" t="s">
        <v>82</v>
      </c>
      <c r="AV2913" s="14" t="s">
        <v>80</v>
      </c>
      <c r="AW2913" s="14" t="s">
        <v>33</v>
      </c>
      <c r="AX2913" s="14" t="s">
        <v>72</v>
      </c>
      <c r="AY2913" s="255" t="s">
        <v>180</v>
      </c>
    </row>
    <row r="2914" s="13" customFormat="1">
      <c r="A2914" s="13"/>
      <c r="B2914" s="235"/>
      <c r="C2914" s="236"/>
      <c r="D2914" s="228" t="s">
        <v>193</v>
      </c>
      <c r="E2914" s="237" t="s">
        <v>19</v>
      </c>
      <c r="F2914" s="238" t="s">
        <v>2093</v>
      </c>
      <c r="G2914" s="236"/>
      <c r="H2914" s="239">
        <v>8.3279999999999994</v>
      </c>
      <c r="I2914" s="240"/>
      <c r="J2914" s="236"/>
      <c r="K2914" s="236"/>
      <c r="L2914" s="241"/>
      <c r="M2914" s="242"/>
      <c r="N2914" s="243"/>
      <c r="O2914" s="243"/>
      <c r="P2914" s="243"/>
      <c r="Q2914" s="243"/>
      <c r="R2914" s="243"/>
      <c r="S2914" s="243"/>
      <c r="T2914" s="244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T2914" s="245" t="s">
        <v>193</v>
      </c>
      <c r="AU2914" s="245" t="s">
        <v>82</v>
      </c>
      <c r="AV2914" s="13" t="s">
        <v>82</v>
      </c>
      <c r="AW2914" s="13" t="s">
        <v>33</v>
      </c>
      <c r="AX2914" s="13" t="s">
        <v>72</v>
      </c>
      <c r="AY2914" s="245" t="s">
        <v>180</v>
      </c>
    </row>
    <row r="2915" s="13" customFormat="1">
      <c r="A2915" s="13"/>
      <c r="B2915" s="235"/>
      <c r="C2915" s="236"/>
      <c r="D2915" s="228" t="s">
        <v>193</v>
      </c>
      <c r="E2915" s="237" t="s">
        <v>19</v>
      </c>
      <c r="F2915" s="238" t="s">
        <v>2094</v>
      </c>
      <c r="G2915" s="236"/>
      <c r="H2915" s="239">
        <v>12.063000000000001</v>
      </c>
      <c r="I2915" s="240"/>
      <c r="J2915" s="236"/>
      <c r="K2915" s="236"/>
      <c r="L2915" s="241"/>
      <c r="M2915" s="242"/>
      <c r="N2915" s="243"/>
      <c r="O2915" s="243"/>
      <c r="P2915" s="243"/>
      <c r="Q2915" s="243"/>
      <c r="R2915" s="243"/>
      <c r="S2915" s="243"/>
      <c r="T2915" s="244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45" t="s">
        <v>193</v>
      </c>
      <c r="AU2915" s="245" t="s">
        <v>82</v>
      </c>
      <c r="AV2915" s="13" t="s">
        <v>82</v>
      </c>
      <c r="AW2915" s="13" t="s">
        <v>33</v>
      </c>
      <c r="AX2915" s="13" t="s">
        <v>72</v>
      </c>
      <c r="AY2915" s="245" t="s">
        <v>180</v>
      </c>
    </row>
    <row r="2916" s="13" customFormat="1">
      <c r="A2916" s="13"/>
      <c r="B2916" s="235"/>
      <c r="C2916" s="236"/>
      <c r="D2916" s="228" t="s">
        <v>193</v>
      </c>
      <c r="E2916" s="237" t="s">
        <v>19</v>
      </c>
      <c r="F2916" s="238" t="s">
        <v>2095</v>
      </c>
      <c r="G2916" s="236"/>
      <c r="H2916" s="239">
        <v>8</v>
      </c>
      <c r="I2916" s="240"/>
      <c r="J2916" s="236"/>
      <c r="K2916" s="236"/>
      <c r="L2916" s="241"/>
      <c r="M2916" s="242"/>
      <c r="N2916" s="243"/>
      <c r="O2916" s="243"/>
      <c r="P2916" s="243"/>
      <c r="Q2916" s="243"/>
      <c r="R2916" s="243"/>
      <c r="S2916" s="243"/>
      <c r="T2916" s="244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45" t="s">
        <v>193</v>
      </c>
      <c r="AU2916" s="245" t="s">
        <v>82</v>
      </c>
      <c r="AV2916" s="13" t="s">
        <v>82</v>
      </c>
      <c r="AW2916" s="13" t="s">
        <v>33</v>
      </c>
      <c r="AX2916" s="13" t="s">
        <v>72</v>
      </c>
      <c r="AY2916" s="245" t="s">
        <v>180</v>
      </c>
    </row>
    <row r="2917" s="13" customFormat="1">
      <c r="A2917" s="13"/>
      <c r="B2917" s="235"/>
      <c r="C2917" s="236"/>
      <c r="D2917" s="228" t="s">
        <v>193</v>
      </c>
      <c r="E2917" s="237" t="s">
        <v>19</v>
      </c>
      <c r="F2917" s="238" t="s">
        <v>2096</v>
      </c>
      <c r="G2917" s="236"/>
      <c r="H2917" s="239">
        <v>4.4000000000000004</v>
      </c>
      <c r="I2917" s="240"/>
      <c r="J2917" s="236"/>
      <c r="K2917" s="236"/>
      <c r="L2917" s="241"/>
      <c r="M2917" s="242"/>
      <c r="N2917" s="243"/>
      <c r="O2917" s="243"/>
      <c r="P2917" s="243"/>
      <c r="Q2917" s="243"/>
      <c r="R2917" s="243"/>
      <c r="S2917" s="243"/>
      <c r="T2917" s="244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45" t="s">
        <v>193</v>
      </c>
      <c r="AU2917" s="245" t="s">
        <v>82</v>
      </c>
      <c r="AV2917" s="13" t="s">
        <v>82</v>
      </c>
      <c r="AW2917" s="13" t="s">
        <v>33</v>
      </c>
      <c r="AX2917" s="13" t="s">
        <v>72</v>
      </c>
      <c r="AY2917" s="245" t="s">
        <v>180</v>
      </c>
    </row>
    <row r="2918" s="14" customFormat="1">
      <c r="A2918" s="14"/>
      <c r="B2918" s="246"/>
      <c r="C2918" s="247"/>
      <c r="D2918" s="228" t="s">
        <v>193</v>
      </c>
      <c r="E2918" s="248" t="s">
        <v>19</v>
      </c>
      <c r="F2918" s="249" t="s">
        <v>3220</v>
      </c>
      <c r="G2918" s="247"/>
      <c r="H2918" s="248" t="s">
        <v>19</v>
      </c>
      <c r="I2918" s="250"/>
      <c r="J2918" s="247"/>
      <c r="K2918" s="247"/>
      <c r="L2918" s="251"/>
      <c r="M2918" s="252"/>
      <c r="N2918" s="253"/>
      <c r="O2918" s="253"/>
      <c r="P2918" s="253"/>
      <c r="Q2918" s="253"/>
      <c r="R2918" s="253"/>
      <c r="S2918" s="253"/>
      <c r="T2918" s="254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T2918" s="255" t="s">
        <v>193</v>
      </c>
      <c r="AU2918" s="255" t="s">
        <v>82</v>
      </c>
      <c r="AV2918" s="14" t="s">
        <v>80</v>
      </c>
      <c r="AW2918" s="14" t="s">
        <v>33</v>
      </c>
      <c r="AX2918" s="14" t="s">
        <v>72</v>
      </c>
      <c r="AY2918" s="255" t="s">
        <v>180</v>
      </c>
    </row>
    <row r="2919" s="13" customFormat="1">
      <c r="A2919" s="13"/>
      <c r="B2919" s="235"/>
      <c r="C2919" s="236"/>
      <c r="D2919" s="228" t="s">
        <v>193</v>
      </c>
      <c r="E2919" s="237" t="s">
        <v>19</v>
      </c>
      <c r="F2919" s="238" t="s">
        <v>3221</v>
      </c>
      <c r="G2919" s="236"/>
      <c r="H2919" s="239">
        <v>3.1829999999999998</v>
      </c>
      <c r="I2919" s="240"/>
      <c r="J2919" s="236"/>
      <c r="K2919" s="236"/>
      <c r="L2919" s="241"/>
      <c r="M2919" s="242"/>
      <c r="N2919" s="243"/>
      <c r="O2919" s="243"/>
      <c r="P2919" s="243"/>
      <c r="Q2919" s="243"/>
      <c r="R2919" s="243"/>
      <c r="S2919" s="243"/>
      <c r="T2919" s="244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45" t="s">
        <v>193</v>
      </c>
      <c r="AU2919" s="245" t="s">
        <v>82</v>
      </c>
      <c r="AV2919" s="13" t="s">
        <v>82</v>
      </c>
      <c r="AW2919" s="13" t="s">
        <v>33</v>
      </c>
      <c r="AX2919" s="13" t="s">
        <v>72</v>
      </c>
      <c r="AY2919" s="245" t="s">
        <v>180</v>
      </c>
    </row>
    <row r="2920" s="16" customFormat="1">
      <c r="A2920" s="16"/>
      <c r="B2920" s="267"/>
      <c r="C2920" s="268"/>
      <c r="D2920" s="228" t="s">
        <v>193</v>
      </c>
      <c r="E2920" s="269" t="s">
        <v>19</v>
      </c>
      <c r="F2920" s="270" t="s">
        <v>473</v>
      </c>
      <c r="G2920" s="268"/>
      <c r="H2920" s="271">
        <v>234.17099999999999</v>
      </c>
      <c r="I2920" s="272"/>
      <c r="J2920" s="268"/>
      <c r="K2920" s="268"/>
      <c r="L2920" s="273"/>
      <c r="M2920" s="274"/>
      <c r="N2920" s="275"/>
      <c r="O2920" s="275"/>
      <c r="P2920" s="275"/>
      <c r="Q2920" s="275"/>
      <c r="R2920" s="275"/>
      <c r="S2920" s="275"/>
      <c r="T2920" s="276"/>
      <c r="U2920" s="16"/>
      <c r="V2920" s="16"/>
      <c r="W2920" s="16"/>
      <c r="X2920" s="16"/>
      <c r="Y2920" s="16"/>
      <c r="Z2920" s="16"/>
      <c r="AA2920" s="16"/>
      <c r="AB2920" s="16"/>
      <c r="AC2920" s="16"/>
      <c r="AD2920" s="16"/>
      <c r="AE2920" s="16"/>
      <c r="AT2920" s="277" t="s">
        <v>193</v>
      </c>
      <c r="AU2920" s="277" t="s">
        <v>82</v>
      </c>
      <c r="AV2920" s="16" t="s">
        <v>100</v>
      </c>
      <c r="AW2920" s="16" t="s">
        <v>33</v>
      </c>
      <c r="AX2920" s="16" t="s">
        <v>72</v>
      </c>
      <c r="AY2920" s="277" t="s">
        <v>180</v>
      </c>
    </row>
    <row r="2921" s="15" customFormat="1">
      <c r="A2921" s="15"/>
      <c r="B2921" s="256"/>
      <c r="C2921" s="257"/>
      <c r="D2921" s="228" t="s">
        <v>193</v>
      </c>
      <c r="E2921" s="258" t="s">
        <v>19</v>
      </c>
      <c r="F2921" s="259" t="s">
        <v>353</v>
      </c>
      <c r="G2921" s="257"/>
      <c r="H2921" s="260">
        <v>373.59399999999999</v>
      </c>
      <c r="I2921" s="261"/>
      <c r="J2921" s="257"/>
      <c r="K2921" s="257"/>
      <c r="L2921" s="262"/>
      <c r="M2921" s="263"/>
      <c r="N2921" s="264"/>
      <c r="O2921" s="264"/>
      <c r="P2921" s="264"/>
      <c r="Q2921" s="264"/>
      <c r="R2921" s="264"/>
      <c r="S2921" s="264"/>
      <c r="T2921" s="265"/>
      <c r="U2921" s="15"/>
      <c r="V2921" s="15"/>
      <c r="W2921" s="15"/>
      <c r="X2921" s="15"/>
      <c r="Y2921" s="15"/>
      <c r="Z2921" s="15"/>
      <c r="AA2921" s="15"/>
      <c r="AB2921" s="15"/>
      <c r="AC2921" s="15"/>
      <c r="AD2921" s="15"/>
      <c r="AE2921" s="15"/>
      <c r="AT2921" s="266" t="s">
        <v>193</v>
      </c>
      <c r="AU2921" s="266" t="s">
        <v>82</v>
      </c>
      <c r="AV2921" s="15" t="s">
        <v>187</v>
      </c>
      <c r="AW2921" s="15" t="s">
        <v>33</v>
      </c>
      <c r="AX2921" s="15" t="s">
        <v>80</v>
      </c>
      <c r="AY2921" s="266" t="s">
        <v>180</v>
      </c>
    </row>
    <row r="2922" s="2" customFormat="1" ht="16.5" customHeight="1">
      <c r="A2922" s="40"/>
      <c r="B2922" s="41"/>
      <c r="C2922" s="215" t="s">
        <v>3222</v>
      </c>
      <c r="D2922" s="215" t="s">
        <v>182</v>
      </c>
      <c r="E2922" s="216" t="s">
        <v>3223</v>
      </c>
      <c r="F2922" s="217" t="s">
        <v>3224</v>
      </c>
      <c r="G2922" s="218" t="s">
        <v>185</v>
      </c>
      <c r="H2922" s="219">
        <v>368.77699999999999</v>
      </c>
      <c r="I2922" s="220"/>
      <c r="J2922" s="221">
        <f>ROUND(I2922*H2922,2)</f>
        <v>0</v>
      </c>
      <c r="K2922" s="217" t="s">
        <v>186</v>
      </c>
      <c r="L2922" s="46"/>
      <c r="M2922" s="222" t="s">
        <v>19</v>
      </c>
      <c r="N2922" s="223" t="s">
        <v>43</v>
      </c>
      <c r="O2922" s="86"/>
      <c r="P2922" s="224">
        <f>O2922*H2922</f>
        <v>0</v>
      </c>
      <c r="Q2922" s="224">
        <v>0</v>
      </c>
      <c r="R2922" s="224">
        <f>Q2922*H2922</f>
        <v>0</v>
      </c>
      <c r="S2922" s="224">
        <v>0</v>
      </c>
      <c r="T2922" s="225">
        <f>S2922*H2922</f>
        <v>0</v>
      </c>
      <c r="U2922" s="40"/>
      <c r="V2922" s="40"/>
      <c r="W2922" s="40"/>
      <c r="X2922" s="40"/>
      <c r="Y2922" s="40"/>
      <c r="Z2922" s="40"/>
      <c r="AA2922" s="40"/>
      <c r="AB2922" s="40"/>
      <c r="AC2922" s="40"/>
      <c r="AD2922" s="40"/>
      <c r="AE2922" s="40"/>
      <c r="AR2922" s="226" t="s">
        <v>286</v>
      </c>
      <c r="AT2922" s="226" t="s">
        <v>182</v>
      </c>
      <c r="AU2922" s="226" t="s">
        <v>82</v>
      </c>
      <c r="AY2922" s="19" t="s">
        <v>180</v>
      </c>
      <c r="BE2922" s="227">
        <f>IF(N2922="základní",J2922,0)</f>
        <v>0</v>
      </c>
      <c r="BF2922" s="227">
        <f>IF(N2922="snížená",J2922,0)</f>
        <v>0</v>
      </c>
      <c r="BG2922" s="227">
        <f>IF(N2922="zákl. přenesená",J2922,0)</f>
        <v>0</v>
      </c>
      <c r="BH2922" s="227">
        <f>IF(N2922="sníž. přenesená",J2922,0)</f>
        <v>0</v>
      </c>
      <c r="BI2922" s="227">
        <f>IF(N2922="nulová",J2922,0)</f>
        <v>0</v>
      </c>
      <c r="BJ2922" s="19" t="s">
        <v>80</v>
      </c>
      <c r="BK2922" s="227">
        <f>ROUND(I2922*H2922,2)</f>
        <v>0</v>
      </c>
      <c r="BL2922" s="19" t="s">
        <v>286</v>
      </c>
      <c r="BM2922" s="226" t="s">
        <v>3225</v>
      </c>
    </row>
    <row r="2923" s="2" customFormat="1">
      <c r="A2923" s="40"/>
      <c r="B2923" s="41"/>
      <c r="C2923" s="42"/>
      <c r="D2923" s="228" t="s">
        <v>189</v>
      </c>
      <c r="E2923" s="42"/>
      <c r="F2923" s="229" t="s">
        <v>3226</v>
      </c>
      <c r="G2923" s="42"/>
      <c r="H2923" s="42"/>
      <c r="I2923" s="230"/>
      <c r="J2923" s="42"/>
      <c r="K2923" s="42"/>
      <c r="L2923" s="46"/>
      <c r="M2923" s="231"/>
      <c r="N2923" s="232"/>
      <c r="O2923" s="86"/>
      <c r="P2923" s="86"/>
      <c r="Q2923" s="86"/>
      <c r="R2923" s="86"/>
      <c r="S2923" s="86"/>
      <c r="T2923" s="87"/>
      <c r="U2923" s="40"/>
      <c r="V2923" s="40"/>
      <c r="W2923" s="40"/>
      <c r="X2923" s="40"/>
      <c r="Y2923" s="40"/>
      <c r="Z2923" s="40"/>
      <c r="AA2923" s="40"/>
      <c r="AB2923" s="40"/>
      <c r="AC2923" s="40"/>
      <c r="AD2923" s="40"/>
      <c r="AE2923" s="40"/>
      <c r="AT2923" s="19" t="s">
        <v>189</v>
      </c>
      <c r="AU2923" s="19" t="s">
        <v>82</v>
      </c>
    </row>
    <row r="2924" s="2" customFormat="1">
      <c r="A2924" s="40"/>
      <c r="B2924" s="41"/>
      <c r="C2924" s="42"/>
      <c r="D2924" s="233" t="s">
        <v>191</v>
      </c>
      <c r="E2924" s="42"/>
      <c r="F2924" s="234" t="s">
        <v>3227</v>
      </c>
      <c r="G2924" s="42"/>
      <c r="H2924" s="42"/>
      <c r="I2924" s="230"/>
      <c r="J2924" s="42"/>
      <c r="K2924" s="42"/>
      <c r="L2924" s="46"/>
      <c r="M2924" s="231"/>
      <c r="N2924" s="232"/>
      <c r="O2924" s="86"/>
      <c r="P2924" s="86"/>
      <c r="Q2924" s="86"/>
      <c r="R2924" s="86"/>
      <c r="S2924" s="86"/>
      <c r="T2924" s="87"/>
      <c r="U2924" s="40"/>
      <c r="V2924" s="40"/>
      <c r="W2924" s="40"/>
      <c r="X2924" s="40"/>
      <c r="Y2924" s="40"/>
      <c r="Z2924" s="40"/>
      <c r="AA2924" s="40"/>
      <c r="AB2924" s="40"/>
      <c r="AC2924" s="40"/>
      <c r="AD2924" s="40"/>
      <c r="AE2924" s="40"/>
      <c r="AT2924" s="19" t="s">
        <v>191</v>
      </c>
      <c r="AU2924" s="19" t="s">
        <v>82</v>
      </c>
    </row>
    <row r="2925" s="14" customFormat="1">
      <c r="A2925" s="14"/>
      <c r="B2925" s="246"/>
      <c r="C2925" s="247"/>
      <c r="D2925" s="228" t="s">
        <v>193</v>
      </c>
      <c r="E2925" s="248" t="s">
        <v>19</v>
      </c>
      <c r="F2925" s="249" t="s">
        <v>3228</v>
      </c>
      <c r="G2925" s="247"/>
      <c r="H2925" s="248" t="s">
        <v>19</v>
      </c>
      <c r="I2925" s="250"/>
      <c r="J2925" s="247"/>
      <c r="K2925" s="247"/>
      <c r="L2925" s="251"/>
      <c r="M2925" s="252"/>
      <c r="N2925" s="253"/>
      <c r="O2925" s="253"/>
      <c r="P2925" s="253"/>
      <c r="Q2925" s="253"/>
      <c r="R2925" s="253"/>
      <c r="S2925" s="253"/>
      <c r="T2925" s="254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T2925" s="255" t="s">
        <v>193</v>
      </c>
      <c r="AU2925" s="255" t="s">
        <v>82</v>
      </c>
      <c r="AV2925" s="14" t="s">
        <v>80</v>
      </c>
      <c r="AW2925" s="14" t="s">
        <v>33</v>
      </c>
      <c r="AX2925" s="14" t="s">
        <v>72</v>
      </c>
      <c r="AY2925" s="255" t="s">
        <v>180</v>
      </c>
    </row>
    <row r="2926" s="14" customFormat="1">
      <c r="A2926" s="14"/>
      <c r="B2926" s="246"/>
      <c r="C2926" s="247"/>
      <c r="D2926" s="228" t="s">
        <v>193</v>
      </c>
      <c r="E2926" s="248" t="s">
        <v>19</v>
      </c>
      <c r="F2926" s="249" t="s">
        <v>3229</v>
      </c>
      <c r="G2926" s="247"/>
      <c r="H2926" s="248" t="s">
        <v>19</v>
      </c>
      <c r="I2926" s="250"/>
      <c r="J2926" s="247"/>
      <c r="K2926" s="247"/>
      <c r="L2926" s="251"/>
      <c r="M2926" s="252"/>
      <c r="N2926" s="253"/>
      <c r="O2926" s="253"/>
      <c r="P2926" s="253"/>
      <c r="Q2926" s="253"/>
      <c r="R2926" s="253"/>
      <c r="S2926" s="253"/>
      <c r="T2926" s="254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T2926" s="255" t="s">
        <v>193</v>
      </c>
      <c r="AU2926" s="255" t="s">
        <v>82</v>
      </c>
      <c r="AV2926" s="14" t="s">
        <v>80</v>
      </c>
      <c r="AW2926" s="14" t="s">
        <v>33</v>
      </c>
      <c r="AX2926" s="14" t="s">
        <v>72</v>
      </c>
      <c r="AY2926" s="255" t="s">
        <v>180</v>
      </c>
    </row>
    <row r="2927" s="13" customFormat="1">
      <c r="A2927" s="13"/>
      <c r="B2927" s="235"/>
      <c r="C2927" s="236"/>
      <c r="D2927" s="228" t="s">
        <v>193</v>
      </c>
      <c r="E2927" s="237" t="s">
        <v>19</v>
      </c>
      <c r="F2927" s="238" t="s">
        <v>3230</v>
      </c>
      <c r="G2927" s="236"/>
      <c r="H2927" s="239">
        <v>15.77</v>
      </c>
      <c r="I2927" s="240"/>
      <c r="J2927" s="236"/>
      <c r="K2927" s="236"/>
      <c r="L2927" s="241"/>
      <c r="M2927" s="242"/>
      <c r="N2927" s="243"/>
      <c r="O2927" s="243"/>
      <c r="P2927" s="243"/>
      <c r="Q2927" s="243"/>
      <c r="R2927" s="243"/>
      <c r="S2927" s="243"/>
      <c r="T2927" s="244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45" t="s">
        <v>193</v>
      </c>
      <c r="AU2927" s="245" t="s">
        <v>82</v>
      </c>
      <c r="AV2927" s="13" t="s">
        <v>82</v>
      </c>
      <c r="AW2927" s="13" t="s">
        <v>33</v>
      </c>
      <c r="AX2927" s="13" t="s">
        <v>72</v>
      </c>
      <c r="AY2927" s="245" t="s">
        <v>180</v>
      </c>
    </row>
    <row r="2928" s="13" customFormat="1">
      <c r="A2928" s="13"/>
      <c r="B2928" s="235"/>
      <c r="C2928" s="236"/>
      <c r="D2928" s="228" t="s">
        <v>193</v>
      </c>
      <c r="E2928" s="237" t="s">
        <v>19</v>
      </c>
      <c r="F2928" s="238" t="s">
        <v>3231</v>
      </c>
      <c r="G2928" s="236"/>
      <c r="H2928" s="239">
        <v>6.6399999999999997</v>
      </c>
      <c r="I2928" s="240"/>
      <c r="J2928" s="236"/>
      <c r="K2928" s="236"/>
      <c r="L2928" s="241"/>
      <c r="M2928" s="242"/>
      <c r="N2928" s="243"/>
      <c r="O2928" s="243"/>
      <c r="P2928" s="243"/>
      <c r="Q2928" s="243"/>
      <c r="R2928" s="243"/>
      <c r="S2928" s="243"/>
      <c r="T2928" s="244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5" t="s">
        <v>193</v>
      </c>
      <c r="AU2928" s="245" t="s">
        <v>82</v>
      </c>
      <c r="AV2928" s="13" t="s">
        <v>82</v>
      </c>
      <c r="AW2928" s="13" t="s">
        <v>33</v>
      </c>
      <c r="AX2928" s="13" t="s">
        <v>72</v>
      </c>
      <c r="AY2928" s="245" t="s">
        <v>180</v>
      </c>
    </row>
    <row r="2929" s="14" customFormat="1">
      <c r="A2929" s="14"/>
      <c r="B2929" s="246"/>
      <c r="C2929" s="247"/>
      <c r="D2929" s="228" t="s">
        <v>193</v>
      </c>
      <c r="E2929" s="248" t="s">
        <v>19</v>
      </c>
      <c r="F2929" s="249" t="s">
        <v>3232</v>
      </c>
      <c r="G2929" s="247"/>
      <c r="H2929" s="248" t="s">
        <v>19</v>
      </c>
      <c r="I2929" s="250"/>
      <c r="J2929" s="247"/>
      <c r="K2929" s="247"/>
      <c r="L2929" s="251"/>
      <c r="M2929" s="252"/>
      <c r="N2929" s="253"/>
      <c r="O2929" s="253"/>
      <c r="P2929" s="253"/>
      <c r="Q2929" s="253"/>
      <c r="R2929" s="253"/>
      <c r="S2929" s="253"/>
      <c r="T2929" s="254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5" t="s">
        <v>193</v>
      </c>
      <c r="AU2929" s="255" t="s">
        <v>82</v>
      </c>
      <c r="AV2929" s="14" t="s">
        <v>80</v>
      </c>
      <c r="AW2929" s="14" t="s">
        <v>33</v>
      </c>
      <c r="AX2929" s="14" t="s">
        <v>72</v>
      </c>
      <c r="AY2929" s="255" t="s">
        <v>180</v>
      </c>
    </row>
    <row r="2930" s="13" customFormat="1">
      <c r="A2930" s="13"/>
      <c r="B2930" s="235"/>
      <c r="C2930" s="236"/>
      <c r="D2930" s="228" t="s">
        <v>193</v>
      </c>
      <c r="E2930" s="237" t="s">
        <v>19</v>
      </c>
      <c r="F2930" s="238" t="s">
        <v>3233</v>
      </c>
      <c r="G2930" s="236"/>
      <c r="H2930" s="239">
        <v>35.357999999999997</v>
      </c>
      <c r="I2930" s="240"/>
      <c r="J2930" s="236"/>
      <c r="K2930" s="236"/>
      <c r="L2930" s="241"/>
      <c r="M2930" s="242"/>
      <c r="N2930" s="243"/>
      <c r="O2930" s="243"/>
      <c r="P2930" s="243"/>
      <c r="Q2930" s="243"/>
      <c r="R2930" s="243"/>
      <c r="S2930" s="243"/>
      <c r="T2930" s="244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45" t="s">
        <v>193</v>
      </c>
      <c r="AU2930" s="245" t="s">
        <v>82</v>
      </c>
      <c r="AV2930" s="13" t="s">
        <v>82</v>
      </c>
      <c r="AW2930" s="13" t="s">
        <v>33</v>
      </c>
      <c r="AX2930" s="13" t="s">
        <v>72</v>
      </c>
      <c r="AY2930" s="245" t="s">
        <v>180</v>
      </c>
    </row>
    <row r="2931" s="13" customFormat="1">
      <c r="A2931" s="13"/>
      <c r="B2931" s="235"/>
      <c r="C2931" s="236"/>
      <c r="D2931" s="228" t="s">
        <v>193</v>
      </c>
      <c r="E2931" s="237" t="s">
        <v>19</v>
      </c>
      <c r="F2931" s="238" t="s">
        <v>3234</v>
      </c>
      <c r="G2931" s="236"/>
      <c r="H2931" s="239">
        <v>7.9020000000000001</v>
      </c>
      <c r="I2931" s="240"/>
      <c r="J2931" s="236"/>
      <c r="K2931" s="236"/>
      <c r="L2931" s="241"/>
      <c r="M2931" s="242"/>
      <c r="N2931" s="243"/>
      <c r="O2931" s="243"/>
      <c r="P2931" s="243"/>
      <c r="Q2931" s="243"/>
      <c r="R2931" s="243"/>
      <c r="S2931" s="243"/>
      <c r="T2931" s="244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45" t="s">
        <v>193</v>
      </c>
      <c r="AU2931" s="245" t="s">
        <v>82</v>
      </c>
      <c r="AV2931" s="13" t="s">
        <v>82</v>
      </c>
      <c r="AW2931" s="13" t="s">
        <v>33</v>
      </c>
      <c r="AX2931" s="13" t="s">
        <v>72</v>
      </c>
      <c r="AY2931" s="245" t="s">
        <v>180</v>
      </c>
    </row>
    <row r="2932" s="14" customFormat="1">
      <c r="A2932" s="14"/>
      <c r="B2932" s="246"/>
      <c r="C2932" s="247"/>
      <c r="D2932" s="228" t="s">
        <v>193</v>
      </c>
      <c r="E2932" s="248" t="s">
        <v>19</v>
      </c>
      <c r="F2932" s="249" t="s">
        <v>3235</v>
      </c>
      <c r="G2932" s="247"/>
      <c r="H2932" s="248" t="s">
        <v>19</v>
      </c>
      <c r="I2932" s="250"/>
      <c r="J2932" s="247"/>
      <c r="K2932" s="247"/>
      <c r="L2932" s="251"/>
      <c r="M2932" s="252"/>
      <c r="N2932" s="253"/>
      <c r="O2932" s="253"/>
      <c r="P2932" s="253"/>
      <c r="Q2932" s="253"/>
      <c r="R2932" s="253"/>
      <c r="S2932" s="253"/>
      <c r="T2932" s="254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55" t="s">
        <v>193</v>
      </c>
      <c r="AU2932" s="255" t="s">
        <v>82</v>
      </c>
      <c r="AV2932" s="14" t="s">
        <v>80</v>
      </c>
      <c r="AW2932" s="14" t="s">
        <v>33</v>
      </c>
      <c r="AX2932" s="14" t="s">
        <v>72</v>
      </c>
      <c r="AY2932" s="255" t="s">
        <v>180</v>
      </c>
    </row>
    <row r="2933" s="13" customFormat="1">
      <c r="A2933" s="13"/>
      <c r="B2933" s="235"/>
      <c r="C2933" s="236"/>
      <c r="D2933" s="228" t="s">
        <v>193</v>
      </c>
      <c r="E2933" s="237" t="s">
        <v>19</v>
      </c>
      <c r="F2933" s="238" t="s">
        <v>3236</v>
      </c>
      <c r="G2933" s="236"/>
      <c r="H2933" s="239">
        <v>26.684999999999999</v>
      </c>
      <c r="I2933" s="240"/>
      <c r="J2933" s="236"/>
      <c r="K2933" s="236"/>
      <c r="L2933" s="241"/>
      <c r="M2933" s="242"/>
      <c r="N2933" s="243"/>
      <c r="O2933" s="243"/>
      <c r="P2933" s="243"/>
      <c r="Q2933" s="243"/>
      <c r="R2933" s="243"/>
      <c r="S2933" s="243"/>
      <c r="T2933" s="244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45" t="s">
        <v>193</v>
      </c>
      <c r="AU2933" s="245" t="s">
        <v>82</v>
      </c>
      <c r="AV2933" s="13" t="s">
        <v>82</v>
      </c>
      <c r="AW2933" s="13" t="s">
        <v>33</v>
      </c>
      <c r="AX2933" s="13" t="s">
        <v>72</v>
      </c>
      <c r="AY2933" s="245" t="s">
        <v>180</v>
      </c>
    </row>
    <row r="2934" s="16" customFormat="1">
      <c r="A2934" s="16"/>
      <c r="B2934" s="267"/>
      <c r="C2934" s="268"/>
      <c r="D2934" s="228" t="s">
        <v>193</v>
      </c>
      <c r="E2934" s="269" t="s">
        <v>19</v>
      </c>
      <c r="F2934" s="270" t="s">
        <v>473</v>
      </c>
      <c r="G2934" s="268"/>
      <c r="H2934" s="271">
        <v>92.355000000000004</v>
      </c>
      <c r="I2934" s="272"/>
      <c r="J2934" s="268"/>
      <c r="K2934" s="268"/>
      <c r="L2934" s="273"/>
      <c r="M2934" s="274"/>
      <c r="N2934" s="275"/>
      <c r="O2934" s="275"/>
      <c r="P2934" s="275"/>
      <c r="Q2934" s="275"/>
      <c r="R2934" s="275"/>
      <c r="S2934" s="275"/>
      <c r="T2934" s="276"/>
      <c r="U2934" s="16"/>
      <c r="V2934" s="16"/>
      <c r="W2934" s="16"/>
      <c r="X2934" s="16"/>
      <c r="Y2934" s="16"/>
      <c r="Z2934" s="16"/>
      <c r="AA2934" s="16"/>
      <c r="AB2934" s="16"/>
      <c r="AC2934" s="16"/>
      <c r="AD2934" s="16"/>
      <c r="AE2934" s="16"/>
      <c r="AT2934" s="277" t="s">
        <v>193</v>
      </c>
      <c r="AU2934" s="277" t="s">
        <v>82</v>
      </c>
      <c r="AV2934" s="16" t="s">
        <v>100</v>
      </c>
      <c r="AW2934" s="16" t="s">
        <v>33</v>
      </c>
      <c r="AX2934" s="16" t="s">
        <v>72</v>
      </c>
      <c r="AY2934" s="277" t="s">
        <v>180</v>
      </c>
    </row>
    <row r="2935" s="14" customFormat="1">
      <c r="A2935" s="14"/>
      <c r="B2935" s="246"/>
      <c r="C2935" s="247"/>
      <c r="D2935" s="228" t="s">
        <v>193</v>
      </c>
      <c r="E2935" s="248" t="s">
        <v>19</v>
      </c>
      <c r="F2935" s="249" t="s">
        <v>3237</v>
      </c>
      <c r="G2935" s="247"/>
      <c r="H2935" s="248" t="s">
        <v>19</v>
      </c>
      <c r="I2935" s="250"/>
      <c r="J2935" s="247"/>
      <c r="K2935" s="247"/>
      <c r="L2935" s="251"/>
      <c r="M2935" s="252"/>
      <c r="N2935" s="253"/>
      <c r="O2935" s="253"/>
      <c r="P2935" s="253"/>
      <c r="Q2935" s="253"/>
      <c r="R2935" s="253"/>
      <c r="S2935" s="253"/>
      <c r="T2935" s="254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T2935" s="255" t="s">
        <v>193</v>
      </c>
      <c r="AU2935" s="255" t="s">
        <v>82</v>
      </c>
      <c r="AV2935" s="14" t="s">
        <v>80</v>
      </c>
      <c r="AW2935" s="14" t="s">
        <v>33</v>
      </c>
      <c r="AX2935" s="14" t="s">
        <v>72</v>
      </c>
      <c r="AY2935" s="255" t="s">
        <v>180</v>
      </c>
    </row>
    <row r="2936" s="13" customFormat="1">
      <c r="A2936" s="13"/>
      <c r="B2936" s="235"/>
      <c r="C2936" s="236"/>
      <c r="D2936" s="228" t="s">
        <v>193</v>
      </c>
      <c r="E2936" s="237" t="s">
        <v>19</v>
      </c>
      <c r="F2936" s="238" t="s">
        <v>3238</v>
      </c>
      <c r="G2936" s="236"/>
      <c r="H2936" s="239">
        <v>1.3999999999999999</v>
      </c>
      <c r="I2936" s="240"/>
      <c r="J2936" s="236"/>
      <c r="K2936" s="236"/>
      <c r="L2936" s="241"/>
      <c r="M2936" s="242"/>
      <c r="N2936" s="243"/>
      <c r="O2936" s="243"/>
      <c r="P2936" s="243"/>
      <c r="Q2936" s="243"/>
      <c r="R2936" s="243"/>
      <c r="S2936" s="243"/>
      <c r="T2936" s="244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45" t="s">
        <v>193</v>
      </c>
      <c r="AU2936" s="245" t="s">
        <v>82</v>
      </c>
      <c r="AV2936" s="13" t="s">
        <v>82</v>
      </c>
      <c r="AW2936" s="13" t="s">
        <v>33</v>
      </c>
      <c r="AX2936" s="13" t="s">
        <v>72</v>
      </c>
      <c r="AY2936" s="245" t="s">
        <v>180</v>
      </c>
    </row>
    <row r="2937" s="14" customFormat="1">
      <c r="A2937" s="14"/>
      <c r="B2937" s="246"/>
      <c r="C2937" s="247"/>
      <c r="D2937" s="228" t="s">
        <v>193</v>
      </c>
      <c r="E2937" s="248" t="s">
        <v>19</v>
      </c>
      <c r="F2937" s="249" t="s">
        <v>1471</v>
      </c>
      <c r="G2937" s="247"/>
      <c r="H2937" s="248" t="s">
        <v>19</v>
      </c>
      <c r="I2937" s="250"/>
      <c r="J2937" s="247"/>
      <c r="K2937" s="247"/>
      <c r="L2937" s="251"/>
      <c r="M2937" s="252"/>
      <c r="N2937" s="253"/>
      <c r="O2937" s="253"/>
      <c r="P2937" s="253"/>
      <c r="Q2937" s="253"/>
      <c r="R2937" s="253"/>
      <c r="S2937" s="253"/>
      <c r="T2937" s="254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55" t="s">
        <v>193</v>
      </c>
      <c r="AU2937" s="255" t="s">
        <v>82</v>
      </c>
      <c r="AV2937" s="14" t="s">
        <v>80</v>
      </c>
      <c r="AW2937" s="14" t="s">
        <v>33</v>
      </c>
      <c r="AX2937" s="14" t="s">
        <v>72</v>
      </c>
      <c r="AY2937" s="255" t="s">
        <v>180</v>
      </c>
    </row>
    <row r="2938" s="13" customFormat="1">
      <c r="A2938" s="13"/>
      <c r="B2938" s="235"/>
      <c r="C2938" s="236"/>
      <c r="D2938" s="228" t="s">
        <v>193</v>
      </c>
      <c r="E2938" s="237" t="s">
        <v>19</v>
      </c>
      <c r="F2938" s="238" t="s">
        <v>3239</v>
      </c>
      <c r="G2938" s="236"/>
      <c r="H2938" s="239">
        <v>7.96</v>
      </c>
      <c r="I2938" s="240"/>
      <c r="J2938" s="236"/>
      <c r="K2938" s="236"/>
      <c r="L2938" s="241"/>
      <c r="M2938" s="242"/>
      <c r="N2938" s="243"/>
      <c r="O2938" s="243"/>
      <c r="P2938" s="243"/>
      <c r="Q2938" s="243"/>
      <c r="R2938" s="243"/>
      <c r="S2938" s="243"/>
      <c r="T2938" s="244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45" t="s">
        <v>193</v>
      </c>
      <c r="AU2938" s="245" t="s">
        <v>82</v>
      </c>
      <c r="AV2938" s="13" t="s">
        <v>82</v>
      </c>
      <c r="AW2938" s="13" t="s">
        <v>33</v>
      </c>
      <c r="AX2938" s="13" t="s">
        <v>72</v>
      </c>
      <c r="AY2938" s="245" t="s">
        <v>180</v>
      </c>
    </row>
    <row r="2939" s="14" customFormat="1">
      <c r="A2939" s="14"/>
      <c r="B2939" s="246"/>
      <c r="C2939" s="247"/>
      <c r="D2939" s="228" t="s">
        <v>193</v>
      </c>
      <c r="E2939" s="248" t="s">
        <v>19</v>
      </c>
      <c r="F2939" s="249" t="s">
        <v>3240</v>
      </c>
      <c r="G2939" s="247"/>
      <c r="H2939" s="248" t="s">
        <v>19</v>
      </c>
      <c r="I2939" s="250"/>
      <c r="J2939" s="247"/>
      <c r="K2939" s="247"/>
      <c r="L2939" s="251"/>
      <c r="M2939" s="252"/>
      <c r="N2939" s="253"/>
      <c r="O2939" s="253"/>
      <c r="P2939" s="253"/>
      <c r="Q2939" s="253"/>
      <c r="R2939" s="253"/>
      <c r="S2939" s="253"/>
      <c r="T2939" s="254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55" t="s">
        <v>193</v>
      </c>
      <c r="AU2939" s="255" t="s">
        <v>82</v>
      </c>
      <c r="AV2939" s="14" t="s">
        <v>80</v>
      </c>
      <c r="AW2939" s="14" t="s">
        <v>33</v>
      </c>
      <c r="AX2939" s="14" t="s">
        <v>72</v>
      </c>
      <c r="AY2939" s="255" t="s">
        <v>180</v>
      </c>
    </row>
    <row r="2940" s="13" customFormat="1">
      <c r="A2940" s="13"/>
      <c r="B2940" s="235"/>
      <c r="C2940" s="236"/>
      <c r="D2940" s="228" t="s">
        <v>193</v>
      </c>
      <c r="E2940" s="237" t="s">
        <v>19</v>
      </c>
      <c r="F2940" s="238" t="s">
        <v>3236</v>
      </c>
      <c r="G2940" s="236"/>
      <c r="H2940" s="239">
        <v>26.684999999999999</v>
      </c>
      <c r="I2940" s="240"/>
      <c r="J2940" s="236"/>
      <c r="K2940" s="236"/>
      <c r="L2940" s="241"/>
      <c r="M2940" s="242"/>
      <c r="N2940" s="243"/>
      <c r="O2940" s="243"/>
      <c r="P2940" s="243"/>
      <c r="Q2940" s="243"/>
      <c r="R2940" s="243"/>
      <c r="S2940" s="243"/>
      <c r="T2940" s="244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45" t="s">
        <v>193</v>
      </c>
      <c r="AU2940" s="245" t="s">
        <v>82</v>
      </c>
      <c r="AV2940" s="13" t="s">
        <v>82</v>
      </c>
      <c r="AW2940" s="13" t="s">
        <v>33</v>
      </c>
      <c r="AX2940" s="13" t="s">
        <v>72</v>
      </c>
      <c r="AY2940" s="245" t="s">
        <v>180</v>
      </c>
    </row>
    <row r="2941" s="14" customFormat="1">
      <c r="A2941" s="14"/>
      <c r="B2941" s="246"/>
      <c r="C2941" s="247"/>
      <c r="D2941" s="228" t="s">
        <v>193</v>
      </c>
      <c r="E2941" s="248" t="s">
        <v>19</v>
      </c>
      <c r="F2941" s="249" t="s">
        <v>1296</v>
      </c>
      <c r="G2941" s="247"/>
      <c r="H2941" s="248" t="s">
        <v>19</v>
      </c>
      <c r="I2941" s="250"/>
      <c r="J2941" s="247"/>
      <c r="K2941" s="247"/>
      <c r="L2941" s="251"/>
      <c r="M2941" s="252"/>
      <c r="N2941" s="253"/>
      <c r="O2941" s="253"/>
      <c r="P2941" s="253"/>
      <c r="Q2941" s="253"/>
      <c r="R2941" s="253"/>
      <c r="S2941" s="253"/>
      <c r="T2941" s="254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T2941" s="255" t="s">
        <v>193</v>
      </c>
      <c r="AU2941" s="255" t="s">
        <v>82</v>
      </c>
      <c r="AV2941" s="14" t="s">
        <v>80</v>
      </c>
      <c r="AW2941" s="14" t="s">
        <v>33</v>
      </c>
      <c r="AX2941" s="14" t="s">
        <v>72</v>
      </c>
      <c r="AY2941" s="255" t="s">
        <v>180</v>
      </c>
    </row>
    <row r="2942" s="13" customFormat="1">
      <c r="A2942" s="13"/>
      <c r="B2942" s="235"/>
      <c r="C2942" s="236"/>
      <c r="D2942" s="228" t="s">
        <v>193</v>
      </c>
      <c r="E2942" s="237" t="s">
        <v>19</v>
      </c>
      <c r="F2942" s="238" t="s">
        <v>3241</v>
      </c>
      <c r="G2942" s="236"/>
      <c r="H2942" s="239">
        <v>68.183999999999998</v>
      </c>
      <c r="I2942" s="240"/>
      <c r="J2942" s="236"/>
      <c r="K2942" s="236"/>
      <c r="L2942" s="241"/>
      <c r="M2942" s="242"/>
      <c r="N2942" s="243"/>
      <c r="O2942" s="243"/>
      <c r="P2942" s="243"/>
      <c r="Q2942" s="243"/>
      <c r="R2942" s="243"/>
      <c r="S2942" s="243"/>
      <c r="T2942" s="244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45" t="s">
        <v>193</v>
      </c>
      <c r="AU2942" s="245" t="s">
        <v>82</v>
      </c>
      <c r="AV2942" s="13" t="s">
        <v>82</v>
      </c>
      <c r="AW2942" s="13" t="s">
        <v>33</v>
      </c>
      <c r="AX2942" s="13" t="s">
        <v>72</v>
      </c>
      <c r="AY2942" s="245" t="s">
        <v>180</v>
      </c>
    </row>
    <row r="2943" s="13" customFormat="1">
      <c r="A2943" s="13"/>
      <c r="B2943" s="235"/>
      <c r="C2943" s="236"/>
      <c r="D2943" s="228" t="s">
        <v>193</v>
      </c>
      <c r="E2943" s="237" t="s">
        <v>19</v>
      </c>
      <c r="F2943" s="238" t="s">
        <v>3242</v>
      </c>
      <c r="G2943" s="236"/>
      <c r="H2943" s="239">
        <v>111.206</v>
      </c>
      <c r="I2943" s="240"/>
      <c r="J2943" s="236"/>
      <c r="K2943" s="236"/>
      <c r="L2943" s="241"/>
      <c r="M2943" s="242"/>
      <c r="N2943" s="243"/>
      <c r="O2943" s="243"/>
      <c r="P2943" s="243"/>
      <c r="Q2943" s="243"/>
      <c r="R2943" s="243"/>
      <c r="S2943" s="243"/>
      <c r="T2943" s="244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45" t="s">
        <v>193</v>
      </c>
      <c r="AU2943" s="245" t="s">
        <v>82</v>
      </c>
      <c r="AV2943" s="13" t="s">
        <v>82</v>
      </c>
      <c r="AW2943" s="13" t="s">
        <v>33</v>
      </c>
      <c r="AX2943" s="13" t="s">
        <v>72</v>
      </c>
      <c r="AY2943" s="245" t="s">
        <v>180</v>
      </c>
    </row>
    <row r="2944" s="14" customFormat="1">
      <c r="A2944" s="14"/>
      <c r="B2944" s="246"/>
      <c r="C2944" s="247"/>
      <c r="D2944" s="228" t="s">
        <v>193</v>
      </c>
      <c r="E2944" s="248" t="s">
        <v>19</v>
      </c>
      <c r="F2944" s="249" t="s">
        <v>3243</v>
      </c>
      <c r="G2944" s="247"/>
      <c r="H2944" s="248" t="s">
        <v>19</v>
      </c>
      <c r="I2944" s="250"/>
      <c r="J2944" s="247"/>
      <c r="K2944" s="247"/>
      <c r="L2944" s="251"/>
      <c r="M2944" s="252"/>
      <c r="N2944" s="253"/>
      <c r="O2944" s="253"/>
      <c r="P2944" s="253"/>
      <c r="Q2944" s="253"/>
      <c r="R2944" s="253"/>
      <c r="S2944" s="253"/>
      <c r="T2944" s="254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T2944" s="255" t="s">
        <v>193</v>
      </c>
      <c r="AU2944" s="255" t="s">
        <v>82</v>
      </c>
      <c r="AV2944" s="14" t="s">
        <v>80</v>
      </c>
      <c r="AW2944" s="14" t="s">
        <v>33</v>
      </c>
      <c r="AX2944" s="14" t="s">
        <v>72</v>
      </c>
      <c r="AY2944" s="255" t="s">
        <v>180</v>
      </c>
    </row>
    <row r="2945" s="13" customFormat="1">
      <c r="A2945" s="13"/>
      <c r="B2945" s="235"/>
      <c r="C2945" s="236"/>
      <c r="D2945" s="228" t="s">
        <v>193</v>
      </c>
      <c r="E2945" s="237" t="s">
        <v>19</v>
      </c>
      <c r="F2945" s="238" t="s">
        <v>3244</v>
      </c>
      <c r="G2945" s="236"/>
      <c r="H2945" s="239">
        <v>60.987000000000002</v>
      </c>
      <c r="I2945" s="240"/>
      <c r="J2945" s="236"/>
      <c r="K2945" s="236"/>
      <c r="L2945" s="241"/>
      <c r="M2945" s="242"/>
      <c r="N2945" s="243"/>
      <c r="O2945" s="243"/>
      <c r="P2945" s="243"/>
      <c r="Q2945" s="243"/>
      <c r="R2945" s="243"/>
      <c r="S2945" s="243"/>
      <c r="T2945" s="244"/>
      <c r="U2945" s="13"/>
      <c r="V2945" s="13"/>
      <c r="W2945" s="13"/>
      <c r="X2945" s="13"/>
      <c r="Y2945" s="13"/>
      <c r="Z2945" s="13"/>
      <c r="AA2945" s="13"/>
      <c r="AB2945" s="13"/>
      <c r="AC2945" s="13"/>
      <c r="AD2945" s="13"/>
      <c r="AE2945" s="13"/>
      <c r="AT2945" s="245" t="s">
        <v>193</v>
      </c>
      <c r="AU2945" s="245" t="s">
        <v>82</v>
      </c>
      <c r="AV2945" s="13" t="s">
        <v>82</v>
      </c>
      <c r="AW2945" s="13" t="s">
        <v>33</v>
      </c>
      <c r="AX2945" s="13" t="s">
        <v>72</v>
      </c>
      <c r="AY2945" s="245" t="s">
        <v>180</v>
      </c>
    </row>
    <row r="2946" s="16" customFormat="1">
      <c r="A2946" s="16"/>
      <c r="B2946" s="267"/>
      <c r="C2946" s="268"/>
      <c r="D2946" s="228" t="s">
        <v>193</v>
      </c>
      <c r="E2946" s="269" t="s">
        <v>19</v>
      </c>
      <c r="F2946" s="270" t="s">
        <v>473</v>
      </c>
      <c r="G2946" s="268"/>
      <c r="H2946" s="271">
        <v>276.42200000000003</v>
      </c>
      <c r="I2946" s="272"/>
      <c r="J2946" s="268"/>
      <c r="K2946" s="268"/>
      <c r="L2946" s="273"/>
      <c r="M2946" s="274"/>
      <c r="N2946" s="275"/>
      <c r="O2946" s="275"/>
      <c r="P2946" s="275"/>
      <c r="Q2946" s="275"/>
      <c r="R2946" s="275"/>
      <c r="S2946" s="275"/>
      <c r="T2946" s="276"/>
      <c r="U2946" s="16"/>
      <c r="V2946" s="16"/>
      <c r="W2946" s="16"/>
      <c r="X2946" s="16"/>
      <c r="Y2946" s="16"/>
      <c r="Z2946" s="16"/>
      <c r="AA2946" s="16"/>
      <c r="AB2946" s="16"/>
      <c r="AC2946" s="16"/>
      <c r="AD2946" s="16"/>
      <c r="AE2946" s="16"/>
      <c r="AT2946" s="277" t="s">
        <v>193</v>
      </c>
      <c r="AU2946" s="277" t="s">
        <v>82</v>
      </c>
      <c r="AV2946" s="16" t="s">
        <v>100</v>
      </c>
      <c r="AW2946" s="16" t="s">
        <v>33</v>
      </c>
      <c r="AX2946" s="16" t="s">
        <v>72</v>
      </c>
      <c r="AY2946" s="277" t="s">
        <v>180</v>
      </c>
    </row>
    <row r="2947" s="15" customFormat="1">
      <c r="A2947" s="15"/>
      <c r="B2947" s="256"/>
      <c r="C2947" s="257"/>
      <c r="D2947" s="228" t="s">
        <v>193</v>
      </c>
      <c r="E2947" s="258" t="s">
        <v>19</v>
      </c>
      <c r="F2947" s="259" t="s">
        <v>353</v>
      </c>
      <c r="G2947" s="257"/>
      <c r="H2947" s="260">
        <v>368.77699999999999</v>
      </c>
      <c r="I2947" s="261"/>
      <c r="J2947" s="257"/>
      <c r="K2947" s="257"/>
      <c r="L2947" s="262"/>
      <c r="M2947" s="263"/>
      <c r="N2947" s="264"/>
      <c r="O2947" s="264"/>
      <c r="P2947" s="264"/>
      <c r="Q2947" s="264"/>
      <c r="R2947" s="264"/>
      <c r="S2947" s="264"/>
      <c r="T2947" s="265"/>
      <c r="U2947" s="15"/>
      <c r="V2947" s="15"/>
      <c r="W2947" s="15"/>
      <c r="X2947" s="15"/>
      <c r="Y2947" s="15"/>
      <c r="Z2947" s="15"/>
      <c r="AA2947" s="15"/>
      <c r="AB2947" s="15"/>
      <c r="AC2947" s="15"/>
      <c r="AD2947" s="15"/>
      <c r="AE2947" s="15"/>
      <c r="AT2947" s="266" t="s">
        <v>193</v>
      </c>
      <c r="AU2947" s="266" t="s">
        <v>82</v>
      </c>
      <c r="AV2947" s="15" t="s">
        <v>187</v>
      </c>
      <c r="AW2947" s="15" t="s">
        <v>33</v>
      </c>
      <c r="AX2947" s="15" t="s">
        <v>80</v>
      </c>
      <c r="AY2947" s="266" t="s">
        <v>180</v>
      </c>
    </row>
    <row r="2948" s="2" customFormat="1" ht="16.5" customHeight="1">
      <c r="A2948" s="40"/>
      <c r="B2948" s="41"/>
      <c r="C2948" s="282" t="s">
        <v>3245</v>
      </c>
      <c r="D2948" s="282" t="s">
        <v>754</v>
      </c>
      <c r="E2948" s="283" t="s">
        <v>3246</v>
      </c>
      <c r="F2948" s="284" t="s">
        <v>3247</v>
      </c>
      <c r="G2948" s="285" t="s">
        <v>3248</v>
      </c>
      <c r="H2948" s="286">
        <v>297.19999999999999</v>
      </c>
      <c r="I2948" s="287"/>
      <c r="J2948" s="288">
        <f>ROUND(I2948*H2948,2)</f>
        <v>0</v>
      </c>
      <c r="K2948" s="284" t="s">
        <v>186</v>
      </c>
      <c r="L2948" s="289"/>
      <c r="M2948" s="290" t="s">
        <v>19</v>
      </c>
      <c r="N2948" s="291" t="s">
        <v>43</v>
      </c>
      <c r="O2948" s="86"/>
      <c r="P2948" s="224">
        <f>O2948*H2948</f>
        <v>0</v>
      </c>
      <c r="Q2948" s="224">
        <v>0.001</v>
      </c>
      <c r="R2948" s="224">
        <f>Q2948*H2948</f>
        <v>0.29720000000000002</v>
      </c>
      <c r="S2948" s="224">
        <v>0</v>
      </c>
      <c r="T2948" s="225">
        <f>S2948*H2948</f>
        <v>0</v>
      </c>
      <c r="U2948" s="40"/>
      <c r="V2948" s="40"/>
      <c r="W2948" s="40"/>
      <c r="X2948" s="40"/>
      <c r="Y2948" s="40"/>
      <c r="Z2948" s="40"/>
      <c r="AA2948" s="40"/>
      <c r="AB2948" s="40"/>
      <c r="AC2948" s="40"/>
      <c r="AD2948" s="40"/>
      <c r="AE2948" s="40"/>
      <c r="AR2948" s="226" t="s">
        <v>398</v>
      </c>
      <c r="AT2948" s="226" t="s">
        <v>754</v>
      </c>
      <c r="AU2948" s="226" t="s">
        <v>82</v>
      </c>
      <c r="AY2948" s="19" t="s">
        <v>180</v>
      </c>
      <c r="BE2948" s="227">
        <f>IF(N2948="základní",J2948,0)</f>
        <v>0</v>
      </c>
      <c r="BF2948" s="227">
        <f>IF(N2948="snížená",J2948,0)</f>
        <v>0</v>
      </c>
      <c r="BG2948" s="227">
        <f>IF(N2948="zákl. přenesená",J2948,0)</f>
        <v>0</v>
      </c>
      <c r="BH2948" s="227">
        <f>IF(N2948="sníž. přenesená",J2948,0)</f>
        <v>0</v>
      </c>
      <c r="BI2948" s="227">
        <f>IF(N2948="nulová",J2948,0)</f>
        <v>0</v>
      </c>
      <c r="BJ2948" s="19" t="s">
        <v>80</v>
      </c>
      <c r="BK2948" s="227">
        <f>ROUND(I2948*H2948,2)</f>
        <v>0</v>
      </c>
      <c r="BL2948" s="19" t="s">
        <v>286</v>
      </c>
      <c r="BM2948" s="226" t="s">
        <v>3249</v>
      </c>
    </row>
    <row r="2949" s="2" customFormat="1">
      <c r="A2949" s="40"/>
      <c r="B2949" s="41"/>
      <c r="C2949" s="42"/>
      <c r="D2949" s="228" t="s">
        <v>189</v>
      </c>
      <c r="E2949" s="42"/>
      <c r="F2949" s="229" t="s">
        <v>3247</v>
      </c>
      <c r="G2949" s="42"/>
      <c r="H2949" s="42"/>
      <c r="I2949" s="230"/>
      <c r="J2949" s="42"/>
      <c r="K2949" s="42"/>
      <c r="L2949" s="46"/>
      <c r="M2949" s="231"/>
      <c r="N2949" s="232"/>
      <c r="O2949" s="86"/>
      <c r="P2949" s="86"/>
      <c r="Q2949" s="86"/>
      <c r="R2949" s="86"/>
      <c r="S2949" s="86"/>
      <c r="T2949" s="87"/>
      <c r="U2949" s="40"/>
      <c r="V2949" s="40"/>
      <c r="W2949" s="40"/>
      <c r="X2949" s="40"/>
      <c r="Y2949" s="40"/>
      <c r="Z2949" s="40"/>
      <c r="AA2949" s="40"/>
      <c r="AB2949" s="40"/>
      <c r="AC2949" s="40"/>
      <c r="AD2949" s="40"/>
      <c r="AE2949" s="40"/>
      <c r="AT2949" s="19" t="s">
        <v>189</v>
      </c>
      <c r="AU2949" s="19" t="s">
        <v>82</v>
      </c>
    </row>
    <row r="2950" s="13" customFormat="1">
      <c r="A2950" s="13"/>
      <c r="B2950" s="235"/>
      <c r="C2950" s="236"/>
      <c r="D2950" s="228" t="s">
        <v>193</v>
      </c>
      <c r="E2950" s="237" t="s">
        <v>19</v>
      </c>
      <c r="F2950" s="238" t="s">
        <v>3250</v>
      </c>
      <c r="G2950" s="236"/>
      <c r="H2950" s="239">
        <v>297.19999999999999</v>
      </c>
      <c r="I2950" s="240"/>
      <c r="J2950" s="236"/>
      <c r="K2950" s="236"/>
      <c r="L2950" s="241"/>
      <c r="M2950" s="242"/>
      <c r="N2950" s="243"/>
      <c r="O2950" s="243"/>
      <c r="P2950" s="243"/>
      <c r="Q2950" s="243"/>
      <c r="R2950" s="243"/>
      <c r="S2950" s="243"/>
      <c r="T2950" s="244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45" t="s">
        <v>193</v>
      </c>
      <c r="AU2950" s="245" t="s">
        <v>82</v>
      </c>
      <c r="AV2950" s="13" t="s">
        <v>82</v>
      </c>
      <c r="AW2950" s="13" t="s">
        <v>33</v>
      </c>
      <c r="AX2950" s="13" t="s">
        <v>80</v>
      </c>
      <c r="AY2950" s="245" t="s">
        <v>180</v>
      </c>
    </row>
    <row r="2951" s="2" customFormat="1" ht="16.5" customHeight="1">
      <c r="A2951" s="40"/>
      <c r="B2951" s="41"/>
      <c r="C2951" s="215" t="s">
        <v>3251</v>
      </c>
      <c r="D2951" s="215" t="s">
        <v>182</v>
      </c>
      <c r="E2951" s="216" t="s">
        <v>3252</v>
      </c>
      <c r="F2951" s="217" t="s">
        <v>3253</v>
      </c>
      <c r="G2951" s="218" t="s">
        <v>185</v>
      </c>
      <c r="H2951" s="219">
        <v>53.369999999999997</v>
      </c>
      <c r="I2951" s="220"/>
      <c r="J2951" s="221">
        <f>ROUND(I2951*H2951,2)</f>
        <v>0</v>
      </c>
      <c r="K2951" s="217" t="s">
        <v>186</v>
      </c>
      <c r="L2951" s="46"/>
      <c r="M2951" s="222" t="s">
        <v>19</v>
      </c>
      <c r="N2951" s="223" t="s">
        <v>43</v>
      </c>
      <c r="O2951" s="86"/>
      <c r="P2951" s="224">
        <f>O2951*H2951</f>
        <v>0</v>
      </c>
      <c r="Q2951" s="224">
        <v>0</v>
      </c>
      <c r="R2951" s="224">
        <f>Q2951*H2951</f>
        <v>0</v>
      </c>
      <c r="S2951" s="224">
        <v>0</v>
      </c>
      <c r="T2951" s="225">
        <f>S2951*H2951</f>
        <v>0</v>
      </c>
      <c r="U2951" s="40"/>
      <c r="V2951" s="40"/>
      <c r="W2951" s="40"/>
      <c r="X2951" s="40"/>
      <c r="Y2951" s="40"/>
      <c r="Z2951" s="40"/>
      <c r="AA2951" s="40"/>
      <c r="AB2951" s="40"/>
      <c r="AC2951" s="40"/>
      <c r="AD2951" s="40"/>
      <c r="AE2951" s="40"/>
      <c r="AR2951" s="226" t="s">
        <v>286</v>
      </c>
      <c r="AT2951" s="226" t="s">
        <v>182</v>
      </c>
      <c r="AU2951" s="226" t="s">
        <v>82</v>
      </c>
      <c r="AY2951" s="19" t="s">
        <v>180</v>
      </c>
      <c r="BE2951" s="227">
        <f>IF(N2951="základní",J2951,0)</f>
        <v>0</v>
      </c>
      <c r="BF2951" s="227">
        <f>IF(N2951="snížená",J2951,0)</f>
        <v>0</v>
      </c>
      <c r="BG2951" s="227">
        <f>IF(N2951="zákl. přenesená",J2951,0)</f>
        <v>0</v>
      </c>
      <c r="BH2951" s="227">
        <f>IF(N2951="sníž. přenesená",J2951,0)</f>
        <v>0</v>
      </c>
      <c r="BI2951" s="227">
        <f>IF(N2951="nulová",J2951,0)</f>
        <v>0</v>
      </c>
      <c r="BJ2951" s="19" t="s">
        <v>80</v>
      </c>
      <c r="BK2951" s="227">
        <f>ROUND(I2951*H2951,2)</f>
        <v>0</v>
      </c>
      <c r="BL2951" s="19" t="s">
        <v>286</v>
      </c>
      <c r="BM2951" s="226" t="s">
        <v>3254</v>
      </c>
    </row>
    <row r="2952" s="2" customFormat="1">
      <c r="A2952" s="40"/>
      <c r="B2952" s="41"/>
      <c r="C2952" s="42"/>
      <c r="D2952" s="228" t="s">
        <v>189</v>
      </c>
      <c r="E2952" s="42"/>
      <c r="F2952" s="229" t="s">
        <v>3255</v>
      </c>
      <c r="G2952" s="42"/>
      <c r="H2952" s="42"/>
      <c r="I2952" s="230"/>
      <c r="J2952" s="42"/>
      <c r="K2952" s="42"/>
      <c r="L2952" s="46"/>
      <c r="M2952" s="231"/>
      <c r="N2952" s="232"/>
      <c r="O2952" s="86"/>
      <c r="P2952" s="86"/>
      <c r="Q2952" s="86"/>
      <c r="R2952" s="86"/>
      <c r="S2952" s="86"/>
      <c r="T2952" s="87"/>
      <c r="U2952" s="40"/>
      <c r="V2952" s="40"/>
      <c r="W2952" s="40"/>
      <c r="X2952" s="40"/>
      <c r="Y2952" s="40"/>
      <c r="Z2952" s="40"/>
      <c r="AA2952" s="40"/>
      <c r="AB2952" s="40"/>
      <c r="AC2952" s="40"/>
      <c r="AD2952" s="40"/>
      <c r="AE2952" s="40"/>
      <c r="AT2952" s="19" t="s">
        <v>189</v>
      </c>
      <c r="AU2952" s="19" t="s">
        <v>82</v>
      </c>
    </row>
    <row r="2953" s="2" customFormat="1">
      <c r="A2953" s="40"/>
      <c r="B2953" s="41"/>
      <c r="C2953" s="42"/>
      <c r="D2953" s="233" t="s">
        <v>191</v>
      </c>
      <c r="E2953" s="42"/>
      <c r="F2953" s="234" t="s">
        <v>3256</v>
      </c>
      <c r="G2953" s="42"/>
      <c r="H2953" s="42"/>
      <c r="I2953" s="230"/>
      <c r="J2953" s="42"/>
      <c r="K2953" s="42"/>
      <c r="L2953" s="46"/>
      <c r="M2953" s="231"/>
      <c r="N2953" s="232"/>
      <c r="O2953" s="86"/>
      <c r="P2953" s="86"/>
      <c r="Q2953" s="86"/>
      <c r="R2953" s="86"/>
      <c r="S2953" s="86"/>
      <c r="T2953" s="87"/>
      <c r="U2953" s="40"/>
      <c r="V2953" s="40"/>
      <c r="W2953" s="40"/>
      <c r="X2953" s="40"/>
      <c r="Y2953" s="40"/>
      <c r="Z2953" s="40"/>
      <c r="AA2953" s="40"/>
      <c r="AB2953" s="40"/>
      <c r="AC2953" s="40"/>
      <c r="AD2953" s="40"/>
      <c r="AE2953" s="40"/>
      <c r="AT2953" s="19" t="s">
        <v>191</v>
      </c>
      <c r="AU2953" s="19" t="s">
        <v>82</v>
      </c>
    </row>
    <row r="2954" s="14" customFormat="1">
      <c r="A2954" s="14"/>
      <c r="B2954" s="246"/>
      <c r="C2954" s="247"/>
      <c r="D2954" s="228" t="s">
        <v>193</v>
      </c>
      <c r="E2954" s="248" t="s">
        <v>19</v>
      </c>
      <c r="F2954" s="249" t="s">
        <v>3257</v>
      </c>
      <c r="G2954" s="247"/>
      <c r="H2954" s="248" t="s">
        <v>19</v>
      </c>
      <c r="I2954" s="250"/>
      <c r="J2954" s="247"/>
      <c r="K2954" s="247"/>
      <c r="L2954" s="251"/>
      <c r="M2954" s="252"/>
      <c r="N2954" s="253"/>
      <c r="O2954" s="253"/>
      <c r="P2954" s="253"/>
      <c r="Q2954" s="253"/>
      <c r="R2954" s="253"/>
      <c r="S2954" s="253"/>
      <c r="T2954" s="254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T2954" s="255" t="s">
        <v>193</v>
      </c>
      <c r="AU2954" s="255" t="s">
        <v>82</v>
      </c>
      <c r="AV2954" s="14" t="s">
        <v>80</v>
      </c>
      <c r="AW2954" s="14" t="s">
        <v>33</v>
      </c>
      <c r="AX2954" s="14" t="s">
        <v>72</v>
      </c>
      <c r="AY2954" s="255" t="s">
        <v>180</v>
      </c>
    </row>
    <row r="2955" s="14" customFormat="1">
      <c r="A2955" s="14"/>
      <c r="B2955" s="246"/>
      <c r="C2955" s="247"/>
      <c r="D2955" s="228" t="s">
        <v>193</v>
      </c>
      <c r="E2955" s="248" t="s">
        <v>19</v>
      </c>
      <c r="F2955" s="249" t="s">
        <v>3258</v>
      </c>
      <c r="G2955" s="247"/>
      <c r="H2955" s="248" t="s">
        <v>19</v>
      </c>
      <c r="I2955" s="250"/>
      <c r="J2955" s="247"/>
      <c r="K2955" s="247"/>
      <c r="L2955" s="251"/>
      <c r="M2955" s="252"/>
      <c r="N2955" s="253"/>
      <c r="O2955" s="253"/>
      <c r="P2955" s="253"/>
      <c r="Q2955" s="253"/>
      <c r="R2955" s="253"/>
      <c r="S2955" s="253"/>
      <c r="T2955" s="254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5" t="s">
        <v>193</v>
      </c>
      <c r="AU2955" s="255" t="s">
        <v>82</v>
      </c>
      <c r="AV2955" s="14" t="s">
        <v>80</v>
      </c>
      <c r="AW2955" s="14" t="s">
        <v>33</v>
      </c>
      <c r="AX2955" s="14" t="s">
        <v>72</v>
      </c>
      <c r="AY2955" s="255" t="s">
        <v>180</v>
      </c>
    </row>
    <row r="2956" s="13" customFormat="1">
      <c r="A2956" s="13"/>
      <c r="B2956" s="235"/>
      <c r="C2956" s="236"/>
      <c r="D2956" s="228" t="s">
        <v>193</v>
      </c>
      <c r="E2956" s="237" t="s">
        <v>19</v>
      </c>
      <c r="F2956" s="238" t="s">
        <v>3259</v>
      </c>
      <c r="G2956" s="236"/>
      <c r="H2956" s="239">
        <v>53.369999999999997</v>
      </c>
      <c r="I2956" s="240"/>
      <c r="J2956" s="236"/>
      <c r="K2956" s="236"/>
      <c r="L2956" s="241"/>
      <c r="M2956" s="242"/>
      <c r="N2956" s="243"/>
      <c r="O2956" s="243"/>
      <c r="P2956" s="243"/>
      <c r="Q2956" s="243"/>
      <c r="R2956" s="243"/>
      <c r="S2956" s="243"/>
      <c r="T2956" s="244"/>
      <c r="U2956" s="13"/>
      <c r="V2956" s="13"/>
      <c r="W2956" s="13"/>
      <c r="X2956" s="13"/>
      <c r="Y2956" s="13"/>
      <c r="Z2956" s="13"/>
      <c r="AA2956" s="13"/>
      <c r="AB2956" s="13"/>
      <c r="AC2956" s="13"/>
      <c r="AD2956" s="13"/>
      <c r="AE2956" s="13"/>
      <c r="AT2956" s="245" t="s">
        <v>193</v>
      </c>
      <c r="AU2956" s="245" t="s">
        <v>82</v>
      </c>
      <c r="AV2956" s="13" t="s">
        <v>82</v>
      </c>
      <c r="AW2956" s="13" t="s">
        <v>33</v>
      </c>
      <c r="AX2956" s="13" t="s">
        <v>80</v>
      </c>
      <c r="AY2956" s="245" t="s">
        <v>180</v>
      </c>
    </row>
    <row r="2957" s="2" customFormat="1" ht="24.15" customHeight="1">
      <c r="A2957" s="40"/>
      <c r="B2957" s="41"/>
      <c r="C2957" s="282" t="s">
        <v>3260</v>
      </c>
      <c r="D2957" s="282" t="s">
        <v>754</v>
      </c>
      <c r="E2957" s="283" t="s">
        <v>3261</v>
      </c>
      <c r="F2957" s="284" t="s">
        <v>3262</v>
      </c>
      <c r="G2957" s="285" t="s">
        <v>185</v>
      </c>
      <c r="H2957" s="286">
        <v>65.933999999999998</v>
      </c>
      <c r="I2957" s="287"/>
      <c r="J2957" s="288">
        <f>ROUND(I2957*H2957,2)</f>
        <v>0</v>
      </c>
      <c r="K2957" s="284" t="s">
        <v>186</v>
      </c>
      <c r="L2957" s="289"/>
      <c r="M2957" s="290" t="s">
        <v>19</v>
      </c>
      <c r="N2957" s="291" t="s">
        <v>43</v>
      </c>
      <c r="O2957" s="86"/>
      <c r="P2957" s="224">
        <f>O2957*H2957</f>
        <v>0</v>
      </c>
      <c r="Q2957" s="224">
        <v>0.0047999999999999996</v>
      </c>
      <c r="R2957" s="224">
        <f>Q2957*H2957</f>
        <v>0.31648319999999996</v>
      </c>
      <c r="S2957" s="224">
        <v>0</v>
      </c>
      <c r="T2957" s="225">
        <f>S2957*H2957</f>
        <v>0</v>
      </c>
      <c r="U2957" s="40"/>
      <c r="V2957" s="40"/>
      <c r="W2957" s="40"/>
      <c r="X2957" s="40"/>
      <c r="Y2957" s="40"/>
      <c r="Z2957" s="40"/>
      <c r="AA2957" s="40"/>
      <c r="AB2957" s="40"/>
      <c r="AC2957" s="40"/>
      <c r="AD2957" s="40"/>
      <c r="AE2957" s="40"/>
      <c r="AR2957" s="226" t="s">
        <v>398</v>
      </c>
      <c r="AT2957" s="226" t="s">
        <v>754</v>
      </c>
      <c r="AU2957" s="226" t="s">
        <v>82</v>
      </c>
      <c r="AY2957" s="19" t="s">
        <v>180</v>
      </c>
      <c r="BE2957" s="227">
        <f>IF(N2957="základní",J2957,0)</f>
        <v>0</v>
      </c>
      <c r="BF2957" s="227">
        <f>IF(N2957="snížená",J2957,0)</f>
        <v>0</v>
      </c>
      <c r="BG2957" s="227">
        <f>IF(N2957="zákl. přenesená",J2957,0)</f>
        <v>0</v>
      </c>
      <c r="BH2957" s="227">
        <f>IF(N2957="sníž. přenesená",J2957,0)</f>
        <v>0</v>
      </c>
      <c r="BI2957" s="227">
        <f>IF(N2957="nulová",J2957,0)</f>
        <v>0</v>
      </c>
      <c r="BJ2957" s="19" t="s">
        <v>80</v>
      </c>
      <c r="BK2957" s="227">
        <f>ROUND(I2957*H2957,2)</f>
        <v>0</v>
      </c>
      <c r="BL2957" s="19" t="s">
        <v>286</v>
      </c>
      <c r="BM2957" s="226" t="s">
        <v>3263</v>
      </c>
    </row>
    <row r="2958" s="2" customFormat="1">
      <c r="A2958" s="40"/>
      <c r="B2958" s="41"/>
      <c r="C2958" s="42"/>
      <c r="D2958" s="228" t="s">
        <v>189</v>
      </c>
      <c r="E2958" s="42"/>
      <c r="F2958" s="229" t="s">
        <v>3262</v>
      </c>
      <c r="G2958" s="42"/>
      <c r="H2958" s="42"/>
      <c r="I2958" s="230"/>
      <c r="J2958" s="42"/>
      <c r="K2958" s="42"/>
      <c r="L2958" s="46"/>
      <c r="M2958" s="231"/>
      <c r="N2958" s="232"/>
      <c r="O2958" s="86"/>
      <c r="P2958" s="86"/>
      <c r="Q2958" s="86"/>
      <c r="R2958" s="86"/>
      <c r="S2958" s="86"/>
      <c r="T2958" s="87"/>
      <c r="U2958" s="40"/>
      <c r="V2958" s="40"/>
      <c r="W2958" s="40"/>
      <c r="X2958" s="40"/>
      <c r="Y2958" s="40"/>
      <c r="Z2958" s="40"/>
      <c r="AA2958" s="40"/>
      <c r="AB2958" s="40"/>
      <c r="AC2958" s="40"/>
      <c r="AD2958" s="40"/>
      <c r="AE2958" s="40"/>
      <c r="AT2958" s="19" t="s">
        <v>189</v>
      </c>
      <c r="AU2958" s="19" t="s">
        <v>82</v>
      </c>
    </row>
    <row r="2959" s="13" customFormat="1">
      <c r="A2959" s="13"/>
      <c r="B2959" s="235"/>
      <c r="C2959" s="236"/>
      <c r="D2959" s="228" t="s">
        <v>193</v>
      </c>
      <c r="E2959" s="236"/>
      <c r="F2959" s="238" t="s">
        <v>3264</v>
      </c>
      <c r="G2959" s="236"/>
      <c r="H2959" s="239">
        <v>65.933999999999998</v>
      </c>
      <c r="I2959" s="240"/>
      <c r="J2959" s="236"/>
      <c r="K2959" s="236"/>
      <c r="L2959" s="241"/>
      <c r="M2959" s="242"/>
      <c r="N2959" s="243"/>
      <c r="O2959" s="243"/>
      <c r="P2959" s="243"/>
      <c r="Q2959" s="243"/>
      <c r="R2959" s="243"/>
      <c r="S2959" s="243"/>
      <c r="T2959" s="244"/>
      <c r="U2959" s="13"/>
      <c r="V2959" s="13"/>
      <c r="W2959" s="13"/>
      <c r="X2959" s="13"/>
      <c r="Y2959" s="13"/>
      <c r="Z2959" s="13"/>
      <c r="AA2959" s="13"/>
      <c r="AB2959" s="13"/>
      <c r="AC2959" s="13"/>
      <c r="AD2959" s="13"/>
      <c r="AE2959" s="13"/>
      <c r="AT2959" s="245" t="s">
        <v>193</v>
      </c>
      <c r="AU2959" s="245" t="s">
        <v>82</v>
      </c>
      <c r="AV2959" s="13" t="s">
        <v>82</v>
      </c>
      <c r="AW2959" s="13" t="s">
        <v>4</v>
      </c>
      <c r="AX2959" s="13" t="s">
        <v>80</v>
      </c>
      <c r="AY2959" s="245" t="s">
        <v>180</v>
      </c>
    </row>
    <row r="2960" s="2" customFormat="1" ht="16.5" customHeight="1">
      <c r="A2960" s="40"/>
      <c r="B2960" s="41"/>
      <c r="C2960" s="215" t="s">
        <v>3265</v>
      </c>
      <c r="D2960" s="215" t="s">
        <v>182</v>
      </c>
      <c r="E2960" s="216" t="s">
        <v>3266</v>
      </c>
      <c r="F2960" s="217" t="s">
        <v>3267</v>
      </c>
      <c r="G2960" s="218" t="s">
        <v>185</v>
      </c>
      <c r="H2960" s="219">
        <v>748</v>
      </c>
      <c r="I2960" s="220"/>
      <c r="J2960" s="221">
        <f>ROUND(I2960*H2960,2)</f>
        <v>0</v>
      </c>
      <c r="K2960" s="217" t="s">
        <v>186</v>
      </c>
      <c r="L2960" s="46"/>
      <c r="M2960" s="222" t="s">
        <v>19</v>
      </c>
      <c r="N2960" s="223" t="s">
        <v>43</v>
      </c>
      <c r="O2960" s="86"/>
      <c r="P2960" s="224">
        <f>O2960*H2960</f>
        <v>0</v>
      </c>
      <c r="Q2960" s="224">
        <v>0.00040000000000000002</v>
      </c>
      <c r="R2960" s="224">
        <f>Q2960*H2960</f>
        <v>0.29920000000000002</v>
      </c>
      <c r="S2960" s="224">
        <v>0</v>
      </c>
      <c r="T2960" s="225">
        <f>S2960*H2960</f>
        <v>0</v>
      </c>
      <c r="U2960" s="40"/>
      <c r="V2960" s="40"/>
      <c r="W2960" s="40"/>
      <c r="X2960" s="40"/>
      <c r="Y2960" s="40"/>
      <c r="Z2960" s="40"/>
      <c r="AA2960" s="40"/>
      <c r="AB2960" s="40"/>
      <c r="AC2960" s="40"/>
      <c r="AD2960" s="40"/>
      <c r="AE2960" s="40"/>
      <c r="AR2960" s="226" t="s">
        <v>286</v>
      </c>
      <c r="AT2960" s="226" t="s">
        <v>182</v>
      </c>
      <c r="AU2960" s="226" t="s">
        <v>82</v>
      </c>
      <c r="AY2960" s="19" t="s">
        <v>180</v>
      </c>
      <c r="BE2960" s="227">
        <f>IF(N2960="základní",J2960,0)</f>
        <v>0</v>
      </c>
      <c r="BF2960" s="227">
        <f>IF(N2960="snížená",J2960,0)</f>
        <v>0</v>
      </c>
      <c r="BG2960" s="227">
        <f>IF(N2960="zákl. přenesená",J2960,0)</f>
        <v>0</v>
      </c>
      <c r="BH2960" s="227">
        <f>IF(N2960="sníž. přenesená",J2960,0)</f>
        <v>0</v>
      </c>
      <c r="BI2960" s="227">
        <f>IF(N2960="nulová",J2960,0)</f>
        <v>0</v>
      </c>
      <c r="BJ2960" s="19" t="s">
        <v>80</v>
      </c>
      <c r="BK2960" s="227">
        <f>ROUND(I2960*H2960,2)</f>
        <v>0</v>
      </c>
      <c r="BL2960" s="19" t="s">
        <v>286</v>
      </c>
      <c r="BM2960" s="226" t="s">
        <v>3268</v>
      </c>
    </row>
    <row r="2961" s="2" customFormat="1">
      <c r="A2961" s="40"/>
      <c r="B2961" s="41"/>
      <c r="C2961" s="42"/>
      <c r="D2961" s="228" t="s">
        <v>189</v>
      </c>
      <c r="E2961" s="42"/>
      <c r="F2961" s="229" t="s">
        <v>3269</v>
      </c>
      <c r="G2961" s="42"/>
      <c r="H2961" s="42"/>
      <c r="I2961" s="230"/>
      <c r="J2961" s="42"/>
      <c r="K2961" s="42"/>
      <c r="L2961" s="46"/>
      <c r="M2961" s="231"/>
      <c r="N2961" s="232"/>
      <c r="O2961" s="86"/>
      <c r="P2961" s="86"/>
      <c r="Q2961" s="86"/>
      <c r="R2961" s="86"/>
      <c r="S2961" s="86"/>
      <c r="T2961" s="87"/>
      <c r="U2961" s="40"/>
      <c r="V2961" s="40"/>
      <c r="W2961" s="40"/>
      <c r="X2961" s="40"/>
      <c r="Y2961" s="40"/>
      <c r="Z2961" s="40"/>
      <c r="AA2961" s="40"/>
      <c r="AB2961" s="40"/>
      <c r="AC2961" s="40"/>
      <c r="AD2961" s="40"/>
      <c r="AE2961" s="40"/>
      <c r="AT2961" s="19" t="s">
        <v>189</v>
      </c>
      <c r="AU2961" s="19" t="s">
        <v>82</v>
      </c>
    </row>
    <row r="2962" s="2" customFormat="1">
      <c r="A2962" s="40"/>
      <c r="B2962" s="41"/>
      <c r="C2962" s="42"/>
      <c r="D2962" s="233" t="s">
        <v>191</v>
      </c>
      <c r="E2962" s="42"/>
      <c r="F2962" s="234" t="s">
        <v>3270</v>
      </c>
      <c r="G2962" s="42"/>
      <c r="H2962" s="42"/>
      <c r="I2962" s="230"/>
      <c r="J2962" s="42"/>
      <c r="K2962" s="42"/>
      <c r="L2962" s="46"/>
      <c r="M2962" s="231"/>
      <c r="N2962" s="232"/>
      <c r="O2962" s="86"/>
      <c r="P2962" s="86"/>
      <c r="Q2962" s="86"/>
      <c r="R2962" s="86"/>
      <c r="S2962" s="86"/>
      <c r="T2962" s="87"/>
      <c r="U2962" s="40"/>
      <c r="V2962" s="40"/>
      <c r="W2962" s="40"/>
      <c r="X2962" s="40"/>
      <c r="Y2962" s="40"/>
      <c r="Z2962" s="40"/>
      <c r="AA2962" s="40"/>
      <c r="AB2962" s="40"/>
      <c r="AC2962" s="40"/>
      <c r="AD2962" s="40"/>
      <c r="AE2962" s="40"/>
      <c r="AT2962" s="19" t="s">
        <v>191</v>
      </c>
      <c r="AU2962" s="19" t="s">
        <v>82</v>
      </c>
    </row>
    <row r="2963" s="14" customFormat="1">
      <c r="A2963" s="14"/>
      <c r="B2963" s="246"/>
      <c r="C2963" s="247"/>
      <c r="D2963" s="228" t="s">
        <v>193</v>
      </c>
      <c r="E2963" s="248" t="s">
        <v>19</v>
      </c>
      <c r="F2963" s="249" t="s">
        <v>3271</v>
      </c>
      <c r="G2963" s="247"/>
      <c r="H2963" s="248" t="s">
        <v>19</v>
      </c>
      <c r="I2963" s="250"/>
      <c r="J2963" s="247"/>
      <c r="K2963" s="247"/>
      <c r="L2963" s="251"/>
      <c r="M2963" s="252"/>
      <c r="N2963" s="253"/>
      <c r="O2963" s="253"/>
      <c r="P2963" s="253"/>
      <c r="Q2963" s="253"/>
      <c r="R2963" s="253"/>
      <c r="S2963" s="253"/>
      <c r="T2963" s="25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T2963" s="255" t="s">
        <v>193</v>
      </c>
      <c r="AU2963" s="255" t="s">
        <v>82</v>
      </c>
      <c r="AV2963" s="14" t="s">
        <v>80</v>
      </c>
      <c r="AW2963" s="14" t="s">
        <v>33</v>
      </c>
      <c r="AX2963" s="14" t="s">
        <v>72</v>
      </c>
      <c r="AY2963" s="255" t="s">
        <v>180</v>
      </c>
    </row>
    <row r="2964" s="13" customFormat="1">
      <c r="A2964" s="13"/>
      <c r="B2964" s="235"/>
      <c r="C2964" s="236"/>
      <c r="D2964" s="228" t="s">
        <v>193</v>
      </c>
      <c r="E2964" s="237" t="s">
        <v>19</v>
      </c>
      <c r="F2964" s="238" t="s">
        <v>3272</v>
      </c>
      <c r="G2964" s="236"/>
      <c r="H2964" s="239">
        <v>748</v>
      </c>
      <c r="I2964" s="240"/>
      <c r="J2964" s="236"/>
      <c r="K2964" s="236"/>
      <c r="L2964" s="241"/>
      <c r="M2964" s="242"/>
      <c r="N2964" s="243"/>
      <c r="O2964" s="243"/>
      <c r="P2964" s="243"/>
      <c r="Q2964" s="243"/>
      <c r="R2964" s="243"/>
      <c r="S2964" s="243"/>
      <c r="T2964" s="244"/>
      <c r="U2964" s="13"/>
      <c r="V2964" s="13"/>
      <c r="W2964" s="13"/>
      <c r="X2964" s="13"/>
      <c r="Y2964" s="13"/>
      <c r="Z2964" s="13"/>
      <c r="AA2964" s="13"/>
      <c r="AB2964" s="13"/>
      <c r="AC2964" s="13"/>
      <c r="AD2964" s="13"/>
      <c r="AE2964" s="13"/>
      <c r="AT2964" s="245" t="s">
        <v>193</v>
      </c>
      <c r="AU2964" s="245" t="s">
        <v>82</v>
      </c>
      <c r="AV2964" s="13" t="s">
        <v>82</v>
      </c>
      <c r="AW2964" s="13" t="s">
        <v>33</v>
      </c>
      <c r="AX2964" s="13" t="s">
        <v>80</v>
      </c>
      <c r="AY2964" s="245" t="s">
        <v>180</v>
      </c>
    </row>
    <row r="2965" s="2" customFormat="1" ht="16.5" customHeight="1">
      <c r="A2965" s="40"/>
      <c r="B2965" s="41"/>
      <c r="C2965" s="215" t="s">
        <v>3273</v>
      </c>
      <c r="D2965" s="215" t="s">
        <v>182</v>
      </c>
      <c r="E2965" s="216" t="s">
        <v>3274</v>
      </c>
      <c r="F2965" s="217" t="s">
        <v>3275</v>
      </c>
      <c r="G2965" s="218" t="s">
        <v>185</v>
      </c>
      <c r="H2965" s="219">
        <v>686</v>
      </c>
      <c r="I2965" s="220"/>
      <c r="J2965" s="221">
        <f>ROUND(I2965*H2965,2)</f>
        <v>0</v>
      </c>
      <c r="K2965" s="217" t="s">
        <v>186</v>
      </c>
      <c r="L2965" s="46"/>
      <c r="M2965" s="222" t="s">
        <v>19</v>
      </c>
      <c r="N2965" s="223" t="s">
        <v>43</v>
      </c>
      <c r="O2965" s="86"/>
      <c r="P2965" s="224">
        <f>O2965*H2965</f>
        <v>0</v>
      </c>
      <c r="Q2965" s="224">
        <v>0.00040000000000000002</v>
      </c>
      <c r="R2965" s="224">
        <f>Q2965*H2965</f>
        <v>0.27440000000000003</v>
      </c>
      <c r="S2965" s="224">
        <v>0</v>
      </c>
      <c r="T2965" s="225">
        <f>S2965*H2965</f>
        <v>0</v>
      </c>
      <c r="U2965" s="40"/>
      <c r="V2965" s="40"/>
      <c r="W2965" s="40"/>
      <c r="X2965" s="40"/>
      <c r="Y2965" s="40"/>
      <c r="Z2965" s="40"/>
      <c r="AA2965" s="40"/>
      <c r="AB2965" s="40"/>
      <c r="AC2965" s="40"/>
      <c r="AD2965" s="40"/>
      <c r="AE2965" s="40"/>
      <c r="AR2965" s="226" t="s">
        <v>286</v>
      </c>
      <c r="AT2965" s="226" t="s">
        <v>182</v>
      </c>
      <c r="AU2965" s="226" t="s">
        <v>82</v>
      </c>
      <c r="AY2965" s="19" t="s">
        <v>180</v>
      </c>
      <c r="BE2965" s="227">
        <f>IF(N2965="základní",J2965,0)</f>
        <v>0</v>
      </c>
      <c r="BF2965" s="227">
        <f>IF(N2965="snížená",J2965,0)</f>
        <v>0</v>
      </c>
      <c r="BG2965" s="227">
        <f>IF(N2965="zákl. přenesená",J2965,0)</f>
        <v>0</v>
      </c>
      <c r="BH2965" s="227">
        <f>IF(N2965="sníž. přenesená",J2965,0)</f>
        <v>0</v>
      </c>
      <c r="BI2965" s="227">
        <f>IF(N2965="nulová",J2965,0)</f>
        <v>0</v>
      </c>
      <c r="BJ2965" s="19" t="s">
        <v>80</v>
      </c>
      <c r="BK2965" s="227">
        <f>ROUND(I2965*H2965,2)</f>
        <v>0</v>
      </c>
      <c r="BL2965" s="19" t="s">
        <v>286</v>
      </c>
      <c r="BM2965" s="226" t="s">
        <v>3276</v>
      </c>
    </row>
    <row r="2966" s="2" customFormat="1">
      <c r="A2966" s="40"/>
      <c r="B2966" s="41"/>
      <c r="C2966" s="42"/>
      <c r="D2966" s="228" t="s">
        <v>189</v>
      </c>
      <c r="E2966" s="42"/>
      <c r="F2966" s="229" t="s">
        <v>3277</v>
      </c>
      <c r="G2966" s="42"/>
      <c r="H2966" s="42"/>
      <c r="I2966" s="230"/>
      <c r="J2966" s="42"/>
      <c r="K2966" s="42"/>
      <c r="L2966" s="46"/>
      <c r="M2966" s="231"/>
      <c r="N2966" s="232"/>
      <c r="O2966" s="86"/>
      <c r="P2966" s="86"/>
      <c r="Q2966" s="86"/>
      <c r="R2966" s="86"/>
      <c r="S2966" s="86"/>
      <c r="T2966" s="87"/>
      <c r="U2966" s="40"/>
      <c r="V2966" s="40"/>
      <c r="W2966" s="40"/>
      <c r="X2966" s="40"/>
      <c r="Y2966" s="40"/>
      <c r="Z2966" s="40"/>
      <c r="AA2966" s="40"/>
      <c r="AB2966" s="40"/>
      <c r="AC2966" s="40"/>
      <c r="AD2966" s="40"/>
      <c r="AE2966" s="40"/>
      <c r="AT2966" s="19" t="s">
        <v>189</v>
      </c>
      <c r="AU2966" s="19" t="s">
        <v>82</v>
      </c>
    </row>
    <row r="2967" s="2" customFormat="1">
      <c r="A2967" s="40"/>
      <c r="B2967" s="41"/>
      <c r="C2967" s="42"/>
      <c r="D2967" s="233" t="s">
        <v>191</v>
      </c>
      <c r="E2967" s="42"/>
      <c r="F2967" s="234" t="s">
        <v>3278</v>
      </c>
      <c r="G2967" s="42"/>
      <c r="H2967" s="42"/>
      <c r="I2967" s="230"/>
      <c r="J2967" s="42"/>
      <c r="K2967" s="42"/>
      <c r="L2967" s="46"/>
      <c r="M2967" s="231"/>
      <c r="N2967" s="232"/>
      <c r="O2967" s="86"/>
      <c r="P2967" s="86"/>
      <c r="Q2967" s="86"/>
      <c r="R2967" s="86"/>
      <c r="S2967" s="86"/>
      <c r="T2967" s="87"/>
      <c r="U2967" s="40"/>
      <c r="V2967" s="40"/>
      <c r="W2967" s="40"/>
      <c r="X2967" s="40"/>
      <c r="Y2967" s="40"/>
      <c r="Z2967" s="40"/>
      <c r="AA2967" s="40"/>
      <c r="AB2967" s="40"/>
      <c r="AC2967" s="40"/>
      <c r="AD2967" s="40"/>
      <c r="AE2967" s="40"/>
      <c r="AT2967" s="19" t="s">
        <v>191</v>
      </c>
      <c r="AU2967" s="19" t="s">
        <v>82</v>
      </c>
    </row>
    <row r="2968" s="14" customFormat="1">
      <c r="A2968" s="14"/>
      <c r="B2968" s="246"/>
      <c r="C2968" s="247"/>
      <c r="D2968" s="228" t="s">
        <v>193</v>
      </c>
      <c r="E2968" s="248" t="s">
        <v>19</v>
      </c>
      <c r="F2968" s="249" t="s">
        <v>3257</v>
      </c>
      <c r="G2968" s="247"/>
      <c r="H2968" s="248" t="s">
        <v>19</v>
      </c>
      <c r="I2968" s="250"/>
      <c r="J2968" s="247"/>
      <c r="K2968" s="247"/>
      <c r="L2968" s="251"/>
      <c r="M2968" s="252"/>
      <c r="N2968" s="253"/>
      <c r="O2968" s="253"/>
      <c r="P2968" s="253"/>
      <c r="Q2968" s="253"/>
      <c r="R2968" s="253"/>
      <c r="S2968" s="253"/>
      <c r="T2968" s="254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55" t="s">
        <v>193</v>
      </c>
      <c r="AU2968" s="255" t="s">
        <v>82</v>
      </c>
      <c r="AV2968" s="14" t="s">
        <v>80</v>
      </c>
      <c r="AW2968" s="14" t="s">
        <v>33</v>
      </c>
      <c r="AX2968" s="14" t="s">
        <v>72</v>
      </c>
      <c r="AY2968" s="255" t="s">
        <v>180</v>
      </c>
    </row>
    <row r="2969" s="14" customFormat="1">
      <c r="A2969" s="14"/>
      <c r="B2969" s="246"/>
      <c r="C2969" s="247"/>
      <c r="D2969" s="228" t="s">
        <v>193</v>
      </c>
      <c r="E2969" s="248" t="s">
        <v>19</v>
      </c>
      <c r="F2969" s="249" t="s">
        <v>3271</v>
      </c>
      <c r="G2969" s="247"/>
      <c r="H2969" s="248" t="s">
        <v>19</v>
      </c>
      <c r="I2969" s="250"/>
      <c r="J2969" s="247"/>
      <c r="K2969" s="247"/>
      <c r="L2969" s="251"/>
      <c r="M2969" s="252"/>
      <c r="N2969" s="253"/>
      <c r="O2969" s="253"/>
      <c r="P2969" s="253"/>
      <c r="Q2969" s="253"/>
      <c r="R2969" s="253"/>
      <c r="S2969" s="253"/>
      <c r="T2969" s="254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55" t="s">
        <v>193</v>
      </c>
      <c r="AU2969" s="255" t="s">
        <v>82</v>
      </c>
      <c r="AV2969" s="14" t="s">
        <v>80</v>
      </c>
      <c r="AW2969" s="14" t="s">
        <v>33</v>
      </c>
      <c r="AX2969" s="14" t="s">
        <v>72</v>
      </c>
      <c r="AY2969" s="255" t="s">
        <v>180</v>
      </c>
    </row>
    <row r="2970" s="13" customFormat="1">
      <c r="A2970" s="13"/>
      <c r="B2970" s="235"/>
      <c r="C2970" s="236"/>
      <c r="D2970" s="228" t="s">
        <v>193</v>
      </c>
      <c r="E2970" s="237" t="s">
        <v>19</v>
      </c>
      <c r="F2970" s="238" t="s">
        <v>3279</v>
      </c>
      <c r="G2970" s="236"/>
      <c r="H2970" s="239">
        <v>740</v>
      </c>
      <c r="I2970" s="240"/>
      <c r="J2970" s="236"/>
      <c r="K2970" s="236"/>
      <c r="L2970" s="241"/>
      <c r="M2970" s="242"/>
      <c r="N2970" s="243"/>
      <c r="O2970" s="243"/>
      <c r="P2970" s="243"/>
      <c r="Q2970" s="243"/>
      <c r="R2970" s="243"/>
      <c r="S2970" s="243"/>
      <c r="T2970" s="244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45" t="s">
        <v>193</v>
      </c>
      <c r="AU2970" s="245" t="s">
        <v>82</v>
      </c>
      <c r="AV2970" s="13" t="s">
        <v>82</v>
      </c>
      <c r="AW2970" s="13" t="s">
        <v>33</v>
      </c>
      <c r="AX2970" s="13" t="s">
        <v>72</v>
      </c>
      <c r="AY2970" s="245" t="s">
        <v>180</v>
      </c>
    </row>
    <row r="2971" s="14" customFormat="1">
      <c r="A2971" s="14"/>
      <c r="B2971" s="246"/>
      <c r="C2971" s="247"/>
      <c r="D2971" s="228" t="s">
        <v>193</v>
      </c>
      <c r="E2971" s="248" t="s">
        <v>19</v>
      </c>
      <c r="F2971" s="249" t="s">
        <v>3280</v>
      </c>
      <c r="G2971" s="247"/>
      <c r="H2971" s="248" t="s">
        <v>19</v>
      </c>
      <c r="I2971" s="250"/>
      <c r="J2971" s="247"/>
      <c r="K2971" s="247"/>
      <c r="L2971" s="251"/>
      <c r="M2971" s="252"/>
      <c r="N2971" s="253"/>
      <c r="O2971" s="253"/>
      <c r="P2971" s="253"/>
      <c r="Q2971" s="253"/>
      <c r="R2971" s="253"/>
      <c r="S2971" s="253"/>
      <c r="T2971" s="254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55" t="s">
        <v>193</v>
      </c>
      <c r="AU2971" s="255" t="s">
        <v>82</v>
      </c>
      <c r="AV2971" s="14" t="s">
        <v>80</v>
      </c>
      <c r="AW2971" s="14" t="s">
        <v>33</v>
      </c>
      <c r="AX2971" s="14" t="s">
        <v>72</v>
      </c>
      <c r="AY2971" s="255" t="s">
        <v>180</v>
      </c>
    </row>
    <row r="2972" s="13" customFormat="1">
      <c r="A2972" s="13"/>
      <c r="B2972" s="235"/>
      <c r="C2972" s="236"/>
      <c r="D2972" s="228" t="s">
        <v>193</v>
      </c>
      <c r="E2972" s="237" t="s">
        <v>19</v>
      </c>
      <c r="F2972" s="238" t="s">
        <v>3281</v>
      </c>
      <c r="G2972" s="236"/>
      <c r="H2972" s="239">
        <v>-54</v>
      </c>
      <c r="I2972" s="240"/>
      <c r="J2972" s="236"/>
      <c r="K2972" s="236"/>
      <c r="L2972" s="241"/>
      <c r="M2972" s="242"/>
      <c r="N2972" s="243"/>
      <c r="O2972" s="243"/>
      <c r="P2972" s="243"/>
      <c r="Q2972" s="243"/>
      <c r="R2972" s="243"/>
      <c r="S2972" s="243"/>
      <c r="T2972" s="244"/>
      <c r="U2972" s="13"/>
      <c r="V2972" s="13"/>
      <c r="W2972" s="13"/>
      <c r="X2972" s="13"/>
      <c r="Y2972" s="13"/>
      <c r="Z2972" s="13"/>
      <c r="AA2972" s="13"/>
      <c r="AB2972" s="13"/>
      <c r="AC2972" s="13"/>
      <c r="AD2972" s="13"/>
      <c r="AE2972" s="13"/>
      <c r="AT2972" s="245" t="s">
        <v>193</v>
      </c>
      <c r="AU2972" s="245" t="s">
        <v>82</v>
      </c>
      <c r="AV2972" s="13" t="s">
        <v>82</v>
      </c>
      <c r="AW2972" s="13" t="s">
        <v>33</v>
      </c>
      <c r="AX2972" s="13" t="s">
        <v>72</v>
      </c>
      <c r="AY2972" s="245" t="s">
        <v>180</v>
      </c>
    </row>
    <row r="2973" s="15" customFormat="1">
      <c r="A2973" s="15"/>
      <c r="B2973" s="256"/>
      <c r="C2973" s="257"/>
      <c r="D2973" s="228" t="s">
        <v>193</v>
      </c>
      <c r="E2973" s="258" t="s">
        <v>19</v>
      </c>
      <c r="F2973" s="259" t="s">
        <v>353</v>
      </c>
      <c r="G2973" s="257"/>
      <c r="H2973" s="260">
        <v>686</v>
      </c>
      <c r="I2973" s="261"/>
      <c r="J2973" s="257"/>
      <c r="K2973" s="257"/>
      <c r="L2973" s="262"/>
      <c r="M2973" s="263"/>
      <c r="N2973" s="264"/>
      <c r="O2973" s="264"/>
      <c r="P2973" s="264"/>
      <c r="Q2973" s="264"/>
      <c r="R2973" s="264"/>
      <c r="S2973" s="264"/>
      <c r="T2973" s="265"/>
      <c r="U2973" s="15"/>
      <c r="V2973" s="15"/>
      <c r="W2973" s="15"/>
      <c r="X2973" s="15"/>
      <c r="Y2973" s="15"/>
      <c r="Z2973" s="15"/>
      <c r="AA2973" s="15"/>
      <c r="AB2973" s="15"/>
      <c r="AC2973" s="15"/>
      <c r="AD2973" s="15"/>
      <c r="AE2973" s="15"/>
      <c r="AT2973" s="266" t="s">
        <v>193</v>
      </c>
      <c r="AU2973" s="266" t="s">
        <v>82</v>
      </c>
      <c r="AV2973" s="15" t="s">
        <v>187</v>
      </c>
      <c r="AW2973" s="15" t="s">
        <v>33</v>
      </c>
      <c r="AX2973" s="15" t="s">
        <v>80</v>
      </c>
      <c r="AY2973" s="266" t="s">
        <v>180</v>
      </c>
    </row>
    <row r="2974" s="2" customFormat="1" ht="24.15" customHeight="1">
      <c r="A2974" s="40"/>
      <c r="B2974" s="41"/>
      <c r="C2974" s="282" t="s">
        <v>3282</v>
      </c>
      <c r="D2974" s="282" t="s">
        <v>754</v>
      </c>
      <c r="E2974" s="283" t="s">
        <v>3283</v>
      </c>
      <c r="F2974" s="284" t="s">
        <v>3284</v>
      </c>
      <c r="G2974" s="285" t="s">
        <v>185</v>
      </c>
      <c r="H2974" s="286">
        <v>1720.8</v>
      </c>
      <c r="I2974" s="287"/>
      <c r="J2974" s="288">
        <f>ROUND(I2974*H2974,2)</f>
        <v>0</v>
      </c>
      <c r="K2974" s="284" t="s">
        <v>186</v>
      </c>
      <c r="L2974" s="289"/>
      <c r="M2974" s="290" t="s">
        <v>19</v>
      </c>
      <c r="N2974" s="291" t="s">
        <v>43</v>
      </c>
      <c r="O2974" s="86"/>
      <c r="P2974" s="224">
        <f>O2974*H2974</f>
        <v>0</v>
      </c>
      <c r="Q2974" s="224">
        <v>0.0053</v>
      </c>
      <c r="R2974" s="224">
        <f>Q2974*H2974</f>
        <v>9.120239999999999</v>
      </c>
      <c r="S2974" s="224">
        <v>0</v>
      </c>
      <c r="T2974" s="225">
        <f>S2974*H2974</f>
        <v>0</v>
      </c>
      <c r="U2974" s="40"/>
      <c r="V2974" s="40"/>
      <c r="W2974" s="40"/>
      <c r="X2974" s="40"/>
      <c r="Y2974" s="40"/>
      <c r="Z2974" s="40"/>
      <c r="AA2974" s="40"/>
      <c r="AB2974" s="40"/>
      <c r="AC2974" s="40"/>
      <c r="AD2974" s="40"/>
      <c r="AE2974" s="40"/>
      <c r="AR2974" s="226" t="s">
        <v>398</v>
      </c>
      <c r="AT2974" s="226" t="s">
        <v>754</v>
      </c>
      <c r="AU2974" s="226" t="s">
        <v>82</v>
      </c>
      <c r="AY2974" s="19" t="s">
        <v>180</v>
      </c>
      <c r="BE2974" s="227">
        <f>IF(N2974="základní",J2974,0)</f>
        <v>0</v>
      </c>
      <c r="BF2974" s="227">
        <f>IF(N2974="snížená",J2974,0)</f>
        <v>0</v>
      </c>
      <c r="BG2974" s="227">
        <f>IF(N2974="zákl. přenesená",J2974,0)</f>
        <v>0</v>
      </c>
      <c r="BH2974" s="227">
        <f>IF(N2974="sníž. přenesená",J2974,0)</f>
        <v>0</v>
      </c>
      <c r="BI2974" s="227">
        <f>IF(N2974="nulová",J2974,0)</f>
        <v>0</v>
      </c>
      <c r="BJ2974" s="19" t="s">
        <v>80</v>
      </c>
      <c r="BK2974" s="227">
        <f>ROUND(I2974*H2974,2)</f>
        <v>0</v>
      </c>
      <c r="BL2974" s="19" t="s">
        <v>286</v>
      </c>
      <c r="BM2974" s="226" t="s">
        <v>3285</v>
      </c>
    </row>
    <row r="2975" s="2" customFormat="1">
      <c r="A2975" s="40"/>
      <c r="B2975" s="41"/>
      <c r="C2975" s="42"/>
      <c r="D2975" s="228" t="s">
        <v>189</v>
      </c>
      <c r="E2975" s="42"/>
      <c r="F2975" s="229" t="s">
        <v>3284</v>
      </c>
      <c r="G2975" s="42"/>
      <c r="H2975" s="42"/>
      <c r="I2975" s="230"/>
      <c r="J2975" s="42"/>
      <c r="K2975" s="42"/>
      <c r="L2975" s="46"/>
      <c r="M2975" s="231"/>
      <c r="N2975" s="232"/>
      <c r="O2975" s="86"/>
      <c r="P2975" s="86"/>
      <c r="Q2975" s="86"/>
      <c r="R2975" s="86"/>
      <c r="S2975" s="86"/>
      <c r="T2975" s="87"/>
      <c r="U2975" s="40"/>
      <c r="V2975" s="40"/>
      <c r="W2975" s="40"/>
      <c r="X2975" s="40"/>
      <c r="Y2975" s="40"/>
      <c r="Z2975" s="40"/>
      <c r="AA2975" s="40"/>
      <c r="AB2975" s="40"/>
      <c r="AC2975" s="40"/>
      <c r="AD2975" s="40"/>
      <c r="AE2975" s="40"/>
      <c r="AT2975" s="19" t="s">
        <v>189</v>
      </c>
      <c r="AU2975" s="19" t="s">
        <v>82</v>
      </c>
    </row>
    <row r="2976" s="13" customFormat="1">
      <c r="A2976" s="13"/>
      <c r="B2976" s="235"/>
      <c r="C2976" s="236"/>
      <c r="D2976" s="228" t="s">
        <v>193</v>
      </c>
      <c r="E2976" s="237" t="s">
        <v>19</v>
      </c>
      <c r="F2976" s="238" t="s">
        <v>3286</v>
      </c>
      <c r="G2976" s="236"/>
      <c r="H2976" s="239">
        <v>1720.8</v>
      </c>
      <c r="I2976" s="240"/>
      <c r="J2976" s="236"/>
      <c r="K2976" s="236"/>
      <c r="L2976" s="241"/>
      <c r="M2976" s="242"/>
      <c r="N2976" s="243"/>
      <c r="O2976" s="243"/>
      <c r="P2976" s="243"/>
      <c r="Q2976" s="243"/>
      <c r="R2976" s="243"/>
      <c r="S2976" s="243"/>
      <c r="T2976" s="244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45" t="s">
        <v>193</v>
      </c>
      <c r="AU2976" s="245" t="s">
        <v>82</v>
      </c>
      <c r="AV2976" s="13" t="s">
        <v>82</v>
      </c>
      <c r="AW2976" s="13" t="s">
        <v>33</v>
      </c>
      <c r="AX2976" s="13" t="s">
        <v>80</v>
      </c>
      <c r="AY2976" s="245" t="s">
        <v>180</v>
      </c>
    </row>
    <row r="2977" s="2" customFormat="1" ht="16.5" customHeight="1">
      <c r="A2977" s="40"/>
      <c r="B2977" s="41"/>
      <c r="C2977" s="215" t="s">
        <v>3287</v>
      </c>
      <c r="D2977" s="215" t="s">
        <v>182</v>
      </c>
      <c r="E2977" s="216" t="s">
        <v>3288</v>
      </c>
      <c r="F2977" s="217" t="s">
        <v>3289</v>
      </c>
      <c r="G2977" s="218" t="s">
        <v>185</v>
      </c>
      <c r="H2977" s="219">
        <v>48.475999999999999</v>
      </c>
      <c r="I2977" s="220"/>
      <c r="J2977" s="221">
        <f>ROUND(I2977*H2977,2)</f>
        <v>0</v>
      </c>
      <c r="K2977" s="217" t="s">
        <v>186</v>
      </c>
      <c r="L2977" s="46"/>
      <c r="M2977" s="222" t="s">
        <v>19</v>
      </c>
      <c r="N2977" s="223" t="s">
        <v>43</v>
      </c>
      <c r="O2977" s="86"/>
      <c r="P2977" s="224">
        <f>O2977*H2977</f>
        <v>0</v>
      </c>
      <c r="Q2977" s="224">
        <v>0.00040000000000000002</v>
      </c>
      <c r="R2977" s="224">
        <f>Q2977*H2977</f>
        <v>0.019390400000000002</v>
      </c>
      <c r="S2977" s="224">
        <v>0</v>
      </c>
      <c r="T2977" s="225">
        <f>S2977*H2977</f>
        <v>0</v>
      </c>
      <c r="U2977" s="40"/>
      <c r="V2977" s="40"/>
      <c r="W2977" s="40"/>
      <c r="X2977" s="40"/>
      <c r="Y2977" s="40"/>
      <c r="Z2977" s="40"/>
      <c r="AA2977" s="40"/>
      <c r="AB2977" s="40"/>
      <c r="AC2977" s="40"/>
      <c r="AD2977" s="40"/>
      <c r="AE2977" s="40"/>
      <c r="AR2977" s="226" t="s">
        <v>286</v>
      </c>
      <c r="AT2977" s="226" t="s">
        <v>182</v>
      </c>
      <c r="AU2977" s="226" t="s">
        <v>82</v>
      </c>
      <c r="AY2977" s="19" t="s">
        <v>180</v>
      </c>
      <c r="BE2977" s="227">
        <f>IF(N2977="základní",J2977,0)</f>
        <v>0</v>
      </c>
      <c r="BF2977" s="227">
        <f>IF(N2977="snížená",J2977,0)</f>
        <v>0</v>
      </c>
      <c r="BG2977" s="227">
        <f>IF(N2977="zákl. přenesená",J2977,0)</f>
        <v>0</v>
      </c>
      <c r="BH2977" s="227">
        <f>IF(N2977="sníž. přenesená",J2977,0)</f>
        <v>0</v>
      </c>
      <c r="BI2977" s="227">
        <f>IF(N2977="nulová",J2977,0)</f>
        <v>0</v>
      </c>
      <c r="BJ2977" s="19" t="s">
        <v>80</v>
      </c>
      <c r="BK2977" s="227">
        <f>ROUND(I2977*H2977,2)</f>
        <v>0</v>
      </c>
      <c r="BL2977" s="19" t="s">
        <v>286</v>
      </c>
      <c r="BM2977" s="226" t="s">
        <v>3290</v>
      </c>
    </row>
    <row r="2978" s="2" customFormat="1">
      <c r="A2978" s="40"/>
      <c r="B2978" s="41"/>
      <c r="C2978" s="42"/>
      <c r="D2978" s="228" t="s">
        <v>189</v>
      </c>
      <c r="E2978" s="42"/>
      <c r="F2978" s="229" t="s">
        <v>3291</v>
      </c>
      <c r="G2978" s="42"/>
      <c r="H2978" s="42"/>
      <c r="I2978" s="230"/>
      <c r="J2978" s="42"/>
      <c r="K2978" s="42"/>
      <c r="L2978" s="46"/>
      <c r="M2978" s="231"/>
      <c r="N2978" s="232"/>
      <c r="O2978" s="86"/>
      <c r="P2978" s="86"/>
      <c r="Q2978" s="86"/>
      <c r="R2978" s="86"/>
      <c r="S2978" s="86"/>
      <c r="T2978" s="87"/>
      <c r="U2978" s="40"/>
      <c r="V2978" s="40"/>
      <c r="W2978" s="40"/>
      <c r="X2978" s="40"/>
      <c r="Y2978" s="40"/>
      <c r="Z2978" s="40"/>
      <c r="AA2978" s="40"/>
      <c r="AB2978" s="40"/>
      <c r="AC2978" s="40"/>
      <c r="AD2978" s="40"/>
      <c r="AE2978" s="40"/>
      <c r="AT2978" s="19" t="s">
        <v>189</v>
      </c>
      <c r="AU2978" s="19" t="s">
        <v>82</v>
      </c>
    </row>
    <row r="2979" s="2" customFormat="1">
      <c r="A2979" s="40"/>
      <c r="B2979" s="41"/>
      <c r="C2979" s="42"/>
      <c r="D2979" s="233" t="s">
        <v>191</v>
      </c>
      <c r="E2979" s="42"/>
      <c r="F2979" s="234" t="s">
        <v>3292</v>
      </c>
      <c r="G2979" s="42"/>
      <c r="H2979" s="42"/>
      <c r="I2979" s="230"/>
      <c r="J2979" s="42"/>
      <c r="K2979" s="42"/>
      <c r="L2979" s="46"/>
      <c r="M2979" s="231"/>
      <c r="N2979" s="232"/>
      <c r="O2979" s="86"/>
      <c r="P2979" s="86"/>
      <c r="Q2979" s="86"/>
      <c r="R2979" s="86"/>
      <c r="S2979" s="86"/>
      <c r="T2979" s="87"/>
      <c r="U2979" s="40"/>
      <c r="V2979" s="40"/>
      <c r="W2979" s="40"/>
      <c r="X2979" s="40"/>
      <c r="Y2979" s="40"/>
      <c r="Z2979" s="40"/>
      <c r="AA2979" s="40"/>
      <c r="AB2979" s="40"/>
      <c r="AC2979" s="40"/>
      <c r="AD2979" s="40"/>
      <c r="AE2979" s="40"/>
      <c r="AT2979" s="19" t="s">
        <v>191</v>
      </c>
      <c r="AU2979" s="19" t="s">
        <v>82</v>
      </c>
    </row>
    <row r="2980" s="14" customFormat="1">
      <c r="A2980" s="14"/>
      <c r="B2980" s="246"/>
      <c r="C2980" s="247"/>
      <c r="D2980" s="228" t="s">
        <v>193</v>
      </c>
      <c r="E2980" s="248" t="s">
        <v>19</v>
      </c>
      <c r="F2980" s="249" t="s">
        <v>3293</v>
      </c>
      <c r="G2980" s="247"/>
      <c r="H2980" s="248" t="s">
        <v>19</v>
      </c>
      <c r="I2980" s="250"/>
      <c r="J2980" s="247"/>
      <c r="K2980" s="247"/>
      <c r="L2980" s="251"/>
      <c r="M2980" s="252"/>
      <c r="N2980" s="253"/>
      <c r="O2980" s="253"/>
      <c r="P2980" s="253"/>
      <c r="Q2980" s="253"/>
      <c r="R2980" s="253"/>
      <c r="S2980" s="253"/>
      <c r="T2980" s="254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T2980" s="255" t="s">
        <v>193</v>
      </c>
      <c r="AU2980" s="255" t="s">
        <v>82</v>
      </c>
      <c r="AV2980" s="14" t="s">
        <v>80</v>
      </c>
      <c r="AW2980" s="14" t="s">
        <v>33</v>
      </c>
      <c r="AX2980" s="14" t="s">
        <v>72</v>
      </c>
      <c r="AY2980" s="255" t="s">
        <v>180</v>
      </c>
    </row>
    <row r="2981" s="13" customFormat="1">
      <c r="A2981" s="13"/>
      <c r="B2981" s="235"/>
      <c r="C2981" s="236"/>
      <c r="D2981" s="228" t="s">
        <v>193</v>
      </c>
      <c r="E2981" s="237" t="s">
        <v>19</v>
      </c>
      <c r="F2981" s="238" t="s">
        <v>3294</v>
      </c>
      <c r="G2981" s="236"/>
      <c r="H2981" s="239">
        <v>23.239999999999998</v>
      </c>
      <c r="I2981" s="240"/>
      <c r="J2981" s="236"/>
      <c r="K2981" s="236"/>
      <c r="L2981" s="241"/>
      <c r="M2981" s="242"/>
      <c r="N2981" s="243"/>
      <c r="O2981" s="243"/>
      <c r="P2981" s="243"/>
      <c r="Q2981" s="243"/>
      <c r="R2981" s="243"/>
      <c r="S2981" s="243"/>
      <c r="T2981" s="244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45" t="s">
        <v>193</v>
      </c>
      <c r="AU2981" s="245" t="s">
        <v>82</v>
      </c>
      <c r="AV2981" s="13" t="s">
        <v>82</v>
      </c>
      <c r="AW2981" s="13" t="s">
        <v>33</v>
      </c>
      <c r="AX2981" s="13" t="s">
        <v>72</v>
      </c>
      <c r="AY2981" s="245" t="s">
        <v>180</v>
      </c>
    </row>
    <row r="2982" s="14" customFormat="1">
      <c r="A2982" s="14"/>
      <c r="B2982" s="246"/>
      <c r="C2982" s="247"/>
      <c r="D2982" s="228" t="s">
        <v>193</v>
      </c>
      <c r="E2982" s="248" t="s">
        <v>19</v>
      </c>
      <c r="F2982" s="249" t="s">
        <v>3295</v>
      </c>
      <c r="G2982" s="247"/>
      <c r="H2982" s="248" t="s">
        <v>19</v>
      </c>
      <c r="I2982" s="250"/>
      <c r="J2982" s="247"/>
      <c r="K2982" s="247"/>
      <c r="L2982" s="251"/>
      <c r="M2982" s="252"/>
      <c r="N2982" s="253"/>
      <c r="O2982" s="253"/>
      <c r="P2982" s="253"/>
      <c r="Q2982" s="253"/>
      <c r="R2982" s="253"/>
      <c r="S2982" s="253"/>
      <c r="T2982" s="254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55" t="s">
        <v>193</v>
      </c>
      <c r="AU2982" s="255" t="s">
        <v>82</v>
      </c>
      <c r="AV2982" s="14" t="s">
        <v>80</v>
      </c>
      <c r="AW2982" s="14" t="s">
        <v>33</v>
      </c>
      <c r="AX2982" s="14" t="s">
        <v>72</v>
      </c>
      <c r="AY2982" s="255" t="s">
        <v>180</v>
      </c>
    </row>
    <row r="2983" s="13" customFormat="1">
      <c r="A2983" s="13"/>
      <c r="B2983" s="235"/>
      <c r="C2983" s="236"/>
      <c r="D2983" s="228" t="s">
        <v>193</v>
      </c>
      <c r="E2983" s="237" t="s">
        <v>19</v>
      </c>
      <c r="F2983" s="238" t="s">
        <v>3296</v>
      </c>
      <c r="G2983" s="236"/>
      <c r="H2983" s="239">
        <v>20.626000000000001</v>
      </c>
      <c r="I2983" s="240"/>
      <c r="J2983" s="236"/>
      <c r="K2983" s="236"/>
      <c r="L2983" s="241"/>
      <c r="M2983" s="242"/>
      <c r="N2983" s="243"/>
      <c r="O2983" s="243"/>
      <c r="P2983" s="243"/>
      <c r="Q2983" s="243"/>
      <c r="R2983" s="243"/>
      <c r="S2983" s="243"/>
      <c r="T2983" s="244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45" t="s">
        <v>193</v>
      </c>
      <c r="AU2983" s="245" t="s">
        <v>82</v>
      </c>
      <c r="AV2983" s="13" t="s">
        <v>82</v>
      </c>
      <c r="AW2983" s="13" t="s">
        <v>33</v>
      </c>
      <c r="AX2983" s="13" t="s">
        <v>72</v>
      </c>
      <c r="AY2983" s="245" t="s">
        <v>180</v>
      </c>
    </row>
    <row r="2984" s="13" customFormat="1">
      <c r="A2984" s="13"/>
      <c r="B2984" s="235"/>
      <c r="C2984" s="236"/>
      <c r="D2984" s="228" t="s">
        <v>193</v>
      </c>
      <c r="E2984" s="237" t="s">
        <v>19</v>
      </c>
      <c r="F2984" s="238" t="s">
        <v>3297</v>
      </c>
      <c r="G2984" s="236"/>
      <c r="H2984" s="239">
        <v>4.6100000000000003</v>
      </c>
      <c r="I2984" s="240"/>
      <c r="J2984" s="236"/>
      <c r="K2984" s="236"/>
      <c r="L2984" s="241"/>
      <c r="M2984" s="242"/>
      <c r="N2984" s="243"/>
      <c r="O2984" s="243"/>
      <c r="P2984" s="243"/>
      <c r="Q2984" s="243"/>
      <c r="R2984" s="243"/>
      <c r="S2984" s="243"/>
      <c r="T2984" s="244"/>
      <c r="U2984" s="13"/>
      <c r="V2984" s="13"/>
      <c r="W2984" s="13"/>
      <c r="X2984" s="13"/>
      <c r="Y2984" s="13"/>
      <c r="Z2984" s="13"/>
      <c r="AA2984" s="13"/>
      <c r="AB2984" s="13"/>
      <c r="AC2984" s="13"/>
      <c r="AD2984" s="13"/>
      <c r="AE2984" s="13"/>
      <c r="AT2984" s="245" t="s">
        <v>193</v>
      </c>
      <c r="AU2984" s="245" t="s">
        <v>82</v>
      </c>
      <c r="AV2984" s="13" t="s">
        <v>82</v>
      </c>
      <c r="AW2984" s="13" t="s">
        <v>33</v>
      </c>
      <c r="AX2984" s="13" t="s">
        <v>72</v>
      </c>
      <c r="AY2984" s="245" t="s">
        <v>180</v>
      </c>
    </row>
    <row r="2985" s="15" customFormat="1">
      <c r="A2985" s="15"/>
      <c r="B2985" s="256"/>
      <c r="C2985" s="257"/>
      <c r="D2985" s="228" t="s">
        <v>193</v>
      </c>
      <c r="E2985" s="258" t="s">
        <v>19</v>
      </c>
      <c r="F2985" s="259" t="s">
        <v>353</v>
      </c>
      <c r="G2985" s="257"/>
      <c r="H2985" s="260">
        <v>48.475999999999999</v>
      </c>
      <c r="I2985" s="261"/>
      <c r="J2985" s="257"/>
      <c r="K2985" s="257"/>
      <c r="L2985" s="262"/>
      <c r="M2985" s="263"/>
      <c r="N2985" s="264"/>
      <c r="O2985" s="264"/>
      <c r="P2985" s="264"/>
      <c r="Q2985" s="264"/>
      <c r="R2985" s="264"/>
      <c r="S2985" s="264"/>
      <c r="T2985" s="265"/>
      <c r="U2985" s="15"/>
      <c r="V2985" s="15"/>
      <c r="W2985" s="15"/>
      <c r="X2985" s="15"/>
      <c r="Y2985" s="15"/>
      <c r="Z2985" s="15"/>
      <c r="AA2985" s="15"/>
      <c r="AB2985" s="15"/>
      <c r="AC2985" s="15"/>
      <c r="AD2985" s="15"/>
      <c r="AE2985" s="15"/>
      <c r="AT2985" s="266" t="s">
        <v>193</v>
      </c>
      <c r="AU2985" s="266" t="s">
        <v>82</v>
      </c>
      <c r="AV2985" s="15" t="s">
        <v>187</v>
      </c>
      <c r="AW2985" s="15" t="s">
        <v>33</v>
      </c>
      <c r="AX2985" s="15" t="s">
        <v>80</v>
      </c>
      <c r="AY2985" s="266" t="s">
        <v>180</v>
      </c>
    </row>
    <row r="2986" s="2" customFormat="1" ht="16.5" customHeight="1">
      <c r="A2986" s="40"/>
      <c r="B2986" s="41"/>
      <c r="C2986" s="215" t="s">
        <v>3298</v>
      </c>
      <c r="D2986" s="215" t="s">
        <v>182</v>
      </c>
      <c r="E2986" s="216" t="s">
        <v>3299</v>
      </c>
      <c r="F2986" s="217" t="s">
        <v>3300</v>
      </c>
      <c r="G2986" s="218" t="s">
        <v>185</v>
      </c>
      <c r="H2986" s="219">
        <v>207.13999999999999</v>
      </c>
      <c r="I2986" s="220"/>
      <c r="J2986" s="221">
        <f>ROUND(I2986*H2986,2)</f>
        <v>0</v>
      </c>
      <c r="K2986" s="217" t="s">
        <v>186</v>
      </c>
      <c r="L2986" s="46"/>
      <c r="M2986" s="222" t="s">
        <v>19</v>
      </c>
      <c r="N2986" s="223" t="s">
        <v>43</v>
      </c>
      <c r="O2986" s="86"/>
      <c r="P2986" s="224">
        <f>O2986*H2986</f>
        <v>0</v>
      </c>
      <c r="Q2986" s="224">
        <v>0.00064000000000000005</v>
      </c>
      <c r="R2986" s="224">
        <f>Q2986*H2986</f>
        <v>0.13256960000000001</v>
      </c>
      <c r="S2986" s="224">
        <v>0</v>
      </c>
      <c r="T2986" s="225">
        <f>S2986*H2986</f>
        <v>0</v>
      </c>
      <c r="U2986" s="40"/>
      <c r="V2986" s="40"/>
      <c r="W2986" s="40"/>
      <c r="X2986" s="40"/>
      <c r="Y2986" s="40"/>
      <c r="Z2986" s="40"/>
      <c r="AA2986" s="40"/>
      <c r="AB2986" s="40"/>
      <c r="AC2986" s="40"/>
      <c r="AD2986" s="40"/>
      <c r="AE2986" s="40"/>
      <c r="AR2986" s="226" t="s">
        <v>286</v>
      </c>
      <c r="AT2986" s="226" t="s">
        <v>182</v>
      </c>
      <c r="AU2986" s="226" t="s">
        <v>82</v>
      </c>
      <c r="AY2986" s="19" t="s">
        <v>180</v>
      </c>
      <c r="BE2986" s="227">
        <f>IF(N2986="základní",J2986,0)</f>
        <v>0</v>
      </c>
      <c r="BF2986" s="227">
        <f>IF(N2986="snížená",J2986,0)</f>
        <v>0</v>
      </c>
      <c r="BG2986" s="227">
        <f>IF(N2986="zákl. přenesená",J2986,0)</f>
        <v>0</v>
      </c>
      <c r="BH2986" s="227">
        <f>IF(N2986="sníž. přenesená",J2986,0)</f>
        <v>0</v>
      </c>
      <c r="BI2986" s="227">
        <f>IF(N2986="nulová",J2986,0)</f>
        <v>0</v>
      </c>
      <c r="BJ2986" s="19" t="s">
        <v>80</v>
      </c>
      <c r="BK2986" s="227">
        <f>ROUND(I2986*H2986,2)</f>
        <v>0</v>
      </c>
      <c r="BL2986" s="19" t="s">
        <v>286</v>
      </c>
      <c r="BM2986" s="226" t="s">
        <v>3301</v>
      </c>
    </row>
    <row r="2987" s="2" customFormat="1">
      <c r="A2987" s="40"/>
      <c r="B2987" s="41"/>
      <c r="C2987" s="42"/>
      <c r="D2987" s="228" t="s">
        <v>189</v>
      </c>
      <c r="E2987" s="42"/>
      <c r="F2987" s="229" t="s">
        <v>3302</v>
      </c>
      <c r="G2987" s="42"/>
      <c r="H2987" s="42"/>
      <c r="I2987" s="230"/>
      <c r="J2987" s="42"/>
      <c r="K2987" s="42"/>
      <c r="L2987" s="46"/>
      <c r="M2987" s="231"/>
      <c r="N2987" s="232"/>
      <c r="O2987" s="86"/>
      <c r="P2987" s="86"/>
      <c r="Q2987" s="86"/>
      <c r="R2987" s="86"/>
      <c r="S2987" s="86"/>
      <c r="T2987" s="87"/>
      <c r="U2987" s="40"/>
      <c r="V2987" s="40"/>
      <c r="W2987" s="40"/>
      <c r="X2987" s="40"/>
      <c r="Y2987" s="40"/>
      <c r="Z2987" s="40"/>
      <c r="AA2987" s="40"/>
      <c r="AB2987" s="40"/>
      <c r="AC2987" s="40"/>
      <c r="AD2987" s="40"/>
      <c r="AE2987" s="40"/>
      <c r="AT2987" s="19" t="s">
        <v>189</v>
      </c>
      <c r="AU2987" s="19" t="s">
        <v>82</v>
      </c>
    </row>
    <row r="2988" s="2" customFormat="1">
      <c r="A2988" s="40"/>
      <c r="B2988" s="41"/>
      <c r="C2988" s="42"/>
      <c r="D2988" s="233" t="s">
        <v>191</v>
      </c>
      <c r="E2988" s="42"/>
      <c r="F2988" s="234" t="s">
        <v>3303</v>
      </c>
      <c r="G2988" s="42"/>
      <c r="H2988" s="42"/>
      <c r="I2988" s="230"/>
      <c r="J2988" s="42"/>
      <c r="K2988" s="42"/>
      <c r="L2988" s="46"/>
      <c r="M2988" s="231"/>
      <c r="N2988" s="232"/>
      <c r="O2988" s="86"/>
      <c r="P2988" s="86"/>
      <c r="Q2988" s="86"/>
      <c r="R2988" s="86"/>
      <c r="S2988" s="86"/>
      <c r="T2988" s="87"/>
      <c r="U2988" s="40"/>
      <c r="V2988" s="40"/>
      <c r="W2988" s="40"/>
      <c r="X2988" s="40"/>
      <c r="Y2988" s="40"/>
      <c r="Z2988" s="40"/>
      <c r="AA2988" s="40"/>
      <c r="AB2988" s="40"/>
      <c r="AC2988" s="40"/>
      <c r="AD2988" s="40"/>
      <c r="AE2988" s="40"/>
      <c r="AT2988" s="19" t="s">
        <v>191</v>
      </c>
      <c r="AU2988" s="19" t="s">
        <v>82</v>
      </c>
    </row>
    <row r="2989" s="14" customFormat="1">
      <c r="A2989" s="14"/>
      <c r="B2989" s="246"/>
      <c r="C2989" s="247"/>
      <c r="D2989" s="228" t="s">
        <v>193</v>
      </c>
      <c r="E2989" s="248" t="s">
        <v>19</v>
      </c>
      <c r="F2989" s="249" t="s">
        <v>3304</v>
      </c>
      <c r="G2989" s="247"/>
      <c r="H2989" s="248" t="s">
        <v>19</v>
      </c>
      <c r="I2989" s="250"/>
      <c r="J2989" s="247"/>
      <c r="K2989" s="247"/>
      <c r="L2989" s="251"/>
      <c r="M2989" s="252"/>
      <c r="N2989" s="253"/>
      <c r="O2989" s="253"/>
      <c r="P2989" s="253"/>
      <c r="Q2989" s="253"/>
      <c r="R2989" s="253"/>
      <c r="S2989" s="253"/>
      <c r="T2989" s="25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5" t="s">
        <v>193</v>
      </c>
      <c r="AU2989" s="255" t="s">
        <v>82</v>
      </c>
      <c r="AV2989" s="14" t="s">
        <v>80</v>
      </c>
      <c r="AW2989" s="14" t="s">
        <v>33</v>
      </c>
      <c r="AX2989" s="14" t="s">
        <v>72</v>
      </c>
      <c r="AY2989" s="255" t="s">
        <v>180</v>
      </c>
    </row>
    <row r="2990" s="13" customFormat="1">
      <c r="A2990" s="13"/>
      <c r="B2990" s="235"/>
      <c r="C2990" s="236"/>
      <c r="D2990" s="228" t="s">
        <v>193</v>
      </c>
      <c r="E2990" s="237" t="s">
        <v>19</v>
      </c>
      <c r="F2990" s="238" t="s">
        <v>3305</v>
      </c>
      <c r="G2990" s="236"/>
      <c r="H2990" s="239">
        <v>58.442999999999998</v>
      </c>
      <c r="I2990" s="240"/>
      <c r="J2990" s="236"/>
      <c r="K2990" s="236"/>
      <c r="L2990" s="241"/>
      <c r="M2990" s="242"/>
      <c r="N2990" s="243"/>
      <c r="O2990" s="243"/>
      <c r="P2990" s="243"/>
      <c r="Q2990" s="243"/>
      <c r="R2990" s="243"/>
      <c r="S2990" s="243"/>
      <c r="T2990" s="244"/>
      <c r="U2990" s="13"/>
      <c r="V2990" s="13"/>
      <c r="W2990" s="13"/>
      <c r="X2990" s="13"/>
      <c r="Y2990" s="13"/>
      <c r="Z2990" s="13"/>
      <c r="AA2990" s="13"/>
      <c r="AB2990" s="13"/>
      <c r="AC2990" s="13"/>
      <c r="AD2990" s="13"/>
      <c r="AE2990" s="13"/>
      <c r="AT2990" s="245" t="s">
        <v>193</v>
      </c>
      <c r="AU2990" s="245" t="s">
        <v>82</v>
      </c>
      <c r="AV2990" s="13" t="s">
        <v>82</v>
      </c>
      <c r="AW2990" s="13" t="s">
        <v>33</v>
      </c>
      <c r="AX2990" s="13" t="s">
        <v>72</v>
      </c>
      <c r="AY2990" s="245" t="s">
        <v>180</v>
      </c>
    </row>
    <row r="2991" s="13" customFormat="1">
      <c r="A2991" s="13"/>
      <c r="B2991" s="235"/>
      <c r="C2991" s="236"/>
      <c r="D2991" s="228" t="s">
        <v>193</v>
      </c>
      <c r="E2991" s="237" t="s">
        <v>19</v>
      </c>
      <c r="F2991" s="238" t="s">
        <v>3306</v>
      </c>
      <c r="G2991" s="236"/>
      <c r="H2991" s="239">
        <v>33</v>
      </c>
      <c r="I2991" s="240"/>
      <c r="J2991" s="236"/>
      <c r="K2991" s="236"/>
      <c r="L2991" s="241"/>
      <c r="M2991" s="242"/>
      <c r="N2991" s="243"/>
      <c r="O2991" s="243"/>
      <c r="P2991" s="243"/>
      <c r="Q2991" s="243"/>
      <c r="R2991" s="243"/>
      <c r="S2991" s="243"/>
      <c r="T2991" s="244"/>
      <c r="U2991" s="13"/>
      <c r="V2991" s="13"/>
      <c r="W2991" s="13"/>
      <c r="X2991" s="13"/>
      <c r="Y2991" s="13"/>
      <c r="Z2991" s="13"/>
      <c r="AA2991" s="13"/>
      <c r="AB2991" s="13"/>
      <c r="AC2991" s="13"/>
      <c r="AD2991" s="13"/>
      <c r="AE2991" s="13"/>
      <c r="AT2991" s="245" t="s">
        <v>193</v>
      </c>
      <c r="AU2991" s="245" t="s">
        <v>82</v>
      </c>
      <c r="AV2991" s="13" t="s">
        <v>82</v>
      </c>
      <c r="AW2991" s="13" t="s">
        <v>33</v>
      </c>
      <c r="AX2991" s="13" t="s">
        <v>72</v>
      </c>
      <c r="AY2991" s="245" t="s">
        <v>180</v>
      </c>
    </row>
    <row r="2992" s="13" customFormat="1">
      <c r="A2992" s="13"/>
      <c r="B2992" s="235"/>
      <c r="C2992" s="236"/>
      <c r="D2992" s="228" t="s">
        <v>193</v>
      </c>
      <c r="E2992" s="237" t="s">
        <v>19</v>
      </c>
      <c r="F2992" s="238" t="s">
        <v>3307</v>
      </c>
      <c r="G2992" s="236"/>
      <c r="H2992" s="239">
        <v>58.965000000000003</v>
      </c>
      <c r="I2992" s="240"/>
      <c r="J2992" s="236"/>
      <c r="K2992" s="236"/>
      <c r="L2992" s="241"/>
      <c r="M2992" s="242"/>
      <c r="N2992" s="243"/>
      <c r="O2992" s="243"/>
      <c r="P2992" s="243"/>
      <c r="Q2992" s="243"/>
      <c r="R2992" s="243"/>
      <c r="S2992" s="243"/>
      <c r="T2992" s="244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45" t="s">
        <v>193</v>
      </c>
      <c r="AU2992" s="245" t="s">
        <v>82</v>
      </c>
      <c r="AV2992" s="13" t="s">
        <v>82</v>
      </c>
      <c r="AW2992" s="13" t="s">
        <v>33</v>
      </c>
      <c r="AX2992" s="13" t="s">
        <v>72</v>
      </c>
      <c r="AY2992" s="245" t="s">
        <v>180</v>
      </c>
    </row>
    <row r="2993" s="14" customFormat="1">
      <c r="A2993" s="14"/>
      <c r="B2993" s="246"/>
      <c r="C2993" s="247"/>
      <c r="D2993" s="228" t="s">
        <v>193</v>
      </c>
      <c r="E2993" s="248" t="s">
        <v>19</v>
      </c>
      <c r="F2993" s="249" t="s">
        <v>3243</v>
      </c>
      <c r="G2993" s="247"/>
      <c r="H2993" s="248" t="s">
        <v>19</v>
      </c>
      <c r="I2993" s="250"/>
      <c r="J2993" s="247"/>
      <c r="K2993" s="247"/>
      <c r="L2993" s="251"/>
      <c r="M2993" s="252"/>
      <c r="N2993" s="253"/>
      <c r="O2993" s="253"/>
      <c r="P2993" s="253"/>
      <c r="Q2993" s="253"/>
      <c r="R2993" s="253"/>
      <c r="S2993" s="253"/>
      <c r="T2993" s="25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5" t="s">
        <v>193</v>
      </c>
      <c r="AU2993" s="255" t="s">
        <v>82</v>
      </c>
      <c r="AV2993" s="14" t="s">
        <v>80</v>
      </c>
      <c r="AW2993" s="14" t="s">
        <v>33</v>
      </c>
      <c r="AX2993" s="14" t="s">
        <v>72</v>
      </c>
      <c r="AY2993" s="255" t="s">
        <v>180</v>
      </c>
    </row>
    <row r="2994" s="13" customFormat="1">
      <c r="A2994" s="13"/>
      <c r="B2994" s="235"/>
      <c r="C2994" s="236"/>
      <c r="D2994" s="228" t="s">
        <v>193</v>
      </c>
      <c r="E2994" s="237" t="s">
        <v>19</v>
      </c>
      <c r="F2994" s="238" t="s">
        <v>3308</v>
      </c>
      <c r="G2994" s="236"/>
      <c r="H2994" s="239">
        <v>56.731999999999999</v>
      </c>
      <c r="I2994" s="240"/>
      <c r="J2994" s="236"/>
      <c r="K2994" s="236"/>
      <c r="L2994" s="241"/>
      <c r="M2994" s="242"/>
      <c r="N2994" s="243"/>
      <c r="O2994" s="243"/>
      <c r="P2994" s="243"/>
      <c r="Q2994" s="243"/>
      <c r="R2994" s="243"/>
      <c r="S2994" s="243"/>
      <c r="T2994" s="244"/>
      <c r="U2994" s="13"/>
      <c r="V2994" s="13"/>
      <c r="W2994" s="13"/>
      <c r="X2994" s="13"/>
      <c r="Y2994" s="13"/>
      <c r="Z2994" s="13"/>
      <c r="AA2994" s="13"/>
      <c r="AB2994" s="13"/>
      <c r="AC2994" s="13"/>
      <c r="AD2994" s="13"/>
      <c r="AE2994" s="13"/>
      <c r="AT2994" s="245" t="s">
        <v>193</v>
      </c>
      <c r="AU2994" s="245" t="s">
        <v>82</v>
      </c>
      <c r="AV2994" s="13" t="s">
        <v>82</v>
      </c>
      <c r="AW2994" s="13" t="s">
        <v>33</v>
      </c>
      <c r="AX2994" s="13" t="s">
        <v>72</v>
      </c>
      <c r="AY2994" s="245" t="s">
        <v>180</v>
      </c>
    </row>
    <row r="2995" s="15" customFormat="1">
      <c r="A2995" s="15"/>
      <c r="B2995" s="256"/>
      <c r="C2995" s="257"/>
      <c r="D2995" s="228" t="s">
        <v>193</v>
      </c>
      <c r="E2995" s="258" t="s">
        <v>19</v>
      </c>
      <c r="F2995" s="259" t="s">
        <v>353</v>
      </c>
      <c r="G2995" s="257"/>
      <c r="H2995" s="260">
        <v>207.13999999999999</v>
      </c>
      <c r="I2995" s="261"/>
      <c r="J2995" s="257"/>
      <c r="K2995" s="257"/>
      <c r="L2995" s="262"/>
      <c r="M2995" s="263"/>
      <c r="N2995" s="264"/>
      <c r="O2995" s="264"/>
      <c r="P2995" s="264"/>
      <c r="Q2995" s="264"/>
      <c r="R2995" s="264"/>
      <c r="S2995" s="264"/>
      <c r="T2995" s="265"/>
      <c r="U2995" s="15"/>
      <c r="V2995" s="15"/>
      <c r="W2995" s="15"/>
      <c r="X2995" s="15"/>
      <c r="Y2995" s="15"/>
      <c r="Z2995" s="15"/>
      <c r="AA2995" s="15"/>
      <c r="AB2995" s="15"/>
      <c r="AC2995" s="15"/>
      <c r="AD2995" s="15"/>
      <c r="AE2995" s="15"/>
      <c r="AT2995" s="266" t="s">
        <v>193</v>
      </c>
      <c r="AU2995" s="266" t="s">
        <v>82</v>
      </c>
      <c r="AV2995" s="15" t="s">
        <v>187</v>
      </c>
      <c r="AW2995" s="15" t="s">
        <v>33</v>
      </c>
      <c r="AX2995" s="15" t="s">
        <v>80</v>
      </c>
      <c r="AY2995" s="266" t="s">
        <v>180</v>
      </c>
    </row>
    <row r="2996" s="2" customFormat="1" ht="16.5" customHeight="1">
      <c r="A2996" s="40"/>
      <c r="B2996" s="41"/>
      <c r="C2996" s="215" t="s">
        <v>3309</v>
      </c>
      <c r="D2996" s="215" t="s">
        <v>182</v>
      </c>
      <c r="E2996" s="216" t="s">
        <v>3310</v>
      </c>
      <c r="F2996" s="217" t="s">
        <v>3311</v>
      </c>
      <c r="G2996" s="218" t="s">
        <v>235</v>
      </c>
      <c r="H2996" s="219">
        <v>107.669</v>
      </c>
      <c r="I2996" s="220"/>
      <c r="J2996" s="221">
        <f>ROUND(I2996*H2996,2)</f>
        <v>0</v>
      </c>
      <c r="K2996" s="217" t="s">
        <v>186</v>
      </c>
      <c r="L2996" s="46"/>
      <c r="M2996" s="222" t="s">
        <v>19</v>
      </c>
      <c r="N2996" s="223" t="s">
        <v>43</v>
      </c>
      <c r="O2996" s="86"/>
      <c r="P2996" s="224">
        <f>O2996*H2996</f>
        <v>0</v>
      </c>
      <c r="Q2996" s="224">
        <v>0.00016000000000000001</v>
      </c>
      <c r="R2996" s="224">
        <f>Q2996*H2996</f>
        <v>0.017227040000000002</v>
      </c>
      <c r="S2996" s="224">
        <v>0</v>
      </c>
      <c r="T2996" s="225">
        <f>S2996*H2996</f>
        <v>0</v>
      </c>
      <c r="U2996" s="40"/>
      <c r="V2996" s="40"/>
      <c r="W2996" s="40"/>
      <c r="X2996" s="40"/>
      <c r="Y2996" s="40"/>
      <c r="Z2996" s="40"/>
      <c r="AA2996" s="40"/>
      <c r="AB2996" s="40"/>
      <c r="AC2996" s="40"/>
      <c r="AD2996" s="40"/>
      <c r="AE2996" s="40"/>
      <c r="AR2996" s="226" t="s">
        <v>286</v>
      </c>
      <c r="AT2996" s="226" t="s">
        <v>182</v>
      </c>
      <c r="AU2996" s="226" t="s">
        <v>82</v>
      </c>
      <c r="AY2996" s="19" t="s">
        <v>180</v>
      </c>
      <c r="BE2996" s="227">
        <f>IF(N2996="základní",J2996,0)</f>
        <v>0</v>
      </c>
      <c r="BF2996" s="227">
        <f>IF(N2996="snížená",J2996,0)</f>
        <v>0</v>
      </c>
      <c r="BG2996" s="227">
        <f>IF(N2996="zákl. přenesená",J2996,0)</f>
        <v>0</v>
      </c>
      <c r="BH2996" s="227">
        <f>IF(N2996="sníž. přenesená",J2996,0)</f>
        <v>0</v>
      </c>
      <c r="BI2996" s="227">
        <f>IF(N2996="nulová",J2996,0)</f>
        <v>0</v>
      </c>
      <c r="BJ2996" s="19" t="s">
        <v>80</v>
      </c>
      <c r="BK2996" s="227">
        <f>ROUND(I2996*H2996,2)</f>
        <v>0</v>
      </c>
      <c r="BL2996" s="19" t="s">
        <v>286</v>
      </c>
      <c r="BM2996" s="226" t="s">
        <v>3312</v>
      </c>
    </row>
    <row r="2997" s="2" customFormat="1">
      <c r="A2997" s="40"/>
      <c r="B2997" s="41"/>
      <c r="C2997" s="42"/>
      <c r="D2997" s="228" t="s">
        <v>189</v>
      </c>
      <c r="E2997" s="42"/>
      <c r="F2997" s="229" t="s">
        <v>3313</v>
      </c>
      <c r="G2997" s="42"/>
      <c r="H2997" s="42"/>
      <c r="I2997" s="230"/>
      <c r="J2997" s="42"/>
      <c r="K2997" s="42"/>
      <c r="L2997" s="46"/>
      <c r="M2997" s="231"/>
      <c r="N2997" s="232"/>
      <c r="O2997" s="86"/>
      <c r="P2997" s="86"/>
      <c r="Q2997" s="86"/>
      <c r="R2997" s="86"/>
      <c r="S2997" s="86"/>
      <c r="T2997" s="87"/>
      <c r="U2997" s="40"/>
      <c r="V2997" s="40"/>
      <c r="W2997" s="40"/>
      <c r="X2997" s="40"/>
      <c r="Y2997" s="40"/>
      <c r="Z2997" s="40"/>
      <c r="AA2997" s="40"/>
      <c r="AB2997" s="40"/>
      <c r="AC2997" s="40"/>
      <c r="AD2997" s="40"/>
      <c r="AE2997" s="40"/>
      <c r="AT2997" s="19" t="s">
        <v>189</v>
      </c>
      <c r="AU2997" s="19" t="s">
        <v>82</v>
      </c>
    </row>
    <row r="2998" s="2" customFormat="1">
      <c r="A2998" s="40"/>
      <c r="B2998" s="41"/>
      <c r="C2998" s="42"/>
      <c r="D2998" s="233" t="s">
        <v>191</v>
      </c>
      <c r="E2998" s="42"/>
      <c r="F2998" s="234" t="s">
        <v>3314</v>
      </c>
      <c r="G2998" s="42"/>
      <c r="H2998" s="42"/>
      <c r="I2998" s="230"/>
      <c r="J2998" s="42"/>
      <c r="K2998" s="42"/>
      <c r="L2998" s="46"/>
      <c r="M2998" s="231"/>
      <c r="N2998" s="232"/>
      <c r="O2998" s="86"/>
      <c r="P2998" s="86"/>
      <c r="Q2998" s="86"/>
      <c r="R2998" s="86"/>
      <c r="S2998" s="86"/>
      <c r="T2998" s="87"/>
      <c r="U2998" s="40"/>
      <c r="V2998" s="40"/>
      <c r="W2998" s="40"/>
      <c r="X2998" s="40"/>
      <c r="Y2998" s="40"/>
      <c r="Z2998" s="40"/>
      <c r="AA2998" s="40"/>
      <c r="AB2998" s="40"/>
      <c r="AC2998" s="40"/>
      <c r="AD2998" s="40"/>
      <c r="AE2998" s="40"/>
      <c r="AT2998" s="19" t="s">
        <v>191</v>
      </c>
      <c r="AU2998" s="19" t="s">
        <v>82</v>
      </c>
    </row>
    <row r="2999" s="14" customFormat="1">
      <c r="A2999" s="14"/>
      <c r="B2999" s="246"/>
      <c r="C2999" s="247"/>
      <c r="D2999" s="228" t="s">
        <v>193</v>
      </c>
      <c r="E2999" s="248" t="s">
        <v>19</v>
      </c>
      <c r="F2999" s="249" t="s">
        <v>3293</v>
      </c>
      <c r="G2999" s="247"/>
      <c r="H2999" s="248" t="s">
        <v>19</v>
      </c>
      <c r="I2999" s="250"/>
      <c r="J2999" s="247"/>
      <c r="K2999" s="247"/>
      <c r="L2999" s="251"/>
      <c r="M2999" s="252"/>
      <c r="N2999" s="253"/>
      <c r="O2999" s="253"/>
      <c r="P2999" s="253"/>
      <c r="Q2999" s="253"/>
      <c r="R2999" s="253"/>
      <c r="S2999" s="253"/>
      <c r="T2999" s="254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T2999" s="255" t="s">
        <v>193</v>
      </c>
      <c r="AU2999" s="255" t="s">
        <v>82</v>
      </c>
      <c r="AV2999" s="14" t="s">
        <v>80</v>
      </c>
      <c r="AW2999" s="14" t="s">
        <v>33</v>
      </c>
      <c r="AX2999" s="14" t="s">
        <v>72</v>
      </c>
      <c r="AY2999" s="255" t="s">
        <v>180</v>
      </c>
    </row>
    <row r="3000" s="13" customFormat="1">
      <c r="A3000" s="13"/>
      <c r="B3000" s="235"/>
      <c r="C3000" s="236"/>
      <c r="D3000" s="228" t="s">
        <v>193</v>
      </c>
      <c r="E3000" s="237" t="s">
        <v>19</v>
      </c>
      <c r="F3000" s="238" t="s">
        <v>3315</v>
      </c>
      <c r="G3000" s="236"/>
      <c r="H3000" s="239">
        <v>8.3000000000000007</v>
      </c>
      <c r="I3000" s="240"/>
      <c r="J3000" s="236"/>
      <c r="K3000" s="236"/>
      <c r="L3000" s="241"/>
      <c r="M3000" s="242"/>
      <c r="N3000" s="243"/>
      <c r="O3000" s="243"/>
      <c r="P3000" s="243"/>
      <c r="Q3000" s="243"/>
      <c r="R3000" s="243"/>
      <c r="S3000" s="243"/>
      <c r="T3000" s="244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45" t="s">
        <v>193</v>
      </c>
      <c r="AU3000" s="245" t="s">
        <v>82</v>
      </c>
      <c r="AV3000" s="13" t="s">
        <v>82</v>
      </c>
      <c r="AW3000" s="13" t="s">
        <v>33</v>
      </c>
      <c r="AX3000" s="13" t="s">
        <v>72</v>
      </c>
      <c r="AY3000" s="245" t="s">
        <v>180</v>
      </c>
    </row>
    <row r="3001" s="14" customFormat="1">
      <c r="A3001" s="14"/>
      <c r="B3001" s="246"/>
      <c r="C3001" s="247"/>
      <c r="D3001" s="228" t="s">
        <v>193</v>
      </c>
      <c r="E3001" s="248" t="s">
        <v>19</v>
      </c>
      <c r="F3001" s="249" t="s">
        <v>3295</v>
      </c>
      <c r="G3001" s="247"/>
      <c r="H3001" s="248" t="s">
        <v>19</v>
      </c>
      <c r="I3001" s="250"/>
      <c r="J3001" s="247"/>
      <c r="K3001" s="247"/>
      <c r="L3001" s="251"/>
      <c r="M3001" s="252"/>
      <c r="N3001" s="253"/>
      <c r="O3001" s="253"/>
      <c r="P3001" s="253"/>
      <c r="Q3001" s="253"/>
      <c r="R3001" s="253"/>
      <c r="S3001" s="253"/>
      <c r="T3001" s="25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T3001" s="255" t="s">
        <v>193</v>
      </c>
      <c r="AU3001" s="255" t="s">
        <v>82</v>
      </c>
      <c r="AV3001" s="14" t="s">
        <v>80</v>
      </c>
      <c r="AW3001" s="14" t="s">
        <v>33</v>
      </c>
      <c r="AX3001" s="14" t="s">
        <v>72</v>
      </c>
      <c r="AY3001" s="255" t="s">
        <v>180</v>
      </c>
    </row>
    <row r="3002" s="13" customFormat="1">
      <c r="A3002" s="13"/>
      <c r="B3002" s="235"/>
      <c r="C3002" s="236"/>
      <c r="D3002" s="228" t="s">
        <v>193</v>
      </c>
      <c r="E3002" s="237" t="s">
        <v>19</v>
      </c>
      <c r="F3002" s="238" t="s">
        <v>3316</v>
      </c>
      <c r="G3002" s="236"/>
      <c r="H3002" s="239">
        <v>29.465</v>
      </c>
      <c r="I3002" s="240"/>
      <c r="J3002" s="236"/>
      <c r="K3002" s="236"/>
      <c r="L3002" s="241"/>
      <c r="M3002" s="242"/>
      <c r="N3002" s="243"/>
      <c r="O3002" s="243"/>
      <c r="P3002" s="243"/>
      <c r="Q3002" s="243"/>
      <c r="R3002" s="243"/>
      <c r="S3002" s="243"/>
      <c r="T3002" s="244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45" t="s">
        <v>193</v>
      </c>
      <c r="AU3002" s="245" t="s">
        <v>82</v>
      </c>
      <c r="AV3002" s="13" t="s">
        <v>82</v>
      </c>
      <c r="AW3002" s="13" t="s">
        <v>33</v>
      </c>
      <c r="AX3002" s="13" t="s">
        <v>72</v>
      </c>
      <c r="AY3002" s="245" t="s">
        <v>180</v>
      </c>
    </row>
    <row r="3003" s="13" customFormat="1">
      <c r="A3003" s="13"/>
      <c r="B3003" s="235"/>
      <c r="C3003" s="236"/>
      <c r="D3003" s="228" t="s">
        <v>193</v>
      </c>
      <c r="E3003" s="237" t="s">
        <v>19</v>
      </c>
      <c r="F3003" s="238" t="s">
        <v>3317</v>
      </c>
      <c r="G3003" s="236"/>
      <c r="H3003" s="239">
        <v>6.585</v>
      </c>
      <c r="I3003" s="240"/>
      <c r="J3003" s="236"/>
      <c r="K3003" s="236"/>
      <c r="L3003" s="241"/>
      <c r="M3003" s="242"/>
      <c r="N3003" s="243"/>
      <c r="O3003" s="243"/>
      <c r="P3003" s="243"/>
      <c r="Q3003" s="243"/>
      <c r="R3003" s="243"/>
      <c r="S3003" s="243"/>
      <c r="T3003" s="244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45" t="s">
        <v>193</v>
      </c>
      <c r="AU3003" s="245" t="s">
        <v>82</v>
      </c>
      <c r="AV3003" s="13" t="s">
        <v>82</v>
      </c>
      <c r="AW3003" s="13" t="s">
        <v>33</v>
      </c>
      <c r="AX3003" s="13" t="s">
        <v>72</v>
      </c>
      <c r="AY3003" s="245" t="s">
        <v>180</v>
      </c>
    </row>
    <row r="3004" s="16" customFormat="1">
      <c r="A3004" s="16"/>
      <c r="B3004" s="267"/>
      <c r="C3004" s="268"/>
      <c r="D3004" s="228" t="s">
        <v>193</v>
      </c>
      <c r="E3004" s="269" t="s">
        <v>19</v>
      </c>
      <c r="F3004" s="270" t="s">
        <v>473</v>
      </c>
      <c r="G3004" s="268"/>
      <c r="H3004" s="271">
        <v>44.350000000000001</v>
      </c>
      <c r="I3004" s="272"/>
      <c r="J3004" s="268"/>
      <c r="K3004" s="268"/>
      <c r="L3004" s="273"/>
      <c r="M3004" s="274"/>
      <c r="N3004" s="275"/>
      <c r="O3004" s="275"/>
      <c r="P3004" s="275"/>
      <c r="Q3004" s="275"/>
      <c r="R3004" s="275"/>
      <c r="S3004" s="275"/>
      <c r="T3004" s="276"/>
      <c r="U3004" s="16"/>
      <c r="V3004" s="16"/>
      <c r="W3004" s="16"/>
      <c r="X3004" s="16"/>
      <c r="Y3004" s="16"/>
      <c r="Z3004" s="16"/>
      <c r="AA3004" s="16"/>
      <c r="AB3004" s="16"/>
      <c r="AC3004" s="16"/>
      <c r="AD3004" s="16"/>
      <c r="AE3004" s="16"/>
      <c r="AT3004" s="277" t="s">
        <v>193</v>
      </c>
      <c r="AU3004" s="277" t="s">
        <v>82</v>
      </c>
      <c r="AV3004" s="16" t="s">
        <v>100</v>
      </c>
      <c r="AW3004" s="16" t="s">
        <v>33</v>
      </c>
      <c r="AX3004" s="16" t="s">
        <v>72</v>
      </c>
      <c r="AY3004" s="277" t="s">
        <v>180</v>
      </c>
    </row>
    <row r="3005" s="14" customFormat="1">
      <c r="A3005" s="14"/>
      <c r="B3005" s="246"/>
      <c r="C3005" s="247"/>
      <c r="D3005" s="228" t="s">
        <v>193</v>
      </c>
      <c r="E3005" s="248" t="s">
        <v>19</v>
      </c>
      <c r="F3005" s="249" t="s">
        <v>1296</v>
      </c>
      <c r="G3005" s="247"/>
      <c r="H3005" s="248" t="s">
        <v>19</v>
      </c>
      <c r="I3005" s="250"/>
      <c r="J3005" s="247"/>
      <c r="K3005" s="247"/>
      <c r="L3005" s="251"/>
      <c r="M3005" s="252"/>
      <c r="N3005" s="253"/>
      <c r="O3005" s="253"/>
      <c r="P3005" s="253"/>
      <c r="Q3005" s="253"/>
      <c r="R3005" s="253"/>
      <c r="S3005" s="253"/>
      <c r="T3005" s="25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T3005" s="255" t="s">
        <v>193</v>
      </c>
      <c r="AU3005" s="255" t="s">
        <v>82</v>
      </c>
      <c r="AV3005" s="14" t="s">
        <v>80</v>
      </c>
      <c r="AW3005" s="14" t="s">
        <v>33</v>
      </c>
      <c r="AX3005" s="14" t="s">
        <v>72</v>
      </c>
      <c r="AY3005" s="255" t="s">
        <v>180</v>
      </c>
    </row>
    <row r="3006" s="13" customFormat="1">
      <c r="A3006" s="13"/>
      <c r="B3006" s="235"/>
      <c r="C3006" s="236"/>
      <c r="D3006" s="228" t="s">
        <v>193</v>
      </c>
      <c r="E3006" s="237" t="s">
        <v>19</v>
      </c>
      <c r="F3006" s="238" t="s">
        <v>3318</v>
      </c>
      <c r="G3006" s="236"/>
      <c r="H3006" s="239">
        <v>19.481000000000002</v>
      </c>
      <c r="I3006" s="240"/>
      <c r="J3006" s="236"/>
      <c r="K3006" s="236"/>
      <c r="L3006" s="241"/>
      <c r="M3006" s="242"/>
      <c r="N3006" s="243"/>
      <c r="O3006" s="243"/>
      <c r="P3006" s="243"/>
      <c r="Q3006" s="243"/>
      <c r="R3006" s="243"/>
      <c r="S3006" s="243"/>
      <c r="T3006" s="244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45" t="s">
        <v>193</v>
      </c>
      <c r="AU3006" s="245" t="s">
        <v>82</v>
      </c>
      <c r="AV3006" s="13" t="s">
        <v>82</v>
      </c>
      <c r="AW3006" s="13" t="s">
        <v>33</v>
      </c>
      <c r="AX3006" s="13" t="s">
        <v>72</v>
      </c>
      <c r="AY3006" s="245" t="s">
        <v>180</v>
      </c>
    </row>
    <row r="3007" s="13" customFormat="1">
      <c r="A3007" s="13"/>
      <c r="B3007" s="235"/>
      <c r="C3007" s="236"/>
      <c r="D3007" s="228" t="s">
        <v>193</v>
      </c>
      <c r="E3007" s="237" t="s">
        <v>19</v>
      </c>
      <c r="F3007" s="238" t="s">
        <v>3319</v>
      </c>
      <c r="G3007" s="236"/>
      <c r="H3007" s="239">
        <v>29.655000000000001</v>
      </c>
      <c r="I3007" s="240"/>
      <c r="J3007" s="236"/>
      <c r="K3007" s="236"/>
      <c r="L3007" s="241"/>
      <c r="M3007" s="242"/>
      <c r="N3007" s="243"/>
      <c r="O3007" s="243"/>
      <c r="P3007" s="243"/>
      <c r="Q3007" s="243"/>
      <c r="R3007" s="243"/>
      <c r="S3007" s="243"/>
      <c r="T3007" s="244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45" t="s">
        <v>193</v>
      </c>
      <c r="AU3007" s="245" t="s">
        <v>82</v>
      </c>
      <c r="AV3007" s="13" t="s">
        <v>82</v>
      </c>
      <c r="AW3007" s="13" t="s">
        <v>33</v>
      </c>
      <c r="AX3007" s="13" t="s">
        <v>72</v>
      </c>
      <c r="AY3007" s="245" t="s">
        <v>180</v>
      </c>
    </row>
    <row r="3008" s="14" customFormat="1">
      <c r="A3008" s="14"/>
      <c r="B3008" s="246"/>
      <c r="C3008" s="247"/>
      <c r="D3008" s="228" t="s">
        <v>193</v>
      </c>
      <c r="E3008" s="248" t="s">
        <v>19</v>
      </c>
      <c r="F3008" s="249" t="s">
        <v>3243</v>
      </c>
      <c r="G3008" s="247"/>
      <c r="H3008" s="248" t="s">
        <v>19</v>
      </c>
      <c r="I3008" s="250"/>
      <c r="J3008" s="247"/>
      <c r="K3008" s="247"/>
      <c r="L3008" s="251"/>
      <c r="M3008" s="252"/>
      <c r="N3008" s="253"/>
      <c r="O3008" s="253"/>
      <c r="P3008" s="253"/>
      <c r="Q3008" s="253"/>
      <c r="R3008" s="253"/>
      <c r="S3008" s="253"/>
      <c r="T3008" s="254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T3008" s="255" t="s">
        <v>193</v>
      </c>
      <c r="AU3008" s="255" t="s">
        <v>82</v>
      </c>
      <c r="AV3008" s="14" t="s">
        <v>80</v>
      </c>
      <c r="AW3008" s="14" t="s">
        <v>33</v>
      </c>
      <c r="AX3008" s="14" t="s">
        <v>72</v>
      </c>
      <c r="AY3008" s="255" t="s">
        <v>180</v>
      </c>
    </row>
    <row r="3009" s="13" customFormat="1">
      <c r="A3009" s="13"/>
      <c r="B3009" s="235"/>
      <c r="C3009" s="236"/>
      <c r="D3009" s="228" t="s">
        <v>193</v>
      </c>
      <c r="E3009" s="237" t="s">
        <v>19</v>
      </c>
      <c r="F3009" s="238" t="s">
        <v>3320</v>
      </c>
      <c r="G3009" s="236"/>
      <c r="H3009" s="239">
        <v>14.183</v>
      </c>
      <c r="I3009" s="240"/>
      <c r="J3009" s="236"/>
      <c r="K3009" s="236"/>
      <c r="L3009" s="241"/>
      <c r="M3009" s="242"/>
      <c r="N3009" s="243"/>
      <c r="O3009" s="243"/>
      <c r="P3009" s="243"/>
      <c r="Q3009" s="243"/>
      <c r="R3009" s="243"/>
      <c r="S3009" s="243"/>
      <c r="T3009" s="244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45" t="s">
        <v>193</v>
      </c>
      <c r="AU3009" s="245" t="s">
        <v>82</v>
      </c>
      <c r="AV3009" s="13" t="s">
        <v>82</v>
      </c>
      <c r="AW3009" s="13" t="s">
        <v>33</v>
      </c>
      <c r="AX3009" s="13" t="s">
        <v>72</v>
      </c>
      <c r="AY3009" s="245" t="s">
        <v>180</v>
      </c>
    </row>
    <row r="3010" s="16" customFormat="1">
      <c r="A3010" s="16"/>
      <c r="B3010" s="267"/>
      <c r="C3010" s="268"/>
      <c r="D3010" s="228" t="s">
        <v>193</v>
      </c>
      <c r="E3010" s="269" t="s">
        <v>19</v>
      </c>
      <c r="F3010" s="270" t="s">
        <v>473</v>
      </c>
      <c r="G3010" s="268"/>
      <c r="H3010" s="271">
        <v>63.319000000000003</v>
      </c>
      <c r="I3010" s="272"/>
      <c r="J3010" s="268"/>
      <c r="K3010" s="268"/>
      <c r="L3010" s="273"/>
      <c r="M3010" s="274"/>
      <c r="N3010" s="275"/>
      <c r="O3010" s="275"/>
      <c r="P3010" s="275"/>
      <c r="Q3010" s="275"/>
      <c r="R3010" s="275"/>
      <c r="S3010" s="275"/>
      <c r="T3010" s="276"/>
      <c r="U3010" s="16"/>
      <c r="V3010" s="16"/>
      <c r="W3010" s="16"/>
      <c r="X3010" s="16"/>
      <c r="Y3010" s="16"/>
      <c r="Z3010" s="16"/>
      <c r="AA3010" s="16"/>
      <c r="AB3010" s="16"/>
      <c r="AC3010" s="16"/>
      <c r="AD3010" s="16"/>
      <c r="AE3010" s="16"/>
      <c r="AT3010" s="277" t="s">
        <v>193</v>
      </c>
      <c r="AU3010" s="277" t="s">
        <v>82</v>
      </c>
      <c r="AV3010" s="16" t="s">
        <v>100</v>
      </c>
      <c r="AW3010" s="16" t="s">
        <v>33</v>
      </c>
      <c r="AX3010" s="16" t="s">
        <v>72</v>
      </c>
      <c r="AY3010" s="277" t="s">
        <v>180</v>
      </c>
    </row>
    <row r="3011" s="15" customFormat="1">
      <c r="A3011" s="15"/>
      <c r="B3011" s="256"/>
      <c r="C3011" s="257"/>
      <c r="D3011" s="228" t="s">
        <v>193</v>
      </c>
      <c r="E3011" s="258" t="s">
        <v>19</v>
      </c>
      <c r="F3011" s="259" t="s">
        <v>353</v>
      </c>
      <c r="G3011" s="257"/>
      <c r="H3011" s="260">
        <v>107.669</v>
      </c>
      <c r="I3011" s="261"/>
      <c r="J3011" s="257"/>
      <c r="K3011" s="257"/>
      <c r="L3011" s="262"/>
      <c r="M3011" s="263"/>
      <c r="N3011" s="264"/>
      <c r="O3011" s="264"/>
      <c r="P3011" s="264"/>
      <c r="Q3011" s="264"/>
      <c r="R3011" s="264"/>
      <c r="S3011" s="264"/>
      <c r="T3011" s="265"/>
      <c r="U3011" s="15"/>
      <c r="V3011" s="15"/>
      <c r="W3011" s="15"/>
      <c r="X3011" s="15"/>
      <c r="Y3011" s="15"/>
      <c r="Z3011" s="15"/>
      <c r="AA3011" s="15"/>
      <c r="AB3011" s="15"/>
      <c r="AC3011" s="15"/>
      <c r="AD3011" s="15"/>
      <c r="AE3011" s="15"/>
      <c r="AT3011" s="266" t="s">
        <v>193</v>
      </c>
      <c r="AU3011" s="266" t="s">
        <v>82</v>
      </c>
      <c r="AV3011" s="15" t="s">
        <v>187</v>
      </c>
      <c r="AW3011" s="15" t="s">
        <v>33</v>
      </c>
      <c r="AX3011" s="15" t="s">
        <v>80</v>
      </c>
      <c r="AY3011" s="266" t="s">
        <v>180</v>
      </c>
    </row>
    <row r="3012" s="2" customFormat="1" ht="16.5" customHeight="1">
      <c r="A3012" s="40"/>
      <c r="B3012" s="41"/>
      <c r="C3012" s="215" t="s">
        <v>3321</v>
      </c>
      <c r="D3012" s="215" t="s">
        <v>182</v>
      </c>
      <c r="E3012" s="216" t="s">
        <v>3322</v>
      </c>
      <c r="F3012" s="217" t="s">
        <v>3323</v>
      </c>
      <c r="G3012" s="218" t="s">
        <v>185</v>
      </c>
      <c r="H3012" s="219">
        <v>369</v>
      </c>
      <c r="I3012" s="220"/>
      <c r="J3012" s="221">
        <f>ROUND(I3012*H3012,2)</f>
        <v>0</v>
      </c>
      <c r="K3012" s="217" t="s">
        <v>186</v>
      </c>
      <c r="L3012" s="46"/>
      <c r="M3012" s="222" t="s">
        <v>19</v>
      </c>
      <c r="N3012" s="223" t="s">
        <v>43</v>
      </c>
      <c r="O3012" s="86"/>
      <c r="P3012" s="224">
        <f>O3012*H3012</f>
        <v>0</v>
      </c>
      <c r="Q3012" s="224">
        <v>0</v>
      </c>
      <c r="R3012" s="224">
        <f>Q3012*H3012</f>
        <v>0</v>
      </c>
      <c r="S3012" s="224">
        <v>0</v>
      </c>
      <c r="T3012" s="225">
        <f>S3012*H3012</f>
        <v>0</v>
      </c>
      <c r="U3012" s="40"/>
      <c r="V3012" s="40"/>
      <c r="W3012" s="40"/>
      <c r="X3012" s="40"/>
      <c r="Y3012" s="40"/>
      <c r="Z3012" s="40"/>
      <c r="AA3012" s="40"/>
      <c r="AB3012" s="40"/>
      <c r="AC3012" s="40"/>
      <c r="AD3012" s="40"/>
      <c r="AE3012" s="40"/>
      <c r="AR3012" s="226" t="s">
        <v>286</v>
      </c>
      <c r="AT3012" s="226" t="s">
        <v>182</v>
      </c>
      <c r="AU3012" s="226" t="s">
        <v>82</v>
      </c>
      <c r="AY3012" s="19" t="s">
        <v>180</v>
      </c>
      <c r="BE3012" s="227">
        <f>IF(N3012="základní",J3012,0)</f>
        <v>0</v>
      </c>
      <c r="BF3012" s="227">
        <f>IF(N3012="snížená",J3012,0)</f>
        <v>0</v>
      </c>
      <c r="BG3012" s="227">
        <f>IF(N3012="zákl. přenesená",J3012,0)</f>
        <v>0</v>
      </c>
      <c r="BH3012" s="227">
        <f>IF(N3012="sníž. přenesená",J3012,0)</f>
        <v>0</v>
      </c>
      <c r="BI3012" s="227">
        <f>IF(N3012="nulová",J3012,0)</f>
        <v>0</v>
      </c>
      <c r="BJ3012" s="19" t="s">
        <v>80</v>
      </c>
      <c r="BK3012" s="227">
        <f>ROUND(I3012*H3012,2)</f>
        <v>0</v>
      </c>
      <c r="BL3012" s="19" t="s">
        <v>286</v>
      </c>
      <c r="BM3012" s="226" t="s">
        <v>3324</v>
      </c>
    </row>
    <row r="3013" s="2" customFormat="1">
      <c r="A3013" s="40"/>
      <c r="B3013" s="41"/>
      <c r="C3013" s="42"/>
      <c r="D3013" s="228" t="s">
        <v>189</v>
      </c>
      <c r="E3013" s="42"/>
      <c r="F3013" s="229" t="s">
        <v>3325</v>
      </c>
      <c r="G3013" s="42"/>
      <c r="H3013" s="42"/>
      <c r="I3013" s="230"/>
      <c r="J3013" s="42"/>
      <c r="K3013" s="42"/>
      <c r="L3013" s="46"/>
      <c r="M3013" s="231"/>
      <c r="N3013" s="232"/>
      <c r="O3013" s="86"/>
      <c r="P3013" s="86"/>
      <c r="Q3013" s="86"/>
      <c r="R3013" s="86"/>
      <c r="S3013" s="86"/>
      <c r="T3013" s="87"/>
      <c r="U3013" s="40"/>
      <c r="V3013" s="40"/>
      <c r="W3013" s="40"/>
      <c r="X3013" s="40"/>
      <c r="Y3013" s="40"/>
      <c r="Z3013" s="40"/>
      <c r="AA3013" s="40"/>
      <c r="AB3013" s="40"/>
      <c r="AC3013" s="40"/>
      <c r="AD3013" s="40"/>
      <c r="AE3013" s="40"/>
      <c r="AT3013" s="19" t="s">
        <v>189</v>
      </c>
      <c r="AU3013" s="19" t="s">
        <v>82</v>
      </c>
    </row>
    <row r="3014" s="2" customFormat="1">
      <c r="A3014" s="40"/>
      <c r="B3014" s="41"/>
      <c r="C3014" s="42"/>
      <c r="D3014" s="233" t="s">
        <v>191</v>
      </c>
      <c r="E3014" s="42"/>
      <c r="F3014" s="234" t="s">
        <v>3326</v>
      </c>
      <c r="G3014" s="42"/>
      <c r="H3014" s="42"/>
      <c r="I3014" s="230"/>
      <c r="J3014" s="42"/>
      <c r="K3014" s="42"/>
      <c r="L3014" s="46"/>
      <c r="M3014" s="231"/>
      <c r="N3014" s="232"/>
      <c r="O3014" s="86"/>
      <c r="P3014" s="86"/>
      <c r="Q3014" s="86"/>
      <c r="R3014" s="86"/>
      <c r="S3014" s="86"/>
      <c r="T3014" s="87"/>
      <c r="U3014" s="40"/>
      <c r="V3014" s="40"/>
      <c r="W3014" s="40"/>
      <c r="X3014" s="40"/>
      <c r="Y3014" s="40"/>
      <c r="Z3014" s="40"/>
      <c r="AA3014" s="40"/>
      <c r="AB3014" s="40"/>
      <c r="AC3014" s="40"/>
      <c r="AD3014" s="40"/>
      <c r="AE3014" s="40"/>
      <c r="AT3014" s="19" t="s">
        <v>191</v>
      </c>
      <c r="AU3014" s="19" t="s">
        <v>82</v>
      </c>
    </row>
    <row r="3015" s="14" customFormat="1">
      <c r="A3015" s="14"/>
      <c r="B3015" s="246"/>
      <c r="C3015" s="247"/>
      <c r="D3015" s="228" t="s">
        <v>193</v>
      </c>
      <c r="E3015" s="248" t="s">
        <v>19</v>
      </c>
      <c r="F3015" s="249" t="s">
        <v>3327</v>
      </c>
      <c r="G3015" s="247"/>
      <c r="H3015" s="248" t="s">
        <v>19</v>
      </c>
      <c r="I3015" s="250"/>
      <c r="J3015" s="247"/>
      <c r="K3015" s="247"/>
      <c r="L3015" s="251"/>
      <c r="M3015" s="252"/>
      <c r="N3015" s="253"/>
      <c r="O3015" s="253"/>
      <c r="P3015" s="253"/>
      <c r="Q3015" s="253"/>
      <c r="R3015" s="253"/>
      <c r="S3015" s="253"/>
      <c r="T3015" s="25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T3015" s="255" t="s">
        <v>193</v>
      </c>
      <c r="AU3015" s="255" t="s">
        <v>82</v>
      </c>
      <c r="AV3015" s="14" t="s">
        <v>80</v>
      </c>
      <c r="AW3015" s="14" t="s">
        <v>33</v>
      </c>
      <c r="AX3015" s="14" t="s">
        <v>72</v>
      </c>
      <c r="AY3015" s="255" t="s">
        <v>180</v>
      </c>
    </row>
    <row r="3016" s="13" customFormat="1">
      <c r="A3016" s="13"/>
      <c r="B3016" s="235"/>
      <c r="C3016" s="236"/>
      <c r="D3016" s="228" t="s">
        <v>193</v>
      </c>
      <c r="E3016" s="237" t="s">
        <v>19</v>
      </c>
      <c r="F3016" s="238" t="s">
        <v>3328</v>
      </c>
      <c r="G3016" s="236"/>
      <c r="H3016" s="239">
        <v>369</v>
      </c>
      <c r="I3016" s="240"/>
      <c r="J3016" s="236"/>
      <c r="K3016" s="236"/>
      <c r="L3016" s="241"/>
      <c r="M3016" s="242"/>
      <c r="N3016" s="243"/>
      <c r="O3016" s="243"/>
      <c r="P3016" s="243"/>
      <c r="Q3016" s="243"/>
      <c r="R3016" s="243"/>
      <c r="S3016" s="243"/>
      <c r="T3016" s="244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45" t="s">
        <v>193</v>
      </c>
      <c r="AU3016" s="245" t="s">
        <v>82</v>
      </c>
      <c r="AV3016" s="13" t="s">
        <v>82</v>
      </c>
      <c r="AW3016" s="13" t="s">
        <v>33</v>
      </c>
      <c r="AX3016" s="13" t="s">
        <v>80</v>
      </c>
      <c r="AY3016" s="245" t="s">
        <v>180</v>
      </c>
    </row>
    <row r="3017" s="2" customFormat="1" ht="16.5" customHeight="1">
      <c r="A3017" s="40"/>
      <c r="B3017" s="41"/>
      <c r="C3017" s="282" t="s">
        <v>3329</v>
      </c>
      <c r="D3017" s="282" t="s">
        <v>754</v>
      </c>
      <c r="E3017" s="283" t="s">
        <v>3330</v>
      </c>
      <c r="F3017" s="284" t="s">
        <v>3331</v>
      </c>
      <c r="G3017" s="285" t="s">
        <v>185</v>
      </c>
      <c r="H3017" s="286">
        <v>369</v>
      </c>
      <c r="I3017" s="287"/>
      <c r="J3017" s="288">
        <f>ROUND(I3017*H3017,2)</f>
        <v>0</v>
      </c>
      <c r="K3017" s="284" t="s">
        <v>19</v>
      </c>
      <c r="L3017" s="289"/>
      <c r="M3017" s="290" t="s">
        <v>19</v>
      </c>
      <c r="N3017" s="291" t="s">
        <v>43</v>
      </c>
      <c r="O3017" s="86"/>
      <c r="P3017" s="224">
        <f>O3017*H3017</f>
        <v>0</v>
      </c>
      <c r="Q3017" s="224">
        <v>0</v>
      </c>
      <c r="R3017" s="224">
        <f>Q3017*H3017</f>
        <v>0</v>
      </c>
      <c r="S3017" s="224">
        <v>0</v>
      </c>
      <c r="T3017" s="225">
        <f>S3017*H3017</f>
        <v>0</v>
      </c>
      <c r="U3017" s="40"/>
      <c r="V3017" s="40"/>
      <c r="W3017" s="40"/>
      <c r="X3017" s="40"/>
      <c r="Y3017" s="40"/>
      <c r="Z3017" s="40"/>
      <c r="AA3017" s="40"/>
      <c r="AB3017" s="40"/>
      <c r="AC3017" s="40"/>
      <c r="AD3017" s="40"/>
      <c r="AE3017" s="40"/>
      <c r="AR3017" s="226" t="s">
        <v>398</v>
      </c>
      <c r="AT3017" s="226" t="s">
        <v>754</v>
      </c>
      <c r="AU3017" s="226" t="s">
        <v>82</v>
      </c>
      <c r="AY3017" s="19" t="s">
        <v>180</v>
      </c>
      <c r="BE3017" s="227">
        <f>IF(N3017="základní",J3017,0)</f>
        <v>0</v>
      </c>
      <c r="BF3017" s="227">
        <f>IF(N3017="snížená",J3017,0)</f>
        <v>0</v>
      </c>
      <c r="BG3017" s="227">
        <f>IF(N3017="zákl. přenesená",J3017,0)</f>
        <v>0</v>
      </c>
      <c r="BH3017" s="227">
        <f>IF(N3017="sníž. přenesená",J3017,0)</f>
        <v>0</v>
      </c>
      <c r="BI3017" s="227">
        <f>IF(N3017="nulová",J3017,0)</f>
        <v>0</v>
      </c>
      <c r="BJ3017" s="19" t="s">
        <v>80</v>
      </c>
      <c r="BK3017" s="227">
        <f>ROUND(I3017*H3017,2)</f>
        <v>0</v>
      </c>
      <c r="BL3017" s="19" t="s">
        <v>286</v>
      </c>
      <c r="BM3017" s="226" t="s">
        <v>3332</v>
      </c>
    </row>
    <row r="3018" s="2" customFormat="1">
      <c r="A3018" s="40"/>
      <c r="B3018" s="41"/>
      <c r="C3018" s="42"/>
      <c r="D3018" s="228" t="s">
        <v>189</v>
      </c>
      <c r="E3018" s="42"/>
      <c r="F3018" s="229" t="s">
        <v>3331</v>
      </c>
      <c r="G3018" s="42"/>
      <c r="H3018" s="42"/>
      <c r="I3018" s="230"/>
      <c r="J3018" s="42"/>
      <c r="K3018" s="42"/>
      <c r="L3018" s="46"/>
      <c r="M3018" s="231"/>
      <c r="N3018" s="232"/>
      <c r="O3018" s="86"/>
      <c r="P3018" s="86"/>
      <c r="Q3018" s="86"/>
      <c r="R3018" s="86"/>
      <c r="S3018" s="86"/>
      <c r="T3018" s="87"/>
      <c r="U3018" s="40"/>
      <c r="V3018" s="40"/>
      <c r="W3018" s="40"/>
      <c r="X3018" s="40"/>
      <c r="Y3018" s="40"/>
      <c r="Z3018" s="40"/>
      <c r="AA3018" s="40"/>
      <c r="AB3018" s="40"/>
      <c r="AC3018" s="40"/>
      <c r="AD3018" s="40"/>
      <c r="AE3018" s="40"/>
      <c r="AT3018" s="19" t="s">
        <v>189</v>
      </c>
      <c r="AU3018" s="19" t="s">
        <v>82</v>
      </c>
    </row>
    <row r="3019" s="2" customFormat="1" ht="16.5" customHeight="1">
      <c r="A3019" s="40"/>
      <c r="B3019" s="41"/>
      <c r="C3019" s="215" t="s">
        <v>3333</v>
      </c>
      <c r="D3019" s="215" t="s">
        <v>182</v>
      </c>
      <c r="E3019" s="216" t="s">
        <v>3334</v>
      </c>
      <c r="F3019" s="217" t="s">
        <v>3335</v>
      </c>
      <c r="G3019" s="218" t="s">
        <v>185</v>
      </c>
      <c r="H3019" s="219">
        <v>207.13999999999999</v>
      </c>
      <c r="I3019" s="220"/>
      <c r="J3019" s="221">
        <f>ROUND(I3019*H3019,2)</f>
        <v>0</v>
      </c>
      <c r="K3019" s="217" t="s">
        <v>186</v>
      </c>
      <c r="L3019" s="46"/>
      <c r="M3019" s="222" t="s">
        <v>19</v>
      </c>
      <c r="N3019" s="223" t="s">
        <v>43</v>
      </c>
      <c r="O3019" s="86"/>
      <c r="P3019" s="224">
        <f>O3019*H3019</f>
        <v>0</v>
      </c>
      <c r="Q3019" s="224">
        <v>0</v>
      </c>
      <c r="R3019" s="224">
        <f>Q3019*H3019</f>
        <v>0</v>
      </c>
      <c r="S3019" s="224">
        <v>0</v>
      </c>
      <c r="T3019" s="225">
        <f>S3019*H3019</f>
        <v>0</v>
      </c>
      <c r="U3019" s="40"/>
      <c r="V3019" s="40"/>
      <c r="W3019" s="40"/>
      <c r="X3019" s="40"/>
      <c r="Y3019" s="40"/>
      <c r="Z3019" s="40"/>
      <c r="AA3019" s="40"/>
      <c r="AB3019" s="40"/>
      <c r="AC3019" s="40"/>
      <c r="AD3019" s="40"/>
      <c r="AE3019" s="40"/>
      <c r="AR3019" s="226" t="s">
        <v>286</v>
      </c>
      <c r="AT3019" s="226" t="s">
        <v>182</v>
      </c>
      <c r="AU3019" s="226" t="s">
        <v>82</v>
      </c>
      <c r="AY3019" s="19" t="s">
        <v>180</v>
      </c>
      <c r="BE3019" s="227">
        <f>IF(N3019="základní",J3019,0)</f>
        <v>0</v>
      </c>
      <c r="BF3019" s="227">
        <f>IF(N3019="snížená",J3019,0)</f>
        <v>0</v>
      </c>
      <c r="BG3019" s="227">
        <f>IF(N3019="zákl. přenesená",J3019,0)</f>
        <v>0</v>
      </c>
      <c r="BH3019" s="227">
        <f>IF(N3019="sníž. přenesená",J3019,0)</f>
        <v>0</v>
      </c>
      <c r="BI3019" s="227">
        <f>IF(N3019="nulová",J3019,0)</f>
        <v>0</v>
      </c>
      <c r="BJ3019" s="19" t="s">
        <v>80</v>
      </c>
      <c r="BK3019" s="227">
        <f>ROUND(I3019*H3019,2)</f>
        <v>0</v>
      </c>
      <c r="BL3019" s="19" t="s">
        <v>286</v>
      </c>
      <c r="BM3019" s="226" t="s">
        <v>3336</v>
      </c>
    </row>
    <row r="3020" s="2" customFormat="1">
      <c r="A3020" s="40"/>
      <c r="B3020" s="41"/>
      <c r="C3020" s="42"/>
      <c r="D3020" s="228" t="s">
        <v>189</v>
      </c>
      <c r="E3020" s="42"/>
      <c r="F3020" s="229" t="s">
        <v>3337</v>
      </c>
      <c r="G3020" s="42"/>
      <c r="H3020" s="42"/>
      <c r="I3020" s="230"/>
      <c r="J3020" s="42"/>
      <c r="K3020" s="42"/>
      <c r="L3020" s="46"/>
      <c r="M3020" s="231"/>
      <c r="N3020" s="232"/>
      <c r="O3020" s="86"/>
      <c r="P3020" s="86"/>
      <c r="Q3020" s="86"/>
      <c r="R3020" s="86"/>
      <c r="S3020" s="86"/>
      <c r="T3020" s="87"/>
      <c r="U3020" s="40"/>
      <c r="V3020" s="40"/>
      <c r="W3020" s="40"/>
      <c r="X3020" s="40"/>
      <c r="Y3020" s="40"/>
      <c r="Z3020" s="40"/>
      <c r="AA3020" s="40"/>
      <c r="AB3020" s="40"/>
      <c r="AC3020" s="40"/>
      <c r="AD3020" s="40"/>
      <c r="AE3020" s="40"/>
      <c r="AT3020" s="19" t="s">
        <v>189</v>
      </c>
      <c r="AU3020" s="19" t="s">
        <v>82</v>
      </c>
    </row>
    <row r="3021" s="2" customFormat="1">
      <c r="A3021" s="40"/>
      <c r="B3021" s="41"/>
      <c r="C3021" s="42"/>
      <c r="D3021" s="233" t="s">
        <v>191</v>
      </c>
      <c r="E3021" s="42"/>
      <c r="F3021" s="234" t="s">
        <v>3338</v>
      </c>
      <c r="G3021" s="42"/>
      <c r="H3021" s="42"/>
      <c r="I3021" s="230"/>
      <c r="J3021" s="42"/>
      <c r="K3021" s="42"/>
      <c r="L3021" s="46"/>
      <c r="M3021" s="231"/>
      <c r="N3021" s="232"/>
      <c r="O3021" s="86"/>
      <c r="P3021" s="86"/>
      <c r="Q3021" s="86"/>
      <c r="R3021" s="86"/>
      <c r="S3021" s="86"/>
      <c r="T3021" s="87"/>
      <c r="U3021" s="40"/>
      <c r="V3021" s="40"/>
      <c r="W3021" s="40"/>
      <c r="X3021" s="40"/>
      <c r="Y3021" s="40"/>
      <c r="Z3021" s="40"/>
      <c r="AA3021" s="40"/>
      <c r="AB3021" s="40"/>
      <c r="AC3021" s="40"/>
      <c r="AD3021" s="40"/>
      <c r="AE3021" s="40"/>
      <c r="AT3021" s="19" t="s">
        <v>191</v>
      </c>
      <c r="AU3021" s="19" t="s">
        <v>82</v>
      </c>
    </row>
    <row r="3022" s="14" customFormat="1">
      <c r="A3022" s="14"/>
      <c r="B3022" s="246"/>
      <c r="C3022" s="247"/>
      <c r="D3022" s="228" t="s">
        <v>193</v>
      </c>
      <c r="E3022" s="248" t="s">
        <v>19</v>
      </c>
      <c r="F3022" s="249" t="s">
        <v>3304</v>
      </c>
      <c r="G3022" s="247"/>
      <c r="H3022" s="248" t="s">
        <v>19</v>
      </c>
      <c r="I3022" s="250"/>
      <c r="J3022" s="247"/>
      <c r="K3022" s="247"/>
      <c r="L3022" s="251"/>
      <c r="M3022" s="252"/>
      <c r="N3022" s="253"/>
      <c r="O3022" s="253"/>
      <c r="P3022" s="253"/>
      <c r="Q3022" s="253"/>
      <c r="R3022" s="253"/>
      <c r="S3022" s="253"/>
      <c r="T3022" s="254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T3022" s="255" t="s">
        <v>193</v>
      </c>
      <c r="AU3022" s="255" t="s">
        <v>82</v>
      </c>
      <c r="AV3022" s="14" t="s">
        <v>80</v>
      </c>
      <c r="AW3022" s="14" t="s">
        <v>33</v>
      </c>
      <c r="AX3022" s="14" t="s">
        <v>72</v>
      </c>
      <c r="AY3022" s="255" t="s">
        <v>180</v>
      </c>
    </row>
    <row r="3023" s="13" customFormat="1">
      <c r="A3023" s="13"/>
      <c r="B3023" s="235"/>
      <c r="C3023" s="236"/>
      <c r="D3023" s="228" t="s">
        <v>193</v>
      </c>
      <c r="E3023" s="237" t="s">
        <v>19</v>
      </c>
      <c r="F3023" s="238" t="s">
        <v>3305</v>
      </c>
      <c r="G3023" s="236"/>
      <c r="H3023" s="239">
        <v>58.442999999999998</v>
      </c>
      <c r="I3023" s="240"/>
      <c r="J3023" s="236"/>
      <c r="K3023" s="236"/>
      <c r="L3023" s="241"/>
      <c r="M3023" s="242"/>
      <c r="N3023" s="243"/>
      <c r="O3023" s="243"/>
      <c r="P3023" s="243"/>
      <c r="Q3023" s="243"/>
      <c r="R3023" s="243"/>
      <c r="S3023" s="243"/>
      <c r="T3023" s="244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45" t="s">
        <v>193</v>
      </c>
      <c r="AU3023" s="245" t="s">
        <v>82</v>
      </c>
      <c r="AV3023" s="13" t="s">
        <v>82</v>
      </c>
      <c r="AW3023" s="13" t="s">
        <v>33</v>
      </c>
      <c r="AX3023" s="13" t="s">
        <v>72</v>
      </c>
      <c r="AY3023" s="245" t="s">
        <v>180</v>
      </c>
    </row>
    <row r="3024" s="13" customFormat="1">
      <c r="A3024" s="13"/>
      <c r="B3024" s="235"/>
      <c r="C3024" s="236"/>
      <c r="D3024" s="228" t="s">
        <v>193</v>
      </c>
      <c r="E3024" s="237" t="s">
        <v>19</v>
      </c>
      <c r="F3024" s="238" t="s">
        <v>3306</v>
      </c>
      <c r="G3024" s="236"/>
      <c r="H3024" s="239">
        <v>33</v>
      </c>
      <c r="I3024" s="240"/>
      <c r="J3024" s="236"/>
      <c r="K3024" s="236"/>
      <c r="L3024" s="241"/>
      <c r="M3024" s="242"/>
      <c r="N3024" s="243"/>
      <c r="O3024" s="243"/>
      <c r="P3024" s="243"/>
      <c r="Q3024" s="243"/>
      <c r="R3024" s="243"/>
      <c r="S3024" s="243"/>
      <c r="T3024" s="244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45" t="s">
        <v>193</v>
      </c>
      <c r="AU3024" s="245" t="s">
        <v>82</v>
      </c>
      <c r="AV3024" s="13" t="s">
        <v>82</v>
      </c>
      <c r="AW3024" s="13" t="s">
        <v>33</v>
      </c>
      <c r="AX3024" s="13" t="s">
        <v>72</v>
      </c>
      <c r="AY3024" s="245" t="s">
        <v>180</v>
      </c>
    </row>
    <row r="3025" s="13" customFormat="1">
      <c r="A3025" s="13"/>
      <c r="B3025" s="235"/>
      <c r="C3025" s="236"/>
      <c r="D3025" s="228" t="s">
        <v>193</v>
      </c>
      <c r="E3025" s="237" t="s">
        <v>19</v>
      </c>
      <c r="F3025" s="238" t="s">
        <v>3307</v>
      </c>
      <c r="G3025" s="236"/>
      <c r="H3025" s="239">
        <v>58.965000000000003</v>
      </c>
      <c r="I3025" s="240"/>
      <c r="J3025" s="236"/>
      <c r="K3025" s="236"/>
      <c r="L3025" s="241"/>
      <c r="M3025" s="242"/>
      <c r="N3025" s="243"/>
      <c r="O3025" s="243"/>
      <c r="P3025" s="243"/>
      <c r="Q3025" s="243"/>
      <c r="R3025" s="243"/>
      <c r="S3025" s="243"/>
      <c r="T3025" s="244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5" t="s">
        <v>193</v>
      </c>
      <c r="AU3025" s="245" t="s">
        <v>82</v>
      </c>
      <c r="AV3025" s="13" t="s">
        <v>82</v>
      </c>
      <c r="AW3025" s="13" t="s">
        <v>33</v>
      </c>
      <c r="AX3025" s="13" t="s">
        <v>72</v>
      </c>
      <c r="AY3025" s="245" t="s">
        <v>180</v>
      </c>
    </row>
    <row r="3026" s="14" customFormat="1">
      <c r="A3026" s="14"/>
      <c r="B3026" s="246"/>
      <c r="C3026" s="247"/>
      <c r="D3026" s="228" t="s">
        <v>193</v>
      </c>
      <c r="E3026" s="248" t="s">
        <v>19</v>
      </c>
      <c r="F3026" s="249" t="s">
        <v>3243</v>
      </c>
      <c r="G3026" s="247"/>
      <c r="H3026" s="248" t="s">
        <v>19</v>
      </c>
      <c r="I3026" s="250"/>
      <c r="J3026" s="247"/>
      <c r="K3026" s="247"/>
      <c r="L3026" s="251"/>
      <c r="M3026" s="252"/>
      <c r="N3026" s="253"/>
      <c r="O3026" s="253"/>
      <c r="P3026" s="253"/>
      <c r="Q3026" s="253"/>
      <c r="R3026" s="253"/>
      <c r="S3026" s="253"/>
      <c r="T3026" s="25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5" t="s">
        <v>193</v>
      </c>
      <c r="AU3026" s="255" t="s">
        <v>82</v>
      </c>
      <c r="AV3026" s="14" t="s">
        <v>80</v>
      </c>
      <c r="AW3026" s="14" t="s">
        <v>33</v>
      </c>
      <c r="AX3026" s="14" t="s">
        <v>72</v>
      </c>
      <c r="AY3026" s="255" t="s">
        <v>180</v>
      </c>
    </row>
    <row r="3027" s="13" customFormat="1">
      <c r="A3027" s="13"/>
      <c r="B3027" s="235"/>
      <c r="C3027" s="236"/>
      <c r="D3027" s="228" t="s">
        <v>193</v>
      </c>
      <c r="E3027" s="237" t="s">
        <v>19</v>
      </c>
      <c r="F3027" s="238" t="s">
        <v>3308</v>
      </c>
      <c r="G3027" s="236"/>
      <c r="H3027" s="239">
        <v>56.731999999999999</v>
      </c>
      <c r="I3027" s="240"/>
      <c r="J3027" s="236"/>
      <c r="K3027" s="236"/>
      <c r="L3027" s="241"/>
      <c r="M3027" s="242"/>
      <c r="N3027" s="243"/>
      <c r="O3027" s="243"/>
      <c r="P3027" s="243"/>
      <c r="Q3027" s="243"/>
      <c r="R3027" s="243"/>
      <c r="S3027" s="243"/>
      <c r="T3027" s="244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45" t="s">
        <v>193</v>
      </c>
      <c r="AU3027" s="245" t="s">
        <v>82</v>
      </c>
      <c r="AV3027" s="13" t="s">
        <v>82</v>
      </c>
      <c r="AW3027" s="13" t="s">
        <v>33</v>
      </c>
      <c r="AX3027" s="13" t="s">
        <v>72</v>
      </c>
      <c r="AY3027" s="245" t="s">
        <v>180</v>
      </c>
    </row>
    <row r="3028" s="15" customFormat="1">
      <c r="A3028" s="15"/>
      <c r="B3028" s="256"/>
      <c r="C3028" s="257"/>
      <c r="D3028" s="228" t="s">
        <v>193</v>
      </c>
      <c r="E3028" s="258" t="s">
        <v>19</v>
      </c>
      <c r="F3028" s="259" t="s">
        <v>353</v>
      </c>
      <c r="G3028" s="257"/>
      <c r="H3028" s="260">
        <v>207.13999999999999</v>
      </c>
      <c r="I3028" s="261"/>
      <c r="J3028" s="257"/>
      <c r="K3028" s="257"/>
      <c r="L3028" s="262"/>
      <c r="M3028" s="263"/>
      <c r="N3028" s="264"/>
      <c r="O3028" s="264"/>
      <c r="P3028" s="264"/>
      <c r="Q3028" s="264"/>
      <c r="R3028" s="264"/>
      <c r="S3028" s="264"/>
      <c r="T3028" s="265"/>
      <c r="U3028" s="15"/>
      <c r="V3028" s="15"/>
      <c r="W3028" s="15"/>
      <c r="X3028" s="15"/>
      <c r="Y3028" s="15"/>
      <c r="Z3028" s="15"/>
      <c r="AA3028" s="15"/>
      <c r="AB3028" s="15"/>
      <c r="AC3028" s="15"/>
      <c r="AD3028" s="15"/>
      <c r="AE3028" s="15"/>
      <c r="AT3028" s="266" t="s">
        <v>193</v>
      </c>
      <c r="AU3028" s="266" t="s">
        <v>82</v>
      </c>
      <c r="AV3028" s="15" t="s">
        <v>187</v>
      </c>
      <c r="AW3028" s="15" t="s">
        <v>33</v>
      </c>
      <c r="AX3028" s="15" t="s">
        <v>80</v>
      </c>
      <c r="AY3028" s="266" t="s">
        <v>180</v>
      </c>
    </row>
    <row r="3029" s="2" customFormat="1" ht="16.5" customHeight="1">
      <c r="A3029" s="40"/>
      <c r="B3029" s="41"/>
      <c r="C3029" s="282" t="s">
        <v>3339</v>
      </c>
      <c r="D3029" s="282" t="s">
        <v>754</v>
      </c>
      <c r="E3029" s="283" t="s">
        <v>3340</v>
      </c>
      <c r="F3029" s="284" t="s">
        <v>3341</v>
      </c>
      <c r="G3029" s="285" t="s">
        <v>185</v>
      </c>
      <c r="H3029" s="286">
        <v>217.49700000000001</v>
      </c>
      <c r="I3029" s="287"/>
      <c r="J3029" s="288">
        <f>ROUND(I3029*H3029,2)</f>
        <v>0</v>
      </c>
      <c r="K3029" s="284" t="s">
        <v>186</v>
      </c>
      <c r="L3029" s="289"/>
      <c r="M3029" s="290" t="s">
        <v>19</v>
      </c>
      <c r="N3029" s="291" t="s">
        <v>43</v>
      </c>
      <c r="O3029" s="86"/>
      <c r="P3029" s="224">
        <f>O3029*H3029</f>
        <v>0</v>
      </c>
      <c r="Q3029" s="224">
        <v>0.00029999999999999997</v>
      </c>
      <c r="R3029" s="224">
        <f>Q3029*H3029</f>
        <v>0.065249100000000004</v>
      </c>
      <c r="S3029" s="224">
        <v>0</v>
      </c>
      <c r="T3029" s="225">
        <f>S3029*H3029</f>
        <v>0</v>
      </c>
      <c r="U3029" s="40"/>
      <c r="V3029" s="40"/>
      <c r="W3029" s="40"/>
      <c r="X3029" s="40"/>
      <c r="Y3029" s="40"/>
      <c r="Z3029" s="40"/>
      <c r="AA3029" s="40"/>
      <c r="AB3029" s="40"/>
      <c r="AC3029" s="40"/>
      <c r="AD3029" s="40"/>
      <c r="AE3029" s="40"/>
      <c r="AR3029" s="226" t="s">
        <v>398</v>
      </c>
      <c r="AT3029" s="226" t="s">
        <v>754</v>
      </c>
      <c r="AU3029" s="226" t="s">
        <v>82</v>
      </c>
      <c r="AY3029" s="19" t="s">
        <v>180</v>
      </c>
      <c r="BE3029" s="227">
        <f>IF(N3029="základní",J3029,0)</f>
        <v>0</v>
      </c>
      <c r="BF3029" s="227">
        <f>IF(N3029="snížená",J3029,0)</f>
        <v>0</v>
      </c>
      <c r="BG3029" s="227">
        <f>IF(N3029="zákl. přenesená",J3029,0)</f>
        <v>0</v>
      </c>
      <c r="BH3029" s="227">
        <f>IF(N3029="sníž. přenesená",J3029,0)</f>
        <v>0</v>
      </c>
      <c r="BI3029" s="227">
        <f>IF(N3029="nulová",J3029,0)</f>
        <v>0</v>
      </c>
      <c r="BJ3029" s="19" t="s">
        <v>80</v>
      </c>
      <c r="BK3029" s="227">
        <f>ROUND(I3029*H3029,2)</f>
        <v>0</v>
      </c>
      <c r="BL3029" s="19" t="s">
        <v>286</v>
      </c>
      <c r="BM3029" s="226" t="s">
        <v>3342</v>
      </c>
    </row>
    <row r="3030" s="2" customFormat="1">
      <c r="A3030" s="40"/>
      <c r="B3030" s="41"/>
      <c r="C3030" s="42"/>
      <c r="D3030" s="228" t="s">
        <v>189</v>
      </c>
      <c r="E3030" s="42"/>
      <c r="F3030" s="229" t="s">
        <v>3341</v>
      </c>
      <c r="G3030" s="42"/>
      <c r="H3030" s="42"/>
      <c r="I3030" s="230"/>
      <c r="J3030" s="42"/>
      <c r="K3030" s="42"/>
      <c r="L3030" s="46"/>
      <c r="M3030" s="231"/>
      <c r="N3030" s="232"/>
      <c r="O3030" s="86"/>
      <c r="P3030" s="86"/>
      <c r="Q3030" s="86"/>
      <c r="R3030" s="86"/>
      <c r="S3030" s="86"/>
      <c r="T3030" s="87"/>
      <c r="U3030" s="40"/>
      <c r="V3030" s="40"/>
      <c r="W3030" s="40"/>
      <c r="X3030" s="40"/>
      <c r="Y3030" s="40"/>
      <c r="Z3030" s="40"/>
      <c r="AA3030" s="40"/>
      <c r="AB3030" s="40"/>
      <c r="AC3030" s="40"/>
      <c r="AD3030" s="40"/>
      <c r="AE3030" s="40"/>
      <c r="AT3030" s="19" t="s">
        <v>189</v>
      </c>
      <c r="AU3030" s="19" t="s">
        <v>82</v>
      </c>
    </row>
    <row r="3031" s="13" customFormat="1">
      <c r="A3031" s="13"/>
      <c r="B3031" s="235"/>
      <c r="C3031" s="236"/>
      <c r="D3031" s="228" t="s">
        <v>193</v>
      </c>
      <c r="E3031" s="236"/>
      <c r="F3031" s="238" t="s">
        <v>3343</v>
      </c>
      <c r="G3031" s="236"/>
      <c r="H3031" s="239">
        <v>217.49700000000001</v>
      </c>
      <c r="I3031" s="240"/>
      <c r="J3031" s="236"/>
      <c r="K3031" s="236"/>
      <c r="L3031" s="241"/>
      <c r="M3031" s="242"/>
      <c r="N3031" s="243"/>
      <c r="O3031" s="243"/>
      <c r="P3031" s="243"/>
      <c r="Q3031" s="243"/>
      <c r="R3031" s="243"/>
      <c r="S3031" s="243"/>
      <c r="T3031" s="244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45" t="s">
        <v>193</v>
      </c>
      <c r="AU3031" s="245" t="s">
        <v>82</v>
      </c>
      <c r="AV3031" s="13" t="s">
        <v>82</v>
      </c>
      <c r="AW3031" s="13" t="s">
        <v>4</v>
      </c>
      <c r="AX3031" s="13" t="s">
        <v>80</v>
      </c>
      <c r="AY3031" s="245" t="s">
        <v>180</v>
      </c>
    </row>
    <row r="3032" s="2" customFormat="1" ht="21.75" customHeight="1">
      <c r="A3032" s="40"/>
      <c r="B3032" s="41"/>
      <c r="C3032" s="215" t="s">
        <v>3344</v>
      </c>
      <c r="D3032" s="215" t="s">
        <v>182</v>
      </c>
      <c r="E3032" s="216" t="s">
        <v>3345</v>
      </c>
      <c r="F3032" s="217" t="s">
        <v>3346</v>
      </c>
      <c r="G3032" s="218" t="s">
        <v>3347</v>
      </c>
      <c r="H3032" s="293"/>
      <c r="I3032" s="220"/>
      <c r="J3032" s="221">
        <f>ROUND(I3032*H3032,2)</f>
        <v>0</v>
      </c>
      <c r="K3032" s="217" t="s">
        <v>186</v>
      </c>
      <c r="L3032" s="46"/>
      <c r="M3032" s="222" t="s">
        <v>19</v>
      </c>
      <c r="N3032" s="223" t="s">
        <v>43</v>
      </c>
      <c r="O3032" s="86"/>
      <c r="P3032" s="224">
        <f>O3032*H3032</f>
        <v>0</v>
      </c>
      <c r="Q3032" s="224">
        <v>0</v>
      </c>
      <c r="R3032" s="224">
        <f>Q3032*H3032</f>
        <v>0</v>
      </c>
      <c r="S3032" s="224">
        <v>0</v>
      </c>
      <c r="T3032" s="225">
        <f>S3032*H3032</f>
        <v>0</v>
      </c>
      <c r="U3032" s="40"/>
      <c r="V3032" s="40"/>
      <c r="W3032" s="40"/>
      <c r="X3032" s="40"/>
      <c r="Y3032" s="40"/>
      <c r="Z3032" s="40"/>
      <c r="AA3032" s="40"/>
      <c r="AB3032" s="40"/>
      <c r="AC3032" s="40"/>
      <c r="AD3032" s="40"/>
      <c r="AE3032" s="40"/>
      <c r="AR3032" s="226" t="s">
        <v>286</v>
      </c>
      <c r="AT3032" s="226" t="s">
        <v>182</v>
      </c>
      <c r="AU3032" s="226" t="s">
        <v>82</v>
      </c>
      <c r="AY3032" s="19" t="s">
        <v>180</v>
      </c>
      <c r="BE3032" s="227">
        <f>IF(N3032="základní",J3032,0)</f>
        <v>0</v>
      </c>
      <c r="BF3032" s="227">
        <f>IF(N3032="snížená",J3032,0)</f>
        <v>0</v>
      </c>
      <c r="BG3032" s="227">
        <f>IF(N3032="zákl. přenesená",J3032,0)</f>
        <v>0</v>
      </c>
      <c r="BH3032" s="227">
        <f>IF(N3032="sníž. přenesená",J3032,0)</f>
        <v>0</v>
      </c>
      <c r="BI3032" s="227">
        <f>IF(N3032="nulová",J3032,0)</f>
        <v>0</v>
      </c>
      <c r="BJ3032" s="19" t="s">
        <v>80</v>
      </c>
      <c r="BK3032" s="227">
        <f>ROUND(I3032*H3032,2)</f>
        <v>0</v>
      </c>
      <c r="BL3032" s="19" t="s">
        <v>286</v>
      </c>
      <c r="BM3032" s="226" t="s">
        <v>3348</v>
      </c>
    </row>
    <row r="3033" s="2" customFormat="1">
      <c r="A3033" s="40"/>
      <c r="B3033" s="41"/>
      <c r="C3033" s="42"/>
      <c r="D3033" s="228" t="s">
        <v>189</v>
      </c>
      <c r="E3033" s="42"/>
      <c r="F3033" s="229" t="s">
        <v>3349</v>
      </c>
      <c r="G3033" s="42"/>
      <c r="H3033" s="42"/>
      <c r="I3033" s="230"/>
      <c r="J3033" s="42"/>
      <c r="K3033" s="42"/>
      <c r="L3033" s="46"/>
      <c r="M3033" s="231"/>
      <c r="N3033" s="232"/>
      <c r="O3033" s="86"/>
      <c r="P3033" s="86"/>
      <c r="Q3033" s="86"/>
      <c r="R3033" s="86"/>
      <c r="S3033" s="86"/>
      <c r="T3033" s="87"/>
      <c r="U3033" s="40"/>
      <c r="V3033" s="40"/>
      <c r="W3033" s="40"/>
      <c r="X3033" s="40"/>
      <c r="Y3033" s="40"/>
      <c r="Z3033" s="40"/>
      <c r="AA3033" s="40"/>
      <c r="AB3033" s="40"/>
      <c r="AC3033" s="40"/>
      <c r="AD3033" s="40"/>
      <c r="AE3033" s="40"/>
      <c r="AT3033" s="19" t="s">
        <v>189</v>
      </c>
      <c r="AU3033" s="19" t="s">
        <v>82</v>
      </c>
    </row>
    <row r="3034" s="2" customFormat="1">
      <c r="A3034" s="40"/>
      <c r="B3034" s="41"/>
      <c r="C3034" s="42"/>
      <c r="D3034" s="233" t="s">
        <v>191</v>
      </c>
      <c r="E3034" s="42"/>
      <c r="F3034" s="234" t="s">
        <v>3350</v>
      </c>
      <c r="G3034" s="42"/>
      <c r="H3034" s="42"/>
      <c r="I3034" s="230"/>
      <c r="J3034" s="42"/>
      <c r="K3034" s="42"/>
      <c r="L3034" s="46"/>
      <c r="M3034" s="231"/>
      <c r="N3034" s="232"/>
      <c r="O3034" s="86"/>
      <c r="P3034" s="86"/>
      <c r="Q3034" s="86"/>
      <c r="R3034" s="86"/>
      <c r="S3034" s="86"/>
      <c r="T3034" s="87"/>
      <c r="U3034" s="40"/>
      <c r="V3034" s="40"/>
      <c r="W3034" s="40"/>
      <c r="X3034" s="40"/>
      <c r="Y3034" s="40"/>
      <c r="Z3034" s="40"/>
      <c r="AA3034" s="40"/>
      <c r="AB3034" s="40"/>
      <c r="AC3034" s="40"/>
      <c r="AD3034" s="40"/>
      <c r="AE3034" s="40"/>
      <c r="AT3034" s="19" t="s">
        <v>191</v>
      </c>
      <c r="AU3034" s="19" t="s">
        <v>82</v>
      </c>
    </row>
    <row r="3035" s="12" customFormat="1" ht="22.8" customHeight="1">
      <c r="A3035" s="12"/>
      <c r="B3035" s="199"/>
      <c r="C3035" s="200"/>
      <c r="D3035" s="201" t="s">
        <v>71</v>
      </c>
      <c r="E3035" s="213" t="s">
        <v>3351</v>
      </c>
      <c r="F3035" s="213" t="s">
        <v>3352</v>
      </c>
      <c r="G3035" s="200"/>
      <c r="H3035" s="200"/>
      <c r="I3035" s="203"/>
      <c r="J3035" s="214">
        <f>BK3035</f>
        <v>0</v>
      </c>
      <c r="K3035" s="200"/>
      <c r="L3035" s="205"/>
      <c r="M3035" s="206"/>
      <c r="N3035" s="207"/>
      <c r="O3035" s="207"/>
      <c r="P3035" s="208">
        <f>SUM(P3036:P3291)</f>
        <v>0</v>
      </c>
      <c r="Q3035" s="207"/>
      <c r="R3035" s="208">
        <f>SUM(R3036:R3291)</f>
        <v>49.853304850000001</v>
      </c>
      <c r="S3035" s="207"/>
      <c r="T3035" s="209">
        <f>SUM(T3036:T3291)</f>
        <v>0</v>
      </c>
      <c r="U3035" s="12"/>
      <c r="V3035" s="12"/>
      <c r="W3035" s="12"/>
      <c r="X3035" s="12"/>
      <c r="Y3035" s="12"/>
      <c r="Z3035" s="12"/>
      <c r="AA3035" s="12"/>
      <c r="AB3035" s="12"/>
      <c r="AC3035" s="12"/>
      <c r="AD3035" s="12"/>
      <c r="AE3035" s="12"/>
      <c r="AR3035" s="210" t="s">
        <v>82</v>
      </c>
      <c r="AT3035" s="211" t="s">
        <v>71</v>
      </c>
      <c r="AU3035" s="211" t="s">
        <v>80</v>
      </c>
      <c r="AY3035" s="210" t="s">
        <v>180</v>
      </c>
      <c r="BK3035" s="212">
        <f>SUM(BK3036:BK3291)</f>
        <v>0</v>
      </c>
    </row>
    <row r="3036" s="2" customFormat="1" ht="16.5" customHeight="1">
      <c r="A3036" s="40"/>
      <c r="B3036" s="41"/>
      <c r="C3036" s="215" t="s">
        <v>3353</v>
      </c>
      <c r="D3036" s="215" t="s">
        <v>182</v>
      </c>
      <c r="E3036" s="216" t="s">
        <v>3354</v>
      </c>
      <c r="F3036" s="217" t="s">
        <v>3355</v>
      </c>
      <c r="G3036" s="218" t="s">
        <v>185</v>
      </c>
      <c r="H3036" s="219">
        <v>682.11400000000003</v>
      </c>
      <c r="I3036" s="220"/>
      <c r="J3036" s="221">
        <f>ROUND(I3036*H3036,2)</f>
        <v>0</v>
      </c>
      <c r="K3036" s="217" t="s">
        <v>19</v>
      </c>
      <c r="L3036" s="46"/>
      <c r="M3036" s="222" t="s">
        <v>19</v>
      </c>
      <c r="N3036" s="223" t="s">
        <v>43</v>
      </c>
      <c r="O3036" s="86"/>
      <c r="P3036" s="224">
        <f>O3036*H3036</f>
        <v>0</v>
      </c>
      <c r="Q3036" s="224">
        <v>0</v>
      </c>
      <c r="R3036" s="224">
        <f>Q3036*H3036</f>
        <v>0</v>
      </c>
      <c r="S3036" s="224">
        <v>0</v>
      </c>
      <c r="T3036" s="225">
        <f>S3036*H3036</f>
        <v>0</v>
      </c>
      <c r="U3036" s="40"/>
      <c r="V3036" s="40"/>
      <c r="W3036" s="40"/>
      <c r="X3036" s="40"/>
      <c r="Y3036" s="40"/>
      <c r="Z3036" s="40"/>
      <c r="AA3036" s="40"/>
      <c r="AB3036" s="40"/>
      <c r="AC3036" s="40"/>
      <c r="AD3036" s="40"/>
      <c r="AE3036" s="40"/>
      <c r="AR3036" s="226" t="s">
        <v>286</v>
      </c>
      <c r="AT3036" s="226" t="s">
        <v>182</v>
      </c>
      <c r="AU3036" s="226" t="s">
        <v>82</v>
      </c>
      <c r="AY3036" s="19" t="s">
        <v>180</v>
      </c>
      <c r="BE3036" s="227">
        <f>IF(N3036="základní",J3036,0)</f>
        <v>0</v>
      </c>
      <c r="BF3036" s="227">
        <f>IF(N3036="snížená",J3036,0)</f>
        <v>0</v>
      </c>
      <c r="BG3036" s="227">
        <f>IF(N3036="zákl. přenesená",J3036,0)</f>
        <v>0</v>
      </c>
      <c r="BH3036" s="227">
        <f>IF(N3036="sníž. přenesená",J3036,0)</f>
        <v>0</v>
      </c>
      <c r="BI3036" s="227">
        <f>IF(N3036="nulová",J3036,0)</f>
        <v>0</v>
      </c>
      <c r="BJ3036" s="19" t="s">
        <v>80</v>
      </c>
      <c r="BK3036" s="227">
        <f>ROUND(I3036*H3036,2)</f>
        <v>0</v>
      </c>
      <c r="BL3036" s="19" t="s">
        <v>286</v>
      </c>
      <c r="BM3036" s="226" t="s">
        <v>3356</v>
      </c>
    </row>
    <row r="3037" s="2" customFormat="1">
      <c r="A3037" s="40"/>
      <c r="B3037" s="41"/>
      <c r="C3037" s="42"/>
      <c r="D3037" s="228" t="s">
        <v>189</v>
      </c>
      <c r="E3037" s="42"/>
      <c r="F3037" s="229" t="s">
        <v>3355</v>
      </c>
      <c r="G3037" s="42"/>
      <c r="H3037" s="42"/>
      <c r="I3037" s="230"/>
      <c r="J3037" s="42"/>
      <c r="K3037" s="42"/>
      <c r="L3037" s="46"/>
      <c r="M3037" s="231"/>
      <c r="N3037" s="232"/>
      <c r="O3037" s="86"/>
      <c r="P3037" s="86"/>
      <c r="Q3037" s="86"/>
      <c r="R3037" s="86"/>
      <c r="S3037" s="86"/>
      <c r="T3037" s="87"/>
      <c r="U3037" s="40"/>
      <c r="V3037" s="40"/>
      <c r="W3037" s="40"/>
      <c r="X3037" s="40"/>
      <c r="Y3037" s="40"/>
      <c r="Z3037" s="40"/>
      <c r="AA3037" s="40"/>
      <c r="AB3037" s="40"/>
      <c r="AC3037" s="40"/>
      <c r="AD3037" s="40"/>
      <c r="AE3037" s="40"/>
      <c r="AT3037" s="19" t="s">
        <v>189</v>
      </c>
      <c r="AU3037" s="19" t="s">
        <v>82</v>
      </c>
    </row>
    <row r="3038" s="14" customFormat="1">
      <c r="A3038" s="14"/>
      <c r="B3038" s="246"/>
      <c r="C3038" s="247"/>
      <c r="D3038" s="228" t="s">
        <v>193</v>
      </c>
      <c r="E3038" s="248" t="s">
        <v>19</v>
      </c>
      <c r="F3038" s="249" t="s">
        <v>3357</v>
      </c>
      <c r="G3038" s="247"/>
      <c r="H3038" s="248" t="s">
        <v>19</v>
      </c>
      <c r="I3038" s="250"/>
      <c r="J3038" s="247"/>
      <c r="K3038" s="247"/>
      <c r="L3038" s="251"/>
      <c r="M3038" s="252"/>
      <c r="N3038" s="253"/>
      <c r="O3038" s="253"/>
      <c r="P3038" s="253"/>
      <c r="Q3038" s="253"/>
      <c r="R3038" s="253"/>
      <c r="S3038" s="253"/>
      <c r="T3038" s="254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T3038" s="255" t="s">
        <v>193</v>
      </c>
      <c r="AU3038" s="255" t="s">
        <v>82</v>
      </c>
      <c r="AV3038" s="14" t="s">
        <v>80</v>
      </c>
      <c r="AW3038" s="14" t="s">
        <v>33</v>
      </c>
      <c r="AX3038" s="14" t="s">
        <v>72</v>
      </c>
      <c r="AY3038" s="255" t="s">
        <v>180</v>
      </c>
    </row>
    <row r="3039" s="14" customFormat="1">
      <c r="A3039" s="14"/>
      <c r="B3039" s="246"/>
      <c r="C3039" s="247"/>
      <c r="D3039" s="228" t="s">
        <v>193</v>
      </c>
      <c r="E3039" s="248" t="s">
        <v>19</v>
      </c>
      <c r="F3039" s="249" t="s">
        <v>2070</v>
      </c>
      <c r="G3039" s="247"/>
      <c r="H3039" s="248" t="s">
        <v>19</v>
      </c>
      <c r="I3039" s="250"/>
      <c r="J3039" s="247"/>
      <c r="K3039" s="247"/>
      <c r="L3039" s="251"/>
      <c r="M3039" s="252"/>
      <c r="N3039" s="253"/>
      <c r="O3039" s="253"/>
      <c r="P3039" s="253"/>
      <c r="Q3039" s="253"/>
      <c r="R3039" s="253"/>
      <c r="S3039" s="253"/>
      <c r="T3039" s="254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55" t="s">
        <v>193</v>
      </c>
      <c r="AU3039" s="255" t="s">
        <v>82</v>
      </c>
      <c r="AV3039" s="14" t="s">
        <v>80</v>
      </c>
      <c r="AW3039" s="14" t="s">
        <v>33</v>
      </c>
      <c r="AX3039" s="14" t="s">
        <v>72</v>
      </c>
      <c r="AY3039" s="255" t="s">
        <v>180</v>
      </c>
    </row>
    <row r="3040" s="13" customFormat="1">
      <c r="A3040" s="13"/>
      <c r="B3040" s="235"/>
      <c r="C3040" s="236"/>
      <c r="D3040" s="228" t="s">
        <v>193</v>
      </c>
      <c r="E3040" s="237" t="s">
        <v>19</v>
      </c>
      <c r="F3040" s="238" t="s">
        <v>2146</v>
      </c>
      <c r="G3040" s="236"/>
      <c r="H3040" s="239">
        <v>78.986000000000004</v>
      </c>
      <c r="I3040" s="240"/>
      <c r="J3040" s="236"/>
      <c r="K3040" s="236"/>
      <c r="L3040" s="241"/>
      <c r="M3040" s="242"/>
      <c r="N3040" s="243"/>
      <c r="O3040" s="243"/>
      <c r="P3040" s="243"/>
      <c r="Q3040" s="243"/>
      <c r="R3040" s="243"/>
      <c r="S3040" s="243"/>
      <c r="T3040" s="244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45" t="s">
        <v>193</v>
      </c>
      <c r="AU3040" s="245" t="s">
        <v>82</v>
      </c>
      <c r="AV3040" s="13" t="s">
        <v>82</v>
      </c>
      <c r="AW3040" s="13" t="s">
        <v>33</v>
      </c>
      <c r="AX3040" s="13" t="s">
        <v>72</v>
      </c>
      <c r="AY3040" s="245" t="s">
        <v>180</v>
      </c>
    </row>
    <row r="3041" s="13" customFormat="1">
      <c r="A3041" s="13"/>
      <c r="B3041" s="235"/>
      <c r="C3041" s="236"/>
      <c r="D3041" s="228" t="s">
        <v>193</v>
      </c>
      <c r="E3041" s="237" t="s">
        <v>19</v>
      </c>
      <c r="F3041" s="238" t="s">
        <v>2114</v>
      </c>
      <c r="G3041" s="236"/>
      <c r="H3041" s="239">
        <v>26.550000000000001</v>
      </c>
      <c r="I3041" s="240"/>
      <c r="J3041" s="236"/>
      <c r="K3041" s="236"/>
      <c r="L3041" s="241"/>
      <c r="M3041" s="242"/>
      <c r="N3041" s="243"/>
      <c r="O3041" s="243"/>
      <c r="P3041" s="243"/>
      <c r="Q3041" s="243"/>
      <c r="R3041" s="243"/>
      <c r="S3041" s="243"/>
      <c r="T3041" s="244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45" t="s">
        <v>193</v>
      </c>
      <c r="AU3041" s="245" t="s">
        <v>82</v>
      </c>
      <c r="AV3041" s="13" t="s">
        <v>82</v>
      </c>
      <c r="AW3041" s="13" t="s">
        <v>33</v>
      </c>
      <c r="AX3041" s="13" t="s">
        <v>72</v>
      </c>
      <c r="AY3041" s="245" t="s">
        <v>180</v>
      </c>
    </row>
    <row r="3042" s="13" customFormat="1">
      <c r="A3042" s="13"/>
      <c r="B3042" s="235"/>
      <c r="C3042" s="236"/>
      <c r="D3042" s="228" t="s">
        <v>193</v>
      </c>
      <c r="E3042" s="237" t="s">
        <v>19</v>
      </c>
      <c r="F3042" s="238" t="s">
        <v>2115</v>
      </c>
      <c r="G3042" s="236"/>
      <c r="H3042" s="239">
        <v>3.1949999999999998</v>
      </c>
      <c r="I3042" s="240"/>
      <c r="J3042" s="236"/>
      <c r="K3042" s="236"/>
      <c r="L3042" s="241"/>
      <c r="M3042" s="242"/>
      <c r="N3042" s="243"/>
      <c r="O3042" s="243"/>
      <c r="P3042" s="243"/>
      <c r="Q3042" s="243"/>
      <c r="R3042" s="243"/>
      <c r="S3042" s="243"/>
      <c r="T3042" s="244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45" t="s">
        <v>193</v>
      </c>
      <c r="AU3042" s="245" t="s">
        <v>82</v>
      </c>
      <c r="AV3042" s="13" t="s">
        <v>82</v>
      </c>
      <c r="AW3042" s="13" t="s">
        <v>33</v>
      </c>
      <c r="AX3042" s="13" t="s">
        <v>72</v>
      </c>
      <c r="AY3042" s="245" t="s">
        <v>180</v>
      </c>
    </row>
    <row r="3043" s="13" customFormat="1">
      <c r="A3043" s="13"/>
      <c r="B3043" s="235"/>
      <c r="C3043" s="236"/>
      <c r="D3043" s="228" t="s">
        <v>193</v>
      </c>
      <c r="E3043" s="237" t="s">
        <v>19</v>
      </c>
      <c r="F3043" s="238" t="s">
        <v>2116</v>
      </c>
      <c r="G3043" s="236"/>
      <c r="H3043" s="239">
        <v>37.344999999999999</v>
      </c>
      <c r="I3043" s="240"/>
      <c r="J3043" s="236"/>
      <c r="K3043" s="236"/>
      <c r="L3043" s="241"/>
      <c r="M3043" s="242"/>
      <c r="N3043" s="243"/>
      <c r="O3043" s="243"/>
      <c r="P3043" s="243"/>
      <c r="Q3043" s="243"/>
      <c r="R3043" s="243"/>
      <c r="S3043" s="243"/>
      <c r="T3043" s="244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45" t="s">
        <v>193</v>
      </c>
      <c r="AU3043" s="245" t="s">
        <v>82</v>
      </c>
      <c r="AV3043" s="13" t="s">
        <v>82</v>
      </c>
      <c r="AW3043" s="13" t="s">
        <v>33</v>
      </c>
      <c r="AX3043" s="13" t="s">
        <v>72</v>
      </c>
      <c r="AY3043" s="245" t="s">
        <v>180</v>
      </c>
    </row>
    <row r="3044" s="13" customFormat="1">
      <c r="A3044" s="13"/>
      <c r="B3044" s="235"/>
      <c r="C3044" s="236"/>
      <c r="D3044" s="228" t="s">
        <v>193</v>
      </c>
      <c r="E3044" s="237" t="s">
        <v>19</v>
      </c>
      <c r="F3044" s="238" t="s">
        <v>2117</v>
      </c>
      <c r="G3044" s="236"/>
      <c r="H3044" s="239">
        <v>19.765999999999998</v>
      </c>
      <c r="I3044" s="240"/>
      <c r="J3044" s="236"/>
      <c r="K3044" s="236"/>
      <c r="L3044" s="241"/>
      <c r="M3044" s="242"/>
      <c r="N3044" s="243"/>
      <c r="O3044" s="243"/>
      <c r="P3044" s="243"/>
      <c r="Q3044" s="243"/>
      <c r="R3044" s="243"/>
      <c r="S3044" s="243"/>
      <c r="T3044" s="244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45" t="s">
        <v>193</v>
      </c>
      <c r="AU3044" s="245" t="s">
        <v>82</v>
      </c>
      <c r="AV3044" s="13" t="s">
        <v>82</v>
      </c>
      <c r="AW3044" s="13" t="s">
        <v>33</v>
      </c>
      <c r="AX3044" s="13" t="s">
        <v>72</v>
      </c>
      <c r="AY3044" s="245" t="s">
        <v>180</v>
      </c>
    </row>
    <row r="3045" s="13" customFormat="1">
      <c r="A3045" s="13"/>
      <c r="B3045" s="235"/>
      <c r="C3045" s="236"/>
      <c r="D3045" s="228" t="s">
        <v>193</v>
      </c>
      <c r="E3045" s="237" t="s">
        <v>19</v>
      </c>
      <c r="F3045" s="238" t="s">
        <v>2118</v>
      </c>
      <c r="G3045" s="236"/>
      <c r="H3045" s="239">
        <v>15.856999999999999</v>
      </c>
      <c r="I3045" s="240"/>
      <c r="J3045" s="236"/>
      <c r="K3045" s="236"/>
      <c r="L3045" s="241"/>
      <c r="M3045" s="242"/>
      <c r="N3045" s="243"/>
      <c r="O3045" s="243"/>
      <c r="P3045" s="243"/>
      <c r="Q3045" s="243"/>
      <c r="R3045" s="243"/>
      <c r="S3045" s="243"/>
      <c r="T3045" s="244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45" t="s">
        <v>193</v>
      </c>
      <c r="AU3045" s="245" t="s">
        <v>82</v>
      </c>
      <c r="AV3045" s="13" t="s">
        <v>82</v>
      </c>
      <c r="AW3045" s="13" t="s">
        <v>33</v>
      </c>
      <c r="AX3045" s="13" t="s">
        <v>72</v>
      </c>
      <c r="AY3045" s="245" t="s">
        <v>180</v>
      </c>
    </row>
    <row r="3046" s="14" customFormat="1">
      <c r="A3046" s="14"/>
      <c r="B3046" s="246"/>
      <c r="C3046" s="247"/>
      <c r="D3046" s="228" t="s">
        <v>193</v>
      </c>
      <c r="E3046" s="248" t="s">
        <v>19</v>
      </c>
      <c r="F3046" s="249" t="s">
        <v>2046</v>
      </c>
      <c r="G3046" s="247"/>
      <c r="H3046" s="248" t="s">
        <v>19</v>
      </c>
      <c r="I3046" s="250"/>
      <c r="J3046" s="247"/>
      <c r="K3046" s="247"/>
      <c r="L3046" s="251"/>
      <c r="M3046" s="252"/>
      <c r="N3046" s="253"/>
      <c r="O3046" s="253"/>
      <c r="P3046" s="253"/>
      <c r="Q3046" s="253"/>
      <c r="R3046" s="253"/>
      <c r="S3046" s="253"/>
      <c r="T3046" s="254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55" t="s">
        <v>193</v>
      </c>
      <c r="AU3046" s="255" t="s">
        <v>82</v>
      </c>
      <c r="AV3046" s="14" t="s">
        <v>80</v>
      </c>
      <c r="AW3046" s="14" t="s">
        <v>33</v>
      </c>
      <c r="AX3046" s="14" t="s">
        <v>72</v>
      </c>
      <c r="AY3046" s="255" t="s">
        <v>180</v>
      </c>
    </row>
    <row r="3047" s="13" customFormat="1">
      <c r="A3047" s="13"/>
      <c r="B3047" s="235"/>
      <c r="C3047" s="236"/>
      <c r="D3047" s="228" t="s">
        <v>193</v>
      </c>
      <c r="E3047" s="237" t="s">
        <v>19</v>
      </c>
      <c r="F3047" s="238" t="s">
        <v>2119</v>
      </c>
      <c r="G3047" s="236"/>
      <c r="H3047" s="239">
        <v>7.3159999999999998</v>
      </c>
      <c r="I3047" s="240"/>
      <c r="J3047" s="236"/>
      <c r="K3047" s="236"/>
      <c r="L3047" s="241"/>
      <c r="M3047" s="242"/>
      <c r="N3047" s="243"/>
      <c r="O3047" s="243"/>
      <c r="P3047" s="243"/>
      <c r="Q3047" s="243"/>
      <c r="R3047" s="243"/>
      <c r="S3047" s="243"/>
      <c r="T3047" s="244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45" t="s">
        <v>193</v>
      </c>
      <c r="AU3047" s="245" t="s">
        <v>82</v>
      </c>
      <c r="AV3047" s="13" t="s">
        <v>82</v>
      </c>
      <c r="AW3047" s="13" t="s">
        <v>33</v>
      </c>
      <c r="AX3047" s="13" t="s">
        <v>72</v>
      </c>
      <c r="AY3047" s="245" t="s">
        <v>180</v>
      </c>
    </row>
    <row r="3048" s="14" customFormat="1">
      <c r="A3048" s="14"/>
      <c r="B3048" s="246"/>
      <c r="C3048" s="247"/>
      <c r="D3048" s="228" t="s">
        <v>193</v>
      </c>
      <c r="E3048" s="248" t="s">
        <v>19</v>
      </c>
      <c r="F3048" s="249" t="s">
        <v>2072</v>
      </c>
      <c r="G3048" s="247"/>
      <c r="H3048" s="248" t="s">
        <v>19</v>
      </c>
      <c r="I3048" s="250"/>
      <c r="J3048" s="247"/>
      <c r="K3048" s="247"/>
      <c r="L3048" s="251"/>
      <c r="M3048" s="252"/>
      <c r="N3048" s="253"/>
      <c r="O3048" s="253"/>
      <c r="P3048" s="253"/>
      <c r="Q3048" s="253"/>
      <c r="R3048" s="253"/>
      <c r="S3048" s="253"/>
      <c r="T3048" s="254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T3048" s="255" t="s">
        <v>193</v>
      </c>
      <c r="AU3048" s="255" t="s">
        <v>82</v>
      </c>
      <c r="AV3048" s="14" t="s">
        <v>80</v>
      </c>
      <c r="AW3048" s="14" t="s">
        <v>33</v>
      </c>
      <c r="AX3048" s="14" t="s">
        <v>72</v>
      </c>
      <c r="AY3048" s="255" t="s">
        <v>180</v>
      </c>
    </row>
    <row r="3049" s="13" customFormat="1">
      <c r="A3049" s="13"/>
      <c r="B3049" s="235"/>
      <c r="C3049" s="236"/>
      <c r="D3049" s="228" t="s">
        <v>193</v>
      </c>
      <c r="E3049" s="237" t="s">
        <v>19</v>
      </c>
      <c r="F3049" s="238" t="s">
        <v>2170</v>
      </c>
      <c r="G3049" s="236"/>
      <c r="H3049" s="239">
        <v>-1</v>
      </c>
      <c r="I3049" s="240"/>
      <c r="J3049" s="236"/>
      <c r="K3049" s="236"/>
      <c r="L3049" s="241"/>
      <c r="M3049" s="242"/>
      <c r="N3049" s="243"/>
      <c r="O3049" s="243"/>
      <c r="P3049" s="243"/>
      <c r="Q3049" s="243"/>
      <c r="R3049" s="243"/>
      <c r="S3049" s="243"/>
      <c r="T3049" s="244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45" t="s">
        <v>193</v>
      </c>
      <c r="AU3049" s="245" t="s">
        <v>82</v>
      </c>
      <c r="AV3049" s="13" t="s">
        <v>82</v>
      </c>
      <c r="AW3049" s="13" t="s">
        <v>33</v>
      </c>
      <c r="AX3049" s="13" t="s">
        <v>72</v>
      </c>
      <c r="AY3049" s="245" t="s">
        <v>180</v>
      </c>
    </row>
    <row r="3050" s="14" customFormat="1">
      <c r="A3050" s="14"/>
      <c r="B3050" s="246"/>
      <c r="C3050" s="247"/>
      <c r="D3050" s="228" t="s">
        <v>193</v>
      </c>
      <c r="E3050" s="248" t="s">
        <v>19</v>
      </c>
      <c r="F3050" s="249" t="s">
        <v>3358</v>
      </c>
      <c r="G3050" s="247"/>
      <c r="H3050" s="248" t="s">
        <v>19</v>
      </c>
      <c r="I3050" s="250"/>
      <c r="J3050" s="247"/>
      <c r="K3050" s="247"/>
      <c r="L3050" s="251"/>
      <c r="M3050" s="252"/>
      <c r="N3050" s="253"/>
      <c r="O3050" s="253"/>
      <c r="P3050" s="253"/>
      <c r="Q3050" s="253"/>
      <c r="R3050" s="253"/>
      <c r="S3050" s="253"/>
      <c r="T3050" s="25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55" t="s">
        <v>193</v>
      </c>
      <c r="AU3050" s="255" t="s">
        <v>82</v>
      </c>
      <c r="AV3050" s="14" t="s">
        <v>80</v>
      </c>
      <c r="AW3050" s="14" t="s">
        <v>33</v>
      </c>
      <c r="AX3050" s="14" t="s">
        <v>72</v>
      </c>
      <c r="AY3050" s="255" t="s">
        <v>180</v>
      </c>
    </row>
    <row r="3051" s="13" customFormat="1">
      <c r="A3051" s="13"/>
      <c r="B3051" s="235"/>
      <c r="C3051" s="236"/>
      <c r="D3051" s="228" t="s">
        <v>193</v>
      </c>
      <c r="E3051" s="237" t="s">
        <v>19</v>
      </c>
      <c r="F3051" s="238" t="s">
        <v>3359</v>
      </c>
      <c r="G3051" s="236"/>
      <c r="H3051" s="239">
        <v>71.820999999999998</v>
      </c>
      <c r="I3051" s="240"/>
      <c r="J3051" s="236"/>
      <c r="K3051" s="236"/>
      <c r="L3051" s="241"/>
      <c r="M3051" s="242"/>
      <c r="N3051" s="243"/>
      <c r="O3051" s="243"/>
      <c r="P3051" s="243"/>
      <c r="Q3051" s="243"/>
      <c r="R3051" s="243"/>
      <c r="S3051" s="243"/>
      <c r="T3051" s="244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45" t="s">
        <v>193</v>
      </c>
      <c r="AU3051" s="245" t="s">
        <v>82</v>
      </c>
      <c r="AV3051" s="13" t="s">
        <v>82</v>
      </c>
      <c r="AW3051" s="13" t="s">
        <v>33</v>
      </c>
      <c r="AX3051" s="13" t="s">
        <v>72</v>
      </c>
      <c r="AY3051" s="245" t="s">
        <v>180</v>
      </c>
    </row>
    <row r="3052" s="13" customFormat="1">
      <c r="A3052" s="13"/>
      <c r="B3052" s="235"/>
      <c r="C3052" s="236"/>
      <c r="D3052" s="228" t="s">
        <v>193</v>
      </c>
      <c r="E3052" s="237" t="s">
        <v>19</v>
      </c>
      <c r="F3052" s="238" t="s">
        <v>3360</v>
      </c>
      <c r="G3052" s="236"/>
      <c r="H3052" s="239">
        <v>9.7400000000000002</v>
      </c>
      <c r="I3052" s="240"/>
      <c r="J3052" s="236"/>
      <c r="K3052" s="236"/>
      <c r="L3052" s="241"/>
      <c r="M3052" s="242"/>
      <c r="N3052" s="243"/>
      <c r="O3052" s="243"/>
      <c r="P3052" s="243"/>
      <c r="Q3052" s="243"/>
      <c r="R3052" s="243"/>
      <c r="S3052" s="243"/>
      <c r="T3052" s="244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45" t="s">
        <v>193</v>
      </c>
      <c r="AU3052" s="245" t="s">
        <v>82</v>
      </c>
      <c r="AV3052" s="13" t="s">
        <v>82</v>
      </c>
      <c r="AW3052" s="13" t="s">
        <v>33</v>
      </c>
      <c r="AX3052" s="13" t="s">
        <v>72</v>
      </c>
      <c r="AY3052" s="245" t="s">
        <v>180</v>
      </c>
    </row>
    <row r="3053" s="13" customFormat="1">
      <c r="A3053" s="13"/>
      <c r="B3053" s="235"/>
      <c r="C3053" s="236"/>
      <c r="D3053" s="228" t="s">
        <v>193</v>
      </c>
      <c r="E3053" s="237" t="s">
        <v>19</v>
      </c>
      <c r="F3053" s="238" t="s">
        <v>3361</v>
      </c>
      <c r="G3053" s="236"/>
      <c r="H3053" s="239">
        <v>3.673</v>
      </c>
      <c r="I3053" s="240"/>
      <c r="J3053" s="236"/>
      <c r="K3053" s="236"/>
      <c r="L3053" s="241"/>
      <c r="M3053" s="242"/>
      <c r="N3053" s="243"/>
      <c r="O3053" s="243"/>
      <c r="P3053" s="243"/>
      <c r="Q3053" s="243"/>
      <c r="R3053" s="243"/>
      <c r="S3053" s="243"/>
      <c r="T3053" s="244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45" t="s">
        <v>193</v>
      </c>
      <c r="AU3053" s="245" t="s">
        <v>82</v>
      </c>
      <c r="AV3053" s="13" t="s">
        <v>82</v>
      </c>
      <c r="AW3053" s="13" t="s">
        <v>33</v>
      </c>
      <c r="AX3053" s="13" t="s">
        <v>72</v>
      </c>
      <c r="AY3053" s="245" t="s">
        <v>180</v>
      </c>
    </row>
    <row r="3054" s="14" customFormat="1">
      <c r="A3054" s="14"/>
      <c r="B3054" s="246"/>
      <c r="C3054" s="247"/>
      <c r="D3054" s="228" t="s">
        <v>193</v>
      </c>
      <c r="E3054" s="248" t="s">
        <v>19</v>
      </c>
      <c r="F3054" s="249" t="s">
        <v>3362</v>
      </c>
      <c r="G3054" s="247"/>
      <c r="H3054" s="248" t="s">
        <v>19</v>
      </c>
      <c r="I3054" s="250"/>
      <c r="J3054" s="247"/>
      <c r="K3054" s="247"/>
      <c r="L3054" s="251"/>
      <c r="M3054" s="252"/>
      <c r="N3054" s="253"/>
      <c r="O3054" s="253"/>
      <c r="P3054" s="253"/>
      <c r="Q3054" s="253"/>
      <c r="R3054" s="253"/>
      <c r="S3054" s="253"/>
      <c r="T3054" s="25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T3054" s="255" t="s">
        <v>193</v>
      </c>
      <c r="AU3054" s="255" t="s">
        <v>82</v>
      </c>
      <c r="AV3054" s="14" t="s">
        <v>80</v>
      </c>
      <c r="AW3054" s="14" t="s">
        <v>33</v>
      </c>
      <c r="AX3054" s="14" t="s">
        <v>72</v>
      </c>
      <c r="AY3054" s="255" t="s">
        <v>180</v>
      </c>
    </row>
    <row r="3055" s="13" customFormat="1">
      <c r="A3055" s="13"/>
      <c r="B3055" s="235"/>
      <c r="C3055" s="236"/>
      <c r="D3055" s="228" t="s">
        <v>193</v>
      </c>
      <c r="E3055" s="237" t="s">
        <v>19</v>
      </c>
      <c r="F3055" s="238" t="s">
        <v>3363</v>
      </c>
      <c r="G3055" s="236"/>
      <c r="H3055" s="239">
        <v>2</v>
      </c>
      <c r="I3055" s="240"/>
      <c r="J3055" s="236"/>
      <c r="K3055" s="236"/>
      <c r="L3055" s="241"/>
      <c r="M3055" s="242"/>
      <c r="N3055" s="243"/>
      <c r="O3055" s="243"/>
      <c r="P3055" s="243"/>
      <c r="Q3055" s="243"/>
      <c r="R3055" s="243"/>
      <c r="S3055" s="243"/>
      <c r="T3055" s="244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45" t="s">
        <v>193</v>
      </c>
      <c r="AU3055" s="245" t="s">
        <v>82</v>
      </c>
      <c r="AV3055" s="13" t="s">
        <v>82</v>
      </c>
      <c r="AW3055" s="13" t="s">
        <v>33</v>
      </c>
      <c r="AX3055" s="13" t="s">
        <v>72</v>
      </c>
      <c r="AY3055" s="245" t="s">
        <v>180</v>
      </c>
    </row>
    <row r="3056" s="16" customFormat="1">
      <c r="A3056" s="16"/>
      <c r="B3056" s="267"/>
      <c r="C3056" s="268"/>
      <c r="D3056" s="228" t="s">
        <v>193</v>
      </c>
      <c r="E3056" s="269" t="s">
        <v>19</v>
      </c>
      <c r="F3056" s="270" t="s">
        <v>473</v>
      </c>
      <c r="G3056" s="268"/>
      <c r="H3056" s="271">
        <v>275.24900000000002</v>
      </c>
      <c r="I3056" s="272"/>
      <c r="J3056" s="268"/>
      <c r="K3056" s="268"/>
      <c r="L3056" s="273"/>
      <c r="M3056" s="274"/>
      <c r="N3056" s="275"/>
      <c r="O3056" s="275"/>
      <c r="P3056" s="275"/>
      <c r="Q3056" s="275"/>
      <c r="R3056" s="275"/>
      <c r="S3056" s="275"/>
      <c r="T3056" s="276"/>
      <c r="U3056" s="16"/>
      <c r="V3056" s="16"/>
      <c r="W3056" s="16"/>
      <c r="X3056" s="16"/>
      <c r="Y3056" s="16"/>
      <c r="Z3056" s="16"/>
      <c r="AA3056" s="16"/>
      <c r="AB3056" s="16"/>
      <c r="AC3056" s="16"/>
      <c r="AD3056" s="16"/>
      <c r="AE3056" s="16"/>
      <c r="AT3056" s="277" t="s">
        <v>193</v>
      </c>
      <c r="AU3056" s="277" t="s">
        <v>82</v>
      </c>
      <c r="AV3056" s="16" t="s">
        <v>100</v>
      </c>
      <c r="AW3056" s="16" t="s">
        <v>33</v>
      </c>
      <c r="AX3056" s="16" t="s">
        <v>72</v>
      </c>
      <c r="AY3056" s="277" t="s">
        <v>180</v>
      </c>
    </row>
    <row r="3057" s="14" customFormat="1">
      <c r="A3057" s="14"/>
      <c r="B3057" s="246"/>
      <c r="C3057" s="247"/>
      <c r="D3057" s="228" t="s">
        <v>193</v>
      </c>
      <c r="E3057" s="248" t="s">
        <v>19</v>
      </c>
      <c r="F3057" s="249" t="s">
        <v>3364</v>
      </c>
      <c r="G3057" s="247"/>
      <c r="H3057" s="248" t="s">
        <v>19</v>
      </c>
      <c r="I3057" s="250"/>
      <c r="J3057" s="247"/>
      <c r="K3057" s="247"/>
      <c r="L3057" s="251"/>
      <c r="M3057" s="252"/>
      <c r="N3057" s="253"/>
      <c r="O3057" s="253"/>
      <c r="P3057" s="253"/>
      <c r="Q3057" s="253"/>
      <c r="R3057" s="253"/>
      <c r="S3057" s="253"/>
      <c r="T3057" s="254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5" t="s">
        <v>193</v>
      </c>
      <c r="AU3057" s="255" t="s">
        <v>82</v>
      </c>
      <c r="AV3057" s="14" t="s">
        <v>80</v>
      </c>
      <c r="AW3057" s="14" t="s">
        <v>33</v>
      </c>
      <c r="AX3057" s="14" t="s">
        <v>72</v>
      </c>
      <c r="AY3057" s="255" t="s">
        <v>180</v>
      </c>
    </row>
    <row r="3058" s="13" customFormat="1">
      <c r="A3058" s="13"/>
      <c r="B3058" s="235"/>
      <c r="C3058" s="236"/>
      <c r="D3058" s="228" t="s">
        <v>193</v>
      </c>
      <c r="E3058" s="237" t="s">
        <v>19</v>
      </c>
      <c r="F3058" s="238" t="s">
        <v>2127</v>
      </c>
      <c r="G3058" s="236"/>
      <c r="H3058" s="239">
        <v>75.084999999999994</v>
      </c>
      <c r="I3058" s="240"/>
      <c r="J3058" s="236"/>
      <c r="K3058" s="236"/>
      <c r="L3058" s="241"/>
      <c r="M3058" s="242"/>
      <c r="N3058" s="243"/>
      <c r="O3058" s="243"/>
      <c r="P3058" s="243"/>
      <c r="Q3058" s="243"/>
      <c r="R3058" s="243"/>
      <c r="S3058" s="243"/>
      <c r="T3058" s="244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45" t="s">
        <v>193</v>
      </c>
      <c r="AU3058" s="245" t="s">
        <v>82</v>
      </c>
      <c r="AV3058" s="13" t="s">
        <v>82</v>
      </c>
      <c r="AW3058" s="13" t="s">
        <v>33</v>
      </c>
      <c r="AX3058" s="13" t="s">
        <v>72</v>
      </c>
      <c r="AY3058" s="245" t="s">
        <v>180</v>
      </c>
    </row>
    <row r="3059" s="13" customFormat="1">
      <c r="A3059" s="13"/>
      <c r="B3059" s="235"/>
      <c r="C3059" s="236"/>
      <c r="D3059" s="228" t="s">
        <v>193</v>
      </c>
      <c r="E3059" s="237" t="s">
        <v>19</v>
      </c>
      <c r="F3059" s="238" t="s">
        <v>2128</v>
      </c>
      <c r="G3059" s="236"/>
      <c r="H3059" s="239">
        <v>5.7409999999999997</v>
      </c>
      <c r="I3059" s="240"/>
      <c r="J3059" s="236"/>
      <c r="K3059" s="236"/>
      <c r="L3059" s="241"/>
      <c r="M3059" s="242"/>
      <c r="N3059" s="243"/>
      <c r="O3059" s="243"/>
      <c r="P3059" s="243"/>
      <c r="Q3059" s="243"/>
      <c r="R3059" s="243"/>
      <c r="S3059" s="243"/>
      <c r="T3059" s="244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45" t="s">
        <v>193</v>
      </c>
      <c r="AU3059" s="245" t="s">
        <v>82</v>
      </c>
      <c r="AV3059" s="13" t="s">
        <v>82</v>
      </c>
      <c r="AW3059" s="13" t="s">
        <v>33</v>
      </c>
      <c r="AX3059" s="13" t="s">
        <v>72</v>
      </c>
      <c r="AY3059" s="245" t="s">
        <v>180</v>
      </c>
    </row>
    <row r="3060" s="13" customFormat="1">
      <c r="A3060" s="13"/>
      <c r="B3060" s="235"/>
      <c r="C3060" s="236"/>
      <c r="D3060" s="228" t="s">
        <v>193</v>
      </c>
      <c r="E3060" s="237" t="s">
        <v>19</v>
      </c>
      <c r="F3060" s="238" t="s">
        <v>2129</v>
      </c>
      <c r="G3060" s="236"/>
      <c r="H3060" s="239">
        <v>38.274999999999999</v>
      </c>
      <c r="I3060" s="240"/>
      <c r="J3060" s="236"/>
      <c r="K3060" s="236"/>
      <c r="L3060" s="241"/>
      <c r="M3060" s="242"/>
      <c r="N3060" s="243"/>
      <c r="O3060" s="243"/>
      <c r="P3060" s="243"/>
      <c r="Q3060" s="243"/>
      <c r="R3060" s="243"/>
      <c r="S3060" s="243"/>
      <c r="T3060" s="244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45" t="s">
        <v>193</v>
      </c>
      <c r="AU3060" s="245" t="s">
        <v>82</v>
      </c>
      <c r="AV3060" s="13" t="s">
        <v>82</v>
      </c>
      <c r="AW3060" s="13" t="s">
        <v>33</v>
      </c>
      <c r="AX3060" s="13" t="s">
        <v>72</v>
      </c>
      <c r="AY3060" s="245" t="s">
        <v>180</v>
      </c>
    </row>
    <row r="3061" s="13" customFormat="1">
      <c r="A3061" s="13"/>
      <c r="B3061" s="235"/>
      <c r="C3061" s="236"/>
      <c r="D3061" s="228" t="s">
        <v>193</v>
      </c>
      <c r="E3061" s="237" t="s">
        <v>19</v>
      </c>
      <c r="F3061" s="238" t="s">
        <v>2130</v>
      </c>
      <c r="G3061" s="236"/>
      <c r="H3061" s="239">
        <v>31.981000000000002</v>
      </c>
      <c r="I3061" s="240"/>
      <c r="J3061" s="236"/>
      <c r="K3061" s="236"/>
      <c r="L3061" s="241"/>
      <c r="M3061" s="242"/>
      <c r="N3061" s="243"/>
      <c r="O3061" s="243"/>
      <c r="P3061" s="243"/>
      <c r="Q3061" s="243"/>
      <c r="R3061" s="243"/>
      <c r="S3061" s="243"/>
      <c r="T3061" s="244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45" t="s">
        <v>193</v>
      </c>
      <c r="AU3061" s="245" t="s">
        <v>82</v>
      </c>
      <c r="AV3061" s="13" t="s">
        <v>82</v>
      </c>
      <c r="AW3061" s="13" t="s">
        <v>33</v>
      </c>
      <c r="AX3061" s="13" t="s">
        <v>72</v>
      </c>
      <c r="AY3061" s="245" t="s">
        <v>180</v>
      </c>
    </row>
    <row r="3062" s="13" customFormat="1">
      <c r="A3062" s="13"/>
      <c r="B3062" s="235"/>
      <c r="C3062" s="236"/>
      <c r="D3062" s="228" t="s">
        <v>193</v>
      </c>
      <c r="E3062" s="237" t="s">
        <v>19</v>
      </c>
      <c r="F3062" s="238" t="s">
        <v>2131</v>
      </c>
      <c r="G3062" s="236"/>
      <c r="H3062" s="239">
        <v>3.9740000000000002</v>
      </c>
      <c r="I3062" s="240"/>
      <c r="J3062" s="236"/>
      <c r="K3062" s="236"/>
      <c r="L3062" s="241"/>
      <c r="M3062" s="242"/>
      <c r="N3062" s="243"/>
      <c r="O3062" s="243"/>
      <c r="P3062" s="243"/>
      <c r="Q3062" s="243"/>
      <c r="R3062" s="243"/>
      <c r="S3062" s="243"/>
      <c r="T3062" s="244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45" t="s">
        <v>193</v>
      </c>
      <c r="AU3062" s="245" t="s">
        <v>82</v>
      </c>
      <c r="AV3062" s="13" t="s">
        <v>82</v>
      </c>
      <c r="AW3062" s="13" t="s">
        <v>33</v>
      </c>
      <c r="AX3062" s="13" t="s">
        <v>72</v>
      </c>
      <c r="AY3062" s="245" t="s">
        <v>180</v>
      </c>
    </row>
    <row r="3063" s="13" customFormat="1">
      <c r="A3063" s="13"/>
      <c r="B3063" s="235"/>
      <c r="C3063" s="236"/>
      <c r="D3063" s="228" t="s">
        <v>193</v>
      </c>
      <c r="E3063" s="237" t="s">
        <v>19</v>
      </c>
      <c r="F3063" s="238" t="s">
        <v>2132</v>
      </c>
      <c r="G3063" s="236"/>
      <c r="H3063" s="239">
        <v>38.338000000000001</v>
      </c>
      <c r="I3063" s="240"/>
      <c r="J3063" s="236"/>
      <c r="K3063" s="236"/>
      <c r="L3063" s="241"/>
      <c r="M3063" s="242"/>
      <c r="N3063" s="243"/>
      <c r="O3063" s="243"/>
      <c r="P3063" s="243"/>
      <c r="Q3063" s="243"/>
      <c r="R3063" s="243"/>
      <c r="S3063" s="243"/>
      <c r="T3063" s="244"/>
      <c r="U3063" s="13"/>
      <c r="V3063" s="13"/>
      <c r="W3063" s="13"/>
      <c r="X3063" s="13"/>
      <c r="Y3063" s="13"/>
      <c r="Z3063" s="13"/>
      <c r="AA3063" s="13"/>
      <c r="AB3063" s="13"/>
      <c r="AC3063" s="13"/>
      <c r="AD3063" s="13"/>
      <c r="AE3063" s="13"/>
      <c r="AT3063" s="245" t="s">
        <v>193</v>
      </c>
      <c r="AU3063" s="245" t="s">
        <v>82</v>
      </c>
      <c r="AV3063" s="13" t="s">
        <v>82</v>
      </c>
      <c r="AW3063" s="13" t="s">
        <v>33</v>
      </c>
      <c r="AX3063" s="13" t="s">
        <v>72</v>
      </c>
      <c r="AY3063" s="245" t="s">
        <v>180</v>
      </c>
    </row>
    <row r="3064" s="14" customFormat="1">
      <c r="A3064" s="14"/>
      <c r="B3064" s="246"/>
      <c r="C3064" s="247"/>
      <c r="D3064" s="228" t="s">
        <v>193</v>
      </c>
      <c r="E3064" s="248" t="s">
        <v>19</v>
      </c>
      <c r="F3064" s="249" t="s">
        <v>969</v>
      </c>
      <c r="G3064" s="247"/>
      <c r="H3064" s="248" t="s">
        <v>19</v>
      </c>
      <c r="I3064" s="250"/>
      <c r="J3064" s="247"/>
      <c r="K3064" s="247"/>
      <c r="L3064" s="251"/>
      <c r="M3064" s="252"/>
      <c r="N3064" s="253"/>
      <c r="O3064" s="253"/>
      <c r="P3064" s="253"/>
      <c r="Q3064" s="253"/>
      <c r="R3064" s="253"/>
      <c r="S3064" s="253"/>
      <c r="T3064" s="254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55" t="s">
        <v>193</v>
      </c>
      <c r="AU3064" s="255" t="s">
        <v>82</v>
      </c>
      <c r="AV3064" s="14" t="s">
        <v>80</v>
      </c>
      <c r="AW3064" s="14" t="s">
        <v>33</v>
      </c>
      <c r="AX3064" s="14" t="s">
        <v>72</v>
      </c>
      <c r="AY3064" s="255" t="s">
        <v>180</v>
      </c>
    </row>
    <row r="3065" s="13" customFormat="1">
      <c r="A3065" s="13"/>
      <c r="B3065" s="235"/>
      <c r="C3065" s="236"/>
      <c r="D3065" s="228" t="s">
        <v>193</v>
      </c>
      <c r="E3065" s="237" t="s">
        <v>19</v>
      </c>
      <c r="F3065" s="238" t="s">
        <v>2133</v>
      </c>
      <c r="G3065" s="236"/>
      <c r="H3065" s="239">
        <v>7.3920000000000003</v>
      </c>
      <c r="I3065" s="240"/>
      <c r="J3065" s="236"/>
      <c r="K3065" s="236"/>
      <c r="L3065" s="241"/>
      <c r="M3065" s="242"/>
      <c r="N3065" s="243"/>
      <c r="O3065" s="243"/>
      <c r="P3065" s="243"/>
      <c r="Q3065" s="243"/>
      <c r="R3065" s="243"/>
      <c r="S3065" s="243"/>
      <c r="T3065" s="244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45" t="s">
        <v>193</v>
      </c>
      <c r="AU3065" s="245" t="s">
        <v>82</v>
      </c>
      <c r="AV3065" s="13" t="s">
        <v>82</v>
      </c>
      <c r="AW3065" s="13" t="s">
        <v>33</v>
      </c>
      <c r="AX3065" s="13" t="s">
        <v>72</v>
      </c>
      <c r="AY3065" s="245" t="s">
        <v>180</v>
      </c>
    </row>
    <row r="3066" s="13" customFormat="1">
      <c r="A3066" s="13"/>
      <c r="B3066" s="235"/>
      <c r="C3066" s="236"/>
      <c r="D3066" s="228" t="s">
        <v>193</v>
      </c>
      <c r="E3066" s="237" t="s">
        <v>19</v>
      </c>
      <c r="F3066" s="238" t="s">
        <v>2134</v>
      </c>
      <c r="G3066" s="236"/>
      <c r="H3066" s="239">
        <v>8.4000000000000004</v>
      </c>
      <c r="I3066" s="240"/>
      <c r="J3066" s="236"/>
      <c r="K3066" s="236"/>
      <c r="L3066" s="241"/>
      <c r="M3066" s="242"/>
      <c r="N3066" s="243"/>
      <c r="O3066" s="243"/>
      <c r="P3066" s="243"/>
      <c r="Q3066" s="243"/>
      <c r="R3066" s="243"/>
      <c r="S3066" s="243"/>
      <c r="T3066" s="244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45" t="s">
        <v>193</v>
      </c>
      <c r="AU3066" s="245" t="s">
        <v>82</v>
      </c>
      <c r="AV3066" s="13" t="s">
        <v>82</v>
      </c>
      <c r="AW3066" s="13" t="s">
        <v>33</v>
      </c>
      <c r="AX3066" s="13" t="s">
        <v>72</v>
      </c>
      <c r="AY3066" s="245" t="s">
        <v>180</v>
      </c>
    </row>
    <row r="3067" s="13" customFormat="1">
      <c r="A3067" s="13"/>
      <c r="B3067" s="235"/>
      <c r="C3067" s="236"/>
      <c r="D3067" s="228" t="s">
        <v>193</v>
      </c>
      <c r="E3067" s="237" t="s">
        <v>19</v>
      </c>
      <c r="F3067" s="238" t="s">
        <v>2135</v>
      </c>
      <c r="G3067" s="236"/>
      <c r="H3067" s="239">
        <v>5.3899999999999997</v>
      </c>
      <c r="I3067" s="240"/>
      <c r="J3067" s="236"/>
      <c r="K3067" s="236"/>
      <c r="L3067" s="241"/>
      <c r="M3067" s="242"/>
      <c r="N3067" s="243"/>
      <c r="O3067" s="243"/>
      <c r="P3067" s="243"/>
      <c r="Q3067" s="243"/>
      <c r="R3067" s="243"/>
      <c r="S3067" s="243"/>
      <c r="T3067" s="244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45" t="s">
        <v>193</v>
      </c>
      <c r="AU3067" s="245" t="s">
        <v>82</v>
      </c>
      <c r="AV3067" s="13" t="s">
        <v>82</v>
      </c>
      <c r="AW3067" s="13" t="s">
        <v>33</v>
      </c>
      <c r="AX3067" s="13" t="s">
        <v>72</v>
      </c>
      <c r="AY3067" s="245" t="s">
        <v>180</v>
      </c>
    </row>
    <row r="3068" s="13" customFormat="1">
      <c r="A3068" s="13"/>
      <c r="B3068" s="235"/>
      <c r="C3068" s="236"/>
      <c r="D3068" s="228" t="s">
        <v>193</v>
      </c>
      <c r="E3068" s="237" t="s">
        <v>19</v>
      </c>
      <c r="F3068" s="238" t="s">
        <v>2136</v>
      </c>
      <c r="G3068" s="236"/>
      <c r="H3068" s="239">
        <v>3.3799999999999999</v>
      </c>
      <c r="I3068" s="240"/>
      <c r="J3068" s="236"/>
      <c r="K3068" s="236"/>
      <c r="L3068" s="241"/>
      <c r="M3068" s="242"/>
      <c r="N3068" s="243"/>
      <c r="O3068" s="243"/>
      <c r="P3068" s="243"/>
      <c r="Q3068" s="243"/>
      <c r="R3068" s="243"/>
      <c r="S3068" s="243"/>
      <c r="T3068" s="244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45" t="s">
        <v>193</v>
      </c>
      <c r="AU3068" s="245" t="s">
        <v>82</v>
      </c>
      <c r="AV3068" s="13" t="s">
        <v>82</v>
      </c>
      <c r="AW3068" s="13" t="s">
        <v>33</v>
      </c>
      <c r="AX3068" s="13" t="s">
        <v>72</v>
      </c>
      <c r="AY3068" s="245" t="s">
        <v>180</v>
      </c>
    </row>
    <row r="3069" s="14" customFormat="1">
      <c r="A3069" s="14"/>
      <c r="B3069" s="246"/>
      <c r="C3069" s="247"/>
      <c r="D3069" s="228" t="s">
        <v>193</v>
      </c>
      <c r="E3069" s="248" t="s">
        <v>19</v>
      </c>
      <c r="F3069" s="249" t="s">
        <v>2063</v>
      </c>
      <c r="G3069" s="247"/>
      <c r="H3069" s="248" t="s">
        <v>19</v>
      </c>
      <c r="I3069" s="250"/>
      <c r="J3069" s="247"/>
      <c r="K3069" s="247"/>
      <c r="L3069" s="251"/>
      <c r="M3069" s="252"/>
      <c r="N3069" s="253"/>
      <c r="O3069" s="253"/>
      <c r="P3069" s="253"/>
      <c r="Q3069" s="253"/>
      <c r="R3069" s="253"/>
      <c r="S3069" s="253"/>
      <c r="T3069" s="25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5" t="s">
        <v>193</v>
      </c>
      <c r="AU3069" s="255" t="s">
        <v>82</v>
      </c>
      <c r="AV3069" s="14" t="s">
        <v>80</v>
      </c>
      <c r="AW3069" s="14" t="s">
        <v>33</v>
      </c>
      <c r="AX3069" s="14" t="s">
        <v>72</v>
      </c>
      <c r="AY3069" s="255" t="s">
        <v>180</v>
      </c>
    </row>
    <row r="3070" s="13" customFormat="1">
      <c r="A3070" s="13"/>
      <c r="B3070" s="235"/>
      <c r="C3070" s="236"/>
      <c r="D3070" s="228" t="s">
        <v>193</v>
      </c>
      <c r="E3070" s="237" t="s">
        <v>19</v>
      </c>
      <c r="F3070" s="238" t="s">
        <v>2137</v>
      </c>
      <c r="G3070" s="236"/>
      <c r="H3070" s="239">
        <v>28.75</v>
      </c>
      <c r="I3070" s="240"/>
      <c r="J3070" s="236"/>
      <c r="K3070" s="236"/>
      <c r="L3070" s="241"/>
      <c r="M3070" s="242"/>
      <c r="N3070" s="243"/>
      <c r="O3070" s="243"/>
      <c r="P3070" s="243"/>
      <c r="Q3070" s="243"/>
      <c r="R3070" s="243"/>
      <c r="S3070" s="243"/>
      <c r="T3070" s="244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45" t="s">
        <v>193</v>
      </c>
      <c r="AU3070" s="245" t="s">
        <v>82</v>
      </c>
      <c r="AV3070" s="13" t="s">
        <v>82</v>
      </c>
      <c r="AW3070" s="13" t="s">
        <v>33</v>
      </c>
      <c r="AX3070" s="13" t="s">
        <v>72</v>
      </c>
      <c r="AY3070" s="245" t="s">
        <v>180</v>
      </c>
    </row>
    <row r="3071" s="13" customFormat="1">
      <c r="A3071" s="13"/>
      <c r="B3071" s="235"/>
      <c r="C3071" s="236"/>
      <c r="D3071" s="228" t="s">
        <v>193</v>
      </c>
      <c r="E3071" s="237" t="s">
        <v>19</v>
      </c>
      <c r="F3071" s="238" t="s">
        <v>2138</v>
      </c>
      <c r="G3071" s="236"/>
      <c r="H3071" s="239">
        <v>-3.641</v>
      </c>
      <c r="I3071" s="240"/>
      <c r="J3071" s="236"/>
      <c r="K3071" s="236"/>
      <c r="L3071" s="241"/>
      <c r="M3071" s="242"/>
      <c r="N3071" s="243"/>
      <c r="O3071" s="243"/>
      <c r="P3071" s="243"/>
      <c r="Q3071" s="243"/>
      <c r="R3071" s="243"/>
      <c r="S3071" s="243"/>
      <c r="T3071" s="244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T3071" s="245" t="s">
        <v>193</v>
      </c>
      <c r="AU3071" s="245" t="s">
        <v>82</v>
      </c>
      <c r="AV3071" s="13" t="s">
        <v>82</v>
      </c>
      <c r="AW3071" s="13" t="s">
        <v>33</v>
      </c>
      <c r="AX3071" s="13" t="s">
        <v>72</v>
      </c>
      <c r="AY3071" s="245" t="s">
        <v>180</v>
      </c>
    </row>
    <row r="3072" s="14" customFormat="1">
      <c r="A3072" s="14"/>
      <c r="B3072" s="246"/>
      <c r="C3072" s="247"/>
      <c r="D3072" s="228" t="s">
        <v>193</v>
      </c>
      <c r="E3072" s="248" t="s">
        <v>19</v>
      </c>
      <c r="F3072" s="249" t="s">
        <v>2066</v>
      </c>
      <c r="G3072" s="247"/>
      <c r="H3072" s="248" t="s">
        <v>19</v>
      </c>
      <c r="I3072" s="250"/>
      <c r="J3072" s="247"/>
      <c r="K3072" s="247"/>
      <c r="L3072" s="251"/>
      <c r="M3072" s="252"/>
      <c r="N3072" s="253"/>
      <c r="O3072" s="253"/>
      <c r="P3072" s="253"/>
      <c r="Q3072" s="253"/>
      <c r="R3072" s="253"/>
      <c r="S3072" s="253"/>
      <c r="T3072" s="25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T3072" s="255" t="s">
        <v>193</v>
      </c>
      <c r="AU3072" s="255" t="s">
        <v>82</v>
      </c>
      <c r="AV3072" s="14" t="s">
        <v>80</v>
      </c>
      <c r="AW3072" s="14" t="s">
        <v>33</v>
      </c>
      <c r="AX3072" s="14" t="s">
        <v>72</v>
      </c>
      <c r="AY3072" s="255" t="s">
        <v>180</v>
      </c>
    </row>
    <row r="3073" s="13" customFormat="1">
      <c r="A3073" s="13"/>
      <c r="B3073" s="235"/>
      <c r="C3073" s="236"/>
      <c r="D3073" s="228" t="s">
        <v>193</v>
      </c>
      <c r="E3073" s="237" t="s">
        <v>19</v>
      </c>
      <c r="F3073" s="238" t="s">
        <v>2139</v>
      </c>
      <c r="G3073" s="236"/>
      <c r="H3073" s="239">
        <v>26.484999999999999</v>
      </c>
      <c r="I3073" s="240"/>
      <c r="J3073" s="236"/>
      <c r="K3073" s="236"/>
      <c r="L3073" s="241"/>
      <c r="M3073" s="242"/>
      <c r="N3073" s="243"/>
      <c r="O3073" s="243"/>
      <c r="P3073" s="243"/>
      <c r="Q3073" s="243"/>
      <c r="R3073" s="243"/>
      <c r="S3073" s="243"/>
      <c r="T3073" s="244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45" t="s">
        <v>193</v>
      </c>
      <c r="AU3073" s="245" t="s">
        <v>82</v>
      </c>
      <c r="AV3073" s="13" t="s">
        <v>82</v>
      </c>
      <c r="AW3073" s="13" t="s">
        <v>33</v>
      </c>
      <c r="AX3073" s="13" t="s">
        <v>72</v>
      </c>
      <c r="AY3073" s="245" t="s">
        <v>180</v>
      </c>
    </row>
    <row r="3074" s="14" customFormat="1">
      <c r="A3074" s="14"/>
      <c r="B3074" s="246"/>
      <c r="C3074" s="247"/>
      <c r="D3074" s="228" t="s">
        <v>193</v>
      </c>
      <c r="E3074" s="248" t="s">
        <v>19</v>
      </c>
      <c r="F3074" s="249" t="s">
        <v>2072</v>
      </c>
      <c r="G3074" s="247"/>
      <c r="H3074" s="248" t="s">
        <v>19</v>
      </c>
      <c r="I3074" s="250"/>
      <c r="J3074" s="247"/>
      <c r="K3074" s="247"/>
      <c r="L3074" s="251"/>
      <c r="M3074" s="252"/>
      <c r="N3074" s="253"/>
      <c r="O3074" s="253"/>
      <c r="P3074" s="253"/>
      <c r="Q3074" s="253"/>
      <c r="R3074" s="253"/>
      <c r="S3074" s="253"/>
      <c r="T3074" s="254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55" t="s">
        <v>193</v>
      </c>
      <c r="AU3074" s="255" t="s">
        <v>82</v>
      </c>
      <c r="AV3074" s="14" t="s">
        <v>80</v>
      </c>
      <c r="AW3074" s="14" t="s">
        <v>33</v>
      </c>
      <c r="AX3074" s="14" t="s">
        <v>72</v>
      </c>
      <c r="AY3074" s="255" t="s">
        <v>180</v>
      </c>
    </row>
    <row r="3075" s="13" customFormat="1">
      <c r="A3075" s="13"/>
      <c r="B3075" s="235"/>
      <c r="C3075" s="236"/>
      <c r="D3075" s="228" t="s">
        <v>193</v>
      </c>
      <c r="E3075" s="237" t="s">
        <v>19</v>
      </c>
      <c r="F3075" s="238" t="s">
        <v>3365</v>
      </c>
      <c r="G3075" s="236"/>
      <c r="H3075" s="239">
        <v>-1.766</v>
      </c>
      <c r="I3075" s="240"/>
      <c r="J3075" s="236"/>
      <c r="K3075" s="236"/>
      <c r="L3075" s="241"/>
      <c r="M3075" s="242"/>
      <c r="N3075" s="243"/>
      <c r="O3075" s="243"/>
      <c r="P3075" s="243"/>
      <c r="Q3075" s="243"/>
      <c r="R3075" s="243"/>
      <c r="S3075" s="243"/>
      <c r="T3075" s="244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45" t="s">
        <v>193</v>
      </c>
      <c r="AU3075" s="245" t="s">
        <v>82</v>
      </c>
      <c r="AV3075" s="13" t="s">
        <v>82</v>
      </c>
      <c r="AW3075" s="13" t="s">
        <v>33</v>
      </c>
      <c r="AX3075" s="13" t="s">
        <v>72</v>
      </c>
      <c r="AY3075" s="245" t="s">
        <v>180</v>
      </c>
    </row>
    <row r="3076" s="14" customFormat="1">
      <c r="A3076" s="14"/>
      <c r="B3076" s="246"/>
      <c r="C3076" s="247"/>
      <c r="D3076" s="228" t="s">
        <v>193</v>
      </c>
      <c r="E3076" s="248" t="s">
        <v>19</v>
      </c>
      <c r="F3076" s="249" t="s">
        <v>3366</v>
      </c>
      <c r="G3076" s="247"/>
      <c r="H3076" s="248" t="s">
        <v>19</v>
      </c>
      <c r="I3076" s="250"/>
      <c r="J3076" s="247"/>
      <c r="K3076" s="247"/>
      <c r="L3076" s="251"/>
      <c r="M3076" s="252"/>
      <c r="N3076" s="253"/>
      <c r="O3076" s="253"/>
      <c r="P3076" s="253"/>
      <c r="Q3076" s="253"/>
      <c r="R3076" s="253"/>
      <c r="S3076" s="253"/>
      <c r="T3076" s="25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5" t="s">
        <v>193</v>
      </c>
      <c r="AU3076" s="255" t="s">
        <v>82</v>
      </c>
      <c r="AV3076" s="14" t="s">
        <v>80</v>
      </c>
      <c r="AW3076" s="14" t="s">
        <v>33</v>
      </c>
      <c r="AX3076" s="14" t="s">
        <v>72</v>
      </c>
      <c r="AY3076" s="255" t="s">
        <v>180</v>
      </c>
    </row>
    <row r="3077" s="13" customFormat="1">
      <c r="A3077" s="13"/>
      <c r="B3077" s="235"/>
      <c r="C3077" s="236"/>
      <c r="D3077" s="228" t="s">
        <v>193</v>
      </c>
      <c r="E3077" s="237" t="s">
        <v>19</v>
      </c>
      <c r="F3077" s="238" t="s">
        <v>3367</v>
      </c>
      <c r="G3077" s="236"/>
      <c r="H3077" s="239">
        <v>93.132000000000005</v>
      </c>
      <c r="I3077" s="240"/>
      <c r="J3077" s="236"/>
      <c r="K3077" s="236"/>
      <c r="L3077" s="241"/>
      <c r="M3077" s="242"/>
      <c r="N3077" s="243"/>
      <c r="O3077" s="243"/>
      <c r="P3077" s="243"/>
      <c r="Q3077" s="243"/>
      <c r="R3077" s="243"/>
      <c r="S3077" s="243"/>
      <c r="T3077" s="244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45" t="s">
        <v>193</v>
      </c>
      <c r="AU3077" s="245" t="s">
        <v>82</v>
      </c>
      <c r="AV3077" s="13" t="s">
        <v>82</v>
      </c>
      <c r="AW3077" s="13" t="s">
        <v>33</v>
      </c>
      <c r="AX3077" s="13" t="s">
        <v>72</v>
      </c>
      <c r="AY3077" s="245" t="s">
        <v>180</v>
      </c>
    </row>
    <row r="3078" s="13" customFormat="1">
      <c r="A3078" s="13"/>
      <c r="B3078" s="235"/>
      <c r="C3078" s="236"/>
      <c r="D3078" s="228" t="s">
        <v>193</v>
      </c>
      <c r="E3078" s="237" t="s">
        <v>19</v>
      </c>
      <c r="F3078" s="238" t="s">
        <v>3368</v>
      </c>
      <c r="G3078" s="236"/>
      <c r="H3078" s="239">
        <v>27.227</v>
      </c>
      <c r="I3078" s="240"/>
      <c r="J3078" s="236"/>
      <c r="K3078" s="236"/>
      <c r="L3078" s="241"/>
      <c r="M3078" s="242"/>
      <c r="N3078" s="243"/>
      <c r="O3078" s="243"/>
      <c r="P3078" s="243"/>
      <c r="Q3078" s="243"/>
      <c r="R3078" s="243"/>
      <c r="S3078" s="243"/>
      <c r="T3078" s="244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45" t="s">
        <v>193</v>
      </c>
      <c r="AU3078" s="245" t="s">
        <v>82</v>
      </c>
      <c r="AV3078" s="13" t="s">
        <v>82</v>
      </c>
      <c r="AW3078" s="13" t="s">
        <v>33</v>
      </c>
      <c r="AX3078" s="13" t="s">
        <v>72</v>
      </c>
      <c r="AY3078" s="245" t="s">
        <v>180</v>
      </c>
    </row>
    <row r="3079" s="13" customFormat="1">
      <c r="A3079" s="13"/>
      <c r="B3079" s="235"/>
      <c r="C3079" s="236"/>
      <c r="D3079" s="228" t="s">
        <v>193</v>
      </c>
      <c r="E3079" s="237" t="s">
        <v>19</v>
      </c>
      <c r="F3079" s="238" t="s">
        <v>3369</v>
      </c>
      <c r="G3079" s="236"/>
      <c r="H3079" s="239">
        <v>13.478</v>
      </c>
      <c r="I3079" s="240"/>
      <c r="J3079" s="236"/>
      <c r="K3079" s="236"/>
      <c r="L3079" s="241"/>
      <c r="M3079" s="242"/>
      <c r="N3079" s="243"/>
      <c r="O3079" s="243"/>
      <c r="P3079" s="243"/>
      <c r="Q3079" s="243"/>
      <c r="R3079" s="243"/>
      <c r="S3079" s="243"/>
      <c r="T3079" s="244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45" t="s">
        <v>193</v>
      </c>
      <c r="AU3079" s="245" t="s">
        <v>82</v>
      </c>
      <c r="AV3079" s="13" t="s">
        <v>82</v>
      </c>
      <c r="AW3079" s="13" t="s">
        <v>33</v>
      </c>
      <c r="AX3079" s="13" t="s">
        <v>72</v>
      </c>
      <c r="AY3079" s="245" t="s">
        <v>180</v>
      </c>
    </row>
    <row r="3080" s="14" customFormat="1">
      <c r="A3080" s="14"/>
      <c r="B3080" s="246"/>
      <c r="C3080" s="247"/>
      <c r="D3080" s="228" t="s">
        <v>193</v>
      </c>
      <c r="E3080" s="248" t="s">
        <v>19</v>
      </c>
      <c r="F3080" s="249" t="s">
        <v>3370</v>
      </c>
      <c r="G3080" s="247"/>
      <c r="H3080" s="248" t="s">
        <v>19</v>
      </c>
      <c r="I3080" s="250"/>
      <c r="J3080" s="247"/>
      <c r="K3080" s="247"/>
      <c r="L3080" s="251"/>
      <c r="M3080" s="252"/>
      <c r="N3080" s="253"/>
      <c r="O3080" s="253"/>
      <c r="P3080" s="253"/>
      <c r="Q3080" s="253"/>
      <c r="R3080" s="253"/>
      <c r="S3080" s="253"/>
      <c r="T3080" s="254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T3080" s="255" t="s">
        <v>193</v>
      </c>
      <c r="AU3080" s="255" t="s">
        <v>82</v>
      </c>
      <c r="AV3080" s="14" t="s">
        <v>80</v>
      </c>
      <c r="AW3080" s="14" t="s">
        <v>33</v>
      </c>
      <c r="AX3080" s="14" t="s">
        <v>72</v>
      </c>
      <c r="AY3080" s="255" t="s">
        <v>180</v>
      </c>
    </row>
    <row r="3081" s="13" customFormat="1">
      <c r="A3081" s="13"/>
      <c r="B3081" s="235"/>
      <c r="C3081" s="236"/>
      <c r="D3081" s="228" t="s">
        <v>193</v>
      </c>
      <c r="E3081" s="237" t="s">
        <v>19</v>
      </c>
      <c r="F3081" s="238" t="s">
        <v>3371</v>
      </c>
      <c r="G3081" s="236"/>
      <c r="H3081" s="239">
        <v>3.3599999999999999</v>
      </c>
      <c r="I3081" s="240"/>
      <c r="J3081" s="236"/>
      <c r="K3081" s="236"/>
      <c r="L3081" s="241"/>
      <c r="M3081" s="242"/>
      <c r="N3081" s="243"/>
      <c r="O3081" s="243"/>
      <c r="P3081" s="243"/>
      <c r="Q3081" s="243"/>
      <c r="R3081" s="243"/>
      <c r="S3081" s="243"/>
      <c r="T3081" s="244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45" t="s">
        <v>193</v>
      </c>
      <c r="AU3081" s="245" t="s">
        <v>82</v>
      </c>
      <c r="AV3081" s="13" t="s">
        <v>82</v>
      </c>
      <c r="AW3081" s="13" t="s">
        <v>33</v>
      </c>
      <c r="AX3081" s="13" t="s">
        <v>72</v>
      </c>
      <c r="AY3081" s="245" t="s">
        <v>180</v>
      </c>
    </row>
    <row r="3082" s="14" customFormat="1">
      <c r="A3082" s="14"/>
      <c r="B3082" s="246"/>
      <c r="C3082" s="247"/>
      <c r="D3082" s="228" t="s">
        <v>193</v>
      </c>
      <c r="E3082" s="248" t="s">
        <v>19</v>
      </c>
      <c r="F3082" s="249" t="s">
        <v>3362</v>
      </c>
      <c r="G3082" s="247"/>
      <c r="H3082" s="248" t="s">
        <v>19</v>
      </c>
      <c r="I3082" s="250"/>
      <c r="J3082" s="247"/>
      <c r="K3082" s="247"/>
      <c r="L3082" s="251"/>
      <c r="M3082" s="252"/>
      <c r="N3082" s="253"/>
      <c r="O3082" s="253"/>
      <c r="P3082" s="253"/>
      <c r="Q3082" s="253"/>
      <c r="R3082" s="253"/>
      <c r="S3082" s="253"/>
      <c r="T3082" s="254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55" t="s">
        <v>193</v>
      </c>
      <c r="AU3082" s="255" t="s">
        <v>82</v>
      </c>
      <c r="AV3082" s="14" t="s">
        <v>80</v>
      </c>
      <c r="AW3082" s="14" t="s">
        <v>33</v>
      </c>
      <c r="AX3082" s="14" t="s">
        <v>72</v>
      </c>
      <c r="AY3082" s="255" t="s">
        <v>180</v>
      </c>
    </row>
    <row r="3083" s="13" customFormat="1">
      <c r="A3083" s="13"/>
      <c r="B3083" s="235"/>
      <c r="C3083" s="236"/>
      <c r="D3083" s="228" t="s">
        <v>193</v>
      </c>
      <c r="E3083" s="237" t="s">
        <v>19</v>
      </c>
      <c r="F3083" s="238" t="s">
        <v>3372</v>
      </c>
      <c r="G3083" s="236"/>
      <c r="H3083" s="239">
        <v>1.8839999999999999</v>
      </c>
      <c r="I3083" s="240"/>
      <c r="J3083" s="236"/>
      <c r="K3083" s="236"/>
      <c r="L3083" s="241"/>
      <c r="M3083" s="242"/>
      <c r="N3083" s="243"/>
      <c r="O3083" s="243"/>
      <c r="P3083" s="243"/>
      <c r="Q3083" s="243"/>
      <c r="R3083" s="243"/>
      <c r="S3083" s="243"/>
      <c r="T3083" s="244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T3083" s="245" t="s">
        <v>193</v>
      </c>
      <c r="AU3083" s="245" t="s">
        <v>82</v>
      </c>
      <c r="AV3083" s="13" t="s">
        <v>82</v>
      </c>
      <c r="AW3083" s="13" t="s">
        <v>33</v>
      </c>
      <c r="AX3083" s="13" t="s">
        <v>72</v>
      </c>
      <c r="AY3083" s="245" t="s">
        <v>180</v>
      </c>
    </row>
    <row r="3084" s="16" customFormat="1">
      <c r="A3084" s="16"/>
      <c r="B3084" s="267"/>
      <c r="C3084" s="268"/>
      <c r="D3084" s="228" t="s">
        <v>193</v>
      </c>
      <c r="E3084" s="269" t="s">
        <v>19</v>
      </c>
      <c r="F3084" s="270" t="s">
        <v>473</v>
      </c>
      <c r="G3084" s="268"/>
      <c r="H3084" s="271">
        <v>406.86499999999995</v>
      </c>
      <c r="I3084" s="272"/>
      <c r="J3084" s="268"/>
      <c r="K3084" s="268"/>
      <c r="L3084" s="273"/>
      <c r="M3084" s="274"/>
      <c r="N3084" s="275"/>
      <c r="O3084" s="275"/>
      <c r="P3084" s="275"/>
      <c r="Q3084" s="275"/>
      <c r="R3084" s="275"/>
      <c r="S3084" s="275"/>
      <c r="T3084" s="276"/>
      <c r="U3084" s="16"/>
      <c r="V3084" s="16"/>
      <c r="W3084" s="16"/>
      <c r="X3084" s="16"/>
      <c r="Y3084" s="16"/>
      <c r="Z3084" s="16"/>
      <c r="AA3084" s="16"/>
      <c r="AB3084" s="16"/>
      <c r="AC3084" s="16"/>
      <c r="AD3084" s="16"/>
      <c r="AE3084" s="16"/>
      <c r="AT3084" s="277" t="s">
        <v>193</v>
      </c>
      <c r="AU3084" s="277" t="s">
        <v>82</v>
      </c>
      <c r="AV3084" s="16" t="s">
        <v>100</v>
      </c>
      <c r="AW3084" s="16" t="s">
        <v>33</v>
      </c>
      <c r="AX3084" s="16" t="s">
        <v>72</v>
      </c>
      <c r="AY3084" s="277" t="s">
        <v>180</v>
      </c>
    </row>
    <row r="3085" s="15" customFormat="1">
      <c r="A3085" s="15"/>
      <c r="B3085" s="256"/>
      <c r="C3085" s="257"/>
      <c r="D3085" s="228" t="s">
        <v>193</v>
      </c>
      <c r="E3085" s="258" t="s">
        <v>19</v>
      </c>
      <c r="F3085" s="259" t="s">
        <v>353</v>
      </c>
      <c r="G3085" s="257"/>
      <c r="H3085" s="260">
        <v>682.11399999999992</v>
      </c>
      <c r="I3085" s="261"/>
      <c r="J3085" s="257"/>
      <c r="K3085" s="257"/>
      <c r="L3085" s="262"/>
      <c r="M3085" s="263"/>
      <c r="N3085" s="264"/>
      <c r="O3085" s="264"/>
      <c r="P3085" s="264"/>
      <c r="Q3085" s="264"/>
      <c r="R3085" s="264"/>
      <c r="S3085" s="264"/>
      <c r="T3085" s="265"/>
      <c r="U3085" s="15"/>
      <c r="V3085" s="15"/>
      <c r="W3085" s="15"/>
      <c r="X3085" s="15"/>
      <c r="Y3085" s="15"/>
      <c r="Z3085" s="15"/>
      <c r="AA3085" s="15"/>
      <c r="AB3085" s="15"/>
      <c r="AC3085" s="15"/>
      <c r="AD3085" s="15"/>
      <c r="AE3085" s="15"/>
      <c r="AT3085" s="266" t="s">
        <v>193</v>
      </c>
      <c r="AU3085" s="266" t="s">
        <v>82</v>
      </c>
      <c r="AV3085" s="15" t="s">
        <v>187</v>
      </c>
      <c r="AW3085" s="15" t="s">
        <v>33</v>
      </c>
      <c r="AX3085" s="15" t="s">
        <v>80</v>
      </c>
      <c r="AY3085" s="266" t="s">
        <v>180</v>
      </c>
    </row>
    <row r="3086" s="2" customFormat="1" ht="16.5" customHeight="1">
      <c r="A3086" s="40"/>
      <c r="B3086" s="41"/>
      <c r="C3086" s="215" t="s">
        <v>3373</v>
      </c>
      <c r="D3086" s="215" t="s">
        <v>182</v>
      </c>
      <c r="E3086" s="216" t="s">
        <v>3374</v>
      </c>
      <c r="F3086" s="217" t="s">
        <v>3375</v>
      </c>
      <c r="G3086" s="218" t="s">
        <v>185</v>
      </c>
      <c r="H3086" s="219">
        <v>652.54399999999998</v>
      </c>
      <c r="I3086" s="220"/>
      <c r="J3086" s="221">
        <f>ROUND(I3086*H3086,2)</f>
        <v>0</v>
      </c>
      <c r="K3086" s="217" t="s">
        <v>186</v>
      </c>
      <c r="L3086" s="46"/>
      <c r="M3086" s="222" t="s">
        <v>19</v>
      </c>
      <c r="N3086" s="223" t="s">
        <v>43</v>
      </c>
      <c r="O3086" s="86"/>
      <c r="P3086" s="224">
        <f>O3086*H3086</f>
        <v>0</v>
      </c>
      <c r="Q3086" s="224">
        <v>0</v>
      </c>
      <c r="R3086" s="224">
        <f>Q3086*H3086</f>
        <v>0</v>
      </c>
      <c r="S3086" s="224">
        <v>0</v>
      </c>
      <c r="T3086" s="225">
        <f>S3086*H3086</f>
        <v>0</v>
      </c>
      <c r="U3086" s="40"/>
      <c r="V3086" s="40"/>
      <c r="W3086" s="40"/>
      <c r="X3086" s="40"/>
      <c r="Y3086" s="40"/>
      <c r="Z3086" s="40"/>
      <c r="AA3086" s="40"/>
      <c r="AB3086" s="40"/>
      <c r="AC3086" s="40"/>
      <c r="AD3086" s="40"/>
      <c r="AE3086" s="40"/>
      <c r="AR3086" s="226" t="s">
        <v>286</v>
      </c>
      <c r="AT3086" s="226" t="s">
        <v>182</v>
      </c>
      <c r="AU3086" s="226" t="s">
        <v>82</v>
      </c>
      <c r="AY3086" s="19" t="s">
        <v>180</v>
      </c>
      <c r="BE3086" s="227">
        <f>IF(N3086="základní",J3086,0)</f>
        <v>0</v>
      </c>
      <c r="BF3086" s="227">
        <f>IF(N3086="snížená",J3086,0)</f>
        <v>0</v>
      </c>
      <c r="BG3086" s="227">
        <f>IF(N3086="zákl. přenesená",J3086,0)</f>
        <v>0</v>
      </c>
      <c r="BH3086" s="227">
        <f>IF(N3086="sníž. přenesená",J3086,0)</f>
        <v>0</v>
      </c>
      <c r="BI3086" s="227">
        <f>IF(N3086="nulová",J3086,0)</f>
        <v>0</v>
      </c>
      <c r="BJ3086" s="19" t="s">
        <v>80</v>
      </c>
      <c r="BK3086" s="227">
        <f>ROUND(I3086*H3086,2)</f>
        <v>0</v>
      </c>
      <c r="BL3086" s="19" t="s">
        <v>286</v>
      </c>
      <c r="BM3086" s="226" t="s">
        <v>3376</v>
      </c>
    </row>
    <row r="3087" s="2" customFormat="1">
      <c r="A3087" s="40"/>
      <c r="B3087" s="41"/>
      <c r="C3087" s="42"/>
      <c r="D3087" s="228" t="s">
        <v>189</v>
      </c>
      <c r="E3087" s="42"/>
      <c r="F3087" s="229" t="s">
        <v>3377</v>
      </c>
      <c r="G3087" s="42"/>
      <c r="H3087" s="42"/>
      <c r="I3087" s="230"/>
      <c r="J3087" s="42"/>
      <c r="K3087" s="42"/>
      <c r="L3087" s="46"/>
      <c r="M3087" s="231"/>
      <c r="N3087" s="232"/>
      <c r="O3087" s="86"/>
      <c r="P3087" s="86"/>
      <c r="Q3087" s="86"/>
      <c r="R3087" s="86"/>
      <c r="S3087" s="86"/>
      <c r="T3087" s="87"/>
      <c r="U3087" s="40"/>
      <c r="V3087" s="40"/>
      <c r="W3087" s="40"/>
      <c r="X3087" s="40"/>
      <c r="Y3087" s="40"/>
      <c r="Z3087" s="40"/>
      <c r="AA3087" s="40"/>
      <c r="AB3087" s="40"/>
      <c r="AC3087" s="40"/>
      <c r="AD3087" s="40"/>
      <c r="AE3087" s="40"/>
      <c r="AT3087" s="19" t="s">
        <v>189</v>
      </c>
      <c r="AU3087" s="19" t="s">
        <v>82</v>
      </c>
    </row>
    <row r="3088" s="2" customFormat="1">
      <c r="A3088" s="40"/>
      <c r="B3088" s="41"/>
      <c r="C3088" s="42"/>
      <c r="D3088" s="233" t="s">
        <v>191</v>
      </c>
      <c r="E3088" s="42"/>
      <c r="F3088" s="234" t="s">
        <v>3378</v>
      </c>
      <c r="G3088" s="42"/>
      <c r="H3088" s="42"/>
      <c r="I3088" s="230"/>
      <c r="J3088" s="42"/>
      <c r="K3088" s="42"/>
      <c r="L3088" s="46"/>
      <c r="M3088" s="231"/>
      <c r="N3088" s="232"/>
      <c r="O3088" s="86"/>
      <c r="P3088" s="86"/>
      <c r="Q3088" s="86"/>
      <c r="R3088" s="86"/>
      <c r="S3088" s="86"/>
      <c r="T3088" s="87"/>
      <c r="U3088" s="40"/>
      <c r="V3088" s="40"/>
      <c r="W3088" s="40"/>
      <c r="X3088" s="40"/>
      <c r="Y3088" s="40"/>
      <c r="Z3088" s="40"/>
      <c r="AA3088" s="40"/>
      <c r="AB3088" s="40"/>
      <c r="AC3088" s="40"/>
      <c r="AD3088" s="40"/>
      <c r="AE3088" s="40"/>
      <c r="AT3088" s="19" t="s">
        <v>191</v>
      </c>
      <c r="AU3088" s="19" t="s">
        <v>82</v>
      </c>
    </row>
    <row r="3089" s="14" customFormat="1">
      <c r="A3089" s="14"/>
      <c r="B3089" s="246"/>
      <c r="C3089" s="247"/>
      <c r="D3089" s="228" t="s">
        <v>193</v>
      </c>
      <c r="E3089" s="248" t="s">
        <v>19</v>
      </c>
      <c r="F3089" s="249" t="s">
        <v>3357</v>
      </c>
      <c r="G3089" s="247"/>
      <c r="H3089" s="248" t="s">
        <v>19</v>
      </c>
      <c r="I3089" s="250"/>
      <c r="J3089" s="247"/>
      <c r="K3089" s="247"/>
      <c r="L3089" s="251"/>
      <c r="M3089" s="252"/>
      <c r="N3089" s="253"/>
      <c r="O3089" s="253"/>
      <c r="P3089" s="253"/>
      <c r="Q3089" s="253"/>
      <c r="R3089" s="253"/>
      <c r="S3089" s="253"/>
      <c r="T3089" s="254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T3089" s="255" t="s">
        <v>193</v>
      </c>
      <c r="AU3089" s="255" t="s">
        <v>82</v>
      </c>
      <c r="AV3089" s="14" t="s">
        <v>80</v>
      </c>
      <c r="AW3089" s="14" t="s">
        <v>33</v>
      </c>
      <c r="AX3089" s="14" t="s">
        <v>72</v>
      </c>
      <c r="AY3089" s="255" t="s">
        <v>180</v>
      </c>
    </row>
    <row r="3090" s="14" customFormat="1">
      <c r="A3090" s="14"/>
      <c r="B3090" s="246"/>
      <c r="C3090" s="247"/>
      <c r="D3090" s="228" t="s">
        <v>193</v>
      </c>
      <c r="E3090" s="248" t="s">
        <v>19</v>
      </c>
      <c r="F3090" s="249" t="s">
        <v>3379</v>
      </c>
      <c r="G3090" s="247"/>
      <c r="H3090" s="248" t="s">
        <v>19</v>
      </c>
      <c r="I3090" s="250"/>
      <c r="J3090" s="247"/>
      <c r="K3090" s="247"/>
      <c r="L3090" s="251"/>
      <c r="M3090" s="252"/>
      <c r="N3090" s="253"/>
      <c r="O3090" s="253"/>
      <c r="P3090" s="253"/>
      <c r="Q3090" s="253"/>
      <c r="R3090" s="253"/>
      <c r="S3090" s="253"/>
      <c r="T3090" s="254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55" t="s">
        <v>193</v>
      </c>
      <c r="AU3090" s="255" t="s">
        <v>82</v>
      </c>
      <c r="AV3090" s="14" t="s">
        <v>80</v>
      </c>
      <c r="AW3090" s="14" t="s">
        <v>33</v>
      </c>
      <c r="AX3090" s="14" t="s">
        <v>72</v>
      </c>
      <c r="AY3090" s="255" t="s">
        <v>180</v>
      </c>
    </row>
    <row r="3091" s="13" customFormat="1">
      <c r="A3091" s="13"/>
      <c r="B3091" s="235"/>
      <c r="C3091" s="236"/>
      <c r="D3091" s="228" t="s">
        <v>193</v>
      </c>
      <c r="E3091" s="237" t="s">
        <v>19</v>
      </c>
      <c r="F3091" s="238" t="s">
        <v>2146</v>
      </c>
      <c r="G3091" s="236"/>
      <c r="H3091" s="239">
        <v>78.986000000000004</v>
      </c>
      <c r="I3091" s="240"/>
      <c r="J3091" s="236"/>
      <c r="K3091" s="236"/>
      <c r="L3091" s="241"/>
      <c r="M3091" s="242"/>
      <c r="N3091" s="243"/>
      <c r="O3091" s="243"/>
      <c r="P3091" s="243"/>
      <c r="Q3091" s="243"/>
      <c r="R3091" s="243"/>
      <c r="S3091" s="243"/>
      <c r="T3091" s="244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T3091" s="245" t="s">
        <v>193</v>
      </c>
      <c r="AU3091" s="245" t="s">
        <v>82</v>
      </c>
      <c r="AV3091" s="13" t="s">
        <v>82</v>
      </c>
      <c r="AW3091" s="13" t="s">
        <v>33</v>
      </c>
      <c r="AX3091" s="13" t="s">
        <v>72</v>
      </c>
      <c r="AY3091" s="245" t="s">
        <v>180</v>
      </c>
    </row>
    <row r="3092" s="13" customFormat="1">
      <c r="A3092" s="13"/>
      <c r="B3092" s="235"/>
      <c r="C3092" s="236"/>
      <c r="D3092" s="228" t="s">
        <v>193</v>
      </c>
      <c r="E3092" s="237" t="s">
        <v>19</v>
      </c>
      <c r="F3092" s="238" t="s">
        <v>2114</v>
      </c>
      <c r="G3092" s="236"/>
      <c r="H3092" s="239">
        <v>26.550000000000001</v>
      </c>
      <c r="I3092" s="240"/>
      <c r="J3092" s="236"/>
      <c r="K3092" s="236"/>
      <c r="L3092" s="241"/>
      <c r="M3092" s="242"/>
      <c r="N3092" s="243"/>
      <c r="O3092" s="243"/>
      <c r="P3092" s="243"/>
      <c r="Q3092" s="243"/>
      <c r="R3092" s="243"/>
      <c r="S3092" s="243"/>
      <c r="T3092" s="244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45" t="s">
        <v>193</v>
      </c>
      <c r="AU3092" s="245" t="s">
        <v>82</v>
      </c>
      <c r="AV3092" s="13" t="s">
        <v>82</v>
      </c>
      <c r="AW3092" s="13" t="s">
        <v>33</v>
      </c>
      <c r="AX3092" s="13" t="s">
        <v>72</v>
      </c>
      <c r="AY3092" s="245" t="s">
        <v>180</v>
      </c>
    </row>
    <row r="3093" s="13" customFormat="1">
      <c r="A3093" s="13"/>
      <c r="B3093" s="235"/>
      <c r="C3093" s="236"/>
      <c r="D3093" s="228" t="s">
        <v>193</v>
      </c>
      <c r="E3093" s="237" t="s">
        <v>19</v>
      </c>
      <c r="F3093" s="238" t="s">
        <v>2115</v>
      </c>
      <c r="G3093" s="236"/>
      <c r="H3093" s="239">
        <v>3.1949999999999998</v>
      </c>
      <c r="I3093" s="240"/>
      <c r="J3093" s="236"/>
      <c r="K3093" s="236"/>
      <c r="L3093" s="241"/>
      <c r="M3093" s="242"/>
      <c r="N3093" s="243"/>
      <c r="O3093" s="243"/>
      <c r="P3093" s="243"/>
      <c r="Q3093" s="243"/>
      <c r="R3093" s="243"/>
      <c r="S3093" s="243"/>
      <c r="T3093" s="244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45" t="s">
        <v>193</v>
      </c>
      <c r="AU3093" s="245" t="s">
        <v>82</v>
      </c>
      <c r="AV3093" s="13" t="s">
        <v>82</v>
      </c>
      <c r="AW3093" s="13" t="s">
        <v>33</v>
      </c>
      <c r="AX3093" s="13" t="s">
        <v>72</v>
      </c>
      <c r="AY3093" s="245" t="s">
        <v>180</v>
      </c>
    </row>
    <row r="3094" s="13" customFormat="1">
      <c r="A3094" s="13"/>
      <c r="B3094" s="235"/>
      <c r="C3094" s="236"/>
      <c r="D3094" s="228" t="s">
        <v>193</v>
      </c>
      <c r="E3094" s="237" t="s">
        <v>19</v>
      </c>
      <c r="F3094" s="238" t="s">
        <v>2116</v>
      </c>
      <c r="G3094" s="236"/>
      <c r="H3094" s="239">
        <v>37.344999999999999</v>
      </c>
      <c r="I3094" s="240"/>
      <c r="J3094" s="236"/>
      <c r="K3094" s="236"/>
      <c r="L3094" s="241"/>
      <c r="M3094" s="242"/>
      <c r="N3094" s="243"/>
      <c r="O3094" s="243"/>
      <c r="P3094" s="243"/>
      <c r="Q3094" s="243"/>
      <c r="R3094" s="243"/>
      <c r="S3094" s="243"/>
      <c r="T3094" s="244"/>
      <c r="U3094" s="13"/>
      <c r="V3094" s="13"/>
      <c r="W3094" s="13"/>
      <c r="X3094" s="13"/>
      <c r="Y3094" s="13"/>
      <c r="Z3094" s="13"/>
      <c r="AA3094" s="13"/>
      <c r="AB3094" s="13"/>
      <c r="AC3094" s="13"/>
      <c r="AD3094" s="13"/>
      <c r="AE3094" s="13"/>
      <c r="AT3094" s="245" t="s">
        <v>193</v>
      </c>
      <c r="AU3094" s="245" t="s">
        <v>82</v>
      </c>
      <c r="AV3094" s="13" t="s">
        <v>82</v>
      </c>
      <c r="AW3094" s="13" t="s">
        <v>33</v>
      </c>
      <c r="AX3094" s="13" t="s">
        <v>72</v>
      </c>
      <c r="AY3094" s="245" t="s">
        <v>180</v>
      </c>
    </row>
    <row r="3095" s="13" customFormat="1">
      <c r="A3095" s="13"/>
      <c r="B3095" s="235"/>
      <c r="C3095" s="236"/>
      <c r="D3095" s="228" t="s">
        <v>193</v>
      </c>
      <c r="E3095" s="237" t="s">
        <v>19</v>
      </c>
      <c r="F3095" s="238" t="s">
        <v>2117</v>
      </c>
      <c r="G3095" s="236"/>
      <c r="H3095" s="239">
        <v>19.765999999999998</v>
      </c>
      <c r="I3095" s="240"/>
      <c r="J3095" s="236"/>
      <c r="K3095" s="236"/>
      <c r="L3095" s="241"/>
      <c r="M3095" s="242"/>
      <c r="N3095" s="243"/>
      <c r="O3095" s="243"/>
      <c r="P3095" s="243"/>
      <c r="Q3095" s="243"/>
      <c r="R3095" s="243"/>
      <c r="S3095" s="243"/>
      <c r="T3095" s="244"/>
      <c r="U3095" s="13"/>
      <c r="V3095" s="13"/>
      <c r="W3095" s="13"/>
      <c r="X3095" s="13"/>
      <c r="Y3095" s="13"/>
      <c r="Z3095" s="13"/>
      <c r="AA3095" s="13"/>
      <c r="AB3095" s="13"/>
      <c r="AC3095" s="13"/>
      <c r="AD3095" s="13"/>
      <c r="AE3095" s="13"/>
      <c r="AT3095" s="245" t="s">
        <v>193</v>
      </c>
      <c r="AU3095" s="245" t="s">
        <v>82</v>
      </c>
      <c r="AV3095" s="13" t="s">
        <v>82</v>
      </c>
      <c r="AW3095" s="13" t="s">
        <v>33</v>
      </c>
      <c r="AX3095" s="13" t="s">
        <v>72</v>
      </c>
      <c r="AY3095" s="245" t="s">
        <v>180</v>
      </c>
    </row>
    <row r="3096" s="13" customFormat="1">
      <c r="A3096" s="13"/>
      <c r="B3096" s="235"/>
      <c r="C3096" s="236"/>
      <c r="D3096" s="228" t="s">
        <v>193</v>
      </c>
      <c r="E3096" s="237" t="s">
        <v>19</v>
      </c>
      <c r="F3096" s="238" t="s">
        <v>2118</v>
      </c>
      <c r="G3096" s="236"/>
      <c r="H3096" s="239">
        <v>15.856999999999999</v>
      </c>
      <c r="I3096" s="240"/>
      <c r="J3096" s="236"/>
      <c r="K3096" s="236"/>
      <c r="L3096" s="241"/>
      <c r="M3096" s="242"/>
      <c r="N3096" s="243"/>
      <c r="O3096" s="243"/>
      <c r="P3096" s="243"/>
      <c r="Q3096" s="243"/>
      <c r="R3096" s="243"/>
      <c r="S3096" s="243"/>
      <c r="T3096" s="244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45" t="s">
        <v>193</v>
      </c>
      <c r="AU3096" s="245" t="s">
        <v>82</v>
      </c>
      <c r="AV3096" s="13" t="s">
        <v>82</v>
      </c>
      <c r="AW3096" s="13" t="s">
        <v>33</v>
      </c>
      <c r="AX3096" s="13" t="s">
        <v>72</v>
      </c>
      <c r="AY3096" s="245" t="s">
        <v>180</v>
      </c>
    </row>
    <row r="3097" s="14" customFormat="1">
      <c r="A3097" s="14"/>
      <c r="B3097" s="246"/>
      <c r="C3097" s="247"/>
      <c r="D3097" s="228" t="s">
        <v>193</v>
      </c>
      <c r="E3097" s="248" t="s">
        <v>19</v>
      </c>
      <c r="F3097" s="249" t="s">
        <v>2046</v>
      </c>
      <c r="G3097" s="247"/>
      <c r="H3097" s="248" t="s">
        <v>19</v>
      </c>
      <c r="I3097" s="250"/>
      <c r="J3097" s="247"/>
      <c r="K3097" s="247"/>
      <c r="L3097" s="251"/>
      <c r="M3097" s="252"/>
      <c r="N3097" s="253"/>
      <c r="O3097" s="253"/>
      <c r="P3097" s="253"/>
      <c r="Q3097" s="253"/>
      <c r="R3097" s="253"/>
      <c r="S3097" s="253"/>
      <c r="T3097" s="254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5" t="s">
        <v>193</v>
      </c>
      <c r="AU3097" s="255" t="s">
        <v>82</v>
      </c>
      <c r="AV3097" s="14" t="s">
        <v>80</v>
      </c>
      <c r="AW3097" s="14" t="s">
        <v>33</v>
      </c>
      <c r="AX3097" s="14" t="s">
        <v>72</v>
      </c>
      <c r="AY3097" s="255" t="s">
        <v>180</v>
      </c>
    </row>
    <row r="3098" s="13" customFormat="1">
      <c r="A3098" s="13"/>
      <c r="B3098" s="235"/>
      <c r="C3098" s="236"/>
      <c r="D3098" s="228" t="s">
        <v>193</v>
      </c>
      <c r="E3098" s="237" t="s">
        <v>19</v>
      </c>
      <c r="F3098" s="238" t="s">
        <v>2119</v>
      </c>
      <c r="G3098" s="236"/>
      <c r="H3098" s="239">
        <v>7.3159999999999998</v>
      </c>
      <c r="I3098" s="240"/>
      <c r="J3098" s="236"/>
      <c r="K3098" s="236"/>
      <c r="L3098" s="241"/>
      <c r="M3098" s="242"/>
      <c r="N3098" s="243"/>
      <c r="O3098" s="243"/>
      <c r="P3098" s="243"/>
      <c r="Q3098" s="243"/>
      <c r="R3098" s="243"/>
      <c r="S3098" s="243"/>
      <c r="T3098" s="244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45" t="s">
        <v>193</v>
      </c>
      <c r="AU3098" s="245" t="s">
        <v>82</v>
      </c>
      <c r="AV3098" s="13" t="s">
        <v>82</v>
      </c>
      <c r="AW3098" s="13" t="s">
        <v>33</v>
      </c>
      <c r="AX3098" s="13" t="s">
        <v>72</v>
      </c>
      <c r="AY3098" s="245" t="s">
        <v>180</v>
      </c>
    </row>
    <row r="3099" s="14" customFormat="1">
      <c r="A3099" s="14"/>
      <c r="B3099" s="246"/>
      <c r="C3099" s="247"/>
      <c r="D3099" s="228" t="s">
        <v>193</v>
      </c>
      <c r="E3099" s="248" t="s">
        <v>19</v>
      </c>
      <c r="F3099" s="249" t="s">
        <v>2072</v>
      </c>
      <c r="G3099" s="247"/>
      <c r="H3099" s="248" t="s">
        <v>19</v>
      </c>
      <c r="I3099" s="250"/>
      <c r="J3099" s="247"/>
      <c r="K3099" s="247"/>
      <c r="L3099" s="251"/>
      <c r="M3099" s="252"/>
      <c r="N3099" s="253"/>
      <c r="O3099" s="253"/>
      <c r="P3099" s="253"/>
      <c r="Q3099" s="253"/>
      <c r="R3099" s="253"/>
      <c r="S3099" s="253"/>
      <c r="T3099" s="254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5" t="s">
        <v>193</v>
      </c>
      <c r="AU3099" s="255" t="s">
        <v>82</v>
      </c>
      <c r="AV3099" s="14" t="s">
        <v>80</v>
      </c>
      <c r="AW3099" s="14" t="s">
        <v>33</v>
      </c>
      <c r="AX3099" s="14" t="s">
        <v>72</v>
      </c>
      <c r="AY3099" s="255" t="s">
        <v>180</v>
      </c>
    </row>
    <row r="3100" s="13" customFormat="1">
      <c r="A3100" s="13"/>
      <c r="B3100" s="235"/>
      <c r="C3100" s="236"/>
      <c r="D3100" s="228" t="s">
        <v>193</v>
      </c>
      <c r="E3100" s="237" t="s">
        <v>19</v>
      </c>
      <c r="F3100" s="238" t="s">
        <v>2170</v>
      </c>
      <c r="G3100" s="236"/>
      <c r="H3100" s="239">
        <v>-1</v>
      </c>
      <c r="I3100" s="240"/>
      <c r="J3100" s="236"/>
      <c r="K3100" s="236"/>
      <c r="L3100" s="241"/>
      <c r="M3100" s="242"/>
      <c r="N3100" s="243"/>
      <c r="O3100" s="243"/>
      <c r="P3100" s="243"/>
      <c r="Q3100" s="243"/>
      <c r="R3100" s="243"/>
      <c r="S3100" s="243"/>
      <c r="T3100" s="244"/>
      <c r="U3100" s="13"/>
      <c r="V3100" s="13"/>
      <c r="W3100" s="13"/>
      <c r="X3100" s="13"/>
      <c r="Y3100" s="13"/>
      <c r="Z3100" s="13"/>
      <c r="AA3100" s="13"/>
      <c r="AB3100" s="13"/>
      <c r="AC3100" s="13"/>
      <c r="AD3100" s="13"/>
      <c r="AE3100" s="13"/>
      <c r="AT3100" s="245" t="s">
        <v>193</v>
      </c>
      <c r="AU3100" s="245" t="s">
        <v>82</v>
      </c>
      <c r="AV3100" s="13" t="s">
        <v>82</v>
      </c>
      <c r="AW3100" s="13" t="s">
        <v>33</v>
      </c>
      <c r="AX3100" s="13" t="s">
        <v>72</v>
      </c>
      <c r="AY3100" s="245" t="s">
        <v>180</v>
      </c>
    </row>
    <row r="3101" s="14" customFormat="1">
      <c r="A3101" s="14"/>
      <c r="B3101" s="246"/>
      <c r="C3101" s="247"/>
      <c r="D3101" s="228" t="s">
        <v>193</v>
      </c>
      <c r="E3101" s="248" t="s">
        <v>19</v>
      </c>
      <c r="F3101" s="249" t="s">
        <v>3380</v>
      </c>
      <c r="G3101" s="247"/>
      <c r="H3101" s="248" t="s">
        <v>19</v>
      </c>
      <c r="I3101" s="250"/>
      <c r="J3101" s="247"/>
      <c r="K3101" s="247"/>
      <c r="L3101" s="251"/>
      <c r="M3101" s="252"/>
      <c r="N3101" s="253"/>
      <c r="O3101" s="253"/>
      <c r="P3101" s="253"/>
      <c r="Q3101" s="253"/>
      <c r="R3101" s="253"/>
      <c r="S3101" s="253"/>
      <c r="T3101" s="254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5" t="s">
        <v>193</v>
      </c>
      <c r="AU3101" s="255" t="s">
        <v>82</v>
      </c>
      <c r="AV3101" s="14" t="s">
        <v>80</v>
      </c>
      <c r="AW3101" s="14" t="s">
        <v>33</v>
      </c>
      <c r="AX3101" s="14" t="s">
        <v>72</v>
      </c>
      <c r="AY3101" s="255" t="s">
        <v>180</v>
      </c>
    </row>
    <row r="3102" s="13" customFormat="1">
      <c r="A3102" s="13"/>
      <c r="B3102" s="235"/>
      <c r="C3102" s="236"/>
      <c r="D3102" s="228" t="s">
        <v>193</v>
      </c>
      <c r="E3102" s="237" t="s">
        <v>19</v>
      </c>
      <c r="F3102" s="238" t="s">
        <v>3381</v>
      </c>
      <c r="G3102" s="236"/>
      <c r="H3102" s="239">
        <v>64.290999999999997</v>
      </c>
      <c r="I3102" s="240"/>
      <c r="J3102" s="236"/>
      <c r="K3102" s="236"/>
      <c r="L3102" s="241"/>
      <c r="M3102" s="242"/>
      <c r="N3102" s="243"/>
      <c r="O3102" s="243"/>
      <c r="P3102" s="243"/>
      <c r="Q3102" s="243"/>
      <c r="R3102" s="243"/>
      <c r="S3102" s="243"/>
      <c r="T3102" s="244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45" t="s">
        <v>193</v>
      </c>
      <c r="AU3102" s="245" t="s">
        <v>82</v>
      </c>
      <c r="AV3102" s="13" t="s">
        <v>82</v>
      </c>
      <c r="AW3102" s="13" t="s">
        <v>33</v>
      </c>
      <c r="AX3102" s="13" t="s">
        <v>72</v>
      </c>
      <c r="AY3102" s="245" t="s">
        <v>180</v>
      </c>
    </row>
    <row r="3103" s="14" customFormat="1">
      <c r="A3103" s="14"/>
      <c r="B3103" s="246"/>
      <c r="C3103" s="247"/>
      <c r="D3103" s="228" t="s">
        <v>193</v>
      </c>
      <c r="E3103" s="248" t="s">
        <v>19</v>
      </c>
      <c r="F3103" s="249" t="s">
        <v>2066</v>
      </c>
      <c r="G3103" s="247"/>
      <c r="H3103" s="248" t="s">
        <v>19</v>
      </c>
      <c r="I3103" s="250"/>
      <c r="J3103" s="247"/>
      <c r="K3103" s="247"/>
      <c r="L3103" s="251"/>
      <c r="M3103" s="252"/>
      <c r="N3103" s="253"/>
      <c r="O3103" s="253"/>
      <c r="P3103" s="253"/>
      <c r="Q3103" s="253"/>
      <c r="R3103" s="253"/>
      <c r="S3103" s="253"/>
      <c r="T3103" s="254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5" t="s">
        <v>193</v>
      </c>
      <c r="AU3103" s="255" t="s">
        <v>82</v>
      </c>
      <c r="AV3103" s="14" t="s">
        <v>80</v>
      </c>
      <c r="AW3103" s="14" t="s">
        <v>33</v>
      </c>
      <c r="AX3103" s="14" t="s">
        <v>72</v>
      </c>
      <c r="AY3103" s="255" t="s">
        <v>180</v>
      </c>
    </row>
    <row r="3104" s="13" customFormat="1">
      <c r="A3104" s="13"/>
      <c r="B3104" s="235"/>
      <c r="C3104" s="236"/>
      <c r="D3104" s="228" t="s">
        <v>193</v>
      </c>
      <c r="E3104" s="237" t="s">
        <v>19</v>
      </c>
      <c r="F3104" s="238" t="s">
        <v>3382</v>
      </c>
      <c r="G3104" s="236"/>
      <c r="H3104" s="239">
        <v>3.746</v>
      </c>
      <c r="I3104" s="240"/>
      <c r="J3104" s="236"/>
      <c r="K3104" s="236"/>
      <c r="L3104" s="241"/>
      <c r="M3104" s="242"/>
      <c r="N3104" s="243"/>
      <c r="O3104" s="243"/>
      <c r="P3104" s="243"/>
      <c r="Q3104" s="243"/>
      <c r="R3104" s="243"/>
      <c r="S3104" s="243"/>
      <c r="T3104" s="244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45" t="s">
        <v>193</v>
      </c>
      <c r="AU3104" s="245" t="s">
        <v>82</v>
      </c>
      <c r="AV3104" s="13" t="s">
        <v>82</v>
      </c>
      <c r="AW3104" s="13" t="s">
        <v>33</v>
      </c>
      <c r="AX3104" s="13" t="s">
        <v>72</v>
      </c>
      <c r="AY3104" s="245" t="s">
        <v>180</v>
      </c>
    </row>
    <row r="3105" s="13" customFormat="1">
      <c r="A3105" s="13"/>
      <c r="B3105" s="235"/>
      <c r="C3105" s="236"/>
      <c r="D3105" s="228" t="s">
        <v>193</v>
      </c>
      <c r="E3105" s="237" t="s">
        <v>19</v>
      </c>
      <c r="F3105" s="238" t="s">
        <v>3383</v>
      </c>
      <c r="G3105" s="236"/>
      <c r="H3105" s="239">
        <v>8.7080000000000002</v>
      </c>
      <c r="I3105" s="240"/>
      <c r="J3105" s="236"/>
      <c r="K3105" s="236"/>
      <c r="L3105" s="241"/>
      <c r="M3105" s="242"/>
      <c r="N3105" s="243"/>
      <c r="O3105" s="243"/>
      <c r="P3105" s="243"/>
      <c r="Q3105" s="243"/>
      <c r="R3105" s="243"/>
      <c r="S3105" s="243"/>
      <c r="T3105" s="244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45" t="s">
        <v>193</v>
      </c>
      <c r="AU3105" s="245" t="s">
        <v>82</v>
      </c>
      <c r="AV3105" s="13" t="s">
        <v>82</v>
      </c>
      <c r="AW3105" s="13" t="s">
        <v>33</v>
      </c>
      <c r="AX3105" s="13" t="s">
        <v>72</v>
      </c>
      <c r="AY3105" s="245" t="s">
        <v>180</v>
      </c>
    </row>
    <row r="3106" s="14" customFormat="1">
      <c r="A3106" s="14"/>
      <c r="B3106" s="246"/>
      <c r="C3106" s="247"/>
      <c r="D3106" s="228" t="s">
        <v>193</v>
      </c>
      <c r="E3106" s="248" t="s">
        <v>19</v>
      </c>
      <c r="F3106" s="249" t="s">
        <v>3362</v>
      </c>
      <c r="G3106" s="247"/>
      <c r="H3106" s="248" t="s">
        <v>19</v>
      </c>
      <c r="I3106" s="250"/>
      <c r="J3106" s="247"/>
      <c r="K3106" s="247"/>
      <c r="L3106" s="251"/>
      <c r="M3106" s="252"/>
      <c r="N3106" s="253"/>
      <c r="O3106" s="253"/>
      <c r="P3106" s="253"/>
      <c r="Q3106" s="253"/>
      <c r="R3106" s="253"/>
      <c r="S3106" s="253"/>
      <c r="T3106" s="254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55" t="s">
        <v>193</v>
      </c>
      <c r="AU3106" s="255" t="s">
        <v>82</v>
      </c>
      <c r="AV3106" s="14" t="s">
        <v>80</v>
      </c>
      <c r="AW3106" s="14" t="s">
        <v>33</v>
      </c>
      <c r="AX3106" s="14" t="s">
        <v>72</v>
      </c>
      <c r="AY3106" s="255" t="s">
        <v>180</v>
      </c>
    </row>
    <row r="3107" s="13" customFormat="1">
      <c r="A3107" s="13"/>
      <c r="B3107" s="235"/>
      <c r="C3107" s="236"/>
      <c r="D3107" s="228" t="s">
        <v>193</v>
      </c>
      <c r="E3107" s="237" t="s">
        <v>19</v>
      </c>
      <c r="F3107" s="238" t="s">
        <v>3384</v>
      </c>
      <c r="G3107" s="236"/>
      <c r="H3107" s="239">
        <v>4</v>
      </c>
      <c r="I3107" s="240"/>
      <c r="J3107" s="236"/>
      <c r="K3107" s="236"/>
      <c r="L3107" s="241"/>
      <c r="M3107" s="242"/>
      <c r="N3107" s="243"/>
      <c r="O3107" s="243"/>
      <c r="P3107" s="243"/>
      <c r="Q3107" s="243"/>
      <c r="R3107" s="243"/>
      <c r="S3107" s="243"/>
      <c r="T3107" s="244"/>
      <c r="U3107" s="13"/>
      <c r="V3107" s="13"/>
      <c r="W3107" s="13"/>
      <c r="X3107" s="13"/>
      <c r="Y3107" s="13"/>
      <c r="Z3107" s="13"/>
      <c r="AA3107" s="13"/>
      <c r="AB3107" s="13"/>
      <c r="AC3107" s="13"/>
      <c r="AD3107" s="13"/>
      <c r="AE3107" s="13"/>
      <c r="AT3107" s="245" t="s">
        <v>193</v>
      </c>
      <c r="AU3107" s="245" t="s">
        <v>82</v>
      </c>
      <c r="AV3107" s="13" t="s">
        <v>82</v>
      </c>
      <c r="AW3107" s="13" t="s">
        <v>33</v>
      </c>
      <c r="AX3107" s="13" t="s">
        <v>72</v>
      </c>
      <c r="AY3107" s="245" t="s">
        <v>180</v>
      </c>
    </row>
    <row r="3108" s="16" customFormat="1">
      <c r="A3108" s="16"/>
      <c r="B3108" s="267"/>
      <c r="C3108" s="268"/>
      <c r="D3108" s="228" t="s">
        <v>193</v>
      </c>
      <c r="E3108" s="269" t="s">
        <v>19</v>
      </c>
      <c r="F3108" s="270" t="s">
        <v>473</v>
      </c>
      <c r="G3108" s="268"/>
      <c r="H3108" s="271">
        <v>268.75999999999999</v>
      </c>
      <c r="I3108" s="272"/>
      <c r="J3108" s="268"/>
      <c r="K3108" s="268"/>
      <c r="L3108" s="273"/>
      <c r="M3108" s="274"/>
      <c r="N3108" s="275"/>
      <c r="O3108" s="275"/>
      <c r="P3108" s="275"/>
      <c r="Q3108" s="275"/>
      <c r="R3108" s="275"/>
      <c r="S3108" s="275"/>
      <c r="T3108" s="276"/>
      <c r="U3108" s="16"/>
      <c r="V3108" s="16"/>
      <c r="W3108" s="16"/>
      <c r="X3108" s="16"/>
      <c r="Y3108" s="16"/>
      <c r="Z3108" s="16"/>
      <c r="AA3108" s="16"/>
      <c r="AB3108" s="16"/>
      <c r="AC3108" s="16"/>
      <c r="AD3108" s="16"/>
      <c r="AE3108" s="16"/>
      <c r="AT3108" s="277" t="s">
        <v>193</v>
      </c>
      <c r="AU3108" s="277" t="s">
        <v>82</v>
      </c>
      <c r="AV3108" s="16" t="s">
        <v>100</v>
      </c>
      <c r="AW3108" s="16" t="s">
        <v>33</v>
      </c>
      <c r="AX3108" s="16" t="s">
        <v>72</v>
      </c>
      <c r="AY3108" s="277" t="s">
        <v>180</v>
      </c>
    </row>
    <row r="3109" s="14" customFormat="1">
      <c r="A3109" s="14"/>
      <c r="B3109" s="246"/>
      <c r="C3109" s="247"/>
      <c r="D3109" s="228" t="s">
        <v>193</v>
      </c>
      <c r="E3109" s="248" t="s">
        <v>19</v>
      </c>
      <c r="F3109" s="249" t="s">
        <v>3364</v>
      </c>
      <c r="G3109" s="247"/>
      <c r="H3109" s="248" t="s">
        <v>19</v>
      </c>
      <c r="I3109" s="250"/>
      <c r="J3109" s="247"/>
      <c r="K3109" s="247"/>
      <c r="L3109" s="251"/>
      <c r="M3109" s="252"/>
      <c r="N3109" s="253"/>
      <c r="O3109" s="253"/>
      <c r="P3109" s="253"/>
      <c r="Q3109" s="253"/>
      <c r="R3109" s="253"/>
      <c r="S3109" s="253"/>
      <c r="T3109" s="25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5" t="s">
        <v>193</v>
      </c>
      <c r="AU3109" s="255" t="s">
        <v>82</v>
      </c>
      <c r="AV3109" s="14" t="s">
        <v>80</v>
      </c>
      <c r="AW3109" s="14" t="s">
        <v>33</v>
      </c>
      <c r="AX3109" s="14" t="s">
        <v>72</v>
      </c>
      <c r="AY3109" s="255" t="s">
        <v>180</v>
      </c>
    </row>
    <row r="3110" s="13" customFormat="1">
      <c r="A3110" s="13"/>
      <c r="B3110" s="235"/>
      <c r="C3110" s="236"/>
      <c r="D3110" s="228" t="s">
        <v>193</v>
      </c>
      <c r="E3110" s="237" t="s">
        <v>19</v>
      </c>
      <c r="F3110" s="238" t="s">
        <v>2127</v>
      </c>
      <c r="G3110" s="236"/>
      <c r="H3110" s="239">
        <v>75.084999999999994</v>
      </c>
      <c r="I3110" s="240"/>
      <c r="J3110" s="236"/>
      <c r="K3110" s="236"/>
      <c r="L3110" s="241"/>
      <c r="M3110" s="242"/>
      <c r="N3110" s="243"/>
      <c r="O3110" s="243"/>
      <c r="P3110" s="243"/>
      <c r="Q3110" s="243"/>
      <c r="R3110" s="243"/>
      <c r="S3110" s="243"/>
      <c r="T3110" s="244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45" t="s">
        <v>193</v>
      </c>
      <c r="AU3110" s="245" t="s">
        <v>82</v>
      </c>
      <c r="AV3110" s="13" t="s">
        <v>82</v>
      </c>
      <c r="AW3110" s="13" t="s">
        <v>33</v>
      </c>
      <c r="AX3110" s="13" t="s">
        <v>72</v>
      </c>
      <c r="AY3110" s="245" t="s">
        <v>180</v>
      </c>
    </row>
    <row r="3111" s="13" customFormat="1">
      <c r="A3111" s="13"/>
      <c r="B3111" s="235"/>
      <c r="C3111" s="236"/>
      <c r="D3111" s="228" t="s">
        <v>193</v>
      </c>
      <c r="E3111" s="237" t="s">
        <v>19</v>
      </c>
      <c r="F3111" s="238" t="s">
        <v>2128</v>
      </c>
      <c r="G3111" s="236"/>
      <c r="H3111" s="239">
        <v>5.7409999999999997</v>
      </c>
      <c r="I3111" s="240"/>
      <c r="J3111" s="236"/>
      <c r="K3111" s="236"/>
      <c r="L3111" s="241"/>
      <c r="M3111" s="242"/>
      <c r="N3111" s="243"/>
      <c r="O3111" s="243"/>
      <c r="P3111" s="243"/>
      <c r="Q3111" s="243"/>
      <c r="R3111" s="243"/>
      <c r="S3111" s="243"/>
      <c r="T3111" s="244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45" t="s">
        <v>193</v>
      </c>
      <c r="AU3111" s="245" t="s">
        <v>82</v>
      </c>
      <c r="AV3111" s="13" t="s">
        <v>82</v>
      </c>
      <c r="AW3111" s="13" t="s">
        <v>33</v>
      </c>
      <c r="AX3111" s="13" t="s">
        <v>72</v>
      </c>
      <c r="AY3111" s="245" t="s">
        <v>180</v>
      </c>
    </row>
    <row r="3112" s="13" customFormat="1">
      <c r="A3112" s="13"/>
      <c r="B3112" s="235"/>
      <c r="C3112" s="236"/>
      <c r="D3112" s="228" t="s">
        <v>193</v>
      </c>
      <c r="E3112" s="237" t="s">
        <v>19</v>
      </c>
      <c r="F3112" s="238" t="s">
        <v>2129</v>
      </c>
      <c r="G3112" s="236"/>
      <c r="H3112" s="239">
        <v>38.274999999999999</v>
      </c>
      <c r="I3112" s="240"/>
      <c r="J3112" s="236"/>
      <c r="K3112" s="236"/>
      <c r="L3112" s="241"/>
      <c r="M3112" s="242"/>
      <c r="N3112" s="243"/>
      <c r="O3112" s="243"/>
      <c r="P3112" s="243"/>
      <c r="Q3112" s="243"/>
      <c r="R3112" s="243"/>
      <c r="S3112" s="243"/>
      <c r="T3112" s="244"/>
      <c r="U3112" s="13"/>
      <c r="V3112" s="13"/>
      <c r="W3112" s="13"/>
      <c r="X3112" s="13"/>
      <c r="Y3112" s="13"/>
      <c r="Z3112" s="13"/>
      <c r="AA3112" s="13"/>
      <c r="AB3112" s="13"/>
      <c r="AC3112" s="13"/>
      <c r="AD3112" s="13"/>
      <c r="AE3112" s="13"/>
      <c r="AT3112" s="245" t="s">
        <v>193</v>
      </c>
      <c r="AU3112" s="245" t="s">
        <v>82</v>
      </c>
      <c r="AV3112" s="13" t="s">
        <v>82</v>
      </c>
      <c r="AW3112" s="13" t="s">
        <v>33</v>
      </c>
      <c r="AX3112" s="13" t="s">
        <v>72</v>
      </c>
      <c r="AY3112" s="245" t="s">
        <v>180</v>
      </c>
    </row>
    <row r="3113" s="13" customFormat="1">
      <c r="A3113" s="13"/>
      <c r="B3113" s="235"/>
      <c r="C3113" s="236"/>
      <c r="D3113" s="228" t="s">
        <v>193</v>
      </c>
      <c r="E3113" s="237" t="s">
        <v>19</v>
      </c>
      <c r="F3113" s="238" t="s">
        <v>2130</v>
      </c>
      <c r="G3113" s="236"/>
      <c r="H3113" s="239">
        <v>31.981000000000002</v>
      </c>
      <c r="I3113" s="240"/>
      <c r="J3113" s="236"/>
      <c r="K3113" s="236"/>
      <c r="L3113" s="241"/>
      <c r="M3113" s="242"/>
      <c r="N3113" s="243"/>
      <c r="O3113" s="243"/>
      <c r="P3113" s="243"/>
      <c r="Q3113" s="243"/>
      <c r="R3113" s="243"/>
      <c r="S3113" s="243"/>
      <c r="T3113" s="244"/>
      <c r="U3113" s="13"/>
      <c r="V3113" s="13"/>
      <c r="W3113" s="13"/>
      <c r="X3113" s="13"/>
      <c r="Y3113" s="13"/>
      <c r="Z3113" s="13"/>
      <c r="AA3113" s="13"/>
      <c r="AB3113" s="13"/>
      <c r="AC3113" s="13"/>
      <c r="AD3113" s="13"/>
      <c r="AE3113" s="13"/>
      <c r="AT3113" s="245" t="s">
        <v>193</v>
      </c>
      <c r="AU3113" s="245" t="s">
        <v>82</v>
      </c>
      <c r="AV3113" s="13" t="s">
        <v>82</v>
      </c>
      <c r="AW3113" s="13" t="s">
        <v>33</v>
      </c>
      <c r="AX3113" s="13" t="s">
        <v>72</v>
      </c>
      <c r="AY3113" s="245" t="s">
        <v>180</v>
      </c>
    </row>
    <row r="3114" s="13" customFormat="1">
      <c r="A3114" s="13"/>
      <c r="B3114" s="235"/>
      <c r="C3114" s="236"/>
      <c r="D3114" s="228" t="s">
        <v>193</v>
      </c>
      <c r="E3114" s="237" t="s">
        <v>19</v>
      </c>
      <c r="F3114" s="238" t="s">
        <v>2131</v>
      </c>
      <c r="G3114" s="236"/>
      <c r="H3114" s="239">
        <v>3.9740000000000002</v>
      </c>
      <c r="I3114" s="240"/>
      <c r="J3114" s="236"/>
      <c r="K3114" s="236"/>
      <c r="L3114" s="241"/>
      <c r="M3114" s="242"/>
      <c r="N3114" s="243"/>
      <c r="O3114" s="243"/>
      <c r="P3114" s="243"/>
      <c r="Q3114" s="243"/>
      <c r="R3114" s="243"/>
      <c r="S3114" s="243"/>
      <c r="T3114" s="244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45" t="s">
        <v>193</v>
      </c>
      <c r="AU3114" s="245" t="s">
        <v>82</v>
      </c>
      <c r="AV3114" s="13" t="s">
        <v>82</v>
      </c>
      <c r="AW3114" s="13" t="s">
        <v>33</v>
      </c>
      <c r="AX3114" s="13" t="s">
        <v>72</v>
      </c>
      <c r="AY3114" s="245" t="s">
        <v>180</v>
      </c>
    </row>
    <row r="3115" s="13" customFormat="1">
      <c r="A3115" s="13"/>
      <c r="B3115" s="235"/>
      <c r="C3115" s="236"/>
      <c r="D3115" s="228" t="s">
        <v>193</v>
      </c>
      <c r="E3115" s="237" t="s">
        <v>19</v>
      </c>
      <c r="F3115" s="238" t="s">
        <v>2132</v>
      </c>
      <c r="G3115" s="236"/>
      <c r="H3115" s="239">
        <v>38.338000000000001</v>
      </c>
      <c r="I3115" s="240"/>
      <c r="J3115" s="236"/>
      <c r="K3115" s="236"/>
      <c r="L3115" s="241"/>
      <c r="M3115" s="242"/>
      <c r="N3115" s="243"/>
      <c r="O3115" s="243"/>
      <c r="P3115" s="243"/>
      <c r="Q3115" s="243"/>
      <c r="R3115" s="243"/>
      <c r="S3115" s="243"/>
      <c r="T3115" s="244"/>
      <c r="U3115" s="13"/>
      <c r="V3115" s="13"/>
      <c r="W3115" s="13"/>
      <c r="X3115" s="13"/>
      <c r="Y3115" s="13"/>
      <c r="Z3115" s="13"/>
      <c r="AA3115" s="13"/>
      <c r="AB3115" s="13"/>
      <c r="AC3115" s="13"/>
      <c r="AD3115" s="13"/>
      <c r="AE3115" s="13"/>
      <c r="AT3115" s="245" t="s">
        <v>193</v>
      </c>
      <c r="AU3115" s="245" t="s">
        <v>82</v>
      </c>
      <c r="AV3115" s="13" t="s">
        <v>82</v>
      </c>
      <c r="AW3115" s="13" t="s">
        <v>33</v>
      </c>
      <c r="AX3115" s="13" t="s">
        <v>72</v>
      </c>
      <c r="AY3115" s="245" t="s">
        <v>180</v>
      </c>
    </row>
    <row r="3116" s="14" customFormat="1">
      <c r="A3116" s="14"/>
      <c r="B3116" s="246"/>
      <c r="C3116" s="247"/>
      <c r="D3116" s="228" t="s">
        <v>193</v>
      </c>
      <c r="E3116" s="248" t="s">
        <v>19</v>
      </c>
      <c r="F3116" s="249" t="s">
        <v>969</v>
      </c>
      <c r="G3116" s="247"/>
      <c r="H3116" s="248" t="s">
        <v>19</v>
      </c>
      <c r="I3116" s="250"/>
      <c r="J3116" s="247"/>
      <c r="K3116" s="247"/>
      <c r="L3116" s="251"/>
      <c r="M3116" s="252"/>
      <c r="N3116" s="253"/>
      <c r="O3116" s="253"/>
      <c r="P3116" s="253"/>
      <c r="Q3116" s="253"/>
      <c r="R3116" s="253"/>
      <c r="S3116" s="253"/>
      <c r="T3116" s="254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T3116" s="255" t="s">
        <v>193</v>
      </c>
      <c r="AU3116" s="255" t="s">
        <v>82</v>
      </c>
      <c r="AV3116" s="14" t="s">
        <v>80</v>
      </c>
      <c r="AW3116" s="14" t="s">
        <v>33</v>
      </c>
      <c r="AX3116" s="14" t="s">
        <v>72</v>
      </c>
      <c r="AY3116" s="255" t="s">
        <v>180</v>
      </c>
    </row>
    <row r="3117" s="13" customFormat="1">
      <c r="A3117" s="13"/>
      <c r="B3117" s="235"/>
      <c r="C3117" s="236"/>
      <c r="D3117" s="228" t="s">
        <v>193</v>
      </c>
      <c r="E3117" s="237" t="s">
        <v>19</v>
      </c>
      <c r="F3117" s="238" t="s">
        <v>2133</v>
      </c>
      <c r="G3117" s="236"/>
      <c r="H3117" s="239">
        <v>7.3920000000000003</v>
      </c>
      <c r="I3117" s="240"/>
      <c r="J3117" s="236"/>
      <c r="K3117" s="236"/>
      <c r="L3117" s="241"/>
      <c r="M3117" s="242"/>
      <c r="N3117" s="243"/>
      <c r="O3117" s="243"/>
      <c r="P3117" s="243"/>
      <c r="Q3117" s="243"/>
      <c r="R3117" s="243"/>
      <c r="S3117" s="243"/>
      <c r="T3117" s="244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45" t="s">
        <v>193</v>
      </c>
      <c r="AU3117" s="245" t="s">
        <v>82</v>
      </c>
      <c r="AV3117" s="13" t="s">
        <v>82</v>
      </c>
      <c r="AW3117" s="13" t="s">
        <v>33</v>
      </c>
      <c r="AX3117" s="13" t="s">
        <v>72</v>
      </c>
      <c r="AY3117" s="245" t="s">
        <v>180</v>
      </c>
    </row>
    <row r="3118" s="13" customFormat="1">
      <c r="A3118" s="13"/>
      <c r="B3118" s="235"/>
      <c r="C3118" s="236"/>
      <c r="D3118" s="228" t="s">
        <v>193</v>
      </c>
      <c r="E3118" s="237" t="s">
        <v>19</v>
      </c>
      <c r="F3118" s="238" t="s">
        <v>2134</v>
      </c>
      <c r="G3118" s="236"/>
      <c r="H3118" s="239">
        <v>8.4000000000000004</v>
      </c>
      <c r="I3118" s="240"/>
      <c r="J3118" s="236"/>
      <c r="K3118" s="236"/>
      <c r="L3118" s="241"/>
      <c r="M3118" s="242"/>
      <c r="N3118" s="243"/>
      <c r="O3118" s="243"/>
      <c r="P3118" s="243"/>
      <c r="Q3118" s="243"/>
      <c r="R3118" s="243"/>
      <c r="S3118" s="243"/>
      <c r="T3118" s="244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45" t="s">
        <v>193</v>
      </c>
      <c r="AU3118" s="245" t="s">
        <v>82</v>
      </c>
      <c r="AV3118" s="13" t="s">
        <v>82</v>
      </c>
      <c r="AW3118" s="13" t="s">
        <v>33</v>
      </c>
      <c r="AX3118" s="13" t="s">
        <v>72</v>
      </c>
      <c r="AY3118" s="245" t="s">
        <v>180</v>
      </c>
    </row>
    <row r="3119" s="13" customFormat="1">
      <c r="A3119" s="13"/>
      <c r="B3119" s="235"/>
      <c r="C3119" s="236"/>
      <c r="D3119" s="228" t="s">
        <v>193</v>
      </c>
      <c r="E3119" s="237" t="s">
        <v>19</v>
      </c>
      <c r="F3119" s="238" t="s">
        <v>2135</v>
      </c>
      <c r="G3119" s="236"/>
      <c r="H3119" s="239">
        <v>5.3899999999999997</v>
      </c>
      <c r="I3119" s="240"/>
      <c r="J3119" s="236"/>
      <c r="K3119" s="236"/>
      <c r="L3119" s="241"/>
      <c r="M3119" s="242"/>
      <c r="N3119" s="243"/>
      <c r="O3119" s="243"/>
      <c r="P3119" s="243"/>
      <c r="Q3119" s="243"/>
      <c r="R3119" s="243"/>
      <c r="S3119" s="243"/>
      <c r="T3119" s="244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45" t="s">
        <v>193</v>
      </c>
      <c r="AU3119" s="245" t="s">
        <v>82</v>
      </c>
      <c r="AV3119" s="13" t="s">
        <v>82</v>
      </c>
      <c r="AW3119" s="13" t="s">
        <v>33</v>
      </c>
      <c r="AX3119" s="13" t="s">
        <v>72</v>
      </c>
      <c r="AY3119" s="245" t="s">
        <v>180</v>
      </c>
    </row>
    <row r="3120" s="13" customFormat="1">
      <c r="A3120" s="13"/>
      <c r="B3120" s="235"/>
      <c r="C3120" s="236"/>
      <c r="D3120" s="228" t="s">
        <v>193</v>
      </c>
      <c r="E3120" s="237" t="s">
        <v>19</v>
      </c>
      <c r="F3120" s="238" t="s">
        <v>2136</v>
      </c>
      <c r="G3120" s="236"/>
      <c r="H3120" s="239">
        <v>3.3799999999999999</v>
      </c>
      <c r="I3120" s="240"/>
      <c r="J3120" s="236"/>
      <c r="K3120" s="236"/>
      <c r="L3120" s="241"/>
      <c r="M3120" s="242"/>
      <c r="N3120" s="243"/>
      <c r="O3120" s="243"/>
      <c r="P3120" s="243"/>
      <c r="Q3120" s="243"/>
      <c r="R3120" s="243"/>
      <c r="S3120" s="243"/>
      <c r="T3120" s="244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45" t="s">
        <v>193</v>
      </c>
      <c r="AU3120" s="245" t="s">
        <v>82</v>
      </c>
      <c r="AV3120" s="13" t="s">
        <v>82</v>
      </c>
      <c r="AW3120" s="13" t="s">
        <v>33</v>
      </c>
      <c r="AX3120" s="13" t="s">
        <v>72</v>
      </c>
      <c r="AY3120" s="245" t="s">
        <v>180</v>
      </c>
    </row>
    <row r="3121" s="14" customFormat="1">
      <c r="A3121" s="14"/>
      <c r="B3121" s="246"/>
      <c r="C3121" s="247"/>
      <c r="D3121" s="228" t="s">
        <v>193</v>
      </c>
      <c r="E3121" s="248" t="s">
        <v>19</v>
      </c>
      <c r="F3121" s="249" t="s">
        <v>2063</v>
      </c>
      <c r="G3121" s="247"/>
      <c r="H3121" s="248" t="s">
        <v>19</v>
      </c>
      <c r="I3121" s="250"/>
      <c r="J3121" s="247"/>
      <c r="K3121" s="247"/>
      <c r="L3121" s="251"/>
      <c r="M3121" s="252"/>
      <c r="N3121" s="253"/>
      <c r="O3121" s="253"/>
      <c r="P3121" s="253"/>
      <c r="Q3121" s="253"/>
      <c r="R3121" s="253"/>
      <c r="S3121" s="253"/>
      <c r="T3121" s="254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5" t="s">
        <v>193</v>
      </c>
      <c r="AU3121" s="255" t="s">
        <v>82</v>
      </c>
      <c r="AV3121" s="14" t="s">
        <v>80</v>
      </c>
      <c r="AW3121" s="14" t="s">
        <v>33</v>
      </c>
      <c r="AX3121" s="14" t="s">
        <v>72</v>
      </c>
      <c r="AY3121" s="255" t="s">
        <v>180</v>
      </c>
    </row>
    <row r="3122" s="13" customFormat="1">
      <c r="A3122" s="13"/>
      <c r="B3122" s="235"/>
      <c r="C3122" s="236"/>
      <c r="D3122" s="228" t="s">
        <v>193</v>
      </c>
      <c r="E3122" s="237" t="s">
        <v>19</v>
      </c>
      <c r="F3122" s="238" t="s">
        <v>2137</v>
      </c>
      <c r="G3122" s="236"/>
      <c r="H3122" s="239">
        <v>28.75</v>
      </c>
      <c r="I3122" s="240"/>
      <c r="J3122" s="236"/>
      <c r="K3122" s="236"/>
      <c r="L3122" s="241"/>
      <c r="M3122" s="242"/>
      <c r="N3122" s="243"/>
      <c r="O3122" s="243"/>
      <c r="P3122" s="243"/>
      <c r="Q3122" s="243"/>
      <c r="R3122" s="243"/>
      <c r="S3122" s="243"/>
      <c r="T3122" s="244"/>
      <c r="U3122" s="13"/>
      <c r="V3122" s="13"/>
      <c r="W3122" s="13"/>
      <c r="X3122" s="13"/>
      <c r="Y3122" s="13"/>
      <c r="Z3122" s="13"/>
      <c r="AA3122" s="13"/>
      <c r="AB3122" s="13"/>
      <c r="AC3122" s="13"/>
      <c r="AD3122" s="13"/>
      <c r="AE3122" s="13"/>
      <c r="AT3122" s="245" t="s">
        <v>193</v>
      </c>
      <c r="AU3122" s="245" t="s">
        <v>82</v>
      </c>
      <c r="AV3122" s="13" t="s">
        <v>82</v>
      </c>
      <c r="AW3122" s="13" t="s">
        <v>33</v>
      </c>
      <c r="AX3122" s="13" t="s">
        <v>72</v>
      </c>
      <c r="AY3122" s="245" t="s">
        <v>180</v>
      </c>
    </row>
    <row r="3123" s="13" customFormat="1">
      <c r="A3123" s="13"/>
      <c r="B3123" s="235"/>
      <c r="C3123" s="236"/>
      <c r="D3123" s="228" t="s">
        <v>193</v>
      </c>
      <c r="E3123" s="237" t="s">
        <v>19</v>
      </c>
      <c r="F3123" s="238" t="s">
        <v>2138</v>
      </c>
      <c r="G3123" s="236"/>
      <c r="H3123" s="239">
        <v>-3.641</v>
      </c>
      <c r="I3123" s="240"/>
      <c r="J3123" s="236"/>
      <c r="K3123" s="236"/>
      <c r="L3123" s="241"/>
      <c r="M3123" s="242"/>
      <c r="N3123" s="243"/>
      <c r="O3123" s="243"/>
      <c r="P3123" s="243"/>
      <c r="Q3123" s="243"/>
      <c r="R3123" s="243"/>
      <c r="S3123" s="243"/>
      <c r="T3123" s="244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45" t="s">
        <v>193</v>
      </c>
      <c r="AU3123" s="245" t="s">
        <v>82</v>
      </c>
      <c r="AV3123" s="13" t="s">
        <v>82</v>
      </c>
      <c r="AW3123" s="13" t="s">
        <v>33</v>
      </c>
      <c r="AX3123" s="13" t="s">
        <v>72</v>
      </c>
      <c r="AY3123" s="245" t="s">
        <v>180</v>
      </c>
    </row>
    <row r="3124" s="14" customFormat="1">
      <c r="A3124" s="14"/>
      <c r="B3124" s="246"/>
      <c r="C3124" s="247"/>
      <c r="D3124" s="228" t="s">
        <v>193</v>
      </c>
      <c r="E3124" s="248" t="s">
        <v>19</v>
      </c>
      <c r="F3124" s="249" t="s">
        <v>2066</v>
      </c>
      <c r="G3124" s="247"/>
      <c r="H3124" s="248" t="s">
        <v>19</v>
      </c>
      <c r="I3124" s="250"/>
      <c r="J3124" s="247"/>
      <c r="K3124" s="247"/>
      <c r="L3124" s="251"/>
      <c r="M3124" s="252"/>
      <c r="N3124" s="253"/>
      <c r="O3124" s="253"/>
      <c r="P3124" s="253"/>
      <c r="Q3124" s="253"/>
      <c r="R3124" s="253"/>
      <c r="S3124" s="253"/>
      <c r="T3124" s="25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55" t="s">
        <v>193</v>
      </c>
      <c r="AU3124" s="255" t="s">
        <v>82</v>
      </c>
      <c r="AV3124" s="14" t="s">
        <v>80</v>
      </c>
      <c r="AW3124" s="14" t="s">
        <v>33</v>
      </c>
      <c r="AX3124" s="14" t="s">
        <v>72</v>
      </c>
      <c r="AY3124" s="255" t="s">
        <v>180</v>
      </c>
    </row>
    <row r="3125" s="13" customFormat="1">
      <c r="A3125" s="13"/>
      <c r="B3125" s="235"/>
      <c r="C3125" s="236"/>
      <c r="D3125" s="228" t="s">
        <v>193</v>
      </c>
      <c r="E3125" s="237" t="s">
        <v>19</v>
      </c>
      <c r="F3125" s="238" t="s">
        <v>2139</v>
      </c>
      <c r="G3125" s="236"/>
      <c r="H3125" s="239">
        <v>26.484999999999999</v>
      </c>
      <c r="I3125" s="240"/>
      <c r="J3125" s="236"/>
      <c r="K3125" s="236"/>
      <c r="L3125" s="241"/>
      <c r="M3125" s="242"/>
      <c r="N3125" s="243"/>
      <c r="O3125" s="243"/>
      <c r="P3125" s="243"/>
      <c r="Q3125" s="243"/>
      <c r="R3125" s="243"/>
      <c r="S3125" s="243"/>
      <c r="T3125" s="244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45" t="s">
        <v>193</v>
      </c>
      <c r="AU3125" s="245" t="s">
        <v>82</v>
      </c>
      <c r="AV3125" s="13" t="s">
        <v>82</v>
      </c>
      <c r="AW3125" s="13" t="s">
        <v>33</v>
      </c>
      <c r="AX3125" s="13" t="s">
        <v>72</v>
      </c>
      <c r="AY3125" s="245" t="s">
        <v>180</v>
      </c>
    </row>
    <row r="3126" s="14" customFormat="1">
      <c r="A3126" s="14"/>
      <c r="B3126" s="246"/>
      <c r="C3126" s="247"/>
      <c r="D3126" s="228" t="s">
        <v>193</v>
      </c>
      <c r="E3126" s="248" t="s">
        <v>19</v>
      </c>
      <c r="F3126" s="249" t="s">
        <v>2072</v>
      </c>
      <c r="G3126" s="247"/>
      <c r="H3126" s="248" t="s">
        <v>19</v>
      </c>
      <c r="I3126" s="250"/>
      <c r="J3126" s="247"/>
      <c r="K3126" s="247"/>
      <c r="L3126" s="251"/>
      <c r="M3126" s="252"/>
      <c r="N3126" s="253"/>
      <c r="O3126" s="253"/>
      <c r="P3126" s="253"/>
      <c r="Q3126" s="253"/>
      <c r="R3126" s="253"/>
      <c r="S3126" s="253"/>
      <c r="T3126" s="254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5" t="s">
        <v>193</v>
      </c>
      <c r="AU3126" s="255" t="s">
        <v>82</v>
      </c>
      <c r="AV3126" s="14" t="s">
        <v>80</v>
      </c>
      <c r="AW3126" s="14" t="s">
        <v>33</v>
      </c>
      <c r="AX3126" s="14" t="s">
        <v>72</v>
      </c>
      <c r="AY3126" s="255" t="s">
        <v>180</v>
      </c>
    </row>
    <row r="3127" s="13" customFormat="1">
      <c r="A3127" s="13"/>
      <c r="B3127" s="235"/>
      <c r="C3127" s="236"/>
      <c r="D3127" s="228" t="s">
        <v>193</v>
      </c>
      <c r="E3127" s="237" t="s">
        <v>19</v>
      </c>
      <c r="F3127" s="238" t="s">
        <v>3365</v>
      </c>
      <c r="G3127" s="236"/>
      <c r="H3127" s="239">
        <v>-1.766</v>
      </c>
      <c r="I3127" s="240"/>
      <c r="J3127" s="236"/>
      <c r="K3127" s="236"/>
      <c r="L3127" s="241"/>
      <c r="M3127" s="242"/>
      <c r="N3127" s="243"/>
      <c r="O3127" s="243"/>
      <c r="P3127" s="243"/>
      <c r="Q3127" s="243"/>
      <c r="R3127" s="243"/>
      <c r="S3127" s="243"/>
      <c r="T3127" s="244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45" t="s">
        <v>193</v>
      </c>
      <c r="AU3127" s="245" t="s">
        <v>82</v>
      </c>
      <c r="AV3127" s="13" t="s">
        <v>82</v>
      </c>
      <c r="AW3127" s="13" t="s">
        <v>33</v>
      </c>
      <c r="AX3127" s="13" t="s">
        <v>72</v>
      </c>
      <c r="AY3127" s="245" t="s">
        <v>180</v>
      </c>
    </row>
    <row r="3128" s="14" customFormat="1">
      <c r="A3128" s="14"/>
      <c r="B3128" s="246"/>
      <c r="C3128" s="247"/>
      <c r="D3128" s="228" t="s">
        <v>193</v>
      </c>
      <c r="E3128" s="248" t="s">
        <v>19</v>
      </c>
      <c r="F3128" s="249" t="s">
        <v>3380</v>
      </c>
      <c r="G3128" s="247"/>
      <c r="H3128" s="248" t="s">
        <v>19</v>
      </c>
      <c r="I3128" s="250"/>
      <c r="J3128" s="247"/>
      <c r="K3128" s="247"/>
      <c r="L3128" s="251"/>
      <c r="M3128" s="252"/>
      <c r="N3128" s="253"/>
      <c r="O3128" s="253"/>
      <c r="P3128" s="253"/>
      <c r="Q3128" s="253"/>
      <c r="R3128" s="253"/>
      <c r="S3128" s="253"/>
      <c r="T3128" s="254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T3128" s="255" t="s">
        <v>193</v>
      </c>
      <c r="AU3128" s="255" t="s">
        <v>82</v>
      </c>
      <c r="AV3128" s="14" t="s">
        <v>80</v>
      </c>
      <c r="AW3128" s="14" t="s">
        <v>33</v>
      </c>
      <c r="AX3128" s="14" t="s">
        <v>72</v>
      </c>
      <c r="AY3128" s="255" t="s">
        <v>180</v>
      </c>
    </row>
    <row r="3129" s="13" customFormat="1">
      <c r="A3129" s="13"/>
      <c r="B3129" s="235"/>
      <c r="C3129" s="236"/>
      <c r="D3129" s="228" t="s">
        <v>193</v>
      </c>
      <c r="E3129" s="237" t="s">
        <v>19</v>
      </c>
      <c r="F3129" s="238" t="s">
        <v>3385</v>
      </c>
      <c r="G3129" s="236"/>
      <c r="H3129" s="239">
        <v>73.525999999999996</v>
      </c>
      <c r="I3129" s="240"/>
      <c r="J3129" s="236"/>
      <c r="K3129" s="236"/>
      <c r="L3129" s="241"/>
      <c r="M3129" s="242"/>
      <c r="N3129" s="243"/>
      <c r="O3129" s="243"/>
      <c r="P3129" s="243"/>
      <c r="Q3129" s="243"/>
      <c r="R3129" s="243"/>
      <c r="S3129" s="243"/>
      <c r="T3129" s="244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45" t="s">
        <v>193</v>
      </c>
      <c r="AU3129" s="245" t="s">
        <v>82</v>
      </c>
      <c r="AV3129" s="13" t="s">
        <v>82</v>
      </c>
      <c r="AW3129" s="13" t="s">
        <v>33</v>
      </c>
      <c r="AX3129" s="13" t="s">
        <v>72</v>
      </c>
      <c r="AY3129" s="245" t="s">
        <v>180</v>
      </c>
    </row>
    <row r="3130" s="13" customFormat="1">
      <c r="A3130" s="13"/>
      <c r="B3130" s="235"/>
      <c r="C3130" s="236"/>
      <c r="D3130" s="228" t="s">
        <v>193</v>
      </c>
      <c r="E3130" s="237" t="s">
        <v>19</v>
      </c>
      <c r="F3130" s="238" t="s">
        <v>3386</v>
      </c>
      <c r="G3130" s="236"/>
      <c r="H3130" s="239">
        <v>11.577999999999999</v>
      </c>
      <c r="I3130" s="240"/>
      <c r="J3130" s="236"/>
      <c r="K3130" s="236"/>
      <c r="L3130" s="241"/>
      <c r="M3130" s="242"/>
      <c r="N3130" s="243"/>
      <c r="O3130" s="243"/>
      <c r="P3130" s="243"/>
      <c r="Q3130" s="243"/>
      <c r="R3130" s="243"/>
      <c r="S3130" s="243"/>
      <c r="T3130" s="244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45" t="s">
        <v>193</v>
      </c>
      <c r="AU3130" s="245" t="s">
        <v>82</v>
      </c>
      <c r="AV3130" s="13" t="s">
        <v>82</v>
      </c>
      <c r="AW3130" s="13" t="s">
        <v>33</v>
      </c>
      <c r="AX3130" s="13" t="s">
        <v>72</v>
      </c>
      <c r="AY3130" s="245" t="s">
        <v>180</v>
      </c>
    </row>
    <row r="3131" s="13" customFormat="1">
      <c r="A3131" s="13"/>
      <c r="B3131" s="235"/>
      <c r="C3131" s="236"/>
      <c r="D3131" s="228" t="s">
        <v>193</v>
      </c>
      <c r="E3131" s="237" t="s">
        <v>19</v>
      </c>
      <c r="F3131" s="238" t="s">
        <v>3387</v>
      </c>
      <c r="G3131" s="236"/>
      <c r="H3131" s="239">
        <v>24.710000000000001</v>
      </c>
      <c r="I3131" s="240"/>
      <c r="J3131" s="236"/>
      <c r="K3131" s="236"/>
      <c r="L3131" s="241"/>
      <c r="M3131" s="242"/>
      <c r="N3131" s="243"/>
      <c r="O3131" s="243"/>
      <c r="P3131" s="243"/>
      <c r="Q3131" s="243"/>
      <c r="R3131" s="243"/>
      <c r="S3131" s="243"/>
      <c r="T3131" s="244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45" t="s">
        <v>193</v>
      </c>
      <c r="AU3131" s="245" t="s">
        <v>82</v>
      </c>
      <c r="AV3131" s="13" t="s">
        <v>82</v>
      </c>
      <c r="AW3131" s="13" t="s">
        <v>33</v>
      </c>
      <c r="AX3131" s="13" t="s">
        <v>72</v>
      </c>
      <c r="AY3131" s="245" t="s">
        <v>180</v>
      </c>
    </row>
    <row r="3132" s="14" customFormat="1">
      <c r="A3132" s="14"/>
      <c r="B3132" s="246"/>
      <c r="C3132" s="247"/>
      <c r="D3132" s="228" t="s">
        <v>193</v>
      </c>
      <c r="E3132" s="248" t="s">
        <v>19</v>
      </c>
      <c r="F3132" s="249" t="s">
        <v>3370</v>
      </c>
      <c r="G3132" s="247"/>
      <c r="H3132" s="248" t="s">
        <v>19</v>
      </c>
      <c r="I3132" s="250"/>
      <c r="J3132" s="247"/>
      <c r="K3132" s="247"/>
      <c r="L3132" s="251"/>
      <c r="M3132" s="252"/>
      <c r="N3132" s="253"/>
      <c r="O3132" s="253"/>
      <c r="P3132" s="253"/>
      <c r="Q3132" s="253"/>
      <c r="R3132" s="253"/>
      <c r="S3132" s="253"/>
      <c r="T3132" s="254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T3132" s="255" t="s">
        <v>193</v>
      </c>
      <c r="AU3132" s="255" t="s">
        <v>82</v>
      </c>
      <c r="AV3132" s="14" t="s">
        <v>80</v>
      </c>
      <c r="AW3132" s="14" t="s">
        <v>33</v>
      </c>
      <c r="AX3132" s="14" t="s">
        <v>72</v>
      </c>
      <c r="AY3132" s="255" t="s">
        <v>180</v>
      </c>
    </row>
    <row r="3133" s="13" customFormat="1">
      <c r="A3133" s="13"/>
      <c r="B3133" s="235"/>
      <c r="C3133" s="236"/>
      <c r="D3133" s="228" t="s">
        <v>193</v>
      </c>
      <c r="E3133" s="237" t="s">
        <v>19</v>
      </c>
      <c r="F3133" s="238" t="s">
        <v>3371</v>
      </c>
      <c r="G3133" s="236"/>
      <c r="H3133" s="239">
        <v>3.3599999999999999</v>
      </c>
      <c r="I3133" s="240"/>
      <c r="J3133" s="236"/>
      <c r="K3133" s="236"/>
      <c r="L3133" s="241"/>
      <c r="M3133" s="242"/>
      <c r="N3133" s="243"/>
      <c r="O3133" s="243"/>
      <c r="P3133" s="243"/>
      <c r="Q3133" s="243"/>
      <c r="R3133" s="243"/>
      <c r="S3133" s="243"/>
      <c r="T3133" s="244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45" t="s">
        <v>193</v>
      </c>
      <c r="AU3133" s="245" t="s">
        <v>82</v>
      </c>
      <c r="AV3133" s="13" t="s">
        <v>82</v>
      </c>
      <c r="AW3133" s="13" t="s">
        <v>33</v>
      </c>
      <c r="AX3133" s="13" t="s">
        <v>72</v>
      </c>
      <c r="AY3133" s="245" t="s">
        <v>180</v>
      </c>
    </row>
    <row r="3134" s="14" customFormat="1">
      <c r="A3134" s="14"/>
      <c r="B3134" s="246"/>
      <c r="C3134" s="247"/>
      <c r="D3134" s="228" t="s">
        <v>193</v>
      </c>
      <c r="E3134" s="248" t="s">
        <v>19</v>
      </c>
      <c r="F3134" s="249" t="s">
        <v>3362</v>
      </c>
      <c r="G3134" s="247"/>
      <c r="H3134" s="248" t="s">
        <v>19</v>
      </c>
      <c r="I3134" s="250"/>
      <c r="J3134" s="247"/>
      <c r="K3134" s="247"/>
      <c r="L3134" s="251"/>
      <c r="M3134" s="252"/>
      <c r="N3134" s="253"/>
      <c r="O3134" s="253"/>
      <c r="P3134" s="253"/>
      <c r="Q3134" s="253"/>
      <c r="R3134" s="253"/>
      <c r="S3134" s="253"/>
      <c r="T3134" s="254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55" t="s">
        <v>193</v>
      </c>
      <c r="AU3134" s="255" t="s">
        <v>82</v>
      </c>
      <c r="AV3134" s="14" t="s">
        <v>80</v>
      </c>
      <c r="AW3134" s="14" t="s">
        <v>33</v>
      </c>
      <c r="AX3134" s="14" t="s">
        <v>72</v>
      </c>
      <c r="AY3134" s="255" t="s">
        <v>180</v>
      </c>
    </row>
    <row r="3135" s="13" customFormat="1">
      <c r="A3135" s="13"/>
      <c r="B3135" s="235"/>
      <c r="C3135" s="236"/>
      <c r="D3135" s="228" t="s">
        <v>193</v>
      </c>
      <c r="E3135" s="237" t="s">
        <v>19</v>
      </c>
      <c r="F3135" s="238" t="s">
        <v>3388</v>
      </c>
      <c r="G3135" s="236"/>
      <c r="H3135" s="239">
        <v>2.8260000000000001</v>
      </c>
      <c r="I3135" s="240"/>
      <c r="J3135" s="236"/>
      <c r="K3135" s="236"/>
      <c r="L3135" s="241"/>
      <c r="M3135" s="242"/>
      <c r="N3135" s="243"/>
      <c r="O3135" s="243"/>
      <c r="P3135" s="243"/>
      <c r="Q3135" s="243"/>
      <c r="R3135" s="243"/>
      <c r="S3135" s="243"/>
      <c r="T3135" s="244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45" t="s">
        <v>193</v>
      </c>
      <c r="AU3135" s="245" t="s">
        <v>82</v>
      </c>
      <c r="AV3135" s="13" t="s">
        <v>82</v>
      </c>
      <c r="AW3135" s="13" t="s">
        <v>33</v>
      </c>
      <c r="AX3135" s="13" t="s">
        <v>72</v>
      </c>
      <c r="AY3135" s="245" t="s">
        <v>180</v>
      </c>
    </row>
    <row r="3136" s="16" customFormat="1">
      <c r="A3136" s="16"/>
      <c r="B3136" s="267"/>
      <c r="C3136" s="268"/>
      <c r="D3136" s="228" t="s">
        <v>193</v>
      </c>
      <c r="E3136" s="269" t="s">
        <v>19</v>
      </c>
      <c r="F3136" s="270" t="s">
        <v>473</v>
      </c>
      <c r="G3136" s="268"/>
      <c r="H3136" s="271">
        <v>383.78399999999999</v>
      </c>
      <c r="I3136" s="272"/>
      <c r="J3136" s="268"/>
      <c r="K3136" s="268"/>
      <c r="L3136" s="273"/>
      <c r="M3136" s="274"/>
      <c r="N3136" s="275"/>
      <c r="O3136" s="275"/>
      <c r="P3136" s="275"/>
      <c r="Q3136" s="275"/>
      <c r="R3136" s="275"/>
      <c r="S3136" s="275"/>
      <c r="T3136" s="276"/>
      <c r="U3136" s="16"/>
      <c r="V3136" s="16"/>
      <c r="W3136" s="16"/>
      <c r="X3136" s="16"/>
      <c r="Y3136" s="16"/>
      <c r="Z3136" s="16"/>
      <c r="AA3136" s="16"/>
      <c r="AB3136" s="16"/>
      <c r="AC3136" s="16"/>
      <c r="AD3136" s="16"/>
      <c r="AE3136" s="16"/>
      <c r="AT3136" s="277" t="s">
        <v>193</v>
      </c>
      <c r="AU3136" s="277" t="s">
        <v>82</v>
      </c>
      <c r="AV3136" s="16" t="s">
        <v>100</v>
      </c>
      <c r="AW3136" s="16" t="s">
        <v>33</v>
      </c>
      <c r="AX3136" s="16" t="s">
        <v>72</v>
      </c>
      <c r="AY3136" s="277" t="s">
        <v>180</v>
      </c>
    </row>
    <row r="3137" s="15" customFormat="1">
      <c r="A3137" s="15"/>
      <c r="B3137" s="256"/>
      <c r="C3137" s="257"/>
      <c r="D3137" s="228" t="s">
        <v>193</v>
      </c>
      <c r="E3137" s="258" t="s">
        <v>19</v>
      </c>
      <c r="F3137" s="259" t="s">
        <v>353</v>
      </c>
      <c r="G3137" s="257"/>
      <c r="H3137" s="260">
        <v>652.54399999999998</v>
      </c>
      <c r="I3137" s="261"/>
      <c r="J3137" s="257"/>
      <c r="K3137" s="257"/>
      <c r="L3137" s="262"/>
      <c r="M3137" s="263"/>
      <c r="N3137" s="264"/>
      <c r="O3137" s="264"/>
      <c r="P3137" s="264"/>
      <c r="Q3137" s="264"/>
      <c r="R3137" s="264"/>
      <c r="S3137" s="264"/>
      <c r="T3137" s="265"/>
      <c r="U3137" s="15"/>
      <c r="V3137" s="15"/>
      <c r="W3137" s="15"/>
      <c r="X3137" s="15"/>
      <c r="Y3137" s="15"/>
      <c r="Z3137" s="15"/>
      <c r="AA3137" s="15"/>
      <c r="AB3137" s="15"/>
      <c r="AC3137" s="15"/>
      <c r="AD3137" s="15"/>
      <c r="AE3137" s="15"/>
      <c r="AT3137" s="266" t="s">
        <v>193</v>
      </c>
      <c r="AU3137" s="266" t="s">
        <v>82</v>
      </c>
      <c r="AV3137" s="15" t="s">
        <v>187</v>
      </c>
      <c r="AW3137" s="15" t="s">
        <v>33</v>
      </c>
      <c r="AX3137" s="15" t="s">
        <v>80</v>
      </c>
      <c r="AY3137" s="266" t="s">
        <v>180</v>
      </c>
    </row>
    <row r="3138" s="2" customFormat="1" ht="16.5" customHeight="1">
      <c r="A3138" s="40"/>
      <c r="B3138" s="41"/>
      <c r="C3138" s="282" t="s">
        <v>3389</v>
      </c>
      <c r="D3138" s="282" t="s">
        <v>754</v>
      </c>
      <c r="E3138" s="283" t="s">
        <v>3390</v>
      </c>
      <c r="F3138" s="284" t="s">
        <v>3391</v>
      </c>
      <c r="G3138" s="285" t="s">
        <v>367</v>
      </c>
      <c r="H3138" s="286">
        <v>0.68600000000000005</v>
      </c>
      <c r="I3138" s="287"/>
      <c r="J3138" s="288">
        <f>ROUND(I3138*H3138,2)</f>
        <v>0</v>
      </c>
      <c r="K3138" s="284" t="s">
        <v>186</v>
      </c>
      <c r="L3138" s="289"/>
      <c r="M3138" s="290" t="s">
        <v>19</v>
      </c>
      <c r="N3138" s="291" t="s">
        <v>43</v>
      </c>
      <c r="O3138" s="86"/>
      <c r="P3138" s="224">
        <f>O3138*H3138</f>
        <v>0</v>
      </c>
      <c r="Q3138" s="224">
        <v>1</v>
      </c>
      <c r="R3138" s="224">
        <f>Q3138*H3138</f>
        <v>0.68600000000000005</v>
      </c>
      <c r="S3138" s="224">
        <v>0</v>
      </c>
      <c r="T3138" s="225">
        <f>S3138*H3138</f>
        <v>0</v>
      </c>
      <c r="U3138" s="40"/>
      <c r="V3138" s="40"/>
      <c r="W3138" s="40"/>
      <c r="X3138" s="40"/>
      <c r="Y3138" s="40"/>
      <c r="Z3138" s="40"/>
      <c r="AA3138" s="40"/>
      <c r="AB3138" s="40"/>
      <c r="AC3138" s="40"/>
      <c r="AD3138" s="40"/>
      <c r="AE3138" s="40"/>
      <c r="AR3138" s="226" t="s">
        <v>398</v>
      </c>
      <c r="AT3138" s="226" t="s">
        <v>754</v>
      </c>
      <c r="AU3138" s="226" t="s">
        <v>82</v>
      </c>
      <c r="AY3138" s="19" t="s">
        <v>180</v>
      </c>
      <c r="BE3138" s="227">
        <f>IF(N3138="základní",J3138,0)</f>
        <v>0</v>
      </c>
      <c r="BF3138" s="227">
        <f>IF(N3138="snížená",J3138,0)</f>
        <v>0</v>
      </c>
      <c r="BG3138" s="227">
        <f>IF(N3138="zákl. přenesená",J3138,0)</f>
        <v>0</v>
      </c>
      <c r="BH3138" s="227">
        <f>IF(N3138="sníž. přenesená",J3138,0)</f>
        <v>0</v>
      </c>
      <c r="BI3138" s="227">
        <f>IF(N3138="nulová",J3138,0)</f>
        <v>0</v>
      </c>
      <c r="BJ3138" s="19" t="s">
        <v>80</v>
      </c>
      <c r="BK3138" s="227">
        <f>ROUND(I3138*H3138,2)</f>
        <v>0</v>
      </c>
      <c r="BL3138" s="19" t="s">
        <v>286</v>
      </c>
      <c r="BM3138" s="226" t="s">
        <v>3392</v>
      </c>
    </row>
    <row r="3139" s="2" customFormat="1">
      <c r="A3139" s="40"/>
      <c r="B3139" s="41"/>
      <c r="C3139" s="42"/>
      <c r="D3139" s="228" t="s">
        <v>189</v>
      </c>
      <c r="E3139" s="42"/>
      <c r="F3139" s="229" t="s">
        <v>3391</v>
      </c>
      <c r="G3139" s="42"/>
      <c r="H3139" s="42"/>
      <c r="I3139" s="230"/>
      <c r="J3139" s="42"/>
      <c r="K3139" s="42"/>
      <c r="L3139" s="46"/>
      <c r="M3139" s="231"/>
      <c r="N3139" s="232"/>
      <c r="O3139" s="86"/>
      <c r="P3139" s="86"/>
      <c r="Q3139" s="86"/>
      <c r="R3139" s="86"/>
      <c r="S3139" s="86"/>
      <c r="T3139" s="87"/>
      <c r="U3139" s="40"/>
      <c r="V3139" s="40"/>
      <c r="W3139" s="40"/>
      <c r="X3139" s="40"/>
      <c r="Y3139" s="40"/>
      <c r="Z3139" s="40"/>
      <c r="AA3139" s="40"/>
      <c r="AB3139" s="40"/>
      <c r="AC3139" s="40"/>
      <c r="AD3139" s="40"/>
      <c r="AE3139" s="40"/>
      <c r="AT3139" s="19" t="s">
        <v>189</v>
      </c>
      <c r="AU3139" s="19" t="s">
        <v>82</v>
      </c>
    </row>
    <row r="3140" s="13" customFormat="1">
      <c r="A3140" s="13"/>
      <c r="B3140" s="235"/>
      <c r="C3140" s="236"/>
      <c r="D3140" s="228" t="s">
        <v>193</v>
      </c>
      <c r="E3140" s="236"/>
      <c r="F3140" s="238" t="s">
        <v>3393</v>
      </c>
      <c r="G3140" s="236"/>
      <c r="H3140" s="239">
        <v>0.68600000000000005</v>
      </c>
      <c r="I3140" s="240"/>
      <c r="J3140" s="236"/>
      <c r="K3140" s="236"/>
      <c r="L3140" s="241"/>
      <c r="M3140" s="242"/>
      <c r="N3140" s="243"/>
      <c r="O3140" s="243"/>
      <c r="P3140" s="243"/>
      <c r="Q3140" s="243"/>
      <c r="R3140" s="243"/>
      <c r="S3140" s="243"/>
      <c r="T3140" s="244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45" t="s">
        <v>193</v>
      </c>
      <c r="AU3140" s="245" t="s">
        <v>82</v>
      </c>
      <c r="AV3140" s="13" t="s">
        <v>82</v>
      </c>
      <c r="AW3140" s="13" t="s">
        <v>4</v>
      </c>
      <c r="AX3140" s="13" t="s">
        <v>80</v>
      </c>
      <c r="AY3140" s="245" t="s">
        <v>180</v>
      </c>
    </row>
    <row r="3141" s="2" customFormat="1" ht="16.5" customHeight="1">
      <c r="A3141" s="40"/>
      <c r="B3141" s="41"/>
      <c r="C3141" s="215" t="s">
        <v>3394</v>
      </c>
      <c r="D3141" s="215" t="s">
        <v>182</v>
      </c>
      <c r="E3141" s="216" t="s">
        <v>3395</v>
      </c>
      <c r="F3141" s="217" t="s">
        <v>3396</v>
      </c>
      <c r="G3141" s="218" t="s">
        <v>185</v>
      </c>
      <c r="H3141" s="219">
        <v>653</v>
      </c>
      <c r="I3141" s="220"/>
      <c r="J3141" s="221">
        <f>ROUND(I3141*H3141,2)</f>
        <v>0</v>
      </c>
      <c r="K3141" s="217" t="s">
        <v>186</v>
      </c>
      <c r="L3141" s="46"/>
      <c r="M3141" s="222" t="s">
        <v>19</v>
      </c>
      <c r="N3141" s="223" t="s">
        <v>43</v>
      </c>
      <c r="O3141" s="86"/>
      <c r="P3141" s="224">
        <f>O3141*H3141</f>
        <v>0</v>
      </c>
      <c r="Q3141" s="224">
        <v>0.00088000000000000003</v>
      </c>
      <c r="R3141" s="224">
        <f>Q3141*H3141</f>
        <v>0.57464000000000004</v>
      </c>
      <c r="S3141" s="224">
        <v>0</v>
      </c>
      <c r="T3141" s="225">
        <f>S3141*H3141</f>
        <v>0</v>
      </c>
      <c r="U3141" s="40"/>
      <c r="V3141" s="40"/>
      <c r="W3141" s="40"/>
      <c r="X3141" s="40"/>
      <c r="Y3141" s="40"/>
      <c r="Z3141" s="40"/>
      <c r="AA3141" s="40"/>
      <c r="AB3141" s="40"/>
      <c r="AC3141" s="40"/>
      <c r="AD3141" s="40"/>
      <c r="AE3141" s="40"/>
      <c r="AR3141" s="226" t="s">
        <v>286</v>
      </c>
      <c r="AT3141" s="226" t="s">
        <v>182</v>
      </c>
      <c r="AU3141" s="226" t="s">
        <v>82</v>
      </c>
      <c r="AY3141" s="19" t="s">
        <v>180</v>
      </c>
      <c r="BE3141" s="227">
        <f>IF(N3141="základní",J3141,0)</f>
        <v>0</v>
      </c>
      <c r="BF3141" s="227">
        <f>IF(N3141="snížená",J3141,0)</f>
        <v>0</v>
      </c>
      <c r="BG3141" s="227">
        <f>IF(N3141="zákl. přenesená",J3141,0)</f>
        <v>0</v>
      </c>
      <c r="BH3141" s="227">
        <f>IF(N3141="sníž. přenesená",J3141,0)</f>
        <v>0</v>
      </c>
      <c r="BI3141" s="227">
        <f>IF(N3141="nulová",J3141,0)</f>
        <v>0</v>
      </c>
      <c r="BJ3141" s="19" t="s">
        <v>80</v>
      </c>
      <c r="BK3141" s="227">
        <f>ROUND(I3141*H3141,2)</f>
        <v>0</v>
      </c>
      <c r="BL3141" s="19" t="s">
        <v>286</v>
      </c>
      <c r="BM3141" s="226" t="s">
        <v>3397</v>
      </c>
    </row>
    <row r="3142" s="2" customFormat="1">
      <c r="A3142" s="40"/>
      <c r="B3142" s="41"/>
      <c r="C3142" s="42"/>
      <c r="D3142" s="228" t="s">
        <v>189</v>
      </c>
      <c r="E3142" s="42"/>
      <c r="F3142" s="229" t="s">
        <v>3398</v>
      </c>
      <c r="G3142" s="42"/>
      <c r="H3142" s="42"/>
      <c r="I3142" s="230"/>
      <c r="J3142" s="42"/>
      <c r="K3142" s="42"/>
      <c r="L3142" s="46"/>
      <c r="M3142" s="231"/>
      <c r="N3142" s="232"/>
      <c r="O3142" s="86"/>
      <c r="P3142" s="86"/>
      <c r="Q3142" s="86"/>
      <c r="R3142" s="86"/>
      <c r="S3142" s="86"/>
      <c r="T3142" s="87"/>
      <c r="U3142" s="40"/>
      <c r="V3142" s="40"/>
      <c r="W3142" s="40"/>
      <c r="X3142" s="40"/>
      <c r="Y3142" s="40"/>
      <c r="Z3142" s="40"/>
      <c r="AA3142" s="40"/>
      <c r="AB3142" s="40"/>
      <c r="AC3142" s="40"/>
      <c r="AD3142" s="40"/>
      <c r="AE3142" s="40"/>
      <c r="AT3142" s="19" t="s">
        <v>189</v>
      </c>
      <c r="AU3142" s="19" t="s">
        <v>82</v>
      </c>
    </row>
    <row r="3143" s="2" customFormat="1">
      <c r="A3143" s="40"/>
      <c r="B3143" s="41"/>
      <c r="C3143" s="42"/>
      <c r="D3143" s="233" t="s">
        <v>191</v>
      </c>
      <c r="E3143" s="42"/>
      <c r="F3143" s="234" t="s">
        <v>3399</v>
      </c>
      <c r="G3143" s="42"/>
      <c r="H3143" s="42"/>
      <c r="I3143" s="230"/>
      <c r="J3143" s="42"/>
      <c r="K3143" s="42"/>
      <c r="L3143" s="46"/>
      <c r="M3143" s="231"/>
      <c r="N3143" s="232"/>
      <c r="O3143" s="86"/>
      <c r="P3143" s="86"/>
      <c r="Q3143" s="86"/>
      <c r="R3143" s="86"/>
      <c r="S3143" s="86"/>
      <c r="T3143" s="87"/>
      <c r="U3143" s="40"/>
      <c r="V3143" s="40"/>
      <c r="W3143" s="40"/>
      <c r="X3143" s="40"/>
      <c r="Y3143" s="40"/>
      <c r="Z3143" s="40"/>
      <c r="AA3143" s="40"/>
      <c r="AB3143" s="40"/>
      <c r="AC3143" s="40"/>
      <c r="AD3143" s="40"/>
      <c r="AE3143" s="40"/>
      <c r="AT3143" s="19" t="s">
        <v>191</v>
      </c>
      <c r="AU3143" s="19" t="s">
        <v>82</v>
      </c>
    </row>
    <row r="3144" s="14" customFormat="1">
      <c r="A3144" s="14"/>
      <c r="B3144" s="246"/>
      <c r="C3144" s="247"/>
      <c r="D3144" s="228" t="s">
        <v>193</v>
      </c>
      <c r="E3144" s="248" t="s">
        <v>19</v>
      </c>
      <c r="F3144" s="249" t="s">
        <v>3400</v>
      </c>
      <c r="G3144" s="247"/>
      <c r="H3144" s="248" t="s">
        <v>19</v>
      </c>
      <c r="I3144" s="250"/>
      <c r="J3144" s="247"/>
      <c r="K3144" s="247"/>
      <c r="L3144" s="251"/>
      <c r="M3144" s="252"/>
      <c r="N3144" s="253"/>
      <c r="O3144" s="253"/>
      <c r="P3144" s="253"/>
      <c r="Q3144" s="253"/>
      <c r="R3144" s="253"/>
      <c r="S3144" s="253"/>
      <c r="T3144" s="254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T3144" s="255" t="s">
        <v>193</v>
      </c>
      <c r="AU3144" s="255" t="s">
        <v>82</v>
      </c>
      <c r="AV3144" s="14" t="s">
        <v>80</v>
      </c>
      <c r="AW3144" s="14" t="s">
        <v>33</v>
      </c>
      <c r="AX3144" s="14" t="s">
        <v>72</v>
      </c>
      <c r="AY3144" s="255" t="s">
        <v>180</v>
      </c>
    </row>
    <row r="3145" s="13" customFormat="1">
      <c r="A3145" s="13"/>
      <c r="B3145" s="235"/>
      <c r="C3145" s="236"/>
      <c r="D3145" s="228" t="s">
        <v>193</v>
      </c>
      <c r="E3145" s="237" t="s">
        <v>19</v>
      </c>
      <c r="F3145" s="238" t="s">
        <v>3401</v>
      </c>
      <c r="G3145" s="236"/>
      <c r="H3145" s="239">
        <v>653</v>
      </c>
      <c r="I3145" s="240"/>
      <c r="J3145" s="236"/>
      <c r="K3145" s="236"/>
      <c r="L3145" s="241"/>
      <c r="M3145" s="242"/>
      <c r="N3145" s="243"/>
      <c r="O3145" s="243"/>
      <c r="P3145" s="243"/>
      <c r="Q3145" s="243"/>
      <c r="R3145" s="243"/>
      <c r="S3145" s="243"/>
      <c r="T3145" s="244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45" t="s">
        <v>193</v>
      </c>
      <c r="AU3145" s="245" t="s">
        <v>82</v>
      </c>
      <c r="AV3145" s="13" t="s">
        <v>82</v>
      </c>
      <c r="AW3145" s="13" t="s">
        <v>33</v>
      </c>
      <c r="AX3145" s="13" t="s">
        <v>80</v>
      </c>
      <c r="AY3145" s="245" t="s">
        <v>180</v>
      </c>
    </row>
    <row r="3146" s="2" customFormat="1" ht="24.15" customHeight="1">
      <c r="A3146" s="40"/>
      <c r="B3146" s="41"/>
      <c r="C3146" s="282" t="s">
        <v>3402</v>
      </c>
      <c r="D3146" s="282" t="s">
        <v>754</v>
      </c>
      <c r="E3146" s="283" t="s">
        <v>3403</v>
      </c>
      <c r="F3146" s="284" t="s">
        <v>3404</v>
      </c>
      <c r="G3146" s="285" t="s">
        <v>185</v>
      </c>
      <c r="H3146" s="286">
        <v>761.072</v>
      </c>
      <c r="I3146" s="287"/>
      <c r="J3146" s="288">
        <f>ROUND(I3146*H3146,2)</f>
        <v>0</v>
      </c>
      <c r="K3146" s="284" t="s">
        <v>186</v>
      </c>
      <c r="L3146" s="289"/>
      <c r="M3146" s="290" t="s">
        <v>19</v>
      </c>
      <c r="N3146" s="291" t="s">
        <v>43</v>
      </c>
      <c r="O3146" s="86"/>
      <c r="P3146" s="224">
        <f>O3146*H3146</f>
        <v>0</v>
      </c>
      <c r="Q3146" s="224">
        <v>0.0054000000000000003</v>
      </c>
      <c r="R3146" s="224">
        <f>Q3146*H3146</f>
        <v>4.1097888000000005</v>
      </c>
      <c r="S3146" s="224">
        <v>0</v>
      </c>
      <c r="T3146" s="225">
        <f>S3146*H3146</f>
        <v>0</v>
      </c>
      <c r="U3146" s="40"/>
      <c r="V3146" s="40"/>
      <c r="W3146" s="40"/>
      <c r="X3146" s="40"/>
      <c r="Y3146" s="40"/>
      <c r="Z3146" s="40"/>
      <c r="AA3146" s="40"/>
      <c r="AB3146" s="40"/>
      <c r="AC3146" s="40"/>
      <c r="AD3146" s="40"/>
      <c r="AE3146" s="40"/>
      <c r="AR3146" s="226" t="s">
        <v>398</v>
      </c>
      <c r="AT3146" s="226" t="s">
        <v>754</v>
      </c>
      <c r="AU3146" s="226" t="s">
        <v>82</v>
      </c>
      <c r="AY3146" s="19" t="s">
        <v>180</v>
      </c>
      <c r="BE3146" s="227">
        <f>IF(N3146="základní",J3146,0)</f>
        <v>0</v>
      </c>
      <c r="BF3146" s="227">
        <f>IF(N3146="snížená",J3146,0)</f>
        <v>0</v>
      </c>
      <c r="BG3146" s="227">
        <f>IF(N3146="zákl. přenesená",J3146,0)</f>
        <v>0</v>
      </c>
      <c r="BH3146" s="227">
        <f>IF(N3146="sníž. přenesená",J3146,0)</f>
        <v>0</v>
      </c>
      <c r="BI3146" s="227">
        <f>IF(N3146="nulová",J3146,0)</f>
        <v>0</v>
      </c>
      <c r="BJ3146" s="19" t="s">
        <v>80</v>
      </c>
      <c r="BK3146" s="227">
        <f>ROUND(I3146*H3146,2)</f>
        <v>0</v>
      </c>
      <c r="BL3146" s="19" t="s">
        <v>286</v>
      </c>
      <c r="BM3146" s="226" t="s">
        <v>3405</v>
      </c>
    </row>
    <row r="3147" s="2" customFormat="1">
      <c r="A3147" s="40"/>
      <c r="B3147" s="41"/>
      <c r="C3147" s="42"/>
      <c r="D3147" s="228" t="s">
        <v>189</v>
      </c>
      <c r="E3147" s="42"/>
      <c r="F3147" s="229" t="s">
        <v>3404</v>
      </c>
      <c r="G3147" s="42"/>
      <c r="H3147" s="42"/>
      <c r="I3147" s="230"/>
      <c r="J3147" s="42"/>
      <c r="K3147" s="42"/>
      <c r="L3147" s="46"/>
      <c r="M3147" s="231"/>
      <c r="N3147" s="232"/>
      <c r="O3147" s="86"/>
      <c r="P3147" s="86"/>
      <c r="Q3147" s="86"/>
      <c r="R3147" s="86"/>
      <c r="S3147" s="86"/>
      <c r="T3147" s="87"/>
      <c r="U3147" s="40"/>
      <c r="V3147" s="40"/>
      <c r="W3147" s="40"/>
      <c r="X3147" s="40"/>
      <c r="Y3147" s="40"/>
      <c r="Z3147" s="40"/>
      <c r="AA3147" s="40"/>
      <c r="AB3147" s="40"/>
      <c r="AC3147" s="40"/>
      <c r="AD3147" s="40"/>
      <c r="AE3147" s="40"/>
      <c r="AT3147" s="19" t="s">
        <v>189</v>
      </c>
      <c r="AU3147" s="19" t="s">
        <v>82</v>
      </c>
    </row>
    <row r="3148" s="13" customFormat="1">
      <c r="A3148" s="13"/>
      <c r="B3148" s="235"/>
      <c r="C3148" s="236"/>
      <c r="D3148" s="228" t="s">
        <v>193</v>
      </c>
      <c r="E3148" s="236"/>
      <c r="F3148" s="238" t="s">
        <v>3406</v>
      </c>
      <c r="G3148" s="236"/>
      <c r="H3148" s="239">
        <v>761.072</v>
      </c>
      <c r="I3148" s="240"/>
      <c r="J3148" s="236"/>
      <c r="K3148" s="236"/>
      <c r="L3148" s="241"/>
      <c r="M3148" s="242"/>
      <c r="N3148" s="243"/>
      <c r="O3148" s="243"/>
      <c r="P3148" s="243"/>
      <c r="Q3148" s="243"/>
      <c r="R3148" s="243"/>
      <c r="S3148" s="243"/>
      <c r="T3148" s="244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45" t="s">
        <v>193</v>
      </c>
      <c r="AU3148" s="245" t="s">
        <v>82</v>
      </c>
      <c r="AV3148" s="13" t="s">
        <v>82</v>
      </c>
      <c r="AW3148" s="13" t="s">
        <v>4</v>
      </c>
      <c r="AX3148" s="13" t="s">
        <v>80</v>
      </c>
      <c r="AY3148" s="245" t="s">
        <v>180</v>
      </c>
    </row>
    <row r="3149" s="2" customFormat="1" ht="24.15" customHeight="1">
      <c r="A3149" s="40"/>
      <c r="B3149" s="41"/>
      <c r="C3149" s="215" t="s">
        <v>3407</v>
      </c>
      <c r="D3149" s="215" t="s">
        <v>182</v>
      </c>
      <c r="E3149" s="216" t="s">
        <v>3408</v>
      </c>
      <c r="F3149" s="217" t="s">
        <v>3409</v>
      </c>
      <c r="G3149" s="218" t="s">
        <v>197</v>
      </c>
      <c r="H3149" s="219">
        <v>7</v>
      </c>
      <c r="I3149" s="220"/>
      <c r="J3149" s="221">
        <f>ROUND(I3149*H3149,2)</f>
        <v>0</v>
      </c>
      <c r="K3149" s="217" t="s">
        <v>186</v>
      </c>
      <c r="L3149" s="46"/>
      <c r="M3149" s="222" t="s">
        <v>19</v>
      </c>
      <c r="N3149" s="223" t="s">
        <v>43</v>
      </c>
      <c r="O3149" s="86"/>
      <c r="P3149" s="224">
        <f>O3149*H3149</f>
        <v>0</v>
      </c>
      <c r="Q3149" s="224">
        <v>0.00108</v>
      </c>
      <c r="R3149" s="224">
        <f>Q3149*H3149</f>
        <v>0.0075599999999999999</v>
      </c>
      <c r="S3149" s="224">
        <v>0</v>
      </c>
      <c r="T3149" s="225">
        <f>S3149*H3149</f>
        <v>0</v>
      </c>
      <c r="U3149" s="40"/>
      <c r="V3149" s="40"/>
      <c r="W3149" s="40"/>
      <c r="X3149" s="40"/>
      <c r="Y3149" s="40"/>
      <c r="Z3149" s="40"/>
      <c r="AA3149" s="40"/>
      <c r="AB3149" s="40"/>
      <c r="AC3149" s="40"/>
      <c r="AD3149" s="40"/>
      <c r="AE3149" s="40"/>
      <c r="AR3149" s="226" t="s">
        <v>286</v>
      </c>
      <c r="AT3149" s="226" t="s">
        <v>182</v>
      </c>
      <c r="AU3149" s="226" t="s">
        <v>82</v>
      </c>
      <c r="AY3149" s="19" t="s">
        <v>180</v>
      </c>
      <c r="BE3149" s="227">
        <f>IF(N3149="základní",J3149,0)</f>
        <v>0</v>
      </c>
      <c r="BF3149" s="227">
        <f>IF(N3149="snížená",J3149,0)</f>
        <v>0</v>
      </c>
      <c r="BG3149" s="227">
        <f>IF(N3149="zákl. přenesená",J3149,0)</f>
        <v>0</v>
      </c>
      <c r="BH3149" s="227">
        <f>IF(N3149="sníž. přenesená",J3149,0)</f>
        <v>0</v>
      </c>
      <c r="BI3149" s="227">
        <f>IF(N3149="nulová",J3149,0)</f>
        <v>0</v>
      </c>
      <c r="BJ3149" s="19" t="s">
        <v>80</v>
      </c>
      <c r="BK3149" s="227">
        <f>ROUND(I3149*H3149,2)</f>
        <v>0</v>
      </c>
      <c r="BL3149" s="19" t="s">
        <v>286</v>
      </c>
      <c r="BM3149" s="226" t="s">
        <v>3410</v>
      </c>
    </row>
    <row r="3150" s="2" customFormat="1">
      <c r="A3150" s="40"/>
      <c r="B3150" s="41"/>
      <c r="C3150" s="42"/>
      <c r="D3150" s="228" t="s">
        <v>189</v>
      </c>
      <c r="E3150" s="42"/>
      <c r="F3150" s="229" t="s">
        <v>3411</v>
      </c>
      <c r="G3150" s="42"/>
      <c r="H3150" s="42"/>
      <c r="I3150" s="230"/>
      <c r="J3150" s="42"/>
      <c r="K3150" s="42"/>
      <c r="L3150" s="46"/>
      <c r="M3150" s="231"/>
      <c r="N3150" s="232"/>
      <c r="O3150" s="86"/>
      <c r="P3150" s="86"/>
      <c r="Q3150" s="86"/>
      <c r="R3150" s="86"/>
      <c r="S3150" s="86"/>
      <c r="T3150" s="87"/>
      <c r="U3150" s="40"/>
      <c r="V3150" s="40"/>
      <c r="W3150" s="40"/>
      <c r="X3150" s="40"/>
      <c r="Y3150" s="40"/>
      <c r="Z3150" s="40"/>
      <c r="AA3150" s="40"/>
      <c r="AB3150" s="40"/>
      <c r="AC3150" s="40"/>
      <c r="AD3150" s="40"/>
      <c r="AE3150" s="40"/>
      <c r="AT3150" s="19" t="s">
        <v>189</v>
      </c>
      <c r="AU3150" s="19" t="s">
        <v>82</v>
      </c>
    </row>
    <row r="3151" s="2" customFormat="1">
      <c r="A3151" s="40"/>
      <c r="B3151" s="41"/>
      <c r="C3151" s="42"/>
      <c r="D3151" s="233" t="s">
        <v>191</v>
      </c>
      <c r="E3151" s="42"/>
      <c r="F3151" s="234" t="s">
        <v>3412</v>
      </c>
      <c r="G3151" s="42"/>
      <c r="H3151" s="42"/>
      <c r="I3151" s="230"/>
      <c r="J3151" s="42"/>
      <c r="K3151" s="42"/>
      <c r="L3151" s="46"/>
      <c r="M3151" s="231"/>
      <c r="N3151" s="232"/>
      <c r="O3151" s="86"/>
      <c r="P3151" s="86"/>
      <c r="Q3151" s="86"/>
      <c r="R3151" s="86"/>
      <c r="S3151" s="86"/>
      <c r="T3151" s="87"/>
      <c r="U3151" s="40"/>
      <c r="V3151" s="40"/>
      <c r="W3151" s="40"/>
      <c r="X3151" s="40"/>
      <c r="Y3151" s="40"/>
      <c r="Z3151" s="40"/>
      <c r="AA3151" s="40"/>
      <c r="AB3151" s="40"/>
      <c r="AC3151" s="40"/>
      <c r="AD3151" s="40"/>
      <c r="AE3151" s="40"/>
      <c r="AT3151" s="19" t="s">
        <v>191</v>
      </c>
      <c r="AU3151" s="19" t="s">
        <v>82</v>
      </c>
    </row>
    <row r="3152" s="14" customFormat="1">
      <c r="A3152" s="14"/>
      <c r="B3152" s="246"/>
      <c r="C3152" s="247"/>
      <c r="D3152" s="228" t="s">
        <v>193</v>
      </c>
      <c r="E3152" s="248" t="s">
        <v>19</v>
      </c>
      <c r="F3152" s="249" t="s">
        <v>3413</v>
      </c>
      <c r="G3152" s="247"/>
      <c r="H3152" s="248" t="s">
        <v>19</v>
      </c>
      <c r="I3152" s="250"/>
      <c r="J3152" s="247"/>
      <c r="K3152" s="247"/>
      <c r="L3152" s="251"/>
      <c r="M3152" s="252"/>
      <c r="N3152" s="253"/>
      <c r="O3152" s="253"/>
      <c r="P3152" s="253"/>
      <c r="Q3152" s="253"/>
      <c r="R3152" s="253"/>
      <c r="S3152" s="253"/>
      <c r="T3152" s="254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55" t="s">
        <v>193</v>
      </c>
      <c r="AU3152" s="255" t="s">
        <v>82</v>
      </c>
      <c r="AV3152" s="14" t="s">
        <v>80</v>
      </c>
      <c r="AW3152" s="14" t="s">
        <v>33</v>
      </c>
      <c r="AX3152" s="14" t="s">
        <v>72</v>
      </c>
      <c r="AY3152" s="255" t="s">
        <v>180</v>
      </c>
    </row>
    <row r="3153" s="13" customFormat="1">
      <c r="A3153" s="13"/>
      <c r="B3153" s="235"/>
      <c r="C3153" s="236"/>
      <c r="D3153" s="228" t="s">
        <v>193</v>
      </c>
      <c r="E3153" s="237" t="s">
        <v>19</v>
      </c>
      <c r="F3153" s="238" t="s">
        <v>82</v>
      </c>
      <c r="G3153" s="236"/>
      <c r="H3153" s="239">
        <v>2</v>
      </c>
      <c r="I3153" s="240"/>
      <c r="J3153" s="236"/>
      <c r="K3153" s="236"/>
      <c r="L3153" s="241"/>
      <c r="M3153" s="242"/>
      <c r="N3153" s="243"/>
      <c r="O3153" s="243"/>
      <c r="P3153" s="243"/>
      <c r="Q3153" s="243"/>
      <c r="R3153" s="243"/>
      <c r="S3153" s="243"/>
      <c r="T3153" s="244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45" t="s">
        <v>193</v>
      </c>
      <c r="AU3153" s="245" t="s">
        <v>82</v>
      </c>
      <c r="AV3153" s="13" t="s">
        <v>82</v>
      </c>
      <c r="AW3153" s="13" t="s">
        <v>33</v>
      </c>
      <c r="AX3153" s="13" t="s">
        <v>72</v>
      </c>
      <c r="AY3153" s="245" t="s">
        <v>180</v>
      </c>
    </row>
    <row r="3154" s="14" customFormat="1">
      <c r="A3154" s="14"/>
      <c r="B3154" s="246"/>
      <c r="C3154" s="247"/>
      <c r="D3154" s="228" t="s">
        <v>193</v>
      </c>
      <c r="E3154" s="248" t="s">
        <v>19</v>
      </c>
      <c r="F3154" s="249" t="s">
        <v>3414</v>
      </c>
      <c r="G3154" s="247"/>
      <c r="H3154" s="248" t="s">
        <v>19</v>
      </c>
      <c r="I3154" s="250"/>
      <c r="J3154" s="247"/>
      <c r="K3154" s="247"/>
      <c r="L3154" s="251"/>
      <c r="M3154" s="252"/>
      <c r="N3154" s="253"/>
      <c r="O3154" s="253"/>
      <c r="P3154" s="253"/>
      <c r="Q3154" s="253"/>
      <c r="R3154" s="253"/>
      <c r="S3154" s="253"/>
      <c r="T3154" s="25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T3154" s="255" t="s">
        <v>193</v>
      </c>
      <c r="AU3154" s="255" t="s">
        <v>82</v>
      </c>
      <c r="AV3154" s="14" t="s">
        <v>80</v>
      </c>
      <c r="AW3154" s="14" t="s">
        <v>33</v>
      </c>
      <c r="AX3154" s="14" t="s">
        <v>72</v>
      </c>
      <c r="AY3154" s="255" t="s">
        <v>180</v>
      </c>
    </row>
    <row r="3155" s="13" customFormat="1">
      <c r="A3155" s="13"/>
      <c r="B3155" s="235"/>
      <c r="C3155" s="236"/>
      <c r="D3155" s="228" t="s">
        <v>193</v>
      </c>
      <c r="E3155" s="237" t="s">
        <v>19</v>
      </c>
      <c r="F3155" s="238" t="s">
        <v>80</v>
      </c>
      <c r="G3155" s="236"/>
      <c r="H3155" s="239">
        <v>1</v>
      </c>
      <c r="I3155" s="240"/>
      <c r="J3155" s="236"/>
      <c r="K3155" s="236"/>
      <c r="L3155" s="241"/>
      <c r="M3155" s="242"/>
      <c r="N3155" s="243"/>
      <c r="O3155" s="243"/>
      <c r="P3155" s="243"/>
      <c r="Q3155" s="243"/>
      <c r="R3155" s="243"/>
      <c r="S3155" s="243"/>
      <c r="T3155" s="244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T3155" s="245" t="s">
        <v>193</v>
      </c>
      <c r="AU3155" s="245" t="s">
        <v>82</v>
      </c>
      <c r="AV3155" s="13" t="s">
        <v>82</v>
      </c>
      <c r="AW3155" s="13" t="s">
        <v>33</v>
      </c>
      <c r="AX3155" s="13" t="s">
        <v>72</v>
      </c>
      <c r="AY3155" s="245" t="s">
        <v>180</v>
      </c>
    </row>
    <row r="3156" s="14" customFormat="1">
      <c r="A3156" s="14"/>
      <c r="B3156" s="246"/>
      <c r="C3156" s="247"/>
      <c r="D3156" s="228" t="s">
        <v>193</v>
      </c>
      <c r="E3156" s="248" t="s">
        <v>19</v>
      </c>
      <c r="F3156" s="249" t="s">
        <v>3415</v>
      </c>
      <c r="G3156" s="247"/>
      <c r="H3156" s="248" t="s">
        <v>19</v>
      </c>
      <c r="I3156" s="250"/>
      <c r="J3156" s="247"/>
      <c r="K3156" s="247"/>
      <c r="L3156" s="251"/>
      <c r="M3156" s="252"/>
      <c r="N3156" s="253"/>
      <c r="O3156" s="253"/>
      <c r="P3156" s="253"/>
      <c r="Q3156" s="253"/>
      <c r="R3156" s="253"/>
      <c r="S3156" s="253"/>
      <c r="T3156" s="254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T3156" s="255" t="s">
        <v>193</v>
      </c>
      <c r="AU3156" s="255" t="s">
        <v>82</v>
      </c>
      <c r="AV3156" s="14" t="s">
        <v>80</v>
      </c>
      <c r="AW3156" s="14" t="s">
        <v>33</v>
      </c>
      <c r="AX3156" s="14" t="s">
        <v>72</v>
      </c>
      <c r="AY3156" s="255" t="s">
        <v>180</v>
      </c>
    </row>
    <row r="3157" s="13" customFormat="1">
      <c r="A3157" s="13"/>
      <c r="B3157" s="235"/>
      <c r="C3157" s="236"/>
      <c r="D3157" s="228" t="s">
        <v>193</v>
      </c>
      <c r="E3157" s="237" t="s">
        <v>19</v>
      </c>
      <c r="F3157" s="238" t="s">
        <v>187</v>
      </c>
      <c r="G3157" s="236"/>
      <c r="H3157" s="239">
        <v>4</v>
      </c>
      <c r="I3157" s="240"/>
      <c r="J3157" s="236"/>
      <c r="K3157" s="236"/>
      <c r="L3157" s="241"/>
      <c r="M3157" s="242"/>
      <c r="N3157" s="243"/>
      <c r="O3157" s="243"/>
      <c r="P3157" s="243"/>
      <c r="Q3157" s="243"/>
      <c r="R3157" s="243"/>
      <c r="S3157" s="243"/>
      <c r="T3157" s="244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45" t="s">
        <v>193</v>
      </c>
      <c r="AU3157" s="245" t="s">
        <v>82</v>
      </c>
      <c r="AV3157" s="13" t="s">
        <v>82</v>
      </c>
      <c r="AW3157" s="13" t="s">
        <v>33</v>
      </c>
      <c r="AX3157" s="13" t="s">
        <v>72</v>
      </c>
      <c r="AY3157" s="245" t="s">
        <v>180</v>
      </c>
    </row>
    <row r="3158" s="15" customFormat="1">
      <c r="A3158" s="15"/>
      <c r="B3158" s="256"/>
      <c r="C3158" s="257"/>
      <c r="D3158" s="228" t="s">
        <v>193</v>
      </c>
      <c r="E3158" s="258" t="s">
        <v>19</v>
      </c>
      <c r="F3158" s="259" t="s">
        <v>353</v>
      </c>
      <c r="G3158" s="257"/>
      <c r="H3158" s="260">
        <v>7</v>
      </c>
      <c r="I3158" s="261"/>
      <c r="J3158" s="257"/>
      <c r="K3158" s="257"/>
      <c r="L3158" s="262"/>
      <c r="M3158" s="263"/>
      <c r="N3158" s="264"/>
      <c r="O3158" s="264"/>
      <c r="P3158" s="264"/>
      <c r="Q3158" s="264"/>
      <c r="R3158" s="264"/>
      <c r="S3158" s="264"/>
      <c r="T3158" s="265"/>
      <c r="U3158" s="15"/>
      <c r="V3158" s="15"/>
      <c r="W3158" s="15"/>
      <c r="X3158" s="15"/>
      <c r="Y3158" s="15"/>
      <c r="Z3158" s="15"/>
      <c r="AA3158" s="15"/>
      <c r="AB3158" s="15"/>
      <c r="AC3158" s="15"/>
      <c r="AD3158" s="15"/>
      <c r="AE3158" s="15"/>
      <c r="AT3158" s="266" t="s">
        <v>193</v>
      </c>
      <c r="AU3158" s="266" t="s">
        <v>82</v>
      </c>
      <c r="AV3158" s="15" t="s">
        <v>187</v>
      </c>
      <c r="AW3158" s="15" t="s">
        <v>33</v>
      </c>
      <c r="AX3158" s="15" t="s">
        <v>80</v>
      </c>
      <c r="AY3158" s="266" t="s">
        <v>180</v>
      </c>
    </row>
    <row r="3159" s="2" customFormat="1" ht="16.5" customHeight="1">
      <c r="A3159" s="40"/>
      <c r="B3159" s="41"/>
      <c r="C3159" s="282" t="s">
        <v>3416</v>
      </c>
      <c r="D3159" s="282" t="s">
        <v>754</v>
      </c>
      <c r="E3159" s="283" t="s">
        <v>3417</v>
      </c>
      <c r="F3159" s="284" t="s">
        <v>3418</v>
      </c>
      <c r="G3159" s="285" t="s">
        <v>197</v>
      </c>
      <c r="H3159" s="286">
        <v>6</v>
      </c>
      <c r="I3159" s="287"/>
      <c r="J3159" s="288">
        <f>ROUND(I3159*H3159,2)</f>
        <v>0</v>
      </c>
      <c r="K3159" s="284" t="s">
        <v>186</v>
      </c>
      <c r="L3159" s="289"/>
      <c r="M3159" s="290" t="s">
        <v>19</v>
      </c>
      <c r="N3159" s="291" t="s">
        <v>43</v>
      </c>
      <c r="O3159" s="86"/>
      <c r="P3159" s="224">
        <f>O3159*H3159</f>
        <v>0</v>
      </c>
      <c r="Q3159" s="224">
        <v>0.0030000000000000001</v>
      </c>
      <c r="R3159" s="224">
        <f>Q3159*H3159</f>
        <v>0.018000000000000002</v>
      </c>
      <c r="S3159" s="224">
        <v>0</v>
      </c>
      <c r="T3159" s="225">
        <f>S3159*H3159</f>
        <v>0</v>
      </c>
      <c r="U3159" s="40"/>
      <c r="V3159" s="40"/>
      <c r="W3159" s="40"/>
      <c r="X3159" s="40"/>
      <c r="Y3159" s="40"/>
      <c r="Z3159" s="40"/>
      <c r="AA3159" s="40"/>
      <c r="AB3159" s="40"/>
      <c r="AC3159" s="40"/>
      <c r="AD3159" s="40"/>
      <c r="AE3159" s="40"/>
      <c r="AR3159" s="226" t="s">
        <v>398</v>
      </c>
      <c r="AT3159" s="226" t="s">
        <v>754</v>
      </c>
      <c r="AU3159" s="226" t="s">
        <v>82</v>
      </c>
      <c r="AY3159" s="19" t="s">
        <v>180</v>
      </c>
      <c r="BE3159" s="227">
        <f>IF(N3159="základní",J3159,0)</f>
        <v>0</v>
      </c>
      <c r="BF3159" s="227">
        <f>IF(N3159="snížená",J3159,0)</f>
        <v>0</v>
      </c>
      <c r="BG3159" s="227">
        <f>IF(N3159="zákl. přenesená",J3159,0)</f>
        <v>0</v>
      </c>
      <c r="BH3159" s="227">
        <f>IF(N3159="sníž. přenesená",J3159,0)</f>
        <v>0</v>
      </c>
      <c r="BI3159" s="227">
        <f>IF(N3159="nulová",J3159,0)</f>
        <v>0</v>
      </c>
      <c r="BJ3159" s="19" t="s">
        <v>80</v>
      </c>
      <c r="BK3159" s="227">
        <f>ROUND(I3159*H3159,2)</f>
        <v>0</v>
      </c>
      <c r="BL3159" s="19" t="s">
        <v>286</v>
      </c>
      <c r="BM3159" s="226" t="s">
        <v>3419</v>
      </c>
    </row>
    <row r="3160" s="2" customFormat="1">
      <c r="A3160" s="40"/>
      <c r="B3160" s="41"/>
      <c r="C3160" s="42"/>
      <c r="D3160" s="228" t="s">
        <v>189</v>
      </c>
      <c r="E3160" s="42"/>
      <c r="F3160" s="229" t="s">
        <v>3418</v>
      </c>
      <c r="G3160" s="42"/>
      <c r="H3160" s="42"/>
      <c r="I3160" s="230"/>
      <c r="J3160" s="42"/>
      <c r="K3160" s="42"/>
      <c r="L3160" s="46"/>
      <c r="M3160" s="231"/>
      <c r="N3160" s="232"/>
      <c r="O3160" s="86"/>
      <c r="P3160" s="86"/>
      <c r="Q3160" s="86"/>
      <c r="R3160" s="86"/>
      <c r="S3160" s="86"/>
      <c r="T3160" s="87"/>
      <c r="U3160" s="40"/>
      <c r="V3160" s="40"/>
      <c r="W3160" s="40"/>
      <c r="X3160" s="40"/>
      <c r="Y3160" s="40"/>
      <c r="Z3160" s="40"/>
      <c r="AA3160" s="40"/>
      <c r="AB3160" s="40"/>
      <c r="AC3160" s="40"/>
      <c r="AD3160" s="40"/>
      <c r="AE3160" s="40"/>
      <c r="AT3160" s="19" t="s">
        <v>189</v>
      </c>
      <c r="AU3160" s="19" t="s">
        <v>82</v>
      </c>
    </row>
    <row r="3161" s="2" customFormat="1" ht="16.5" customHeight="1">
      <c r="A3161" s="40"/>
      <c r="B3161" s="41"/>
      <c r="C3161" s="282" t="s">
        <v>3420</v>
      </c>
      <c r="D3161" s="282" t="s">
        <v>754</v>
      </c>
      <c r="E3161" s="283" t="s">
        <v>3421</v>
      </c>
      <c r="F3161" s="284" t="s">
        <v>3422</v>
      </c>
      <c r="G3161" s="285" t="s">
        <v>197</v>
      </c>
      <c r="H3161" s="286">
        <v>1</v>
      </c>
      <c r="I3161" s="287"/>
      <c r="J3161" s="288">
        <f>ROUND(I3161*H3161,2)</f>
        <v>0</v>
      </c>
      <c r="K3161" s="284" t="s">
        <v>186</v>
      </c>
      <c r="L3161" s="289"/>
      <c r="M3161" s="290" t="s">
        <v>19</v>
      </c>
      <c r="N3161" s="291" t="s">
        <v>43</v>
      </c>
      <c r="O3161" s="86"/>
      <c r="P3161" s="224">
        <f>O3161*H3161</f>
        <v>0</v>
      </c>
      <c r="Q3161" s="224">
        <v>0.0020200000000000001</v>
      </c>
      <c r="R3161" s="224">
        <f>Q3161*H3161</f>
        <v>0.0020200000000000001</v>
      </c>
      <c r="S3161" s="224">
        <v>0</v>
      </c>
      <c r="T3161" s="225">
        <f>S3161*H3161</f>
        <v>0</v>
      </c>
      <c r="U3161" s="40"/>
      <c r="V3161" s="40"/>
      <c r="W3161" s="40"/>
      <c r="X3161" s="40"/>
      <c r="Y3161" s="40"/>
      <c r="Z3161" s="40"/>
      <c r="AA3161" s="40"/>
      <c r="AB3161" s="40"/>
      <c r="AC3161" s="40"/>
      <c r="AD3161" s="40"/>
      <c r="AE3161" s="40"/>
      <c r="AR3161" s="226" t="s">
        <v>398</v>
      </c>
      <c r="AT3161" s="226" t="s">
        <v>754</v>
      </c>
      <c r="AU3161" s="226" t="s">
        <v>82</v>
      </c>
      <c r="AY3161" s="19" t="s">
        <v>180</v>
      </c>
      <c r="BE3161" s="227">
        <f>IF(N3161="základní",J3161,0)</f>
        <v>0</v>
      </c>
      <c r="BF3161" s="227">
        <f>IF(N3161="snížená",J3161,0)</f>
        <v>0</v>
      </c>
      <c r="BG3161" s="227">
        <f>IF(N3161="zákl. přenesená",J3161,0)</f>
        <v>0</v>
      </c>
      <c r="BH3161" s="227">
        <f>IF(N3161="sníž. přenesená",J3161,0)</f>
        <v>0</v>
      </c>
      <c r="BI3161" s="227">
        <f>IF(N3161="nulová",J3161,0)</f>
        <v>0</v>
      </c>
      <c r="BJ3161" s="19" t="s">
        <v>80</v>
      </c>
      <c r="BK3161" s="227">
        <f>ROUND(I3161*H3161,2)</f>
        <v>0</v>
      </c>
      <c r="BL3161" s="19" t="s">
        <v>286</v>
      </c>
      <c r="BM3161" s="226" t="s">
        <v>3423</v>
      </c>
    </row>
    <row r="3162" s="2" customFormat="1">
      <c r="A3162" s="40"/>
      <c r="B3162" s="41"/>
      <c r="C3162" s="42"/>
      <c r="D3162" s="228" t="s">
        <v>189</v>
      </c>
      <c r="E3162" s="42"/>
      <c r="F3162" s="229" t="s">
        <v>3422</v>
      </c>
      <c r="G3162" s="42"/>
      <c r="H3162" s="42"/>
      <c r="I3162" s="230"/>
      <c r="J3162" s="42"/>
      <c r="K3162" s="42"/>
      <c r="L3162" s="46"/>
      <c r="M3162" s="231"/>
      <c r="N3162" s="232"/>
      <c r="O3162" s="86"/>
      <c r="P3162" s="86"/>
      <c r="Q3162" s="86"/>
      <c r="R3162" s="86"/>
      <c r="S3162" s="86"/>
      <c r="T3162" s="87"/>
      <c r="U3162" s="40"/>
      <c r="V3162" s="40"/>
      <c r="W3162" s="40"/>
      <c r="X3162" s="40"/>
      <c r="Y3162" s="40"/>
      <c r="Z3162" s="40"/>
      <c r="AA3162" s="40"/>
      <c r="AB3162" s="40"/>
      <c r="AC3162" s="40"/>
      <c r="AD3162" s="40"/>
      <c r="AE3162" s="40"/>
      <c r="AT3162" s="19" t="s">
        <v>189</v>
      </c>
      <c r="AU3162" s="19" t="s">
        <v>82</v>
      </c>
    </row>
    <row r="3163" s="2" customFormat="1" ht="16.5" customHeight="1">
      <c r="A3163" s="40"/>
      <c r="B3163" s="41"/>
      <c r="C3163" s="215" t="s">
        <v>3424</v>
      </c>
      <c r="D3163" s="215" t="s">
        <v>182</v>
      </c>
      <c r="E3163" s="216" t="s">
        <v>3425</v>
      </c>
      <c r="F3163" s="217" t="s">
        <v>3426</v>
      </c>
      <c r="G3163" s="218" t="s">
        <v>185</v>
      </c>
      <c r="H3163" s="219">
        <v>429</v>
      </c>
      <c r="I3163" s="220"/>
      <c r="J3163" s="221">
        <f>ROUND(I3163*H3163,2)</f>
        <v>0</v>
      </c>
      <c r="K3163" s="217" t="s">
        <v>186</v>
      </c>
      <c r="L3163" s="46"/>
      <c r="M3163" s="222" t="s">
        <v>19</v>
      </c>
      <c r="N3163" s="223" t="s">
        <v>43</v>
      </c>
      <c r="O3163" s="86"/>
      <c r="P3163" s="224">
        <f>O3163*H3163</f>
        <v>0</v>
      </c>
      <c r="Q3163" s="224">
        <v>0</v>
      </c>
      <c r="R3163" s="224">
        <f>Q3163*H3163</f>
        <v>0</v>
      </c>
      <c r="S3163" s="224">
        <v>0</v>
      </c>
      <c r="T3163" s="225">
        <f>S3163*H3163</f>
        <v>0</v>
      </c>
      <c r="U3163" s="40"/>
      <c r="V3163" s="40"/>
      <c r="W3163" s="40"/>
      <c r="X3163" s="40"/>
      <c r="Y3163" s="40"/>
      <c r="Z3163" s="40"/>
      <c r="AA3163" s="40"/>
      <c r="AB3163" s="40"/>
      <c r="AC3163" s="40"/>
      <c r="AD3163" s="40"/>
      <c r="AE3163" s="40"/>
      <c r="AR3163" s="226" t="s">
        <v>286</v>
      </c>
      <c r="AT3163" s="226" t="s">
        <v>182</v>
      </c>
      <c r="AU3163" s="226" t="s">
        <v>82</v>
      </c>
      <c r="AY3163" s="19" t="s">
        <v>180</v>
      </c>
      <c r="BE3163" s="227">
        <f>IF(N3163="základní",J3163,0)</f>
        <v>0</v>
      </c>
      <c r="BF3163" s="227">
        <f>IF(N3163="snížená",J3163,0)</f>
        <v>0</v>
      </c>
      <c r="BG3163" s="227">
        <f>IF(N3163="zákl. přenesená",J3163,0)</f>
        <v>0</v>
      </c>
      <c r="BH3163" s="227">
        <f>IF(N3163="sníž. přenesená",J3163,0)</f>
        <v>0</v>
      </c>
      <c r="BI3163" s="227">
        <f>IF(N3163="nulová",J3163,0)</f>
        <v>0</v>
      </c>
      <c r="BJ3163" s="19" t="s">
        <v>80</v>
      </c>
      <c r="BK3163" s="227">
        <f>ROUND(I3163*H3163,2)</f>
        <v>0</v>
      </c>
      <c r="BL3163" s="19" t="s">
        <v>286</v>
      </c>
      <c r="BM3163" s="226" t="s">
        <v>3427</v>
      </c>
    </row>
    <row r="3164" s="2" customFormat="1">
      <c r="A3164" s="40"/>
      <c r="B3164" s="41"/>
      <c r="C3164" s="42"/>
      <c r="D3164" s="228" t="s">
        <v>189</v>
      </c>
      <c r="E3164" s="42"/>
      <c r="F3164" s="229" t="s">
        <v>3428</v>
      </c>
      <c r="G3164" s="42"/>
      <c r="H3164" s="42"/>
      <c r="I3164" s="230"/>
      <c r="J3164" s="42"/>
      <c r="K3164" s="42"/>
      <c r="L3164" s="46"/>
      <c r="M3164" s="231"/>
      <c r="N3164" s="232"/>
      <c r="O3164" s="86"/>
      <c r="P3164" s="86"/>
      <c r="Q3164" s="86"/>
      <c r="R3164" s="86"/>
      <c r="S3164" s="86"/>
      <c r="T3164" s="87"/>
      <c r="U3164" s="40"/>
      <c r="V3164" s="40"/>
      <c r="W3164" s="40"/>
      <c r="X3164" s="40"/>
      <c r="Y3164" s="40"/>
      <c r="Z3164" s="40"/>
      <c r="AA3164" s="40"/>
      <c r="AB3164" s="40"/>
      <c r="AC3164" s="40"/>
      <c r="AD3164" s="40"/>
      <c r="AE3164" s="40"/>
      <c r="AT3164" s="19" t="s">
        <v>189</v>
      </c>
      <c r="AU3164" s="19" t="s">
        <v>82</v>
      </c>
    </row>
    <row r="3165" s="2" customFormat="1">
      <c r="A3165" s="40"/>
      <c r="B3165" s="41"/>
      <c r="C3165" s="42"/>
      <c r="D3165" s="233" t="s">
        <v>191</v>
      </c>
      <c r="E3165" s="42"/>
      <c r="F3165" s="234" t="s">
        <v>3429</v>
      </c>
      <c r="G3165" s="42"/>
      <c r="H3165" s="42"/>
      <c r="I3165" s="230"/>
      <c r="J3165" s="42"/>
      <c r="K3165" s="42"/>
      <c r="L3165" s="46"/>
      <c r="M3165" s="231"/>
      <c r="N3165" s="232"/>
      <c r="O3165" s="86"/>
      <c r="P3165" s="86"/>
      <c r="Q3165" s="86"/>
      <c r="R3165" s="86"/>
      <c r="S3165" s="86"/>
      <c r="T3165" s="87"/>
      <c r="U3165" s="40"/>
      <c r="V3165" s="40"/>
      <c r="W3165" s="40"/>
      <c r="X3165" s="40"/>
      <c r="Y3165" s="40"/>
      <c r="Z3165" s="40"/>
      <c r="AA3165" s="40"/>
      <c r="AB3165" s="40"/>
      <c r="AC3165" s="40"/>
      <c r="AD3165" s="40"/>
      <c r="AE3165" s="40"/>
      <c r="AT3165" s="19" t="s">
        <v>191</v>
      </c>
      <c r="AU3165" s="19" t="s">
        <v>82</v>
      </c>
    </row>
    <row r="3166" s="14" customFormat="1">
      <c r="A3166" s="14"/>
      <c r="B3166" s="246"/>
      <c r="C3166" s="247"/>
      <c r="D3166" s="228" t="s">
        <v>193</v>
      </c>
      <c r="E3166" s="248" t="s">
        <v>19</v>
      </c>
      <c r="F3166" s="249" t="s">
        <v>3430</v>
      </c>
      <c r="G3166" s="247"/>
      <c r="H3166" s="248" t="s">
        <v>19</v>
      </c>
      <c r="I3166" s="250"/>
      <c r="J3166" s="247"/>
      <c r="K3166" s="247"/>
      <c r="L3166" s="251"/>
      <c r="M3166" s="252"/>
      <c r="N3166" s="253"/>
      <c r="O3166" s="253"/>
      <c r="P3166" s="253"/>
      <c r="Q3166" s="253"/>
      <c r="R3166" s="253"/>
      <c r="S3166" s="253"/>
      <c r="T3166" s="254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T3166" s="255" t="s">
        <v>193</v>
      </c>
      <c r="AU3166" s="255" t="s">
        <v>82</v>
      </c>
      <c r="AV3166" s="14" t="s">
        <v>80</v>
      </c>
      <c r="AW3166" s="14" t="s">
        <v>33</v>
      </c>
      <c r="AX3166" s="14" t="s">
        <v>72</v>
      </c>
      <c r="AY3166" s="255" t="s">
        <v>180</v>
      </c>
    </row>
    <row r="3167" s="13" customFormat="1">
      <c r="A3167" s="13"/>
      <c r="B3167" s="235"/>
      <c r="C3167" s="236"/>
      <c r="D3167" s="228" t="s">
        <v>193</v>
      </c>
      <c r="E3167" s="237" t="s">
        <v>19</v>
      </c>
      <c r="F3167" s="238" t="s">
        <v>3431</v>
      </c>
      <c r="G3167" s="236"/>
      <c r="H3167" s="239">
        <v>429</v>
      </c>
      <c r="I3167" s="240"/>
      <c r="J3167" s="236"/>
      <c r="K3167" s="236"/>
      <c r="L3167" s="241"/>
      <c r="M3167" s="242"/>
      <c r="N3167" s="243"/>
      <c r="O3167" s="243"/>
      <c r="P3167" s="243"/>
      <c r="Q3167" s="243"/>
      <c r="R3167" s="243"/>
      <c r="S3167" s="243"/>
      <c r="T3167" s="244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45" t="s">
        <v>193</v>
      </c>
      <c r="AU3167" s="245" t="s">
        <v>82</v>
      </c>
      <c r="AV3167" s="13" t="s">
        <v>82</v>
      </c>
      <c r="AW3167" s="13" t="s">
        <v>33</v>
      </c>
      <c r="AX3167" s="13" t="s">
        <v>80</v>
      </c>
      <c r="AY3167" s="245" t="s">
        <v>180</v>
      </c>
    </row>
    <row r="3168" s="2" customFormat="1" ht="16.5" customHeight="1">
      <c r="A3168" s="40"/>
      <c r="B3168" s="41"/>
      <c r="C3168" s="282" t="s">
        <v>3432</v>
      </c>
      <c r="D3168" s="282" t="s">
        <v>754</v>
      </c>
      <c r="E3168" s="283" t="s">
        <v>3433</v>
      </c>
      <c r="F3168" s="284" t="s">
        <v>3434</v>
      </c>
      <c r="G3168" s="285" t="s">
        <v>185</v>
      </c>
      <c r="H3168" s="286">
        <v>514.79999999999995</v>
      </c>
      <c r="I3168" s="287"/>
      <c r="J3168" s="288">
        <f>ROUND(I3168*H3168,2)</f>
        <v>0</v>
      </c>
      <c r="K3168" s="284" t="s">
        <v>186</v>
      </c>
      <c r="L3168" s="289"/>
      <c r="M3168" s="290" t="s">
        <v>19</v>
      </c>
      <c r="N3168" s="291" t="s">
        <v>43</v>
      </c>
      <c r="O3168" s="86"/>
      <c r="P3168" s="224">
        <f>O3168*H3168</f>
        <v>0</v>
      </c>
      <c r="Q3168" s="224">
        <v>0.00010000000000000001</v>
      </c>
      <c r="R3168" s="224">
        <f>Q3168*H3168</f>
        <v>0.051479999999999998</v>
      </c>
      <c r="S3168" s="224">
        <v>0</v>
      </c>
      <c r="T3168" s="225">
        <f>S3168*H3168</f>
        <v>0</v>
      </c>
      <c r="U3168" s="40"/>
      <c r="V3168" s="40"/>
      <c r="W3168" s="40"/>
      <c r="X3168" s="40"/>
      <c r="Y3168" s="40"/>
      <c r="Z3168" s="40"/>
      <c r="AA3168" s="40"/>
      <c r="AB3168" s="40"/>
      <c r="AC3168" s="40"/>
      <c r="AD3168" s="40"/>
      <c r="AE3168" s="40"/>
      <c r="AR3168" s="226" t="s">
        <v>398</v>
      </c>
      <c r="AT3168" s="226" t="s">
        <v>754</v>
      </c>
      <c r="AU3168" s="226" t="s">
        <v>82</v>
      </c>
      <c r="AY3168" s="19" t="s">
        <v>180</v>
      </c>
      <c r="BE3168" s="227">
        <f>IF(N3168="základní",J3168,0)</f>
        <v>0</v>
      </c>
      <c r="BF3168" s="227">
        <f>IF(N3168="snížená",J3168,0)</f>
        <v>0</v>
      </c>
      <c r="BG3168" s="227">
        <f>IF(N3168="zákl. přenesená",J3168,0)</f>
        <v>0</v>
      </c>
      <c r="BH3168" s="227">
        <f>IF(N3168="sníž. přenesená",J3168,0)</f>
        <v>0</v>
      </c>
      <c r="BI3168" s="227">
        <f>IF(N3168="nulová",J3168,0)</f>
        <v>0</v>
      </c>
      <c r="BJ3168" s="19" t="s">
        <v>80</v>
      </c>
      <c r="BK3168" s="227">
        <f>ROUND(I3168*H3168,2)</f>
        <v>0</v>
      </c>
      <c r="BL3168" s="19" t="s">
        <v>286</v>
      </c>
      <c r="BM3168" s="226" t="s">
        <v>3435</v>
      </c>
    </row>
    <row r="3169" s="2" customFormat="1">
      <c r="A3169" s="40"/>
      <c r="B3169" s="41"/>
      <c r="C3169" s="42"/>
      <c r="D3169" s="228" t="s">
        <v>189</v>
      </c>
      <c r="E3169" s="42"/>
      <c r="F3169" s="229" t="s">
        <v>3434</v>
      </c>
      <c r="G3169" s="42"/>
      <c r="H3169" s="42"/>
      <c r="I3169" s="230"/>
      <c r="J3169" s="42"/>
      <c r="K3169" s="42"/>
      <c r="L3169" s="46"/>
      <c r="M3169" s="231"/>
      <c r="N3169" s="232"/>
      <c r="O3169" s="86"/>
      <c r="P3169" s="86"/>
      <c r="Q3169" s="86"/>
      <c r="R3169" s="86"/>
      <c r="S3169" s="86"/>
      <c r="T3169" s="87"/>
      <c r="U3169" s="40"/>
      <c r="V3169" s="40"/>
      <c r="W3169" s="40"/>
      <c r="X3169" s="40"/>
      <c r="Y3169" s="40"/>
      <c r="Z3169" s="40"/>
      <c r="AA3169" s="40"/>
      <c r="AB3169" s="40"/>
      <c r="AC3169" s="40"/>
      <c r="AD3169" s="40"/>
      <c r="AE3169" s="40"/>
      <c r="AT3169" s="19" t="s">
        <v>189</v>
      </c>
      <c r="AU3169" s="19" t="s">
        <v>82</v>
      </c>
    </row>
    <row r="3170" s="13" customFormat="1">
      <c r="A3170" s="13"/>
      <c r="B3170" s="235"/>
      <c r="C3170" s="236"/>
      <c r="D3170" s="228" t="s">
        <v>193</v>
      </c>
      <c r="E3170" s="237" t="s">
        <v>19</v>
      </c>
      <c r="F3170" s="238" t="s">
        <v>3436</v>
      </c>
      <c r="G3170" s="236"/>
      <c r="H3170" s="239">
        <v>514.79999999999995</v>
      </c>
      <c r="I3170" s="240"/>
      <c r="J3170" s="236"/>
      <c r="K3170" s="236"/>
      <c r="L3170" s="241"/>
      <c r="M3170" s="242"/>
      <c r="N3170" s="243"/>
      <c r="O3170" s="243"/>
      <c r="P3170" s="243"/>
      <c r="Q3170" s="243"/>
      <c r="R3170" s="243"/>
      <c r="S3170" s="243"/>
      <c r="T3170" s="244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45" t="s">
        <v>193</v>
      </c>
      <c r="AU3170" s="245" t="s">
        <v>82</v>
      </c>
      <c r="AV3170" s="13" t="s">
        <v>82</v>
      </c>
      <c r="AW3170" s="13" t="s">
        <v>33</v>
      </c>
      <c r="AX3170" s="13" t="s">
        <v>80</v>
      </c>
      <c r="AY3170" s="245" t="s">
        <v>180</v>
      </c>
    </row>
    <row r="3171" s="2" customFormat="1" ht="16.5" customHeight="1">
      <c r="A3171" s="40"/>
      <c r="B3171" s="41"/>
      <c r="C3171" s="215" t="s">
        <v>3437</v>
      </c>
      <c r="D3171" s="215" t="s">
        <v>182</v>
      </c>
      <c r="E3171" s="216" t="s">
        <v>3438</v>
      </c>
      <c r="F3171" s="217" t="s">
        <v>3439</v>
      </c>
      <c r="G3171" s="218" t="s">
        <v>185</v>
      </c>
      <c r="H3171" s="219">
        <v>428.97899999999998</v>
      </c>
      <c r="I3171" s="220"/>
      <c r="J3171" s="221">
        <f>ROUND(I3171*H3171,2)</f>
        <v>0</v>
      </c>
      <c r="K3171" s="217" t="s">
        <v>186</v>
      </c>
      <c r="L3171" s="46"/>
      <c r="M3171" s="222" t="s">
        <v>19</v>
      </c>
      <c r="N3171" s="223" t="s">
        <v>43</v>
      </c>
      <c r="O3171" s="86"/>
      <c r="P3171" s="224">
        <f>O3171*H3171</f>
        <v>0</v>
      </c>
      <c r="Q3171" s="224">
        <v>0</v>
      </c>
      <c r="R3171" s="224">
        <f>Q3171*H3171</f>
        <v>0</v>
      </c>
      <c r="S3171" s="224">
        <v>0</v>
      </c>
      <c r="T3171" s="225">
        <f>S3171*H3171</f>
        <v>0</v>
      </c>
      <c r="U3171" s="40"/>
      <c r="V3171" s="40"/>
      <c r="W3171" s="40"/>
      <c r="X3171" s="40"/>
      <c r="Y3171" s="40"/>
      <c r="Z3171" s="40"/>
      <c r="AA3171" s="40"/>
      <c r="AB3171" s="40"/>
      <c r="AC3171" s="40"/>
      <c r="AD3171" s="40"/>
      <c r="AE3171" s="40"/>
      <c r="AR3171" s="226" t="s">
        <v>286</v>
      </c>
      <c r="AT3171" s="226" t="s">
        <v>182</v>
      </c>
      <c r="AU3171" s="226" t="s">
        <v>82</v>
      </c>
      <c r="AY3171" s="19" t="s">
        <v>180</v>
      </c>
      <c r="BE3171" s="227">
        <f>IF(N3171="základní",J3171,0)</f>
        <v>0</v>
      </c>
      <c r="BF3171" s="227">
        <f>IF(N3171="snížená",J3171,0)</f>
        <v>0</v>
      </c>
      <c r="BG3171" s="227">
        <f>IF(N3171="zákl. přenesená",J3171,0)</f>
        <v>0</v>
      </c>
      <c r="BH3171" s="227">
        <f>IF(N3171="sníž. přenesená",J3171,0)</f>
        <v>0</v>
      </c>
      <c r="BI3171" s="227">
        <f>IF(N3171="nulová",J3171,0)</f>
        <v>0</v>
      </c>
      <c r="BJ3171" s="19" t="s">
        <v>80</v>
      </c>
      <c r="BK3171" s="227">
        <f>ROUND(I3171*H3171,2)</f>
        <v>0</v>
      </c>
      <c r="BL3171" s="19" t="s">
        <v>286</v>
      </c>
      <c r="BM3171" s="226" t="s">
        <v>3440</v>
      </c>
    </row>
    <row r="3172" s="2" customFormat="1">
      <c r="A3172" s="40"/>
      <c r="B3172" s="41"/>
      <c r="C3172" s="42"/>
      <c r="D3172" s="228" t="s">
        <v>189</v>
      </c>
      <c r="E3172" s="42"/>
      <c r="F3172" s="229" t="s">
        <v>3441</v>
      </c>
      <c r="G3172" s="42"/>
      <c r="H3172" s="42"/>
      <c r="I3172" s="230"/>
      <c r="J3172" s="42"/>
      <c r="K3172" s="42"/>
      <c r="L3172" s="46"/>
      <c r="M3172" s="231"/>
      <c r="N3172" s="232"/>
      <c r="O3172" s="86"/>
      <c r="P3172" s="86"/>
      <c r="Q3172" s="86"/>
      <c r="R3172" s="86"/>
      <c r="S3172" s="86"/>
      <c r="T3172" s="87"/>
      <c r="U3172" s="40"/>
      <c r="V3172" s="40"/>
      <c r="W3172" s="40"/>
      <c r="X3172" s="40"/>
      <c r="Y3172" s="40"/>
      <c r="Z3172" s="40"/>
      <c r="AA3172" s="40"/>
      <c r="AB3172" s="40"/>
      <c r="AC3172" s="40"/>
      <c r="AD3172" s="40"/>
      <c r="AE3172" s="40"/>
      <c r="AT3172" s="19" t="s">
        <v>189</v>
      </c>
      <c r="AU3172" s="19" t="s">
        <v>82</v>
      </c>
    </row>
    <row r="3173" s="2" customFormat="1">
      <c r="A3173" s="40"/>
      <c r="B3173" s="41"/>
      <c r="C3173" s="42"/>
      <c r="D3173" s="233" t="s">
        <v>191</v>
      </c>
      <c r="E3173" s="42"/>
      <c r="F3173" s="234" t="s">
        <v>3442</v>
      </c>
      <c r="G3173" s="42"/>
      <c r="H3173" s="42"/>
      <c r="I3173" s="230"/>
      <c r="J3173" s="42"/>
      <c r="K3173" s="42"/>
      <c r="L3173" s="46"/>
      <c r="M3173" s="231"/>
      <c r="N3173" s="232"/>
      <c r="O3173" s="86"/>
      <c r="P3173" s="86"/>
      <c r="Q3173" s="86"/>
      <c r="R3173" s="86"/>
      <c r="S3173" s="86"/>
      <c r="T3173" s="87"/>
      <c r="U3173" s="40"/>
      <c r="V3173" s="40"/>
      <c r="W3173" s="40"/>
      <c r="X3173" s="40"/>
      <c r="Y3173" s="40"/>
      <c r="Z3173" s="40"/>
      <c r="AA3173" s="40"/>
      <c r="AB3173" s="40"/>
      <c r="AC3173" s="40"/>
      <c r="AD3173" s="40"/>
      <c r="AE3173" s="40"/>
      <c r="AT3173" s="19" t="s">
        <v>191</v>
      </c>
      <c r="AU3173" s="19" t="s">
        <v>82</v>
      </c>
    </row>
    <row r="3174" s="14" customFormat="1">
      <c r="A3174" s="14"/>
      <c r="B3174" s="246"/>
      <c r="C3174" s="247"/>
      <c r="D3174" s="228" t="s">
        <v>193</v>
      </c>
      <c r="E3174" s="248" t="s">
        <v>19</v>
      </c>
      <c r="F3174" s="249" t="s">
        <v>3443</v>
      </c>
      <c r="G3174" s="247"/>
      <c r="H3174" s="248" t="s">
        <v>19</v>
      </c>
      <c r="I3174" s="250"/>
      <c r="J3174" s="247"/>
      <c r="K3174" s="247"/>
      <c r="L3174" s="251"/>
      <c r="M3174" s="252"/>
      <c r="N3174" s="253"/>
      <c r="O3174" s="253"/>
      <c r="P3174" s="253"/>
      <c r="Q3174" s="253"/>
      <c r="R3174" s="253"/>
      <c r="S3174" s="253"/>
      <c r="T3174" s="254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5" t="s">
        <v>193</v>
      </c>
      <c r="AU3174" s="255" t="s">
        <v>82</v>
      </c>
      <c r="AV3174" s="14" t="s">
        <v>80</v>
      </c>
      <c r="AW3174" s="14" t="s">
        <v>33</v>
      </c>
      <c r="AX3174" s="14" t="s">
        <v>72</v>
      </c>
      <c r="AY3174" s="255" t="s">
        <v>180</v>
      </c>
    </row>
    <row r="3175" s="14" customFormat="1">
      <c r="A3175" s="14"/>
      <c r="B3175" s="246"/>
      <c r="C3175" s="247"/>
      <c r="D3175" s="228" t="s">
        <v>193</v>
      </c>
      <c r="E3175" s="248" t="s">
        <v>19</v>
      </c>
      <c r="F3175" s="249" t="s">
        <v>2070</v>
      </c>
      <c r="G3175" s="247"/>
      <c r="H3175" s="248" t="s">
        <v>19</v>
      </c>
      <c r="I3175" s="250"/>
      <c r="J3175" s="247"/>
      <c r="K3175" s="247"/>
      <c r="L3175" s="251"/>
      <c r="M3175" s="252"/>
      <c r="N3175" s="253"/>
      <c r="O3175" s="253"/>
      <c r="P3175" s="253"/>
      <c r="Q3175" s="253"/>
      <c r="R3175" s="253"/>
      <c r="S3175" s="253"/>
      <c r="T3175" s="25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55" t="s">
        <v>193</v>
      </c>
      <c r="AU3175" s="255" t="s">
        <v>82</v>
      </c>
      <c r="AV3175" s="14" t="s">
        <v>80</v>
      </c>
      <c r="AW3175" s="14" t="s">
        <v>33</v>
      </c>
      <c r="AX3175" s="14" t="s">
        <v>72</v>
      </c>
      <c r="AY3175" s="255" t="s">
        <v>180</v>
      </c>
    </row>
    <row r="3176" s="13" customFormat="1">
      <c r="A3176" s="13"/>
      <c r="B3176" s="235"/>
      <c r="C3176" s="236"/>
      <c r="D3176" s="228" t="s">
        <v>193</v>
      </c>
      <c r="E3176" s="237" t="s">
        <v>19</v>
      </c>
      <c r="F3176" s="238" t="s">
        <v>2146</v>
      </c>
      <c r="G3176" s="236"/>
      <c r="H3176" s="239">
        <v>78.986000000000004</v>
      </c>
      <c r="I3176" s="240"/>
      <c r="J3176" s="236"/>
      <c r="K3176" s="236"/>
      <c r="L3176" s="241"/>
      <c r="M3176" s="242"/>
      <c r="N3176" s="243"/>
      <c r="O3176" s="243"/>
      <c r="P3176" s="243"/>
      <c r="Q3176" s="243"/>
      <c r="R3176" s="243"/>
      <c r="S3176" s="243"/>
      <c r="T3176" s="244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45" t="s">
        <v>193</v>
      </c>
      <c r="AU3176" s="245" t="s">
        <v>82</v>
      </c>
      <c r="AV3176" s="13" t="s">
        <v>82</v>
      </c>
      <c r="AW3176" s="13" t="s">
        <v>33</v>
      </c>
      <c r="AX3176" s="13" t="s">
        <v>72</v>
      </c>
      <c r="AY3176" s="245" t="s">
        <v>180</v>
      </c>
    </row>
    <row r="3177" s="13" customFormat="1">
      <c r="A3177" s="13"/>
      <c r="B3177" s="235"/>
      <c r="C3177" s="236"/>
      <c r="D3177" s="228" t="s">
        <v>193</v>
      </c>
      <c r="E3177" s="237" t="s">
        <v>19</v>
      </c>
      <c r="F3177" s="238" t="s">
        <v>2114</v>
      </c>
      <c r="G3177" s="236"/>
      <c r="H3177" s="239">
        <v>26.550000000000001</v>
      </c>
      <c r="I3177" s="240"/>
      <c r="J3177" s="236"/>
      <c r="K3177" s="236"/>
      <c r="L3177" s="241"/>
      <c r="M3177" s="242"/>
      <c r="N3177" s="243"/>
      <c r="O3177" s="243"/>
      <c r="P3177" s="243"/>
      <c r="Q3177" s="243"/>
      <c r="R3177" s="243"/>
      <c r="S3177" s="243"/>
      <c r="T3177" s="244"/>
      <c r="U3177" s="13"/>
      <c r="V3177" s="13"/>
      <c r="W3177" s="13"/>
      <c r="X3177" s="13"/>
      <c r="Y3177" s="13"/>
      <c r="Z3177" s="13"/>
      <c r="AA3177" s="13"/>
      <c r="AB3177" s="13"/>
      <c r="AC3177" s="13"/>
      <c r="AD3177" s="13"/>
      <c r="AE3177" s="13"/>
      <c r="AT3177" s="245" t="s">
        <v>193</v>
      </c>
      <c r="AU3177" s="245" t="s">
        <v>82</v>
      </c>
      <c r="AV3177" s="13" t="s">
        <v>82</v>
      </c>
      <c r="AW3177" s="13" t="s">
        <v>33</v>
      </c>
      <c r="AX3177" s="13" t="s">
        <v>72</v>
      </c>
      <c r="AY3177" s="245" t="s">
        <v>180</v>
      </c>
    </row>
    <row r="3178" s="13" customFormat="1">
      <c r="A3178" s="13"/>
      <c r="B3178" s="235"/>
      <c r="C3178" s="236"/>
      <c r="D3178" s="228" t="s">
        <v>193</v>
      </c>
      <c r="E3178" s="237" t="s">
        <v>19</v>
      </c>
      <c r="F3178" s="238" t="s">
        <v>2115</v>
      </c>
      <c r="G3178" s="236"/>
      <c r="H3178" s="239">
        <v>3.1949999999999998</v>
      </c>
      <c r="I3178" s="240"/>
      <c r="J3178" s="236"/>
      <c r="K3178" s="236"/>
      <c r="L3178" s="241"/>
      <c r="M3178" s="242"/>
      <c r="N3178" s="243"/>
      <c r="O3178" s="243"/>
      <c r="P3178" s="243"/>
      <c r="Q3178" s="243"/>
      <c r="R3178" s="243"/>
      <c r="S3178" s="243"/>
      <c r="T3178" s="244"/>
      <c r="U3178" s="13"/>
      <c r="V3178" s="13"/>
      <c r="W3178" s="13"/>
      <c r="X3178" s="13"/>
      <c r="Y3178" s="13"/>
      <c r="Z3178" s="13"/>
      <c r="AA3178" s="13"/>
      <c r="AB3178" s="13"/>
      <c r="AC3178" s="13"/>
      <c r="AD3178" s="13"/>
      <c r="AE3178" s="13"/>
      <c r="AT3178" s="245" t="s">
        <v>193</v>
      </c>
      <c r="AU3178" s="245" t="s">
        <v>82</v>
      </c>
      <c r="AV3178" s="13" t="s">
        <v>82</v>
      </c>
      <c r="AW3178" s="13" t="s">
        <v>33</v>
      </c>
      <c r="AX3178" s="13" t="s">
        <v>72</v>
      </c>
      <c r="AY3178" s="245" t="s">
        <v>180</v>
      </c>
    </row>
    <row r="3179" s="13" customFormat="1">
      <c r="A3179" s="13"/>
      <c r="B3179" s="235"/>
      <c r="C3179" s="236"/>
      <c r="D3179" s="228" t="s">
        <v>193</v>
      </c>
      <c r="E3179" s="237" t="s">
        <v>19</v>
      </c>
      <c r="F3179" s="238" t="s">
        <v>2116</v>
      </c>
      <c r="G3179" s="236"/>
      <c r="H3179" s="239">
        <v>37.344999999999999</v>
      </c>
      <c r="I3179" s="240"/>
      <c r="J3179" s="236"/>
      <c r="K3179" s="236"/>
      <c r="L3179" s="241"/>
      <c r="M3179" s="242"/>
      <c r="N3179" s="243"/>
      <c r="O3179" s="243"/>
      <c r="P3179" s="243"/>
      <c r="Q3179" s="243"/>
      <c r="R3179" s="243"/>
      <c r="S3179" s="243"/>
      <c r="T3179" s="244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45" t="s">
        <v>193</v>
      </c>
      <c r="AU3179" s="245" t="s">
        <v>82</v>
      </c>
      <c r="AV3179" s="13" t="s">
        <v>82</v>
      </c>
      <c r="AW3179" s="13" t="s">
        <v>33</v>
      </c>
      <c r="AX3179" s="13" t="s">
        <v>72</v>
      </c>
      <c r="AY3179" s="245" t="s">
        <v>180</v>
      </c>
    </row>
    <row r="3180" s="13" customFormat="1">
      <c r="A3180" s="13"/>
      <c r="B3180" s="235"/>
      <c r="C3180" s="236"/>
      <c r="D3180" s="228" t="s">
        <v>193</v>
      </c>
      <c r="E3180" s="237" t="s">
        <v>19</v>
      </c>
      <c r="F3180" s="238" t="s">
        <v>2117</v>
      </c>
      <c r="G3180" s="236"/>
      <c r="H3180" s="239">
        <v>19.765999999999998</v>
      </c>
      <c r="I3180" s="240"/>
      <c r="J3180" s="236"/>
      <c r="K3180" s="236"/>
      <c r="L3180" s="241"/>
      <c r="M3180" s="242"/>
      <c r="N3180" s="243"/>
      <c r="O3180" s="243"/>
      <c r="P3180" s="243"/>
      <c r="Q3180" s="243"/>
      <c r="R3180" s="243"/>
      <c r="S3180" s="243"/>
      <c r="T3180" s="244"/>
      <c r="U3180" s="13"/>
      <c r="V3180" s="13"/>
      <c r="W3180" s="13"/>
      <c r="X3180" s="13"/>
      <c r="Y3180" s="13"/>
      <c r="Z3180" s="13"/>
      <c r="AA3180" s="13"/>
      <c r="AB3180" s="13"/>
      <c r="AC3180" s="13"/>
      <c r="AD3180" s="13"/>
      <c r="AE3180" s="13"/>
      <c r="AT3180" s="245" t="s">
        <v>193</v>
      </c>
      <c r="AU3180" s="245" t="s">
        <v>82</v>
      </c>
      <c r="AV3180" s="13" t="s">
        <v>82</v>
      </c>
      <c r="AW3180" s="13" t="s">
        <v>33</v>
      </c>
      <c r="AX3180" s="13" t="s">
        <v>72</v>
      </c>
      <c r="AY3180" s="245" t="s">
        <v>180</v>
      </c>
    </row>
    <row r="3181" s="13" customFormat="1">
      <c r="A3181" s="13"/>
      <c r="B3181" s="235"/>
      <c r="C3181" s="236"/>
      <c r="D3181" s="228" t="s">
        <v>193</v>
      </c>
      <c r="E3181" s="237" t="s">
        <v>19</v>
      </c>
      <c r="F3181" s="238" t="s">
        <v>2118</v>
      </c>
      <c r="G3181" s="236"/>
      <c r="H3181" s="239">
        <v>15.856999999999999</v>
      </c>
      <c r="I3181" s="240"/>
      <c r="J3181" s="236"/>
      <c r="K3181" s="236"/>
      <c r="L3181" s="241"/>
      <c r="M3181" s="242"/>
      <c r="N3181" s="243"/>
      <c r="O3181" s="243"/>
      <c r="P3181" s="243"/>
      <c r="Q3181" s="243"/>
      <c r="R3181" s="243"/>
      <c r="S3181" s="243"/>
      <c r="T3181" s="244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45" t="s">
        <v>193</v>
      </c>
      <c r="AU3181" s="245" t="s">
        <v>82</v>
      </c>
      <c r="AV3181" s="13" t="s">
        <v>82</v>
      </c>
      <c r="AW3181" s="13" t="s">
        <v>33</v>
      </c>
      <c r="AX3181" s="13" t="s">
        <v>72</v>
      </c>
      <c r="AY3181" s="245" t="s">
        <v>180</v>
      </c>
    </row>
    <row r="3182" s="14" customFormat="1">
      <c r="A3182" s="14"/>
      <c r="B3182" s="246"/>
      <c r="C3182" s="247"/>
      <c r="D3182" s="228" t="s">
        <v>193</v>
      </c>
      <c r="E3182" s="248" t="s">
        <v>19</v>
      </c>
      <c r="F3182" s="249" t="s">
        <v>2072</v>
      </c>
      <c r="G3182" s="247"/>
      <c r="H3182" s="248" t="s">
        <v>19</v>
      </c>
      <c r="I3182" s="250"/>
      <c r="J3182" s="247"/>
      <c r="K3182" s="247"/>
      <c r="L3182" s="251"/>
      <c r="M3182" s="252"/>
      <c r="N3182" s="253"/>
      <c r="O3182" s="253"/>
      <c r="P3182" s="253"/>
      <c r="Q3182" s="253"/>
      <c r="R3182" s="253"/>
      <c r="S3182" s="253"/>
      <c r="T3182" s="254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T3182" s="255" t="s">
        <v>193</v>
      </c>
      <c r="AU3182" s="255" t="s">
        <v>82</v>
      </c>
      <c r="AV3182" s="14" t="s">
        <v>80</v>
      </c>
      <c r="AW3182" s="14" t="s">
        <v>33</v>
      </c>
      <c r="AX3182" s="14" t="s">
        <v>72</v>
      </c>
      <c r="AY3182" s="255" t="s">
        <v>180</v>
      </c>
    </row>
    <row r="3183" s="13" customFormat="1">
      <c r="A3183" s="13"/>
      <c r="B3183" s="235"/>
      <c r="C3183" s="236"/>
      <c r="D3183" s="228" t="s">
        <v>193</v>
      </c>
      <c r="E3183" s="237" t="s">
        <v>19</v>
      </c>
      <c r="F3183" s="238" t="s">
        <v>2170</v>
      </c>
      <c r="G3183" s="236"/>
      <c r="H3183" s="239">
        <v>-1</v>
      </c>
      <c r="I3183" s="240"/>
      <c r="J3183" s="236"/>
      <c r="K3183" s="236"/>
      <c r="L3183" s="241"/>
      <c r="M3183" s="242"/>
      <c r="N3183" s="243"/>
      <c r="O3183" s="243"/>
      <c r="P3183" s="243"/>
      <c r="Q3183" s="243"/>
      <c r="R3183" s="243"/>
      <c r="S3183" s="243"/>
      <c r="T3183" s="244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45" t="s">
        <v>193</v>
      </c>
      <c r="AU3183" s="245" t="s">
        <v>82</v>
      </c>
      <c r="AV3183" s="13" t="s">
        <v>82</v>
      </c>
      <c r="AW3183" s="13" t="s">
        <v>33</v>
      </c>
      <c r="AX3183" s="13" t="s">
        <v>72</v>
      </c>
      <c r="AY3183" s="245" t="s">
        <v>180</v>
      </c>
    </row>
    <row r="3184" s="13" customFormat="1">
      <c r="A3184" s="13"/>
      <c r="B3184" s="235"/>
      <c r="C3184" s="236"/>
      <c r="D3184" s="228" t="s">
        <v>193</v>
      </c>
      <c r="E3184" s="237" t="s">
        <v>19</v>
      </c>
      <c r="F3184" s="238" t="s">
        <v>3444</v>
      </c>
      <c r="G3184" s="236"/>
      <c r="H3184" s="239">
        <v>2.8959999999999999</v>
      </c>
      <c r="I3184" s="240"/>
      <c r="J3184" s="236"/>
      <c r="K3184" s="236"/>
      <c r="L3184" s="241"/>
      <c r="M3184" s="242"/>
      <c r="N3184" s="243"/>
      <c r="O3184" s="243"/>
      <c r="P3184" s="243"/>
      <c r="Q3184" s="243"/>
      <c r="R3184" s="243"/>
      <c r="S3184" s="243"/>
      <c r="T3184" s="244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45" t="s">
        <v>193</v>
      </c>
      <c r="AU3184" s="245" t="s">
        <v>82</v>
      </c>
      <c r="AV3184" s="13" t="s">
        <v>82</v>
      </c>
      <c r="AW3184" s="13" t="s">
        <v>33</v>
      </c>
      <c r="AX3184" s="13" t="s">
        <v>72</v>
      </c>
      <c r="AY3184" s="245" t="s">
        <v>180</v>
      </c>
    </row>
    <row r="3185" s="16" customFormat="1">
      <c r="A3185" s="16"/>
      <c r="B3185" s="267"/>
      <c r="C3185" s="268"/>
      <c r="D3185" s="228" t="s">
        <v>193</v>
      </c>
      <c r="E3185" s="269" t="s">
        <v>19</v>
      </c>
      <c r="F3185" s="270" t="s">
        <v>473</v>
      </c>
      <c r="G3185" s="268"/>
      <c r="H3185" s="271">
        <v>183.595</v>
      </c>
      <c r="I3185" s="272"/>
      <c r="J3185" s="268"/>
      <c r="K3185" s="268"/>
      <c r="L3185" s="273"/>
      <c r="M3185" s="274"/>
      <c r="N3185" s="275"/>
      <c r="O3185" s="275"/>
      <c r="P3185" s="275"/>
      <c r="Q3185" s="275"/>
      <c r="R3185" s="275"/>
      <c r="S3185" s="275"/>
      <c r="T3185" s="276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T3185" s="277" t="s">
        <v>193</v>
      </c>
      <c r="AU3185" s="277" t="s">
        <v>82</v>
      </c>
      <c r="AV3185" s="16" t="s">
        <v>100</v>
      </c>
      <c r="AW3185" s="16" t="s">
        <v>33</v>
      </c>
      <c r="AX3185" s="16" t="s">
        <v>72</v>
      </c>
      <c r="AY3185" s="277" t="s">
        <v>180</v>
      </c>
    </row>
    <row r="3186" s="14" customFormat="1">
      <c r="A3186" s="14"/>
      <c r="B3186" s="246"/>
      <c r="C3186" s="247"/>
      <c r="D3186" s="228" t="s">
        <v>193</v>
      </c>
      <c r="E3186" s="248" t="s">
        <v>19</v>
      </c>
      <c r="F3186" s="249" t="s">
        <v>3445</v>
      </c>
      <c r="G3186" s="247"/>
      <c r="H3186" s="248" t="s">
        <v>19</v>
      </c>
      <c r="I3186" s="250"/>
      <c r="J3186" s="247"/>
      <c r="K3186" s="247"/>
      <c r="L3186" s="251"/>
      <c r="M3186" s="252"/>
      <c r="N3186" s="253"/>
      <c r="O3186" s="253"/>
      <c r="P3186" s="253"/>
      <c r="Q3186" s="253"/>
      <c r="R3186" s="253"/>
      <c r="S3186" s="253"/>
      <c r="T3186" s="25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T3186" s="255" t="s">
        <v>193</v>
      </c>
      <c r="AU3186" s="255" t="s">
        <v>82</v>
      </c>
      <c r="AV3186" s="14" t="s">
        <v>80</v>
      </c>
      <c r="AW3186" s="14" t="s">
        <v>33</v>
      </c>
      <c r="AX3186" s="14" t="s">
        <v>72</v>
      </c>
      <c r="AY3186" s="255" t="s">
        <v>180</v>
      </c>
    </row>
    <row r="3187" s="13" customFormat="1">
      <c r="A3187" s="13"/>
      <c r="B3187" s="235"/>
      <c r="C3187" s="236"/>
      <c r="D3187" s="228" t="s">
        <v>193</v>
      </c>
      <c r="E3187" s="237" t="s">
        <v>19</v>
      </c>
      <c r="F3187" s="238" t="s">
        <v>2127</v>
      </c>
      <c r="G3187" s="236"/>
      <c r="H3187" s="239">
        <v>75.084999999999994</v>
      </c>
      <c r="I3187" s="240"/>
      <c r="J3187" s="236"/>
      <c r="K3187" s="236"/>
      <c r="L3187" s="241"/>
      <c r="M3187" s="242"/>
      <c r="N3187" s="243"/>
      <c r="O3187" s="243"/>
      <c r="P3187" s="243"/>
      <c r="Q3187" s="243"/>
      <c r="R3187" s="243"/>
      <c r="S3187" s="243"/>
      <c r="T3187" s="244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45" t="s">
        <v>193</v>
      </c>
      <c r="AU3187" s="245" t="s">
        <v>82</v>
      </c>
      <c r="AV3187" s="13" t="s">
        <v>82</v>
      </c>
      <c r="AW3187" s="13" t="s">
        <v>33</v>
      </c>
      <c r="AX3187" s="13" t="s">
        <v>72</v>
      </c>
      <c r="AY3187" s="245" t="s">
        <v>180</v>
      </c>
    </row>
    <row r="3188" s="13" customFormat="1">
      <c r="A3188" s="13"/>
      <c r="B3188" s="235"/>
      <c r="C3188" s="236"/>
      <c r="D3188" s="228" t="s">
        <v>193</v>
      </c>
      <c r="E3188" s="237" t="s">
        <v>19</v>
      </c>
      <c r="F3188" s="238" t="s">
        <v>2128</v>
      </c>
      <c r="G3188" s="236"/>
      <c r="H3188" s="239">
        <v>5.7409999999999997</v>
      </c>
      <c r="I3188" s="240"/>
      <c r="J3188" s="236"/>
      <c r="K3188" s="236"/>
      <c r="L3188" s="241"/>
      <c r="M3188" s="242"/>
      <c r="N3188" s="243"/>
      <c r="O3188" s="243"/>
      <c r="P3188" s="243"/>
      <c r="Q3188" s="243"/>
      <c r="R3188" s="243"/>
      <c r="S3188" s="243"/>
      <c r="T3188" s="244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T3188" s="245" t="s">
        <v>193</v>
      </c>
      <c r="AU3188" s="245" t="s">
        <v>82</v>
      </c>
      <c r="AV3188" s="13" t="s">
        <v>82</v>
      </c>
      <c r="AW3188" s="13" t="s">
        <v>33</v>
      </c>
      <c r="AX3188" s="13" t="s">
        <v>72</v>
      </c>
      <c r="AY3188" s="245" t="s">
        <v>180</v>
      </c>
    </row>
    <row r="3189" s="13" customFormat="1">
      <c r="A3189" s="13"/>
      <c r="B3189" s="235"/>
      <c r="C3189" s="236"/>
      <c r="D3189" s="228" t="s">
        <v>193</v>
      </c>
      <c r="E3189" s="237" t="s">
        <v>19</v>
      </c>
      <c r="F3189" s="238" t="s">
        <v>2129</v>
      </c>
      <c r="G3189" s="236"/>
      <c r="H3189" s="239">
        <v>38.274999999999999</v>
      </c>
      <c r="I3189" s="240"/>
      <c r="J3189" s="236"/>
      <c r="K3189" s="236"/>
      <c r="L3189" s="241"/>
      <c r="M3189" s="242"/>
      <c r="N3189" s="243"/>
      <c r="O3189" s="243"/>
      <c r="P3189" s="243"/>
      <c r="Q3189" s="243"/>
      <c r="R3189" s="243"/>
      <c r="S3189" s="243"/>
      <c r="T3189" s="244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45" t="s">
        <v>193</v>
      </c>
      <c r="AU3189" s="245" t="s">
        <v>82</v>
      </c>
      <c r="AV3189" s="13" t="s">
        <v>82</v>
      </c>
      <c r="AW3189" s="13" t="s">
        <v>33</v>
      </c>
      <c r="AX3189" s="13" t="s">
        <v>72</v>
      </c>
      <c r="AY3189" s="245" t="s">
        <v>180</v>
      </c>
    </row>
    <row r="3190" s="13" customFormat="1">
      <c r="A3190" s="13"/>
      <c r="B3190" s="235"/>
      <c r="C3190" s="236"/>
      <c r="D3190" s="228" t="s">
        <v>193</v>
      </c>
      <c r="E3190" s="237" t="s">
        <v>19</v>
      </c>
      <c r="F3190" s="238" t="s">
        <v>2130</v>
      </c>
      <c r="G3190" s="236"/>
      <c r="H3190" s="239">
        <v>31.981000000000002</v>
      </c>
      <c r="I3190" s="240"/>
      <c r="J3190" s="236"/>
      <c r="K3190" s="236"/>
      <c r="L3190" s="241"/>
      <c r="M3190" s="242"/>
      <c r="N3190" s="243"/>
      <c r="O3190" s="243"/>
      <c r="P3190" s="243"/>
      <c r="Q3190" s="243"/>
      <c r="R3190" s="243"/>
      <c r="S3190" s="243"/>
      <c r="T3190" s="244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T3190" s="245" t="s">
        <v>193</v>
      </c>
      <c r="AU3190" s="245" t="s">
        <v>82</v>
      </c>
      <c r="AV3190" s="13" t="s">
        <v>82</v>
      </c>
      <c r="AW3190" s="13" t="s">
        <v>33</v>
      </c>
      <c r="AX3190" s="13" t="s">
        <v>72</v>
      </c>
      <c r="AY3190" s="245" t="s">
        <v>180</v>
      </c>
    </row>
    <row r="3191" s="13" customFormat="1">
      <c r="A3191" s="13"/>
      <c r="B3191" s="235"/>
      <c r="C3191" s="236"/>
      <c r="D3191" s="228" t="s">
        <v>193</v>
      </c>
      <c r="E3191" s="237" t="s">
        <v>19</v>
      </c>
      <c r="F3191" s="238" t="s">
        <v>2131</v>
      </c>
      <c r="G3191" s="236"/>
      <c r="H3191" s="239">
        <v>3.9740000000000002</v>
      </c>
      <c r="I3191" s="240"/>
      <c r="J3191" s="236"/>
      <c r="K3191" s="236"/>
      <c r="L3191" s="241"/>
      <c r="M3191" s="242"/>
      <c r="N3191" s="243"/>
      <c r="O3191" s="243"/>
      <c r="P3191" s="243"/>
      <c r="Q3191" s="243"/>
      <c r="R3191" s="243"/>
      <c r="S3191" s="243"/>
      <c r="T3191" s="244"/>
      <c r="U3191" s="13"/>
      <c r="V3191" s="13"/>
      <c r="W3191" s="13"/>
      <c r="X3191" s="13"/>
      <c r="Y3191" s="13"/>
      <c r="Z3191" s="13"/>
      <c r="AA3191" s="13"/>
      <c r="AB3191" s="13"/>
      <c r="AC3191" s="13"/>
      <c r="AD3191" s="13"/>
      <c r="AE3191" s="13"/>
      <c r="AT3191" s="245" t="s">
        <v>193</v>
      </c>
      <c r="AU3191" s="245" t="s">
        <v>82</v>
      </c>
      <c r="AV3191" s="13" t="s">
        <v>82</v>
      </c>
      <c r="AW3191" s="13" t="s">
        <v>33</v>
      </c>
      <c r="AX3191" s="13" t="s">
        <v>72</v>
      </c>
      <c r="AY3191" s="245" t="s">
        <v>180</v>
      </c>
    </row>
    <row r="3192" s="13" customFormat="1">
      <c r="A3192" s="13"/>
      <c r="B3192" s="235"/>
      <c r="C3192" s="236"/>
      <c r="D3192" s="228" t="s">
        <v>193</v>
      </c>
      <c r="E3192" s="237" t="s">
        <v>19</v>
      </c>
      <c r="F3192" s="238" t="s">
        <v>2132</v>
      </c>
      <c r="G3192" s="236"/>
      <c r="H3192" s="239">
        <v>38.338000000000001</v>
      </c>
      <c r="I3192" s="240"/>
      <c r="J3192" s="236"/>
      <c r="K3192" s="236"/>
      <c r="L3192" s="241"/>
      <c r="M3192" s="242"/>
      <c r="N3192" s="243"/>
      <c r="O3192" s="243"/>
      <c r="P3192" s="243"/>
      <c r="Q3192" s="243"/>
      <c r="R3192" s="243"/>
      <c r="S3192" s="243"/>
      <c r="T3192" s="244"/>
      <c r="U3192" s="13"/>
      <c r="V3192" s="13"/>
      <c r="W3192" s="13"/>
      <c r="X3192" s="13"/>
      <c r="Y3192" s="13"/>
      <c r="Z3192" s="13"/>
      <c r="AA3192" s="13"/>
      <c r="AB3192" s="13"/>
      <c r="AC3192" s="13"/>
      <c r="AD3192" s="13"/>
      <c r="AE3192" s="13"/>
      <c r="AT3192" s="245" t="s">
        <v>193</v>
      </c>
      <c r="AU3192" s="245" t="s">
        <v>82</v>
      </c>
      <c r="AV3192" s="13" t="s">
        <v>82</v>
      </c>
      <c r="AW3192" s="13" t="s">
        <v>33</v>
      </c>
      <c r="AX3192" s="13" t="s">
        <v>72</v>
      </c>
      <c r="AY3192" s="245" t="s">
        <v>180</v>
      </c>
    </row>
    <row r="3193" s="14" customFormat="1">
      <c r="A3193" s="14"/>
      <c r="B3193" s="246"/>
      <c r="C3193" s="247"/>
      <c r="D3193" s="228" t="s">
        <v>193</v>
      </c>
      <c r="E3193" s="248" t="s">
        <v>19</v>
      </c>
      <c r="F3193" s="249" t="s">
        <v>969</v>
      </c>
      <c r="G3193" s="247"/>
      <c r="H3193" s="248" t="s">
        <v>19</v>
      </c>
      <c r="I3193" s="250"/>
      <c r="J3193" s="247"/>
      <c r="K3193" s="247"/>
      <c r="L3193" s="251"/>
      <c r="M3193" s="252"/>
      <c r="N3193" s="253"/>
      <c r="O3193" s="253"/>
      <c r="P3193" s="253"/>
      <c r="Q3193" s="253"/>
      <c r="R3193" s="253"/>
      <c r="S3193" s="253"/>
      <c r="T3193" s="25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5" t="s">
        <v>193</v>
      </c>
      <c r="AU3193" s="255" t="s">
        <v>82</v>
      </c>
      <c r="AV3193" s="14" t="s">
        <v>80</v>
      </c>
      <c r="AW3193" s="14" t="s">
        <v>33</v>
      </c>
      <c r="AX3193" s="14" t="s">
        <v>72</v>
      </c>
      <c r="AY3193" s="255" t="s">
        <v>180</v>
      </c>
    </row>
    <row r="3194" s="13" customFormat="1">
      <c r="A3194" s="13"/>
      <c r="B3194" s="235"/>
      <c r="C3194" s="236"/>
      <c r="D3194" s="228" t="s">
        <v>193</v>
      </c>
      <c r="E3194" s="237" t="s">
        <v>19</v>
      </c>
      <c r="F3194" s="238" t="s">
        <v>2133</v>
      </c>
      <c r="G3194" s="236"/>
      <c r="H3194" s="239">
        <v>7.3920000000000003</v>
      </c>
      <c r="I3194" s="240"/>
      <c r="J3194" s="236"/>
      <c r="K3194" s="236"/>
      <c r="L3194" s="241"/>
      <c r="M3194" s="242"/>
      <c r="N3194" s="243"/>
      <c r="O3194" s="243"/>
      <c r="P3194" s="243"/>
      <c r="Q3194" s="243"/>
      <c r="R3194" s="243"/>
      <c r="S3194" s="243"/>
      <c r="T3194" s="244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45" t="s">
        <v>193</v>
      </c>
      <c r="AU3194" s="245" t="s">
        <v>82</v>
      </c>
      <c r="AV3194" s="13" t="s">
        <v>82</v>
      </c>
      <c r="AW3194" s="13" t="s">
        <v>33</v>
      </c>
      <c r="AX3194" s="13" t="s">
        <v>72</v>
      </c>
      <c r="AY3194" s="245" t="s">
        <v>180</v>
      </c>
    </row>
    <row r="3195" s="13" customFormat="1">
      <c r="A3195" s="13"/>
      <c r="B3195" s="235"/>
      <c r="C3195" s="236"/>
      <c r="D3195" s="228" t="s">
        <v>193</v>
      </c>
      <c r="E3195" s="237" t="s">
        <v>19</v>
      </c>
      <c r="F3195" s="238" t="s">
        <v>2134</v>
      </c>
      <c r="G3195" s="236"/>
      <c r="H3195" s="239">
        <v>8.4000000000000004</v>
      </c>
      <c r="I3195" s="240"/>
      <c r="J3195" s="236"/>
      <c r="K3195" s="236"/>
      <c r="L3195" s="241"/>
      <c r="M3195" s="242"/>
      <c r="N3195" s="243"/>
      <c r="O3195" s="243"/>
      <c r="P3195" s="243"/>
      <c r="Q3195" s="243"/>
      <c r="R3195" s="243"/>
      <c r="S3195" s="243"/>
      <c r="T3195" s="244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T3195" s="245" t="s">
        <v>193</v>
      </c>
      <c r="AU3195" s="245" t="s">
        <v>82</v>
      </c>
      <c r="AV3195" s="13" t="s">
        <v>82</v>
      </c>
      <c r="AW3195" s="13" t="s">
        <v>33</v>
      </c>
      <c r="AX3195" s="13" t="s">
        <v>72</v>
      </c>
      <c r="AY3195" s="245" t="s">
        <v>180</v>
      </c>
    </row>
    <row r="3196" s="13" customFormat="1">
      <c r="A3196" s="13"/>
      <c r="B3196" s="235"/>
      <c r="C3196" s="236"/>
      <c r="D3196" s="228" t="s">
        <v>193</v>
      </c>
      <c r="E3196" s="237" t="s">
        <v>19</v>
      </c>
      <c r="F3196" s="238" t="s">
        <v>2135</v>
      </c>
      <c r="G3196" s="236"/>
      <c r="H3196" s="239">
        <v>5.3899999999999997</v>
      </c>
      <c r="I3196" s="240"/>
      <c r="J3196" s="236"/>
      <c r="K3196" s="236"/>
      <c r="L3196" s="241"/>
      <c r="M3196" s="242"/>
      <c r="N3196" s="243"/>
      <c r="O3196" s="243"/>
      <c r="P3196" s="243"/>
      <c r="Q3196" s="243"/>
      <c r="R3196" s="243"/>
      <c r="S3196" s="243"/>
      <c r="T3196" s="244"/>
      <c r="U3196" s="13"/>
      <c r="V3196" s="13"/>
      <c r="W3196" s="13"/>
      <c r="X3196" s="13"/>
      <c r="Y3196" s="13"/>
      <c r="Z3196" s="13"/>
      <c r="AA3196" s="13"/>
      <c r="AB3196" s="13"/>
      <c r="AC3196" s="13"/>
      <c r="AD3196" s="13"/>
      <c r="AE3196" s="13"/>
      <c r="AT3196" s="245" t="s">
        <v>193</v>
      </c>
      <c r="AU3196" s="245" t="s">
        <v>82</v>
      </c>
      <c r="AV3196" s="13" t="s">
        <v>82</v>
      </c>
      <c r="AW3196" s="13" t="s">
        <v>33</v>
      </c>
      <c r="AX3196" s="13" t="s">
        <v>72</v>
      </c>
      <c r="AY3196" s="245" t="s">
        <v>180</v>
      </c>
    </row>
    <row r="3197" s="13" customFormat="1">
      <c r="A3197" s="13"/>
      <c r="B3197" s="235"/>
      <c r="C3197" s="236"/>
      <c r="D3197" s="228" t="s">
        <v>193</v>
      </c>
      <c r="E3197" s="237" t="s">
        <v>19</v>
      </c>
      <c r="F3197" s="238" t="s">
        <v>2136</v>
      </c>
      <c r="G3197" s="236"/>
      <c r="H3197" s="239">
        <v>3.3799999999999999</v>
      </c>
      <c r="I3197" s="240"/>
      <c r="J3197" s="236"/>
      <c r="K3197" s="236"/>
      <c r="L3197" s="241"/>
      <c r="M3197" s="242"/>
      <c r="N3197" s="243"/>
      <c r="O3197" s="243"/>
      <c r="P3197" s="243"/>
      <c r="Q3197" s="243"/>
      <c r="R3197" s="243"/>
      <c r="S3197" s="243"/>
      <c r="T3197" s="244"/>
      <c r="U3197" s="13"/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3"/>
      <c r="AT3197" s="245" t="s">
        <v>193</v>
      </c>
      <c r="AU3197" s="245" t="s">
        <v>82</v>
      </c>
      <c r="AV3197" s="13" t="s">
        <v>82</v>
      </c>
      <c r="AW3197" s="13" t="s">
        <v>33</v>
      </c>
      <c r="AX3197" s="13" t="s">
        <v>72</v>
      </c>
      <c r="AY3197" s="245" t="s">
        <v>180</v>
      </c>
    </row>
    <row r="3198" s="14" customFormat="1">
      <c r="A3198" s="14"/>
      <c r="B3198" s="246"/>
      <c r="C3198" s="247"/>
      <c r="D3198" s="228" t="s">
        <v>193</v>
      </c>
      <c r="E3198" s="248" t="s">
        <v>19</v>
      </c>
      <c r="F3198" s="249" t="s">
        <v>2063</v>
      </c>
      <c r="G3198" s="247"/>
      <c r="H3198" s="248" t="s">
        <v>19</v>
      </c>
      <c r="I3198" s="250"/>
      <c r="J3198" s="247"/>
      <c r="K3198" s="247"/>
      <c r="L3198" s="251"/>
      <c r="M3198" s="252"/>
      <c r="N3198" s="253"/>
      <c r="O3198" s="253"/>
      <c r="P3198" s="253"/>
      <c r="Q3198" s="253"/>
      <c r="R3198" s="253"/>
      <c r="S3198" s="253"/>
      <c r="T3198" s="254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T3198" s="255" t="s">
        <v>193</v>
      </c>
      <c r="AU3198" s="255" t="s">
        <v>82</v>
      </c>
      <c r="AV3198" s="14" t="s">
        <v>80</v>
      </c>
      <c r="AW3198" s="14" t="s">
        <v>33</v>
      </c>
      <c r="AX3198" s="14" t="s">
        <v>72</v>
      </c>
      <c r="AY3198" s="255" t="s">
        <v>180</v>
      </c>
    </row>
    <row r="3199" s="13" customFormat="1">
      <c r="A3199" s="13"/>
      <c r="B3199" s="235"/>
      <c r="C3199" s="236"/>
      <c r="D3199" s="228" t="s">
        <v>193</v>
      </c>
      <c r="E3199" s="237" t="s">
        <v>19</v>
      </c>
      <c r="F3199" s="238" t="s">
        <v>2137</v>
      </c>
      <c r="G3199" s="236"/>
      <c r="H3199" s="239">
        <v>28.75</v>
      </c>
      <c r="I3199" s="240"/>
      <c r="J3199" s="236"/>
      <c r="K3199" s="236"/>
      <c r="L3199" s="241"/>
      <c r="M3199" s="242"/>
      <c r="N3199" s="243"/>
      <c r="O3199" s="243"/>
      <c r="P3199" s="243"/>
      <c r="Q3199" s="243"/>
      <c r="R3199" s="243"/>
      <c r="S3199" s="243"/>
      <c r="T3199" s="244"/>
      <c r="U3199" s="13"/>
      <c r="V3199" s="13"/>
      <c r="W3199" s="13"/>
      <c r="X3199" s="13"/>
      <c r="Y3199" s="13"/>
      <c r="Z3199" s="13"/>
      <c r="AA3199" s="13"/>
      <c r="AB3199" s="13"/>
      <c r="AC3199" s="13"/>
      <c r="AD3199" s="13"/>
      <c r="AE3199" s="13"/>
      <c r="AT3199" s="245" t="s">
        <v>193</v>
      </c>
      <c r="AU3199" s="245" t="s">
        <v>82</v>
      </c>
      <c r="AV3199" s="13" t="s">
        <v>82</v>
      </c>
      <c r="AW3199" s="13" t="s">
        <v>33</v>
      </c>
      <c r="AX3199" s="13" t="s">
        <v>72</v>
      </c>
      <c r="AY3199" s="245" t="s">
        <v>180</v>
      </c>
    </row>
    <row r="3200" s="13" customFormat="1">
      <c r="A3200" s="13"/>
      <c r="B3200" s="235"/>
      <c r="C3200" s="236"/>
      <c r="D3200" s="228" t="s">
        <v>193</v>
      </c>
      <c r="E3200" s="237" t="s">
        <v>19</v>
      </c>
      <c r="F3200" s="238" t="s">
        <v>2138</v>
      </c>
      <c r="G3200" s="236"/>
      <c r="H3200" s="239">
        <v>-3.641</v>
      </c>
      <c r="I3200" s="240"/>
      <c r="J3200" s="236"/>
      <c r="K3200" s="236"/>
      <c r="L3200" s="241"/>
      <c r="M3200" s="242"/>
      <c r="N3200" s="243"/>
      <c r="O3200" s="243"/>
      <c r="P3200" s="243"/>
      <c r="Q3200" s="243"/>
      <c r="R3200" s="243"/>
      <c r="S3200" s="243"/>
      <c r="T3200" s="244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45" t="s">
        <v>193</v>
      </c>
      <c r="AU3200" s="245" t="s">
        <v>82</v>
      </c>
      <c r="AV3200" s="13" t="s">
        <v>82</v>
      </c>
      <c r="AW3200" s="13" t="s">
        <v>33</v>
      </c>
      <c r="AX3200" s="13" t="s">
        <v>72</v>
      </c>
      <c r="AY3200" s="245" t="s">
        <v>180</v>
      </c>
    </row>
    <row r="3201" s="14" customFormat="1">
      <c r="A3201" s="14"/>
      <c r="B3201" s="246"/>
      <c r="C3201" s="247"/>
      <c r="D3201" s="228" t="s">
        <v>193</v>
      </c>
      <c r="E3201" s="248" t="s">
        <v>19</v>
      </c>
      <c r="F3201" s="249" t="s">
        <v>2072</v>
      </c>
      <c r="G3201" s="247"/>
      <c r="H3201" s="248" t="s">
        <v>19</v>
      </c>
      <c r="I3201" s="250"/>
      <c r="J3201" s="247"/>
      <c r="K3201" s="247"/>
      <c r="L3201" s="251"/>
      <c r="M3201" s="252"/>
      <c r="N3201" s="253"/>
      <c r="O3201" s="253"/>
      <c r="P3201" s="253"/>
      <c r="Q3201" s="253"/>
      <c r="R3201" s="253"/>
      <c r="S3201" s="253"/>
      <c r="T3201" s="254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5" t="s">
        <v>193</v>
      </c>
      <c r="AU3201" s="255" t="s">
        <v>82</v>
      </c>
      <c r="AV3201" s="14" t="s">
        <v>80</v>
      </c>
      <c r="AW3201" s="14" t="s">
        <v>33</v>
      </c>
      <c r="AX3201" s="14" t="s">
        <v>72</v>
      </c>
      <c r="AY3201" s="255" t="s">
        <v>180</v>
      </c>
    </row>
    <row r="3202" s="13" customFormat="1">
      <c r="A3202" s="13"/>
      <c r="B3202" s="235"/>
      <c r="C3202" s="236"/>
      <c r="D3202" s="228" t="s">
        <v>193</v>
      </c>
      <c r="E3202" s="237" t="s">
        <v>19</v>
      </c>
      <c r="F3202" s="238" t="s">
        <v>3365</v>
      </c>
      <c r="G3202" s="236"/>
      <c r="H3202" s="239">
        <v>-1.766</v>
      </c>
      <c r="I3202" s="240"/>
      <c r="J3202" s="236"/>
      <c r="K3202" s="236"/>
      <c r="L3202" s="241"/>
      <c r="M3202" s="242"/>
      <c r="N3202" s="243"/>
      <c r="O3202" s="243"/>
      <c r="P3202" s="243"/>
      <c r="Q3202" s="243"/>
      <c r="R3202" s="243"/>
      <c r="S3202" s="243"/>
      <c r="T3202" s="244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T3202" s="245" t="s">
        <v>193</v>
      </c>
      <c r="AU3202" s="245" t="s">
        <v>82</v>
      </c>
      <c r="AV3202" s="13" t="s">
        <v>82</v>
      </c>
      <c r="AW3202" s="13" t="s">
        <v>33</v>
      </c>
      <c r="AX3202" s="13" t="s">
        <v>72</v>
      </c>
      <c r="AY3202" s="245" t="s">
        <v>180</v>
      </c>
    </row>
    <row r="3203" s="13" customFormat="1">
      <c r="A3203" s="13"/>
      <c r="B3203" s="235"/>
      <c r="C3203" s="236"/>
      <c r="D3203" s="228" t="s">
        <v>193</v>
      </c>
      <c r="E3203" s="237" t="s">
        <v>19</v>
      </c>
      <c r="F3203" s="238" t="s">
        <v>3446</v>
      </c>
      <c r="G3203" s="236"/>
      <c r="H3203" s="239">
        <v>4.085</v>
      </c>
      <c r="I3203" s="240"/>
      <c r="J3203" s="236"/>
      <c r="K3203" s="236"/>
      <c r="L3203" s="241"/>
      <c r="M3203" s="242"/>
      <c r="N3203" s="243"/>
      <c r="O3203" s="243"/>
      <c r="P3203" s="243"/>
      <c r="Q3203" s="243"/>
      <c r="R3203" s="243"/>
      <c r="S3203" s="243"/>
      <c r="T3203" s="244"/>
      <c r="U3203" s="13"/>
      <c r="V3203" s="13"/>
      <c r="W3203" s="13"/>
      <c r="X3203" s="13"/>
      <c r="Y3203" s="13"/>
      <c r="Z3203" s="13"/>
      <c r="AA3203" s="13"/>
      <c r="AB3203" s="13"/>
      <c r="AC3203" s="13"/>
      <c r="AD3203" s="13"/>
      <c r="AE3203" s="13"/>
      <c r="AT3203" s="245" t="s">
        <v>193</v>
      </c>
      <c r="AU3203" s="245" t="s">
        <v>82</v>
      </c>
      <c r="AV3203" s="13" t="s">
        <v>82</v>
      </c>
      <c r="AW3203" s="13" t="s">
        <v>33</v>
      </c>
      <c r="AX3203" s="13" t="s">
        <v>72</v>
      </c>
      <c r="AY3203" s="245" t="s">
        <v>180</v>
      </c>
    </row>
    <row r="3204" s="16" customFormat="1">
      <c r="A3204" s="16"/>
      <c r="B3204" s="267"/>
      <c r="C3204" s="268"/>
      <c r="D3204" s="228" t="s">
        <v>193</v>
      </c>
      <c r="E3204" s="269" t="s">
        <v>19</v>
      </c>
      <c r="F3204" s="270" t="s">
        <v>473</v>
      </c>
      <c r="G3204" s="268"/>
      <c r="H3204" s="271">
        <v>245.38399999999999</v>
      </c>
      <c r="I3204" s="272"/>
      <c r="J3204" s="268"/>
      <c r="K3204" s="268"/>
      <c r="L3204" s="273"/>
      <c r="M3204" s="274"/>
      <c r="N3204" s="275"/>
      <c r="O3204" s="275"/>
      <c r="P3204" s="275"/>
      <c r="Q3204" s="275"/>
      <c r="R3204" s="275"/>
      <c r="S3204" s="275"/>
      <c r="T3204" s="276"/>
      <c r="U3204" s="16"/>
      <c r="V3204" s="16"/>
      <c r="W3204" s="16"/>
      <c r="X3204" s="16"/>
      <c r="Y3204" s="16"/>
      <c r="Z3204" s="16"/>
      <c r="AA3204" s="16"/>
      <c r="AB3204" s="16"/>
      <c r="AC3204" s="16"/>
      <c r="AD3204" s="16"/>
      <c r="AE3204" s="16"/>
      <c r="AT3204" s="277" t="s">
        <v>193</v>
      </c>
      <c r="AU3204" s="277" t="s">
        <v>82</v>
      </c>
      <c r="AV3204" s="16" t="s">
        <v>100</v>
      </c>
      <c r="AW3204" s="16" t="s">
        <v>33</v>
      </c>
      <c r="AX3204" s="16" t="s">
        <v>72</v>
      </c>
      <c r="AY3204" s="277" t="s">
        <v>180</v>
      </c>
    </row>
    <row r="3205" s="15" customFormat="1">
      <c r="A3205" s="15"/>
      <c r="B3205" s="256"/>
      <c r="C3205" s="257"/>
      <c r="D3205" s="228" t="s">
        <v>193</v>
      </c>
      <c r="E3205" s="258" t="s">
        <v>19</v>
      </c>
      <c r="F3205" s="259" t="s">
        <v>353</v>
      </c>
      <c r="G3205" s="257"/>
      <c r="H3205" s="260">
        <v>428.97899999999998</v>
      </c>
      <c r="I3205" s="261"/>
      <c r="J3205" s="257"/>
      <c r="K3205" s="257"/>
      <c r="L3205" s="262"/>
      <c r="M3205" s="263"/>
      <c r="N3205" s="264"/>
      <c r="O3205" s="264"/>
      <c r="P3205" s="264"/>
      <c r="Q3205" s="264"/>
      <c r="R3205" s="264"/>
      <c r="S3205" s="264"/>
      <c r="T3205" s="265"/>
      <c r="U3205" s="15"/>
      <c r="V3205" s="15"/>
      <c r="W3205" s="15"/>
      <c r="X3205" s="15"/>
      <c r="Y3205" s="15"/>
      <c r="Z3205" s="15"/>
      <c r="AA3205" s="15"/>
      <c r="AB3205" s="15"/>
      <c r="AC3205" s="15"/>
      <c r="AD3205" s="15"/>
      <c r="AE3205" s="15"/>
      <c r="AT3205" s="266" t="s">
        <v>193</v>
      </c>
      <c r="AU3205" s="266" t="s">
        <v>82</v>
      </c>
      <c r="AV3205" s="15" t="s">
        <v>187</v>
      </c>
      <c r="AW3205" s="15" t="s">
        <v>33</v>
      </c>
      <c r="AX3205" s="15" t="s">
        <v>80</v>
      </c>
      <c r="AY3205" s="266" t="s">
        <v>180</v>
      </c>
    </row>
    <row r="3206" s="2" customFormat="1" ht="24.15" customHeight="1">
      <c r="A3206" s="40"/>
      <c r="B3206" s="41"/>
      <c r="C3206" s="282" t="s">
        <v>3447</v>
      </c>
      <c r="D3206" s="282" t="s">
        <v>754</v>
      </c>
      <c r="E3206" s="283" t="s">
        <v>3448</v>
      </c>
      <c r="F3206" s="284" t="s">
        <v>3449</v>
      </c>
      <c r="G3206" s="285" t="s">
        <v>185</v>
      </c>
      <c r="H3206" s="286">
        <v>472.97300000000001</v>
      </c>
      <c r="I3206" s="287"/>
      <c r="J3206" s="288">
        <f>ROUND(I3206*H3206,2)</f>
        <v>0</v>
      </c>
      <c r="K3206" s="284" t="s">
        <v>186</v>
      </c>
      <c r="L3206" s="289"/>
      <c r="M3206" s="290" t="s">
        <v>19</v>
      </c>
      <c r="N3206" s="291" t="s">
        <v>43</v>
      </c>
      <c r="O3206" s="86"/>
      <c r="P3206" s="224">
        <f>O3206*H3206</f>
        <v>0</v>
      </c>
      <c r="Q3206" s="224">
        <v>0.0013500000000000001</v>
      </c>
      <c r="R3206" s="224">
        <f>Q3206*H3206</f>
        <v>0.6385135500000001</v>
      </c>
      <c r="S3206" s="224">
        <v>0</v>
      </c>
      <c r="T3206" s="225">
        <f>S3206*H3206</f>
        <v>0</v>
      </c>
      <c r="U3206" s="40"/>
      <c r="V3206" s="40"/>
      <c r="W3206" s="40"/>
      <c r="X3206" s="40"/>
      <c r="Y3206" s="40"/>
      <c r="Z3206" s="40"/>
      <c r="AA3206" s="40"/>
      <c r="AB3206" s="40"/>
      <c r="AC3206" s="40"/>
      <c r="AD3206" s="40"/>
      <c r="AE3206" s="40"/>
      <c r="AR3206" s="226" t="s">
        <v>398</v>
      </c>
      <c r="AT3206" s="226" t="s">
        <v>754</v>
      </c>
      <c r="AU3206" s="226" t="s">
        <v>82</v>
      </c>
      <c r="AY3206" s="19" t="s">
        <v>180</v>
      </c>
      <c r="BE3206" s="227">
        <f>IF(N3206="základní",J3206,0)</f>
        <v>0</v>
      </c>
      <c r="BF3206" s="227">
        <f>IF(N3206="snížená",J3206,0)</f>
        <v>0</v>
      </c>
      <c r="BG3206" s="227">
        <f>IF(N3206="zákl. přenesená",J3206,0)</f>
        <v>0</v>
      </c>
      <c r="BH3206" s="227">
        <f>IF(N3206="sníž. přenesená",J3206,0)</f>
        <v>0</v>
      </c>
      <c r="BI3206" s="227">
        <f>IF(N3206="nulová",J3206,0)</f>
        <v>0</v>
      </c>
      <c r="BJ3206" s="19" t="s">
        <v>80</v>
      </c>
      <c r="BK3206" s="227">
        <f>ROUND(I3206*H3206,2)</f>
        <v>0</v>
      </c>
      <c r="BL3206" s="19" t="s">
        <v>286</v>
      </c>
      <c r="BM3206" s="226" t="s">
        <v>3450</v>
      </c>
    </row>
    <row r="3207" s="2" customFormat="1">
      <c r="A3207" s="40"/>
      <c r="B3207" s="41"/>
      <c r="C3207" s="42"/>
      <c r="D3207" s="228" t="s">
        <v>189</v>
      </c>
      <c r="E3207" s="42"/>
      <c r="F3207" s="229" t="s">
        <v>3449</v>
      </c>
      <c r="G3207" s="42"/>
      <c r="H3207" s="42"/>
      <c r="I3207" s="230"/>
      <c r="J3207" s="42"/>
      <c r="K3207" s="42"/>
      <c r="L3207" s="46"/>
      <c r="M3207" s="231"/>
      <c r="N3207" s="232"/>
      <c r="O3207" s="86"/>
      <c r="P3207" s="86"/>
      <c r="Q3207" s="86"/>
      <c r="R3207" s="86"/>
      <c r="S3207" s="86"/>
      <c r="T3207" s="87"/>
      <c r="U3207" s="40"/>
      <c r="V3207" s="40"/>
      <c r="W3207" s="40"/>
      <c r="X3207" s="40"/>
      <c r="Y3207" s="40"/>
      <c r="Z3207" s="40"/>
      <c r="AA3207" s="40"/>
      <c r="AB3207" s="40"/>
      <c r="AC3207" s="40"/>
      <c r="AD3207" s="40"/>
      <c r="AE3207" s="40"/>
      <c r="AT3207" s="19" t="s">
        <v>189</v>
      </c>
      <c r="AU3207" s="19" t="s">
        <v>82</v>
      </c>
    </row>
    <row r="3208" s="13" customFormat="1">
      <c r="A3208" s="13"/>
      <c r="B3208" s="235"/>
      <c r="C3208" s="236"/>
      <c r="D3208" s="228" t="s">
        <v>193</v>
      </c>
      <c r="E3208" s="236"/>
      <c r="F3208" s="238" t="s">
        <v>3451</v>
      </c>
      <c r="G3208" s="236"/>
      <c r="H3208" s="239">
        <v>472.97300000000001</v>
      </c>
      <c r="I3208" s="240"/>
      <c r="J3208" s="236"/>
      <c r="K3208" s="236"/>
      <c r="L3208" s="241"/>
      <c r="M3208" s="242"/>
      <c r="N3208" s="243"/>
      <c r="O3208" s="243"/>
      <c r="P3208" s="243"/>
      <c r="Q3208" s="243"/>
      <c r="R3208" s="243"/>
      <c r="S3208" s="243"/>
      <c r="T3208" s="244"/>
      <c r="U3208" s="13"/>
      <c r="V3208" s="13"/>
      <c r="W3208" s="13"/>
      <c r="X3208" s="13"/>
      <c r="Y3208" s="13"/>
      <c r="Z3208" s="13"/>
      <c r="AA3208" s="13"/>
      <c r="AB3208" s="13"/>
      <c r="AC3208" s="13"/>
      <c r="AD3208" s="13"/>
      <c r="AE3208" s="13"/>
      <c r="AT3208" s="245" t="s">
        <v>193</v>
      </c>
      <c r="AU3208" s="245" t="s">
        <v>82</v>
      </c>
      <c r="AV3208" s="13" t="s">
        <v>82</v>
      </c>
      <c r="AW3208" s="13" t="s">
        <v>4</v>
      </c>
      <c r="AX3208" s="13" t="s">
        <v>80</v>
      </c>
      <c r="AY3208" s="245" t="s">
        <v>180</v>
      </c>
    </row>
    <row r="3209" s="2" customFormat="1" ht="16.5" customHeight="1">
      <c r="A3209" s="40"/>
      <c r="B3209" s="41"/>
      <c r="C3209" s="215" t="s">
        <v>3452</v>
      </c>
      <c r="D3209" s="215" t="s">
        <v>182</v>
      </c>
      <c r="E3209" s="216" t="s">
        <v>3453</v>
      </c>
      <c r="F3209" s="217" t="s">
        <v>3454</v>
      </c>
      <c r="G3209" s="218" t="s">
        <v>185</v>
      </c>
      <c r="H3209" s="219">
        <v>429</v>
      </c>
      <c r="I3209" s="220"/>
      <c r="J3209" s="221">
        <f>ROUND(I3209*H3209,2)</f>
        <v>0</v>
      </c>
      <c r="K3209" s="217" t="s">
        <v>186</v>
      </c>
      <c r="L3209" s="46"/>
      <c r="M3209" s="222" t="s">
        <v>19</v>
      </c>
      <c r="N3209" s="223" t="s">
        <v>43</v>
      </c>
      <c r="O3209" s="86"/>
      <c r="P3209" s="224">
        <f>O3209*H3209</f>
        <v>0</v>
      </c>
      <c r="Q3209" s="224">
        <v>0</v>
      </c>
      <c r="R3209" s="224">
        <f>Q3209*H3209</f>
        <v>0</v>
      </c>
      <c r="S3209" s="224">
        <v>0</v>
      </c>
      <c r="T3209" s="225">
        <f>S3209*H3209</f>
        <v>0</v>
      </c>
      <c r="U3209" s="40"/>
      <c r="V3209" s="40"/>
      <c r="W3209" s="40"/>
      <c r="X3209" s="40"/>
      <c r="Y3209" s="40"/>
      <c r="Z3209" s="40"/>
      <c r="AA3209" s="40"/>
      <c r="AB3209" s="40"/>
      <c r="AC3209" s="40"/>
      <c r="AD3209" s="40"/>
      <c r="AE3209" s="40"/>
      <c r="AR3209" s="226" t="s">
        <v>286</v>
      </c>
      <c r="AT3209" s="226" t="s">
        <v>182</v>
      </c>
      <c r="AU3209" s="226" t="s">
        <v>82</v>
      </c>
      <c r="AY3209" s="19" t="s">
        <v>180</v>
      </c>
      <c r="BE3209" s="227">
        <f>IF(N3209="základní",J3209,0)</f>
        <v>0</v>
      </c>
      <c r="BF3209" s="227">
        <f>IF(N3209="snížená",J3209,0)</f>
        <v>0</v>
      </c>
      <c r="BG3209" s="227">
        <f>IF(N3209="zákl. přenesená",J3209,0)</f>
        <v>0</v>
      </c>
      <c r="BH3209" s="227">
        <f>IF(N3209="sníž. přenesená",J3209,0)</f>
        <v>0</v>
      </c>
      <c r="BI3209" s="227">
        <f>IF(N3209="nulová",J3209,0)</f>
        <v>0</v>
      </c>
      <c r="BJ3209" s="19" t="s">
        <v>80</v>
      </c>
      <c r="BK3209" s="227">
        <f>ROUND(I3209*H3209,2)</f>
        <v>0</v>
      </c>
      <c r="BL3209" s="19" t="s">
        <v>286</v>
      </c>
      <c r="BM3209" s="226" t="s">
        <v>3455</v>
      </c>
    </row>
    <row r="3210" s="2" customFormat="1">
      <c r="A3210" s="40"/>
      <c r="B3210" s="41"/>
      <c r="C3210" s="42"/>
      <c r="D3210" s="228" t="s">
        <v>189</v>
      </c>
      <c r="E3210" s="42"/>
      <c r="F3210" s="229" t="s">
        <v>3456</v>
      </c>
      <c r="G3210" s="42"/>
      <c r="H3210" s="42"/>
      <c r="I3210" s="230"/>
      <c r="J3210" s="42"/>
      <c r="K3210" s="42"/>
      <c r="L3210" s="46"/>
      <c r="M3210" s="231"/>
      <c r="N3210" s="232"/>
      <c r="O3210" s="86"/>
      <c r="P3210" s="86"/>
      <c r="Q3210" s="86"/>
      <c r="R3210" s="86"/>
      <c r="S3210" s="86"/>
      <c r="T3210" s="87"/>
      <c r="U3210" s="40"/>
      <c r="V3210" s="40"/>
      <c r="W3210" s="40"/>
      <c r="X3210" s="40"/>
      <c r="Y3210" s="40"/>
      <c r="Z3210" s="40"/>
      <c r="AA3210" s="40"/>
      <c r="AB3210" s="40"/>
      <c r="AC3210" s="40"/>
      <c r="AD3210" s="40"/>
      <c r="AE3210" s="40"/>
      <c r="AT3210" s="19" t="s">
        <v>189</v>
      </c>
      <c r="AU3210" s="19" t="s">
        <v>82</v>
      </c>
    </row>
    <row r="3211" s="2" customFormat="1">
      <c r="A3211" s="40"/>
      <c r="B3211" s="41"/>
      <c r="C3211" s="42"/>
      <c r="D3211" s="233" t="s">
        <v>191</v>
      </c>
      <c r="E3211" s="42"/>
      <c r="F3211" s="234" t="s">
        <v>3457</v>
      </c>
      <c r="G3211" s="42"/>
      <c r="H3211" s="42"/>
      <c r="I3211" s="230"/>
      <c r="J3211" s="42"/>
      <c r="K3211" s="42"/>
      <c r="L3211" s="46"/>
      <c r="M3211" s="231"/>
      <c r="N3211" s="232"/>
      <c r="O3211" s="86"/>
      <c r="P3211" s="86"/>
      <c r="Q3211" s="86"/>
      <c r="R3211" s="86"/>
      <c r="S3211" s="86"/>
      <c r="T3211" s="87"/>
      <c r="U3211" s="40"/>
      <c r="V3211" s="40"/>
      <c r="W3211" s="40"/>
      <c r="X3211" s="40"/>
      <c r="Y3211" s="40"/>
      <c r="Z3211" s="40"/>
      <c r="AA3211" s="40"/>
      <c r="AB3211" s="40"/>
      <c r="AC3211" s="40"/>
      <c r="AD3211" s="40"/>
      <c r="AE3211" s="40"/>
      <c r="AT3211" s="19" t="s">
        <v>191</v>
      </c>
      <c r="AU3211" s="19" t="s">
        <v>82</v>
      </c>
    </row>
    <row r="3212" s="14" customFormat="1">
      <c r="A3212" s="14"/>
      <c r="B3212" s="246"/>
      <c r="C3212" s="247"/>
      <c r="D3212" s="228" t="s">
        <v>193</v>
      </c>
      <c r="E3212" s="248" t="s">
        <v>19</v>
      </c>
      <c r="F3212" s="249" t="s">
        <v>3430</v>
      </c>
      <c r="G3212" s="247"/>
      <c r="H3212" s="248" t="s">
        <v>19</v>
      </c>
      <c r="I3212" s="250"/>
      <c r="J3212" s="247"/>
      <c r="K3212" s="247"/>
      <c r="L3212" s="251"/>
      <c r="M3212" s="252"/>
      <c r="N3212" s="253"/>
      <c r="O3212" s="253"/>
      <c r="P3212" s="253"/>
      <c r="Q3212" s="253"/>
      <c r="R3212" s="253"/>
      <c r="S3212" s="253"/>
      <c r="T3212" s="254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T3212" s="255" t="s">
        <v>193</v>
      </c>
      <c r="AU3212" s="255" t="s">
        <v>82</v>
      </c>
      <c r="AV3212" s="14" t="s">
        <v>80</v>
      </c>
      <c r="AW3212" s="14" t="s">
        <v>33</v>
      </c>
      <c r="AX3212" s="14" t="s">
        <v>72</v>
      </c>
      <c r="AY3212" s="255" t="s">
        <v>180</v>
      </c>
    </row>
    <row r="3213" s="13" customFormat="1">
      <c r="A3213" s="13"/>
      <c r="B3213" s="235"/>
      <c r="C3213" s="236"/>
      <c r="D3213" s="228" t="s">
        <v>193</v>
      </c>
      <c r="E3213" s="237" t="s">
        <v>19</v>
      </c>
      <c r="F3213" s="238" t="s">
        <v>3431</v>
      </c>
      <c r="G3213" s="236"/>
      <c r="H3213" s="239">
        <v>429</v>
      </c>
      <c r="I3213" s="240"/>
      <c r="J3213" s="236"/>
      <c r="K3213" s="236"/>
      <c r="L3213" s="241"/>
      <c r="M3213" s="242"/>
      <c r="N3213" s="243"/>
      <c r="O3213" s="243"/>
      <c r="P3213" s="243"/>
      <c r="Q3213" s="243"/>
      <c r="R3213" s="243"/>
      <c r="S3213" s="243"/>
      <c r="T3213" s="244"/>
      <c r="U3213" s="13"/>
      <c r="V3213" s="13"/>
      <c r="W3213" s="13"/>
      <c r="X3213" s="13"/>
      <c r="Y3213" s="13"/>
      <c r="Z3213" s="13"/>
      <c r="AA3213" s="13"/>
      <c r="AB3213" s="13"/>
      <c r="AC3213" s="13"/>
      <c r="AD3213" s="13"/>
      <c r="AE3213" s="13"/>
      <c r="AT3213" s="245" t="s">
        <v>193</v>
      </c>
      <c r="AU3213" s="245" t="s">
        <v>82</v>
      </c>
      <c r="AV3213" s="13" t="s">
        <v>82</v>
      </c>
      <c r="AW3213" s="13" t="s">
        <v>33</v>
      </c>
      <c r="AX3213" s="13" t="s">
        <v>80</v>
      </c>
      <c r="AY3213" s="245" t="s">
        <v>180</v>
      </c>
    </row>
    <row r="3214" s="2" customFormat="1" ht="16.5" customHeight="1">
      <c r="A3214" s="40"/>
      <c r="B3214" s="41"/>
      <c r="C3214" s="282" t="s">
        <v>3458</v>
      </c>
      <c r="D3214" s="282" t="s">
        <v>754</v>
      </c>
      <c r="E3214" s="283" t="s">
        <v>3459</v>
      </c>
      <c r="F3214" s="284" t="s">
        <v>3460</v>
      </c>
      <c r="G3214" s="285" t="s">
        <v>185</v>
      </c>
      <c r="H3214" s="286">
        <v>471.89999999999998</v>
      </c>
      <c r="I3214" s="287"/>
      <c r="J3214" s="288">
        <f>ROUND(I3214*H3214,2)</f>
        <v>0</v>
      </c>
      <c r="K3214" s="284" t="s">
        <v>186</v>
      </c>
      <c r="L3214" s="289"/>
      <c r="M3214" s="290" t="s">
        <v>19</v>
      </c>
      <c r="N3214" s="291" t="s">
        <v>43</v>
      </c>
      <c r="O3214" s="86"/>
      <c r="P3214" s="224">
        <f>O3214*H3214</f>
        <v>0</v>
      </c>
      <c r="Q3214" s="224">
        <v>0.00010000000000000001</v>
      </c>
      <c r="R3214" s="224">
        <f>Q3214*H3214</f>
        <v>0.047190000000000003</v>
      </c>
      <c r="S3214" s="224">
        <v>0</v>
      </c>
      <c r="T3214" s="225">
        <f>S3214*H3214</f>
        <v>0</v>
      </c>
      <c r="U3214" s="40"/>
      <c r="V3214" s="40"/>
      <c r="W3214" s="40"/>
      <c r="X3214" s="40"/>
      <c r="Y3214" s="40"/>
      <c r="Z3214" s="40"/>
      <c r="AA3214" s="40"/>
      <c r="AB3214" s="40"/>
      <c r="AC3214" s="40"/>
      <c r="AD3214" s="40"/>
      <c r="AE3214" s="40"/>
      <c r="AR3214" s="226" t="s">
        <v>398</v>
      </c>
      <c r="AT3214" s="226" t="s">
        <v>754</v>
      </c>
      <c r="AU3214" s="226" t="s">
        <v>82</v>
      </c>
      <c r="AY3214" s="19" t="s">
        <v>180</v>
      </c>
      <c r="BE3214" s="227">
        <f>IF(N3214="základní",J3214,0)</f>
        <v>0</v>
      </c>
      <c r="BF3214" s="227">
        <f>IF(N3214="snížená",J3214,0)</f>
        <v>0</v>
      </c>
      <c r="BG3214" s="227">
        <f>IF(N3214="zákl. přenesená",J3214,0)</f>
        <v>0</v>
      </c>
      <c r="BH3214" s="227">
        <f>IF(N3214="sníž. přenesená",J3214,0)</f>
        <v>0</v>
      </c>
      <c r="BI3214" s="227">
        <f>IF(N3214="nulová",J3214,0)</f>
        <v>0</v>
      </c>
      <c r="BJ3214" s="19" t="s">
        <v>80</v>
      </c>
      <c r="BK3214" s="227">
        <f>ROUND(I3214*H3214,2)</f>
        <v>0</v>
      </c>
      <c r="BL3214" s="19" t="s">
        <v>286</v>
      </c>
      <c r="BM3214" s="226" t="s">
        <v>3461</v>
      </c>
    </row>
    <row r="3215" s="2" customFormat="1">
      <c r="A3215" s="40"/>
      <c r="B3215" s="41"/>
      <c r="C3215" s="42"/>
      <c r="D3215" s="228" t="s">
        <v>189</v>
      </c>
      <c r="E3215" s="42"/>
      <c r="F3215" s="229" t="s">
        <v>3460</v>
      </c>
      <c r="G3215" s="42"/>
      <c r="H3215" s="42"/>
      <c r="I3215" s="230"/>
      <c r="J3215" s="42"/>
      <c r="K3215" s="42"/>
      <c r="L3215" s="46"/>
      <c r="M3215" s="231"/>
      <c r="N3215" s="232"/>
      <c r="O3215" s="86"/>
      <c r="P3215" s="86"/>
      <c r="Q3215" s="86"/>
      <c r="R3215" s="86"/>
      <c r="S3215" s="86"/>
      <c r="T3215" s="87"/>
      <c r="U3215" s="40"/>
      <c r="V3215" s="40"/>
      <c r="W3215" s="40"/>
      <c r="X3215" s="40"/>
      <c r="Y3215" s="40"/>
      <c r="Z3215" s="40"/>
      <c r="AA3215" s="40"/>
      <c r="AB3215" s="40"/>
      <c r="AC3215" s="40"/>
      <c r="AD3215" s="40"/>
      <c r="AE3215" s="40"/>
      <c r="AT3215" s="19" t="s">
        <v>189</v>
      </c>
      <c r="AU3215" s="19" t="s">
        <v>82</v>
      </c>
    </row>
    <row r="3216" s="13" customFormat="1">
      <c r="A3216" s="13"/>
      <c r="B3216" s="235"/>
      <c r="C3216" s="236"/>
      <c r="D3216" s="228" t="s">
        <v>193</v>
      </c>
      <c r="E3216" s="236"/>
      <c r="F3216" s="238" t="s">
        <v>3462</v>
      </c>
      <c r="G3216" s="236"/>
      <c r="H3216" s="239">
        <v>471.89999999999998</v>
      </c>
      <c r="I3216" s="240"/>
      <c r="J3216" s="236"/>
      <c r="K3216" s="236"/>
      <c r="L3216" s="241"/>
      <c r="M3216" s="242"/>
      <c r="N3216" s="243"/>
      <c r="O3216" s="243"/>
      <c r="P3216" s="243"/>
      <c r="Q3216" s="243"/>
      <c r="R3216" s="243"/>
      <c r="S3216" s="243"/>
      <c r="T3216" s="244"/>
      <c r="U3216" s="13"/>
      <c r="V3216" s="13"/>
      <c r="W3216" s="13"/>
      <c r="X3216" s="13"/>
      <c r="Y3216" s="13"/>
      <c r="Z3216" s="13"/>
      <c r="AA3216" s="13"/>
      <c r="AB3216" s="13"/>
      <c r="AC3216" s="13"/>
      <c r="AD3216" s="13"/>
      <c r="AE3216" s="13"/>
      <c r="AT3216" s="245" t="s">
        <v>193</v>
      </c>
      <c r="AU3216" s="245" t="s">
        <v>82</v>
      </c>
      <c r="AV3216" s="13" t="s">
        <v>82</v>
      </c>
      <c r="AW3216" s="13" t="s">
        <v>4</v>
      </c>
      <c r="AX3216" s="13" t="s">
        <v>80</v>
      </c>
      <c r="AY3216" s="245" t="s">
        <v>180</v>
      </c>
    </row>
    <row r="3217" s="2" customFormat="1" ht="16.5" customHeight="1">
      <c r="A3217" s="40"/>
      <c r="B3217" s="41"/>
      <c r="C3217" s="215" t="s">
        <v>3463</v>
      </c>
      <c r="D3217" s="215" t="s">
        <v>182</v>
      </c>
      <c r="E3217" s="216" t="s">
        <v>3464</v>
      </c>
      <c r="F3217" s="217" t="s">
        <v>3465</v>
      </c>
      <c r="G3217" s="218" t="s">
        <v>185</v>
      </c>
      <c r="H3217" s="219">
        <v>352.94</v>
      </c>
      <c r="I3217" s="220"/>
      <c r="J3217" s="221">
        <f>ROUND(I3217*H3217,2)</f>
        <v>0</v>
      </c>
      <c r="K3217" s="217" t="s">
        <v>186</v>
      </c>
      <c r="L3217" s="46"/>
      <c r="M3217" s="222" t="s">
        <v>19</v>
      </c>
      <c r="N3217" s="223" t="s">
        <v>43</v>
      </c>
      <c r="O3217" s="86"/>
      <c r="P3217" s="224">
        <f>O3217*H3217</f>
        <v>0</v>
      </c>
      <c r="Q3217" s="224">
        <v>0</v>
      </c>
      <c r="R3217" s="224">
        <f>Q3217*H3217</f>
        <v>0</v>
      </c>
      <c r="S3217" s="224">
        <v>0</v>
      </c>
      <c r="T3217" s="225">
        <f>S3217*H3217</f>
        <v>0</v>
      </c>
      <c r="U3217" s="40"/>
      <c r="V3217" s="40"/>
      <c r="W3217" s="40"/>
      <c r="X3217" s="40"/>
      <c r="Y3217" s="40"/>
      <c r="Z3217" s="40"/>
      <c r="AA3217" s="40"/>
      <c r="AB3217" s="40"/>
      <c r="AC3217" s="40"/>
      <c r="AD3217" s="40"/>
      <c r="AE3217" s="40"/>
      <c r="AR3217" s="226" t="s">
        <v>286</v>
      </c>
      <c r="AT3217" s="226" t="s">
        <v>182</v>
      </c>
      <c r="AU3217" s="226" t="s">
        <v>82</v>
      </c>
      <c r="AY3217" s="19" t="s">
        <v>180</v>
      </c>
      <c r="BE3217" s="227">
        <f>IF(N3217="základní",J3217,0)</f>
        <v>0</v>
      </c>
      <c r="BF3217" s="227">
        <f>IF(N3217="snížená",J3217,0)</f>
        <v>0</v>
      </c>
      <c r="BG3217" s="227">
        <f>IF(N3217="zákl. přenesená",J3217,0)</f>
        <v>0</v>
      </c>
      <c r="BH3217" s="227">
        <f>IF(N3217="sníž. přenesená",J3217,0)</f>
        <v>0</v>
      </c>
      <c r="BI3217" s="227">
        <f>IF(N3217="nulová",J3217,0)</f>
        <v>0</v>
      </c>
      <c r="BJ3217" s="19" t="s">
        <v>80</v>
      </c>
      <c r="BK3217" s="227">
        <f>ROUND(I3217*H3217,2)</f>
        <v>0</v>
      </c>
      <c r="BL3217" s="19" t="s">
        <v>286</v>
      </c>
      <c r="BM3217" s="226" t="s">
        <v>3466</v>
      </c>
    </row>
    <row r="3218" s="2" customFormat="1">
      <c r="A3218" s="40"/>
      <c r="B3218" s="41"/>
      <c r="C3218" s="42"/>
      <c r="D3218" s="228" t="s">
        <v>189</v>
      </c>
      <c r="E3218" s="42"/>
      <c r="F3218" s="229" t="s">
        <v>3467</v>
      </c>
      <c r="G3218" s="42"/>
      <c r="H3218" s="42"/>
      <c r="I3218" s="230"/>
      <c r="J3218" s="42"/>
      <c r="K3218" s="42"/>
      <c r="L3218" s="46"/>
      <c r="M3218" s="231"/>
      <c r="N3218" s="232"/>
      <c r="O3218" s="86"/>
      <c r="P3218" s="86"/>
      <c r="Q3218" s="86"/>
      <c r="R3218" s="86"/>
      <c r="S3218" s="86"/>
      <c r="T3218" s="87"/>
      <c r="U3218" s="40"/>
      <c r="V3218" s="40"/>
      <c r="W3218" s="40"/>
      <c r="X3218" s="40"/>
      <c r="Y3218" s="40"/>
      <c r="Z3218" s="40"/>
      <c r="AA3218" s="40"/>
      <c r="AB3218" s="40"/>
      <c r="AC3218" s="40"/>
      <c r="AD3218" s="40"/>
      <c r="AE3218" s="40"/>
      <c r="AT3218" s="19" t="s">
        <v>189</v>
      </c>
      <c r="AU3218" s="19" t="s">
        <v>82</v>
      </c>
    </row>
    <row r="3219" s="2" customFormat="1">
      <c r="A3219" s="40"/>
      <c r="B3219" s="41"/>
      <c r="C3219" s="42"/>
      <c r="D3219" s="233" t="s">
        <v>191</v>
      </c>
      <c r="E3219" s="42"/>
      <c r="F3219" s="234" t="s">
        <v>3468</v>
      </c>
      <c r="G3219" s="42"/>
      <c r="H3219" s="42"/>
      <c r="I3219" s="230"/>
      <c r="J3219" s="42"/>
      <c r="K3219" s="42"/>
      <c r="L3219" s="46"/>
      <c r="M3219" s="231"/>
      <c r="N3219" s="232"/>
      <c r="O3219" s="86"/>
      <c r="P3219" s="86"/>
      <c r="Q3219" s="86"/>
      <c r="R3219" s="86"/>
      <c r="S3219" s="86"/>
      <c r="T3219" s="87"/>
      <c r="U3219" s="40"/>
      <c r="V3219" s="40"/>
      <c r="W3219" s="40"/>
      <c r="X3219" s="40"/>
      <c r="Y3219" s="40"/>
      <c r="Z3219" s="40"/>
      <c r="AA3219" s="40"/>
      <c r="AB3219" s="40"/>
      <c r="AC3219" s="40"/>
      <c r="AD3219" s="40"/>
      <c r="AE3219" s="40"/>
      <c r="AT3219" s="19" t="s">
        <v>191</v>
      </c>
      <c r="AU3219" s="19" t="s">
        <v>82</v>
      </c>
    </row>
    <row r="3220" s="14" customFormat="1">
      <c r="A3220" s="14"/>
      <c r="B3220" s="246"/>
      <c r="C3220" s="247"/>
      <c r="D3220" s="228" t="s">
        <v>193</v>
      </c>
      <c r="E3220" s="248" t="s">
        <v>19</v>
      </c>
      <c r="F3220" s="249" t="s">
        <v>3469</v>
      </c>
      <c r="G3220" s="247"/>
      <c r="H3220" s="248" t="s">
        <v>19</v>
      </c>
      <c r="I3220" s="250"/>
      <c r="J3220" s="247"/>
      <c r="K3220" s="247"/>
      <c r="L3220" s="251"/>
      <c r="M3220" s="252"/>
      <c r="N3220" s="253"/>
      <c r="O3220" s="253"/>
      <c r="P3220" s="253"/>
      <c r="Q3220" s="253"/>
      <c r="R3220" s="253"/>
      <c r="S3220" s="253"/>
      <c r="T3220" s="254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T3220" s="255" t="s">
        <v>193</v>
      </c>
      <c r="AU3220" s="255" t="s">
        <v>82</v>
      </c>
      <c r="AV3220" s="14" t="s">
        <v>80</v>
      </c>
      <c r="AW3220" s="14" t="s">
        <v>33</v>
      </c>
      <c r="AX3220" s="14" t="s">
        <v>72</v>
      </c>
      <c r="AY3220" s="255" t="s">
        <v>180</v>
      </c>
    </row>
    <row r="3221" s="13" customFormat="1">
      <c r="A3221" s="13"/>
      <c r="B3221" s="235"/>
      <c r="C3221" s="236"/>
      <c r="D3221" s="228" t="s">
        <v>193</v>
      </c>
      <c r="E3221" s="237" t="s">
        <v>19</v>
      </c>
      <c r="F3221" s="238" t="s">
        <v>3431</v>
      </c>
      <c r="G3221" s="236"/>
      <c r="H3221" s="239">
        <v>429</v>
      </c>
      <c r="I3221" s="240"/>
      <c r="J3221" s="236"/>
      <c r="K3221" s="236"/>
      <c r="L3221" s="241"/>
      <c r="M3221" s="242"/>
      <c r="N3221" s="243"/>
      <c r="O3221" s="243"/>
      <c r="P3221" s="243"/>
      <c r="Q3221" s="243"/>
      <c r="R3221" s="243"/>
      <c r="S3221" s="243"/>
      <c r="T3221" s="244"/>
      <c r="U3221" s="13"/>
      <c r="V3221" s="13"/>
      <c r="W3221" s="13"/>
      <c r="X3221" s="13"/>
      <c r="Y3221" s="13"/>
      <c r="Z3221" s="13"/>
      <c r="AA3221" s="13"/>
      <c r="AB3221" s="13"/>
      <c r="AC3221" s="13"/>
      <c r="AD3221" s="13"/>
      <c r="AE3221" s="13"/>
      <c r="AT3221" s="245" t="s">
        <v>193</v>
      </c>
      <c r="AU3221" s="245" t="s">
        <v>82</v>
      </c>
      <c r="AV3221" s="13" t="s">
        <v>82</v>
      </c>
      <c r="AW3221" s="13" t="s">
        <v>33</v>
      </c>
      <c r="AX3221" s="13" t="s">
        <v>72</v>
      </c>
      <c r="AY3221" s="245" t="s">
        <v>180</v>
      </c>
    </row>
    <row r="3222" s="14" customFormat="1">
      <c r="A3222" s="14"/>
      <c r="B3222" s="246"/>
      <c r="C3222" s="247"/>
      <c r="D3222" s="228" t="s">
        <v>193</v>
      </c>
      <c r="E3222" s="248" t="s">
        <v>19</v>
      </c>
      <c r="F3222" s="249" t="s">
        <v>3470</v>
      </c>
      <c r="G3222" s="247"/>
      <c r="H3222" s="248" t="s">
        <v>19</v>
      </c>
      <c r="I3222" s="250"/>
      <c r="J3222" s="247"/>
      <c r="K3222" s="247"/>
      <c r="L3222" s="251"/>
      <c r="M3222" s="252"/>
      <c r="N3222" s="253"/>
      <c r="O3222" s="253"/>
      <c r="P3222" s="253"/>
      <c r="Q3222" s="253"/>
      <c r="R3222" s="253"/>
      <c r="S3222" s="253"/>
      <c r="T3222" s="254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T3222" s="255" t="s">
        <v>193</v>
      </c>
      <c r="AU3222" s="255" t="s">
        <v>82</v>
      </c>
      <c r="AV3222" s="14" t="s">
        <v>80</v>
      </c>
      <c r="AW3222" s="14" t="s">
        <v>33</v>
      </c>
      <c r="AX3222" s="14" t="s">
        <v>72</v>
      </c>
      <c r="AY3222" s="255" t="s">
        <v>180</v>
      </c>
    </row>
    <row r="3223" s="13" customFormat="1">
      <c r="A3223" s="13"/>
      <c r="B3223" s="235"/>
      <c r="C3223" s="236"/>
      <c r="D3223" s="228" t="s">
        <v>193</v>
      </c>
      <c r="E3223" s="237" t="s">
        <v>19</v>
      </c>
      <c r="F3223" s="238" t="s">
        <v>3471</v>
      </c>
      <c r="G3223" s="236"/>
      <c r="H3223" s="239">
        <v>-76.060000000000002</v>
      </c>
      <c r="I3223" s="240"/>
      <c r="J3223" s="236"/>
      <c r="K3223" s="236"/>
      <c r="L3223" s="241"/>
      <c r="M3223" s="242"/>
      <c r="N3223" s="243"/>
      <c r="O3223" s="243"/>
      <c r="P3223" s="243"/>
      <c r="Q3223" s="243"/>
      <c r="R3223" s="243"/>
      <c r="S3223" s="243"/>
      <c r="T3223" s="244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45" t="s">
        <v>193</v>
      </c>
      <c r="AU3223" s="245" t="s">
        <v>82</v>
      </c>
      <c r="AV3223" s="13" t="s">
        <v>82</v>
      </c>
      <c r="AW3223" s="13" t="s">
        <v>33</v>
      </c>
      <c r="AX3223" s="13" t="s">
        <v>72</v>
      </c>
      <c r="AY3223" s="245" t="s">
        <v>180</v>
      </c>
    </row>
    <row r="3224" s="15" customFormat="1">
      <c r="A3224" s="15"/>
      <c r="B3224" s="256"/>
      <c r="C3224" s="257"/>
      <c r="D3224" s="228" t="s">
        <v>193</v>
      </c>
      <c r="E3224" s="258" t="s">
        <v>19</v>
      </c>
      <c r="F3224" s="259" t="s">
        <v>353</v>
      </c>
      <c r="G3224" s="257"/>
      <c r="H3224" s="260">
        <v>352.94</v>
      </c>
      <c r="I3224" s="261"/>
      <c r="J3224" s="257"/>
      <c r="K3224" s="257"/>
      <c r="L3224" s="262"/>
      <c r="M3224" s="263"/>
      <c r="N3224" s="264"/>
      <c r="O3224" s="264"/>
      <c r="P3224" s="264"/>
      <c r="Q3224" s="264"/>
      <c r="R3224" s="264"/>
      <c r="S3224" s="264"/>
      <c r="T3224" s="265"/>
      <c r="U3224" s="15"/>
      <c r="V3224" s="15"/>
      <c r="W3224" s="15"/>
      <c r="X3224" s="15"/>
      <c r="Y3224" s="15"/>
      <c r="Z3224" s="15"/>
      <c r="AA3224" s="15"/>
      <c r="AB3224" s="15"/>
      <c r="AC3224" s="15"/>
      <c r="AD3224" s="15"/>
      <c r="AE3224" s="15"/>
      <c r="AT3224" s="266" t="s">
        <v>193</v>
      </c>
      <c r="AU3224" s="266" t="s">
        <v>82</v>
      </c>
      <c r="AV3224" s="15" t="s">
        <v>187</v>
      </c>
      <c r="AW3224" s="15" t="s">
        <v>33</v>
      </c>
      <c r="AX3224" s="15" t="s">
        <v>80</v>
      </c>
      <c r="AY3224" s="266" t="s">
        <v>180</v>
      </c>
    </row>
    <row r="3225" s="2" customFormat="1" ht="16.5" customHeight="1">
      <c r="A3225" s="40"/>
      <c r="B3225" s="41"/>
      <c r="C3225" s="282" t="s">
        <v>3472</v>
      </c>
      <c r="D3225" s="282" t="s">
        <v>754</v>
      </c>
      <c r="E3225" s="283" t="s">
        <v>3473</v>
      </c>
      <c r="F3225" s="284" t="s">
        <v>3474</v>
      </c>
      <c r="G3225" s="285" t="s">
        <v>250</v>
      </c>
      <c r="H3225" s="286">
        <v>70.599999999999994</v>
      </c>
      <c r="I3225" s="287"/>
      <c r="J3225" s="288">
        <f>ROUND(I3225*H3225,2)</f>
        <v>0</v>
      </c>
      <c r="K3225" s="284" t="s">
        <v>186</v>
      </c>
      <c r="L3225" s="289"/>
      <c r="M3225" s="290" t="s">
        <v>19</v>
      </c>
      <c r="N3225" s="291" t="s">
        <v>43</v>
      </c>
      <c r="O3225" s="86"/>
      <c r="P3225" s="224">
        <f>O3225*H3225</f>
        <v>0</v>
      </c>
      <c r="Q3225" s="224">
        <v>0.51000000000000001</v>
      </c>
      <c r="R3225" s="224">
        <f>Q3225*H3225</f>
        <v>36.006</v>
      </c>
      <c r="S3225" s="224">
        <v>0</v>
      </c>
      <c r="T3225" s="225">
        <f>S3225*H3225</f>
        <v>0</v>
      </c>
      <c r="U3225" s="40"/>
      <c r="V3225" s="40"/>
      <c r="W3225" s="40"/>
      <c r="X3225" s="40"/>
      <c r="Y3225" s="40"/>
      <c r="Z3225" s="40"/>
      <c r="AA3225" s="40"/>
      <c r="AB3225" s="40"/>
      <c r="AC3225" s="40"/>
      <c r="AD3225" s="40"/>
      <c r="AE3225" s="40"/>
      <c r="AR3225" s="226" t="s">
        <v>398</v>
      </c>
      <c r="AT3225" s="226" t="s">
        <v>754</v>
      </c>
      <c r="AU3225" s="226" t="s">
        <v>82</v>
      </c>
      <c r="AY3225" s="19" t="s">
        <v>180</v>
      </c>
      <c r="BE3225" s="227">
        <f>IF(N3225="základní",J3225,0)</f>
        <v>0</v>
      </c>
      <c r="BF3225" s="227">
        <f>IF(N3225="snížená",J3225,0)</f>
        <v>0</v>
      </c>
      <c r="BG3225" s="227">
        <f>IF(N3225="zákl. přenesená",J3225,0)</f>
        <v>0</v>
      </c>
      <c r="BH3225" s="227">
        <f>IF(N3225="sníž. přenesená",J3225,0)</f>
        <v>0</v>
      </c>
      <c r="BI3225" s="227">
        <f>IF(N3225="nulová",J3225,0)</f>
        <v>0</v>
      </c>
      <c r="BJ3225" s="19" t="s">
        <v>80</v>
      </c>
      <c r="BK3225" s="227">
        <f>ROUND(I3225*H3225,2)</f>
        <v>0</v>
      </c>
      <c r="BL3225" s="19" t="s">
        <v>286</v>
      </c>
      <c r="BM3225" s="226" t="s">
        <v>3475</v>
      </c>
    </row>
    <row r="3226" s="2" customFormat="1">
      <c r="A3226" s="40"/>
      <c r="B3226" s="41"/>
      <c r="C3226" s="42"/>
      <c r="D3226" s="228" t="s">
        <v>189</v>
      </c>
      <c r="E3226" s="42"/>
      <c r="F3226" s="229" t="s">
        <v>3474</v>
      </c>
      <c r="G3226" s="42"/>
      <c r="H3226" s="42"/>
      <c r="I3226" s="230"/>
      <c r="J3226" s="42"/>
      <c r="K3226" s="42"/>
      <c r="L3226" s="46"/>
      <c r="M3226" s="231"/>
      <c r="N3226" s="232"/>
      <c r="O3226" s="86"/>
      <c r="P3226" s="86"/>
      <c r="Q3226" s="86"/>
      <c r="R3226" s="86"/>
      <c r="S3226" s="86"/>
      <c r="T3226" s="87"/>
      <c r="U3226" s="40"/>
      <c r="V3226" s="40"/>
      <c r="W3226" s="40"/>
      <c r="X3226" s="40"/>
      <c r="Y3226" s="40"/>
      <c r="Z3226" s="40"/>
      <c r="AA3226" s="40"/>
      <c r="AB3226" s="40"/>
      <c r="AC3226" s="40"/>
      <c r="AD3226" s="40"/>
      <c r="AE3226" s="40"/>
      <c r="AT3226" s="19" t="s">
        <v>189</v>
      </c>
      <c r="AU3226" s="19" t="s">
        <v>82</v>
      </c>
    </row>
    <row r="3227" s="13" customFormat="1">
      <c r="A3227" s="13"/>
      <c r="B3227" s="235"/>
      <c r="C3227" s="236"/>
      <c r="D3227" s="228" t="s">
        <v>193</v>
      </c>
      <c r="E3227" s="237" t="s">
        <v>19</v>
      </c>
      <c r="F3227" s="238" t="s">
        <v>3476</v>
      </c>
      <c r="G3227" s="236"/>
      <c r="H3227" s="239">
        <v>70.599999999999994</v>
      </c>
      <c r="I3227" s="240"/>
      <c r="J3227" s="236"/>
      <c r="K3227" s="236"/>
      <c r="L3227" s="241"/>
      <c r="M3227" s="242"/>
      <c r="N3227" s="243"/>
      <c r="O3227" s="243"/>
      <c r="P3227" s="243"/>
      <c r="Q3227" s="243"/>
      <c r="R3227" s="243"/>
      <c r="S3227" s="243"/>
      <c r="T3227" s="244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45" t="s">
        <v>193</v>
      </c>
      <c r="AU3227" s="245" t="s">
        <v>82</v>
      </c>
      <c r="AV3227" s="13" t="s">
        <v>82</v>
      </c>
      <c r="AW3227" s="13" t="s">
        <v>33</v>
      </c>
      <c r="AX3227" s="13" t="s">
        <v>80</v>
      </c>
      <c r="AY3227" s="245" t="s">
        <v>180</v>
      </c>
    </row>
    <row r="3228" s="2" customFormat="1" ht="16.5" customHeight="1">
      <c r="A3228" s="40"/>
      <c r="B3228" s="41"/>
      <c r="C3228" s="215" t="s">
        <v>3477</v>
      </c>
      <c r="D3228" s="215" t="s">
        <v>182</v>
      </c>
      <c r="E3228" s="216" t="s">
        <v>3478</v>
      </c>
      <c r="F3228" s="217" t="s">
        <v>3479</v>
      </c>
      <c r="G3228" s="218" t="s">
        <v>185</v>
      </c>
      <c r="H3228" s="219">
        <v>353</v>
      </c>
      <c r="I3228" s="220"/>
      <c r="J3228" s="221">
        <f>ROUND(I3228*H3228,2)</f>
        <v>0</v>
      </c>
      <c r="K3228" s="217" t="s">
        <v>186</v>
      </c>
      <c r="L3228" s="46"/>
      <c r="M3228" s="222" t="s">
        <v>19</v>
      </c>
      <c r="N3228" s="223" t="s">
        <v>43</v>
      </c>
      <c r="O3228" s="86"/>
      <c r="P3228" s="224">
        <f>O3228*H3228</f>
        <v>0</v>
      </c>
      <c r="Q3228" s="224">
        <v>0</v>
      </c>
      <c r="R3228" s="224">
        <f>Q3228*H3228</f>
        <v>0</v>
      </c>
      <c r="S3228" s="224">
        <v>0</v>
      </c>
      <c r="T3228" s="225">
        <f>S3228*H3228</f>
        <v>0</v>
      </c>
      <c r="U3228" s="40"/>
      <c r="V3228" s="40"/>
      <c r="W3228" s="40"/>
      <c r="X3228" s="40"/>
      <c r="Y3228" s="40"/>
      <c r="Z3228" s="40"/>
      <c r="AA3228" s="40"/>
      <c r="AB3228" s="40"/>
      <c r="AC3228" s="40"/>
      <c r="AD3228" s="40"/>
      <c r="AE3228" s="40"/>
      <c r="AR3228" s="226" t="s">
        <v>187</v>
      </c>
      <c r="AT3228" s="226" t="s">
        <v>182</v>
      </c>
      <c r="AU3228" s="226" t="s">
        <v>82</v>
      </c>
      <c r="AY3228" s="19" t="s">
        <v>180</v>
      </c>
      <c r="BE3228" s="227">
        <f>IF(N3228="základní",J3228,0)</f>
        <v>0</v>
      </c>
      <c r="BF3228" s="227">
        <f>IF(N3228="snížená",J3228,0)</f>
        <v>0</v>
      </c>
      <c r="BG3228" s="227">
        <f>IF(N3228="zákl. přenesená",J3228,0)</f>
        <v>0</v>
      </c>
      <c r="BH3228" s="227">
        <f>IF(N3228="sníž. přenesená",J3228,0)</f>
        <v>0</v>
      </c>
      <c r="BI3228" s="227">
        <f>IF(N3228="nulová",J3228,0)</f>
        <v>0</v>
      </c>
      <c r="BJ3228" s="19" t="s">
        <v>80</v>
      </c>
      <c r="BK3228" s="227">
        <f>ROUND(I3228*H3228,2)</f>
        <v>0</v>
      </c>
      <c r="BL3228" s="19" t="s">
        <v>187</v>
      </c>
      <c r="BM3228" s="226" t="s">
        <v>3480</v>
      </c>
    </row>
    <row r="3229" s="2" customFormat="1">
      <c r="A3229" s="40"/>
      <c r="B3229" s="41"/>
      <c r="C3229" s="42"/>
      <c r="D3229" s="228" t="s">
        <v>189</v>
      </c>
      <c r="E3229" s="42"/>
      <c r="F3229" s="229" t="s">
        <v>3481</v>
      </c>
      <c r="G3229" s="42"/>
      <c r="H3229" s="42"/>
      <c r="I3229" s="230"/>
      <c r="J3229" s="42"/>
      <c r="K3229" s="42"/>
      <c r="L3229" s="46"/>
      <c r="M3229" s="231"/>
      <c r="N3229" s="232"/>
      <c r="O3229" s="86"/>
      <c r="P3229" s="86"/>
      <c r="Q3229" s="86"/>
      <c r="R3229" s="86"/>
      <c r="S3229" s="86"/>
      <c r="T3229" s="87"/>
      <c r="U3229" s="40"/>
      <c r="V3229" s="40"/>
      <c r="W3229" s="40"/>
      <c r="X3229" s="40"/>
      <c r="Y3229" s="40"/>
      <c r="Z3229" s="40"/>
      <c r="AA3229" s="40"/>
      <c r="AB3229" s="40"/>
      <c r="AC3229" s="40"/>
      <c r="AD3229" s="40"/>
      <c r="AE3229" s="40"/>
      <c r="AT3229" s="19" t="s">
        <v>189</v>
      </c>
      <c r="AU3229" s="19" t="s">
        <v>82</v>
      </c>
    </row>
    <row r="3230" s="2" customFormat="1">
      <c r="A3230" s="40"/>
      <c r="B3230" s="41"/>
      <c r="C3230" s="42"/>
      <c r="D3230" s="233" t="s">
        <v>191</v>
      </c>
      <c r="E3230" s="42"/>
      <c r="F3230" s="234" t="s">
        <v>3482</v>
      </c>
      <c r="G3230" s="42"/>
      <c r="H3230" s="42"/>
      <c r="I3230" s="230"/>
      <c r="J3230" s="42"/>
      <c r="K3230" s="42"/>
      <c r="L3230" s="46"/>
      <c r="M3230" s="231"/>
      <c r="N3230" s="232"/>
      <c r="O3230" s="86"/>
      <c r="P3230" s="86"/>
      <c r="Q3230" s="86"/>
      <c r="R3230" s="86"/>
      <c r="S3230" s="86"/>
      <c r="T3230" s="87"/>
      <c r="U3230" s="40"/>
      <c r="V3230" s="40"/>
      <c r="W3230" s="40"/>
      <c r="X3230" s="40"/>
      <c r="Y3230" s="40"/>
      <c r="Z3230" s="40"/>
      <c r="AA3230" s="40"/>
      <c r="AB3230" s="40"/>
      <c r="AC3230" s="40"/>
      <c r="AD3230" s="40"/>
      <c r="AE3230" s="40"/>
      <c r="AT3230" s="19" t="s">
        <v>191</v>
      </c>
      <c r="AU3230" s="19" t="s">
        <v>82</v>
      </c>
    </row>
    <row r="3231" s="2" customFormat="1" ht="16.5" customHeight="1">
      <c r="A3231" s="40"/>
      <c r="B3231" s="41"/>
      <c r="C3231" s="282" t="s">
        <v>3483</v>
      </c>
      <c r="D3231" s="282" t="s">
        <v>754</v>
      </c>
      <c r="E3231" s="283" t="s">
        <v>3484</v>
      </c>
      <c r="F3231" s="284" t="s">
        <v>3485</v>
      </c>
      <c r="G3231" s="285" t="s">
        <v>185</v>
      </c>
      <c r="H3231" s="286">
        <v>353</v>
      </c>
      <c r="I3231" s="287"/>
      <c r="J3231" s="288">
        <f>ROUND(I3231*H3231,2)</f>
        <v>0</v>
      </c>
      <c r="K3231" s="284" t="s">
        <v>186</v>
      </c>
      <c r="L3231" s="289"/>
      <c r="M3231" s="290" t="s">
        <v>19</v>
      </c>
      <c r="N3231" s="291" t="s">
        <v>43</v>
      </c>
      <c r="O3231" s="86"/>
      <c r="P3231" s="224">
        <f>O3231*H3231</f>
        <v>0</v>
      </c>
      <c r="Q3231" s="224">
        <v>5.0000000000000002E-05</v>
      </c>
      <c r="R3231" s="224">
        <f>Q3231*H3231</f>
        <v>0.017650000000000002</v>
      </c>
      <c r="S3231" s="224">
        <v>0</v>
      </c>
      <c r="T3231" s="225">
        <f>S3231*H3231</f>
        <v>0</v>
      </c>
      <c r="U3231" s="40"/>
      <c r="V3231" s="40"/>
      <c r="W3231" s="40"/>
      <c r="X3231" s="40"/>
      <c r="Y3231" s="40"/>
      <c r="Z3231" s="40"/>
      <c r="AA3231" s="40"/>
      <c r="AB3231" s="40"/>
      <c r="AC3231" s="40"/>
      <c r="AD3231" s="40"/>
      <c r="AE3231" s="40"/>
      <c r="AR3231" s="226" t="s">
        <v>232</v>
      </c>
      <c r="AT3231" s="226" t="s">
        <v>754</v>
      </c>
      <c r="AU3231" s="226" t="s">
        <v>82</v>
      </c>
      <c r="AY3231" s="19" t="s">
        <v>180</v>
      </c>
      <c r="BE3231" s="227">
        <f>IF(N3231="základní",J3231,0)</f>
        <v>0</v>
      </c>
      <c r="BF3231" s="227">
        <f>IF(N3231="snížená",J3231,0)</f>
        <v>0</v>
      </c>
      <c r="BG3231" s="227">
        <f>IF(N3231="zákl. přenesená",J3231,0)</f>
        <v>0</v>
      </c>
      <c r="BH3231" s="227">
        <f>IF(N3231="sníž. přenesená",J3231,0)</f>
        <v>0</v>
      </c>
      <c r="BI3231" s="227">
        <f>IF(N3231="nulová",J3231,0)</f>
        <v>0</v>
      </c>
      <c r="BJ3231" s="19" t="s">
        <v>80</v>
      </c>
      <c r="BK3231" s="227">
        <f>ROUND(I3231*H3231,2)</f>
        <v>0</v>
      </c>
      <c r="BL3231" s="19" t="s">
        <v>187</v>
      </c>
      <c r="BM3231" s="226" t="s">
        <v>3486</v>
      </c>
    </row>
    <row r="3232" s="2" customFormat="1">
      <c r="A3232" s="40"/>
      <c r="B3232" s="41"/>
      <c r="C3232" s="42"/>
      <c r="D3232" s="228" t="s">
        <v>189</v>
      </c>
      <c r="E3232" s="42"/>
      <c r="F3232" s="229" t="s">
        <v>3485</v>
      </c>
      <c r="G3232" s="42"/>
      <c r="H3232" s="42"/>
      <c r="I3232" s="230"/>
      <c r="J3232" s="42"/>
      <c r="K3232" s="42"/>
      <c r="L3232" s="46"/>
      <c r="M3232" s="231"/>
      <c r="N3232" s="232"/>
      <c r="O3232" s="86"/>
      <c r="P3232" s="86"/>
      <c r="Q3232" s="86"/>
      <c r="R3232" s="86"/>
      <c r="S3232" s="86"/>
      <c r="T3232" s="87"/>
      <c r="U3232" s="40"/>
      <c r="V3232" s="40"/>
      <c r="W3232" s="40"/>
      <c r="X3232" s="40"/>
      <c r="Y3232" s="40"/>
      <c r="Z3232" s="40"/>
      <c r="AA3232" s="40"/>
      <c r="AB3232" s="40"/>
      <c r="AC3232" s="40"/>
      <c r="AD3232" s="40"/>
      <c r="AE3232" s="40"/>
      <c r="AT3232" s="19" t="s">
        <v>189</v>
      </c>
      <c r="AU3232" s="19" t="s">
        <v>82</v>
      </c>
    </row>
    <row r="3233" s="2" customFormat="1" ht="16.5" customHeight="1">
      <c r="A3233" s="40"/>
      <c r="B3233" s="41"/>
      <c r="C3233" s="215" t="s">
        <v>3487</v>
      </c>
      <c r="D3233" s="215" t="s">
        <v>182</v>
      </c>
      <c r="E3233" s="216" t="s">
        <v>3488</v>
      </c>
      <c r="F3233" s="217" t="s">
        <v>3489</v>
      </c>
      <c r="G3233" s="218" t="s">
        <v>250</v>
      </c>
      <c r="H3233" s="219">
        <v>3.8029999999999999</v>
      </c>
      <c r="I3233" s="220"/>
      <c r="J3233" s="221">
        <f>ROUND(I3233*H3233,2)</f>
        <v>0</v>
      </c>
      <c r="K3233" s="217" t="s">
        <v>186</v>
      </c>
      <c r="L3233" s="46"/>
      <c r="M3233" s="222" t="s">
        <v>19</v>
      </c>
      <c r="N3233" s="223" t="s">
        <v>43</v>
      </c>
      <c r="O3233" s="86"/>
      <c r="P3233" s="224">
        <f>O3233*H3233</f>
        <v>0</v>
      </c>
      <c r="Q3233" s="224">
        <v>0</v>
      </c>
      <c r="R3233" s="224">
        <f>Q3233*H3233</f>
        <v>0</v>
      </c>
      <c r="S3233" s="224">
        <v>0</v>
      </c>
      <c r="T3233" s="225">
        <f>S3233*H3233</f>
        <v>0</v>
      </c>
      <c r="U3233" s="40"/>
      <c r="V3233" s="40"/>
      <c r="W3233" s="40"/>
      <c r="X3233" s="40"/>
      <c r="Y3233" s="40"/>
      <c r="Z3233" s="40"/>
      <c r="AA3233" s="40"/>
      <c r="AB3233" s="40"/>
      <c r="AC3233" s="40"/>
      <c r="AD3233" s="40"/>
      <c r="AE3233" s="40"/>
      <c r="AR3233" s="226" t="s">
        <v>286</v>
      </c>
      <c r="AT3233" s="226" t="s">
        <v>182</v>
      </c>
      <c r="AU3233" s="226" t="s">
        <v>82</v>
      </c>
      <c r="AY3233" s="19" t="s">
        <v>180</v>
      </c>
      <c r="BE3233" s="227">
        <f>IF(N3233="základní",J3233,0)</f>
        <v>0</v>
      </c>
      <c r="BF3233" s="227">
        <f>IF(N3233="snížená",J3233,0)</f>
        <v>0</v>
      </c>
      <c r="BG3233" s="227">
        <f>IF(N3233="zákl. přenesená",J3233,0)</f>
        <v>0</v>
      </c>
      <c r="BH3233" s="227">
        <f>IF(N3233="sníž. přenesená",J3233,0)</f>
        <v>0</v>
      </c>
      <c r="BI3233" s="227">
        <f>IF(N3233="nulová",J3233,0)</f>
        <v>0</v>
      </c>
      <c r="BJ3233" s="19" t="s">
        <v>80</v>
      </c>
      <c r="BK3233" s="227">
        <f>ROUND(I3233*H3233,2)</f>
        <v>0</v>
      </c>
      <c r="BL3233" s="19" t="s">
        <v>286</v>
      </c>
      <c r="BM3233" s="226" t="s">
        <v>3490</v>
      </c>
    </row>
    <row r="3234" s="2" customFormat="1">
      <c r="A3234" s="40"/>
      <c r="B3234" s="41"/>
      <c r="C3234" s="42"/>
      <c r="D3234" s="228" t="s">
        <v>189</v>
      </c>
      <c r="E3234" s="42"/>
      <c r="F3234" s="229" t="s">
        <v>3491</v>
      </c>
      <c r="G3234" s="42"/>
      <c r="H3234" s="42"/>
      <c r="I3234" s="230"/>
      <c r="J3234" s="42"/>
      <c r="K3234" s="42"/>
      <c r="L3234" s="46"/>
      <c r="M3234" s="231"/>
      <c r="N3234" s="232"/>
      <c r="O3234" s="86"/>
      <c r="P3234" s="86"/>
      <c r="Q3234" s="86"/>
      <c r="R3234" s="86"/>
      <c r="S3234" s="86"/>
      <c r="T3234" s="87"/>
      <c r="U3234" s="40"/>
      <c r="V3234" s="40"/>
      <c r="W3234" s="40"/>
      <c r="X3234" s="40"/>
      <c r="Y3234" s="40"/>
      <c r="Z3234" s="40"/>
      <c r="AA3234" s="40"/>
      <c r="AB3234" s="40"/>
      <c r="AC3234" s="40"/>
      <c r="AD3234" s="40"/>
      <c r="AE3234" s="40"/>
      <c r="AT3234" s="19" t="s">
        <v>189</v>
      </c>
      <c r="AU3234" s="19" t="s">
        <v>82</v>
      </c>
    </row>
    <row r="3235" s="2" customFormat="1">
      <c r="A3235" s="40"/>
      <c r="B3235" s="41"/>
      <c r="C3235" s="42"/>
      <c r="D3235" s="233" t="s">
        <v>191</v>
      </c>
      <c r="E3235" s="42"/>
      <c r="F3235" s="234" t="s">
        <v>3492</v>
      </c>
      <c r="G3235" s="42"/>
      <c r="H3235" s="42"/>
      <c r="I3235" s="230"/>
      <c r="J3235" s="42"/>
      <c r="K3235" s="42"/>
      <c r="L3235" s="46"/>
      <c r="M3235" s="231"/>
      <c r="N3235" s="232"/>
      <c r="O3235" s="86"/>
      <c r="P3235" s="86"/>
      <c r="Q3235" s="86"/>
      <c r="R3235" s="86"/>
      <c r="S3235" s="86"/>
      <c r="T3235" s="87"/>
      <c r="U3235" s="40"/>
      <c r="V3235" s="40"/>
      <c r="W3235" s="40"/>
      <c r="X3235" s="40"/>
      <c r="Y3235" s="40"/>
      <c r="Z3235" s="40"/>
      <c r="AA3235" s="40"/>
      <c r="AB3235" s="40"/>
      <c r="AC3235" s="40"/>
      <c r="AD3235" s="40"/>
      <c r="AE3235" s="40"/>
      <c r="AT3235" s="19" t="s">
        <v>191</v>
      </c>
      <c r="AU3235" s="19" t="s">
        <v>82</v>
      </c>
    </row>
    <row r="3236" s="14" customFormat="1">
      <c r="A3236" s="14"/>
      <c r="B3236" s="246"/>
      <c r="C3236" s="247"/>
      <c r="D3236" s="228" t="s">
        <v>193</v>
      </c>
      <c r="E3236" s="248" t="s">
        <v>19</v>
      </c>
      <c r="F3236" s="249" t="s">
        <v>622</v>
      </c>
      <c r="G3236" s="247"/>
      <c r="H3236" s="248" t="s">
        <v>19</v>
      </c>
      <c r="I3236" s="250"/>
      <c r="J3236" s="247"/>
      <c r="K3236" s="247"/>
      <c r="L3236" s="251"/>
      <c r="M3236" s="252"/>
      <c r="N3236" s="253"/>
      <c r="O3236" s="253"/>
      <c r="P3236" s="253"/>
      <c r="Q3236" s="253"/>
      <c r="R3236" s="253"/>
      <c r="S3236" s="253"/>
      <c r="T3236" s="254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T3236" s="255" t="s">
        <v>193</v>
      </c>
      <c r="AU3236" s="255" t="s">
        <v>82</v>
      </c>
      <c r="AV3236" s="14" t="s">
        <v>80</v>
      </c>
      <c r="AW3236" s="14" t="s">
        <v>33</v>
      </c>
      <c r="AX3236" s="14" t="s">
        <v>72</v>
      </c>
      <c r="AY3236" s="255" t="s">
        <v>180</v>
      </c>
    </row>
    <row r="3237" s="13" customFormat="1">
      <c r="A3237" s="13"/>
      <c r="B3237" s="235"/>
      <c r="C3237" s="236"/>
      <c r="D3237" s="228" t="s">
        <v>193</v>
      </c>
      <c r="E3237" s="237" t="s">
        <v>19</v>
      </c>
      <c r="F3237" s="238" t="s">
        <v>3493</v>
      </c>
      <c r="G3237" s="236"/>
      <c r="H3237" s="239">
        <v>1.3049999999999999</v>
      </c>
      <c r="I3237" s="240"/>
      <c r="J3237" s="236"/>
      <c r="K3237" s="236"/>
      <c r="L3237" s="241"/>
      <c r="M3237" s="242"/>
      <c r="N3237" s="243"/>
      <c r="O3237" s="243"/>
      <c r="P3237" s="243"/>
      <c r="Q3237" s="243"/>
      <c r="R3237" s="243"/>
      <c r="S3237" s="243"/>
      <c r="T3237" s="244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45" t="s">
        <v>193</v>
      </c>
      <c r="AU3237" s="245" t="s">
        <v>82</v>
      </c>
      <c r="AV3237" s="13" t="s">
        <v>82</v>
      </c>
      <c r="AW3237" s="13" t="s">
        <v>33</v>
      </c>
      <c r="AX3237" s="13" t="s">
        <v>72</v>
      </c>
      <c r="AY3237" s="245" t="s">
        <v>180</v>
      </c>
    </row>
    <row r="3238" s="13" customFormat="1">
      <c r="A3238" s="13"/>
      <c r="B3238" s="235"/>
      <c r="C3238" s="236"/>
      <c r="D3238" s="228" t="s">
        <v>193</v>
      </c>
      <c r="E3238" s="237" t="s">
        <v>19</v>
      </c>
      <c r="F3238" s="238" t="s">
        <v>3494</v>
      </c>
      <c r="G3238" s="236"/>
      <c r="H3238" s="239">
        <v>0.59999999999999998</v>
      </c>
      <c r="I3238" s="240"/>
      <c r="J3238" s="236"/>
      <c r="K3238" s="236"/>
      <c r="L3238" s="241"/>
      <c r="M3238" s="242"/>
      <c r="N3238" s="243"/>
      <c r="O3238" s="243"/>
      <c r="P3238" s="243"/>
      <c r="Q3238" s="243"/>
      <c r="R3238" s="243"/>
      <c r="S3238" s="243"/>
      <c r="T3238" s="244"/>
      <c r="U3238" s="13"/>
      <c r="V3238" s="13"/>
      <c r="W3238" s="13"/>
      <c r="X3238" s="13"/>
      <c r="Y3238" s="13"/>
      <c r="Z3238" s="13"/>
      <c r="AA3238" s="13"/>
      <c r="AB3238" s="13"/>
      <c r="AC3238" s="13"/>
      <c r="AD3238" s="13"/>
      <c r="AE3238" s="13"/>
      <c r="AT3238" s="245" t="s">
        <v>193</v>
      </c>
      <c r="AU3238" s="245" t="s">
        <v>82</v>
      </c>
      <c r="AV3238" s="13" t="s">
        <v>82</v>
      </c>
      <c r="AW3238" s="13" t="s">
        <v>33</v>
      </c>
      <c r="AX3238" s="13" t="s">
        <v>72</v>
      </c>
      <c r="AY3238" s="245" t="s">
        <v>180</v>
      </c>
    </row>
    <row r="3239" s="13" customFormat="1">
      <c r="A3239" s="13"/>
      <c r="B3239" s="235"/>
      <c r="C3239" s="236"/>
      <c r="D3239" s="228" t="s">
        <v>193</v>
      </c>
      <c r="E3239" s="237" t="s">
        <v>19</v>
      </c>
      <c r="F3239" s="238" t="s">
        <v>3495</v>
      </c>
      <c r="G3239" s="236"/>
      <c r="H3239" s="239">
        <v>0.021000000000000001</v>
      </c>
      <c r="I3239" s="240"/>
      <c r="J3239" s="236"/>
      <c r="K3239" s="236"/>
      <c r="L3239" s="241"/>
      <c r="M3239" s="242"/>
      <c r="N3239" s="243"/>
      <c r="O3239" s="243"/>
      <c r="P3239" s="243"/>
      <c r="Q3239" s="243"/>
      <c r="R3239" s="243"/>
      <c r="S3239" s="243"/>
      <c r="T3239" s="244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45" t="s">
        <v>193</v>
      </c>
      <c r="AU3239" s="245" t="s">
        <v>82</v>
      </c>
      <c r="AV3239" s="13" t="s">
        <v>82</v>
      </c>
      <c r="AW3239" s="13" t="s">
        <v>33</v>
      </c>
      <c r="AX3239" s="13" t="s">
        <v>72</v>
      </c>
      <c r="AY3239" s="245" t="s">
        <v>180</v>
      </c>
    </row>
    <row r="3240" s="16" customFormat="1">
      <c r="A3240" s="16"/>
      <c r="B3240" s="267"/>
      <c r="C3240" s="268"/>
      <c r="D3240" s="228" t="s">
        <v>193</v>
      </c>
      <c r="E3240" s="269" t="s">
        <v>19</v>
      </c>
      <c r="F3240" s="270" t="s">
        <v>473</v>
      </c>
      <c r="G3240" s="268"/>
      <c r="H3240" s="271">
        <v>1.9259999999999999</v>
      </c>
      <c r="I3240" s="272"/>
      <c r="J3240" s="268"/>
      <c r="K3240" s="268"/>
      <c r="L3240" s="273"/>
      <c r="M3240" s="274"/>
      <c r="N3240" s="275"/>
      <c r="O3240" s="275"/>
      <c r="P3240" s="275"/>
      <c r="Q3240" s="275"/>
      <c r="R3240" s="275"/>
      <c r="S3240" s="275"/>
      <c r="T3240" s="276"/>
      <c r="U3240" s="16"/>
      <c r="V3240" s="16"/>
      <c r="W3240" s="16"/>
      <c r="X3240" s="16"/>
      <c r="Y3240" s="16"/>
      <c r="Z3240" s="16"/>
      <c r="AA3240" s="16"/>
      <c r="AB3240" s="16"/>
      <c r="AC3240" s="16"/>
      <c r="AD3240" s="16"/>
      <c r="AE3240" s="16"/>
      <c r="AT3240" s="277" t="s">
        <v>193</v>
      </c>
      <c r="AU3240" s="277" t="s">
        <v>82</v>
      </c>
      <c r="AV3240" s="16" t="s">
        <v>100</v>
      </c>
      <c r="AW3240" s="16" t="s">
        <v>33</v>
      </c>
      <c r="AX3240" s="16" t="s">
        <v>72</v>
      </c>
      <c r="AY3240" s="277" t="s">
        <v>180</v>
      </c>
    </row>
    <row r="3241" s="14" customFormat="1">
      <c r="A3241" s="14"/>
      <c r="B3241" s="246"/>
      <c r="C3241" s="247"/>
      <c r="D3241" s="228" t="s">
        <v>193</v>
      </c>
      <c r="E3241" s="248" t="s">
        <v>19</v>
      </c>
      <c r="F3241" s="249" t="s">
        <v>856</v>
      </c>
      <c r="G3241" s="247"/>
      <c r="H3241" s="248" t="s">
        <v>19</v>
      </c>
      <c r="I3241" s="250"/>
      <c r="J3241" s="247"/>
      <c r="K3241" s="247"/>
      <c r="L3241" s="251"/>
      <c r="M3241" s="252"/>
      <c r="N3241" s="253"/>
      <c r="O3241" s="253"/>
      <c r="P3241" s="253"/>
      <c r="Q3241" s="253"/>
      <c r="R3241" s="253"/>
      <c r="S3241" s="253"/>
      <c r="T3241" s="254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55" t="s">
        <v>193</v>
      </c>
      <c r="AU3241" s="255" t="s">
        <v>82</v>
      </c>
      <c r="AV3241" s="14" t="s">
        <v>80</v>
      </c>
      <c r="AW3241" s="14" t="s">
        <v>33</v>
      </c>
      <c r="AX3241" s="14" t="s">
        <v>72</v>
      </c>
      <c r="AY3241" s="255" t="s">
        <v>180</v>
      </c>
    </row>
    <row r="3242" s="13" customFormat="1">
      <c r="A3242" s="13"/>
      <c r="B3242" s="235"/>
      <c r="C3242" s="236"/>
      <c r="D3242" s="228" t="s">
        <v>193</v>
      </c>
      <c r="E3242" s="237" t="s">
        <v>19</v>
      </c>
      <c r="F3242" s="238" t="s">
        <v>3496</v>
      </c>
      <c r="G3242" s="236"/>
      <c r="H3242" s="239">
        <v>0.89300000000000002</v>
      </c>
      <c r="I3242" s="240"/>
      <c r="J3242" s="236"/>
      <c r="K3242" s="236"/>
      <c r="L3242" s="241"/>
      <c r="M3242" s="242"/>
      <c r="N3242" s="243"/>
      <c r="O3242" s="243"/>
      <c r="P3242" s="243"/>
      <c r="Q3242" s="243"/>
      <c r="R3242" s="243"/>
      <c r="S3242" s="243"/>
      <c r="T3242" s="244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45" t="s">
        <v>193</v>
      </c>
      <c r="AU3242" s="245" t="s">
        <v>82</v>
      </c>
      <c r="AV3242" s="13" t="s">
        <v>82</v>
      </c>
      <c r="AW3242" s="13" t="s">
        <v>33</v>
      </c>
      <c r="AX3242" s="13" t="s">
        <v>72</v>
      </c>
      <c r="AY3242" s="245" t="s">
        <v>180</v>
      </c>
    </row>
    <row r="3243" s="13" customFormat="1">
      <c r="A3243" s="13"/>
      <c r="B3243" s="235"/>
      <c r="C3243" s="236"/>
      <c r="D3243" s="228" t="s">
        <v>193</v>
      </c>
      <c r="E3243" s="237" t="s">
        <v>19</v>
      </c>
      <c r="F3243" s="238" t="s">
        <v>3497</v>
      </c>
      <c r="G3243" s="236"/>
      <c r="H3243" s="239">
        <v>0.66700000000000004</v>
      </c>
      <c r="I3243" s="240"/>
      <c r="J3243" s="236"/>
      <c r="K3243" s="236"/>
      <c r="L3243" s="241"/>
      <c r="M3243" s="242"/>
      <c r="N3243" s="243"/>
      <c r="O3243" s="243"/>
      <c r="P3243" s="243"/>
      <c r="Q3243" s="243"/>
      <c r="R3243" s="243"/>
      <c r="S3243" s="243"/>
      <c r="T3243" s="244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45" t="s">
        <v>193</v>
      </c>
      <c r="AU3243" s="245" t="s">
        <v>82</v>
      </c>
      <c r="AV3243" s="13" t="s">
        <v>82</v>
      </c>
      <c r="AW3243" s="13" t="s">
        <v>33</v>
      </c>
      <c r="AX3243" s="13" t="s">
        <v>72</v>
      </c>
      <c r="AY3243" s="245" t="s">
        <v>180</v>
      </c>
    </row>
    <row r="3244" s="13" customFormat="1">
      <c r="A3244" s="13"/>
      <c r="B3244" s="235"/>
      <c r="C3244" s="236"/>
      <c r="D3244" s="228" t="s">
        <v>193</v>
      </c>
      <c r="E3244" s="237" t="s">
        <v>19</v>
      </c>
      <c r="F3244" s="238" t="s">
        <v>3498</v>
      </c>
      <c r="G3244" s="236"/>
      <c r="H3244" s="239">
        <v>0.23699999999999999</v>
      </c>
      <c r="I3244" s="240"/>
      <c r="J3244" s="236"/>
      <c r="K3244" s="236"/>
      <c r="L3244" s="241"/>
      <c r="M3244" s="242"/>
      <c r="N3244" s="243"/>
      <c r="O3244" s="243"/>
      <c r="P3244" s="243"/>
      <c r="Q3244" s="243"/>
      <c r="R3244" s="243"/>
      <c r="S3244" s="243"/>
      <c r="T3244" s="244"/>
      <c r="U3244" s="13"/>
      <c r="V3244" s="13"/>
      <c r="W3244" s="13"/>
      <c r="X3244" s="13"/>
      <c r="Y3244" s="13"/>
      <c r="Z3244" s="13"/>
      <c r="AA3244" s="13"/>
      <c r="AB3244" s="13"/>
      <c r="AC3244" s="13"/>
      <c r="AD3244" s="13"/>
      <c r="AE3244" s="13"/>
      <c r="AT3244" s="245" t="s">
        <v>193</v>
      </c>
      <c r="AU3244" s="245" t="s">
        <v>82</v>
      </c>
      <c r="AV3244" s="13" t="s">
        <v>82</v>
      </c>
      <c r="AW3244" s="13" t="s">
        <v>33</v>
      </c>
      <c r="AX3244" s="13" t="s">
        <v>72</v>
      </c>
      <c r="AY3244" s="245" t="s">
        <v>180</v>
      </c>
    </row>
    <row r="3245" s="13" customFormat="1">
      <c r="A3245" s="13"/>
      <c r="B3245" s="235"/>
      <c r="C3245" s="236"/>
      <c r="D3245" s="228" t="s">
        <v>193</v>
      </c>
      <c r="E3245" s="237" t="s">
        <v>19</v>
      </c>
      <c r="F3245" s="238" t="s">
        <v>3499</v>
      </c>
      <c r="G3245" s="236"/>
      <c r="H3245" s="239">
        <v>0.080000000000000002</v>
      </c>
      <c r="I3245" s="240"/>
      <c r="J3245" s="236"/>
      <c r="K3245" s="236"/>
      <c r="L3245" s="241"/>
      <c r="M3245" s="242"/>
      <c r="N3245" s="243"/>
      <c r="O3245" s="243"/>
      <c r="P3245" s="243"/>
      <c r="Q3245" s="243"/>
      <c r="R3245" s="243"/>
      <c r="S3245" s="243"/>
      <c r="T3245" s="244"/>
      <c r="U3245" s="13"/>
      <c r="V3245" s="13"/>
      <c r="W3245" s="13"/>
      <c r="X3245" s="13"/>
      <c r="Y3245" s="13"/>
      <c r="Z3245" s="13"/>
      <c r="AA3245" s="13"/>
      <c r="AB3245" s="13"/>
      <c r="AC3245" s="13"/>
      <c r="AD3245" s="13"/>
      <c r="AE3245" s="13"/>
      <c r="AT3245" s="245" t="s">
        <v>193</v>
      </c>
      <c r="AU3245" s="245" t="s">
        <v>82</v>
      </c>
      <c r="AV3245" s="13" t="s">
        <v>82</v>
      </c>
      <c r="AW3245" s="13" t="s">
        <v>33</v>
      </c>
      <c r="AX3245" s="13" t="s">
        <v>72</v>
      </c>
      <c r="AY3245" s="245" t="s">
        <v>180</v>
      </c>
    </row>
    <row r="3246" s="16" customFormat="1">
      <c r="A3246" s="16"/>
      <c r="B3246" s="267"/>
      <c r="C3246" s="268"/>
      <c r="D3246" s="228" t="s">
        <v>193</v>
      </c>
      <c r="E3246" s="269" t="s">
        <v>19</v>
      </c>
      <c r="F3246" s="270" t="s">
        <v>473</v>
      </c>
      <c r="G3246" s="268"/>
      <c r="H3246" s="271">
        <v>1.877</v>
      </c>
      <c r="I3246" s="272"/>
      <c r="J3246" s="268"/>
      <c r="K3246" s="268"/>
      <c r="L3246" s="273"/>
      <c r="M3246" s="274"/>
      <c r="N3246" s="275"/>
      <c r="O3246" s="275"/>
      <c r="P3246" s="275"/>
      <c r="Q3246" s="275"/>
      <c r="R3246" s="275"/>
      <c r="S3246" s="275"/>
      <c r="T3246" s="276"/>
      <c r="U3246" s="16"/>
      <c r="V3246" s="16"/>
      <c r="W3246" s="16"/>
      <c r="X3246" s="16"/>
      <c r="Y3246" s="16"/>
      <c r="Z3246" s="16"/>
      <c r="AA3246" s="16"/>
      <c r="AB3246" s="16"/>
      <c r="AC3246" s="16"/>
      <c r="AD3246" s="16"/>
      <c r="AE3246" s="16"/>
      <c r="AT3246" s="277" t="s">
        <v>193</v>
      </c>
      <c r="AU3246" s="277" t="s">
        <v>82</v>
      </c>
      <c r="AV3246" s="16" t="s">
        <v>100</v>
      </c>
      <c r="AW3246" s="16" t="s">
        <v>33</v>
      </c>
      <c r="AX3246" s="16" t="s">
        <v>72</v>
      </c>
      <c r="AY3246" s="277" t="s">
        <v>180</v>
      </c>
    </row>
    <row r="3247" s="15" customFormat="1">
      <c r="A3247" s="15"/>
      <c r="B3247" s="256"/>
      <c r="C3247" s="257"/>
      <c r="D3247" s="228" t="s">
        <v>193</v>
      </c>
      <c r="E3247" s="258" t="s">
        <v>19</v>
      </c>
      <c r="F3247" s="259" t="s">
        <v>353</v>
      </c>
      <c r="G3247" s="257"/>
      <c r="H3247" s="260">
        <v>3.8029999999999999</v>
      </c>
      <c r="I3247" s="261"/>
      <c r="J3247" s="257"/>
      <c r="K3247" s="257"/>
      <c r="L3247" s="262"/>
      <c r="M3247" s="263"/>
      <c r="N3247" s="264"/>
      <c r="O3247" s="264"/>
      <c r="P3247" s="264"/>
      <c r="Q3247" s="264"/>
      <c r="R3247" s="264"/>
      <c r="S3247" s="264"/>
      <c r="T3247" s="265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T3247" s="266" t="s">
        <v>193</v>
      </c>
      <c r="AU3247" s="266" t="s">
        <v>82</v>
      </c>
      <c r="AV3247" s="15" t="s">
        <v>187</v>
      </c>
      <c r="AW3247" s="15" t="s">
        <v>33</v>
      </c>
      <c r="AX3247" s="15" t="s">
        <v>80</v>
      </c>
      <c r="AY3247" s="266" t="s">
        <v>180</v>
      </c>
    </row>
    <row r="3248" s="2" customFormat="1" ht="16.5" customHeight="1">
      <c r="A3248" s="40"/>
      <c r="B3248" s="41"/>
      <c r="C3248" s="282" t="s">
        <v>3500</v>
      </c>
      <c r="D3248" s="282" t="s">
        <v>754</v>
      </c>
      <c r="E3248" s="283" t="s">
        <v>3501</v>
      </c>
      <c r="F3248" s="284" t="s">
        <v>3502</v>
      </c>
      <c r="G3248" s="285" t="s">
        <v>367</v>
      </c>
      <c r="H3248" s="286">
        <v>7.6059999999999999</v>
      </c>
      <c r="I3248" s="287"/>
      <c r="J3248" s="288">
        <f>ROUND(I3248*H3248,2)</f>
        <v>0</v>
      </c>
      <c r="K3248" s="284" t="s">
        <v>186</v>
      </c>
      <c r="L3248" s="289"/>
      <c r="M3248" s="290" t="s">
        <v>19</v>
      </c>
      <c r="N3248" s="291" t="s">
        <v>43</v>
      </c>
      <c r="O3248" s="86"/>
      <c r="P3248" s="224">
        <f>O3248*H3248</f>
        <v>0</v>
      </c>
      <c r="Q3248" s="224">
        <v>1</v>
      </c>
      <c r="R3248" s="224">
        <f>Q3248*H3248</f>
        <v>7.6059999999999999</v>
      </c>
      <c r="S3248" s="224">
        <v>0</v>
      </c>
      <c r="T3248" s="225">
        <f>S3248*H3248</f>
        <v>0</v>
      </c>
      <c r="U3248" s="40"/>
      <c r="V3248" s="40"/>
      <c r="W3248" s="40"/>
      <c r="X3248" s="40"/>
      <c r="Y3248" s="40"/>
      <c r="Z3248" s="40"/>
      <c r="AA3248" s="40"/>
      <c r="AB3248" s="40"/>
      <c r="AC3248" s="40"/>
      <c r="AD3248" s="40"/>
      <c r="AE3248" s="40"/>
      <c r="AR3248" s="226" t="s">
        <v>398</v>
      </c>
      <c r="AT3248" s="226" t="s">
        <v>754</v>
      </c>
      <c r="AU3248" s="226" t="s">
        <v>82</v>
      </c>
      <c r="AY3248" s="19" t="s">
        <v>180</v>
      </c>
      <c r="BE3248" s="227">
        <f>IF(N3248="základní",J3248,0)</f>
        <v>0</v>
      </c>
      <c r="BF3248" s="227">
        <f>IF(N3248="snížená",J3248,0)</f>
        <v>0</v>
      </c>
      <c r="BG3248" s="227">
        <f>IF(N3248="zákl. přenesená",J3248,0)</f>
        <v>0</v>
      </c>
      <c r="BH3248" s="227">
        <f>IF(N3248="sníž. přenesená",J3248,0)</f>
        <v>0</v>
      </c>
      <c r="BI3248" s="227">
        <f>IF(N3248="nulová",J3248,0)</f>
        <v>0</v>
      </c>
      <c r="BJ3248" s="19" t="s">
        <v>80</v>
      </c>
      <c r="BK3248" s="227">
        <f>ROUND(I3248*H3248,2)</f>
        <v>0</v>
      </c>
      <c r="BL3248" s="19" t="s">
        <v>286</v>
      </c>
      <c r="BM3248" s="226" t="s">
        <v>3503</v>
      </c>
    </row>
    <row r="3249" s="2" customFormat="1">
      <c r="A3249" s="40"/>
      <c r="B3249" s="41"/>
      <c r="C3249" s="42"/>
      <c r="D3249" s="228" t="s">
        <v>189</v>
      </c>
      <c r="E3249" s="42"/>
      <c r="F3249" s="229" t="s">
        <v>3502</v>
      </c>
      <c r="G3249" s="42"/>
      <c r="H3249" s="42"/>
      <c r="I3249" s="230"/>
      <c r="J3249" s="42"/>
      <c r="K3249" s="42"/>
      <c r="L3249" s="46"/>
      <c r="M3249" s="231"/>
      <c r="N3249" s="232"/>
      <c r="O3249" s="86"/>
      <c r="P3249" s="86"/>
      <c r="Q3249" s="86"/>
      <c r="R3249" s="86"/>
      <c r="S3249" s="86"/>
      <c r="T3249" s="87"/>
      <c r="U3249" s="40"/>
      <c r="V3249" s="40"/>
      <c r="W3249" s="40"/>
      <c r="X3249" s="40"/>
      <c r="Y3249" s="40"/>
      <c r="Z3249" s="40"/>
      <c r="AA3249" s="40"/>
      <c r="AB3249" s="40"/>
      <c r="AC3249" s="40"/>
      <c r="AD3249" s="40"/>
      <c r="AE3249" s="40"/>
      <c r="AT3249" s="19" t="s">
        <v>189</v>
      </c>
      <c r="AU3249" s="19" t="s">
        <v>82</v>
      </c>
    </row>
    <row r="3250" s="13" customFormat="1">
      <c r="A3250" s="13"/>
      <c r="B3250" s="235"/>
      <c r="C3250" s="236"/>
      <c r="D3250" s="228" t="s">
        <v>193</v>
      </c>
      <c r="E3250" s="237" t="s">
        <v>19</v>
      </c>
      <c r="F3250" s="238" t="s">
        <v>3504</v>
      </c>
      <c r="G3250" s="236"/>
      <c r="H3250" s="239">
        <v>7.6059999999999999</v>
      </c>
      <c r="I3250" s="240"/>
      <c r="J3250" s="236"/>
      <c r="K3250" s="236"/>
      <c r="L3250" s="241"/>
      <c r="M3250" s="242"/>
      <c r="N3250" s="243"/>
      <c r="O3250" s="243"/>
      <c r="P3250" s="243"/>
      <c r="Q3250" s="243"/>
      <c r="R3250" s="243"/>
      <c r="S3250" s="243"/>
      <c r="T3250" s="244"/>
      <c r="U3250" s="13"/>
      <c r="V3250" s="13"/>
      <c r="W3250" s="13"/>
      <c r="X3250" s="13"/>
      <c r="Y3250" s="13"/>
      <c r="Z3250" s="13"/>
      <c r="AA3250" s="13"/>
      <c r="AB3250" s="13"/>
      <c r="AC3250" s="13"/>
      <c r="AD3250" s="13"/>
      <c r="AE3250" s="13"/>
      <c r="AT3250" s="245" t="s">
        <v>193</v>
      </c>
      <c r="AU3250" s="245" t="s">
        <v>82</v>
      </c>
      <c r="AV3250" s="13" t="s">
        <v>82</v>
      </c>
      <c r="AW3250" s="13" t="s">
        <v>33</v>
      </c>
      <c r="AX3250" s="13" t="s">
        <v>80</v>
      </c>
      <c r="AY3250" s="245" t="s">
        <v>180</v>
      </c>
    </row>
    <row r="3251" s="2" customFormat="1" ht="16.5" customHeight="1">
      <c r="A3251" s="40"/>
      <c r="B3251" s="41"/>
      <c r="C3251" s="215" t="s">
        <v>3505</v>
      </c>
      <c r="D3251" s="215" t="s">
        <v>182</v>
      </c>
      <c r="E3251" s="216" t="s">
        <v>3506</v>
      </c>
      <c r="F3251" s="217" t="s">
        <v>3507</v>
      </c>
      <c r="G3251" s="218" t="s">
        <v>235</v>
      </c>
      <c r="H3251" s="219">
        <v>136.49500000000001</v>
      </c>
      <c r="I3251" s="220"/>
      <c r="J3251" s="221">
        <f>ROUND(I3251*H3251,2)</f>
        <v>0</v>
      </c>
      <c r="K3251" s="217" t="s">
        <v>186</v>
      </c>
      <c r="L3251" s="46"/>
      <c r="M3251" s="222" t="s">
        <v>19</v>
      </c>
      <c r="N3251" s="223" t="s">
        <v>43</v>
      </c>
      <c r="O3251" s="86"/>
      <c r="P3251" s="224">
        <f>O3251*H3251</f>
        <v>0</v>
      </c>
      <c r="Q3251" s="224">
        <v>0</v>
      </c>
      <c r="R3251" s="224">
        <f>Q3251*H3251</f>
        <v>0</v>
      </c>
      <c r="S3251" s="224">
        <v>0</v>
      </c>
      <c r="T3251" s="225">
        <f>S3251*H3251</f>
        <v>0</v>
      </c>
      <c r="U3251" s="40"/>
      <c r="V3251" s="40"/>
      <c r="W3251" s="40"/>
      <c r="X3251" s="40"/>
      <c r="Y3251" s="40"/>
      <c r="Z3251" s="40"/>
      <c r="AA3251" s="40"/>
      <c r="AB3251" s="40"/>
      <c r="AC3251" s="40"/>
      <c r="AD3251" s="40"/>
      <c r="AE3251" s="40"/>
      <c r="AR3251" s="226" t="s">
        <v>286</v>
      </c>
      <c r="AT3251" s="226" t="s">
        <v>182</v>
      </c>
      <c r="AU3251" s="226" t="s">
        <v>82</v>
      </c>
      <c r="AY3251" s="19" t="s">
        <v>180</v>
      </c>
      <c r="BE3251" s="227">
        <f>IF(N3251="základní",J3251,0)</f>
        <v>0</v>
      </c>
      <c r="BF3251" s="227">
        <f>IF(N3251="snížená",J3251,0)</f>
        <v>0</v>
      </c>
      <c r="BG3251" s="227">
        <f>IF(N3251="zákl. přenesená",J3251,0)</f>
        <v>0</v>
      </c>
      <c r="BH3251" s="227">
        <f>IF(N3251="sníž. přenesená",J3251,0)</f>
        <v>0</v>
      </c>
      <c r="BI3251" s="227">
        <f>IF(N3251="nulová",J3251,0)</f>
        <v>0</v>
      </c>
      <c r="BJ3251" s="19" t="s">
        <v>80</v>
      </c>
      <c r="BK3251" s="227">
        <f>ROUND(I3251*H3251,2)</f>
        <v>0</v>
      </c>
      <c r="BL3251" s="19" t="s">
        <v>286</v>
      </c>
      <c r="BM3251" s="226" t="s">
        <v>3508</v>
      </c>
    </row>
    <row r="3252" s="2" customFormat="1">
      <c r="A3252" s="40"/>
      <c r="B3252" s="41"/>
      <c r="C3252" s="42"/>
      <c r="D3252" s="228" t="s">
        <v>189</v>
      </c>
      <c r="E3252" s="42"/>
      <c r="F3252" s="229" t="s">
        <v>3509</v>
      </c>
      <c r="G3252" s="42"/>
      <c r="H3252" s="42"/>
      <c r="I3252" s="230"/>
      <c r="J3252" s="42"/>
      <c r="K3252" s="42"/>
      <c r="L3252" s="46"/>
      <c r="M3252" s="231"/>
      <c r="N3252" s="232"/>
      <c r="O3252" s="86"/>
      <c r="P3252" s="86"/>
      <c r="Q3252" s="86"/>
      <c r="R3252" s="86"/>
      <c r="S3252" s="86"/>
      <c r="T3252" s="87"/>
      <c r="U3252" s="40"/>
      <c r="V3252" s="40"/>
      <c r="W3252" s="40"/>
      <c r="X3252" s="40"/>
      <c r="Y3252" s="40"/>
      <c r="Z3252" s="40"/>
      <c r="AA3252" s="40"/>
      <c r="AB3252" s="40"/>
      <c r="AC3252" s="40"/>
      <c r="AD3252" s="40"/>
      <c r="AE3252" s="40"/>
      <c r="AT3252" s="19" t="s">
        <v>189</v>
      </c>
      <c r="AU3252" s="19" t="s">
        <v>82</v>
      </c>
    </row>
    <row r="3253" s="2" customFormat="1">
      <c r="A3253" s="40"/>
      <c r="B3253" s="41"/>
      <c r="C3253" s="42"/>
      <c r="D3253" s="233" t="s">
        <v>191</v>
      </c>
      <c r="E3253" s="42"/>
      <c r="F3253" s="234" t="s">
        <v>3510</v>
      </c>
      <c r="G3253" s="42"/>
      <c r="H3253" s="42"/>
      <c r="I3253" s="230"/>
      <c r="J3253" s="42"/>
      <c r="K3253" s="42"/>
      <c r="L3253" s="46"/>
      <c r="M3253" s="231"/>
      <c r="N3253" s="232"/>
      <c r="O3253" s="86"/>
      <c r="P3253" s="86"/>
      <c r="Q3253" s="86"/>
      <c r="R3253" s="86"/>
      <c r="S3253" s="86"/>
      <c r="T3253" s="87"/>
      <c r="U3253" s="40"/>
      <c r="V3253" s="40"/>
      <c r="W3253" s="40"/>
      <c r="X3253" s="40"/>
      <c r="Y3253" s="40"/>
      <c r="Z3253" s="40"/>
      <c r="AA3253" s="40"/>
      <c r="AB3253" s="40"/>
      <c r="AC3253" s="40"/>
      <c r="AD3253" s="40"/>
      <c r="AE3253" s="40"/>
      <c r="AT3253" s="19" t="s">
        <v>191</v>
      </c>
      <c r="AU3253" s="19" t="s">
        <v>82</v>
      </c>
    </row>
    <row r="3254" s="14" customFormat="1">
      <c r="A3254" s="14"/>
      <c r="B3254" s="246"/>
      <c r="C3254" s="247"/>
      <c r="D3254" s="228" t="s">
        <v>193</v>
      </c>
      <c r="E3254" s="248" t="s">
        <v>19</v>
      </c>
      <c r="F3254" s="249" t="s">
        <v>622</v>
      </c>
      <c r="G3254" s="247"/>
      <c r="H3254" s="248" t="s">
        <v>19</v>
      </c>
      <c r="I3254" s="250"/>
      <c r="J3254" s="247"/>
      <c r="K3254" s="247"/>
      <c r="L3254" s="251"/>
      <c r="M3254" s="252"/>
      <c r="N3254" s="253"/>
      <c r="O3254" s="253"/>
      <c r="P3254" s="253"/>
      <c r="Q3254" s="253"/>
      <c r="R3254" s="253"/>
      <c r="S3254" s="253"/>
      <c r="T3254" s="254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T3254" s="255" t="s">
        <v>193</v>
      </c>
      <c r="AU3254" s="255" t="s">
        <v>82</v>
      </c>
      <c r="AV3254" s="14" t="s">
        <v>80</v>
      </c>
      <c r="AW3254" s="14" t="s">
        <v>33</v>
      </c>
      <c r="AX3254" s="14" t="s">
        <v>72</v>
      </c>
      <c r="AY3254" s="255" t="s">
        <v>180</v>
      </c>
    </row>
    <row r="3255" s="13" customFormat="1">
      <c r="A3255" s="13"/>
      <c r="B3255" s="235"/>
      <c r="C3255" s="236"/>
      <c r="D3255" s="228" t="s">
        <v>193</v>
      </c>
      <c r="E3255" s="237" t="s">
        <v>19</v>
      </c>
      <c r="F3255" s="238" t="s">
        <v>3511</v>
      </c>
      <c r="G3255" s="236"/>
      <c r="H3255" s="239">
        <v>51.719999999999999</v>
      </c>
      <c r="I3255" s="240"/>
      <c r="J3255" s="236"/>
      <c r="K3255" s="236"/>
      <c r="L3255" s="241"/>
      <c r="M3255" s="242"/>
      <c r="N3255" s="243"/>
      <c r="O3255" s="243"/>
      <c r="P3255" s="243"/>
      <c r="Q3255" s="243"/>
      <c r="R3255" s="243"/>
      <c r="S3255" s="243"/>
      <c r="T3255" s="244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45" t="s">
        <v>193</v>
      </c>
      <c r="AU3255" s="245" t="s">
        <v>82</v>
      </c>
      <c r="AV3255" s="13" t="s">
        <v>82</v>
      </c>
      <c r="AW3255" s="13" t="s">
        <v>33</v>
      </c>
      <c r="AX3255" s="13" t="s">
        <v>72</v>
      </c>
      <c r="AY3255" s="245" t="s">
        <v>180</v>
      </c>
    </row>
    <row r="3256" s="13" customFormat="1">
      <c r="A3256" s="13"/>
      <c r="B3256" s="235"/>
      <c r="C3256" s="236"/>
      <c r="D3256" s="228" t="s">
        <v>193</v>
      </c>
      <c r="E3256" s="237" t="s">
        <v>19</v>
      </c>
      <c r="F3256" s="238" t="s">
        <v>3512</v>
      </c>
      <c r="G3256" s="236"/>
      <c r="H3256" s="239">
        <v>7.2000000000000002</v>
      </c>
      <c r="I3256" s="240"/>
      <c r="J3256" s="236"/>
      <c r="K3256" s="236"/>
      <c r="L3256" s="241"/>
      <c r="M3256" s="242"/>
      <c r="N3256" s="243"/>
      <c r="O3256" s="243"/>
      <c r="P3256" s="243"/>
      <c r="Q3256" s="243"/>
      <c r="R3256" s="243"/>
      <c r="S3256" s="243"/>
      <c r="T3256" s="244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45" t="s">
        <v>193</v>
      </c>
      <c r="AU3256" s="245" t="s">
        <v>82</v>
      </c>
      <c r="AV3256" s="13" t="s">
        <v>82</v>
      </c>
      <c r="AW3256" s="13" t="s">
        <v>33</v>
      </c>
      <c r="AX3256" s="13" t="s">
        <v>72</v>
      </c>
      <c r="AY3256" s="245" t="s">
        <v>180</v>
      </c>
    </row>
    <row r="3257" s="16" customFormat="1">
      <c r="A3257" s="16"/>
      <c r="B3257" s="267"/>
      <c r="C3257" s="268"/>
      <c r="D3257" s="228" t="s">
        <v>193</v>
      </c>
      <c r="E3257" s="269" t="s">
        <v>19</v>
      </c>
      <c r="F3257" s="270" t="s">
        <v>473</v>
      </c>
      <c r="G3257" s="268"/>
      <c r="H3257" s="271">
        <v>58.920000000000002</v>
      </c>
      <c r="I3257" s="272"/>
      <c r="J3257" s="268"/>
      <c r="K3257" s="268"/>
      <c r="L3257" s="273"/>
      <c r="M3257" s="274"/>
      <c r="N3257" s="275"/>
      <c r="O3257" s="275"/>
      <c r="P3257" s="275"/>
      <c r="Q3257" s="275"/>
      <c r="R3257" s="275"/>
      <c r="S3257" s="275"/>
      <c r="T3257" s="276"/>
      <c r="U3257" s="16"/>
      <c r="V3257" s="16"/>
      <c r="W3257" s="16"/>
      <c r="X3257" s="16"/>
      <c r="Y3257" s="16"/>
      <c r="Z3257" s="16"/>
      <c r="AA3257" s="16"/>
      <c r="AB3257" s="16"/>
      <c r="AC3257" s="16"/>
      <c r="AD3257" s="16"/>
      <c r="AE3257" s="16"/>
      <c r="AT3257" s="277" t="s">
        <v>193</v>
      </c>
      <c r="AU3257" s="277" t="s">
        <v>82</v>
      </c>
      <c r="AV3257" s="16" t="s">
        <v>100</v>
      </c>
      <c r="AW3257" s="16" t="s">
        <v>33</v>
      </c>
      <c r="AX3257" s="16" t="s">
        <v>72</v>
      </c>
      <c r="AY3257" s="277" t="s">
        <v>180</v>
      </c>
    </row>
    <row r="3258" s="14" customFormat="1">
      <c r="A3258" s="14"/>
      <c r="B3258" s="246"/>
      <c r="C3258" s="247"/>
      <c r="D3258" s="228" t="s">
        <v>193</v>
      </c>
      <c r="E3258" s="248" t="s">
        <v>19</v>
      </c>
      <c r="F3258" s="249" t="s">
        <v>856</v>
      </c>
      <c r="G3258" s="247"/>
      <c r="H3258" s="248" t="s">
        <v>19</v>
      </c>
      <c r="I3258" s="250"/>
      <c r="J3258" s="247"/>
      <c r="K3258" s="247"/>
      <c r="L3258" s="251"/>
      <c r="M3258" s="252"/>
      <c r="N3258" s="253"/>
      <c r="O3258" s="253"/>
      <c r="P3258" s="253"/>
      <c r="Q3258" s="253"/>
      <c r="R3258" s="253"/>
      <c r="S3258" s="253"/>
      <c r="T3258" s="254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T3258" s="255" t="s">
        <v>193</v>
      </c>
      <c r="AU3258" s="255" t="s">
        <v>82</v>
      </c>
      <c r="AV3258" s="14" t="s">
        <v>80</v>
      </c>
      <c r="AW3258" s="14" t="s">
        <v>33</v>
      </c>
      <c r="AX3258" s="14" t="s">
        <v>72</v>
      </c>
      <c r="AY3258" s="255" t="s">
        <v>180</v>
      </c>
    </row>
    <row r="3259" s="13" customFormat="1">
      <c r="A3259" s="13"/>
      <c r="B3259" s="235"/>
      <c r="C3259" s="236"/>
      <c r="D3259" s="228" t="s">
        <v>193</v>
      </c>
      <c r="E3259" s="237" t="s">
        <v>19</v>
      </c>
      <c r="F3259" s="238" t="s">
        <v>3513</v>
      </c>
      <c r="G3259" s="236"/>
      <c r="H3259" s="239">
        <v>43.295000000000002</v>
      </c>
      <c r="I3259" s="240"/>
      <c r="J3259" s="236"/>
      <c r="K3259" s="236"/>
      <c r="L3259" s="241"/>
      <c r="M3259" s="242"/>
      <c r="N3259" s="243"/>
      <c r="O3259" s="243"/>
      <c r="P3259" s="243"/>
      <c r="Q3259" s="243"/>
      <c r="R3259" s="243"/>
      <c r="S3259" s="243"/>
      <c r="T3259" s="244"/>
      <c r="U3259" s="13"/>
      <c r="V3259" s="13"/>
      <c r="W3259" s="13"/>
      <c r="X3259" s="13"/>
      <c r="Y3259" s="13"/>
      <c r="Z3259" s="13"/>
      <c r="AA3259" s="13"/>
      <c r="AB3259" s="13"/>
      <c r="AC3259" s="13"/>
      <c r="AD3259" s="13"/>
      <c r="AE3259" s="13"/>
      <c r="AT3259" s="245" t="s">
        <v>193</v>
      </c>
      <c r="AU3259" s="245" t="s">
        <v>82</v>
      </c>
      <c r="AV3259" s="13" t="s">
        <v>82</v>
      </c>
      <c r="AW3259" s="13" t="s">
        <v>33</v>
      </c>
      <c r="AX3259" s="13" t="s">
        <v>72</v>
      </c>
      <c r="AY3259" s="245" t="s">
        <v>180</v>
      </c>
    </row>
    <row r="3260" s="13" customFormat="1">
      <c r="A3260" s="13"/>
      <c r="B3260" s="235"/>
      <c r="C3260" s="236"/>
      <c r="D3260" s="228" t="s">
        <v>193</v>
      </c>
      <c r="E3260" s="237" t="s">
        <v>19</v>
      </c>
      <c r="F3260" s="238" t="s">
        <v>3514</v>
      </c>
      <c r="G3260" s="236"/>
      <c r="H3260" s="239">
        <v>34.280000000000001</v>
      </c>
      <c r="I3260" s="240"/>
      <c r="J3260" s="236"/>
      <c r="K3260" s="236"/>
      <c r="L3260" s="241"/>
      <c r="M3260" s="242"/>
      <c r="N3260" s="243"/>
      <c r="O3260" s="243"/>
      <c r="P3260" s="243"/>
      <c r="Q3260" s="243"/>
      <c r="R3260" s="243"/>
      <c r="S3260" s="243"/>
      <c r="T3260" s="244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45" t="s">
        <v>193</v>
      </c>
      <c r="AU3260" s="245" t="s">
        <v>82</v>
      </c>
      <c r="AV3260" s="13" t="s">
        <v>82</v>
      </c>
      <c r="AW3260" s="13" t="s">
        <v>33</v>
      </c>
      <c r="AX3260" s="13" t="s">
        <v>72</v>
      </c>
      <c r="AY3260" s="245" t="s">
        <v>180</v>
      </c>
    </row>
    <row r="3261" s="16" customFormat="1">
      <c r="A3261" s="16"/>
      <c r="B3261" s="267"/>
      <c r="C3261" s="268"/>
      <c r="D3261" s="228" t="s">
        <v>193</v>
      </c>
      <c r="E3261" s="269" t="s">
        <v>19</v>
      </c>
      <c r="F3261" s="270" t="s">
        <v>473</v>
      </c>
      <c r="G3261" s="268"/>
      <c r="H3261" s="271">
        <v>77.575000000000003</v>
      </c>
      <c r="I3261" s="272"/>
      <c r="J3261" s="268"/>
      <c r="K3261" s="268"/>
      <c r="L3261" s="273"/>
      <c r="M3261" s="274"/>
      <c r="N3261" s="275"/>
      <c r="O3261" s="275"/>
      <c r="P3261" s="275"/>
      <c r="Q3261" s="275"/>
      <c r="R3261" s="275"/>
      <c r="S3261" s="275"/>
      <c r="T3261" s="276"/>
      <c r="U3261" s="16"/>
      <c r="V3261" s="16"/>
      <c r="W3261" s="16"/>
      <c r="X3261" s="16"/>
      <c r="Y3261" s="16"/>
      <c r="Z3261" s="16"/>
      <c r="AA3261" s="16"/>
      <c r="AB3261" s="16"/>
      <c r="AC3261" s="16"/>
      <c r="AD3261" s="16"/>
      <c r="AE3261" s="16"/>
      <c r="AT3261" s="277" t="s">
        <v>193</v>
      </c>
      <c r="AU3261" s="277" t="s">
        <v>82</v>
      </c>
      <c r="AV3261" s="16" t="s">
        <v>100</v>
      </c>
      <c r="AW3261" s="16" t="s">
        <v>33</v>
      </c>
      <c r="AX3261" s="16" t="s">
        <v>72</v>
      </c>
      <c r="AY3261" s="277" t="s">
        <v>180</v>
      </c>
    </row>
    <row r="3262" s="15" customFormat="1">
      <c r="A3262" s="15"/>
      <c r="B3262" s="256"/>
      <c r="C3262" s="257"/>
      <c r="D3262" s="228" t="s">
        <v>193</v>
      </c>
      <c r="E3262" s="258" t="s">
        <v>19</v>
      </c>
      <c r="F3262" s="259" t="s">
        <v>353</v>
      </c>
      <c r="G3262" s="257"/>
      <c r="H3262" s="260">
        <v>136.49500000000001</v>
      </c>
      <c r="I3262" s="261"/>
      <c r="J3262" s="257"/>
      <c r="K3262" s="257"/>
      <c r="L3262" s="262"/>
      <c r="M3262" s="263"/>
      <c r="N3262" s="264"/>
      <c r="O3262" s="264"/>
      <c r="P3262" s="264"/>
      <c r="Q3262" s="264"/>
      <c r="R3262" s="264"/>
      <c r="S3262" s="264"/>
      <c r="T3262" s="265"/>
      <c r="U3262" s="15"/>
      <c r="V3262" s="15"/>
      <c r="W3262" s="15"/>
      <c r="X3262" s="15"/>
      <c r="Y3262" s="15"/>
      <c r="Z3262" s="15"/>
      <c r="AA3262" s="15"/>
      <c r="AB3262" s="15"/>
      <c r="AC3262" s="15"/>
      <c r="AD3262" s="15"/>
      <c r="AE3262" s="15"/>
      <c r="AT3262" s="266" t="s">
        <v>193</v>
      </c>
      <c r="AU3262" s="266" t="s">
        <v>82</v>
      </c>
      <c r="AV3262" s="15" t="s">
        <v>187</v>
      </c>
      <c r="AW3262" s="15" t="s">
        <v>33</v>
      </c>
      <c r="AX3262" s="15" t="s">
        <v>80</v>
      </c>
      <c r="AY3262" s="266" t="s">
        <v>180</v>
      </c>
    </row>
    <row r="3263" s="2" customFormat="1" ht="16.5" customHeight="1">
      <c r="A3263" s="40"/>
      <c r="B3263" s="41"/>
      <c r="C3263" s="282" t="s">
        <v>3515</v>
      </c>
      <c r="D3263" s="282" t="s">
        <v>754</v>
      </c>
      <c r="E3263" s="283" t="s">
        <v>3516</v>
      </c>
      <c r="F3263" s="284" t="s">
        <v>3517</v>
      </c>
      <c r="G3263" s="285" t="s">
        <v>235</v>
      </c>
      <c r="H3263" s="286">
        <v>139.22499999999999</v>
      </c>
      <c r="I3263" s="287"/>
      <c r="J3263" s="288">
        <f>ROUND(I3263*H3263,2)</f>
        <v>0</v>
      </c>
      <c r="K3263" s="284" t="s">
        <v>186</v>
      </c>
      <c r="L3263" s="289"/>
      <c r="M3263" s="290" t="s">
        <v>19</v>
      </c>
      <c r="N3263" s="291" t="s">
        <v>43</v>
      </c>
      <c r="O3263" s="86"/>
      <c r="P3263" s="224">
        <f>O3263*H3263</f>
        <v>0</v>
      </c>
      <c r="Q3263" s="224">
        <v>0.00050000000000000001</v>
      </c>
      <c r="R3263" s="224">
        <f>Q3263*H3263</f>
        <v>0.069612499999999994</v>
      </c>
      <c r="S3263" s="224">
        <v>0</v>
      </c>
      <c r="T3263" s="225">
        <f>S3263*H3263</f>
        <v>0</v>
      </c>
      <c r="U3263" s="40"/>
      <c r="V3263" s="40"/>
      <c r="W3263" s="40"/>
      <c r="X3263" s="40"/>
      <c r="Y3263" s="40"/>
      <c r="Z3263" s="40"/>
      <c r="AA3263" s="40"/>
      <c r="AB3263" s="40"/>
      <c r="AC3263" s="40"/>
      <c r="AD3263" s="40"/>
      <c r="AE3263" s="40"/>
      <c r="AR3263" s="226" t="s">
        <v>398</v>
      </c>
      <c r="AT3263" s="226" t="s">
        <v>754</v>
      </c>
      <c r="AU3263" s="226" t="s">
        <v>82</v>
      </c>
      <c r="AY3263" s="19" t="s">
        <v>180</v>
      </c>
      <c r="BE3263" s="227">
        <f>IF(N3263="základní",J3263,0)</f>
        <v>0</v>
      </c>
      <c r="BF3263" s="227">
        <f>IF(N3263="snížená",J3263,0)</f>
        <v>0</v>
      </c>
      <c r="BG3263" s="227">
        <f>IF(N3263="zákl. přenesená",J3263,0)</f>
        <v>0</v>
      </c>
      <c r="BH3263" s="227">
        <f>IF(N3263="sníž. přenesená",J3263,0)</f>
        <v>0</v>
      </c>
      <c r="BI3263" s="227">
        <f>IF(N3263="nulová",J3263,0)</f>
        <v>0</v>
      </c>
      <c r="BJ3263" s="19" t="s">
        <v>80</v>
      </c>
      <c r="BK3263" s="227">
        <f>ROUND(I3263*H3263,2)</f>
        <v>0</v>
      </c>
      <c r="BL3263" s="19" t="s">
        <v>286</v>
      </c>
      <c r="BM3263" s="226" t="s">
        <v>3518</v>
      </c>
    </row>
    <row r="3264" s="2" customFormat="1">
      <c r="A3264" s="40"/>
      <c r="B3264" s="41"/>
      <c r="C3264" s="42"/>
      <c r="D3264" s="228" t="s">
        <v>189</v>
      </c>
      <c r="E3264" s="42"/>
      <c r="F3264" s="229" t="s">
        <v>3517</v>
      </c>
      <c r="G3264" s="42"/>
      <c r="H3264" s="42"/>
      <c r="I3264" s="230"/>
      <c r="J3264" s="42"/>
      <c r="K3264" s="42"/>
      <c r="L3264" s="46"/>
      <c r="M3264" s="231"/>
      <c r="N3264" s="232"/>
      <c r="O3264" s="86"/>
      <c r="P3264" s="86"/>
      <c r="Q3264" s="86"/>
      <c r="R3264" s="86"/>
      <c r="S3264" s="86"/>
      <c r="T3264" s="87"/>
      <c r="U3264" s="40"/>
      <c r="V3264" s="40"/>
      <c r="W3264" s="40"/>
      <c r="X3264" s="40"/>
      <c r="Y3264" s="40"/>
      <c r="Z3264" s="40"/>
      <c r="AA3264" s="40"/>
      <c r="AB3264" s="40"/>
      <c r="AC3264" s="40"/>
      <c r="AD3264" s="40"/>
      <c r="AE3264" s="40"/>
      <c r="AT3264" s="19" t="s">
        <v>189</v>
      </c>
      <c r="AU3264" s="19" t="s">
        <v>82</v>
      </c>
    </row>
    <row r="3265" s="13" customFormat="1">
      <c r="A3265" s="13"/>
      <c r="B3265" s="235"/>
      <c r="C3265" s="236"/>
      <c r="D3265" s="228" t="s">
        <v>193</v>
      </c>
      <c r="E3265" s="236"/>
      <c r="F3265" s="238" t="s">
        <v>3519</v>
      </c>
      <c r="G3265" s="236"/>
      <c r="H3265" s="239">
        <v>139.22499999999999</v>
      </c>
      <c r="I3265" s="240"/>
      <c r="J3265" s="236"/>
      <c r="K3265" s="236"/>
      <c r="L3265" s="241"/>
      <c r="M3265" s="242"/>
      <c r="N3265" s="243"/>
      <c r="O3265" s="243"/>
      <c r="P3265" s="243"/>
      <c r="Q3265" s="243"/>
      <c r="R3265" s="243"/>
      <c r="S3265" s="243"/>
      <c r="T3265" s="244"/>
      <c r="U3265" s="13"/>
      <c r="V3265" s="13"/>
      <c r="W3265" s="13"/>
      <c r="X3265" s="13"/>
      <c r="Y3265" s="13"/>
      <c r="Z3265" s="13"/>
      <c r="AA3265" s="13"/>
      <c r="AB3265" s="13"/>
      <c r="AC3265" s="13"/>
      <c r="AD3265" s="13"/>
      <c r="AE3265" s="13"/>
      <c r="AT3265" s="245" t="s">
        <v>193</v>
      </c>
      <c r="AU3265" s="245" t="s">
        <v>82</v>
      </c>
      <c r="AV3265" s="13" t="s">
        <v>82</v>
      </c>
      <c r="AW3265" s="13" t="s">
        <v>4</v>
      </c>
      <c r="AX3265" s="13" t="s">
        <v>80</v>
      </c>
      <c r="AY3265" s="245" t="s">
        <v>180</v>
      </c>
    </row>
    <row r="3266" s="2" customFormat="1" ht="16.5" customHeight="1">
      <c r="A3266" s="40"/>
      <c r="B3266" s="41"/>
      <c r="C3266" s="215" t="s">
        <v>3520</v>
      </c>
      <c r="D3266" s="215" t="s">
        <v>182</v>
      </c>
      <c r="E3266" s="216" t="s">
        <v>3521</v>
      </c>
      <c r="F3266" s="217" t="s">
        <v>3522</v>
      </c>
      <c r="G3266" s="218" t="s">
        <v>197</v>
      </c>
      <c r="H3266" s="219">
        <v>5</v>
      </c>
      <c r="I3266" s="220"/>
      <c r="J3266" s="221">
        <f>ROUND(I3266*H3266,2)</f>
        <v>0</v>
      </c>
      <c r="K3266" s="217" t="s">
        <v>186</v>
      </c>
      <c r="L3266" s="46"/>
      <c r="M3266" s="222" t="s">
        <v>19</v>
      </c>
      <c r="N3266" s="223" t="s">
        <v>43</v>
      </c>
      <c r="O3266" s="86"/>
      <c r="P3266" s="224">
        <f>O3266*H3266</f>
        <v>0</v>
      </c>
      <c r="Q3266" s="224">
        <v>6.9999999999999994E-05</v>
      </c>
      <c r="R3266" s="224">
        <f>Q3266*H3266</f>
        <v>0.00034999999999999994</v>
      </c>
      <c r="S3266" s="224">
        <v>0</v>
      </c>
      <c r="T3266" s="225">
        <f>S3266*H3266</f>
        <v>0</v>
      </c>
      <c r="U3266" s="40"/>
      <c r="V3266" s="40"/>
      <c r="W3266" s="40"/>
      <c r="X3266" s="40"/>
      <c r="Y3266" s="40"/>
      <c r="Z3266" s="40"/>
      <c r="AA3266" s="40"/>
      <c r="AB3266" s="40"/>
      <c r="AC3266" s="40"/>
      <c r="AD3266" s="40"/>
      <c r="AE3266" s="40"/>
      <c r="AR3266" s="226" t="s">
        <v>286</v>
      </c>
      <c r="AT3266" s="226" t="s">
        <v>182</v>
      </c>
      <c r="AU3266" s="226" t="s">
        <v>82</v>
      </c>
      <c r="AY3266" s="19" t="s">
        <v>180</v>
      </c>
      <c r="BE3266" s="227">
        <f>IF(N3266="základní",J3266,0)</f>
        <v>0</v>
      </c>
      <c r="BF3266" s="227">
        <f>IF(N3266="snížená",J3266,0)</f>
        <v>0</v>
      </c>
      <c r="BG3266" s="227">
        <f>IF(N3266="zákl. přenesená",J3266,0)</f>
        <v>0</v>
      </c>
      <c r="BH3266" s="227">
        <f>IF(N3266="sníž. přenesená",J3266,0)</f>
        <v>0</v>
      </c>
      <c r="BI3266" s="227">
        <f>IF(N3266="nulová",J3266,0)</f>
        <v>0</v>
      </c>
      <c r="BJ3266" s="19" t="s">
        <v>80</v>
      </c>
      <c r="BK3266" s="227">
        <f>ROUND(I3266*H3266,2)</f>
        <v>0</v>
      </c>
      <c r="BL3266" s="19" t="s">
        <v>286</v>
      </c>
      <c r="BM3266" s="226" t="s">
        <v>3523</v>
      </c>
    </row>
    <row r="3267" s="2" customFormat="1">
      <c r="A3267" s="40"/>
      <c r="B3267" s="41"/>
      <c r="C3267" s="42"/>
      <c r="D3267" s="228" t="s">
        <v>189</v>
      </c>
      <c r="E3267" s="42"/>
      <c r="F3267" s="229" t="s">
        <v>3524</v>
      </c>
      <c r="G3267" s="42"/>
      <c r="H3267" s="42"/>
      <c r="I3267" s="230"/>
      <c r="J3267" s="42"/>
      <c r="K3267" s="42"/>
      <c r="L3267" s="46"/>
      <c r="M3267" s="231"/>
      <c r="N3267" s="232"/>
      <c r="O3267" s="86"/>
      <c r="P3267" s="86"/>
      <c r="Q3267" s="86"/>
      <c r="R3267" s="86"/>
      <c r="S3267" s="86"/>
      <c r="T3267" s="87"/>
      <c r="U3267" s="40"/>
      <c r="V3267" s="40"/>
      <c r="W3267" s="40"/>
      <c r="X3267" s="40"/>
      <c r="Y3267" s="40"/>
      <c r="Z3267" s="40"/>
      <c r="AA3267" s="40"/>
      <c r="AB3267" s="40"/>
      <c r="AC3267" s="40"/>
      <c r="AD3267" s="40"/>
      <c r="AE3267" s="40"/>
      <c r="AT3267" s="19" t="s">
        <v>189</v>
      </c>
      <c r="AU3267" s="19" t="s">
        <v>82</v>
      </c>
    </row>
    <row r="3268" s="2" customFormat="1">
      <c r="A3268" s="40"/>
      <c r="B3268" s="41"/>
      <c r="C3268" s="42"/>
      <c r="D3268" s="233" t="s">
        <v>191</v>
      </c>
      <c r="E3268" s="42"/>
      <c r="F3268" s="234" t="s">
        <v>3525</v>
      </c>
      <c r="G3268" s="42"/>
      <c r="H3268" s="42"/>
      <c r="I3268" s="230"/>
      <c r="J3268" s="42"/>
      <c r="K3268" s="42"/>
      <c r="L3268" s="46"/>
      <c r="M3268" s="231"/>
      <c r="N3268" s="232"/>
      <c r="O3268" s="86"/>
      <c r="P3268" s="86"/>
      <c r="Q3268" s="86"/>
      <c r="R3268" s="86"/>
      <c r="S3268" s="86"/>
      <c r="T3268" s="87"/>
      <c r="U3268" s="40"/>
      <c r="V3268" s="40"/>
      <c r="W3268" s="40"/>
      <c r="X3268" s="40"/>
      <c r="Y3268" s="40"/>
      <c r="Z3268" s="40"/>
      <c r="AA3268" s="40"/>
      <c r="AB3268" s="40"/>
      <c r="AC3268" s="40"/>
      <c r="AD3268" s="40"/>
      <c r="AE3268" s="40"/>
      <c r="AT3268" s="19" t="s">
        <v>191</v>
      </c>
      <c r="AU3268" s="19" t="s">
        <v>82</v>
      </c>
    </row>
    <row r="3269" s="14" customFormat="1">
      <c r="A3269" s="14"/>
      <c r="B3269" s="246"/>
      <c r="C3269" s="247"/>
      <c r="D3269" s="228" t="s">
        <v>193</v>
      </c>
      <c r="E3269" s="248" t="s">
        <v>19</v>
      </c>
      <c r="F3269" s="249" t="s">
        <v>3526</v>
      </c>
      <c r="G3269" s="247"/>
      <c r="H3269" s="248" t="s">
        <v>19</v>
      </c>
      <c r="I3269" s="250"/>
      <c r="J3269" s="247"/>
      <c r="K3269" s="247"/>
      <c r="L3269" s="251"/>
      <c r="M3269" s="252"/>
      <c r="N3269" s="253"/>
      <c r="O3269" s="253"/>
      <c r="P3269" s="253"/>
      <c r="Q3269" s="253"/>
      <c r="R3269" s="253"/>
      <c r="S3269" s="253"/>
      <c r="T3269" s="254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5" t="s">
        <v>193</v>
      </c>
      <c r="AU3269" s="255" t="s">
        <v>82</v>
      </c>
      <c r="AV3269" s="14" t="s">
        <v>80</v>
      </c>
      <c r="AW3269" s="14" t="s">
        <v>33</v>
      </c>
      <c r="AX3269" s="14" t="s">
        <v>72</v>
      </c>
      <c r="AY3269" s="255" t="s">
        <v>180</v>
      </c>
    </row>
    <row r="3270" s="13" customFormat="1">
      <c r="A3270" s="13"/>
      <c r="B3270" s="235"/>
      <c r="C3270" s="236"/>
      <c r="D3270" s="228" t="s">
        <v>193</v>
      </c>
      <c r="E3270" s="237" t="s">
        <v>19</v>
      </c>
      <c r="F3270" s="238" t="s">
        <v>3527</v>
      </c>
      <c r="G3270" s="236"/>
      <c r="H3270" s="239">
        <v>5</v>
      </c>
      <c r="I3270" s="240"/>
      <c r="J3270" s="236"/>
      <c r="K3270" s="236"/>
      <c r="L3270" s="241"/>
      <c r="M3270" s="242"/>
      <c r="N3270" s="243"/>
      <c r="O3270" s="243"/>
      <c r="P3270" s="243"/>
      <c r="Q3270" s="243"/>
      <c r="R3270" s="243"/>
      <c r="S3270" s="243"/>
      <c r="T3270" s="244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45" t="s">
        <v>193</v>
      </c>
      <c r="AU3270" s="245" t="s">
        <v>82</v>
      </c>
      <c r="AV3270" s="13" t="s">
        <v>82</v>
      </c>
      <c r="AW3270" s="13" t="s">
        <v>33</v>
      </c>
      <c r="AX3270" s="13" t="s">
        <v>80</v>
      </c>
      <c r="AY3270" s="245" t="s">
        <v>180</v>
      </c>
    </row>
    <row r="3271" s="2" customFormat="1" ht="16.5" customHeight="1">
      <c r="A3271" s="40"/>
      <c r="B3271" s="41"/>
      <c r="C3271" s="282" t="s">
        <v>2793</v>
      </c>
      <c r="D3271" s="282" t="s">
        <v>754</v>
      </c>
      <c r="E3271" s="283" t="s">
        <v>3528</v>
      </c>
      <c r="F3271" s="284" t="s">
        <v>3529</v>
      </c>
      <c r="G3271" s="285" t="s">
        <v>197</v>
      </c>
      <c r="H3271" s="286">
        <v>5</v>
      </c>
      <c r="I3271" s="287"/>
      <c r="J3271" s="288">
        <f>ROUND(I3271*H3271,2)</f>
        <v>0</v>
      </c>
      <c r="K3271" s="284" t="s">
        <v>186</v>
      </c>
      <c r="L3271" s="289"/>
      <c r="M3271" s="290" t="s">
        <v>19</v>
      </c>
      <c r="N3271" s="291" t="s">
        <v>43</v>
      </c>
      <c r="O3271" s="86"/>
      <c r="P3271" s="224">
        <f>O3271*H3271</f>
        <v>0</v>
      </c>
      <c r="Q3271" s="224">
        <v>0.00164</v>
      </c>
      <c r="R3271" s="224">
        <f>Q3271*H3271</f>
        <v>0.008199999999999999</v>
      </c>
      <c r="S3271" s="224">
        <v>0</v>
      </c>
      <c r="T3271" s="225">
        <f>S3271*H3271</f>
        <v>0</v>
      </c>
      <c r="U3271" s="40"/>
      <c r="V3271" s="40"/>
      <c r="W3271" s="40"/>
      <c r="X3271" s="40"/>
      <c r="Y3271" s="40"/>
      <c r="Z3271" s="40"/>
      <c r="AA3271" s="40"/>
      <c r="AB3271" s="40"/>
      <c r="AC3271" s="40"/>
      <c r="AD3271" s="40"/>
      <c r="AE3271" s="40"/>
      <c r="AR3271" s="226" t="s">
        <v>398</v>
      </c>
      <c r="AT3271" s="226" t="s">
        <v>754</v>
      </c>
      <c r="AU3271" s="226" t="s">
        <v>82</v>
      </c>
      <c r="AY3271" s="19" t="s">
        <v>180</v>
      </c>
      <c r="BE3271" s="227">
        <f>IF(N3271="základní",J3271,0)</f>
        <v>0</v>
      </c>
      <c r="BF3271" s="227">
        <f>IF(N3271="snížená",J3271,0)</f>
        <v>0</v>
      </c>
      <c r="BG3271" s="227">
        <f>IF(N3271="zákl. přenesená",J3271,0)</f>
        <v>0</v>
      </c>
      <c r="BH3271" s="227">
        <f>IF(N3271="sníž. přenesená",J3271,0)</f>
        <v>0</v>
      </c>
      <c r="BI3271" s="227">
        <f>IF(N3271="nulová",J3271,0)</f>
        <v>0</v>
      </c>
      <c r="BJ3271" s="19" t="s">
        <v>80</v>
      </c>
      <c r="BK3271" s="227">
        <f>ROUND(I3271*H3271,2)</f>
        <v>0</v>
      </c>
      <c r="BL3271" s="19" t="s">
        <v>286</v>
      </c>
      <c r="BM3271" s="226" t="s">
        <v>3530</v>
      </c>
    </row>
    <row r="3272" s="2" customFormat="1">
      <c r="A3272" s="40"/>
      <c r="B3272" s="41"/>
      <c r="C3272" s="42"/>
      <c r="D3272" s="228" t="s">
        <v>189</v>
      </c>
      <c r="E3272" s="42"/>
      <c r="F3272" s="229" t="s">
        <v>3529</v>
      </c>
      <c r="G3272" s="42"/>
      <c r="H3272" s="42"/>
      <c r="I3272" s="230"/>
      <c r="J3272" s="42"/>
      <c r="K3272" s="42"/>
      <c r="L3272" s="46"/>
      <c r="M3272" s="231"/>
      <c r="N3272" s="232"/>
      <c r="O3272" s="86"/>
      <c r="P3272" s="86"/>
      <c r="Q3272" s="86"/>
      <c r="R3272" s="86"/>
      <c r="S3272" s="86"/>
      <c r="T3272" s="87"/>
      <c r="U3272" s="40"/>
      <c r="V3272" s="40"/>
      <c r="W3272" s="40"/>
      <c r="X3272" s="40"/>
      <c r="Y3272" s="40"/>
      <c r="Z3272" s="40"/>
      <c r="AA3272" s="40"/>
      <c r="AB3272" s="40"/>
      <c r="AC3272" s="40"/>
      <c r="AD3272" s="40"/>
      <c r="AE3272" s="40"/>
      <c r="AT3272" s="19" t="s">
        <v>189</v>
      </c>
      <c r="AU3272" s="19" t="s">
        <v>82</v>
      </c>
    </row>
    <row r="3273" s="2" customFormat="1" ht="16.5" customHeight="1">
      <c r="A3273" s="40"/>
      <c r="B3273" s="41"/>
      <c r="C3273" s="215" t="s">
        <v>3531</v>
      </c>
      <c r="D3273" s="215" t="s">
        <v>182</v>
      </c>
      <c r="E3273" s="216" t="s">
        <v>3532</v>
      </c>
      <c r="F3273" s="217" t="s">
        <v>3533</v>
      </c>
      <c r="G3273" s="218" t="s">
        <v>197</v>
      </c>
      <c r="H3273" s="219">
        <v>5</v>
      </c>
      <c r="I3273" s="220"/>
      <c r="J3273" s="221">
        <f>ROUND(I3273*H3273,2)</f>
        <v>0</v>
      </c>
      <c r="K3273" s="217" t="s">
        <v>186</v>
      </c>
      <c r="L3273" s="46"/>
      <c r="M3273" s="222" t="s">
        <v>19</v>
      </c>
      <c r="N3273" s="223" t="s">
        <v>43</v>
      </c>
      <c r="O3273" s="86"/>
      <c r="P3273" s="224">
        <f>O3273*H3273</f>
        <v>0</v>
      </c>
      <c r="Q3273" s="224">
        <v>0</v>
      </c>
      <c r="R3273" s="224">
        <f>Q3273*H3273</f>
        <v>0</v>
      </c>
      <c r="S3273" s="224">
        <v>0</v>
      </c>
      <c r="T3273" s="225">
        <f>S3273*H3273</f>
        <v>0</v>
      </c>
      <c r="U3273" s="40"/>
      <c r="V3273" s="40"/>
      <c r="W3273" s="40"/>
      <c r="X3273" s="40"/>
      <c r="Y3273" s="40"/>
      <c r="Z3273" s="40"/>
      <c r="AA3273" s="40"/>
      <c r="AB3273" s="40"/>
      <c r="AC3273" s="40"/>
      <c r="AD3273" s="40"/>
      <c r="AE3273" s="40"/>
      <c r="AR3273" s="226" t="s">
        <v>286</v>
      </c>
      <c r="AT3273" s="226" t="s">
        <v>182</v>
      </c>
      <c r="AU3273" s="226" t="s">
        <v>82</v>
      </c>
      <c r="AY3273" s="19" t="s">
        <v>180</v>
      </c>
      <c r="BE3273" s="227">
        <f>IF(N3273="základní",J3273,0)</f>
        <v>0</v>
      </c>
      <c r="BF3273" s="227">
        <f>IF(N3273="snížená",J3273,0)</f>
        <v>0</v>
      </c>
      <c r="BG3273" s="227">
        <f>IF(N3273="zákl. přenesená",J3273,0)</f>
        <v>0</v>
      </c>
      <c r="BH3273" s="227">
        <f>IF(N3273="sníž. přenesená",J3273,0)</f>
        <v>0</v>
      </c>
      <c r="BI3273" s="227">
        <f>IF(N3273="nulová",J3273,0)</f>
        <v>0</v>
      </c>
      <c r="BJ3273" s="19" t="s">
        <v>80</v>
      </c>
      <c r="BK3273" s="227">
        <f>ROUND(I3273*H3273,2)</f>
        <v>0</v>
      </c>
      <c r="BL3273" s="19" t="s">
        <v>286</v>
      </c>
      <c r="BM3273" s="226" t="s">
        <v>3534</v>
      </c>
    </row>
    <row r="3274" s="2" customFormat="1">
      <c r="A3274" s="40"/>
      <c r="B3274" s="41"/>
      <c r="C3274" s="42"/>
      <c r="D3274" s="228" t="s">
        <v>189</v>
      </c>
      <c r="E3274" s="42"/>
      <c r="F3274" s="229" t="s">
        <v>3535</v>
      </c>
      <c r="G3274" s="42"/>
      <c r="H3274" s="42"/>
      <c r="I3274" s="230"/>
      <c r="J3274" s="42"/>
      <c r="K3274" s="42"/>
      <c r="L3274" s="46"/>
      <c r="M3274" s="231"/>
      <c r="N3274" s="232"/>
      <c r="O3274" s="86"/>
      <c r="P3274" s="86"/>
      <c r="Q3274" s="86"/>
      <c r="R3274" s="86"/>
      <c r="S3274" s="86"/>
      <c r="T3274" s="87"/>
      <c r="U3274" s="40"/>
      <c r="V3274" s="40"/>
      <c r="W3274" s="40"/>
      <c r="X3274" s="40"/>
      <c r="Y3274" s="40"/>
      <c r="Z3274" s="40"/>
      <c r="AA3274" s="40"/>
      <c r="AB3274" s="40"/>
      <c r="AC3274" s="40"/>
      <c r="AD3274" s="40"/>
      <c r="AE3274" s="40"/>
      <c r="AT3274" s="19" t="s">
        <v>189</v>
      </c>
      <c r="AU3274" s="19" t="s">
        <v>82</v>
      </c>
    </row>
    <row r="3275" s="2" customFormat="1">
      <c r="A3275" s="40"/>
      <c r="B3275" s="41"/>
      <c r="C3275" s="42"/>
      <c r="D3275" s="233" t="s">
        <v>191</v>
      </c>
      <c r="E3275" s="42"/>
      <c r="F3275" s="234" t="s">
        <v>3536</v>
      </c>
      <c r="G3275" s="42"/>
      <c r="H3275" s="42"/>
      <c r="I3275" s="230"/>
      <c r="J3275" s="42"/>
      <c r="K3275" s="42"/>
      <c r="L3275" s="46"/>
      <c r="M3275" s="231"/>
      <c r="N3275" s="232"/>
      <c r="O3275" s="86"/>
      <c r="P3275" s="86"/>
      <c r="Q3275" s="86"/>
      <c r="R3275" s="86"/>
      <c r="S3275" s="86"/>
      <c r="T3275" s="87"/>
      <c r="U3275" s="40"/>
      <c r="V3275" s="40"/>
      <c r="W3275" s="40"/>
      <c r="X3275" s="40"/>
      <c r="Y3275" s="40"/>
      <c r="Z3275" s="40"/>
      <c r="AA3275" s="40"/>
      <c r="AB3275" s="40"/>
      <c r="AC3275" s="40"/>
      <c r="AD3275" s="40"/>
      <c r="AE3275" s="40"/>
      <c r="AT3275" s="19" t="s">
        <v>191</v>
      </c>
      <c r="AU3275" s="19" t="s">
        <v>82</v>
      </c>
    </row>
    <row r="3276" s="2" customFormat="1" ht="16.5" customHeight="1">
      <c r="A3276" s="40"/>
      <c r="B3276" s="41"/>
      <c r="C3276" s="282" t="s">
        <v>3537</v>
      </c>
      <c r="D3276" s="282" t="s">
        <v>754</v>
      </c>
      <c r="E3276" s="283" t="s">
        <v>3538</v>
      </c>
      <c r="F3276" s="284" t="s">
        <v>3539</v>
      </c>
      <c r="G3276" s="285" t="s">
        <v>197</v>
      </c>
      <c r="H3276" s="286">
        <v>5</v>
      </c>
      <c r="I3276" s="287"/>
      <c r="J3276" s="288">
        <f>ROUND(I3276*H3276,2)</f>
        <v>0</v>
      </c>
      <c r="K3276" s="284" t="s">
        <v>186</v>
      </c>
      <c r="L3276" s="289"/>
      <c r="M3276" s="290" t="s">
        <v>19</v>
      </c>
      <c r="N3276" s="291" t="s">
        <v>43</v>
      </c>
      <c r="O3276" s="86"/>
      <c r="P3276" s="224">
        <f>O3276*H3276</f>
        <v>0</v>
      </c>
      <c r="Q3276" s="224">
        <v>0.00032000000000000003</v>
      </c>
      <c r="R3276" s="224">
        <f>Q3276*H3276</f>
        <v>0.0016000000000000001</v>
      </c>
      <c r="S3276" s="224">
        <v>0</v>
      </c>
      <c r="T3276" s="225">
        <f>S3276*H3276</f>
        <v>0</v>
      </c>
      <c r="U3276" s="40"/>
      <c r="V3276" s="40"/>
      <c r="W3276" s="40"/>
      <c r="X3276" s="40"/>
      <c r="Y3276" s="40"/>
      <c r="Z3276" s="40"/>
      <c r="AA3276" s="40"/>
      <c r="AB3276" s="40"/>
      <c r="AC3276" s="40"/>
      <c r="AD3276" s="40"/>
      <c r="AE3276" s="40"/>
      <c r="AR3276" s="226" t="s">
        <v>398</v>
      </c>
      <c r="AT3276" s="226" t="s">
        <v>754</v>
      </c>
      <c r="AU3276" s="226" t="s">
        <v>82</v>
      </c>
      <c r="AY3276" s="19" t="s">
        <v>180</v>
      </c>
      <c r="BE3276" s="227">
        <f>IF(N3276="základní",J3276,0)</f>
        <v>0</v>
      </c>
      <c r="BF3276" s="227">
        <f>IF(N3276="snížená",J3276,0)</f>
        <v>0</v>
      </c>
      <c r="BG3276" s="227">
        <f>IF(N3276="zákl. přenesená",J3276,0)</f>
        <v>0</v>
      </c>
      <c r="BH3276" s="227">
        <f>IF(N3276="sníž. přenesená",J3276,0)</f>
        <v>0</v>
      </c>
      <c r="BI3276" s="227">
        <f>IF(N3276="nulová",J3276,0)</f>
        <v>0</v>
      </c>
      <c r="BJ3276" s="19" t="s">
        <v>80</v>
      </c>
      <c r="BK3276" s="227">
        <f>ROUND(I3276*H3276,2)</f>
        <v>0</v>
      </c>
      <c r="BL3276" s="19" t="s">
        <v>286</v>
      </c>
      <c r="BM3276" s="226" t="s">
        <v>3540</v>
      </c>
    </row>
    <row r="3277" s="2" customFormat="1">
      <c r="A3277" s="40"/>
      <c r="B3277" s="41"/>
      <c r="C3277" s="42"/>
      <c r="D3277" s="228" t="s">
        <v>189</v>
      </c>
      <c r="E3277" s="42"/>
      <c r="F3277" s="229" t="s">
        <v>3539</v>
      </c>
      <c r="G3277" s="42"/>
      <c r="H3277" s="42"/>
      <c r="I3277" s="230"/>
      <c r="J3277" s="42"/>
      <c r="K3277" s="42"/>
      <c r="L3277" s="46"/>
      <c r="M3277" s="231"/>
      <c r="N3277" s="232"/>
      <c r="O3277" s="86"/>
      <c r="P3277" s="86"/>
      <c r="Q3277" s="86"/>
      <c r="R3277" s="86"/>
      <c r="S3277" s="86"/>
      <c r="T3277" s="87"/>
      <c r="U3277" s="40"/>
      <c r="V3277" s="40"/>
      <c r="W3277" s="40"/>
      <c r="X3277" s="40"/>
      <c r="Y3277" s="40"/>
      <c r="Z3277" s="40"/>
      <c r="AA3277" s="40"/>
      <c r="AB3277" s="40"/>
      <c r="AC3277" s="40"/>
      <c r="AD3277" s="40"/>
      <c r="AE3277" s="40"/>
      <c r="AT3277" s="19" t="s">
        <v>189</v>
      </c>
      <c r="AU3277" s="19" t="s">
        <v>82</v>
      </c>
    </row>
    <row r="3278" s="2" customFormat="1" ht="16.5" customHeight="1">
      <c r="A3278" s="40"/>
      <c r="B3278" s="41"/>
      <c r="C3278" s="215" t="s">
        <v>3541</v>
      </c>
      <c r="D3278" s="215" t="s">
        <v>182</v>
      </c>
      <c r="E3278" s="216" t="s">
        <v>3542</v>
      </c>
      <c r="F3278" s="217" t="s">
        <v>3543</v>
      </c>
      <c r="G3278" s="218" t="s">
        <v>197</v>
      </c>
      <c r="H3278" s="219">
        <v>5</v>
      </c>
      <c r="I3278" s="220"/>
      <c r="J3278" s="221">
        <f>ROUND(I3278*H3278,2)</f>
        <v>0</v>
      </c>
      <c r="K3278" s="217" t="s">
        <v>186</v>
      </c>
      <c r="L3278" s="46"/>
      <c r="M3278" s="222" t="s">
        <v>19</v>
      </c>
      <c r="N3278" s="223" t="s">
        <v>43</v>
      </c>
      <c r="O3278" s="86"/>
      <c r="P3278" s="224">
        <f>O3278*H3278</f>
        <v>0</v>
      </c>
      <c r="Q3278" s="224">
        <v>0.00010000000000000001</v>
      </c>
      <c r="R3278" s="224">
        <f>Q3278*H3278</f>
        <v>0.00050000000000000001</v>
      </c>
      <c r="S3278" s="224">
        <v>0</v>
      </c>
      <c r="T3278" s="225">
        <f>S3278*H3278</f>
        <v>0</v>
      </c>
      <c r="U3278" s="40"/>
      <c r="V3278" s="40"/>
      <c r="W3278" s="40"/>
      <c r="X3278" s="40"/>
      <c r="Y3278" s="40"/>
      <c r="Z3278" s="40"/>
      <c r="AA3278" s="40"/>
      <c r="AB3278" s="40"/>
      <c r="AC3278" s="40"/>
      <c r="AD3278" s="40"/>
      <c r="AE3278" s="40"/>
      <c r="AR3278" s="226" t="s">
        <v>286</v>
      </c>
      <c r="AT3278" s="226" t="s">
        <v>182</v>
      </c>
      <c r="AU3278" s="226" t="s">
        <v>82</v>
      </c>
      <c r="AY3278" s="19" t="s">
        <v>180</v>
      </c>
      <c r="BE3278" s="227">
        <f>IF(N3278="základní",J3278,0)</f>
        <v>0</v>
      </c>
      <c r="BF3278" s="227">
        <f>IF(N3278="snížená",J3278,0)</f>
        <v>0</v>
      </c>
      <c r="BG3278" s="227">
        <f>IF(N3278="zákl. přenesená",J3278,0)</f>
        <v>0</v>
      </c>
      <c r="BH3278" s="227">
        <f>IF(N3278="sníž. přenesená",J3278,0)</f>
        <v>0</v>
      </c>
      <c r="BI3278" s="227">
        <f>IF(N3278="nulová",J3278,0)</f>
        <v>0</v>
      </c>
      <c r="BJ3278" s="19" t="s">
        <v>80</v>
      </c>
      <c r="BK3278" s="227">
        <f>ROUND(I3278*H3278,2)</f>
        <v>0</v>
      </c>
      <c r="BL3278" s="19" t="s">
        <v>286</v>
      </c>
      <c r="BM3278" s="226" t="s">
        <v>3544</v>
      </c>
    </row>
    <row r="3279" s="2" customFormat="1">
      <c r="A3279" s="40"/>
      <c r="B3279" s="41"/>
      <c r="C3279" s="42"/>
      <c r="D3279" s="228" t="s">
        <v>189</v>
      </c>
      <c r="E3279" s="42"/>
      <c r="F3279" s="229" t="s">
        <v>3545</v>
      </c>
      <c r="G3279" s="42"/>
      <c r="H3279" s="42"/>
      <c r="I3279" s="230"/>
      <c r="J3279" s="42"/>
      <c r="K3279" s="42"/>
      <c r="L3279" s="46"/>
      <c r="M3279" s="231"/>
      <c r="N3279" s="232"/>
      <c r="O3279" s="86"/>
      <c r="P3279" s="86"/>
      <c r="Q3279" s="86"/>
      <c r="R3279" s="86"/>
      <c r="S3279" s="86"/>
      <c r="T3279" s="87"/>
      <c r="U3279" s="40"/>
      <c r="V3279" s="40"/>
      <c r="W3279" s="40"/>
      <c r="X3279" s="40"/>
      <c r="Y3279" s="40"/>
      <c r="Z3279" s="40"/>
      <c r="AA3279" s="40"/>
      <c r="AB3279" s="40"/>
      <c r="AC3279" s="40"/>
      <c r="AD3279" s="40"/>
      <c r="AE3279" s="40"/>
      <c r="AT3279" s="19" t="s">
        <v>189</v>
      </c>
      <c r="AU3279" s="19" t="s">
        <v>82</v>
      </c>
    </row>
    <row r="3280" s="2" customFormat="1">
      <c r="A3280" s="40"/>
      <c r="B3280" s="41"/>
      <c r="C3280" s="42"/>
      <c r="D3280" s="233" t="s">
        <v>191</v>
      </c>
      <c r="E3280" s="42"/>
      <c r="F3280" s="234" t="s">
        <v>3546</v>
      </c>
      <c r="G3280" s="42"/>
      <c r="H3280" s="42"/>
      <c r="I3280" s="230"/>
      <c r="J3280" s="42"/>
      <c r="K3280" s="42"/>
      <c r="L3280" s="46"/>
      <c r="M3280" s="231"/>
      <c r="N3280" s="232"/>
      <c r="O3280" s="86"/>
      <c r="P3280" s="86"/>
      <c r="Q3280" s="86"/>
      <c r="R3280" s="86"/>
      <c r="S3280" s="86"/>
      <c r="T3280" s="87"/>
      <c r="U3280" s="40"/>
      <c r="V3280" s="40"/>
      <c r="W3280" s="40"/>
      <c r="X3280" s="40"/>
      <c r="Y3280" s="40"/>
      <c r="Z3280" s="40"/>
      <c r="AA3280" s="40"/>
      <c r="AB3280" s="40"/>
      <c r="AC3280" s="40"/>
      <c r="AD3280" s="40"/>
      <c r="AE3280" s="40"/>
      <c r="AT3280" s="19" t="s">
        <v>191</v>
      </c>
      <c r="AU3280" s="19" t="s">
        <v>82</v>
      </c>
    </row>
    <row r="3281" s="14" customFormat="1">
      <c r="A3281" s="14"/>
      <c r="B3281" s="246"/>
      <c r="C3281" s="247"/>
      <c r="D3281" s="228" t="s">
        <v>193</v>
      </c>
      <c r="E3281" s="248" t="s">
        <v>19</v>
      </c>
      <c r="F3281" s="249" t="s">
        <v>3526</v>
      </c>
      <c r="G3281" s="247"/>
      <c r="H3281" s="248" t="s">
        <v>19</v>
      </c>
      <c r="I3281" s="250"/>
      <c r="J3281" s="247"/>
      <c r="K3281" s="247"/>
      <c r="L3281" s="251"/>
      <c r="M3281" s="252"/>
      <c r="N3281" s="253"/>
      <c r="O3281" s="253"/>
      <c r="P3281" s="253"/>
      <c r="Q3281" s="253"/>
      <c r="R3281" s="253"/>
      <c r="S3281" s="253"/>
      <c r="T3281" s="254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5" t="s">
        <v>193</v>
      </c>
      <c r="AU3281" s="255" t="s">
        <v>82</v>
      </c>
      <c r="AV3281" s="14" t="s">
        <v>80</v>
      </c>
      <c r="AW3281" s="14" t="s">
        <v>33</v>
      </c>
      <c r="AX3281" s="14" t="s">
        <v>72</v>
      </c>
      <c r="AY3281" s="255" t="s">
        <v>180</v>
      </c>
    </row>
    <row r="3282" s="13" customFormat="1">
      <c r="A3282" s="13"/>
      <c r="B3282" s="235"/>
      <c r="C3282" s="236"/>
      <c r="D3282" s="228" t="s">
        <v>193</v>
      </c>
      <c r="E3282" s="237" t="s">
        <v>19</v>
      </c>
      <c r="F3282" s="238" t="s">
        <v>3527</v>
      </c>
      <c r="G3282" s="236"/>
      <c r="H3282" s="239">
        <v>5</v>
      </c>
      <c r="I3282" s="240"/>
      <c r="J3282" s="236"/>
      <c r="K3282" s="236"/>
      <c r="L3282" s="241"/>
      <c r="M3282" s="242"/>
      <c r="N3282" s="243"/>
      <c r="O3282" s="243"/>
      <c r="P3282" s="243"/>
      <c r="Q3282" s="243"/>
      <c r="R3282" s="243"/>
      <c r="S3282" s="243"/>
      <c r="T3282" s="244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45" t="s">
        <v>193</v>
      </c>
      <c r="AU3282" s="245" t="s">
        <v>82</v>
      </c>
      <c r="AV3282" s="13" t="s">
        <v>82</v>
      </c>
      <c r="AW3282" s="13" t="s">
        <v>33</v>
      </c>
      <c r="AX3282" s="13" t="s">
        <v>80</v>
      </c>
      <c r="AY3282" s="245" t="s">
        <v>180</v>
      </c>
    </row>
    <row r="3283" s="2" customFormat="1" ht="16.5" customHeight="1">
      <c r="A3283" s="40"/>
      <c r="B3283" s="41"/>
      <c r="C3283" s="282" t="s">
        <v>3547</v>
      </c>
      <c r="D3283" s="282" t="s">
        <v>754</v>
      </c>
      <c r="E3283" s="283" t="s">
        <v>3548</v>
      </c>
      <c r="F3283" s="284" t="s">
        <v>3549</v>
      </c>
      <c r="G3283" s="285" t="s">
        <v>197</v>
      </c>
      <c r="H3283" s="286">
        <v>5</v>
      </c>
      <c r="I3283" s="287"/>
      <c r="J3283" s="288">
        <f>ROUND(I3283*H3283,2)</f>
        <v>0</v>
      </c>
      <c r="K3283" s="284" t="s">
        <v>19</v>
      </c>
      <c r="L3283" s="289"/>
      <c r="M3283" s="290" t="s">
        <v>19</v>
      </c>
      <c r="N3283" s="291" t="s">
        <v>43</v>
      </c>
      <c r="O3283" s="86"/>
      <c r="P3283" s="224">
        <f>O3283*H3283</f>
        <v>0</v>
      </c>
      <c r="Q3283" s="224">
        <v>0.00164</v>
      </c>
      <c r="R3283" s="224">
        <f>Q3283*H3283</f>
        <v>0.008199999999999999</v>
      </c>
      <c r="S3283" s="224">
        <v>0</v>
      </c>
      <c r="T3283" s="225">
        <f>S3283*H3283</f>
        <v>0</v>
      </c>
      <c r="U3283" s="40"/>
      <c r="V3283" s="40"/>
      <c r="W3283" s="40"/>
      <c r="X3283" s="40"/>
      <c r="Y3283" s="40"/>
      <c r="Z3283" s="40"/>
      <c r="AA3283" s="40"/>
      <c r="AB3283" s="40"/>
      <c r="AC3283" s="40"/>
      <c r="AD3283" s="40"/>
      <c r="AE3283" s="40"/>
      <c r="AR3283" s="226" t="s">
        <v>398</v>
      </c>
      <c r="AT3283" s="226" t="s">
        <v>754</v>
      </c>
      <c r="AU3283" s="226" t="s">
        <v>82</v>
      </c>
      <c r="AY3283" s="19" t="s">
        <v>180</v>
      </c>
      <c r="BE3283" s="227">
        <f>IF(N3283="základní",J3283,0)</f>
        <v>0</v>
      </c>
      <c r="BF3283" s="227">
        <f>IF(N3283="snížená",J3283,0)</f>
        <v>0</v>
      </c>
      <c r="BG3283" s="227">
        <f>IF(N3283="zákl. přenesená",J3283,0)</f>
        <v>0</v>
      </c>
      <c r="BH3283" s="227">
        <f>IF(N3283="sníž. přenesená",J3283,0)</f>
        <v>0</v>
      </c>
      <c r="BI3283" s="227">
        <f>IF(N3283="nulová",J3283,0)</f>
        <v>0</v>
      </c>
      <c r="BJ3283" s="19" t="s">
        <v>80</v>
      </c>
      <c r="BK3283" s="227">
        <f>ROUND(I3283*H3283,2)</f>
        <v>0</v>
      </c>
      <c r="BL3283" s="19" t="s">
        <v>286</v>
      </c>
      <c r="BM3283" s="226" t="s">
        <v>3550</v>
      </c>
    </row>
    <row r="3284" s="2" customFormat="1">
      <c r="A3284" s="40"/>
      <c r="B3284" s="41"/>
      <c r="C3284" s="42"/>
      <c r="D3284" s="228" t="s">
        <v>189</v>
      </c>
      <c r="E3284" s="42"/>
      <c r="F3284" s="229" t="s">
        <v>3549</v>
      </c>
      <c r="G3284" s="42"/>
      <c r="H3284" s="42"/>
      <c r="I3284" s="230"/>
      <c r="J3284" s="42"/>
      <c r="K3284" s="42"/>
      <c r="L3284" s="46"/>
      <c r="M3284" s="231"/>
      <c r="N3284" s="232"/>
      <c r="O3284" s="86"/>
      <c r="P3284" s="86"/>
      <c r="Q3284" s="86"/>
      <c r="R3284" s="86"/>
      <c r="S3284" s="86"/>
      <c r="T3284" s="87"/>
      <c r="U3284" s="40"/>
      <c r="V3284" s="40"/>
      <c r="W3284" s="40"/>
      <c r="X3284" s="40"/>
      <c r="Y3284" s="40"/>
      <c r="Z3284" s="40"/>
      <c r="AA3284" s="40"/>
      <c r="AB3284" s="40"/>
      <c r="AC3284" s="40"/>
      <c r="AD3284" s="40"/>
      <c r="AE3284" s="40"/>
      <c r="AT3284" s="19" t="s">
        <v>189</v>
      </c>
      <c r="AU3284" s="19" t="s">
        <v>82</v>
      </c>
    </row>
    <row r="3285" s="2" customFormat="1" ht="16.5" customHeight="1">
      <c r="A3285" s="40"/>
      <c r="B3285" s="41"/>
      <c r="C3285" s="215" t="s">
        <v>3551</v>
      </c>
      <c r="D3285" s="215" t="s">
        <v>182</v>
      </c>
      <c r="E3285" s="216" t="s">
        <v>3552</v>
      </c>
      <c r="F3285" s="217" t="s">
        <v>3553</v>
      </c>
      <c r="G3285" s="218" t="s">
        <v>387</v>
      </c>
      <c r="H3285" s="219">
        <v>5</v>
      </c>
      <c r="I3285" s="220"/>
      <c r="J3285" s="221">
        <f>ROUND(I3285*H3285,2)</f>
        <v>0</v>
      </c>
      <c r="K3285" s="217" t="s">
        <v>19</v>
      </c>
      <c r="L3285" s="46"/>
      <c r="M3285" s="222" t="s">
        <v>19</v>
      </c>
      <c r="N3285" s="223" t="s">
        <v>43</v>
      </c>
      <c r="O3285" s="86"/>
      <c r="P3285" s="224">
        <f>O3285*H3285</f>
        <v>0</v>
      </c>
      <c r="Q3285" s="224">
        <v>0</v>
      </c>
      <c r="R3285" s="224">
        <f>Q3285*H3285</f>
        <v>0</v>
      </c>
      <c r="S3285" s="224">
        <v>0</v>
      </c>
      <c r="T3285" s="225">
        <f>S3285*H3285</f>
        <v>0</v>
      </c>
      <c r="U3285" s="40"/>
      <c r="V3285" s="40"/>
      <c r="W3285" s="40"/>
      <c r="X3285" s="40"/>
      <c r="Y3285" s="40"/>
      <c r="Z3285" s="40"/>
      <c r="AA3285" s="40"/>
      <c r="AB3285" s="40"/>
      <c r="AC3285" s="40"/>
      <c r="AD3285" s="40"/>
      <c r="AE3285" s="40"/>
      <c r="AR3285" s="226" t="s">
        <v>286</v>
      </c>
      <c r="AT3285" s="226" t="s">
        <v>182</v>
      </c>
      <c r="AU3285" s="226" t="s">
        <v>82</v>
      </c>
      <c r="AY3285" s="19" t="s">
        <v>180</v>
      </c>
      <c r="BE3285" s="227">
        <f>IF(N3285="základní",J3285,0)</f>
        <v>0</v>
      </c>
      <c r="BF3285" s="227">
        <f>IF(N3285="snížená",J3285,0)</f>
        <v>0</v>
      </c>
      <c r="BG3285" s="227">
        <f>IF(N3285="zákl. přenesená",J3285,0)</f>
        <v>0</v>
      </c>
      <c r="BH3285" s="227">
        <f>IF(N3285="sníž. přenesená",J3285,0)</f>
        <v>0</v>
      </c>
      <c r="BI3285" s="227">
        <f>IF(N3285="nulová",J3285,0)</f>
        <v>0</v>
      </c>
      <c r="BJ3285" s="19" t="s">
        <v>80</v>
      </c>
      <c r="BK3285" s="227">
        <f>ROUND(I3285*H3285,2)</f>
        <v>0</v>
      </c>
      <c r="BL3285" s="19" t="s">
        <v>286</v>
      </c>
      <c r="BM3285" s="226" t="s">
        <v>3554</v>
      </c>
    </row>
    <row r="3286" s="2" customFormat="1">
      <c r="A3286" s="40"/>
      <c r="B3286" s="41"/>
      <c r="C3286" s="42"/>
      <c r="D3286" s="228" t="s">
        <v>189</v>
      </c>
      <c r="E3286" s="42"/>
      <c r="F3286" s="229" t="s">
        <v>3553</v>
      </c>
      <c r="G3286" s="42"/>
      <c r="H3286" s="42"/>
      <c r="I3286" s="230"/>
      <c r="J3286" s="42"/>
      <c r="K3286" s="42"/>
      <c r="L3286" s="46"/>
      <c r="M3286" s="231"/>
      <c r="N3286" s="232"/>
      <c r="O3286" s="86"/>
      <c r="P3286" s="86"/>
      <c r="Q3286" s="86"/>
      <c r="R3286" s="86"/>
      <c r="S3286" s="86"/>
      <c r="T3286" s="87"/>
      <c r="U3286" s="40"/>
      <c r="V3286" s="40"/>
      <c r="W3286" s="40"/>
      <c r="X3286" s="40"/>
      <c r="Y3286" s="40"/>
      <c r="Z3286" s="40"/>
      <c r="AA3286" s="40"/>
      <c r="AB3286" s="40"/>
      <c r="AC3286" s="40"/>
      <c r="AD3286" s="40"/>
      <c r="AE3286" s="40"/>
      <c r="AT3286" s="19" t="s">
        <v>189</v>
      </c>
      <c r="AU3286" s="19" t="s">
        <v>82</v>
      </c>
    </row>
    <row r="3287" s="14" customFormat="1">
      <c r="A3287" s="14"/>
      <c r="B3287" s="246"/>
      <c r="C3287" s="247"/>
      <c r="D3287" s="228" t="s">
        <v>193</v>
      </c>
      <c r="E3287" s="248" t="s">
        <v>19</v>
      </c>
      <c r="F3287" s="249" t="s">
        <v>3526</v>
      </c>
      <c r="G3287" s="247"/>
      <c r="H3287" s="248" t="s">
        <v>19</v>
      </c>
      <c r="I3287" s="250"/>
      <c r="J3287" s="247"/>
      <c r="K3287" s="247"/>
      <c r="L3287" s="251"/>
      <c r="M3287" s="252"/>
      <c r="N3287" s="253"/>
      <c r="O3287" s="253"/>
      <c r="P3287" s="253"/>
      <c r="Q3287" s="253"/>
      <c r="R3287" s="253"/>
      <c r="S3287" s="253"/>
      <c r="T3287" s="25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5" t="s">
        <v>193</v>
      </c>
      <c r="AU3287" s="255" t="s">
        <v>82</v>
      </c>
      <c r="AV3287" s="14" t="s">
        <v>80</v>
      </c>
      <c r="AW3287" s="14" t="s">
        <v>33</v>
      </c>
      <c r="AX3287" s="14" t="s">
        <v>72</v>
      </c>
      <c r="AY3287" s="255" t="s">
        <v>180</v>
      </c>
    </row>
    <row r="3288" s="13" customFormat="1">
      <c r="A3288" s="13"/>
      <c r="B3288" s="235"/>
      <c r="C3288" s="236"/>
      <c r="D3288" s="228" t="s">
        <v>193</v>
      </c>
      <c r="E3288" s="237" t="s">
        <v>19</v>
      </c>
      <c r="F3288" s="238" t="s">
        <v>3527</v>
      </c>
      <c r="G3288" s="236"/>
      <c r="H3288" s="239">
        <v>5</v>
      </c>
      <c r="I3288" s="240"/>
      <c r="J3288" s="236"/>
      <c r="K3288" s="236"/>
      <c r="L3288" s="241"/>
      <c r="M3288" s="242"/>
      <c r="N3288" s="243"/>
      <c r="O3288" s="243"/>
      <c r="P3288" s="243"/>
      <c r="Q3288" s="243"/>
      <c r="R3288" s="243"/>
      <c r="S3288" s="243"/>
      <c r="T3288" s="244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45" t="s">
        <v>193</v>
      </c>
      <c r="AU3288" s="245" t="s">
        <v>82</v>
      </c>
      <c r="AV3288" s="13" t="s">
        <v>82</v>
      </c>
      <c r="AW3288" s="13" t="s">
        <v>33</v>
      </c>
      <c r="AX3288" s="13" t="s">
        <v>80</v>
      </c>
      <c r="AY3288" s="245" t="s">
        <v>180</v>
      </c>
    </row>
    <row r="3289" s="2" customFormat="1" ht="16.5" customHeight="1">
      <c r="A3289" s="40"/>
      <c r="B3289" s="41"/>
      <c r="C3289" s="215" t="s">
        <v>3555</v>
      </c>
      <c r="D3289" s="215" t="s">
        <v>182</v>
      </c>
      <c r="E3289" s="216" t="s">
        <v>3556</v>
      </c>
      <c r="F3289" s="217" t="s">
        <v>3557</v>
      </c>
      <c r="G3289" s="218" t="s">
        <v>3347</v>
      </c>
      <c r="H3289" s="293"/>
      <c r="I3289" s="220"/>
      <c r="J3289" s="221">
        <f>ROUND(I3289*H3289,2)</f>
        <v>0</v>
      </c>
      <c r="K3289" s="217" t="s">
        <v>186</v>
      </c>
      <c r="L3289" s="46"/>
      <c r="M3289" s="222" t="s">
        <v>19</v>
      </c>
      <c r="N3289" s="223" t="s">
        <v>43</v>
      </c>
      <c r="O3289" s="86"/>
      <c r="P3289" s="224">
        <f>O3289*H3289</f>
        <v>0</v>
      </c>
      <c r="Q3289" s="224">
        <v>0</v>
      </c>
      <c r="R3289" s="224">
        <f>Q3289*H3289</f>
        <v>0</v>
      </c>
      <c r="S3289" s="224">
        <v>0</v>
      </c>
      <c r="T3289" s="225">
        <f>S3289*H3289</f>
        <v>0</v>
      </c>
      <c r="U3289" s="40"/>
      <c r="V3289" s="40"/>
      <c r="W3289" s="40"/>
      <c r="X3289" s="40"/>
      <c r="Y3289" s="40"/>
      <c r="Z3289" s="40"/>
      <c r="AA3289" s="40"/>
      <c r="AB3289" s="40"/>
      <c r="AC3289" s="40"/>
      <c r="AD3289" s="40"/>
      <c r="AE3289" s="40"/>
      <c r="AR3289" s="226" t="s">
        <v>286</v>
      </c>
      <c r="AT3289" s="226" t="s">
        <v>182</v>
      </c>
      <c r="AU3289" s="226" t="s">
        <v>82</v>
      </c>
      <c r="AY3289" s="19" t="s">
        <v>180</v>
      </c>
      <c r="BE3289" s="227">
        <f>IF(N3289="základní",J3289,0)</f>
        <v>0</v>
      </c>
      <c r="BF3289" s="227">
        <f>IF(N3289="snížená",J3289,0)</f>
        <v>0</v>
      </c>
      <c r="BG3289" s="227">
        <f>IF(N3289="zákl. přenesená",J3289,0)</f>
        <v>0</v>
      </c>
      <c r="BH3289" s="227">
        <f>IF(N3289="sníž. přenesená",J3289,0)</f>
        <v>0</v>
      </c>
      <c r="BI3289" s="227">
        <f>IF(N3289="nulová",J3289,0)</f>
        <v>0</v>
      </c>
      <c r="BJ3289" s="19" t="s">
        <v>80</v>
      </c>
      <c r="BK3289" s="227">
        <f>ROUND(I3289*H3289,2)</f>
        <v>0</v>
      </c>
      <c r="BL3289" s="19" t="s">
        <v>286</v>
      </c>
      <c r="BM3289" s="226" t="s">
        <v>3558</v>
      </c>
    </row>
    <row r="3290" s="2" customFormat="1">
      <c r="A3290" s="40"/>
      <c r="B3290" s="41"/>
      <c r="C3290" s="42"/>
      <c r="D3290" s="228" t="s">
        <v>189</v>
      </c>
      <c r="E3290" s="42"/>
      <c r="F3290" s="229" t="s">
        <v>3559</v>
      </c>
      <c r="G3290" s="42"/>
      <c r="H3290" s="42"/>
      <c r="I3290" s="230"/>
      <c r="J3290" s="42"/>
      <c r="K3290" s="42"/>
      <c r="L3290" s="46"/>
      <c r="M3290" s="231"/>
      <c r="N3290" s="232"/>
      <c r="O3290" s="86"/>
      <c r="P3290" s="86"/>
      <c r="Q3290" s="86"/>
      <c r="R3290" s="86"/>
      <c r="S3290" s="86"/>
      <c r="T3290" s="87"/>
      <c r="U3290" s="40"/>
      <c r="V3290" s="40"/>
      <c r="W3290" s="40"/>
      <c r="X3290" s="40"/>
      <c r="Y3290" s="40"/>
      <c r="Z3290" s="40"/>
      <c r="AA3290" s="40"/>
      <c r="AB3290" s="40"/>
      <c r="AC3290" s="40"/>
      <c r="AD3290" s="40"/>
      <c r="AE3290" s="40"/>
      <c r="AT3290" s="19" t="s">
        <v>189</v>
      </c>
      <c r="AU3290" s="19" t="s">
        <v>82</v>
      </c>
    </row>
    <row r="3291" s="2" customFormat="1">
      <c r="A3291" s="40"/>
      <c r="B3291" s="41"/>
      <c r="C3291" s="42"/>
      <c r="D3291" s="233" t="s">
        <v>191</v>
      </c>
      <c r="E3291" s="42"/>
      <c r="F3291" s="234" t="s">
        <v>3560</v>
      </c>
      <c r="G3291" s="42"/>
      <c r="H3291" s="42"/>
      <c r="I3291" s="230"/>
      <c r="J3291" s="42"/>
      <c r="K3291" s="42"/>
      <c r="L3291" s="46"/>
      <c r="M3291" s="231"/>
      <c r="N3291" s="232"/>
      <c r="O3291" s="86"/>
      <c r="P3291" s="86"/>
      <c r="Q3291" s="86"/>
      <c r="R3291" s="86"/>
      <c r="S3291" s="86"/>
      <c r="T3291" s="87"/>
      <c r="U3291" s="40"/>
      <c r="V3291" s="40"/>
      <c r="W3291" s="40"/>
      <c r="X3291" s="40"/>
      <c r="Y3291" s="40"/>
      <c r="Z3291" s="40"/>
      <c r="AA3291" s="40"/>
      <c r="AB3291" s="40"/>
      <c r="AC3291" s="40"/>
      <c r="AD3291" s="40"/>
      <c r="AE3291" s="40"/>
      <c r="AT3291" s="19" t="s">
        <v>191</v>
      </c>
      <c r="AU3291" s="19" t="s">
        <v>82</v>
      </c>
    </row>
    <row r="3292" s="12" customFormat="1" ht="22.8" customHeight="1">
      <c r="A3292" s="12"/>
      <c r="B3292" s="199"/>
      <c r="C3292" s="200"/>
      <c r="D3292" s="201" t="s">
        <v>71</v>
      </c>
      <c r="E3292" s="213" t="s">
        <v>3561</v>
      </c>
      <c r="F3292" s="213" t="s">
        <v>3562</v>
      </c>
      <c r="G3292" s="200"/>
      <c r="H3292" s="200"/>
      <c r="I3292" s="203"/>
      <c r="J3292" s="214">
        <f>BK3292</f>
        <v>0</v>
      </c>
      <c r="K3292" s="200"/>
      <c r="L3292" s="205"/>
      <c r="M3292" s="206"/>
      <c r="N3292" s="207"/>
      <c r="O3292" s="207"/>
      <c r="P3292" s="208">
        <f>SUM(P3293:P3617)</f>
        <v>0</v>
      </c>
      <c r="Q3292" s="207"/>
      <c r="R3292" s="208">
        <f>SUM(R3293:R3617)</f>
        <v>9.4872851400000009</v>
      </c>
      <c r="S3292" s="207"/>
      <c r="T3292" s="209">
        <f>SUM(T3293:T3617)</f>
        <v>0</v>
      </c>
      <c r="U3292" s="12"/>
      <c r="V3292" s="12"/>
      <c r="W3292" s="12"/>
      <c r="X3292" s="12"/>
      <c r="Y3292" s="12"/>
      <c r="Z3292" s="12"/>
      <c r="AA3292" s="12"/>
      <c r="AB3292" s="12"/>
      <c r="AC3292" s="12"/>
      <c r="AD3292" s="12"/>
      <c r="AE3292" s="12"/>
      <c r="AR3292" s="210" t="s">
        <v>82</v>
      </c>
      <c r="AT3292" s="211" t="s">
        <v>71</v>
      </c>
      <c r="AU3292" s="211" t="s">
        <v>80</v>
      </c>
      <c r="AY3292" s="210" t="s">
        <v>180</v>
      </c>
      <c r="BK3292" s="212">
        <f>SUM(BK3293:BK3617)</f>
        <v>0</v>
      </c>
    </row>
    <row r="3293" s="2" customFormat="1" ht="16.5" customHeight="1">
      <c r="A3293" s="40"/>
      <c r="B3293" s="41"/>
      <c r="C3293" s="215" t="s">
        <v>3563</v>
      </c>
      <c r="D3293" s="215" t="s">
        <v>182</v>
      </c>
      <c r="E3293" s="216" t="s">
        <v>3564</v>
      </c>
      <c r="F3293" s="217" t="s">
        <v>3565</v>
      </c>
      <c r="G3293" s="218" t="s">
        <v>185</v>
      </c>
      <c r="H3293" s="219">
        <v>1801.48</v>
      </c>
      <c r="I3293" s="220"/>
      <c r="J3293" s="221">
        <f>ROUND(I3293*H3293,2)</f>
        <v>0</v>
      </c>
      <c r="K3293" s="217" t="s">
        <v>186</v>
      </c>
      <c r="L3293" s="46"/>
      <c r="M3293" s="222" t="s">
        <v>19</v>
      </c>
      <c r="N3293" s="223" t="s">
        <v>43</v>
      </c>
      <c r="O3293" s="86"/>
      <c r="P3293" s="224">
        <f>O3293*H3293</f>
        <v>0</v>
      </c>
      <c r="Q3293" s="224">
        <v>0</v>
      </c>
      <c r="R3293" s="224">
        <f>Q3293*H3293</f>
        <v>0</v>
      </c>
      <c r="S3293" s="224">
        <v>0</v>
      </c>
      <c r="T3293" s="225">
        <f>S3293*H3293</f>
        <v>0</v>
      </c>
      <c r="U3293" s="40"/>
      <c r="V3293" s="40"/>
      <c r="W3293" s="40"/>
      <c r="X3293" s="40"/>
      <c r="Y3293" s="40"/>
      <c r="Z3293" s="40"/>
      <c r="AA3293" s="40"/>
      <c r="AB3293" s="40"/>
      <c r="AC3293" s="40"/>
      <c r="AD3293" s="40"/>
      <c r="AE3293" s="40"/>
      <c r="AR3293" s="226" t="s">
        <v>286</v>
      </c>
      <c r="AT3293" s="226" t="s">
        <v>182</v>
      </c>
      <c r="AU3293" s="226" t="s">
        <v>82</v>
      </c>
      <c r="AY3293" s="19" t="s">
        <v>180</v>
      </c>
      <c r="BE3293" s="227">
        <f>IF(N3293="základní",J3293,0)</f>
        <v>0</v>
      </c>
      <c r="BF3293" s="227">
        <f>IF(N3293="snížená",J3293,0)</f>
        <v>0</v>
      </c>
      <c r="BG3293" s="227">
        <f>IF(N3293="zákl. přenesená",J3293,0)</f>
        <v>0</v>
      </c>
      <c r="BH3293" s="227">
        <f>IF(N3293="sníž. přenesená",J3293,0)</f>
        <v>0</v>
      </c>
      <c r="BI3293" s="227">
        <f>IF(N3293="nulová",J3293,0)</f>
        <v>0</v>
      </c>
      <c r="BJ3293" s="19" t="s">
        <v>80</v>
      </c>
      <c r="BK3293" s="227">
        <f>ROUND(I3293*H3293,2)</f>
        <v>0</v>
      </c>
      <c r="BL3293" s="19" t="s">
        <v>286</v>
      </c>
      <c r="BM3293" s="226" t="s">
        <v>3566</v>
      </c>
    </row>
    <row r="3294" s="2" customFormat="1">
      <c r="A3294" s="40"/>
      <c r="B3294" s="41"/>
      <c r="C3294" s="42"/>
      <c r="D3294" s="228" t="s">
        <v>189</v>
      </c>
      <c r="E3294" s="42"/>
      <c r="F3294" s="229" t="s">
        <v>3567</v>
      </c>
      <c r="G3294" s="42"/>
      <c r="H3294" s="42"/>
      <c r="I3294" s="230"/>
      <c r="J3294" s="42"/>
      <c r="K3294" s="42"/>
      <c r="L3294" s="46"/>
      <c r="M3294" s="231"/>
      <c r="N3294" s="232"/>
      <c r="O3294" s="86"/>
      <c r="P3294" s="86"/>
      <c r="Q3294" s="86"/>
      <c r="R3294" s="86"/>
      <c r="S3294" s="86"/>
      <c r="T3294" s="87"/>
      <c r="U3294" s="40"/>
      <c r="V3294" s="40"/>
      <c r="W3294" s="40"/>
      <c r="X3294" s="40"/>
      <c r="Y3294" s="40"/>
      <c r="Z3294" s="40"/>
      <c r="AA3294" s="40"/>
      <c r="AB3294" s="40"/>
      <c r="AC3294" s="40"/>
      <c r="AD3294" s="40"/>
      <c r="AE3294" s="40"/>
      <c r="AT3294" s="19" t="s">
        <v>189</v>
      </c>
      <c r="AU3294" s="19" t="s">
        <v>82</v>
      </c>
    </row>
    <row r="3295" s="2" customFormat="1">
      <c r="A3295" s="40"/>
      <c r="B3295" s="41"/>
      <c r="C3295" s="42"/>
      <c r="D3295" s="233" t="s">
        <v>191</v>
      </c>
      <c r="E3295" s="42"/>
      <c r="F3295" s="234" t="s">
        <v>3568</v>
      </c>
      <c r="G3295" s="42"/>
      <c r="H3295" s="42"/>
      <c r="I3295" s="230"/>
      <c r="J3295" s="42"/>
      <c r="K3295" s="42"/>
      <c r="L3295" s="46"/>
      <c r="M3295" s="231"/>
      <c r="N3295" s="232"/>
      <c r="O3295" s="86"/>
      <c r="P3295" s="86"/>
      <c r="Q3295" s="86"/>
      <c r="R3295" s="86"/>
      <c r="S3295" s="86"/>
      <c r="T3295" s="87"/>
      <c r="U3295" s="40"/>
      <c r="V3295" s="40"/>
      <c r="W3295" s="40"/>
      <c r="X3295" s="40"/>
      <c r="Y3295" s="40"/>
      <c r="Z3295" s="40"/>
      <c r="AA3295" s="40"/>
      <c r="AB3295" s="40"/>
      <c r="AC3295" s="40"/>
      <c r="AD3295" s="40"/>
      <c r="AE3295" s="40"/>
      <c r="AT3295" s="19" t="s">
        <v>191</v>
      </c>
      <c r="AU3295" s="19" t="s">
        <v>82</v>
      </c>
    </row>
    <row r="3296" s="14" customFormat="1">
      <c r="A3296" s="14"/>
      <c r="B3296" s="246"/>
      <c r="C3296" s="247"/>
      <c r="D3296" s="228" t="s">
        <v>193</v>
      </c>
      <c r="E3296" s="248" t="s">
        <v>19</v>
      </c>
      <c r="F3296" s="249" t="s">
        <v>1218</v>
      </c>
      <c r="G3296" s="247"/>
      <c r="H3296" s="248" t="s">
        <v>19</v>
      </c>
      <c r="I3296" s="250"/>
      <c r="J3296" s="247"/>
      <c r="K3296" s="247"/>
      <c r="L3296" s="251"/>
      <c r="M3296" s="252"/>
      <c r="N3296" s="253"/>
      <c r="O3296" s="253"/>
      <c r="P3296" s="253"/>
      <c r="Q3296" s="253"/>
      <c r="R3296" s="253"/>
      <c r="S3296" s="253"/>
      <c r="T3296" s="254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T3296" s="255" t="s">
        <v>193</v>
      </c>
      <c r="AU3296" s="255" t="s">
        <v>82</v>
      </c>
      <c r="AV3296" s="14" t="s">
        <v>80</v>
      </c>
      <c r="AW3296" s="14" t="s">
        <v>33</v>
      </c>
      <c r="AX3296" s="14" t="s">
        <v>72</v>
      </c>
      <c r="AY3296" s="255" t="s">
        <v>180</v>
      </c>
    </row>
    <row r="3297" s="14" customFormat="1">
      <c r="A3297" s="14"/>
      <c r="B3297" s="246"/>
      <c r="C3297" s="247"/>
      <c r="D3297" s="228" t="s">
        <v>193</v>
      </c>
      <c r="E3297" s="248" t="s">
        <v>19</v>
      </c>
      <c r="F3297" s="249" t="s">
        <v>3569</v>
      </c>
      <c r="G3297" s="247"/>
      <c r="H3297" s="248" t="s">
        <v>19</v>
      </c>
      <c r="I3297" s="250"/>
      <c r="J3297" s="247"/>
      <c r="K3297" s="247"/>
      <c r="L3297" s="251"/>
      <c r="M3297" s="252"/>
      <c r="N3297" s="253"/>
      <c r="O3297" s="253"/>
      <c r="P3297" s="253"/>
      <c r="Q3297" s="253"/>
      <c r="R3297" s="253"/>
      <c r="S3297" s="253"/>
      <c r="T3297" s="254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5" t="s">
        <v>193</v>
      </c>
      <c r="AU3297" s="255" t="s">
        <v>82</v>
      </c>
      <c r="AV3297" s="14" t="s">
        <v>80</v>
      </c>
      <c r="AW3297" s="14" t="s">
        <v>33</v>
      </c>
      <c r="AX3297" s="14" t="s">
        <v>72</v>
      </c>
      <c r="AY3297" s="255" t="s">
        <v>180</v>
      </c>
    </row>
    <row r="3298" s="13" customFormat="1">
      <c r="A3298" s="13"/>
      <c r="B3298" s="235"/>
      <c r="C3298" s="236"/>
      <c r="D3298" s="228" t="s">
        <v>193</v>
      </c>
      <c r="E3298" s="237" t="s">
        <v>19</v>
      </c>
      <c r="F3298" s="238" t="s">
        <v>2906</v>
      </c>
      <c r="G3298" s="236"/>
      <c r="H3298" s="239">
        <v>88.439999999999998</v>
      </c>
      <c r="I3298" s="240"/>
      <c r="J3298" s="236"/>
      <c r="K3298" s="236"/>
      <c r="L3298" s="241"/>
      <c r="M3298" s="242"/>
      <c r="N3298" s="243"/>
      <c r="O3298" s="243"/>
      <c r="P3298" s="243"/>
      <c r="Q3298" s="243"/>
      <c r="R3298" s="243"/>
      <c r="S3298" s="243"/>
      <c r="T3298" s="244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45" t="s">
        <v>193</v>
      </c>
      <c r="AU3298" s="245" t="s">
        <v>82</v>
      </c>
      <c r="AV3298" s="13" t="s">
        <v>82</v>
      </c>
      <c r="AW3298" s="13" t="s">
        <v>33</v>
      </c>
      <c r="AX3298" s="13" t="s">
        <v>72</v>
      </c>
      <c r="AY3298" s="245" t="s">
        <v>180</v>
      </c>
    </row>
    <row r="3299" s="14" customFormat="1">
      <c r="A3299" s="14"/>
      <c r="B3299" s="246"/>
      <c r="C3299" s="247"/>
      <c r="D3299" s="228" t="s">
        <v>193</v>
      </c>
      <c r="E3299" s="248" t="s">
        <v>19</v>
      </c>
      <c r="F3299" s="249" t="s">
        <v>3570</v>
      </c>
      <c r="G3299" s="247"/>
      <c r="H3299" s="248" t="s">
        <v>19</v>
      </c>
      <c r="I3299" s="250"/>
      <c r="J3299" s="247"/>
      <c r="K3299" s="247"/>
      <c r="L3299" s="251"/>
      <c r="M3299" s="252"/>
      <c r="N3299" s="253"/>
      <c r="O3299" s="253"/>
      <c r="P3299" s="253"/>
      <c r="Q3299" s="253"/>
      <c r="R3299" s="253"/>
      <c r="S3299" s="253"/>
      <c r="T3299" s="254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T3299" s="255" t="s">
        <v>193</v>
      </c>
      <c r="AU3299" s="255" t="s">
        <v>82</v>
      </c>
      <c r="AV3299" s="14" t="s">
        <v>80</v>
      </c>
      <c r="AW3299" s="14" t="s">
        <v>33</v>
      </c>
      <c r="AX3299" s="14" t="s">
        <v>72</v>
      </c>
      <c r="AY3299" s="255" t="s">
        <v>180</v>
      </c>
    </row>
    <row r="3300" s="13" customFormat="1">
      <c r="A3300" s="13"/>
      <c r="B3300" s="235"/>
      <c r="C3300" s="236"/>
      <c r="D3300" s="228" t="s">
        <v>193</v>
      </c>
      <c r="E3300" s="237" t="s">
        <v>19</v>
      </c>
      <c r="F3300" s="238" t="s">
        <v>2908</v>
      </c>
      <c r="G3300" s="236"/>
      <c r="H3300" s="239">
        <v>14.869999999999999</v>
      </c>
      <c r="I3300" s="240"/>
      <c r="J3300" s="236"/>
      <c r="K3300" s="236"/>
      <c r="L3300" s="241"/>
      <c r="M3300" s="242"/>
      <c r="N3300" s="243"/>
      <c r="O3300" s="243"/>
      <c r="P3300" s="243"/>
      <c r="Q3300" s="243"/>
      <c r="R3300" s="243"/>
      <c r="S3300" s="243"/>
      <c r="T3300" s="244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45" t="s">
        <v>193</v>
      </c>
      <c r="AU3300" s="245" t="s">
        <v>82</v>
      </c>
      <c r="AV3300" s="13" t="s">
        <v>82</v>
      </c>
      <c r="AW3300" s="13" t="s">
        <v>33</v>
      </c>
      <c r="AX3300" s="13" t="s">
        <v>72</v>
      </c>
      <c r="AY3300" s="245" t="s">
        <v>180</v>
      </c>
    </row>
    <row r="3301" s="14" customFormat="1">
      <c r="A3301" s="14"/>
      <c r="B3301" s="246"/>
      <c r="C3301" s="247"/>
      <c r="D3301" s="228" t="s">
        <v>193</v>
      </c>
      <c r="E3301" s="248" t="s">
        <v>19</v>
      </c>
      <c r="F3301" s="249" t="s">
        <v>1729</v>
      </c>
      <c r="G3301" s="247"/>
      <c r="H3301" s="248" t="s">
        <v>19</v>
      </c>
      <c r="I3301" s="250"/>
      <c r="J3301" s="247"/>
      <c r="K3301" s="247"/>
      <c r="L3301" s="251"/>
      <c r="M3301" s="252"/>
      <c r="N3301" s="253"/>
      <c r="O3301" s="253"/>
      <c r="P3301" s="253"/>
      <c r="Q3301" s="253"/>
      <c r="R3301" s="253"/>
      <c r="S3301" s="253"/>
      <c r="T3301" s="254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5" t="s">
        <v>193</v>
      </c>
      <c r="AU3301" s="255" t="s">
        <v>82</v>
      </c>
      <c r="AV3301" s="14" t="s">
        <v>80</v>
      </c>
      <c r="AW3301" s="14" t="s">
        <v>33</v>
      </c>
      <c r="AX3301" s="14" t="s">
        <v>72</v>
      </c>
      <c r="AY3301" s="255" t="s">
        <v>180</v>
      </c>
    </row>
    <row r="3302" s="14" customFormat="1">
      <c r="A3302" s="14"/>
      <c r="B3302" s="246"/>
      <c r="C3302" s="247"/>
      <c r="D3302" s="228" t="s">
        <v>193</v>
      </c>
      <c r="E3302" s="248" t="s">
        <v>19</v>
      </c>
      <c r="F3302" s="249" t="s">
        <v>3571</v>
      </c>
      <c r="G3302" s="247"/>
      <c r="H3302" s="248" t="s">
        <v>19</v>
      </c>
      <c r="I3302" s="250"/>
      <c r="J3302" s="247"/>
      <c r="K3302" s="247"/>
      <c r="L3302" s="251"/>
      <c r="M3302" s="252"/>
      <c r="N3302" s="253"/>
      <c r="O3302" s="253"/>
      <c r="P3302" s="253"/>
      <c r="Q3302" s="253"/>
      <c r="R3302" s="253"/>
      <c r="S3302" s="253"/>
      <c r="T3302" s="254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T3302" s="255" t="s">
        <v>193</v>
      </c>
      <c r="AU3302" s="255" t="s">
        <v>82</v>
      </c>
      <c r="AV3302" s="14" t="s">
        <v>80</v>
      </c>
      <c r="AW3302" s="14" t="s">
        <v>33</v>
      </c>
      <c r="AX3302" s="14" t="s">
        <v>72</v>
      </c>
      <c r="AY3302" s="255" t="s">
        <v>180</v>
      </c>
    </row>
    <row r="3303" s="13" customFormat="1">
      <c r="A3303" s="13"/>
      <c r="B3303" s="235"/>
      <c r="C3303" s="236"/>
      <c r="D3303" s="228" t="s">
        <v>193</v>
      </c>
      <c r="E3303" s="237" t="s">
        <v>19</v>
      </c>
      <c r="F3303" s="238" t="s">
        <v>2910</v>
      </c>
      <c r="G3303" s="236"/>
      <c r="H3303" s="239">
        <v>129.94</v>
      </c>
      <c r="I3303" s="240"/>
      <c r="J3303" s="236"/>
      <c r="K3303" s="236"/>
      <c r="L3303" s="241"/>
      <c r="M3303" s="242"/>
      <c r="N3303" s="243"/>
      <c r="O3303" s="243"/>
      <c r="P3303" s="243"/>
      <c r="Q3303" s="243"/>
      <c r="R3303" s="243"/>
      <c r="S3303" s="243"/>
      <c r="T3303" s="244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45" t="s">
        <v>193</v>
      </c>
      <c r="AU3303" s="245" t="s">
        <v>82</v>
      </c>
      <c r="AV3303" s="13" t="s">
        <v>82</v>
      </c>
      <c r="AW3303" s="13" t="s">
        <v>33</v>
      </c>
      <c r="AX3303" s="13" t="s">
        <v>72</v>
      </c>
      <c r="AY3303" s="245" t="s">
        <v>180</v>
      </c>
    </row>
    <row r="3304" s="14" customFormat="1">
      <c r="A3304" s="14"/>
      <c r="B3304" s="246"/>
      <c r="C3304" s="247"/>
      <c r="D3304" s="228" t="s">
        <v>193</v>
      </c>
      <c r="E3304" s="248" t="s">
        <v>19</v>
      </c>
      <c r="F3304" s="249" t="s">
        <v>3572</v>
      </c>
      <c r="G3304" s="247"/>
      <c r="H3304" s="248" t="s">
        <v>19</v>
      </c>
      <c r="I3304" s="250"/>
      <c r="J3304" s="247"/>
      <c r="K3304" s="247"/>
      <c r="L3304" s="251"/>
      <c r="M3304" s="252"/>
      <c r="N3304" s="253"/>
      <c r="O3304" s="253"/>
      <c r="P3304" s="253"/>
      <c r="Q3304" s="253"/>
      <c r="R3304" s="253"/>
      <c r="S3304" s="253"/>
      <c r="T3304" s="254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55" t="s">
        <v>193</v>
      </c>
      <c r="AU3304" s="255" t="s">
        <v>82</v>
      </c>
      <c r="AV3304" s="14" t="s">
        <v>80</v>
      </c>
      <c r="AW3304" s="14" t="s">
        <v>33</v>
      </c>
      <c r="AX3304" s="14" t="s">
        <v>72</v>
      </c>
      <c r="AY3304" s="255" t="s">
        <v>180</v>
      </c>
    </row>
    <row r="3305" s="13" customFormat="1">
      <c r="A3305" s="13"/>
      <c r="B3305" s="235"/>
      <c r="C3305" s="236"/>
      <c r="D3305" s="228" t="s">
        <v>193</v>
      </c>
      <c r="E3305" s="237" t="s">
        <v>19</v>
      </c>
      <c r="F3305" s="238" t="s">
        <v>2912</v>
      </c>
      <c r="G3305" s="236"/>
      <c r="H3305" s="239">
        <v>26.16</v>
      </c>
      <c r="I3305" s="240"/>
      <c r="J3305" s="236"/>
      <c r="K3305" s="236"/>
      <c r="L3305" s="241"/>
      <c r="M3305" s="242"/>
      <c r="N3305" s="243"/>
      <c r="O3305" s="243"/>
      <c r="P3305" s="243"/>
      <c r="Q3305" s="243"/>
      <c r="R3305" s="243"/>
      <c r="S3305" s="243"/>
      <c r="T3305" s="244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45" t="s">
        <v>193</v>
      </c>
      <c r="AU3305" s="245" t="s">
        <v>82</v>
      </c>
      <c r="AV3305" s="13" t="s">
        <v>82</v>
      </c>
      <c r="AW3305" s="13" t="s">
        <v>33</v>
      </c>
      <c r="AX3305" s="13" t="s">
        <v>72</v>
      </c>
      <c r="AY3305" s="245" t="s">
        <v>180</v>
      </c>
    </row>
    <row r="3306" s="16" customFormat="1">
      <c r="A3306" s="16"/>
      <c r="B3306" s="267"/>
      <c r="C3306" s="268"/>
      <c r="D3306" s="228" t="s">
        <v>193</v>
      </c>
      <c r="E3306" s="269" t="s">
        <v>19</v>
      </c>
      <c r="F3306" s="270" t="s">
        <v>473</v>
      </c>
      <c r="G3306" s="268"/>
      <c r="H3306" s="271">
        <v>259.41000000000003</v>
      </c>
      <c r="I3306" s="272"/>
      <c r="J3306" s="268"/>
      <c r="K3306" s="268"/>
      <c r="L3306" s="273"/>
      <c r="M3306" s="274"/>
      <c r="N3306" s="275"/>
      <c r="O3306" s="275"/>
      <c r="P3306" s="275"/>
      <c r="Q3306" s="275"/>
      <c r="R3306" s="275"/>
      <c r="S3306" s="275"/>
      <c r="T3306" s="276"/>
      <c r="U3306" s="16"/>
      <c r="V3306" s="16"/>
      <c r="W3306" s="16"/>
      <c r="X3306" s="16"/>
      <c r="Y3306" s="16"/>
      <c r="Z3306" s="16"/>
      <c r="AA3306" s="16"/>
      <c r="AB3306" s="16"/>
      <c r="AC3306" s="16"/>
      <c r="AD3306" s="16"/>
      <c r="AE3306" s="16"/>
      <c r="AT3306" s="277" t="s">
        <v>193</v>
      </c>
      <c r="AU3306" s="277" t="s">
        <v>82</v>
      </c>
      <c r="AV3306" s="16" t="s">
        <v>100</v>
      </c>
      <c r="AW3306" s="16" t="s">
        <v>33</v>
      </c>
      <c r="AX3306" s="16" t="s">
        <v>72</v>
      </c>
      <c r="AY3306" s="277" t="s">
        <v>180</v>
      </c>
    </row>
    <row r="3307" s="14" customFormat="1">
      <c r="A3307" s="14"/>
      <c r="B3307" s="246"/>
      <c r="C3307" s="247"/>
      <c r="D3307" s="228" t="s">
        <v>193</v>
      </c>
      <c r="E3307" s="248" t="s">
        <v>19</v>
      </c>
      <c r="F3307" s="249" t="s">
        <v>3573</v>
      </c>
      <c r="G3307" s="247"/>
      <c r="H3307" s="248" t="s">
        <v>19</v>
      </c>
      <c r="I3307" s="250"/>
      <c r="J3307" s="247"/>
      <c r="K3307" s="247"/>
      <c r="L3307" s="251"/>
      <c r="M3307" s="252"/>
      <c r="N3307" s="253"/>
      <c r="O3307" s="253"/>
      <c r="P3307" s="253"/>
      <c r="Q3307" s="253"/>
      <c r="R3307" s="253"/>
      <c r="S3307" s="253"/>
      <c r="T3307" s="254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T3307" s="255" t="s">
        <v>193</v>
      </c>
      <c r="AU3307" s="255" t="s">
        <v>82</v>
      </c>
      <c r="AV3307" s="14" t="s">
        <v>80</v>
      </c>
      <c r="AW3307" s="14" t="s">
        <v>33</v>
      </c>
      <c r="AX3307" s="14" t="s">
        <v>72</v>
      </c>
      <c r="AY3307" s="255" t="s">
        <v>180</v>
      </c>
    </row>
    <row r="3308" s="13" customFormat="1">
      <c r="A3308" s="13"/>
      <c r="B3308" s="235"/>
      <c r="C3308" s="236"/>
      <c r="D3308" s="228" t="s">
        <v>193</v>
      </c>
      <c r="E3308" s="237" t="s">
        <v>19</v>
      </c>
      <c r="F3308" s="238" t="s">
        <v>3574</v>
      </c>
      <c r="G3308" s="236"/>
      <c r="H3308" s="239">
        <v>259.41000000000003</v>
      </c>
      <c r="I3308" s="240"/>
      <c r="J3308" s="236"/>
      <c r="K3308" s="236"/>
      <c r="L3308" s="241"/>
      <c r="M3308" s="242"/>
      <c r="N3308" s="243"/>
      <c r="O3308" s="243"/>
      <c r="P3308" s="243"/>
      <c r="Q3308" s="243"/>
      <c r="R3308" s="243"/>
      <c r="S3308" s="243"/>
      <c r="T3308" s="244"/>
      <c r="U3308" s="13"/>
      <c r="V3308" s="13"/>
      <c r="W3308" s="13"/>
      <c r="X3308" s="13"/>
      <c r="Y3308" s="13"/>
      <c r="Z3308" s="13"/>
      <c r="AA3308" s="13"/>
      <c r="AB3308" s="13"/>
      <c r="AC3308" s="13"/>
      <c r="AD3308" s="13"/>
      <c r="AE3308" s="13"/>
      <c r="AT3308" s="245" t="s">
        <v>193</v>
      </c>
      <c r="AU3308" s="245" t="s">
        <v>82</v>
      </c>
      <c r="AV3308" s="13" t="s">
        <v>82</v>
      </c>
      <c r="AW3308" s="13" t="s">
        <v>33</v>
      </c>
      <c r="AX3308" s="13" t="s">
        <v>72</v>
      </c>
      <c r="AY3308" s="245" t="s">
        <v>180</v>
      </c>
    </row>
    <row r="3309" s="16" customFormat="1">
      <c r="A3309" s="16"/>
      <c r="B3309" s="267"/>
      <c r="C3309" s="268"/>
      <c r="D3309" s="228" t="s">
        <v>193</v>
      </c>
      <c r="E3309" s="269" t="s">
        <v>19</v>
      </c>
      <c r="F3309" s="270" t="s">
        <v>473</v>
      </c>
      <c r="G3309" s="268"/>
      <c r="H3309" s="271">
        <v>259.41000000000003</v>
      </c>
      <c r="I3309" s="272"/>
      <c r="J3309" s="268"/>
      <c r="K3309" s="268"/>
      <c r="L3309" s="273"/>
      <c r="M3309" s="274"/>
      <c r="N3309" s="275"/>
      <c r="O3309" s="275"/>
      <c r="P3309" s="275"/>
      <c r="Q3309" s="275"/>
      <c r="R3309" s="275"/>
      <c r="S3309" s="275"/>
      <c r="T3309" s="276"/>
      <c r="U3309" s="16"/>
      <c r="V3309" s="16"/>
      <c r="W3309" s="16"/>
      <c r="X3309" s="16"/>
      <c r="Y3309" s="16"/>
      <c r="Z3309" s="16"/>
      <c r="AA3309" s="16"/>
      <c r="AB3309" s="16"/>
      <c r="AC3309" s="16"/>
      <c r="AD3309" s="16"/>
      <c r="AE3309" s="16"/>
      <c r="AT3309" s="277" t="s">
        <v>193</v>
      </c>
      <c r="AU3309" s="277" t="s">
        <v>82</v>
      </c>
      <c r="AV3309" s="16" t="s">
        <v>100</v>
      </c>
      <c r="AW3309" s="16" t="s">
        <v>33</v>
      </c>
      <c r="AX3309" s="16" t="s">
        <v>72</v>
      </c>
      <c r="AY3309" s="277" t="s">
        <v>180</v>
      </c>
    </row>
    <row r="3310" s="14" customFormat="1">
      <c r="A3310" s="14"/>
      <c r="B3310" s="246"/>
      <c r="C3310" s="247"/>
      <c r="D3310" s="228" t="s">
        <v>193</v>
      </c>
      <c r="E3310" s="248" t="s">
        <v>19</v>
      </c>
      <c r="F3310" s="249" t="s">
        <v>1770</v>
      </c>
      <c r="G3310" s="247"/>
      <c r="H3310" s="248" t="s">
        <v>19</v>
      </c>
      <c r="I3310" s="250"/>
      <c r="J3310" s="247"/>
      <c r="K3310" s="247"/>
      <c r="L3310" s="251"/>
      <c r="M3310" s="252"/>
      <c r="N3310" s="253"/>
      <c r="O3310" s="253"/>
      <c r="P3310" s="253"/>
      <c r="Q3310" s="253"/>
      <c r="R3310" s="253"/>
      <c r="S3310" s="253"/>
      <c r="T3310" s="254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T3310" s="255" t="s">
        <v>193</v>
      </c>
      <c r="AU3310" s="255" t="s">
        <v>82</v>
      </c>
      <c r="AV3310" s="14" t="s">
        <v>80</v>
      </c>
      <c r="AW3310" s="14" t="s">
        <v>33</v>
      </c>
      <c r="AX3310" s="14" t="s">
        <v>72</v>
      </c>
      <c r="AY3310" s="255" t="s">
        <v>180</v>
      </c>
    </row>
    <row r="3311" s="14" customFormat="1">
      <c r="A3311" s="14"/>
      <c r="B3311" s="246"/>
      <c r="C3311" s="247"/>
      <c r="D3311" s="228" t="s">
        <v>193</v>
      </c>
      <c r="E3311" s="248" t="s">
        <v>19</v>
      </c>
      <c r="F3311" s="249" t="s">
        <v>3575</v>
      </c>
      <c r="G3311" s="247"/>
      <c r="H3311" s="248" t="s">
        <v>19</v>
      </c>
      <c r="I3311" s="250"/>
      <c r="J3311" s="247"/>
      <c r="K3311" s="247"/>
      <c r="L3311" s="251"/>
      <c r="M3311" s="252"/>
      <c r="N3311" s="253"/>
      <c r="O3311" s="253"/>
      <c r="P3311" s="253"/>
      <c r="Q3311" s="253"/>
      <c r="R3311" s="253"/>
      <c r="S3311" s="253"/>
      <c r="T3311" s="254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T3311" s="255" t="s">
        <v>193</v>
      </c>
      <c r="AU3311" s="255" t="s">
        <v>82</v>
      </c>
      <c r="AV3311" s="14" t="s">
        <v>80</v>
      </c>
      <c r="AW3311" s="14" t="s">
        <v>33</v>
      </c>
      <c r="AX3311" s="14" t="s">
        <v>72</v>
      </c>
      <c r="AY3311" s="255" t="s">
        <v>180</v>
      </c>
    </row>
    <row r="3312" s="13" customFormat="1">
      <c r="A3312" s="13"/>
      <c r="B3312" s="235"/>
      <c r="C3312" s="236"/>
      <c r="D3312" s="228" t="s">
        <v>193</v>
      </c>
      <c r="E3312" s="237" t="s">
        <v>19</v>
      </c>
      <c r="F3312" s="238" t="s">
        <v>2914</v>
      </c>
      <c r="G3312" s="236"/>
      <c r="H3312" s="239">
        <v>138.75</v>
      </c>
      <c r="I3312" s="240"/>
      <c r="J3312" s="236"/>
      <c r="K3312" s="236"/>
      <c r="L3312" s="241"/>
      <c r="M3312" s="242"/>
      <c r="N3312" s="243"/>
      <c r="O3312" s="243"/>
      <c r="P3312" s="243"/>
      <c r="Q3312" s="243"/>
      <c r="R3312" s="243"/>
      <c r="S3312" s="243"/>
      <c r="T3312" s="244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T3312" s="245" t="s">
        <v>193</v>
      </c>
      <c r="AU3312" s="245" t="s">
        <v>82</v>
      </c>
      <c r="AV3312" s="13" t="s">
        <v>82</v>
      </c>
      <c r="AW3312" s="13" t="s">
        <v>33</v>
      </c>
      <c r="AX3312" s="13" t="s">
        <v>72</v>
      </c>
      <c r="AY3312" s="245" t="s">
        <v>180</v>
      </c>
    </row>
    <row r="3313" s="14" customFormat="1">
      <c r="A3313" s="14"/>
      <c r="B3313" s="246"/>
      <c r="C3313" s="247"/>
      <c r="D3313" s="228" t="s">
        <v>193</v>
      </c>
      <c r="E3313" s="248" t="s">
        <v>19</v>
      </c>
      <c r="F3313" s="249" t="s">
        <v>3576</v>
      </c>
      <c r="G3313" s="247"/>
      <c r="H3313" s="248" t="s">
        <v>19</v>
      </c>
      <c r="I3313" s="250"/>
      <c r="J3313" s="247"/>
      <c r="K3313" s="247"/>
      <c r="L3313" s="251"/>
      <c r="M3313" s="252"/>
      <c r="N3313" s="253"/>
      <c r="O3313" s="253"/>
      <c r="P3313" s="253"/>
      <c r="Q3313" s="253"/>
      <c r="R3313" s="253"/>
      <c r="S3313" s="253"/>
      <c r="T3313" s="254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T3313" s="255" t="s">
        <v>193</v>
      </c>
      <c r="AU3313" s="255" t="s">
        <v>82</v>
      </c>
      <c r="AV3313" s="14" t="s">
        <v>80</v>
      </c>
      <c r="AW3313" s="14" t="s">
        <v>33</v>
      </c>
      <c r="AX3313" s="14" t="s">
        <v>72</v>
      </c>
      <c r="AY3313" s="255" t="s">
        <v>180</v>
      </c>
    </row>
    <row r="3314" s="13" customFormat="1">
      <c r="A3314" s="13"/>
      <c r="B3314" s="235"/>
      <c r="C3314" s="236"/>
      <c r="D3314" s="228" t="s">
        <v>193</v>
      </c>
      <c r="E3314" s="237" t="s">
        <v>19</v>
      </c>
      <c r="F3314" s="238" t="s">
        <v>2916</v>
      </c>
      <c r="G3314" s="236"/>
      <c r="H3314" s="239">
        <v>31.390000000000001</v>
      </c>
      <c r="I3314" s="240"/>
      <c r="J3314" s="236"/>
      <c r="K3314" s="236"/>
      <c r="L3314" s="241"/>
      <c r="M3314" s="242"/>
      <c r="N3314" s="243"/>
      <c r="O3314" s="243"/>
      <c r="P3314" s="243"/>
      <c r="Q3314" s="243"/>
      <c r="R3314" s="243"/>
      <c r="S3314" s="243"/>
      <c r="T3314" s="244"/>
      <c r="U3314" s="13"/>
      <c r="V3314" s="13"/>
      <c r="W3314" s="13"/>
      <c r="X3314" s="13"/>
      <c r="Y3314" s="13"/>
      <c r="Z3314" s="13"/>
      <c r="AA3314" s="13"/>
      <c r="AB3314" s="13"/>
      <c r="AC3314" s="13"/>
      <c r="AD3314" s="13"/>
      <c r="AE3314" s="13"/>
      <c r="AT3314" s="245" t="s">
        <v>193</v>
      </c>
      <c r="AU3314" s="245" t="s">
        <v>82</v>
      </c>
      <c r="AV3314" s="13" t="s">
        <v>82</v>
      </c>
      <c r="AW3314" s="13" t="s">
        <v>33</v>
      </c>
      <c r="AX3314" s="13" t="s">
        <v>72</v>
      </c>
      <c r="AY3314" s="245" t="s">
        <v>180</v>
      </c>
    </row>
    <row r="3315" s="14" customFormat="1">
      <c r="A3315" s="14"/>
      <c r="B3315" s="246"/>
      <c r="C3315" s="247"/>
      <c r="D3315" s="228" t="s">
        <v>193</v>
      </c>
      <c r="E3315" s="248" t="s">
        <v>19</v>
      </c>
      <c r="F3315" s="249" t="s">
        <v>3577</v>
      </c>
      <c r="G3315" s="247"/>
      <c r="H3315" s="248" t="s">
        <v>19</v>
      </c>
      <c r="I3315" s="250"/>
      <c r="J3315" s="247"/>
      <c r="K3315" s="247"/>
      <c r="L3315" s="251"/>
      <c r="M3315" s="252"/>
      <c r="N3315" s="253"/>
      <c r="O3315" s="253"/>
      <c r="P3315" s="253"/>
      <c r="Q3315" s="253"/>
      <c r="R3315" s="253"/>
      <c r="S3315" s="253"/>
      <c r="T3315" s="25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55" t="s">
        <v>193</v>
      </c>
      <c r="AU3315" s="255" t="s">
        <v>82</v>
      </c>
      <c r="AV3315" s="14" t="s">
        <v>80</v>
      </c>
      <c r="AW3315" s="14" t="s">
        <v>33</v>
      </c>
      <c r="AX3315" s="14" t="s">
        <v>72</v>
      </c>
      <c r="AY3315" s="255" t="s">
        <v>180</v>
      </c>
    </row>
    <row r="3316" s="13" customFormat="1">
      <c r="A3316" s="13"/>
      <c r="B3316" s="235"/>
      <c r="C3316" s="236"/>
      <c r="D3316" s="228" t="s">
        <v>193</v>
      </c>
      <c r="E3316" s="237" t="s">
        <v>19</v>
      </c>
      <c r="F3316" s="238" t="s">
        <v>2918</v>
      </c>
      <c r="G3316" s="236"/>
      <c r="H3316" s="239">
        <v>18.280000000000001</v>
      </c>
      <c r="I3316" s="240"/>
      <c r="J3316" s="236"/>
      <c r="K3316" s="236"/>
      <c r="L3316" s="241"/>
      <c r="M3316" s="242"/>
      <c r="N3316" s="243"/>
      <c r="O3316" s="243"/>
      <c r="P3316" s="243"/>
      <c r="Q3316" s="243"/>
      <c r="R3316" s="243"/>
      <c r="S3316" s="243"/>
      <c r="T3316" s="244"/>
      <c r="U3316" s="13"/>
      <c r="V3316" s="13"/>
      <c r="W3316" s="13"/>
      <c r="X3316" s="13"/>
      <c r="Y3316" s="13"/>
      <c r="Z3316" s="13"/>
      <c r="AA3316" s="13"/>
      <c r="AB3316" s="13"/>
      <c r="AC3316" s="13"/>
      <c r="AD3316" s="13"/>
      <c r="AE3316" s="13"/>
      <c r="AT3316" s="245" t="s">
        <v>193</v>
      </c>
      <c r="AU3316" s="245" t="s">
        <v>82</v>
      </c>
      <c r="AV3316" s="13" t="s">
        <v>82</v>
      </c>
      <c r="AW3316" s="13" t="s">
        <v>33</v>
      </c>
      <c r="AX3316" s="13" t="s">
        <v>72</v>
      </c>
      <c r="AY3316" s="245" t="s">
        <v>180</v>
      </c>
    </row>
    <row r="3317" s="14" customFormat="1">
      <c r="A3317" s="14"/>
      <c r="B3317" s="246"/>
      <c r="C3317" s="247"/>
      <c r="D3317" s="228" t="s">
        <v>193</v>
      </c>
      <c r="E3317" s="248" t="s">
        <v>19</v>
      </c>
      <c r="F3317" s="249" t="s">
        <v>1774</v>
      </c>
      <c r="G3317" s="247"/>
      <c r="H3317" s="248" t="s">
        <v>19</v>
      </c>
      <c r="I3317" s="250"/>
      <c r="J3317" s="247"/>
      <c r="K3317" s="247"/>
      <c r="L3317" s="251"/>
      <c r="M3317" s="252"/>
      <c r="N3317" s="253"/>
      <c r="O3317" s="253"/>
      <c r="P3317" s="253"/>
      <c r="Q3317" s="253"/>
      <c r="R3317" s="253"/>
      <c r="S3317" s="253"/>
      <c r="T3317" s="254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T3317" s="255" t="s">
        <v>193</v>
      </c>
      <c r="AU3317" s="255" t="s">
        <v>82</v>
      </c>
      <c r="AV3317" s="14" t="s">
        <v>80</v>
      </c>
      <c r="AW3317" s="14" t="s">
        <v>33</v>
      </c>
      <c r="AX3317" s="14" t="s">
        <v>72</v>
      </c>
      <c r="AY3317" s="255" t="s">
        <v>180</v>
      </c>
    </row>
    <row r="3318" s="14" customFormat="1">
      <c r="A3318" s="14"/>
      <c r="B3318" s="246"/>
      <c r="C3318" s="247"/>
      <c r="D3318" s="228" t="s">
        <v>193</v>
      </c>
      <c r="E3318" s="248" t="s">
        <v>19</v>
      </c>
      <c r="F3318" s="249" t="s">
        <v>3578</v>
      </c>
      <c r="G3318" s="247"/>
      <c r="H3318" s="248" t="s">
        <v>19</v>
      </c>
      <c r="I3318" s="250"/>
      <c r="J3318" s="247"/>
      <c r="K3318" s="247"/>
      <c r="L3318" s="251"/>
      <c r="M3318" s="252"/>
      <c r="N3318" s="253"/>
      <c r="O3318" s="253"/>
      <c r="P3318" s="253"/>
      <c r="Q3318" s="253"/>
      <c r="R3318" s="253"/>
      <c r="S3318" s="253"/>
      <c r="T3318" s="254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T3318" s="255" t="s">
        <v>193</v>
      </c>
      <c r="AU3318" s="255" t="s">
        <v>82</v>
      </c>
      <c r="AV3318" s="14" t="s">
        <v>80</v>
      </c>
      <c r="AW3318" s="14" t="s">
        <v>33</v>
      </c>
      <c r="AX3318" s="14" t="s">
        <v>72</v>
      </c>
      <c r="AY3318" s="255" t="s">
        <v>180</v>
      </c>
    </row>
    <row r="3319" s="13" customFormat="1">
      <c r="A3319" s="13"/>
      <c r="B3319" s="235"/>
      <c r="C3319" s="236"/>
      <c r="D3319" s="228" t="s">
        <v>193</v>
      </c>
      <c r="E3319" s="237" t="s">
        <v>19</v>
      </c>
      <c r="F3319" s="238" t="s">
        <v>2920</v>
      </c>
      <c r="G3319" s="236"/>
      <c r="H3319" s="239">
        <v>71.430000000000007</v>
      </c>
      <c r="I3319" s="240"/>
      <c r="J3319" s="236"/>
      <c r="K3319" s="236"/>
      <c r="L3319" s="241"/>
      <c r="M3319" s="242"/>
      <c r="N3319" s="243"/>
      <c r="O3319" s="243"/>
      <c r="P3319" s="243"/>
      <c r="Q3319" s="243"/>
      <c r="R3319" s="243"/>
      <c r="S3319" s="243"/>
      <c r="T3319" s="244"/>
      <c r="U3319" s="13"/>
      <c r="V3319" s="13"/>
      <c r="W3319" s="13"/>
      <c r="X3319" s="13"/>
      <c r="Y3319" s="13"/>
      <c r="Z3319" s="13"/>
      <c r="AA3319" s="13"/>
      <c r="AB3319" s="13"/>
      <c r="AC3319" s="13"/>
      <c r="AD3319" s="13"/>
      <c r="AE3319" s="13"/>
      <c r="AT3319" s="245" t="s">
        <v>193</v>
      </c>
      <c r="AU3319" s="245" t="s">
        <v>82</v>
      </c>
      <c r="AV3319" s="13" t="s">
        <v>82</v>
      </c>
      <c r="AW3319" s="13" t="s">
        <v>33</v>
      </c>
      <c r="AX3319" s="13" t="s">
        <v>72</v>
      </c>
      <c r="AY3319" s="245" t="s">
        <v>180</v>
      </c>
    </row>
    <row r="3320" s="14" customFormat="1">
      <c r="A3320" s="14"/>
      <c r="B3320" s="246"/>
      <c r="C3320" s="247"/>
      <c r="D3320" s="228" t="s">
        <v>193</v>
      </c>
      <c r="E3320" s="248" t="s">
        <v>19</v>
      </c>
      <c r="F3320" s="249" t="s">
        <v>3579</v>
      </c>
      <c r="G3320" s="247"/>
      <c r="H3320" s="248" t="s">
        <v>19</v>
      </c>
      <c r="I3320" s="250"/>
      <c r="J3320" s="247"/>
      <c r="K3320" s="247"/>
      <c r="L3320" s="251"/>
      <c r="M3320" s="252"/>
      <c r="N3320" s="253"/>
      <c r="O3320" s="253"/>
      <c r="P3320" s="253"/>
      <c r="Q3320" s="253"/>
      <c r="R3320" s="253"/>
      <c r="S3320" s="253"/>
      <c r="T3320" s="254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T3320" s="255" t="s">
        <v>193</v>
      </c>
      <c r="AU3320" s="255" t="s">
        <v>82</v>
      </c>
      <c r="AV3320" s="14" t="s">
        <v>80</v>
      </c>
      <c r="AW3320" s="14" t="s">
        <v>33</v>
      </c>
      <c r="AX3320" s="14" t="s">
        <v>72</v>
      </c>
      <c r="AY3320" s="255" t="s">
        <v>180</v>
      </c>
    </row>
    <row r="3321" s="13" customFormat="1">
      <c r="A3321" s="13"/>
      <c r="B3321" s="235"/>
      <c r="C3321" s="236"/>
      <c r="D3321" s="228" t="s">
        <v>193</v>
      </c>
      <c r="E3321" s="237" t="s">
        <v>19</v>
      </c>
      <c r="F3321" s="238" t="s">
        <v>2922</v>
      </c>
      <c r="G3321" s="236"/>
      <c r="H3321" s="239">
        <v>65.030000000000001</v>
      </c>
      <c r="I3321" s="240"/>
      <c r="J3321" s="236"/>
      <c r="K3321" s="236"/>
      <c r="L3321" s="241"/>
      <c r="M3321" s="242"/>
      <c r="N3321" s="243"/>
      <c r="O3321" s="243"/>
      <c r="P3321" s="243"/>
      <c r="Q3321" s="243"/>
      <c r="R3321" s="243"/>
      <c r="S3321" s="243"/>
      <c r="T3321" s="244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45" t="s">
        <v>193</v>
      </c>
      <c r="AU3321" s="245" t="s">
        <v>82</v>
      </c>
      <c r="AV3321" s="13" t="s">
        <v>82</v>
      </c>
      <c r="AW3321" s="13" t="s">
        <v>33</v>
      </c>
      <c r="AX3321" s="13" t="s">
        <v>72</v>
      </c>
      <c r="AY3321" s="245" t="s">
        <v>180</v>
      </c>
    </row>
    <row r="3322" s="14" customFormat="1">
      <c r="A3322" s="14"/>
      <c r="B3322" s="246"/>
      <c r="C3322" s="247"/>
      <c r="D3322" s="228" t="s">
        <v>193</v>
      </c>
      <c r="E3322" s="248" t="s">
        <v>19</v>
      </c>
      <c r="F3322" s="249" t="s">
        <v>3580</v>
      </c>
      <c r="G3322" s="247"/>
      <c r="H3322" s="248" t="s">
        <v>19</v>
      </c>
      <c r="I3322" s="250"/>
      <c r="J3322" s="247"/>
      <c r="K3322" s="247"/>
      <c r="L3322" s="251"/>
      <c r="M3322" s="252"/>
      <c r="N3322" s="253"/>
      <c r="O3322" s="253"/>
      <c r="P3322" s="253"/>
      <c r="Q3322" s="253"/>
      <c r="R3322" s="253"/>
      <c r="S3322" s="253"/>
      <c r="T3322" s="254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T3322" s="255" t="s">
        <v>193</v>
      </c>
      <c r="AU3322" s="255" t="s">
        <v>82</v>
      </c>
      <c r="AV3322" s="14" t="s">
        <v>80</v>
      </c>
      <c r="AW3322" s="14" t="s">
        <v>33</v>
      </c>
      <c r="AX3322" s="14" t="s">
        <v>72</v>
      </c>
      <c r="AY3322" s="255" t="s">
        <v>180</v>
      </c>
    </row>
    <row r="3323" s="13" customFormat="1">
      <c r="A3323" s="13"/>
      <c r="B3323" s="235"/>
      <c r="C3323" s="236"/>
      <c r="D3323" s="228" t="s">
        <v>193</v>
      </c>
      <c r="E3323" s="237" t="s">
        <v>19</v>
      </c>
      <c r="F3323" s="238" t="s">
        <v>2924</v>
      </c>
      <c r="G3323" s="236"/>
      <c r="H3323" s="239">
        <v>15.890000000000001</v>
      </c>
      <c r="I3323" s="240"/>
      <c r="J3323" s="236"/>
      <c r="K3323" s="236"/>
      <c r="L3323" s="241"/>
      <c r="M3323" s="242"/>
      <c r="N3323" s="243"/>
      <c r="O3323" s="243"/>
      <c r="P3323" s="243"/>
      <c r="Q3323" s="243"/>
      <c r="R3323" s="243"/>
      <c r="S3323" s="243"/>
      <c r="T3323" s="244"/>
      <c r="U3323" s="13"/>
      <c r="V3323" s="13"/>
      <c r="W3323" s="13"/>
      <c r="X3323" s="13"/>
      <c r="Y3323" s="13"/>
      <c r="Z3323" s="13"/>
      <c r="AA3323" s="13"/>
      <c r="AB3323" s="13"/>
      <c r="AC3323" s="13"/>
      <c r="AD3323" s="13"/>
      <c r="AE3323" s="13"/>
      <c r="AT3323" s="245" t="s">
        <v>193</v>
      </c>
      <c r="AU3323" s="245" t="s">
        <v>82</v>
      </c>
      <c r="AV3323" s="13" t="s">
        <v>82</v>
      </c>
      <c r="AW3323" s="13" t="s">
        <v>33</v>
      </c>
      <c r="AX3323" s="13" t="s">
        <v>72</v>
      </c>
      <c r="AY3323" s="245" t="s">
        <v>180</v>
      </c>
    </row>
    <row r="3324" s="14" customFormat="1">
      <c r="A3324" s="14"/>
      <c r="B3324" s="246"/>
      <c r="C3324" s="247"/>
      <c r="D3324" s="228" t="s">
        <v>193</v>
      </c>
      <c r="E3324" s="248" t="s">
        <v>19</v>
      </c>
      <c r="F3324" s="249" t="s">
        <v>3581</v>
      </c>
      <c r="G3324" s="247"/>
      <c r="H3324" s="248" t="s">
        <v>19</v>
      </c>
      <c r="I3324" s="250"/>
      <c r="J3324" s="247"/>
      <c r="K3324" s="247"/>
      <c r="L3324" s="251"/>
      <c r="M3324" s="252"/>
      <c r="N3324" s="253"/>
      <c r="O3324" s="253"/>
      <c r="P3324" s="253"/>
      <c r="Q3324" s="253"/>
      <c r="R3324" s="253"/>
      <c r="S3324" s="253"/>
      <c r="T3324" s="254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T3324" s="255" t="s">
        <v>193</v>
      </c>
      <c r="AU3324" s="255" t="s">
        <v>82</v>
      </c>
      <c r="AV3324" s="14" t="s">
        <v>80</v>
      </c>
      <c r="AW3324" s="14" t="s">
        <v>33</v>
      </c>
      <c r="AX3324" s="14" t="s">
        <v>72</v>
      </c>
      <c r="AY3324" s="255" t="s">
        <v>180</v>
      </c>
    </row>
    <row r="3325" s="13" customFormat="1">
      <c r="A3325" s="13"/>
      <c r="B3325" s="235"/>
      <c r="C3325" s="236"/>
      <c r="D3325" s="228" t="s">
        <v>193</v>
      </c>
      <c r="E3325" s="237" t="s">
        <v>19</v>
      </c>
      <c r="F3325" s="238" t="s">
        <v>2926</v>
      </c>
      <c r="G3325" s="236"/>
      <c r="H3325" s="239">
        <v>28.66</v>
      </c>
      <c r="I3325" s="240"/>
      <c r="J3325" s="236"/>
      <c r="K3325" s="236"/>
      <c r="L3325" s="241"/>
      <c r="M3325" s="242"/>
      <c r="N3325" s="243"/>
      <c r="O3325" s="243"/>
      <c r="P3325" s="243"/>
      <c r="Q3325" s="243"/>
      <c r="R3325" s="243"/>
      <c r="S3325" s="243"/>
      <c r="T3325" s="244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T3325" s="245" t="s">
        <v>193</v>
      </c>
      <c r="AU3325" s="245" t="s">
        <v>82</v>
      </c>
      <c r="AV3325" s="13" t="s">
        <v>82</v>
      </c>
      <c r="AW3325" s="13" t="s">
        <v>33</v>
      </c>
      <c r="AX3325" s="13" t="s">
        <v>72</v>
      </c>
      <c r="AY3325" s="245" t="s">
        <v>180</v>
      </c>
    </row>
    <row r="3326" s="14" customFormat="1">
      <c r="A3326" s="14"/>
      <c r="B3326" s="246"/>
      <c r="C3326" s="247"/>
      <c r="D3326" s="228" t="s">
        <v>193</v>
      </c>
      <c r="E3326" s="248" t="s">
        <v>19</v>
      </c>
      <c r="F3326" s="249" t="s">
        <v>2468</v>
      </c>
      <c r="G3326" s="247"/>
      <c r="H3326" s="248" t="s">
        <v>19</v>
      </c>
      <c r="I3326" s="250"/>
      <c r="J3326" s="247"/>
      <c r="K3326" s="247"/>
      <c r="L3326" s="251"/>
      <c r="M3326" s="252"/>
      <c r="N3326" s="253"/>
      <c r="O3326" s="253"/>
      <c r="P3326" s="253"/>
      <c r="Q3326" s="253"/>
      <c r="R3326" s="253"/>
      <c r="S3326" s="253"/>
      <c r="T3326" s="254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T3326" s="255" t="s">
        <v>193</v>
      </c>
      <c r="AU3326" s="255" t="s">
        <v>82</v>
      </c>
      <c r="AV3326" s="14" t="s">
        <v>80</v>
      </c>
      <c r="AW3326" s="14" t="s">
        <v>33</v>
      </c>
      <c r="AX3326" s="14" t="s">
        <v>72</v>
      </c>
      <c r="AY3326" s="255" t="s">
        <v>180</v>
      </c>
    </row>
    <row r="3327" s="14" customFormat="1">
      <c r="A3327" s="14"/>
      <c r="B3327" s="246"/>
      <c r="C3327" s="247"/>
      <c r="D3327" s="228" t="s">
        <v>193</v>
      </c>
      <c r="E3327" s="248" t="s">
        <v>19</v>
      </c>
      <c r="F3327" s="249" t="s">
        <v>3582</v>
      </c>
      <c r="G3327" s="247"/>
      <c r="H3327" s="248" t="s">
        <v>19</v>
      </c>
      <c r="I3327" s="250"/>
      <c r="J3327" s="247"/>
      <c r="K3327" s="247"/>
      <c r="L3327" s="251"/>
      <c r="M3327" s="252"/>
      <c r="N3327" s="253"/>
      <c r="O3327" s="253"/>
      <c r="P3327" s="253"/>
      <c r="Q3327" s="253"/>
      <c r="R3327" s="253"/>
      <c r="S3327" s="253"/>
      <c r="T3327" s="25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55" t="s">
        <v>193</v>
      </c>
      <c r="AU3327" s="255" t="s">
        <v>82</v>
      </c>
      <c r="AV3327" s="14" t="s">
        <v>80</v>
      </c>
      <c r="AW3327" s="14" t="s">
        <v>33</v>
      </c>
      <c r="AX3327" s="14" t="s">
        <v>72</v>
      </c>
      <c r="AY3327" s="255" t="s">
        <v>180</v>
      </c>
    </row>
    <row r="3328" s="13" customFormat="1">
      <c r="A3328" s="13"/>
      <c r="B3328" s="235"/>
      <c r="C3328" s="236"/>
      <c r="D3328" s="228" t="s">
        <v>193</v>
      </c>
      <c r="E3328" s="237" t="s">
        <v>19</v>
      </c>
      <c r="F3328" s="238" t="s">
        <v>2928</v>
      </c>
      <c r="G3328" s="236"/>
      <c r="H3328" s="239">
        <v>272.05000000000001</v>
      </c>
      <c r="I3328" s="240"/>
      <c r="J3328" s="236"/>
      <c r="K3328" s="236"/>
      <c r="L3328" s="241"/>
      <c r="M3328" s="242"/>
      <c r="N3328" s="243"/>
      <c r="O3328" s="243"/>
      <c r="P3328" s="243"/>
      <c r="Q3328" s="243"/>
      <c r="R3328" s="243"/>
      <c r="S3328" s="243"/>
      <c r="T3328" s="244"/>
      <c r="U3328" s="13"/>
      <c r="V3328" s="13"/>
      <c r="W3328" s="13"/>
      <c r="X3328" s="13"/>
      <c r="Y3328" s="13"/>
      <c r="Z3328" s="13"/>
      <c r="AA3328" s="13"/>
      <c r="AB3328" s="13"/>
      <c r="AC3328" s="13"/>
      <c r="AD3328" s="13"/>
      <c r="AE3328" s="13"/>
      <c r="AT3328" s="245" t="s">
        <v>193</v>
      </c>
      <c r="AU3328" s="245" t="s">
        <v>82</v>
      </c>
      <c r="AV3328" s="13" t="s">
        <v>82</v>
      </c>
      <c r="AW3328" s="13" t="s">
        <v>33</v>
      </c>
      <c r="AX3328" s="13" t="s">
        <v>72</v>
      </c>
      <c r="AY3328" s="245" t="s">
        <v>180</v>
      </c>
    </row>
    <row r="3329" s="16" customFormat="1">
      <c r="A3329" s="16"/>
      <c r="B3329" s="267"/>
      <c r="C3329" s="268"/>
      <c r="D3329" s="228" t="s">
        <v>193</v>
      </c>
      <c r="E3329" s="269" t="s">
        <v>19</v>
      </c>
      <c r="F3329" s="270" t="s">
        <v>473</v>
      </c>
      <c r="G3329" s="268"/>
      <c r="H3329" s="271">
        <v>641.48000000000002</v>
      </c>
      <c r="I3329" s="272"/>
      <c r="J3329" s="268"/>
      <c r="K3329" s="268"/>
      <c r="L3329" s="273"/>
      <c r="M3329" s="274"/>
      <c r="N3329" s="275"/>
      <c r="O3329" s="275"/>
      <c r="P3329" s="275"/>
      <c r="Q3329" s="275"/>
      <c r="R3329" s="275"/>
      <c r="S3329" s="275"/>
      <c r="T3329" s="276"/>
      <c r="U3329" s="16"/>
      <c r="V3329" s="16"/>
      <c r="W3329" s="16"/>
      <c r="X3329" s="16"/>
      <c r="Y3329" s="16"/>
      <c r="Z3329" s="16"/>
      <c r="AA3329" s="16"/>
      <c r="AB3329" s="16"/>
      <c r="AC3329" s="16"/>
      <c r="AD3329" s="16"/>
      <c r="AE3329" s="16"/>
      <c r="AT3329" s="277" t="s">
        <v>193</v>
      </c>
      <c r="AU3329" s="277" t="s">
        <v>82</v>
      </c>
      <c r="AV3329" s="16" t="s">
        <v>100</v>
      </c>
      <c r="AW3329" s="16" t="s">
        <v>33</v>
      </c>
      <c r="AX3329" s="16" t="s">
        <v>72</v>
      </c>
      <c r="AY3329" s="277" t="s">
        <v>180</v>
      </c>
    </row>
    <row r="3330" s="14" customFormat="1">
      <c r="A3330" s="14"/>
      <c r="B3330" s="246"/>
      <c r="C3330" s="247"/>
      <c r="D3330" s="228" t="s">
        <v>193</v>
      </c>
      <c r="E3330" s="248" t="s">
        <v>19</v>
      </c>
      <c r="F3330" s="249" t="s">
        <v>3583</v>
      </c>
      <c r="G3330" s="247"/>
      <c r="H3330" s="248" t="s">
        <v>19</v>
      </c>
      <c r="I3330" s="250"/>
      <c r="J3330" s="247"/>
      <c r="K3330" s="247"/>
      <c r="L3330" s="251"/>
      <c r="M3330" s="252"/>
      <c r="N3330" s="253"/>
      <c r="O3330" s="253"/>
      <c r="P3330" s="253"/>
      <c r="Q3330" s="253"/>
      <c r="R3330" s="253"/>
      <c r="S3330" s="253"/>
      <c r="T3330" s="254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T3330" s="255" t="s">
        <v>193</v>
      </c>
      <c r="AU3330" s="255" t="s">
        <v>82</v>
      </c>
      <c r="AV3330" s="14" t="s">
        <v>80</v>
      </c>
      <c r="AW3330" s="14" t="s">
        <v>33</v>
      </c>
      <c r="AX3330" s="14" t="s">
        <v>72</v>
      </c>
      <c r="AY3330" s="255" t="s">
        <v>180</v>
      </c>
    </row>
    <row r="3331" s="13" customFormat="1">
      <c r="A3331" s="13"/>
      <c r="B3331" s="235"/>
      <c r="C3331" s="236"/>
      <c r="D3331" s="228" t="s">
        <v>193</v>
      </c>
      <c r="E3331" s="237" t="s">
        <v>19</v>
      </c>
      <c r="F3331" s="238" t="s">
        <v>3584</v>
      </c>
      <c r="G3331" s="236"/>
      <c r="H3331" s="239">
        <v>641.17999999999995</v>
      </c>
      <c r="I3331" s="240"/>
      <c r="J3331" s="236"/>
      <c r="K3331" s="236"/>
      <c r="L3331" s="241"/>
      <c r="M3331" s="242"/>
      <c r="N3331" s="243"/>
      <c r="O3331" s="243"/>
      <c r="P3331" s="243"/>
      <c r="Q3331" s="243"/>
      <c r="R3331" s="243"/>
      <c r="S3331" s="243"/>
      <c r="T3331" s="244"/>
      <c r="U3331" s="13"/>
      <c r="V3331" s="13"/>
      <c r="W3331" s="13"/>
      <c r="X3331" s="13"/>
      <c r="Y3331" s="13"/>
      <c r="Z3331" s="13"/>
      <c r="AA3331" s="13"/>
      <c r="AB3331" s="13"/>
      <c r="AC3331" s="13"/>
      <c r="AD3331" s="13"/>
      <c r="AE3331" s="13"/>
      <c r="AT3331" s="245" t="s">
        <v>193</v>
      </c>
      <c r="AU3331" s="245" t="s">
        <v>82</v>
      </c>
      <c r="AV3331" s="13" t="s">
        <v>82</v>
      </c>
      <c r="AW3331" s="13" t="s">
        <v>33</v>
      </c>
      <c r="AX3331" s="13" t="s">
        <v>72</v>
      </c>
      <c r="AY3331" s="245" t="s">
        <v>180</v>
      </c>
    </row>
    <row r="3332" s="16" customFormat="1">
      <c r="A3332" s="16"/>
      <c r="B3332" s="267"/>
      <c r="C3332" s="268"/>
      <c r="D3332" s="228" t="s">
        <v>193</v>
      </c>
      <c r="E3332" s="269" t="s">
        <v>19</v>
      </c>
      <c r="F3332" s="270" t="s">
        <v>473</v>
      </c>
      <c r="G3332" s="268"/>
      <c r="H3332" s="271">
        <v>641.17999999999995</v>
      </c>
      <c r="I3332" s="272"/>
      <c r="J3332" s="268"/>
      <c r="K3332" s="268"/>
      <c r="L3332" s="273"/>
      <c r="M3332" s="274"/>
      <c r="N3332" s="275"/>
      <c r="O3332" s="275"/>
      <c r="P3332" s="275"/>
      <c r="Q3332" s="275"/>
      <c r="R3332" s="275"/>
      <c r="S3332" s="275"/>
      <c r="T3332" s="276"/>
      <c r="U3332" s="16"/>
      <c r="V3332" s="16"/>
      <c r="W3332" s="16"/>
      <c r="X3332" s="16"/>
      <c r="Y3332" s="16"/>
      <c r="Z3332" s="16"/>
      <c r="AA3332" s="16"/>
      <c r="AB3332" s="16"/>
      <c r="AC3332" s="16"/>
      <c r="AD3332" s="16"/>
      <c r="AE3332" s="16"/>
      <c r="AT3332" s="277" t="s">
        <v>193</v>
      </c>
      <c r="AU3332" s="277" t="s">
        <v>82</v>
      </c>
      <c r="AV3332" s="16" t="s">
        <v>100</v>
      </c>
      <c r="AW3332" s="16" t="s">
        <v>33</v>
      </c>
      <c r="AX3332" s="16" t="s">
        <v>72</v>
      </c>
      <c r="AY3332" s="277" t="s">
        <v>180</v>
      </c>
    </row>
    <row r="3333" s="15" customFormat="1">
      <c r="A3333" s="15"/>
      <c r="B3333" s="256"/>
      <c r="C3333" s="257"/>
      <c r="D3333" s="228" t="s">
        <v>193</v>
      </c>
      <c r="E3333" s="258" t="s">
        <v>19</v>
      </c>
      <c r="F3333" s="259" t="s">
        <v>353</v>
      </c>
      <c r="G3333" s="257"/>
      <c r="H3333" s="260">
        <v>1801.48</v>
      </c>
      <c r="I3333" s="261"/>
      <c r="J3333" s="257"/>
      <c r="K3333" s="257"/>
      <c r="L3333" s="262"/>
      <c r="M3333" s="263"/>
      <c r="N3333" s="264"/>
      <c r="O3333" s="264"/>
      <c r="P3333" s="264"/>
      <c r="Q3333" s="264"/>
      <c r="R3333" s="264"/>
      <c r="S3333" s="264"/>
      <c r="T3333" s="265"/>
      <c r="U3333" s="15"/>
      <c r="V3333" s="15"/>
      <c r="W3333" s="15"/>
      <c r="X3333" s="15"/>
      <c r="Y3333" s="15"/>
      <c r="Z3333" s="15"/>
      <c r="AA3333" s="15"/>
      <c r="AB3333" s="15"/>
      <c r="AC3333" s="15"/>
      <c r="AD3333" s="15"/>
      <c r="AE3333" s="15"/>
      <c r="AT3333" s="266" t="s">
        <v>193</v>
      </c>
      <c r="AU3333" s="266" t="s">
        <v>82</v>
      </c>
      <c r="AV3333" s="15" t="s">
        <v>187</v>
      </c>
      <c r="AW3333" s="15" t="s">
        <v>33</v>
      </c>
      <c r="AX3333" s="15" t="s">
        <v>80</v>
      </c>
      <c r="AY3333" s="266" t="s">
        <v>180</v>
      </c>
    </row>
    <row r="3334" s="2" customFormat="1" ht="16.5" customHeight="1">
      <c r="A3334" s="40"/>
      <c r="B3334" s="41"/>
      <c r="C3334" s="282" t="s">
        <v>3585</v>
      </c>
      <c r="D3334" s="282" t="s">
        <v>754</v>
      </c>
      <c r="E3334" s="283" t="s">
        <v>3586</v>
      </c>
      <c r="F3334" s="284" t="s">
        <v>3587</v>
      </c>
      <c r="G3334" s="285" t="s">
        <v>185</v>
      </c>
      <c r="H3334" s="286">
        <v>755.21299999999997</v>
      </c>
      <c r="I3334" s="287"/>
      <c r="J3334" s="288">
        <f>ROUND(I3334*H3334,2)</f>
        <v>0</v>
      </c>
      <c r="K3334" s="284" t="s">
        <v>186</v>
      </c>
      <c r="L3334" s="289"/>
      <c r="M3334" s="290" t="s">
        <v>19</v>
      </c>
      <c r="N3334" s="291" t="s">
        <v>43</v>
      </c>
      <c r="O3334" s="86"/>
      <c r="P3334" s="224">
        <f>O3334*H3334</f>
        <v>0</v>
      </c>
      <c r="Q3334" s="224">
        <v>0.0015</v>
      </c>
      <c r="R3334" s="224">
        <f>Q3334*H3334</f>
        <v>1.1328194999999999</v>
      </c>
      <c r="S3334" s="224">
        <v>0</v>
      </c>
      <c r="T3334" s="225">
        <f>S3334*H3334</f>
        <v>0</v>
      </c>
      <c r="U3334" s="40"/>
      <c r="V3334" s="40"/>
      <c r="W3334" s="40"/>
      <c r="X3334" s="40"/>
      <c r="Y3334" s="40"/>
      <c r="Z3334" s="40"/>
      <c r="AA3334" s="40"/>
      <c r="AB3334" s="40"/>
      <c r="AC3334" s="40"/>
      <c r="AD3334" s="40"/>
      <c r="AE3334" s="40"/>
      <c r="AR3334" s="226" t="s">
        <v>398</v>
      </c>
      <c r="AT3334" s="226" t="s">
        <v>754</v>
      </c>
      <c r="AU3334" s="226" t="s">
        <v>82</v>
      </c>
      <c r="AY3334" s="19" t="s">
        <v>180</v>
      </c>
      <c r="BE3334" s="227">
        <f>IF(N3334="základní",J3334,0)</f>
        <v>0</v>
      </c>
      <c r="BF3334" s="227">
        <f>IF(N3334="snížená",J3334,0)</f>
        <v>0</v>
      </c>
      <c r="BG3334" s="227">
        <f>IF(N3334="zákl. přenesená",J3334,0)</f>
        <v>0</v>
      </c>
      <c r="BH3334" s="227">
        <f>IF(N3334="sníž. přenesená",J3334,0)</f>
        <v>0</v>
      </c>
      <c r="BI3334" s="227">
        <f>IF(N3334="nulová",J3334,0)</f>
        <v>0</v>
      </c>
      <c r="BJ3334" s="19" t="s">
        <v>80</v>
      </c>
      <c r="BK3334" s="227">
        <f>ROUND(I3334*H3334,2)</f>
        <v>0</v>
      </c>
      <c r="BL3334" s="19" t="s">
        <v>286</v>
      </c>
      <c r="BM3334" s="226" t="s">
        <v>3588</v>
      </c>
    </row>
    <row r="3335" s="2" customFormat="1">
      <c r="A3335" s="40"/>
      <c r="B3335" s="41"/>
      <c r="C3335" s="42"/>
      <c r="D3335" s="228" t="s">
        <v>189</v>
      </c>
      <c r="E3335" s="42"/>
      <c r="F3335" s="229" t="s">
        <v>3587</v>
      </c>
      <c r="G3335" s="42"/>
      <c r="H3335" s="42"/>
      <c r="I3335" s="230"/>
      <c r="J3335" s="42"/>
      <c r="K3335" s="42"/>
      <c r="L3335" s="46"/>
      <c r="M3335" s="231"/>
      <c r="N3335" s="232"/>
      <c r="O3335" s="86"/>
      <c r="P3335" s="86"/>
      <c r="Q3335" s="86"/>
      <c r="R3335" s="86"/>
      <c r="S3335" s="86"/>
      <c r="T3335" s="87"/>
      <c r="U3335" s="40"/>
      <c r="V3335" s="40"/>
      <c r="W3335" s="40"/>
      <c r="X3335" s="40"/>
      <c r="Y3335" s="40"/>
      <c r="Z3335" s="40"/>
      <c r="AA3335" s="40"/>
      <c r="AB3335" s="40"/>
      <c r="AC3335" s="40"/>
      <c r="AD3335" s="40"/>
      <c r="AE3335" s="40"/>
      <c r="AT3335" s="19" t="s">
        <v>189</v>
      </c>
      <c r="AU3335" s="19" t="s">
        <v>82</v>
      </c>
    </row>
    <row r="3336" s="14" customFormat="1">
      <c r="A3336" s="14"/>
      <c r="B3336" s="246"/>
      <c r="C3336" s="247"/>
      <c r="D3336" s="228" t="s">
        <v>193</v>
      </c>
      <c r="E3336" s="248" t="s">
        <v>19</v>
      </c>
      <c r="F3336" s="249" t="s">
        <v>3589</v>
      </c>
      <c r="G3336" s="247"/>
      <c r="H3336" s="248" t="s">
        <v>19</v>
      </c>
      <c r="I3336" s="250"/>
      <c r="J3336" s="247"/>
      <c r="K3336" s="247"/>
      <c r="L3336" s="251"/>
      <c r="M3336" s="252"/>
      <c r="N3336" s="253"/>
      <c r="O3336" s="253"/>
      <c r="P3336" s="253"/>
      <c r="Q3336" s="253"/>
      <c r="R3336" s="253"/>
      <c r="S3336" s="253"/>
      <c r="T3336" s="254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5" t="s">
        <v>193</v>
      </c>
      <c r="AU3336" s="255" t="s">
        <v>82</v>
      </c>
      <c r="AV3336" s="14" t="s">
        <v>80</v>
      </c>
      <c r="AW3336" s="14" t="s">
        <v>33</v>
      </c>
      <c r="AX3336" s="14" t="s">
        <v>72</v>
      </c>
      <c r="AY3336" s="255" t="s">
        <v>180</v>
      </c>
    </row>
    <row r="3337" s="13" customFormat="1">
      <c r="A3337" s="13"/>
      <c r="B3337" s="235"/>
      <c r="C3337" s="236"/>
      <c r="D3337" s="228" t="s">
        <v>193</v>
      </c>
      <c r="E3337" s="237" t="s">
        <v>19</v>
      </c>
      <c r="F3337" s="238" t="s">
        <v>3590</v>
      </c>
      <c r="G3337" s="236"/>
      <c r="H3337" s="239">
        <v>719.25</v>
      </c>
      <c r="I3337" s="240"/>
      <c r="J3337" s="236"/>
      <c r="K3337" s="236"/>
      <c r="L3337" s="241"/>
      <c r="M3337" s="242"/>
      <c r="N3337" s="243"/>
      <c r="O3337" s="243"/>
      <c r="P3337" s="243"/>
      <c r="Q3337" s="243"/>
      <c r="R3337" s="243"/>
      <c r="S3337" s="243"/>
      <c r="T3337" s="244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45" t="s">
        <v>193</v>
      </c>
      <c r="AU3337" s="245" t="s">
        <v>82</v>
      </c>
      <c r="AV3337" s="13" t="s">
        <v>82</v>
      </c>
      <c r="AW3337" s="13" t="s">
        <v>33</v>
      </c>
      <c r="AX3337" s="13" t="s">
        <v>80</v>
      </c>
      <c r="AY3337" s="245" t="s">
        <v>180</v>
      </c>
    </row>
    <row r="3338" s="13" customFormat="1">
      <c r="A3338" s="13"/>
      <c r="B3338" s="235"/>
      <c r="C3338" s="236"/>
      <c r="D3338" s="228" t="s">
        <v>193</v>
      </c>
      <c r="E3338" s="236"/>
      <c r="F3338" s="238" t="s">
        <v>3591</v>
      </c>
      <c r="G3338" s="236"/>
      <c r="H3338" s="239">
        <v>755.21299999999997</v>
      </c>
      <c r="I3338" s="240"/>
      <c r="J3338" s="236"/>
      <c r="K3338" s="236"/>
      <c r="L3338" s="241"/>
      <c r="M3338" s="242"/>
      <c r="N3338" s="243"/>
      <c r="O3338" s="243"/>
      <c r="P3338" s="243"/>
      <c r="Q3338" s="243"/>
      <c r="R3338" s="243"/>
      <c r="S3338" s="243"/>
      <c r="T3338" s="244"/>
      <c r="U3338" s="13"/>
      <c r="V3338" s="13"/>
      <c r="W3338" s="13"/>
      <c r="X3338" s="13"/>
      <c r="Y3338" s="13"/>
      <c r="Z3338" s="13"/>
      <c r="AA3338" s="13"/>
      <c r="AB3338" s="13"/>
      <c r="AC3338" s="13"/>
      <c r="AD3338" s="13"/>
      <c r="AE3338" s="13"/>
      <c r="AT3338" s="245" t="s">
        <v>193</v>
      </c>
      <c r="AU3338" s="245" t="s">
        <v>82</v>
      </c>
      <c r="AV3338" s="13" t="s">
        <v>82</v>
      </c>
      <c r="AW3338" s="13" t="s">
        <v>4</v>
      </c>
      <c r="AX3338" s="13" t="s">
        <v>80</v>
      </c>
      <c r="AY3338" s="245" t="s">
        <v>180</v>
      </c>
    </row>
    <row r="3339" s="2" customFormat="1" ht="16.5" customHeight="1">
      <c r="A3339" s="40"/>
      <c r="B3339" s="41"/>
      <c r="C3339" s="282" t="s">
        <v>3592</v>
      </c>
      <c r="D3339" s="282" t="s">
        <v>754</v>
      </c>
      <c r="E3339" s="283" t="s">
        <v>3593</v>
      </c>
      <c r="F3339" s="284" t="s">
        <v>3594</v>
      </c>
      <c r="G3339" s="285" t="s">
        <v>185</v>
      </c>
      <c r="H3339" s="286">
        <v>49.670000000000002</v>
      </c>
      <c r="I3339" s="287"/>
      <c r="J3339" s="288">
        <f>ROUND(I3339*H3339,2)</f>
        <v>0</v>
      </c>
      <c r="K3339" s="284" t="s">
        <v>186</v>
      </c>
      <c r="L3339" s="289"/>
      <c r="M3339" s="290" t="s">
        <v>19</v>
      </c>
      <c r="N3339" s="291" t="s">
        <v>43</v>
      </c>
      <c r="O3339" s="86"/>
      <c r="P3339" s="224">
        <f>O3339*H3339</f>
        <v>0</v>
      </c>
      <c r="Q3339" s="224">
        <v>0.0044999999999999997</v>
      </c>
      <c r="R3339" s="224">
        <f>Q3339*H3339</f>
        <v>0.22351499999999999</v>
      </c>
      <c r="S3339" s="224">
        <v>0</v>
      </c>
      <c r="T3339" s="225">
        <f>S3339*H3339</f>
        <v>0</v>
      </c>
      <c r="U3339" s="40"/>
      <c r="V3339" s="40"/>
      <c r="W3339" s="40"/>
      <c r="X3339" s="40"/>
      <c r="Y3339" s="40"/>
      <c r="Z3339" s="40"/>
      <c r="AA3339" s="40"/>
      <c r="AB3339" s="40"/>
      <c r="AC3339" s="40"/>
      <c r="AD3339" s="40"/>
      <c r="AE3339" s="40"/>
      <c r="AR3339" s="226" t="s">
        <v>398</v>
      </c>
      <c r="AT3339" s="226" t="s">
        <v>754</v>
      </c>
      <c r="AU3339" s="226" t="s">
        <v>82</v>
      </c>
      <c r="AY3339" s="19" t="s">
        <v>180</v>
      </c>
      <c r="BE3339" s="227">
        <f>IF(N3339="základní",J3339,0)</f>
        <v>0</v>
      </c>
      <c r="BF3339" s="227">
        <f>IF(N3339="snížená",J3339,0)</f>
        <v>0</v>
      </c>
      <c r="BG3339" s="227">
        <f>IF(N3339="zákl. přenesená",J3339,0)</f>
        <v>0</v>
      </c>
      <c r="BH3339" s="227">
        <f>IF(N3339="sníž. přenesená",J3339,0)</f>
        <v>0</v>
      </c>
      <c r="BI3339" s="227">
        <f>IF(N3339="nulová",J3339,0)</f>
        <v>0</v>
      </c>
      <c r="BJ3339" s="19" t="s">
        <v>80</v>
      </c>
      <c r="BK3339" s="227">
        <f>ROUND(I3339*H3339,2)</f>
        <v>0</v>
      </c>
      <c r="BL3339" s="19" t="s">
        <v>286</v>
      </c>
      <c r="BM3339" s="226" t="s">
        <v>3595</v>
      </c>
    </row>
    <row r="3340" s="2" customFormat="1">
      <c r="A3340" s="40"/>
      <c r="B3340" s="41"/>
      <c r="C3340" s="42"/>
      <c r="D3340" s="228" t="s">
        <v>189</v>
      </c>
      <c r="E3340" s="42"/>
      <c r="F3340" s="229" t="s">
        <v>3594</v>
      </c>
      <c r="G3340" s="42"/>
      <c r="H3340" s="42"/>
      <c r="I3340" s="230"/>
      <c r="J3340" s="42"/>
      <c r="K3340" s="42"/>
      <c r="L3340" s="46"/>
      <c r="M3340" s="231"/>
      <c r="N3340" s="232"/>
      <c r="O3340" s="86"/>
      <c r="P3340" s="86"/>
      <c r="Q3340" s="86"/>
      <c r="R3340" s="86"/>
      <c r="S3340" s="86"/>
      <c r="T3340" s="87"/>
      <c r="U3340" s="40"/>
      <c r="V3340" s="40"/>
      <c r="W3340" s="40"/>
      <c r="X3340" s="40"/>
      <c r="Y3340" s="40"/>
      <c r="Z3340" s="40"/>
      <c r="AA3340" s="40"/>
      <c r="AB3340" s="40"/>
      <c r="AC3340" s="40"/>
      <c r="AD3340" s="40"/>
      <c r="AE3340" s="40"/>
      <c r="AT3340" s="19" t="s">
        <v>189</v>
      </c>
      <c r="AU3340" s="19" t="s">
        <v>82</v>
      </c>
    </row>
    <row r="3341" s="14" customFormat="1">
      <c r="A3341" s="14"/>
      <c r="B3341" s="246"/>
      <c r="C3341" s="247"/>
      <c r="D3341" s="228" t="s">
        <v>193</v>
      </c>
      <c r="E3341" s="248" t="s">
        <v>19</v>
      </c>
      <c r="F3341" s="249" t="s">
        <v>3596</v>
      </c>
      <c r="G3341" s="247"/>
      <c r="H3341" s="248" t="s">
        <v>19</v>
      </c>
      <c r="I3341" s="250"/>
      <c r="J3341" s="247"/>
      <c r="K3341" s="247"/>
      <c r="L3341" s="251"/>
      <c r="M3341" s="252"/>
      <c r="N3341" s="253"/>
      <c r="O3341" s="253"/>
      <c r="P3341" s="253"/>
      <c r="Q3341" s="253"/>
      <c r="R3341" s="253"/>
      <c r="S3341" s="253"/>
      <c r="T3341" s="25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5" t="s">
        <v>193</v>
      </c>
      <c r="AU3341" s="255" t="s">
        <v>82</v>
      </c>
      <c r="AV3341" s="14" t="s">
        <v>80</v>
      </c>
      <c r="AW3341" s="14" t="s">
        <v>33</v>
      </c>
      <c r="AX3341" s="14" t="s">
        <v>72</v>
      </c>
      <c r="AY3341" s="255" t="s">
        <v>180</v>
      </c>
    </row>
    <row r="3342" s="13" customFormat="1">
      <c r="A3342" s="13"/>
      <c r="B3342" s="235"/>
      <c r="C3342" s="236"/>
      <c r="D3342" s="228" t="s">
        <v>193</v>
      </c>
      <c r="E3342" s="237" t="s">
        <v>19</v>
      </c>
      <c r="F3342" s="238" t="s">
        <v>3597</v>
      </c>
      <c r="G3342" s="236"/>
      <c r="H3342" s="239">
        <v>49.670000000000002</v>
      </c>
      <c r="I3342" s="240"/>
      <c r="J3342" s="236"/>
      <c r="K3342" s="236"/>
      <c r="L3342" s="241"/>
      <c r="M3342" s="242"/>
      <c r="N3342" s="243"/>
      <c r="O3342" s="243"/>
      <c r="P3342" s="243"/>
      <c r="Q3342" s="243"/>
      <c r="R3342" s="243"/>
      <c r="S3342" s="243"/>
      <c r="T3342" s="244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45" t="s">
        <v>193</v>
      </c>
      <c r="AU3342" s="245" t="s">
        <v>82</v>
      </c>
      <c r="AV3342" s="13" t="s">
        <v>82</v>
      </c>
      <c r="AW3342" s="13" t="s">
        <v>33</v>
      </c>
      <c r="AX3342" s="13" t="s">
        <v>80</v>
      </c>
      <c r="AY3342" s="245" t="s">
        <v>180</v>
      </c>
    </row>
    <row r="3343" s="2" customFormat="1" ht="16.5" customHeight="1">
      <c r="A3343" s="40"/>
      <c r="B3343" s="41"/>
      <c r="C3343" s="282" t="s">
        <v>3598</v>
      </c>
      <c r="D3343" s="282" t="s">
        <v>754</v>
      </c>
      <c r="E3343" s="283" t="s">
        <v>3599</v>
      </c>
      <c r="F3343" s="284" t="s">
        <v>3600</v>
      </c>
      <c r="G3343" s="285" t="s">
        <v>185</v>
      </c>
      <c r="H3343" s="286">
        <v>28.66</v>
      </c>
      <c r="I3343" s="287"/>
      <c r="J3343" s="288">
        <f>ROUND(I3343*H3343,2)</f>
        <v>0</v>
      </c>
      <c r="K3343" s="284" t="s">
        <v>186</v>
      </c>
      <c r="L3343" s="289"/>
      <c r="M3343" s="290" t="s">
        <v>19</v>
      </c>
      <c r="N3343" s="291" t="s">
        <v>43</v>
      </c>
      <c r="O3343" s="86"/>
      <c r="P3343" s="224">
        <f>O3343*H3343</f>
        <v>0</v>
      </c>
      <c r="Q3343" s="224">
        <v>0.0060000000000000001</v>
      </c>
      <c r="R3343" s="224">
        <f>Q3343*H3343</f>
        <v>0.17196</v>
      </c>
      <c r="S3343" s="224">
        <v>0</v>
      </c>
      <c r="T3343" s="225">
        <f>S3343*H3343</f>
        <v>0</v>
      </c>
      <c r="U3343" s="40"/>
      <c r="V3343" s="40"/>
      <c r="W3343" s="40"/>
      <c r="X3343" s="40"/>
      <c r="Y3343" s="40"/>
      <c r="Z3343" s="40"/>
      <c r="AA3343" s="40"/>
      <c r="AB3343" s="40"/>
      <c r="AC3343" s="40"/>
      <c r="AD3343" s="40"/>
      <c r="AE3343" s="40"/>
      <c r="AR3343" s="226" t="s">
        <v>398</v>
      </c>
      <c r="AT3343" s="226" t="s">
        <v>754</v>
      </c>
      <c r="AU3343" s="226" t="s">
        <v>82</v>
      </c>
      <c r="AY3343" s="19" t="s">
        <v>180</v>
      </c>
      <c r="BE3343" s="227">
        <f>IF(N3343="základní",J3343,0)</f>
        <v>0</v>
      </c>
      <c r="BF3343" s="227">
        <f>IF(N3343="snížená",J3343,0)</f>
        <v>0</v>
      </c>
      <c r="BG3343" s="227">
        <f>IF(N3343="zákl. přenesená",J3343,0)</f>
        <v>0</v>
      </c>
      <c r="BH3343" s="227">
        <f>IF(N3343="sníž. přenesená",J3343,0)</f>
        <v>0</v>
      </c>
      <c r="BI3343" s="227">
        <f>IF(N3343="nulová",J3343,0)</f>
        <v>0</v>
      </c>
      <c r="BJ3343" s="19" t="s">
        <v>80</v>
      </c>
      <c r="BK3343" s="227">
        <f>ROUND(I3343*H3343,2)</f>
        <v>0</v>
      </c>
      <c r="BL3343" s="19" t="s">
        <v>286</v>
      </c>
      <c r="BM3343" s="226" t="s">
        <v>3601</v>
      </c>
    </row>
    <row r="3344" s="2" customFormat="1">
      <c r="A3344" s="40"/>
      <c r="B3344" s="41"/>
      <c r="C3344" s="42"/>
      <c r="D3344" s="228" t="s">
        <v>189</v>
      </c>
      <c r="E3344" s="42"/>
      <c r="F3344" s="229" t="s">
        <v>3600</v>
      </c>
      <c r="G3344" s="42"/>
      <c r="H3344" s="42"/>
      <c r="I3344" s="230"/>
      <c r="J3344" s="42"/>
      <c r="K3344" s="42"/>
      <c r="L3344" s="46"/>
      <c r="M3344" s="231"/>
      <c r="N3344" s="232"/>
      <c r="O3344" s="86"/>
      <c r="P3344" s="86"/>
      <c r="Q3344" s="86"/>
      <c r="R3344" s="86"/>
      <c r="S3344" s="86"/>
      <c r="T3344" s="87"/>
      <c r="U3344" s="40"/>
      <c r="V3344" s="40"/>
      <c r="W3344" s="40"/>
      <c r="X3344" s="40"/>
      <c r="Y3344" s="40"/>
      <c r="Z3344" s="40"/>
      <c r="AA3344" s="40"/>
      <c r="AB3344" s="40"/>
      <c r="AC3344" s="40"/>
      <c r="AD3344" s="40"/>
      <c r="AE3344" s="40"/>
      <c r="AT3344" s="19" t="s">
        <v>189</v>
      </c>
      <c r="AU3344" s="19" t="s">
        <v>82</v>
      </c>
    </row>
    <row r="3345" s="14" customFormat="1">
      <c r="A3345" s="14"/>
      <c r="B3345" s="246"/>
      <c r="C3345" s="247"/>
      <c r="D3345" s="228" t="s">
        <v>193</v>
      </c>
      <c r="E3345" s="248" t="s">
        <v>19</v>
      </c>
      <c r="F3345" s="249" t="s">
        <v>3602</v>
      </c>
      <c r="G3345" s="247"/>
      <c r="H3345" s="248" t="s">
        <v>19</v>
      </c>
      <c r="I3345" s="250"/>
      <c r="J3345" s="247"/>
      <c r="K3345" s="247"/>
      <c r="L3345" s="251"/>
      <c r="M3345" s="252"/>
      <c r="N3345" s="253"/>
      <c r="O3345" s="253"/>
      <c r="P3345" s="253"/>
      <c r="Q3345" s="253"/>
      <c r="R3345" s="253"/>
      <c r="S3345" s="253"/>
      <c r="T3345" s="254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T3345" s="255" t="s">
        <v>193</v>
      </c>
      <c r="AU3345" s="255" t="s">
        <v>82</v>
      </c>
      <c r="AV3345" s="14" t="s">
        <v>80</v>
      </c>
      <c r="AW3345" s="14" t="s">
        <v>33</v>
      </c>
      <c r="AX3345" s="14" t="s">
        <v>72</v>
      </c>
      <c r="AY3345" s="255" t="s">
        <v>180</v>
      </c>
    </row>
    <row r="3346" s="13" customFormat="1">
      <c r="A3346" s="13"/>
      <c r="B3346" s="235"/>
      <c r="C3346" s="236"/>
      <c r="D3346" s="228" t="s">
        <v>193</v>
      </c>
      <c r="E3346" s="237" t="s">
        <v>19</v>
      </c>
      <c r="F3346" s="238" t="s">
        <v>2926</v>
      </c>
      <c r="G3346" s="236"/>
      <c r="H3346" s="239">
        <v>28.66</v>
      </c>
      <c r="I3346" s="240"/>
      <c r="J3346" s="236"/>
      <c r="K3346" s="236"/>
      <c r="L3346" s="241"/>
      <c r="M3346" s="242"/>
      <c r="N3346" s="243"/>
      <c r="O3346" s="243"/>
      <c r="P3346" s="243"/>
      <c r="Q3346" s="243"/>
      <c r="R3346" s="243"/>
      <c r="S3346" s="243"/>
      <c r="T3346" s="244"/>
      <c r="U3346" s="13"/>
      <c r="V3346" s="13"/>
      <c r="W3346" s="13"/>
      <c r="X3346" s="13"/>
      <c r="Y3346" s="13"/>
      <c r="Z3346" s="13"/>
      <c r="AA3346" s="13"/>
      <c r="AB3346" s="13"/>
      <c r="AC3346" s="13"/>
      <c r="AD3346" s="13"/>
      <c r="AE3346" s="13"/>
      <c r="AT3346" s="245" t="s">
        <v>193</v>
      </c>
      <c r="AU3346" s="245" t="s">
        <v>82</v>
      </c>
      <c r="AV3346" s="13" t="s">
        <v>82</v>
      </c>
      <c r="AW3346" s="13" t="s">
        <v>33</v>
      </c>
      <c r="AX3346" s="13" t="s">
        <v>80</v>
      </c>
      <c r="AY3346" s="245" t="s">
        <v>180</v>
      </c>
    </row>
    <row r="3347" s="2" customFormat="1" ht="16.5" customHeight="1">
      <c r="A3347" s="40"/>
      <c r="B3347" s="41"/>
      <c r="C3347" s="282" t="s">
        <v>3603</v>
      </c>
      <c r="D3347" s="282" t="s">
        <v>754</v>
      </c>
      <c r="E3347" s="283" t="s">
        <v>3604</v>
      </c>
      <c r="F3347" s="284" t="s">
        <v>3605</v>
      </c>
      <c r="G3347" s="285" t="s">
        <v>185</v>
      </c>
      <c r="H3347" s="286">
        <v>88.439999999999998</v>
      </c>
      <c r="I3347" s="287"/>
      <c r="J3347" s="288">
        <f>ROUND(I3347*H3347,2)</f>
        <v>0</v>
      </c>
      <c r="K3347" s="284" t="s">
        <v>186</v>
      </c>
      <c r="L3347" s="289"/>
      <c r="M3347" s="290" t="s">
        <v>19</v>
      </c>
      <c r="N3347" s="291" t="s">
        <v>43</v>
      </c>
      <c r="O3347" s="86"/>
      <c r="P3347" s="224">
        <f>O3347*H3347</f>
        <v>0</v>
      </c>
      <c r="Q3347" s="224">
        <v>0.0028999999999999998</v>
      </c>
      <c r="R3347" s="224">
        <f>Q3347*H3347</f>
        <v>0.25647599999999998</v>
      </c>
      <c r="S3347" s="224">
        <v>0</v>
      </c>
      <c r="T3347" s="225">
        <f>S3347*H3347</f>
        <v>0</v>
      </c>
      <c r="U3347" s="40"/>
      <c r="V3347" s="40"/>
      <c r="W3347" s="40"/>
      <c r="X3347" s="40"/>
      <c r="Y3347" s="40"/>
      <c r="Z3347" s="40"/>
      <c r="AA3347" s="40"/>
      <c r="AB3347" s="40"/>
      <c r="AC3347" s="40"/>
      <c r="AD3347" s="40"/>
      <c r="AE3347" s="40"/>
      <c r="AR3347" s="226" t="s">
        <v>398</v>
      </c>
      <c r="AT3347" s="226" t="s">
        <v>754</v>
      </c>
      <c r="AU3347" s="226" t="s">
        <v>82</v>
      </c>
      <c r="AY3347" s="19" t="s">
        <v>180</v>
      </c>
      <c r="BE3347" s="227">
        <f>IF(N3347="základní",J3347,0)</f>
        <v>0</v>
      </c>
      <c r="BF3347" s="227">
        <f>IF(N3347="snížená",J3347,0)</f>
        <v>0</v>
      </c>
      <c r="BG3347" s="227">
        <f>IF(N3347="zákl. přenesená",J3347,0)</f>
        <v>0</v>
      </c>
      <c r="BH3347" s="227">
        <f>IF(N3347="sníž. přenesená",J3347,0)</f>
        <v>0</v>
      </c>
      <c r="BI3347" s="227">
        <f>IF(N3347="nulová",J3347,0)</f>
        <v>0</v>
      </c>
      <c r="BJ3347" s="19" t="s">
        <v>80</v>
      </c>
      <c r="BK3347" s="227">
        <f>ROUND(I3347*H3347,2)</f>
        <v>0</v>
      </c>
      <c r="BL3347" s="19" t="s">
        <v>286</v>
      </c>
      <c r="BM3347" s="226" t="s">
        <v>3606</v>
      </c>
    </row>
    <row r="3348" s="2" customFormat="1">
      <c r="A3348" s="40"/>
      <c r="B3348" s="41"/>
      <c r="C3348" s="42"/>
      <c r="D3348" s="228" t="s">
        <v>189</v>
      </c>
      <c r="E3348" s="42"/>
      <c r="F3348" s="229" t="s">
        <v>3605</v>
      </c>
      <c r="G3348" s="42"/>
      <c r="H3348" s="42"/>
      <c r="I3348" s="230"/>
      <c r="J3348" s="42"/>
      <c r="K3348" s="42"/>
      <c r="L3348" s="46"/>
      <c r="M3348" s="231"/>
      <c r="N3348" s="232"/>
      <c r="O3348" s="86"/>
      <c r="P3348" s="86"/>
      <c r="Q3348" s="86"/>
      <c r="R3348" s="86"/>
      <c r="S3348" s="86"/>
      <c r="T3348" s="87"/>
      <c r="U3348" s="40"/>
      <c r="V3348" s="40"/>
      <c r="W3348" s="40"/>
      <c r="X3348" s="40"/>
      <c r="Y3348" s="40"/>
      <c r="Z3348" s="40"/>
      <c r="AA3348" s="40"/>
      <c r="AB3348" s="40"/>
      <c r="AC3348" s="40"/>
      <c r="AD3348" s="40"/>
      <c r="AE3348" s="40"/>
      <c r="AT3348" s="19" t="s">
        <v>189</v>
      </c>
      <c r="AU3348" s="19" t="s">
        <v>82</v>
      </c>
    </row>
    <row r="3349" s="14" customFormat="1">
      <c r="A3349" s="14"/>
      <c r="B3349" s="246"/>
      <c r="C3349" s="247"/>
      <c r="D3349" s="228" t="s">
        <v>193</v>
      </c>
      <c r="E3349" s="248" t="s">
        <v>19</v>
      </c>
      <c r="F3349" s="249" t="s">
        <v>3607</v>
      </c>
      <c r="G3349" s="247"/>
      <c r="H3349" s="248" t="s">
        <v>19</v>
      </c>
      <c r="I3349" s="250"/>
      <c r="J3349" s="247"/>
      <c r="K3349" s="247"/>
      <c r="L3349" s="251"/>
      <c r="M3349" s="252"/>
      <c r="N3349" s="253"/>
      <c r="O3349" s="253"/>
      <c r="P3349" s="253"/>
      <c r="Q3349" s="253"/>
      <c r="R3349" s="253"/>
      <c r="S3349" s="253"/>
      <c r="T3349" s="25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5" t="s">
        <v>193</v>
      </c>
      <c r="AU3349" s="255" t="s">
        <v>82</v>
      </c>
      <c r="AV3349" s="14" t="s">
        <v>80</v>
      </c>
      <c r="AW3349" s="14" t="s">
        <v>33</v>
      </c>
      <c r="AX3349" s="14" t="s">
        <v>72</v>
      </c>
      <c r="AY3349" s="255" t="s">
        <v>180</v>
      </c>
    </row>
    <row r="3350" s="13" customFormat="1">
      <c r="A3350" s="13"/>
      <c r="B3350" s="235"/>
      <c r="C3350" s="236"/>
      <c r="D3350" s="228" t="s">
        <v>193</v>
      </c>
      <c r="E3350" s="237" t="s">
        <v>19</v>
      </c>
      <c r="F3350" s="238" t="s">
        <v>3608</v>
      </c>
      <c r="G3350" s="236"/>
      <c r="H3350" s="239">
        <v>88.439999999999998</v>
      </c>
      <c r="I3350" s="240"/>
      <c r="J3350" s="236"/>
      <c r="K3350" s="236"/>
      <c r="L3350" s="241"/>
      <c r="M3350" s="242"/>
      <c r="N3350" s="243"/>
      <c r="O3350" s="243"/>
      <c r="P3350" s="243"/>
      <c r="Q3350" s="243"/>
      <c r="R3350" s="243"/>
      <c r="S3350" s="243"/>
      <c r="T3350" s="244"/>
      <c r="U3350" s="13"/>
      <c r="V3350" s="13"/>
      <c r="W3350" s="13"/>
      <c r="X3350" s="13"/>
      <c r="Y3350" s="13"/>
      <c r="Z3350" s="13"/>
      <c r="AA3350" s="13"/>
      <c r="AB3350" s="13"/>
      <c r="AC3350" s="13"/>
      <c r="AD3350" s="13"/>
      <c r="AE3350" s="13"/>
      <c r="AT3350" s="245" t="s">
        <v>193</v>
      </c>
      <c r="AU3350" s="245" t="s">
        <v>82</v>
      </c>
      <c r="AV3350" s="13" t="s">
        <v>82</v>
      </c>
      <c r="AW3350" s="13" t="s">
        <v>33</v>
      </c>
      <c r="AX3350" s="13" t="s">
        <v>80</v>
      </c>
      <c r="AY3350" s="245" t="s">
        <v>180</v>
      </c>
    </row>
    <row r="3351" s="2" customFormat="1" ht="16.5" customHeight="1">
      <c r="A3351" s="40"/>
      <c r="B3351" s="41"/>
      <c r="C3351" s="282" t="s">
        <v>3609</v>
      </c>
      <c r="D3351" s="282" t="s">
        <v>754</v>
      </c>
      <c r="E3351" s="283" t="s">
        <v>3610</v>
      </c>
      <c r="F3351" s="284" t="s">
        <v>3600</v>
      </c>
      <c r="G3351" s="285" t="s">
        <v>185</v>
      </c>
      <c r="H3351" s="286">
        <v>14.869999999999999</v>
      </c>
      <c r="I3351" s="287"/>
      <c r="J3351" s="288">
        <f>ROUND(I3351*H3351,2)</f>
        <v>0</v>
      </c>
      <c r="K3351" s="284" t="s">
        <v>186</v>
      </c>
      <c r="L3351" s="289"/>
      <c r="M3351" s="290" t="s">
        <v>19</v>
      </c>
      <c r="N3351" s="291" t="s">
        <v>43</v>
      </c>
      <c r="O3351" s="86"/>
      <c r="P3351" s="224">
        <f>O3351*H3351</f>
        <v>0</v>
      </c>
      <c r="Q3351" s="224">
        <v>0.0060000000000000001</v>
      </c>
      <c r="R3351" s="224">
        <f>Q3351*H3351</f>
        <v>0.089219999999999994</v>
      </c>
      <c r="S3351" s="224">
        <v>0</v>
      </c>
      <c r="T3351" s="225">
        <f>S3351*H3351</f>
        <v>0</v>
      </c>
      <c r="U3351" s="40"/>
      <c r="V3351" s="40"/>
      <c r="W3351" s="40"/>
      <c r="X3351" s="40"/>
      <c r="Y3351" s="40"/>
      <c r="Z3351" s="40"/>
      <c r="AA3351" s="40"/>
      <c r="AB3351" s="40"/>
      <c r="AC3351" s="40"/>
      <c r="AD3351" s="40"/>
      <c r="AE3351" s="40"/>
      <c r="AR3351" s="226" t="s">
        <v>398</v>
      </c>
      <c r="AT3351" s="226" t="s">
        <v>754</v>
      </c>
      <c r="AU3351" s="226" t="s">
        <v>82</v>
      </c>
      <c r="AY3351" s="19" t="s">
        <v>180</v>
      </c>
      <c r="BE3351" s="227">
        <f>IF(N3351="základní",J3351,0)</f>
        <v>0</v>
      </c>
      <c r="BF3351" s="227">
        <f>IF(N3351="snížená",J3351,0)</f>
        <v>0</v>
      </c>
      <c r="BG3351" s="227">
        <f>IF(N3351="zákl. přenesená",J3351,0)</f>
        <v>0</v>
      </c>
      <c r="BH3351" s="227">
        <f>IF(N3351="sníž. přenesená",J3351,0)</f>
        <v>0</v>
      </c>
      <c r="BI3351" s="227">
        <f>IF(N3351="nulová",J3351,0)</f>
        <v>0</v>
      </c>
      <c r="BJ3351" s="19" t="s">
        <v>80</v>
      </c>
      <c r="BK3351" s="227">
        <f>ROUND(I3351*H3351,2)</f>
        <v>0</v>
      </c>
      <c r="BL3351" s="19" t="s">
        <v>286</v>
      </c>
      <c r="BM3351" s="226" t="s">
        <v>3611</v>
      </c>
    </row>
    <row r="3352" s="2" customFormat="1">
      <c r="A3352" s="40"/>
      <c r="B3352" s="41"/>
      <c r="C3352" s="42"/>
      <c r="D3352" s="228" t="s">
        <v>189</v>
      </c>
      <c r="E3352" s="42"/>
      <c r="F3352" s="229" t="s">
        <v>3600</v>
      </c>
      <c r="G3352" s="42"/>
      <c r="H3352" s="42"/>
      <c r="I3352" s="230"/>
      <c r="J3352" s="42"/>
      <c r="K3352" s="42"/>
      <c r="L3352" s="46"/>
      <c r="M3352" s="231"/>
      <c r="N3352" s="232"/>
      <c r="O3352" s="86"/>
      <c r="P3352" s="86"/>
      <c r="Q3352" s="86"/>
      <c r="R3352" s="86"/>
      <c r="S3352" s="86"/>
      <c r="T3352" s="87"/>
      <c r="U3352" s="40"/>
      <c r="V3352" s="40"/>
      <c r="W3352" s="40"/>
      <c r="X3352" s="40"/>
      <c r="Y3352" s="40"/>
      <c r="Z3352" s="40"/>
      <c r="AA3352" s="40"/>
      <c r="AB3352" s="40"/>
      <c r="AC3352" s="40"/>
      <c r="AD3352" s="40"/>
      <c r="AE3352" s="40"/>
      <c r="AT3352" s="19" t="s">
        <v>189</v>
      </c>
      <c r="AU3352" s="19" t="s">
        <v>82</v>
      </c>
    </row>
    <row r="3353" s="14" customFormat="1">
      <c r="A3353" s="14"/>
      <c r="B3353" s="246"/>
      <c r="C3353" s="247"/>
      <c r="D3353" s="228" t="s">
        <v>193</v>
      </c>
      <c r="E3353" s="248" t="s">
        <v>19</v>
      </c>
      <c r="F3353" s="249" t="s">
        <v>3612</v>
      </c>
      <c r="G3353" s="247"/>
      <c r="H3353" s="248" t="s">
        <v>19</v>
      </c>
      <c r="I3353" s="250"/>
      <c r="J3353" s="247"/>
      <c r="K3353" s="247"/>
      <c r="L3353" s="251"/>
      <c r="M3353" s="252"/>
      <c r="N3353" s="253"/>
      <c r="O3353" s="253"/>
      <c r="P3353" s="253"/>
      <c r="Q3353" s="253"/>
      <c r="R3353" s="253"/>
      <c r="S3353" s="253"/>
      <c r="T3353" s="254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T3353" s="255" t="s">
        <v>193</v>
      </c>
      <c r="AU3353" s="255" t="s">
        <v>82</v>
      </c>
      <c r="AV3353" s="14" t="s">
        <v>80</v>
      </c>
      <c r="AW3353" s="14" t="s">
        <v>33</v>
      </c>
      <c r="AX3353" s="14" t="s">
        <v>72</v>
      </c>
      <c r="AY3353" s="255" t="s">
        <v>180</v>
      </c>
    </row>
    <row r="3354" s="13" customFormat="1">
      <c r="A3354" s="13"/>
      <c r="B3354" s="235"/>
      <c r="C3354" s="236"/>
      <c r="D3354" s="228" t="s">
        <v>193</v>
      </c>
      <c r="E3354" s="237" t="s">
        <v>19</v>
      </c>
      <c r="F3354" s="238" t="s">
        <v>3613</v>
      </c>
      <c r="G3354" s="236"/>
      <c r="H3354" s="239">
        <v>14.869999999999999</v>
      </c>
      <c r="I3354" s="240"/>
      <c r="J3354" s="236"/>
      <c r="K3354" s="236"/>
      <c r="L3354" s="241"/>
      <c r="M3354" s="242"/>
      <c r="N3354" s="243"/>
      <c r="O3354" s="243"/>
      <c r="P3354" s="243"/>
      <c r="Q3354" s="243"/>
      <c r="R3354" s="243"/>
      <c r="S3354" s="243"/>
      <c r="T3354" s="244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45" t="s">
        <v>193</v>
      </c>
      <c r="AU3354" s="245" t="s">
        <v>82</v>
      </c>
      <c r="AV3354" s="13" t="s">
        <v>82</v>
      </c>
      <c r="AW3354" s="13" t="s">
        <v>33</v>
      </c>
      <c r="AX3354" s="13" t="s">
        <v>80</v>
      </c>
      <c r="AY3354" s="245" t="s">
        <v>180</v>
      </c>
    </row>
    <row r="3355" s="2" customFormat="1" ht="16.5" customHeight="1">
      <c r="A3355" s="40"/>
      <c r="B3355" s="41"/>
      <c r="C3355" s="282" t="s">
        <v>3614</v>
      </c>
      <c r="D3355" s="282" t="s">
        <v>754</v>
      </c>
      <c r="E3355" s="283" t="s">
        <v>3615</v>
      </c>
      <c r="F3355" s="284" t="s">
        <v>3616</v>
      </c>
      <c r="G3355" s="285" t="s">
        <v>250</v>
      </c>
      <c r="H3355" s="286">
        <v>3.1389999999999998</v>
      </c>
      <c r="I3355" s="287"/>
      <c r="J3355" s="288">
        <f>ROUND(I3355*H3355,2)</f>
        <v>0</v>
      </c>
      <c r="K3355" s="284" t="s">
        <v>186</v>
      </c>
      <c r="L3355" s="289"/>
      <c r="M3355" s="290" t="s">
        <v>19</v>
      </c>
      <c r="N3355" s="291" t="s">
        <v>43</v>
      </c>
      <c r="O3355" s="86"/>
      <c r="P3355" s="224">
        <f>O3355*H3355</f>
        <v>0</v>
      </c>
      <c r="Q3355" s="224">
        <v>0.025000000000000001</v>
      </c>
      <c r="R3355" s="224">
        <f>Q3355*H3355</f>
        <v>0.078475000000000003</v>
      </c>
      <c r="S3355" s="224">
        <v>0</v>
      </c>
      <c r="T3355" s="225">
        <f>S3355*H3355</f>
        <v>0</v>
      </c>
      <c r="U3355" s="40"/>
      <c r="V3355" s="40"/>
      <c r="W3355" s="40"/>
      <c r="X3355" s="40"/>
      <c r="Y3355" s="40"/>
      <c r="Z3355" s="40"/>
      <c r="AA3355" s="40"/>
      <c r="AB3355" s="40"/>
      <c r="AC3355" s="40"/>
      <c r="AD3355" s="40"/>
      <c r="AE3355" s="40"/>
      <c r="AR3355" s="226" t="s">
        <v>398</v>
      </c>
      <c r="AT3355" s="226" t="s">
        <v>754</v>
      </c>
      <c r="AU3355" s="226" t="s">
        <v>82</v>
      </c>
      <c r="AY3355" s="19" t="s">
        <v>180</v>
      </c>
      <c r="BE3355" s="227">
        <f>IF(N3355="základní",J3355,0)</f>
        <v>0</v>
      </c>
      <c r="BF3355" s="227">
        <f>IF(N3355="snížená",J3355,0)</f>
        <v>0</v>
      </c>
      <c r="BG3355" s="227">
        <f>IF(N3355="zákl. přenesená",J3355,0)</f>
        <v>0</v>
      </c>
      <c r="BH3355" s="227">
        <f>IF(N3355="sníž. přenesená",J3355,0)</f>
        <v>0</v>
      </c>
      <c r="BI3355" s="227">
        <f>IF(N3355="nulová",J3355,0)</f>
        <v>0</v>
      </c>
      <c r="BJ3355" s="19" t="s">
        <v>80</v>
      </c>
      <c r="BK3355" s="227">
        <f>ROUND(I3355*H3355,2)</f>
        <v>0</v>
      </c>
      <c r="BL3355" s="19" t="s">
        <v>286</v>
      </c>
      <c r="BM3355" s="226" t="s">
        <v>3617</v>
      </c>
    </row>
    <row r="3356" s="2" customFormat="1">
      <c r="A3356" s="40"/>
      <c r="B3356" s="41"/>
      <c r="C3356" s="42"/>
      <c r="D3356" s="228" t="s">
        <v>189</v>
      </c>
      <c r="E3356" s="42"/>
      <c r="F3356" s="229" t="s">
        <v>3616</v>
      </c>
      <c r="G3356" s="42"/>
      <c r="H3356" s="42"/>
      <c r="I3356" s="230"/>
      <c r="J3356" s="42"/>
      <c r="K3356" s="42"/>
      <c r="L3356" s="46"/>
      <c r="M3356" s="231"/>
      <c r="N3356" s="232"/>
      <c r="O3356" s="86"/>
      <c r="P3356" s="86"/>
      <c r="Q3356" s="86"/>
      <c r="R3356" s="86"/>
      <c r="S3356" s="86"/>
      <c r="T3356" s="87"/>
      <c r="U3356" s="40"/>
      <c r="V3356" s="40"/>
      <c r="W3356" s="40"/>
      <c r="X3356" s="40"/>
      <c r="Y3356" s="40"/>
      <c r="Z3356" s="40"/>
      <c r="AA3356" s="40"/>
      <c r="AB3356" s="40"/>
      <c r="AC3356" s="40"/>
      <c r="AD3356" s="40"/>
      <c r="AE3356" s="40"/>
      <c r="AT3356" s="19" t="s">
        <v>189</v>
      </c>
      <c r="AU3356" s="19" t="s">
        <v>82</v>
      </c>
    </row>
    <row r="3357" s="13" customFormat="1">
      <c r="A3357" s="13"/>
      <c r="B3357" s="235"/>
      <c r="C3357" s="236"/>
      <c r="D3357" s="228" t="s">
        <v>193</v>
      </c>
      <c r="E3357" s="237" t="s">
        <v>19</v>
      </c>
      <c r="F3357" s="238" t="s">
        <v>3618</v>
      </c>
      <c r="G3357" s="236"/>
      <c r="H3357" s="239">
        <v>3.1389999999999998</v>
      </c>
      <c r="I3357" s="240"/>
      <c r="J3357" s="236"/>
      <c r="K3357" s="236"/>
      <c r="L3357" s="241"/>
      <c r="M3357" s="242"/>
      <c r="N3357" s="243"/>
      <c r="O3357" s="243"/>
      <c r="P3357" s="243"/>
      <c r="Q3357" s="243"/>
      <c r="R3357" s="243"/>
      <c r="S3357" s="243"/>
      <c r="T3357" s="244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45" t="s">
        <v>193</v>
      </c>
      <c r="AU3357" s="245" t="s">
        <v>82</v>
      </c>
      <c r="AV3357" s="13" t="s">
        <v>82</v>
      </c>
      <c r="AW3357" s="13" t="s">
        <v>33</v>
      </c>
      <c r="AX3357" s="13" t="s">
        <v>80</v>
      </c>
      <c r="AY3357" s="245" t="s">
        <v>180</v>
      </c>
    </row>
    <row r="3358" s="2" customFormat="1" ht="16.5" customHeight="1">
      <c r="A3358" s="40"/>
      <c r="B3358" s="41"/>
      <c r="C3358" s="282" t="s">
        <v>3619</v>
      </c>
      <c r="D3358" s="282" t="s">
        <v>754</v>
      </c>
      <c r="E3358" s="283" t="s">
        <v>3620</v>
      </c>
      <c r="F3358" s="284" t="s">
        <v>3621</v>
      </c>
      <c r="G3358" s="285" t="s">
        <v>185</v>
      </c>
      <c r="H3358" s="286">
        <v>945.93499999999995</v>
      </c>
      <c r="I3358" s="287"/>
      <c r="J3358" s="288">
        <f>ROUND(I3358*H3358,2)</f>
        <v>0</v>
      </c>
      <c r="K3358" s="284" t="s">
        <v>19</v>
      </c>
      <c r="L3358" s="289"/>
      <c r="M3358" s="290" t="s">
        <v>19</v>
      </c>
      <c r="N3358" s="291" t="s">
        <v>43</v>
      </c>
      <c r="O3358" s="86"/>
      <c r="P3358" s="224">
        <f>O3358*H3358</f>
        <v>0</v>
      </c>
      <c r="Q3358" s="224">
        <v>0</v>
      </c>
      <c r="R3358" s="224">
        <f>Q3358*H3358</f>
        <v>0</v>
      </c>
      <c r="S3358" s="224">
        <v>0</v>
      </c>
      <c r="T3358" s="225">
        <f>S3358*H3358</f>
        <v>0</v>
      </c>
      <c r="U3358" s="40"/>
      <c r="V3358" s="40"/>
      <c r="W3358" s="40"/>
      <c r="X3358" s="40"/>
      <c r="Y3358" s="40"/>
      <c r="Z3358" s="40"/>
      <c r="AA3358" s="40"/>
      <c r="AB3358" s="40"/>
      <c r="AC3358" s="40"/>
      <c r="AD3358" s="40"/>
      <c r="AE3358" s="40"/>
      <c r="AR3358" s="226" t="s">
        <v>398</v>
      </c>
      <c r="AT3358" s="226" t="s">
        <v>754</v>
      </c>
      <c r="AU3358" s="226" t="s">
        <v>82</v>
      </c>
      <c r="AY3358" s="19" t="s">
        <v>180</v>
      </c>
      <c r="BE3358" s="227">
        <f>IF(N3358="základní",J3358,0)</f>
        <v>0</v>
      </c>
      <c r="BF3358" s="227">
        <f>IF(N3358="snížená",J3358,0)</f>
        <v>0</v>
      </c>
      <c r="BG3358" s="227">
        <f>IF(N3358="zákl. přenesená",J3358,0)</f>
        <v>0</v>
      </c>
      <c r="BH3358" s="227">
        <f>IF(N3358="sníž. přenesená",J3358,0)</f>
        <v>0</v>
      </c>
      <c r="BI3358" s="227">
        <f>IF(N3358="nulová",J3358,0)</f>
        <v>0</v>
      </c>
      <c r="BJ3358" s="19" t="s">
        <v>80</v>
      </c>
      <c r="BK3358" s="227">
        <f>ROUND(I3358*H3358,2)</f>
        <v>0</v>
      </c>
      <c r="BL3358" s="19" t="s">
        <v>286</v>
      </c>
      <c r="BM3358" s="226" t="s">
        <v>3622</v>
      </c>
    </row>
    <row r="3359" s="2" customFormat="1">
      <c r="A3359" s="40"/>
      <c r="B3359" s="41"/>
      <c r="C3359" s="42"/>
      <c r="D3359" s="228" t="s">
        <v>189</v>
      </c>
      <c r="E3359" s="42"/>
      <c r="F3359" s="229" t="s">
        <v>3621</v>
      </c>
      <c r="G3359" s="42"/>
      <c r="H3359" s="42"/>
      <c r="I3359" s="230"/>
      <c r="J3359" s="42"/>
      <c r="K3359" s="42"/>
      <c r="L3359" s="46"/>
      <c r="M3359" s="231"/>
      <c r="N3359" s="232"/>
      <c r="O3359" s="86"/>
      <c r="P3359" s="86"/>
      <c r="Q3359" s="86"/>
      <c r="R3359" s="86"/>
      <c r="S3359" s="86"/>
      <c r="T3359" s="87"/>
      <c r="U3359" s="40"/>
      <c r="V3359" s="40"/>
      <c r="W3359" s="40"/>
      <c r="X3359" s="40"/>
      <c r="Y3359" s="40"/>
      <c r="Z3359" s="40"/>
      <c r="AA3359" s="40"/>
      <c r="AB3359" s="40"/>
      <c r="AC3359" s="40"/>
      <c r="AD3359" s="40"/>
      <c r="AE3359" s="40"/>
      <c r="AT3359" s="19" t="s">
        <v>189</v>
      </c>
      <c r="AU3359" s="19" t="s">
        <v>82</v>
      </c>
    </row>
    <row r="3360" s="13" customFormat="1">
      <c r="A3360" s="13"/>
      <c r="B3360" s="235"/>
      <c r="C3360" s="236"/>
      <c r="D3360" s="228" t="s">
        <v>193</v>
      </c>
      <c r="E3360" s="237" t="s">
        <v>19</v>
      </c>
      <c r="F3360" s="238" t="s">
        <v>3623</v>
      </c>
      <c r="G3360" s="236"/>
      <c r="H3360" s="239">
        <v>945.93499999999995</v>
      </c>
      <c r="I3360" s="240"/>
      <c r="J3360" s="236"/>
      <c r="K3360" s="236"/>
      <c r="L3360" s="241"/>
      <c r="M3360" s="242"/>
      <c r="N3360" s="243"/>
      <c r="O3360" s="243"/>
      <c r="P3360" s="243"/>
      <c r="Q3360" s="243"/>
      <c r="R3360" s="243"/>
      <c r="S3360" s="243"/>
      <c r="T3360" s="244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T3360" s="245" t="s">
        <v>193</v>
      </c>
      <c r="AU3360" s="245" t="s">
        <v>82</v>
      </c>
      <c r="AV3360" s="13" t="s">
        <v>82</v>
      </c>
      <c r="AW3360" s="13" t="s">
        <v>33</v>
      </c>
      <c r="AX3360" s="13" t="s">
        <v>80</v>
      </c>
      <c r="AY3360" s="245" t="s">
        <v>180</v>
      </c>
    </row>
    <row r="3361" s="2" customFormat="1" ht="16.5" customHeight="1">
      <c r="A3361" s="40"/>
      <c r="B3361" s="41"/>
      <c r="C3361" s="215" t="s">
        <v>3624</v>
      </c>
      <c r="D3361" s="215" t="s">
        <v>182</v>
      </c>
      <c r="E3361" s="216" t="s">
        <v>3625</v>
      </c>
      <c r="F3361" s="217" t="s">
        <v>3626</v>
      </c>
      <c r="G3361" s="218" t="s">
        <v>235</v>
      </c>
      <c r="H3361" s="219">
        <v>993.90499999999997</v>
      </c>
      <c r="I3361" s="220"/>
      <c r="J3361" s="221">
        <f>ROUND(I3361*H3361,2)</f>
        <v>0</v>
      </c>
      <c r="K3361" s="217" t="s">
        <v>186</v>
      </c>
      <c r="L3361" s="46"/>
      <c r="M3361" s="222" t="s">
        <v>19</v>
      </c>
      <c r="N3361" s="223" t="s">
        <v>43</v>
      </c>
      <c r="O3361" s="86"/>
      <c r="P3361" s="224">
        <f>O3361*H3361</f>
        <v>0</v>
      </c>
      <c r="Q3361" s="224">
        <v>0</v>
      </c>
      <c r="R3361" s="224">
        <f>Q3361*H3361</f>
        <v>0</v>
      </c>
      <c r="S3361" s="224">
        <v>0</v>
      </c>
      <c r="T3361" s="225">
        <f>S3361*H3361</f>
        <v>0</v>
      </c>
      <c r="U3361" s="40"/>
      <c r="V3361" s="40"/>
      <c r="W3361" s="40"/>
      <c r="X3361" s="40"/>
      <c r="Y3361" s="40"/>
      <c r="Z3361" s="40"/>
      <c r="AA3361" s="40"/>
      <c r="AB3361" s="40"/>
      <c r="AC3361" s="40"/>
      <c r="AD3361" s="40"/>
      <c r="AE3361" s="40"/>
      <c r="AR3361" s="226" t="s">
        <v>286</v>
      </c>
      <c r="AT3361" s="226" t="s">
        <v>182</v>
      </c>
      <c r="AU3361" s="226" t="s">
        <v>82</v>
      </c>
      <c r="AY3361" s="19" t="s">
        <v>180</v>
      </c>
      <c r="BE3361" s="227">
        <f>IF(N3361="základní",J3361,0)</f>
        <v>0</v>
      </c>
      <c r="BF3361" s="227">
        <f>IF(N3361="snížená",J3361,0)</f>
        <v>0</v>
      </c>
      <c r="BG3361" s="227">
        <f>IF(N3361="zákl. přenesená",J3361,0)</f>
        <v>0</v>
      </c>
      <c r="BH3361" s="227">
        <f>IF(N3361="sníž. přenesená",J3361,0)</f>
        <v>0</v>
      </c>
      <c r="BI3361" s="227">
        <f>IF(N3361="nulová",J3361,0)</f>
        <v>0</v>
      </c>
      <c r="BJ3361" s="19" t="s">
        <v>80</v>
      </c>
      <c r="BK3361" s="227">
        <f>ROUND(I3361*H3361,2)</f>
        <v>0</v>
      </c>
      <c r="BL3361" s="19" t="s">
        <v>286</v>
      </c>
      <c r="BM3361" s="226" t="s">
        <v>3627</v>
      </c>
    </row>
    <row r="3362" s="2" customFormat="1">
      <c r="A3362" s="40"/>
      <c r="B3362" s="41"/>
      <c r="C3362" s="42"/>
      <c r="D3362" s="228" t="s">
        <v>189</v>
      </c>
      <c r="E3362" s="42"/>
      <c r="F3362" s="229" t="s">
        <v>3628</v>
      </c>
      <c r="G3362" s="42"/>
      <c r="H3362" s="42"/>
      <c r="I3362" s="230"/>
      <c r="J3362" s="42"/>
      <c r="K3362" s="42"/>
      <c r="L3362" s="46"/>
      <c r="M3362" s="231"/>
      <c r="N3362" s="232"/>
      <c r="O3362" s="86"/>
      <c r="P3362" s="86"/>
      <c r="Q3362" s="86"/>
      <c r="R3362" s="86"/>
      <c r="S3362" s="86"/>
      <c r="T3362" s="87"/>
      <c r="U3362" s="40"/>
      <c r="V3362" s="40"/>
      <c r="W3362" s="40"/>
      <c r="X3362" s="40"/>
      <c r="Y3362" s="40"/>
      <c r="Z3362" s="40"/>
      <c r="AA3362" s="40"/>
      <c r="AB3362" s="40"/>
      <c r="AC3362" s="40"/>
      <c r="AD3362" s="40"/>
      <c r="AE3362" s="40"/>
      <c r="AT3362" s="19" t="s">
        <v>189</v>
      </c>
      <c r="AU3362" s="19" t="s">
        <v>82</v>
      </c>
    </row>
    <row r="3363" s="2" customFormat="1">
      <c r="A3363" s="40"/>
      <c r="B3363" s="41"/>
      <c r="C3363" s="42"/>
      <c r="D3363" s="233" t="s">
        <v>191</v>
      </c>
      <c r="E3363" s="42"/>
      <c r="F3363" s="234" t="s">
        <v>3629</v>
      </c>
      <c r="G3363" s="42"/>
      <c r="H3363" s="42"/>
      <c r="I3363" s="230"/>
      <c r="J3363" s="42"/>
      <c r="K3363" s="42"/>
      <c r="L3363" s="46"/>
      <c r="M3363" s="231"/>
      <c r="N3363" s="232"/>
      <c r="O3363" s="86"/>
      <c r="P3363" s="86"/>
      <c r="Q3363" s="86"/>
      <c r="R3363" s="86"/>
      <c r="S3363" s="86"/>
      <c r="T3363" s="87"/>
      <c r="U3363" s="40"/>
      <c r="V3363" s="40"/>
      <c r="W3363" s="40"/>
      <c r="X3363" s="40"/>
      <c r="Y3363" s="40"/>
      <c r="Z3363" s="40"/>
      <c r="AA3363" s="40"/>
      <c r="AB3363" s="40"/>
      <c r="AC3363" s="40"/>
      <c r="AD3363" s="40"/>
      <c r="AE3363" s="40"/>
      <c r="AT3363" s="19" t="s">
        <v>191</v>
      </c>
      <c r="AU3363" s="19" t="s">
        <v>82</v>
      </c>
    </row>
    <row r="3364" s="14" customFormat="1">
      <c r="A3364" s="14"/>
      <c r="B3364" s="246"/>
      <c r="C3364" s="247"/>
      <c r="D3364" s="228" t="s">
        <v>193</v>
      </c>
      <c r="E3364" s="248" t="s">
        <v>19</v>
      </c>
      <c r="F3364" s="249" t="s">
        <v>3630</v>
      </c>
      <c r="G3364" s="247"/>
      <c r="H3364" s="248" t="s">
        <v>19</v>
      </c>
      <c r="I3364" s="250"/>
      <c r="J3364" s="247"/>
      <c r="K3364" s="247"/>
      <c r="L3364" s="251"/>
      <c r="M3364" s="252"/>
      <c r="N3364" s="253"/>
      <c r="O3364" s="253"/>
      <c r="P3364" s="253"/>
      <c r="Q3364" s="253"/>
      <c r="R3364" s="253"/>
      <c r="S3364" s="253"/>
      <c r="T3364" s="254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55" t="s">
        <v>193</v>
      </c>
      <c r="AU3364" s="255" t="s">
        <v>82</v>
      </c>
      <c r="AV3364" s="14" t="s">
        <v>80</v>
      </c>
      <c r="AW3364" s="14" t="s">
        <v>33</v>
      </c>
      <c r="AX3364" s="14" t="s">
        <v>72</v>
      </c>
      <c r="AY3364" s="255" t="s">
        <v>180</v>
      </c>
    </row>
    <row r="3365" s="14" customFormat="1">
      <c r="A3365" s="14"/>
      <c r="B3365" s="246"/>
      <c r="C3365" s="247"/>
      <c r="D3365" s="228" t="s">
        <v>193</v>
      </c>
      <c r="E3365" s="248" t="s">
        <v>19</v>
      </c>
      <c r="F3365" s="249" t="s">
        <v>1753</v>
      </c>
      <c r="G3365" s="247"/>
      <c r="H3365" s="248" t="s">
        <v>19</v>
      </c>
      <c r="I3365" s="250"/>
      <c r="J3365" s="247"/>
      <c r="K3365" s="247"/>
      <c r="L3365" s="251"/>
      <c r="M3365" s="252"/>
      <c r="N3365" s="253"/>
      <c r="O3365" s="253"/>
      <c r="P3365" s="253"/>
      <c r="Q3365" s="253"/>
      <c r="R3365" s="253"/>
      <c r="S3365" s="253"/>
      <c r="T3365" s="25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5" t="s">
        <v>193</v>
      </c>
      <c r="AU3365" s="255" t="s">
        <v>82</v>
      </c>
      <c r="AV3365" s="14" t="s">
        <v>80</v>
      </c>
      <c r="AW3365" s="14" t="s">
        <v>33</v>
      </c>
      <c r="AX3365" s="14" t="s">
        <v>72</v>
      </c>
      <c r="AY3365" s="255" t="s">
        <v>180</v>
      </c>
    </row>
    <row r="3366" s="13" customFormat="1">
      <c r="A3366" s="13"/>
      <c r="B3366" s="235"/>
      <c r="C3366" s="236"/>
      <c r="D3366" s="228" t="s">
        <v>193</v>
      </c>
      <c r="E3366" s="237" t="s">
        <v>19</v>
      </c>
      <c r="F3366" s="238" t="s">
        <v>3631</v>
      </c>
      <c r="G3366" s="236"/>
      <c r="H3366" s="239">
        <v>7.0700000000000003</v>
      </c>
      <c r="I3366" s="240"/>
      <c r="J3366" s="236"/>
      <c r="K3366" s="236"/>
      <c r="L3366" s="241"/>
      <c r="M3366" s="242"/>
      <c r="N3366" s="243"/>
      <c r="O3366" s="243"/>
      <c r="P3366" s="243"/>
      <c r="Q3366" s="243"/>
      <c r="R3366" s="243"/>
      <c r="S3366" s="243"/>
      <c r="T3366" s="244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45" t="s">
        <v>193</v>
      </c>
      <c r="AU3366" s="245" t="s">
        <v>82</v>
      </c>
      <c r="AV3366" s="13" t="s">
        <v>82</v>
      </c>
      <c r="AW3366" s="13" t="s">
        <v>33</v>
      </c>
      <c r="AX3366" s="13" t="s">
        <v>72</v>
      </c>
      <c r="AY3366" s="245" t="s">
        <v>180</v>
      </c>
    </row>
    <row r="3367" s="13" customFormat="1">
      <c r="A3367" s="13"/>
      <c r="B3367" s="235"/>
      <c r="C3367" s="236"/>
      <c r="D3367" s="228" t="s">
        <v>193</v>
      </c>
      <c r="E3367" s="237" t="s">
        <v>19</v>
      </c>
      <c r="F3367" s="238" t="s">
        <v>3632</v>
      </c>
      <c r="G3367" s="236"/>
      <c r="H3367" s="239">
        <v>7.6799999999999997</v>
      </c>
      <c r="I3367" s="240"/>
      <c r="J3367" s="236"/>
      <c r="K3367" s="236"/>
      <c r="L3367" s="241"/>
      <c r="M3367" s="242"/>
      <c r="N3367" s="243"/>
      <c r="O3367" s="243"/>
      <c r="P3367" s="243"/>
      <c r="Q3367" s="243"/>
      <c r="R3367" s="243"/>
      <c r="S3367" s="243"/>
      <c r="T3367" s="244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45" t="s">
        <v>193</v>
      </c>
      <c r="AU3367" s="245" t="s">
        <v>82</v>
      </c>
      <c r="AV3367" s="13" t="s">
        <v>82</v>
      </c>
      <c r="AW3367" s="13" t="s">
        <v>33</v>
      </c>
      <c r="AX3367" s="13" t="s">
        <v>72</v>
      </c>
      <c r="AY3367" s="245" t="s">
        <v>180</v>
      </c>
    </row>
    <row r="3368" s="13" customFormat="1">
      <c r="A3368" s="13"/>
      <c r="B3368" s="235"/>
      <c r="C3368" s="236"/>
      <c r="D3368" s="228" t="s">
        <v>193</v>
      </c>
      <c r="E3368" s="237" t="s">
        <v>19</v>
      </c>
      <c r="F3368" s="238" t="s">
        <v>3633</v>
      </c>
      <c r="G3368" s="236"/>
      <c r="H3368" s="239">
        <v>7.2400000000000002</v>
      </c>
      <c r="I3368" s="240"/>
      <c r="J3368" s="236"/>
      <c r="K3368" s="236"/>
      <c r="L3368" s="241"/>
      <c r="M3368" s="242"/>
      <c r="N3368" s="243"/>
      <c r="O3368" s="243"/>
      <c r="P3368" s="243"/>
      <c r="Q3368" s="243"/>
      <c r="R3368" s="243"/>
      <c r="S3368" s="243"/>
      <c r="T3368" s="244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45" t="s">
        <v>193</v>
      </c>
      <c r="AU3368" s="245" t="s">
        <v>82</v>
      </c>
      <c r="AV3368" s="13" t="s">
        <v>82</v>
      </c>
      <c r="AW3368" s="13" t="s">
        <v>33</v>
      </c>
      <c r="AX3368" s="13" t="s">
        <v>72</v>
      </c>
      <c r="AY3368" s="245" t="s">
        <v>180</v>
      </c>
    </row>
    <row r="3369" s="13" customFormat="1">
      <c r="A3369" s="13"/>
      <c r="B3369" s="235"/>
      <c r="C3369" s="236"/>
      <c r="D3369" s="228" t="s">
        <v>193</v>
      </c>
      <c r="E3369" s="237" t="s">
        <v>19</v>
      </c>
      <c r="F3369" s="238" t="s">
        <v>3634</v>
      </c>
      <c r="G3369" s="236"/>
      <c r="H3369" s="239">
        <v>9.8900000000000006</v>
      </c>
      <c r="I3369" s="240"/>
      <c r="J3369" s="236"/>
      <c r="K3369" s="236"/>
      <c r="L3369" s="241"/>
      <c r="M3369" s="242"/>
      <c r="N3369" s="243"/>
      <c r="O3369" s="243"/>
      <c r="P3369" s="243"/>
      <c r="Q3369" s="243"/>
      <c r="R3369" s="243"/>
      <c r="S3369" s="243"/>
      <c r="T3369" s="244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45" t="s">
        <v>193</v>
      </c>
      <c r="AU3369" s="245" t="s">
        <v>82</v>
      </c>
      <c r="AV3369" s="13" t="s">
        <v>82</v>
      </c>
      <c r="AW3369" s="13" t="s">
        <v>33</v>
      </c>
      <c r="AX3369" s="13" t="s">
        <v>72</v>
      </c>
      <c r="AY3369" s="245" t="s">
        <v>180</v>
      </c>
    </row>
    <row r="3370" s="13" customFormat="1">
      <c r="A3370" s="13"/>
      <c r="B3370" s="235"/>
      <c r="C3370" s="236"/>
      <c r="D3370" s="228" t="s">
        <v>193</v>
      </c>
      <c r="E3370" s="237" t="s">
        <v>19</v>
      </c>
      <c r="F3370" s="238" t="s">
        <v>3635</v>
      </c>
      <c r="G3370" s="236"/>
      <c r="H3370" s="239">
        <v>5.0099999999999998</v>
      </c>
      <c r="I3370" s="240"/>
      <c r="J3370" s="236"/>
      <c r="K3370" s="236"/>
      <c r="L3370" s="241"/>
      <c r="M3370" s="242"/>
      <c r="N3370" s="243"/>
      <c r="O3370" s="243"/>
      <c r="P3370" s="243"/>
      <c r="Q3370" s="243"/>
      <c r="R3370" s="243"/>
      <c r="S3370" s="243"/>
      <c r="T3370" s="244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T3370" s="245" t="s">
        <v>193</v>
      </c>
      <c r="AU3370" s="245" t="s">
        <v>82</v>
      </c>
      <c r="AV3370" s="13" t="s">
        <v>82</v>
      </c>
      <c r="AW3370" s="13" t="s">
        <v>33</v>
      </c>
      <c r="AX3370" s="13" t="s">
        <v>72</v>
      </c>
      <c r="AY3370" s="245" t="s">
        <v>180</v>
      </c>
    </row>
    <row r="3371" s="14" customFormat="1">
      <c r="A3371" s="14"/>
      <c r="B3371" s="246"/>
      <c r="C3371" s="247"/>
      <c r="D3371" s="228" t="s">
        <v>193</v>
      </c>
      <c r="E3371" s="248" t="s">
        <v>19</v>
      </c>
      <c r="F3371" s="249" t="s">
        <v>1755</v>
      </c>
      <c r="G3371" s="247"/>
      <c r="H3371" s="248" t="s">
        <v>19</v>
      </c>
      <c r="I3371" s="250"/>
      <c r="J3371" s="247"/>
      <c r="K3371" s="247"/>
      <c r="L3371" s="251"/>
      <c r="M3371" s="252"/>
      <c r="N3371" s="253"/>
      <c r="O3371" s="253"/>
      <c r="P3371" s="253"/>
      <c r="Q3371" s="253"/>
      <c r="R3371" s="253"/>
      <c r="S3371" s="253"/>
      <c r="T3371" s="254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55" t="s">
        <v>193</v>
      </c>
      <c r="AU3371" s="255" t="s">
        <v>82</v>
      </c>
      <c r="AV3371" s="14" t="s">
        <v>80</v>
      </c>
      <c r="AW3371" s="14" t="s">
        <v>33</v>
      </c>
      <c r="AX3371" s="14" t="s">
        <v>72</v>
      </c>
      <c r="AY3371" s="255" t="s">
        <v>180</v>
      </c>
    </row>
    <row r="3372" s="13" customFormat="1">
      <c r="A3372" s="13"/>
      <c r="B3372" s="235"/>
      <c r="C3372" s="236"/>
      <c r="D3372" s="228" t="s">
        <v>193</v>
      </c>
      <c r="E3372" s="237" t="s">
        <v>19</v>
      </c>
      <c r="F3372" s="238" t="s">
        <v>3636</v>
      </c>
      <c r="G3372" s="236"/>
      <c r="H3372" s="239">
        <v>15.33</v>
      </c>
      <c r="I3372" s="240"/>
      <c r="J3372" s="236"/>
      <c r="K3372" s="236"/>
      <c r="L3372" s="241"/>
      <c r="M3372" s="242"/>
      <c r="N3372" s="243"/>
      <c r="O3372" s="243"/>
      <c r="P3372" s="243"/>
      <c r="Q3372" s="243"/>
      <c r="R3372" s="243"/>
      <c r="S3372" s="243"/>
      <c r="T3372" s="244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45" t="s">
        <v>193</v>
      </c>
      <c r="AU3372" s="245" t="s">
        <v>82</v>
      </c>
      <c r="AV3372" s="13" t="s">
        <v>82</v>
      </c>
      <c r="AW3372" s="13" t="s">
        <v>33</v>
      </c>
      <c r="AX3372" s="13" t="s">
        <v>72</v>
      </c>
      <c r="AY3372" s="245" t="s">
        <v>180</v>
      </c>
    </row>
    <row r="3373" s="13" customFormat="1">
      <c r="A3373" s="13"/>
      <c r="B3373" s="235"/>
      <c r="C3373" s="236"/>
      <c r="D3373" s="228" t="s">
        <v>193</v>
      </c>
      <c r="E3373" s="237" t="s">
        <v>19</v>
      </c>
      <c r="F3373" s="238" t="s">
        <v>3637</v>
      </c>
      <c r="G3373" s="236"/>
      <c r="H3373" s="239">
        <v>11.154999999999999</v>
      </c>
      <c r="I3373" s="240"/>
      <c r="J3373" s="236"/>
      <c r="K3373" s="236"/>
      <c r="L3373" s="241"/>
      <c r="M3373" s="242"/>
      <c r="N3373" s="243"/>
      <c r="O3373" s="243"/>
      <c r="P3373" s="243"/>
      <c r="Q3373" s="243"/>
      <c r="R3373" s="243"/>
      <c r="S3373" s="243"/>
      <c r="T3373" s="244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45" t="s">
        <v>193</v>
      </c>
      <c r="AU3373" s="245" t="s">
        <v>82</v>
      </c>
      <c r="AV3373" s="13" t="s">
        <v>82</v>
      </c>
      <c r="AW3373" s="13" t="s">
        <v>33</v>
      </c>
      <c r="AX3373" s="13" t="s">
        <v>72</v>
      </c>
      <c r="AY3373" s="245" t="s">
        <v>180</v>
      </c>
    </row>
    <row r="3374" s="13" customFormat="1">
      <c r="A3374" s="13"/>
      <c r="B3374" s="235"/>
      <c r="C3374" s="236"/>
      <c r="D3374" s="228" t="s">
        <v>193</v>
      </c>
      <c r="E3374" s="237" t="s">
        <v>19</v>
      </c>
      <c r="F3374" s="238" t="s">
        <v>3638</v>
      </c>
      <c r="G3374" s="236"/>
      <c r="H3374" s="239">
        <v>6.2699999999999996</v>
      </c>
      <c r="I3374" s="240"/>
      <c r="J3374" s="236"/>
      <c r="K3374" s="236"/>
      <c r="L3374" s="241"/>
      <c r="M3374" s="242"/>
      <c r="N3374" s="243"/>
      <c r="O3374" s="243"/>
      <c r="P3374" s="243"/>
      <c r="Q3374" s="243"/>
      <c r="R3374" s="243"/>
      <c r="S3374" s="243"/>
      <c r="T3374" s="244"/>
      <c r="U3374" s="13"/>
      <c r="V3374" s="13"/>
      <c r="W3374" s="13"/>
      <c r="X3374" s="13"/>
      <c r="Y3374" s="13"/>
      <c r="Z3374" s="13"/>
      <c r="AA3374" s="13"/>
      <c r="AB3374" s="13"/>
      <c r="AC3374" s="13"/>
      <c r="AD3374" s="13"/>
      <c r="AE3374" s="13"/>
      <c r="AT3374" s="245" t="s">
        <v>193</v>
      </c>
      <c r="AU3374" s="245" t="s">
        <v>82</v>
      </c>
      <c r="AV3374" s="13" t="s">
        <v>82</v>
      </c>
      <c r="AW3374" s="13" t="s">
        <v>33</v>
      </c>
      <c r="AX3374" s="13" t="s">
        <v>72</v>
      </c>
      <c r="AY3374" s="245" t="s">
        <v>180</v>
      </c>
    </row>
    <row r="3375" s="13" customFormat="1">
      <c r="A3375" s="13"/>
      <c r="B3375" s="235"/>
      <c r="C3375" s="236"/>
      <c r="D3375" s="228" t="s">
        <v>193</v>
      </c>
      <c r="E3375" s="237" t="s">
        <v>19</v>
      </c>
      <c r="F3375" s="238" t="s">
        <v>3639</v>
      </c>
      <c r="G3375" s="236"/>
      <c r="H3375" s="239">
        <v>4.7999999999999998</v>
      </c>
      <c r="I3375" s="240"/>
      <c r="J3375" s="236"/>
      <c r="K3375" s="236"/>
      <c r="L3375" s="241"/>
      <c r="M3375" s="242"/>
      <c r="N3375" s="243"/>
      <c r="O3375" s="243"/>
      <c r="P3375" s="243"/>
      <c r="Q3375" s="243"/>
      <c r="R3375" s="243"/>
      <c r="S3375" s="243"/>
      <c r="T3375" s="244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45" t="s">
        <v>193</v>
      </c>
      <c r="AU3375" s="245" t="s">
        <v>82</v>
      </c>
      <c r="AV3375" s="13" t="s">
        <v>82</v>
      </c>
      <c r="AW3375" s="13" t="s">
        <v>33</v>
      </c>
      <c r="AX3375" s="13" t="s">
        <v>72</v>
      </c>
      <c r="AY3375" s="245" t="s">
        <v>180</v>
      </c>
    </row>
    <row r="3376" s="14" customFormat="1">
      <c r="A3376" s="14"/>
      <c r="B3376" s="246"/>
      <c r="C3376" s="247"/>
      <c r="D3376" s="228" t="s">
        <v>193</v>
      </c>
      <c r="E3376" s="248" t="s">
        <v>19</v>
      </c>
      <c r="F3376" s="249" t="s">
        <v>2392</v>
      </c>
      <c r="G3376" s="247"/>
      <c r="H3376" s="248" t="s">
        <v>19</v>
      </c>
      <c r="I3376" s="250"/>
      <c r="J3376" s="247"/>
      <c r="K3376" s="247"/>
      <c r="L3376" s="251"/>
      <c r="M3376" s="252"/>
      <c r="N3376" s="253"/>
      <c r="O3376" s="253"/>
      <c r="P3376" s="253"/>
      <c r="Q3376" s="253"/>
      <c r="R3376" s="253"/>
      <c r="S3376" s="253"/>
      <c r="T3376" s="25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T3376" s="255" t="s">
        <v>193</v>
      </c>
      <c r="AU3376" s="255" t="s">
        <v>82</v>
      </c>
      <c r="AV3376" s="14" t="s">
        <v>80</v>
      </c>
      <c r="AW3376" s="14" t="s">
        <v>33</v>
      </c>
      <c r="AX3376" s="14" t="s">
        <v>72</v>
      </c>
      <c r="AY3376" s="255" t="s">
        <v>180</v>
      </c>
    </row>
    <row r="3377" s="13" customFormat="1">
      <c r="A3377" s="13"/>
      <c r="B3377" s="235"/>
      <c r="C3377" s="236"/>
      <c r="D3377" s="228" t="s">
        <v>193</v>
      </c>
      <c r="E3377" s="237" t="s">
        <v>19</v>
      </c>
      <c r="F3377" s="238" t="s">
        <v>3640</v>
      </c>
      <c r="G3377" s="236"/>
      <c r="H3377" s="239">
        <v>29.609999999999999</v>
      </c>
      <c r="I3377" s="240"/>
      <c r="J3377" s="236"/>
      <c r="K3377" s="236"/>
      <c r="L3377" s="241"/>
      <c r="M3377" s="242"/>
      <c r="N3377" s="243"/>
      <c r="O3377" s="243"/>
      <c r="P3377" s="243"/>
      <c r="Q3377" s="243"/>
      <c r="R3377" s="243"/>
      <c r="S3377" s="243"/>
      <c r="T3377" s="244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45" t="s">
        <v>193</v>
      </c>
      <c r="AU3377" s="245" t="s">
        <v>82</v>
      </c>
      <c r="AV3377" s="13" t="s">
        <v>82</v>
      </c>
      <c r="AW3377" s="13" t="s">
        <v>33</v>
      </c>
      <c r="AX3377" s="13" t="s">
        <v>72</v>
      </c>
      <c r="AY3377" s="245" t="s">
        <v>180</v>
      </c>
    </row>
    <row r="3378" s="13" customFormat="1">
      <c r="A3378" s="13"/>
      <c r="B3378" s="235"/>
      <c r="C3378" s="236"/>
      <c r="D3378" s="228" t="s">
        <v>193</v>
      </c>
      <c r="E3378" s="237" t="s">
        <v>19</v>
      </c>
      <c r="F3378" s="238" t="s">
        <v>3641</v>
      </c>
      <c r="G3378" s="236"/>
      <c r="H3378" s="239">
        <v>7.2000000000000002</v>
      </c>
      <c r="I3378" s="240"/>
      <c r="J3378" s="236"/>
      <c r="K3378" s="236"/>
      <c r="L3378" s="241"/>
      <c r="M3378" s="242"/>
      <c r="N3378" s="243"/>
      <c r="O3378" s="243"/>
      <c r="P3378" s="243"/>
      <c r="Q3378" s="243"/>
      <c r="R3378" s="243"/>
      <c r="S3378" s="243"/>
      <c r="T3378" s="244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T3378" s="245" t="s">
        <v>193</v>
      </c>
      <c r="AU3378" s="245" t="s">
        <v>82</v>
      </c>
      <c r="AV3378" s="13" t="s">
        <v>82</v>
      </c>
      <c r="AW3378" s="13" t="s">
        <v>33</v>
      </c>
      <c r="AX3378" s="13" t="s">
        <v>72</v>
      </c>
      <c r="AY3378" s="245" t="s">
        <v>180</v>
      </c>
    </row>
    <row r="3379" s="14" customFormat="1">
      <c r="A3379" s="14"/>
      <c r="B3379" s="246"/>
      <c r="C3379" s="247"/>
      <c r="D3379" s="228" t="s">
        <v>193</v>
      </c>
      <c r="E3379" s="248" t="s">
        <v>19</v>
      </c>
      <c r="F3379" s="249" t="s">
        <v>2396</v>
      </c>
      <c r="G3379" s="247"/>
      <c r="H3379" s="248" t="s">
        <v>19</v>
      </c>
      <c r="I3379" s="250"/>
      <c r="J3379" s="247"/>
      <c r="K3379" s="247"/>
      <c r="L3379" s="251"/>
      <c r="M3379" s="252"/>
      <c r="N3379" s="253"/>
      <c r="O3379" s="253"/>
      <c r="P3379" s="253"/>
      <c r="Q3379" s="253"/>
      <c r="R3379" s="253"/>
      <c r="S3379" s="253"/>
      <c r="T3379" s="254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T3379" s="255" t="s">
        <v>193</v>
      </c>
      <c r="AU3379" s="255" t="s">
        <v>82</v>
      </c>
      <c r="AV3379" s="14" t="s">
        <v>80</v>
      </c>
      <c r="AW3379" s="14" t="s">
        <v>33</v>
      </c>
      <c r="AX3379" s="14" t="s">
        <v>72</v>
      </c>
      <c r="AY3379" s="255" t="s">
        <v>180</v>
      </c>
    </row>
    <row r="3380" s="13" customFormat="1">
      <c r="A3380" s="13"/>
      <c r="B3380" s="235"/>
      <c r="C3380" s="236"/>
      <c r="D3380" s="228" t="s">
        <v>193</v>
      </c>
      <c r="E3380" s="237" t="s">
        <v>19</v>
      </c>
      <c r="F3380" s="238" t="s">
        <v>3642</v>
      </c>
      <c r="G3380" s="236"/>
      <c r="H3380" s="239">
        <v>28.817</v>
      </c>
      <c r="I3380" s="240"/>
      <c r="J3380" s="236"/>
      <c r="K3380" s="236"/>
      <c r="L3380" s="241"/>
      <c r="M3380" s="242"/>
      <c r="N3380" s="243"/>
      <c r="O3380" s="243"/>
      <c r="P3380" s="243"/>
      <c r="Q3380" s="243"/>
      <c r="R3380" s="243"/>
      <c r="S3380" s="243"/>
      <c r="T3380" s="244"/>
      <c r="U3380" s="13"/>
      <c r="V3380" s="13"/>
      <c r="W3380" s="13"/>
      <c r="X3380" s="13"/>
      <c r="Y3380" s="13"/>
      <c r="Z3380" s="13"/>
      <c r="AA3380" s="13"/>
      <c r="AB3380" s="13"/>
      <c r="AC3380" s="13"/>
      <c r="AD3380" s="13"/>
      <c r="AE3380" s="13"/>
      <c r="AT3380" s="245" t="s">
        <v>193</v>
      </c>
      <c r="AU3380" s="245" t="s">
        <v>82</v>
      </c>
      <c r="AV3380" s="13" t="s">
        <v>82</v>
      </c>
      <c r="AW3380" s="13" t="s">
        <v>33</v>
      </c>
      <c r="AX3380" s="13" t="s">
        <v>72</v>
      </c>
      <c r="AY3380" s="245" t="s">
        <v>180</v>
      </c>
    </row>
    <row r="3381" s="14" customFormat="1">
      <c r="A3381" s="14"/>
      <c r="B3381" s="246"/>
      <c r="C3381" s="247"/>
      <c r="D3381" s="228" t="s">
        <v>193</v>
      </c>
      <c r="E3381" s="248" t="s">
        <v>19</v>
      </c>
      <c r="F3381" s="249" t="s">
        <v>2402</v>
      </c>
      <c r="G3381" s="247"/>
      <c r="H3381" s="248" t="s">
        <v>19</v>
      </c>
      <c r="I3381" s="250"/>
      <c r="J3381" s="247"/>
      <c r="K3381" s="247"/>
      <c r="L3381" s="251"/>
      <c r="M3381" s="252"/>
      <c r="N3381" s="253"/>
      <c r="O3381" s="253"/>
      <c r="P3381" s="253"/>
      <c r="Q3381" s="253"/>
      <c r="R3381" s="253"/>
      <c r="S3381" s="253"/>
      <c r="T3381" s="254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55" t="s">
        <v>193</v>
      </c>
      <c r="AU3381" s="255" t="s">
        <v>82</v>
      </c>
      <c r="AV3381" s="14" t="s">
        <v>80</v>
      </c>
      <c r="AW3381" s="14" t="s">
        <v>33</v>
      </c>
      <c r="AX3381" s="14" t="s">
        <v>72</v>
      </c>
      <c r="AY3381" s="255" t="s">
        <v>180</v>
      </c>
    </row>
    <row r="3382" s="13" customFormat="1">
      <c r="A3382" s="13"/>
      <c r="B3382" s="235"/>
      <c r="C3382" s="236"/>
      <c r="D3382" s="228" t="s">
        <v>193</v>
      </c>
      <c r="E3382" s="237" t="s">
        <v>19</v>
      </c>
      <c r="F3382" s="238" t="s">
        <v>3643</v>
      </c>
      <c r="G3382" s="236"/>
      <c r="H3382" s="239">
        <v>28.07</v>
      </c>
      <c r="I3382" s="240"/>
      <c r="J3382" s="236"/>
      <c r="K3382" s="236"/>
      <c r="L3382" s="241"/>
      <c r="M3382" s="242"/>
      <c r="N3382" s="243"/>
      <c r="O3382" s="243"/>
      <c r="P3382" s="243"/>
      <c r="Q3382" s="243"/>
      <c r="R3382" s="243"/>
      <c r="S3382" s="243"/>
      <c r="T3382" s="244"/>
      <c r="U3382" s="13"/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3"/>
      <c r="AT3382" s="245" t="s">
        <v>193</v>
      </c>
      <c r="AU3382" s="245" t="s">
        <v>82</v>
      </c>
      <c r="AV3382" s="13" t="s">
        <v>82</v>
      </c>
      <c r="AW3382" s="13" t="s">
        <v>33</v>
      </c>
      <c r="AX3382" s="13" t="s">
        <v>72</v>
      </c>
      <c r="AY3382" s="245" t="s">
        <v>180</v>
      </c>
    </row>
    <row r="3383" s="13" customFormat="1">
      <c r="A3383" s="13"/>
      <c r="B3383" s="235"/>
      <c r="C3383" s="236"/>
      <c r="D3383" s="228" t="s">
        <v>193</v>
      </c>
      <c r="E3383" s="237" t="s">
        <v>19</v>
      </c>
      <c r="F3383" s="238" t="s">
        <v>3644</v>
      </c>
      <c r="G3383" s="236"/>
      <c r="H3383" s="239">
        <v>13.130000000000001</v>
      </c>
      <c r="I3383" s="240"/>
      <c r="J3383" s="236"/>
      <c r="K3383" s="236"/>
      <c r="L3383" s="241"/>
      <c r="M3383" s="242"/>
      <c r="N3383" s="243"/>
      <c r="O3383" s="243"/>
      <c r="P3383" s="243"/>
      <c r="Q3383" s="243"/>
      <c r="R3383" s="243"/>
      <c r="S3383" s="243"/>
      <c r="T3383" s="244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45" t="s">
        <v>193</v>
      </c>
      <c r="AU3383" s="245" t="s">
        <v>82</v>
      </c>
      <c r="AV3383" s="13" t="s">
        <v>82</v>
      </c>
      <c r="AW3383" s="13" t="s">
        <v>33</v>
      </c>
      <c r="AX3383" s="13" t="s">
        <v>72</v>
      </c>
      <c r="AY3383" s="245" t="s">
        <v>180</v>
      </c>
    </row>
    <row r="3384" s="14" customFormat="1">
      <c r="A3384" s="14"/>
      <c r="B3384" s="246"/>
      <c r="C3384" s="247"/>
      <c r="D3384" s="228" t="s">
        <v>193</v>
      </c>
      <c r="E3384" s="248" t="s">
        <v>19</v>
      </c>
      <c r="F3384" s="249" t="s">
        <v>1729</v>
      </c>
      <c r="G3384" s="247"/>
      <c r="H3384" s="248" t="s">
        <v>19</v>
      </c>
      <c r="I3384" s="250"/>
      <c r="J3384" s="247"/>
      <c r="K3384" s="247"/>
      <c r="L3384" s="251"/>
      <c r="M3384" s="252"/>
      <c r="N3384" s="253"/>
      <c r="O3384" s="253"/>
      <c r="P3384" s="253"/>
      <c r="Q3384" s="253"/>
      <c r="R3384" s="253"/>
      <c r="S3384" s="253"/>
      <c r="T3384" s="254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5" t="s">
        <v>193</v>
      </c>
      <c r="AU3384" s="255" t="s">
        <v>82</v>
      </c>
      <c r="AV3384" s="14" t="s">
        <v>80</v>
      </c>
      <c r="AW3384" s="14" t="s">
        <v>33</v>
      </c>
      <c r="AX3384" s="14" t="s">
        <v>72</v>
      </c>
      <c r="AY3384" s="255" t="s">
        <v>180</v>
      </c>
    </row>
    <row r="3385" s="14" customFormat="1">
      <c r="A3385" s="14"/>
      <c r="B3385" s="246"/>
      <c r="C3385" s="247"/>
      <c r="D3385" s="228" t="s">
        <v>193</v>
      </c>
      <c r="E3385" s="248" t="s">
        <v>19</v>
      </c>
      <c r="F3385" s="249" t="s">
        <v>2407</v>
      </c>
      <c r="G3385" s="247"/>
      <c r="H3385" s="248" t="s">
        <v>19</v>
      </c>
      <c r="I3385" s="250"/>
      <c r="J3385" s="247"/>
      <c r="K3385" s="247"/>
      <c r="L3385" s="251"/>
      <c r="M3385" s="252"/>
      <c r="N3385" s="253"/>
      <c r="O3385" s="253"/>
      <c r="P3385" s="253"/>
      <c r="Q3385" s="253"/>
      <c r="R3385" s="253"/>
      <c r="S3385" s="253"/>
      <c r="T3385" s="254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5" t="s">
        <v>193</v>
      </c>
      <c r="AU3385" s="255" t="s">
        <v>82</v>
      </c>
      <c r="AV3385" s="14" t="s">
        <v>80</v>
      </c>
      <c r="AW3385" s="14" t="s">
        <v>33</v>
      </c>
      <c r="AX3385" s="14" t="s">
        <v>72</v>
      </c>
      <c r="AY3385" s="255" t="s">
        <v>180</v>
      </c>
    </row>
    <row r="3386" s="13" customFormat="1">
      <c r="A3386" s="13"/>
      <c r="B3386" s="235"/>
      <c r="C3386" s="236"/>
      <c r="D3386" s="228" t="s">
        <v>193</v>
      </c>
      <c r="E3386" s="237" t="s">
        <v>19</v>
      </c>
      <c r="F3386" s="238" t="s">
        <v>3645</v>
      </c>
      <c r="G3386" s="236"/>
      <c r="H3386" s="239">
        <v>27.164999999999999</v>
      </c>
      <c r="I3386" s="240"/>
      <c r="J3386" s="236"/>
      <c r="K3386" s="236"/>
      <c r="L3386" s="241"/>
      <c r="M3386" s="242"/>
      <c r="N3386" s="243"/>
      <c r="O3386" s="243"/>
      <c r="P3386" s="243"/>
      <c r="Q3386" s="243"/>
      <c r="R3386" s="243"/>
      <c r="S3386" s="243"/>
      <c r="T3386" s="244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T3386" s="245" t="s">
        <v>193</v>
      </c>
      <c r="AU3386" s="245" t="s">
        <v>82</v>
      </c>
      <c r="AV3386" s="13" t="s">
        <v>82</v>
      </c>
      <c r="AW3386" s="13" t="s">
        <v>33</v>
      </c>
      <c r="AX3386" s="13" t="s">
        <v>72</v>
      </c>
      <c r="AY3386" s="245" t="s">
        <v>180</v>
      </c>
    </row>
    <row r="3387" s="14" customFormat="1">
      <c r="A3387" s="14"/>
      <c r="B3387" s="246"/>
      <c r="C3387" s="247"/>
      <c r="D3387" s="228" t="s">
        <v>193</v>
      </c>
      <c r="E3387" s="248" t="s">
        <v>19</v>
      </c>
      <c r="F3387" s="249" t="s">
        <v>2413</v>
      </c>
      <c r="G3387" s="247"/>
      <c r="H3387" s="248" t="s">
        <v>19</v>
      </c>
      <c r="I3387" s="250"/>
      <c r="J3387" s="247"/>
      <c r="K3387" s="247"/>
      <c r="L3387" s="251"/>
      <c r="M3387" s="252"/>
      <c r="N3387" s="253"/>
      <c r="O3387" s="253"/>
      <c r="P3387" s="253"/>
      <c r="Q3387" s="253"/>
      <c r="R3387" s="253"/>
      <c r="S3387" s="253"/>
      <c r="T3387" s="25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5" t="s">
        <v>193</v>
      </c>
      <c r="AU3387" s="255" t="s">
        <v>82</v>
      </c>
      <c r="AV3387" s="14" t="s">
        <v>80</v>
      </c>
      <c r="AW3387" s="14" t="s">
        <v>33</v>
      </c>
      <c r="AX3387" s="14" t="s">
        <v>72</v>
      </c>
      <c r="AY3387" s="255" t="s">
        <v>180</v>
      </c>
    </row>
    <row r="3388" s="13" customFormat="1">
      <c r="A3388" s="13"/>
      <c r="B3388" s="235"/>
      <c r="C3388" s="236"/>
      <c r="D3388" s="228" t="s">
        <v>193</v>
      </c>
      <c r="E3388" s="237" t="s">
        <v>19</v>
      </c>
      <c r="F3388" s="238" t="s">
        <v>3646</v>
      </c>
      <c r="G3388" s="236"/>
      <c r="H3388" s="239">
        <v>22.449999999999999</v>
      </c>
      <c r="I3388" s="240"/>
      <c r="J3388" s="236"/>
      <c r="K3388" s="236"/>
      <c r="L3388" s="241"/>
      <c r="M3388" s="242"/>
      <c r="N3388" s="243"/>
      <c r="O3388" s="243"/>
      <c r="P3388" s="243"/>
      <c r="Q3388" s="243"/>
      <c r="R3388" s="243"/>
      <c r="S3388" s="243"/>
      <c r="T3388" s="244"/>
      <c r="U3388" s="13"/>
      <c r="V3388" s="13"/>
      <c r="W3388" s="13"/>
      <c r="X3388" s="13"/>
      <c r="Y3388" s="13"/>
      <c r="Z3388" s="13"/>
      <c r="AA3388" s="13"/>
      <c r="AB3388" s="13"/>
      <c r="AC3388" s="13"/>
      <c r="AD3388" s="13"/>
      <c r="AE3388" s="13"/>
      <c r="AT3388" s="245" t="s">
        <v>193</v>
      </c>
      <c r="AU3388" s="245" t="s">
        <v>82</v>
      </c>
      <c r="AV3388" s="13" t="s">
        <v>82</v>
      </c>
      <c r="AW3388" s="13" t="s">
        <v>33</v>
      </c>
      <c r="AX3388" s="13" t="s">
        <v>72</v>
      </c>
      <c r="AY3388" s="245" t="s">
        <v>180</v>
      </c>
    </row>
    <row r="3389" s="14" customFormat="1">
      <c r="A3389" s="14"/>
      <c r="B3389" s="246"/>
      <c r="C3389" s="247"/>
      <c r="D3389" s="228" t="s">
        <v>193</v>
      </c>
      <c r="E3389" s="248" t="s">
        <v>19</v>
      </c>
      <c r="F3389" s="249" t="s">
        <v>2416</v>
      </c>
      <c r="G3389" s="247"/>
      <c r="H3389" s="248" t="s">
        <v>19</v>
      </c>
      <c r="I3389" s="250"/>
      <c r="J3389" s="247"/>
      <c r="K3389" s="247"/>
      <c r="L3389" s="251"/>
      <c r="M3389" s="252"/>
      <c r="N3389" s="253"/>
      <c r="O3389" s="253"/>
      <c r="P3389" s="253"/>
      <c r="Q3389" s="253"/>
      <c r="R3389" s="253"/>
      <c r="S3389" s="253"/>
      <c r="T3389" s="25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5" t="s">
        <v>193</v>
      </c>
      <c r="AU3389" s="255" t="s">
        <v>82</v>
      </c>
      <c r="AV3389" s="14" t="s">
        <v>80</v>
      </c>
      <c r="AW3389" s="14" t="s">
        <v>33</v>
      </c>
      <c r="AX3389" s="14" t="s">
        <v>72</v>
      </c>
      <c r="AY3389" s="255" t="s">
        <v>180</v>
      </c>
    </row>
    <row r="3390" s="13" customFormat="1">
      <c r="A3390" s="13"/>
      <c r="B3390" s="235"/>
      <c r="C3390" s="236"/>
      <c r="D3390" s="228" t="s">
        <v>193</v>
      </c>
      <c r="E3390" s="237" t="s">
        <v>19</v>
      </c>
      <c r="F3390" s="238" t="s">
        <v>3647</v>
      </c>
      <c r="G3390" s="236"/>
      <c r="H3390" s="239">
        <v>8.4350000000000005</v>
      </c>
      <c r="I3390" s="240"/>
      <c r="J3390" s="236"/>
      <c r="K3390" s="236"/>
      <c r="L3390" s="241"/>
      <c r="M3390" s="242"/>
      <c r="N3390" s="243"/>
      <c r="O3390" s="243"/>
      <c r="P3390" s="243"/>
      <c r="Q3390" s="243"/>
      <c r="R3390" s="243"/>
      <c r="S3390" s="243"/>
      <c r="T3390" s="244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45" t="s">
        <v>193</v>
      </c>
      <c r="AU3390" s="245" t="s">
        <v>82</v>
      </c>
      <c r="AV3390" s="13" t="s">
        <v>82</v>
      </c>
      <c r="AW3390" s="13" t="s">
        <v>33</v>
      </c>
      <c r="AX3390" s="13" t="s">
        <v>72</v>
      </c>
      <c r="AY3390" s="245" t="s">
        <v>180</v>
      </c>
    </row>
    <row r="3391" s="13" customFormat="1">
      <c r="A3391" s="13"/>
      <c r="B3391" s="235"/>
      <c r="C3391" s="236"/>
      <c r="D3391" s="228" t="s">
        <v>193</v>
      </c>
      <c r="E3391" s="237" t="s">
        <v>19</v>
      </c>
      <c r="F3391" s="238" t="s">
        <v>3648</v>
      </c>
      <c r="G3391" s="236"/>
      <c r="H3391" s="239">
        <v>38.280000000000001</v>
      </c>
      <c r="I3391" s="240"/>
      <c r="J3391" s="236"/>
      <c r="K3391" s="236"/>
      <c r="L3391" s="241"/>
      <c r="M3391" s="242"/>
      <c r="N3391" s="243"/>
      <c r="O3391" s="243"/>
      <c r="P3391" s="243"/>
      <c r="Q3391" s="243"/>
      <c r="R3391" s="243"/>
      <c r="S3391" s="243"/>
      <c r="T3391" s="244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45" t="s">
        <v>193</v>
      </c>
      <c r="AU3391" s="245" t="s">
        <v>82</v>
      </c>
      <c r="AV3391" s="13" t="s">
        <v>82</v>
      </c>
      <c r="AW3391" s="13" t="s">
        <v>33</v>
      </c>
      <c r="AX3391" s="13" t="s">
        <v>72</v>
      </c>
      <c r="AY3391" s="245" t="s">
        <v>180</v>
      </c>
    </row>
    <row r="3392" s="14" customFormat="1">
      <c r="A3392" s="14"/>
      <c r="B3392" s="246"/>
      <c r="C3392" s="247"/>
      <c r="D3392" s="228" t="s">
        <v>193</v>
      </c>
      <c r="E3392" s="248" t="s">
        <v>19</v>
      </c>
      <c r="F3392" s="249" t="s">
        <v>1730</v>
      </c>
      <c r="G3392" s="247"/>
      <c r="H3392" s="248" t="s">
        <v>19</v>
      </c>
      <c r="I3392" s="250"/>
      <c r="J3392" s="247"/>
      <c r="K3392" s="247"/>
      <c r="L3392" s="251"/>
      <c r="M3392" s="252"/>
      <c r="N3392" s="253"/>
      <c r="O3392" s="253"/>
      <c r="P3392" s="253"/>
      <c r="Q3392" s="253"/>
      <c r="R3392" s="253"/>
      <c r="S3392" s="253"/>
      <c r="T3392" s="254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T3392" s="255" t="s">
        <v>193</v>
      </c>
      <c r="AU3392" s="255" t="s">
        <v>82</v>
      </c>
      <c r="AV3392" s="14" t="s">
        <v>80</v>
      </c>
      <c r="AW3392" s="14" t="s">
        <v>33</v>
      </c>
      <c r="AX3392" s="14" t="s">
        <v>72</v>
      </c>
      <c r="AY3392" s="255" t="s">
        <v>180</v>
      </c>
    </row>
    <row r="3393" s="13" customFormat="1">
      <c r="A3393" s="13"/>
      <c r="B3393" s="235"/>
      <c r="C3393" s="236"/>
      <c r="D3393" s="228" t="s">
        <v>193</v>
      </c>
      <c r="E3393" s="237" t="s">
        <v>19</v>
      </c>
      <c r="F3393" s="238" t="s">
        <v>3649</v>
      </c>
      <c r="G3393" s="236"/>
      <c r="H3393" s="239">
        <v>12.98</v>
      </c>
      <c r="I3393" s="240"/>
      <c r="J3393" s="236"/>
      <c r="K3393" s="236"/>
      <c r="L3393" s="241"/>
      <c r="M3393" s="242"/>
      <c r="N3393" s="243"/>
      <c r="O3393" s="243"/>
      <c r="P3393" s="243"/>
      <c r="Q3393" s="243"/>
      <c r="R3393" s="243"/>
      <c r="S3393" s="243"/>
      <c r="T3393" s="244"/>
      <c r="U3393" s="13"/>
      <c r="V3393" s="13"/>
      <c r="W3393" s="13"/>
      <c r="X3393" s="13"/>
      <c r="Y3393" s="13"/>
      <c r="Z3393" s="13"/>
      <c r="AA3393" s="13"/>
      <c r="AB3393" s="13"/>
      <c r="AC3393" s="13"/>
      <c r="AD3393" s="13"/>
      <c r="AE3393" s="13"/>
      <c r="AT3393" s="245" t="s">
        <v>193</v>
      </c>
      <c r="AU3393" s="245" t="s">
        <v>82</v>
      </c>
      <c r="AV3393" s="13" t="s">
        <v>82</v>
      </c>
      <c r="AW3393" s="13" t="s">
        <v>33</v>
      </c>
      <c r="AX3393" s="13" t="s">
        <v>72</v>
      </c>
      <c r="AY3393" s="245" t="s">
        <v>180</v>
      </c>
    </row>
    <row r="3394" s="13" customFormat="1">
      <c r="A3394" s="13"/>
      <c r="B3394" s="235"/>
      <c r="C3394" s="236"/>
      <c r="D3394" s="228" t="s">
        <v>193</v>
      </c>
      <c r="E3394" s="237" t="s">
        <v>19</v>
      </c>
      <c r="F3394" s="238" t="s">
        <v>3650</v>
      </c>
      <c r="G3394" s="236"/>
      <c r="H3394" s="239">
        <v>15.57</v>
      </c>
      <c r="I3394" s="240"/>
      <c r="J3394" s="236"/>
      <c r="K3394" s="236"/>
      <c r="L3394" s="241"/>
      <c r="M3394" s="242"/>
      <c r="N3394" s="243"/>
      <c r="O3394" s="243"/>
      <c r="P3394" s="243"/>
      <c r="Q3394" s="243"/>
      <c r="R3394" s="243"/>
      <c r="S3394" s="243"/>
      <c r="T3394" s="244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45" t="s">
        <v>193</v>
      </c>
      <c r="AU3394" s="245" t="s">
        <v>82</v>
      </c>
      <c r="AV3394" s="13" t="s">
        <v>82</v>
      </c>
      <c r="AW3394" s="13" t="s">
        <v>33</v>
      </c>
      <c r="AX3394" s="13" t="s">
        <v>72</v>
      </c>
      <c r="AY3394" s="245" t="s">
        <v>180</v>
      </c>
    </row>
    <row r="3395" s="14" customFormat="1">
      <c r="A3395" s="14"/>
      <c r="B3395" s="246"/>
      <c r="C3395" s="247"/>
      <c r="D3395" s="228" t="s">
        <v>193</v>
      </c>
      <c r="E3395" s="248" t="s">
        <v>19</v>
      </c>
      <c r="F3395" s="249" t="s">
        <v>2424</v>
      </c>
      <c r="G3395" s="247"/>
      <c r="H3395" s="248" t="s">
        <v>19</v>
      </c>
      <c r="I3395" s="250"/>
      <c r="J3395" s="247"/>
      <c r="K3395" s="247"/>
      <c r="L3395" s="251"/>
      <c r="M3395" s="252"/>
      <c r="N3395" s="253"/>
      <c r="O3395" s="253"/>
      <c r="P3395" s="253"/>
      <c r="Q3395" s="253"/>
      <c r="R3395" s="253"/>
      <c r="S3395" s="253"/>
      <c r="T3395" s="25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5" t="s">
        <v>193</v>
      </c>
      <c r="AU3395" s="255" t="s">
        <v>82</v>
      </c>
      <c r="AV3395" s="14" t="s">
        <v>80</v>
      </c>
      <c r="AW3395" s="14" t="s">
        <v>33</v>
      </c>
      <c r="AX3395" s="14" t="s">
        <v>72</v>
      </c>
      <c r="AY3395" s="255" t="s">
        <v>180</v>
      </c>
    </row>
    <row r="3396" s="13" customFormat="1">
      <c r="A3396" s="13"/>
      <c r="B3396" s="235"/>
      <c r="C3396" s="236"/>
      <c r="D3396" s="228" t="s">
        <v>193</v>
      </c>
      <c r="E3396" s="237" t="s">
        <v>19</v>
      </c>
      <c r="F3396" s="238" t="s">
        <v>3651</v>
      </c>
      <c r="G3396" s="236"/>
      <c r="H3396" s="239">
        <v>14.503</v>
      </c>
      <c r="I3396" s="240"/>
      <c r="J3396" s="236"/>
      <c r="K3396" s="236"/>
      <c r="L3396" s="241"/>
      <c r="M3396" s="242"/>
      <c r="N3396" s="243"/>
      <c r="O3396" s="243"/>
      <c r="P3396" s="243"/>
      <c r="Q3396" s="243"/>
      <c r="R3396" s="243"/>
      <c r="S3396" s="243"/>
      <c r="T3396" s="244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45" t="s">
        <v>193</v>
      </c>
      <c r="AU3396" s="245" t="s">
        <v>82</v>
      </c>
      <c r="AV3396" s="13" t="s">
        <v>82</v>
      </c>
      <c r="AW3396" s="13" t="s">
        <v>33</v>
      </c>
      <c r="AX3396" s="13" t="s">
        <v>72</v>
      </c>
      <c r="AY3396" s="245" t="s">
        <v>180</v>
      </c>
    </row>
    <row r="3397" s="13" customFormat="1">
      <c r="A3397" s="13"/>
      <c r="B3397" s="235"/>
      <c r="C3397" s="236"/>
      <c r="D3397" s="228" t="s">
        <v>193</v>
      </c>
      <c r="E3397" s="237" t="s">
        <v>19</v>
      </c>
      <c r="F3397" s="238" t="s">
        <v>3652</v>
      </c>
      <c r="G3397" s="236"/>
      <c r="H3397" s="239">
        <v>62.689999999999998</v>
      </c>
      <c r="I3397" s="240"/>
      <c r="J3397" s="236"/>
      <c r="K3397" s="236"/>
      <c r="L3397" s="241"/>
      <c r="M3397" s="242"/>
      <c r="N3397" s="243"/>
      <c r="O3397" s="243"/>
      <c r="P3397" s="243"/>
      <c r="Q3397" s="243"/>
      <c r="R3397" s="243"/>
      <c r="S3397" s="243"/>
      <c r="T3397" s="244"/>
      <c r="U3397" s="13"/>
      <c r="V3397" s="13"/>
      <c r="W3397" s="13"/>
      <c r="X3397" s="13"/>
      <c r="Y3397" s="13"/>
      <c r="Z3397" s="13"/>
      <c r="AA3397" s="13"/>
      <c r="AB3397" s="13"/>
      <c r="AC3397" s="13"/>
      <c r="AD3397" s="13"/>
      <c r="AE3397" s="13"/>
      <c r="AT3397" s="245" t="s">
        <v>193</v>
      </c>
      <c r="AU3397" s="245" t="s">
        <v>82</v>
      </c>
      <c r="AV3397" s="13" t="s">
        <v>82</v>
      </c>
      <c r="AW3397" s="13" t="s">
        <v>33</v>
      </c>
      <c r="AX3397" s="13" t="s">
        <v>72</v>
      </c>
      <c r="AY3397" s="245" t="s">
        <v>180</v>
      </c>
    </row>
    <row r="3398" s="16" customFormat="1">
      <c r="A3398" s="16"/>
      <c r="B3398" s="267"/>
      <c r="C3398" s="268"/>
      <c r="D3398" s="228" t="s">
        <v>193</v>
      </c>
      <c r="E3398" s="269" t="s">
        <v>19</v>
      </c>
      <c r="F3398" s="270" t="s">
        <v>473</v>
      </c>
      <c r="G3398" s="268"/>
      <c r="H3398" s="271">
        <v>383.34500000000003</v>
      </c>
      <c r="I3398" s="272"/>
      <c r="J3398" s="268"/>
      <c r="K3398" s="268"/>
      <c r="L3398" s="273"/>
      <c r="M3398" s="274"/>
      <c r="N3398" s="275"/>
      <c r="O3398" s="275"/>
      <c r="P3398" s="275"/>
      <c r="Q3398" s="275"/>
      <c r="R3398" s="275"/>
      <c r="S3398" s="275"/>
      <c r="T3398" s="276"/>
      <c r="U3398" s="16"/>
      <c r="V3398" s="16"/>
      <c r="W3398" s="16"/>
      <c r="X3398" s="16"/>
      <c r="Y3398" s="16"/>
      <c r="Z3398" s="16"/>
      <c r="AA3398" s="16"/>
      <c r="AB3398" s="16"/>
      <c r="AC3398" s="16"/>
      <c r="AD3398" s="16"/>
      <c r="AE3398" s="16"/>
      <c r="AT3398" s="277" t="s">
        <v>193</v>
      </c>
      <c r="AU3398" s="277" t="s">
        <v>82</v>
      </c>
      <c r="AV3398" s="16" t="s">
        <v>100</v>
      </c>
      <c r="AW3398" s="16" t="s">
        <v>33</v>
      </c>
      <c r="AX3398" s="16" t="s">
        <v>72</v>
      </c>
      <c r="AY3398" s="277" t="s">
        <v>180</v>
      </c>
    </row>
    <row r="3399" s="14" customFormat="1">
      <c r="A3399" s="14"/>
      <c r="B3399" s="246"/>
      <c r="C3399" s="247"/>
      <c r="D3399" s="228" t="s">
        <v>193</v>
      </c>
      <c r="E3399" s="248" t="s">
        <v>19</v>
      </c>
      <c r="F3399" s="249" t="s">
        <v>856</v>
      </c>
      <c r="G3399" s="247"/>
      <c r="H3399" s="248" t="s">
        <v>19</v>
      </c>
      <c r="I3399" s="250"/>
      <c r="J3399" s="247"/>
      <c r="K3399" s="247"/>
      <c r="L3399" s="251"/>
      <c r="M3399" s="252"/>
      <c r="N3399" s="253"/>
      <c r="O3399" s="253"/>
      <c r="P3399" s="253"/>
      <c r="Q3399" s="253"/>
      <c r="R3399" s="253"/>
      <c r="S3399" s="253"/>
      <c r="T3399" s="254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5" t="s">
        <v>193</v>
      </c>
      <c r="AU3399" s="255" t="s">
        <v>82</v>
      </c>
      <c r="AV3399" s="14" t="s">
        <v>80</v>
      </c>
      <c r="AW3399" s="14" t="s">
        <v>33</v>
      </c>
      <c r="AX3399" s="14" t="s">
        <v>72</v>
      </c>
      <c r="AY3399" s="255" t="s">
        <v>180</v>
      </c>
    </row>
    <row r="3400" s="14" customFormat="1">
      <c r="A3400" s="14"/>
      <c r="B3400" s="246"/>
      <c r="C3400" s="247"/>
      <c r="D3400" s="228" t="s">
        <v>193</v>
      </c>
      <c r="E3400" s="248" t="s">
        <v>19</v>
      </c>
      <c r="F3400" s="249" t="s">
        <v>2428</v>
      </c>
      <c r="G3400" s="247"/>
      <c r="H3400" s="248" t="s">
        <v>19</v>
      </c>
      <c r="I3400" s="250"/>
      <c r="J3400" s="247"/>
      <c r="K3400" s="247"/>
      <c r="L3400" s="251"/>
      <c r="M3400" s="252"/>
      <c r="N3400" s="253"/>
      <c r="O3400" s="253"/>
      <c r="P3400" s="253"/>
      <c r="Q3400" s="253"/>
      <c r="R3400" s="253"/>
      <c r="S3400" s="253"/>
      <c r="T3400" s="254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5" t="s">
        <v>193</v>
      </c>
      <c r="AU3400" s="255" t="s">
        <v>82</v>
      </c>
      <c r="AV3400" s="14" t="s">
        <v>80</v>
      </c>
      <c r="AW3400" s="14" t="s">
        <v>33</v>
      </c>
      <c r="AX3400" s="14" t="s">
        <v>72</v>
      </c>
      <c r="AY3400" s="255" t="s">
        <v>180</v>
      </c>
    </row>
    <row r="3401" s="13" customFormat="1">
      <c r="A3401" s="13"/>
      <c r="B3401" s="235"/>
      <c r="C3401" s="236"/>
      <c r="D3401" s="228" t="s">
        <v>193</v>
      </c>
      <c r="E3401" s="237" t="s">
        <v>19</v>
      </c>
      <c r="F3401" s="238" t="s">
        <v>3653</v>
      </c>
      <c r="G3401" s="236"/>
      <c r="H3401" s="239">
        <v>25.109999999999999</v>
      </c>
      <c r="I3401" s="240"/>
      <c r="J3401" s="236"/>
      <c r="K3401" s="236"/>
      <c r="L3401" s="241"/>
      <c r="M3401" s="242"/>
      <c r="N3401" s="243"/>
      <c r="O3401" s="243"/>
      <c r="P3401" s="243"/>
      <c r="Q3401" s="243"/>
      <c r="R3401" s="243"/>
      <c r="S3401" s="243"/>
      <c r="T3401" s="244"/>
      <c r="U3401" s="13"/>
      <c r="V3401" s="13"/>
      <c r="W3401" s="13"/>
      <c r="X3401" s="13"/>
      <c r="Y3401" s="13"/>
      <c r="Z3401" s="13"/>
      <c r="AA3401" s="13"/>
      <c r="AB3401" s="13"/>
      <c r="AC3401" s="13"/>
      <c r="AD3401" s="13"/>
      <c r="AE3401" s="13"/>
      <c r="AT3401" s="245" t="s">
        <v>193</v>
      </c>
      <c r="AU3401" s="245" t="s">
        <v>82</v>
      </c>
      <c r="AV3401" s="13" t="s">
        <v>82</v>
      </c>
      <c r="AW3401" s="13" t="s">
        <v>33</v>
      </c>
      <c r="AX3401" s="13" t="s">
        <v>72</v>
      </c>
      <c r="AY3401" s="245" t="s">
        <v>180</v>
      </c>
    </row>
    <row r="3402" s="13" customFormat="1">
      <c r="A3402" s="13"/>
      <c r="B3402" s="235"/>
      <c r="C3402" s="236"/>
      <c r="D3402" s="228" t="s">
        <v>193</v>
      </c>
      <c r="E3402" s="237" t="s">
        <v>19</v>
      </c>
      <c r="F3402" s="238" t="s">
        <v>3654</v>
      </c>
      <c r="G3402" s="236"/>
      <c r="H3402" s="239">
        <v>22.105</v>
      </c>
      <c r="I3402" s="240"/>
      <c r="J3402" s="236"/>
      <c r="K3402" s="236"/>
      <c r="L3402" s="241"/>
      <c r="M3402" s="242"/>
      <c r="N3402" s="243"/>
      <c r="O3402" s="243"/>
      <c r="P3402" s="243"/>
      <c r="Q3402" s="243"/>
      <c r="R3402" s="243"/>
      <c r="S3402" s="243"/>
      <c r="T3402" s="244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45" t="s">
        <v>193</v>
      </c>
      <c r="AU3402" s="245" t="s">
        <v>82</v>
      </c>
      <c r="AV3402" s="13" t="s">
        <v>82</v>
      </c>
      <c r="AW3402" s="13" t="s">
        <v>33</v>
      </c>
      <c r="AX3402" s="13" t="s">
        <v>72</v>
      </c>
      <c r="AY3402" s="245" t="s">
        <v>180</v>
      </c>
    </row>
    <row r="3403" s="13" customFormat="1">
      <c r="A3403" s="13"/>
      <c r="B3403" s="235"/>
      <c r="C3403" s="236"/>
      <c r="D3403" s="228" t="s">
        <v>193</v>
      </c>
      <c r="E3403" s="237" t="s">
        <v>19</v>
      </c>
      <c r="F3403" s="238" t="s">
        <v>3655</v>
      </c>
      <c r="G3403" s="236"/>
      <c r="H3403" s="239">
        <v>21.059999999999999</v>
      </c>
      <c r="I3403" s="240"/>
      <c r="J3403" s="236"/>
      <c r="K3403" s="236"/>
      <c r="L3403" s="241"/>
      <c r="M3403" s="242"/>
      <c r="N3403" s="243"/>
      <c r="O3403" s="243"/>
      <c r="P3403" s="243"/>
      <c r="Q3403" s="243"/>
      <c r="R3403" s="243"/>
      <c r="S3403" s="243"/>
      <c r="T3403" s="244"/>
      <c r="U3403" s="13"/>
      <c r="V3403" s="13"/>
      <c r="W3403" s="13"/>
      <c r="X3403" s="13"/>
      <c r="Y3403" s="13"/>
      <c r="Z3403" s="13"/>
      <c r="AA3403" s="13"/>
      <c r="AB3403" s="13"/>
      <c r="AC3403" s="13"/>
      <c r="AD3403" s="13"/>
      <c r="AE3403" s="13"/>
      <c r="AT3403" s="245" t="s">
        <v>193</v>
      </c>
      <c r="AU3403" s="245" t="s">
        <v>82</v>
      </c>
      <c r="AV3403" s="13" t="s">
        <v>82</v>
      </c>
      <c r="AW3403" s="13" t="s">
        <v>33</v>
      </c>
      <c r="AX3403" s="13" t="s">
        <v>72</v>
      </c>
      <c r="AY3403" s="245" t="s">
        <v>180</v>
      </c>
    </row>
    <row r="3404" s="13" customFormat="1">
      <c r="A3404" s="13"/>
      <c r="B3404" s="235"/>
      <c r="C3404" s="236"/>
      <c r="D3404" s="228" t="s">
        <v>193</v>
      </c>
      <c r="E3404" s="237" t="s">
        <v>19</v>
      </c>
      <c r="F3404" s="238" t="s">
        <v>3656</v>
      </c>
      <c r="G3404" s="236"/>
      <c r="H3404" s="239">
        <v>20.030000000000001</v>
      </c>
      <c r="I3404" s="240"/>
      <c r="J3404" s="236"/>
      <c r="K3404" s="236"/>
      <c r="L3404" s="241"/>
      <c r="M3404" s="242"/>
      <c r="N3404" s="243"/>
      <c r="O3404" s="243"/>
      <c r="P3404" s="243"/>
      <c r="Q3404" s="243"/>
      <c r="R3404" s="243"/>
      <c r="S3404" s="243"/>
      <c r="T3404" s="244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45" t="s">
        <v>193</v>
      </c>
      <c r="AU3404" s="245" t="s">
        <v>82</v>
      </c>
      <c r="AV3404" s="13" t="s">
        <v>82</v>
      </c>
      <c r="AW3404" s="13" t="s">
        <v>33</v>
      </c>
      <c r="AX3404" s="13" t="s">
        <v>72</v>
      </c>
      <c r="AY3404" s="245" t="s">
        <v>180</v>
      </c>
    </row>
    <row r="3405" s="13" customFormat="1">
      <c r="A3405" s="13"/>
      <c r="B3405" s="235"/>
      <c r="C3405" s="236"/>
      <c r="D3405" s="228" t="s">
        <v>193</v>
      </c>
      <c r="E3405" s="237" t="s">
        <v>19</v>
      </c>
      <c r="F3405" s="238" t="s">
        <v>3657</v>
      </c>
      <c r="G3405" s="236"/>
      <c r="H3405" s="239">
        <v>24.300000000000001</v>
      </c>
      <c r="I3405" s="240"/>
      <c r="J3405" s="236"/>
      <c r="K3405" s="236"/>
      <c r="L3405" s="241"/>
      <c r="M3405" s="242"/>
      <c r="N3405" s="243"/>
      <c r="O3405" s="243"/>
      <c r="P3405" s="243"/>
      <c r="Q3405" s="243"/>
      <c r="R3405" s="243"/>
      <c r="S3405" s="243"/>
      <c r="T3405" s="244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45" t="s">
        <v>193</v>
      </c>
      <c r="AU3405" s="245" t="s">
        <v>82</v>
      </c>
      <c r="AV3405" s="13" t="s">
        <v>82</v>
      </c>
      <c r="AW3405" s="13" t="s">
        <v>33</v>
      </c>
      <c r="AX3405" s="13" t="s">
        <v>72</v>
      </c>
      <c r="AY3405" s="245" t="s">
        <v>180</v>
      </c>
    </row>
    <row r="3406" s="14" customFormat="1">
      <c r="A3406" s="14"/>
      <c r="B3406" s="246"/>
      <c r="C3406" s="247"/>
      <c r="D3406" s="228" t="s">
        <v>193</v>
      </c>
      <c r="E3406" s="248" t="s">
        <v>19</v>
      </c>
      <c r="F3406" s="249" t="s">
        <v>2434</v>
      </c>
      <c r="G3406" s="247"/>
      <c r="H3406" s="248" t="s">
        <v>19</v>
      </c>
      <c r="I3406" s="250"/>
      <c r="J3406" s="247"/>
      <c r="K3406" s="247"/>
      <c r="L3406" s="251"/>
      <c r="M3406" s="252"/>
      <c r="N3406" s="253"/>
      <c r="O3406" s="253"/>
      <c r="P3406" s="253"/>
      <c r="Q3406" s="253"/>
      <c r="R3406" s="253"/>
      <c r="S3406" s="253"/>
      <c r="T3406" s="254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5" t="s">
        <v>193</v>
      </c>
      <c r="AU3406" s="255" t="s">
        <v>82</v>
      </c>
      <c r="AV3406" s="14" t="s">
        <v>80</v>
      </c>
      <c r="AW3406" s="14" t="s">
        <v>33</v>
      </c>
      <c r="AX3406" s="14" t="s">
        <v>72</v>
      </c>
      <c r="AY3406" s="255" t="s">
        <v>180</v>
      </c>
    </row>
    <row r="3407" s="13" customFormat="1">
      <c r="A3407" s="13"/>
      <c r="B3407" s="235"/>
      <c r="C3407" s="236"/>
      <c r="D3407" s="228" t="s">
        <v>193</v>
      </c>
      <c r="E3407" s="237" t="s">
        <v>19</v>
      </c>
      <c r="F3407" s="238" t="s">
        <v>3658</v>
      </c>
      <c r="G3407" s="236"/>
      <c r="H3407" s="239">
        <v>19.055</v>
      </c>
      <c r="I3407" s="240"/>
      <c r="J3407" s="236"/>
      <c r="K3407" s="236"/>
      <c r="L3407" s="241"/>
      <c r="M3407" s="242"/>
      <c r="N3407" s="243"/>
      <c r="O3407" s="243"/>
      <c r="P3407" s="243"/>
      <c r="Q3407" s="243"/>
      <c r="R3407" s="243"/>
      <c r="S3407" s="243"/>
      <c r="T3407" s="244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45" t="s">
        <v>193</v>
      </c>
      <c r="AU3407" s="245" t="s">
        <v>82</v>
      </c>
      <c r="AV3407" s="13" t="s">
        <v>82</v>
      </c>
      <c r="AW3407" s="13" t="s">
        <v>33</v>
      </c>
      <c r="AX3407" s="13" t="s">
        <v>72</v>
      </c>
      <c r="AY3407" s="245" t="s">
        <v>180</v>
      </c>
    </row>
    <row r="3408" s="13" customFormat="1">
      <c r="A3408" s="13"/>
      <c r="B3408" s="235"/>
      <c r="C3408" s="236"/>
      <c r="D3408" s="228" t="s">
        <v>193</v>
      </c>
      <c r="E3408" s="237" t="s">
        <v>19</v>
      </c>
      <c r="F3408" s="238" t="s">
        <v>3659</v>
      </c>
      <c r="G3408" s="236"/>
      <c r="H3408" s="239">
        <v>41.594999999999999</v>
      </c>
      <c r="I3408" s="240"/>
      <c r="J3408" s="236"/>
      <c r="K3408" s="236"/>
      <c r="L3408" s="241"/>
      <c r="M3408" s="242"/>
      <c r="N3408" s="243"/>
      <c r="O3408" s="243"/>
      <c r="P3408" s="243"/>
      <c r="Q3408" s="243"/>
      <c r="R3408" s="243"/>
      <c r="S3408" s="243"/>
      <c r="T3408" s="244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45" t="s">
        <v>193</v>
      </c>
      <c r="AU3408" s="245" t="s">
        <v>82</v>
      </c>
      <c r="AV3408" s="13" t="s">
        <v>82</v>
      </c>
      <c r="AW3408" s="13" t="s">
        <v>33</v>
      </c>
      <c r="AX3408" s="13" t="s">
        <v>72</v>
      </c>
      <c r="AY3408" s="245" t="s">
        <v>180</v>
      </c>
    </row>
    <row r="3409" s="14" customFormat="1">
      <c r="A3409" s="14"/>
      <c r="B3409" s="246"/>
      <c r="C3409" s="247"/>
      <c r="D3409" s="228" t="s">
        <v>193</v>
      </c>
      <c r="E3409" s="248" t="s">
        <v>19</v>
      </c>
      <c r="F3409" s="249" t="s">
        <v>2440</v>
      </c>
      <c r="G3409" s="247"/>
      <c r="H3409" s="248" t="s">
        <v>19</v>
      </c>
      <c r="I3409" s="250"/>
      <c r="J3409" s="247"/>
      <c r="K3409" s="247"/>
      <c r="L3409" s="251"/>
      <c r="M3409" s="252"/>
      <c r="N3409" s="253"/>
      <c r="O3409" s="253"/>
      <c r="P3409" s="253"/>
      <c r="Q3409" s="253"/>
      <c r="R3409" s="253"/>
      <c r="S3409" s="253"/>
      <c r="T3409" s="254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5" t="s">
        <v>193</v>
      </c>
      <c r="AU3409" s="255" t="s">
        <v>82</v>
      </c>
      <c r="AV3409" s="14" t="s">
        <v>80</v>
      </c>
      <c r="AW3409" s="14" t="s">
        <v>33</v>
      </c>
      <c r="AX3409" s="14" t="s">
        <v>72</v>
      </c>
      <c r="AY3409" s="255" t="s">
        <v>180</v>
      </c>
    </row>
    <row r="3410" s="14" customFormat="1">
      <c r="A3410" s="14"/>
      <c r="B3410" s="246"/>
      <c r="C3410" s="247"/>
      <c r="D3410" s="228" t="s">
        <v>193</v>
      </c>
      <c r="E3410" s="248" t="s">
        <v>19</v>
      </c>
      <c r="F3410" s="249" t="s">
        <v>2441</v>
      </c>
      <c r="G3410" s="247"/>
      <c r="H3410" s="248" t="s">
        <v>19</v>
      </c>
      <c r="I3410" s="250"/>
      <c r="J3410" s="247"/>
      <c r="K3410" s="247"/>
      <c r="L3410" s="251"/>
      <c r="M3410" s="252"/>
      <c r="N3410" s="253"/>
      <c r="O3410" s="253"/>
      <c r="P3410" s="253"/>
      <c r="Q3410" s="253"/>
      <c r="R3410" s="253"/>
      <c r="S3410" s="253"/>
      <c r="T3410" s="254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5" t="s">
        <v>193</v>
      </c>
      <c r="AU3410" s="255" t="s">
        <v>82</v>
      </c>
      <c r="AV3410" s="14" t="s">
        <v>80</v>
      </c>
      <c r="AW3410" s="14" t="s">
        <v>33</v>
      </c>
      <c r="AX3410" s="14" t="s">
        <v>72</v>
      </c>
      <c r="AY3410" s="255" t="s">
        <v>180</v>
      </c>
    </row>
    <row r="3411" s="13" customFormat="1">
      <c r="A3411" s="13"/>
      <c r="B3411" s="235"/>
      <c r="C3411" s="236"/>
      <c r="D3411" s="228" t="s">
        <v>193</v>
      </c>
      <c r="E3411" s="237" t="s">
        <v>19</v>
      </c>
      <c r="F3411" s="238" t="s">
        <v>3660</v>
      </c>
      <c r="G3411" s="236"/>
      <c r="H3411" s="239">
        <v>34.604999999999997</v>
      </c>
      <c r="I3411" s="240"/>
      <c r="J3411" s="236"/>
      <c r="K3411" s="236"/>
      <c r="L3411" s="241"/>
      <c r="M3411" s="242"/>
      <c r="N3411" s="243"/>
      <c r="O3411" s="243"/>
      <c r="P3411" s="243"/>
      <c r="Q3411" s="243"/>
      <c r="R3411" s="243"/>
      <c r="S3411" s="243"/>
      <c r="T3411" s="244"/>
      <c r="U3411" s="13"/>
      <c r="V3411" s="13"/>
      <c r="W3411" s="13"/>
      <c r="X3411" s="13"/>
      <c r="Y3411" s="13"/>
      <c r="Z3411" s="13"/>
      <c r="AA3411" s="13"/>
      <c r="AB3411" s="13"/>
      <c r="AC3411" s="13"/>
      <c r="AD3411" s="13"/>
      <c r="AE3411" s="13"/>
      <c r="AT3411" s="245" t="s">
        <v>193</v>
      </c>
      <c r="AU3411" s="245" t="s">
        <v>82</v>
      </c>
      <c r="AV3411" s="13" t="s">
        <v>82</v>
      </c>
      <c r="AW3411" s="13" t="s">
        <v>33</v>
      </c>
      <c r="AX3411" s="13" t="s">
        <v>72</v>
      </c>
      <c r="AY3411" s="245" t="s">
        <v>180</v>
      </c>
    </row>
    <row r="3412" s="14" customFormat="1">
      <c r="A3412" s="14"/>
      <c r="B3412" s="246"/>
      <c r="C3412" s="247"/>
      <c r="D3412" s="228" t="s">
        <v>193</v>
      </c>
      <c r="E3412" s="248" t="s">
        <v>19</v>
      </c>
      <c r="F3412" s="249" t="s">
        <v>2446</v>
      </c>
      <c r="G3412" s="247"/>
      <c r="H3412" s="248" t="s">
        <v>19</v>
      </c>
      <c r="I3412" s="250"/>
      <c r="J3412" s="247"/>
      <c r="K3412" s="247"/>
      <c r="L3412" s="251"/>
      <c r="M3412" s="252"/>
      <c r="N3412" s="253"/>
      <c r="O3412" s="253"/>
      <c r="P3412" s="253"/>
      <c r="Q3412" s="253"/>
      <c r="R3412" s="253"/>
      <c r="S3412" s="253"/>
      <c r="T3412" s="254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5" t="s">
        <v>193</v>
      </c>
      <c r="AU3412" s="255" t="s">
        <v>82</v>
      </c>
      <c r="AV3412" s="14" t="s">
        <v>80</v>
      </c>
      <c r="AW3412" s="14" t="s">
        <v>33</v>
      </c>
      <c r="AX3412" s="14" t="s">
        <v>72</v>
      </c>
      <c r="AY3412" s="255" t="s">
        <v>180</v>
      </c>
    </row>
    <row r="3413" s="13" customFormat="1">
      <c r="A3413" s="13"/>
      <c r="B3413" s="235"/>
      <c r="C3413" s="236"/>
      <c r="D3413" s="228" t="s">
        <v>193</v>
      </c>
      <c r="E3413" s="237" t="s">
        <v>19</v>
      </c>
      <c r="F3413" s="238" t="s">
        <v>3661</v>
      </c>
      <c r="G3413" s="236"/>
      <c r="H3413" s="239">
        <v>9.2599999999999998</v>
      </c>
      <c r="I3413" s="240"/>
      <c r="J3413" s="236"/>
      <c r="K3413" s="236"/>
      <c r="L3413" s="241"/>
      <c r="M3413" s="242"/>
      <c r="N3413" s="243"/>
      <c r="O3413" s="243"/>
      <c r="P3413" s="243"/>
      <c r="Q3413" s="243"/>
      <c r="R3413" s="243"/>
      <c r="S3413" s="243"/>
      <c r="T3413" s="244"/>
      <c r="U3413" s="13"/>
      <c r="V3413" s="13"/>
      <c r="W3413" s="13"/>
      <c r="X3413" s="13"/>
      <c r="Y3413" s="13"/>
      <c r="Z3413" s="13"/>
      <c r="AA3413" s="13"/>
      <c r="AB3413" s="13"/>
      <c r="AC3413" s="13"/>
      <c r="AD3413" s="13"/>
      <c r="AE3413" s="13"/>
      <c r="AT3413" s="245" t="s">
        <v>193</v>
      </c>
      <c r="AU3413" s="245" t="s">
        <v>82</v>
      </c>
      <c r="AV3413" s="13" t="s">
        <v>82</v>
      </c>
      <c r="AW3413" s="13" t="s">
        <v>33</v>
      </c>
      <c r="AX3413" s="13" t="s">
        <v>72</v>
      </c>
      <c r="AY3413" s="245" t="s">
        <v>180</v>
      </c>
    </row>
    <row r="3414" s="13" customFormat="1">
      <c r="A3414" s="13"/>
      <c r="B3414" s="235"/>
      <c r="C3414" s="236"/>
      <c r="D3414" s="228" t="s">
        <v>193</v>
      </c>
      <c r="E3414" s="237" t="s">
        <v>19</v>
      </c>
      <c r="F3414" s="238" t="s">
        <v>3662</v>
      </c>
      <c r="G3414" s="236"/>
      <c r="H3414" s="239">
        <v>12.640000000000001</v>
      </c>
      <c r="I3414" s="240"/>
      <c r="J3414" s="236"/>
      <c r="K3414" s="236"/>
      <c r="L3414" s="241"/>
      <c r="M3414" s="242"/>
      <c r="N3414" s="243"/>
      <c r="O3414" s="243"/>
      <c r="P3414" s="243"/>
      <c r="Q3414" s="243"/>
      <c r="R3414" s="243"/>
      <c r="S3414" s="243"/>
      <c r="T3414" s="244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45" t="s">
        <v>193</v>
      </c>
      <c r="AU3414" s="245" t="s">
        <v>82</v>
      </c>
      <c r="AV3414" s="13" t="s">
        <v>82</v>
      </c>
      <c r="AW3414" s="13" t="s">
        <v>33</v>
      </c>
      <c r="AX3414" s="13" t="s">
        <v>72</v>
      </c>
      <c r="AY3414" s="245" t="s">
        <v>180</v>
      </c>
    </row>
    <row r="3415" s="14" customFormat="1">
      <c r="A3415" s="14"/>
      <c r="B3415" s="246"/>
      <c r="C3415" s="247"/>
      <c r="D3415" s="228" t="s">
        <v>193</v>
      </c>
      <c r="E3415" s="248" t="s">
        <v>19</v>
      </c>
      <c r="F3415" s="249" t="s">
        <v>2452</v>
      </c>
      <c r="G3415" s="247"/>
      <c r="H3415" s="248" t="s">
        <v>19</v>
      </c>
      <c r="I3415" s="250"/>
      <c r="J3415" s="247"/>
      <c r="K3415" s="247"/>
      <c r="L3415" s="251"/>
      <c r="M3415" s="252"/>
      <c r="N3415" s="253"/>
      <c r="O3415" s="253"/>
      <c r="P3415" s="253"/>
      <c r="Q3415" s="253"/>
      <c r="R3415" s="253"/>
      <c r="S3415" s="253"/>
      <c r="T3415" s="254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5" t="s">
        <v>193</v>
      </c>
      <c r="AU3415" s="255" t="s">
        <v>82</v>
      </c>
      <c r="AV3415" s="14" t="s">
        <v>80</v>
      </c>
      <c r="AW3415" s="14" t="s">
        <v>33</v>
      </c>
      <c r="AX3415" s="14" t="s">
        <v>72</v>
      </c>
      <c r="AY3415" s="255" t="s">
        <v>180</v>
      </c>
    </row>
    <row r="3416" s="13" customFormat="1">
      <c r="A3416" s="13"/>
      <c r="B3416" s="235"/>
      <c r="C3416" s="236"/>
      <c r="D3416" s="228" t="s">
        <v>193</v>
      </c>
      <c r="E3416" s="237" t="s">
        <v>19</v>
      </c>
      <c r="F3416" s="238" t="s">
        <v>3663</v>
      </c>
      <c r="G3416" s="236"/>
      <c r="H3416" s="239">
        <v>31.870000000000001</v>
      </c>
      <c r="I3416" s="240"/>
      <c r="J3416" s="236"/>
      <c r="K3416" s="236"/>
      <c r="L3416" s="241"/>
      <c r="M3416" s="242"/>
      <c r="N3416" s="243"/>
      <c r="O3416" s="243"/>
      <c r="P3416" s="243"/>
      <c r="Q3416" s="243"/>
      <c r="R3416" s="243"/>
      <c r="S3416" s="243"/>
      <c r="T3416" s="244"/>
      <c r="U3416" s="13"/>
      <c r="V3416" s="13"/>
      <c r="W3416" s="13"/>
      <c r="X3416" s="13"/>
      <c r="Y3416" s="13"/>
      <c r="Z3416" s="13"/>
      <c r="AA3416" s="13"/>
      <c r="AB3416" s="13"/>
      <c r="AC3416" s="13"/>
      <c r="AD3416" s="13"/>
      <c r="AE3416" s="13"/>
      <c r="AT3416" s="245" t="s">
        <v>193</v>
      </c>
      <c r="AU3416" s="245" t="s">
        <v>82</v>
      </c>
      <c r="AV3416" s="13" t="s">
        <v>82</v>
      </c>
      <c r="AW3416" s="13" t="s">
        <v>33</v>
      </c>
      <c r="AX3416" s="13" t="s">
        <v>72</v>
      </c>
      <c r="AY3416" s="245" t="s">
        <v>180</v>
      </c>
    </row>
    <row r="3417" s="14" customFormat="1">
      <c r="A3417" s="14"/>
      <c r="B3417" s="246"/>
      <c r="C3417" s="247"/>
      <c r="D3417" s="228" t="s">
        <v>193</v>
      </c>
      <c r="E3417" s="248" t="s">
        <v>19</v>
      </c>
      <c r="F3417" s="249" t="s">
        <v>2456</v>
      </c>
      <c r="G3417" s="247"/>
      <c r="H3417" s="248" t="s">
        <v>19</v>
      </c>
      <c r="I3417" s="250"/>
      <c r="J3417" s="247"/>
      <c r="K3417" s="247"/>
      <c r="L3417" s="251"/>
      <c r="M3417" s="252"/>
      <c r="N3417" s="253"/>
      <c r="O3417" s="253"/>
      <c r="P3417" s="253"/>
      <c r="Q3417" s="253"/>
      <c r="R3417" s="253"/>
      <c r="S3417" s="253"/>
      <c r="T3417" s="254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T3417" s="255" t="s">
        <v>193</v>
      </c>
      <c r="AU3417" s="255" t="s">
        <v>82</v>
      </c>
      <c r="AV3417" s="14" t="s">
        <v>80</v>
      </c>
      <c r="AW3417" s="14" t="s">
        <v>33</v>
      </c>
      <c r="AX3417" s="14" t="s">
        <v>72</v>
      </c>
      <c r="AY3417" s="255" t="s">
        <v>180</v>
      </c>
    </row>
    <row r="3418" s="13" customFormat="1">
      <c r="A3418" s="13"/>
      <c r="B3418" s="235"/>
      <c r="C3418" s="236"/>
      <c r="D3418" s="228" t="s">
        <v>193</v>
      </c>
      <c r="E3418" s="237" t="s">
        <v>19</v>
      </c>
      <c r="F3418" s="238" t="s">
        <v>3664</v>
      </c>
      <c r="G3418" s="236"/>
      <c r="H3418" s="239">
        <v>19.870000000000001</v>
      </c>
      <c r="I3418" s="240"/>
      <c r="J3418" s="236"/>
      <c r="K3418" s="236"/>
      <c r="L3418" s="241"/>
      <c r="M3418" s="242"/>
      <c r="N3418" s="243"/>
      <c r="O3418" s="243"/>
      <c r="P3418" s="243"/>
      <c r="Q3418" s="243"/>
      <c r="R3418" s="243"/>
      <c r="S3418" s="243"/>
      <c r="T3418" s="244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45" t="s">
        <v>193</v>
      </c>
      <c r="AU3418" s="245" t="s">
        <v>82</v>
      </c>
      <c r="AV3418" s="13" t="s">
        <v>82</v>
      </c>
      <c r="AW3418" s="13" t="s">
        <v>33</v>
      </c>
      <c r="AX3418" s="13" t="s">
        <v>72</v>
      </c>
      <c r="AY3418" s="245" t="s">
        <v>180</v>
      </c>
    </row>
    <row r="3419" s="14" customFormat="1">
      <c r="A3419" s="14"/>
      <c r="B3419" s="246"/>
      <c r="C3419" s="247"/>
      <c r="D3419" s="228" t="s">
        <v>193</v>
      </c>
      <c r="E3419" s="248" t="s">
        <v>19</v>
      </c>
      <c r="F3419" s="249" t="s">
        <v>2459</v>
      </c>
      <c r="G3419" s="247"/>
      <c r="H3419" s="248" t="s">
        <v>19</v>
      </c>
      <c r="I3419" s="250"/>
      <c r="J3419" s="247"/>
      <c r="K3419" s="247"/>
      <c r="L3419" s="251"/>
      <c r="M3419" s="252"/>
      <c r="N3419" s="253"/>
      <c r="O3419" s="253"/>
      <c r="P3419" s="253"/>
      <c r="Q3419" s="253"/>
      <c r="R3419" s="253"/>
      <c r="S3419" s="253"/>
      <c r="T3419" s="254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T3419" s="255" t="s">
        <v>193</v>
      </c>
      <c r="AU3419" s="255" t="s">
        <v>82</v>
      </c>
      <c r="AV3419" s="14" t="s">
        <v>80</v>
      </c>
      <c r="AW3419" s="14" t="s">
        <v>33</v>
      </c>
      <c r="AX3419" s="14" t="s">
        <v>72</v>
      </c>
      <c r="AY3419" s="255" t="s">
        <v>180</v>
      </c>
    </row>
    <row r="3420" s="13" customFormat="1">
      <c r="A3420" s="13"/>
      <c r="B3420" s="235"/>
      <c r="C3420" s="236"/>
      <c r="D3420" s="228" t="s">
        <v>193</v>
      </c>
      <c r="E3420" s="237" t="s">
        <v>19</v>
      </c>
      <c r="F3420" s="238" t="s">
        <v>3665</v>
      </c>
      <c r="G3420" s="236"/>
      <c r="H3420" s="239">
        <v>19.91</v>
      </c>
      <c r="I3420" s="240"/>
      <c r="J3420" s="236"/>
      <c r="K3420" s="236"/>
      <c r="L3420" s="241"/>
      <c r="M3420" s="242"/>
      <c r="N3420" s="243"/>
      <c r="O3420" s="243"/>
      <c r="P3420" s="243"/>
      <c r="Q3420" s="243"/>
      <c r="R3420" s="243"/>
      <c r="S3420" s="243"/>
      <c r="T3420" s="244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45" t="s">
        <v>193</v>
      </c>
      <c r="AU3420" s="245" t="s">
        <v>82</v>
      </c>
      <c r="AV3420" s="13" t="s">
        <v>82</v>
      </c>
      <c r="AW3420" s="13" t="s">
        <v>33</v>
      </c>
      <c r="AX3420" s="13" t="s">
        <v>72</v>
      </c>
      <c r="AY3420" s="245" t="s">
        <v>180</v>
      </c>
    </row>
    <row r="3421" s="14" customFormat="1">
      <c r="A3421" s="14"/>
      <c r="B3421" s="246"/>
      <c r="C3421" s="247"/>
      <c r="D3421" s="228" t="s">
        <v>193</v>
      </c>
      <c r="E3421" s="248" t="s">
        <v>19</v>
      </c>
      <c r="F3421" s="249" t="s">
        <v>2461</v>
      </c>
      <c r="G3421" s="247"/>
      <c r="H3421" s="248" t="s">
        <v>19</v>
      </c>
      <c r="I3421" s="250"/>
      <c r="J3421" s="247"/>
      <c r="K3421" s="247"/>
      <c r="L3421" s="251"/>
      <c r="M3421" s="252"/>
      <c r="N3421" s="253"/>
      <c r="O3421" s="253"/>
      <c r="P3421" s="253"/>
      <c r="Q3421" s="253"/>
      <c r="R3421" s="253"/>
      <c r="S3421" s="253"/>
      <c r="T3421" s="254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55" t="s">
        <v>193</v>
      </c>
      <c r="AU3421" s="255" t="s">
        <v>82</v>
      </c>
      <c r="AV3421" s="14" t="s">
        <v>80</v>
      </c>
      <c r="AW3421" s="14" t="s">
        <v>33</v>
      </c>
      <c r="AX3421" s="14" t="s">
        <v>72</v>
      </c>
      <c r="AY3421" s="255" t="s">
        <v>180</v>
      </c>
    </row>
    <row r="3422" s="13" customFormat="1">
      <c r="A3422" s="13"/>
      <c r="B3422" s="235"/>
      <c r="C3422" s="236"/>
      <c r="D3422" s="228" t="s">
        <v>193</v>
      </c>
      <c r="E3422" s="237" t="s">
        <v>19</v>
      </c>
      <c r="F3422" s="238" t="s">
        <v>3666</v>
      </c>
      <c r="G3422" s="236"/>
      <c r="H3422" s="239">
        <v>18.530000000000001</v>
      </c>
      <c r="I3422" s="240"/>
      <c r="J3422" s="236"/>
      <c r="K3422" s="236"/>
      <c r="L3422" s="241"/>
      <c r="M3422" s="242"/>
      <c r="N3422" s="243"/>
      <c r="O3422" s="243"/>
      <c r="P3422" s="243"/>
      <c r="Q3422" s="243"/>
      <c r="R3422" s="243"/>
      <c r="S3422" s="243"/>
      <c r="T3422" s="244"/>
      <c r="U3422" s="13"/>
      <c r="V3422" s="13"/>
      <c r="W3422" s="13"/>
      <c r="X3422" s="13"/>
      <c r="Y3422" s="13"/>
      <c r="Z3422" s="13"/>
      <c r="AA3422" s="13"/>
      <c r="AB3422" s="13"/>
      <c r="AC3422" s="13"/>
      <c r="AD3422" s="13"/>
      <c r="AE3422" s="13"/>
      <c r="AT3422" s="245" t="s">
        <v>193</v>
      </c>
      <c r="AU3422" s="245" t="s">
        <v>82</v>
      </c>
      <c r="AV3422" s="13" t="s">
        <v>82</v>
      </c>
      <c r="AW3422" s="13" t="s">
        <v>33</v>
      </c>
      <c r="AX3422" s="13" t="s">
        <v>72</v>
      </c>
      <c r="AY3422" s="245" t="s">
        <v>180</v>
      </c>
    </row>
    <row r="3423" s="14" customFormat="1">
      <c r="A3423" s="14"/>
      <c r="B3423" s="246"/>
      <c r="C3423" s="247"/>
      <c r="D3423" s="228" t="s">
        <v>193</v>
      </c>
      <c r="E3423" s="248" t="s">
        <v>19</v>
      </c>
      <c r="F3423" s="249" t="s">
        <v>2464</v>
      </c>
      <c r="G3423" s="247"/>
      <c r="H3423" s="248" t="s">
        <v>19</v>
      </c>
      <c r="I3423" s="250"/>
      <c r="J3423" s="247"/>
      <c r="K3423" s="247"/>
      <c r="L3423" s="251"/>
      <c r="M3423" s="252"/>
      <c r="N3423" s="253"/>
      <c r="O3423" s="253"/>
      <c r="P3423" s="253"/>
      <c r="Q3423" s="253"/>
      <c r="R3423" s="253"/>
      <c r="S3423" s="253"/>
      <c r="T3423" s="254"/>
      <c r="U3423" s="14"/>
      <c r="V3423" s="14"/>
      <c r="W3423" s="14"/>
      <c r="X3423" s="14"/>
      <c r="Y3423" s="14"/>
      <c r="Z3423" s="14"/>
      <c r="AA3423" s="14"/>
      <c r="AB3423" s="14"/>
      <c r="AC3423" s="14"/>
      <c r="AD3423" s="14"/>
      <c r="AE3423" s="14"/>
      <c r="AT3423" s="255" t="s">
        <v>193</v>
      </c>
      <c r="AU3423" s="255" t="s">
        <v>82</v>
      </c>
      <c r="AV3423" s="14" t="s">
        <v>80</v>
      </c>
      <c r="AW3423" s="14" t="s">
        <v>33</v>
      </c>
      <c r="AX3423" s="14" t="s">
        <v>72</v>
      </c>
      <c r="AY3423" s="255" t="s">
        <v>180</v>
      </c>
    </row>
    <row r="3424" s="13" customFormat="1">
      <c r="A3424" s="13"/>
      <c r="B3424" s="235"/>
      <c r="C3424" s="236"/>
      <c r="D3424" s="228" t="s">
        <v>193</v>
      </c>
      <c r="E3424" s="237" t="s">
        <v>19</v>
      </c>
      <c r="F3424" s="238" t="s">
        <v>3667</v>
      </c>
      <c r="G3424" s="236"/>
      <c r="H3424" s="239">
        <v>23.495000000000001</v>
      </c>
      <c r="I3424" s="240"/>
      <c r="J3424" s="236"/>
      <c r="K3424" s="236"/>
      <c r="L3424" s="241"/>
      <c r="M3424" s="242"/>
      <c r="N3424" s="243"/>
      <c r="O3424" s="243"/>
      <c r="P3424" s="243"/>
      <c r="Q3424" s="243"/>
      <c r="R3424" s="243"/>
      <c r="S3424" s="243"/>
      <c r="T3424" s="244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T3424" s="245" t="s">
        <v>193</v>
      </c>
      <c r="AU3424" s="245" t="s">
        <v>82</v>
      </c>
      <c r="AV3424" s="13" t="s">
        <v>82</v>
      </c>
      <c r="AW3424" s="13" t="s">
        <v>33</v>
      </c>
      <c r="AX3424" s="13" t="s">
        <v>72</v>
      </c>
      <c r="AY3424" s="245" t="s">
        <v>180</v>
      </c>
    </row>
    <row r="3425" s="13" customFormat="1">
      <c r="A3425" s="13"/>
      <c r="B3425" s="235"/>
      <c r="C3425" s="236"/>
      <c r="D3425" s="228" t="s">
        <v>193</v>
      </c>
      <c r="E3425" s="237" t="s">
        <v>19</v>
      </c>
      <c r="F3425" s="238" t="s">
        <v>3668</v>
      </c>
      <c r="G3425" s="236"/>
      <c r="H3425" s="239">
        <v>8</v>
      </c>
      <c r="I3425" s="240"/>
      <c r="J3425" s="236"/>
      <c r="K3425" s="236"/>
      <c r="L3425" s="241"/>
      <c r="M3425" s="242"/>
      <c r="N3425" s="243"/>
      <c r="O3425" s="243"/>
      <c r="P3425" s="243"/>
      <c r="Q3425" s="243"/>
      <c r="R3425" s="243"/>
      <c r="S3425" s="243"/>
      <c r="T3425" s="244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45" t="s">
        <v>193</v>
      </c>
      <c r="AU3425" s="245" t="s">
        <v>82</v>
      </c>
      <c r="AV3425" s="13" t="s">
        <v>82</v>
      </c>
      <c r="AW3425" s="13" t="s">
        <v>33</v>
      </c>
      <c r="AX3425" s="13" t="s">
        <v>72</v>
      </c>
      <c r="AY3425" s="245" t="s">
        <v>180</v>
      </c>
    </row>
    <row r="3426" s="14" customFormat="1">
      <c r="A3426" s="14"/>
      <c r="B3426" s="246"/>
      <c r="C3426" s="247"/>
      <c r="D3426" s="228" t="s">
        <v>193</v>
      </c>
      <c r="E3426" s="248" t="s">
        <v>19</v>
      </c>
      <c r="F3426" s="249" t="s">
        <v>2468</v>
      </c>
      <c r="G3426" s="247"/>
      <c r="H3426" s="248" t="s">
        <v>19</v>
      </c>
      <c r="I3426" s="250"/>
      <c r="J3426" s="247"/>
      <c r="K3426" s="247"/>
      <c r="L3426" s="251"/>
      <c r="M3426" s="252"/>
      <c r="N3426" s="253"/>
      <c r="O3426" s="253"/>
      <c r="P3426" s="253"/>
      <c r="Q3426" s="253"/>
      <c r="R3426" s="253"/>
      <c r="S3426" s="253"/>
      <c r="T3426" s="25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5" t="s">
        <v>193</v>
      </c>
      <c r="AU3426" s="255" t="s">
        <v>82</v>
      </c>
      <c r="AV3426" s="14" t="s">
        <v>80</v>
      </c>
      <c r="AW3426" s="14" t="s">
        <v>33</v>
      </c>
      <c r="AX3426" s="14" t="s">
        <v>72</v>
      </c>
      <c r="AY3426" s="255" t="s">
        <v>180</v>
      </c>
    </row>
    <row r="3427" s="14" customFormat="1">
      <c r="A3427" s="14"/>
      <c r="B3427" s="246"/>
      <c r="C3427" s="247"/>
      <c r="D3427" s="228" t="s">
        <v>193</v>
      </c>
      <c r="E3427" s="248" t="s">
        <v>19</v>
      </c>
      <c r="F3427" s="249" t="s">
        <v>2469</v>
      </c>
      <c r="G3427" s="247"/>
      <c r="H3427" s="248" t="s">
        <v>19</v>
      </c>
      <c r="I3427" s="250"/>
      <c r="J3427" s="247"/>
      <c r="K3427" s="247"/>
      <c r="L3427" s="251"/>
      <c r="M3427" s="252"/>
      <c r="N3427" s="253"/>
      <c r="O3427" s="253"/>
      <c r="P3427" s="253"/>
      <c r="Q3427" s="253"/>
      <c r="R3427" s="253"/>
      <c r="S3427" s="253"/>
      <c r="T3427" s="254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T3427" s="255" t="s">
        <v>193</v>
      </c>
      <c r="AU3427" s="255" t="s">
        <v>82</v>
      </c>
      <c r="AV3427" s="14" t="s">
        <v>80</v>
      </c>
      <c r="AW3427" s="14" t="s">
        <v>33</v>
      </c>
      <c r="AX3427" s="14" t="s">
        <v>72</v>
      </c>
      <c r="AY3427" s="255" t="s">
        <v>180</v>
      </c>
    </row>
    <row r="3428" s="13" customFormat="1">
      <c r="A3428" s="13"/>
      <c r="B3428" s="235"/>
      <c r="C3428" s="236"/>
      <c r="D3428" s="228" t="s">
        <v>193</v>
      </c>
      <c r="E3428" s="237" t="s">
        <v>19</v>
      </c>
      <c r="F3428" s="238" t="s">
        <v>3669</v>
      </c>
      <c r="G3428" s="236"/>
      <c r="H3428" s="239">
        <v>43.274999999999999</v>
      </c>
      <c r="I3428" s="240"/>
      <c r="J3428" s="236"/>
      <c r="K3428" s="236"/>
      <c r="L3428" s="241"/>
      <c r="M3428" s="242"/>
      <c r="N3428" s="243"/>
      <c r="O3428" s="243"/>
      <c r="P3428" s="243"/>
      <c r="Q3428" s="243"/>
      <c r="R3428" s="243"/>
      <c r="S3428" s="243"/>
      <c r="T3428" s="244"/>
      <c r="U3428" s="13"/>
      <c r="V3428" s="13"/>
      <c r="W3428" s="13"/>
      <c r="X3428" s="13"/>
      <c r="Y3428" s="13"/>
      <c r="Z3428" s="13"/>
      <c r="AA3428" s="13"/>
      <c r="AB3428" s="13"/>
      <c r="AC3428" s="13"/>
      <c r="AD3428" s="13"/>
      <c r="AE3428" s="13"/>
      <c r="AT3428" s="245" t="s">
        <v>193</v>
      </c>
      <c r="AU3428" s="245" t="s">
        <v>82</v>
      </c>
      <c r="AV3428" s="13" t="s">
        <v>82</v>
      </c>
      <c r="AW3428" s="13" t="s">
        <v>33</v>
      </c>
      <c r="AX3428" s="13" t="s">
        <v>72</v>
      </c>
      <c r="AY3428" s="245" t="s">
        <v>180</v>
      </c>
    </row>
    <row r="3429" s="14" customFormat="1">
      <c r="A3429" s="14"/>
      <c r="B3429" s="246"/>
      <c r="C3429" s="247"/>
      <c r="D3429" s="228" t="s">
        <v>193</v>
      </c>
      <c r="E3429" s="248" t="s">
        <v>19</v>
      </c>
      <c r="F3429" s="249" t="s">
        <v>2471</v>
      </c>
      <c r="G3429" s="247"/>
      <c r="H3429" s="248" t="s">
        <v>19</v>
      </c>
      <c r="I3429" s="250"/>
      <c r="J3429" s="247"/>
      <c r="K3429" s="247"/>
      <c r="L3429" s="251"/>
      <c r="M3429" s="252"/>
      <c r="N3429" s="253"/>
      <c r="O3429" s="253"/>
      <c r="P3429" s="253"/>
      <c r="Q3429" s="253"/>
      <c r="R3429" s="253"/>
      <c r="S3429" s="253"/>
      <c r="T3429" s="254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55" t="s">
        <v>193</v>
      </c>
      <c r="AU3429" s="255" t="s">
        <v>82</v>
      </c>
      <c r="AV3429" s="14" t="s">
        <v>80</v>
      </c>
      <c r="AW3429" s="14" t="s">
        <v>33</v>
      </c>
      <c r="AX3429" s="14" t="s">
        <v>72</v>
      </c>
      <c r="AY3429" s="255" t="s">
        <v>180</v>
      </c>
    </row>
    <row r="3430" s="13" customFormat="1">
      <c r="A3430" s="13"/>
      <c r="B3430" s="235"/>
      <c r="C3430" s="236"/>
      <c r="D3430" s="228" t="s">
        <v>193</v>
      </c>
      <c r="E3430" s="237" t="s">
        <v>19</v>
      </c>
      <c r="F3430" s="238" t="s">
        <v>3670</v>
      </c>
      <c r="G3430" s="236"/>
      <c r="H3430" s="239">
        <v>38.490000000000002</v>
      </c>
      <c r="I3430" s="240"/>
      <c r="J3430" s="236"/>
      <c r="K3430" s="236"/>
      <c r="L3430" s="241"/>
      <c r="M3430" s="242"/>
      <c r="N3430" s="243"/>
      <c r="O3430" s="243"/>
      <c r="P3430" s="243"/>
      <c r="Q3430" s="243"/>
      <c r="R3430" s="243"/>
      <c r="S3430" s="243"/>
      <c r="T3430" s="244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45" t="s">
        <v>193</v>
      </c>
      <c r="AU3430" s="245" t="s">
        <v>82</v>
      </c>
      <c r="AV3430" s="13" t="s">
        <v>82</v>
      </c>
      <c r="AW3430" s="13" t="s">
        <v>33</v>
      </c>
      <c r="AX3430" s="13" t="s">
        <v>72</v>
      </c>
      <c r="AY3430" s="245" t="s">
        <v>180</v>
      </c>
    </row>
    <row r="3431" s="13" customFormat="1">
      <c r="A3431" s="13"/>
      <c r="B3431" s="235"/>
      <c r="C3431" s="236"/>
      <c r="D3431" s="228" t="s">
        <v>193</v>
      </c>
      <c r="E3431" s="237" t="s">
        <v>19</v>
      </c>
      <c r="F3431" s="238" t="s">
        <v>3671</v>
      </c>
      <c r="G3431" s="236"/>
      <c r="H3431" s="239">
        <v>26.43</v>
      </c>
      <c r="I3431" s="240"/>
      <c r="J3431" s="236"/>
      <c r="K3431" s="236"/>
      <c r="L3431" s="241"/>
      <c r="M3431" s="242"/>
      <c r="N3431" s="243"/>
      <c r="O3431" s="243"/>
      <c r="P3431" s="243"/>
      <c r="Q3431" s="243"/>
      <c r="R3431" s="243"/>
      <c r="S3431" s="243"/>
      <c r="T3431" s="244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45" t="s">
        <v>193</v>
      </c>
      <c r="AU3431" s="245" t="s">
        <v>82</v>
      </c>
      <c r="AV3431" s="13" t="s">
        <v>82</v>
      </c>
      <c r="AW3431" s="13" t="s">
        <v>33</v>
      </c>
      <c r="AX3431" s="13" t="s">
        <v>72</v>
      </c>
      <c r="AY3431" s="245" t="s">
        <v>180</v>
      </c>
    </row>
    <row r="3432" s="14" customFormat="1">
      <c r="A3432" s="14"/>
      <c r="B3432" s="246"/>
      <c r="C3432" s="247"/>
      <c r="D3432" s="228" t="s">
        <v>193</v>
      </c>
      <c r="E3432" s="248" t="s">
        <v>19</v>
      </c>
      <c r="F3432" s="249" t="s">
        <v>2476</v>
      </c>
      <c r="G3432" s="247"/>
      <c r="H3432" s="248" t="s">
        <v>19</v>
      </c>
      <c r="I3432" s="250"/>
      <c r="J3432" s="247"/>
      <c r="K3432" s="247"/>
      <c r="L3432" s="251"/>
      <c r="M3432" s="252"/>
      <c r="N3432" s="253"/>
      <c r="O3432" s="253"/>
      <c r="P3432" s="253"/>
      <c r="Q3432" s="253"/>
      <c r="R3432" s="253"/>
      <c r="S3432" s="253"/>
      <c r="T3432" s="254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T3432" s="255" t="s">
        <v>193</v>
      </c>
      <c r="AU3432" s="255" t="s">
        <v>82</v>
      </c>
      <c r="AV3432" s="14" t="s">
        <v>80</v>
      </c>
      <c r="AW3432" s="14" t="s">
        <v>33</v>
      </c>
      <c r="AX3432" s="14" t="s">
        <v>72</v>
      </c>
      <c r="AY3432" s="255" t="s">
        <v>180</v>
      </c>
    </row>
    <row r="3433" s="13" customFormat="1">
      <c r="A3433" s="13"/>
      <c r="B3433" s="235"/>
      <c r="C3433" s="236"/>
      <c r="D3433" s="228" t="s">
        <v>193</v>
      </c>
      <c r="E3433" s="237" t="s">
        <v>19</v>
      </c>
      <c r="F3433" s="238" t="s">
        <v>3672</v>
      </c>
      <c r="G3433" s="236"/>
      <c r="H3433" s="239">
        <v>8</v>
      </c>
      <c r="I3433" s="240"/>
      <c r="J3433" s="236"/>
      <c r="K3433" s="236"/>
      <c r="L3433" s="241"/>
      <c r="M3433" s="242"/>
      <c r="N3433" s="243"/>
      <c r="O3433" s="243"/>
      <c r="P3433" s="243"/>
      <c r="Q3433" s="243"/>
      <c r="R3433" s="243"/>
      <c r="S3433" s="243"/>
      <c r="T3433" s="244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45" t="s">
        <v>193</v>
      </c>
      <c r="AU3433" s="245" t="s">
        <v>82</v>
      </c>
      <c r="AV3433" s="13" t="s">
        <v>82</v>
      </c>
      <c r="AW3433" s="13" t="s">
        <v>33</v>
      </c>
      <c r="AX3433" s="13" t="s">
        <v>72</v>
      </c>
      <c r="AY3433" s="245" t="s">
        <v>180</v>
      </c>
    </row>
    <row r="3434" s="13" customFormat="1">
      <c r="A3434" s="13"/>
      <c r="B3434" s="235"/>
      <c r="C3434" s="236"/>
      <c r="D3434" s="228" t="s">
        <v>193</v>
      </c>
      <c r="E3434" s="237" t="s">
        <v>19</v>
      </c>
      <c r="F3434" s="238" t="s">
        <v>3673</v>
      </c>
      <c r="G3434" s="236"/>
      <c r="H3434" s="239">
        <v>38.649999999999999</v>
      </c>
      <c r="I3434" s="240"/>
      <c r="J3434" s="236"/>
      <c r="K3434" s="236"/>
      <c r="L3434" s="241"/>
      <c r="M3434" s="242"/>
      <c r="N3434" s="243"/>
      <c r="O3434" s="243"/>
      <c r="P3434" s="243"/>
      <c r="Q3434" s="243"/>
      <c r="R3434" s="243"/>
      <c r="S3434" s="243"/>
      <c r="T3434" s="244"/>
      <c r="U3434" s="13"/>
      <c r="V3434" s="13"/>
      <c r="W3434" s="13"/>
      <c r="X3434" s="13"/>
      <c r="Y3434" s="13"/>
      <c r="Z3434" s="13"/>
      <c r="AA3434" s="13"/>
      <c r="AB3434" s="13"/>
      <c r="AC3434" s="13"/>
      <c r="AD3434" s="13"/>
      <c r="AE3434" s="13"/>
      <c r="AT3434" s="245" t="s">
        <v>193</v>
      </c>
      <c r="AU3434" s="245" t="s">
        <v>82</v>
      </c>
      <c r="AV3434" s="13" t="s">
        <v>82</v>
      </c>
      <c r="AW3434" s="13" t="s">
        <v>33</v>
      </c>
      <c r="AX3434" s="13" t="s">
        <v>72</v>
      </c>
      <c r="AY3434" s="245" t="s">
        <v>180</v>
      </c>
    </row>
    <row r="3435" s="13" customFormat="1">
      <c r="A3435" s="13"/>
      <c r="B3435" s="235"/>
      <c r="C3435" s="236"/>
      <c r="D3435" s="228" t="s">
        <v>193</v>
      </c>
      <c r="E3435" s="237" t="s">
        <v>19</v>
      </c>
      <c r="F3435" s="238" t="s">
        <v>3674</v>
      </c>
      <c r="G3435" s="236"/>
      <c r="H3435" s="239">
        <v>3.645</v>
      </c>
      <c r="I3435" s="240"/>
      <c r="J3435" s="236"/>
      <c r="K3435" s="236"/>
      <c r="L3435" s="241"/>
      <c r="M3435" s="242"/>
      <c r="N3435" s="243"/>
      <c r="O3435" s="243"/>
      <c r="P3435" s="243"/>
      <c r="Q3435" s="243"/>
      <c r="R3435" s="243"/>
      <c r="S3435" s="243"/>
      <c r="T3435" s="244"/>
      <c r="U3435" s="13"/>
      <c r="V3435" s="13"/>
      <c r="W3435" s="13"/>
      <c r="X3435" s="13"/>
      <c r="Y3435" s="13"/>
      <c r="Z3435" s="13"/>
      <c r="AA3435" s="13"/>
      <c r="AB3435" s="13"/>
      <c r="AC3435" s="13"/>
      <c r="AD3435" s="13"/>
      <c r="AE3435" s="13"/>
      <c r="AT3435" s="245" t="s">
        <v>193</v>
      </c>
      <c r="AU3435" s="245" t="s">
        <v>82</v>
      </c>
      <c r="AV3435" s="13" t="s">
        <v>82</v>
      </c>
      <c r="AW3435" s="13" t="s">
        <v>33</v>
      </c>
      <c r="AX3435" s="13" t="s">
        <v>72</v>
      </c>
      <c r="AY3435" s="245" t="s">
        <v>180</v>
      </c>
    </row>
    <row r="3436" s="14" customFormat="1">
      <c r="A3436" s="14"/>
      <c r="B3436" s="246"/>
      <c r="C3436" s="247"/>
      <c r="D3436" s="228" t="s">
        <v>193</v>
      </c>
      <c r="E3436" s="248" t="s">
        <v>19</v>
      </c>
      <c r="F3436" s="249" t="s">
        <v>2481</v>
      </c>
      <c r="G3436" s="247"/>
      <c r="H3436" s="248" t="s">
        <v>19</v>
      </c>
      <c r="I3436" s="250"/>
      <c r="J3436" s="247"/>
      <c r="K3436" s="247"/>
      <c r="L3436" s="251"/>
      <c r="M3436" s="252"/>
      <c r="N3436" s="253"/>
      <c r="O3436" s="253"/>
      <c r="P3436" s="253"/>
      <c r="Q3436" s="253"/>
      <c r="R3436" s="253"/>
      <c r="S3436" s="253"/>
      <c r="T3436" s="254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T3436" s="255" t="s">
        <v>193</v>
      </c>
      <c r="AU3436" s="255" t="s">
        <v>82</v>
      </c>
      <c r="AV3436" s="14" t="s">
        <v>80</v>
      </c>
      <c r="AW3436" s="14" t="s">
        <v>33</v>
      </c>
      <c r="AX3436" s="14" t="s">
        <v>72</v>
      </c>
      <c r="AY3436" s="255" t="s">
        <v>180</v>
      </c>
    </row>
    <row r="3437" s="13" customFormat="1">
      <c r="A3437" s="13"/>
      <c r="B3437" s="235"/>
      <c r="C3437" s="236"/>
      <c r="D3437" s="228" t="s">
        <v>193</v>
      </c>
      <c r="E3437" s="237" t="s">
        <v>19</v>
      </c>
      <c r="F3437" s="238" t="s">
        <v>3675</v>
      </c>
      <c r="G3437" s="236"/>
      <c r="H3437" s="239">
        <v>41.984999999999999</v>
      </c>
      <c r="I3437" s="240"/>
      <c r="J3437" s="236"/>
      <c r="K3437" s="236"/>
      <c r="L3437" s="241"/>
      <c r="M3437" s="242"/>
      <c r="N3437" s="243"/>
      <c r="O3437" s="243"/>
      <c r="P3437" s="243"/>
      <c r="Q3437" s="243"/>
      <c r="R3437" s="243"/>
      <c r="S3437" s="243"/>
      <c r="T3437" s="244"/>
      <c r="U3437" s="13"/>
      <c r="V3437" s="13"/>
      <c r="W3437" s="13"/>
      <c r="X3437" s="13"/>
      <c r="Y3437" s="13"/>
      <c r="Z3437" s="13"/>
      <c r="AA3437" s="13"/>
      <c r="AB3437" s="13"/>
      <c r="AC3437" s="13"/>
      <c r="AD3437" s="13"/>
      <c r="AE3437" s="13"/>
      <c r="AT3437" s="245" t="s">
        <v>193</v>
      </c>
      <c r="AU3437" s="245" t="s">
        <v>82</v>
      </c>
      <c r="AV3437" s="13" t="s">
        <v>82</v>
      </c>
      <c r="AW3437" s="13" t="s">
        <v>33</v>
      </c>
      <c r="AX3437" s="13" t="s">
        <v>72</v>
      </c>
      <c r="AY3437" s="245" t="s">
        <v>180</v>
      </c>
    </row>
    <row r="3438" s="14" customFormat="1">
      <c r="A3438" s="14"/>
      <c r="B3438" s="246"/>
      <c r="C3438" s="247"/>
      <c r="D3438" s="228" t="s">
        <v>193</v>
      </c>
      <c r="E3438" s="248" t="s">
        <v>19</v>
      </c>
      <c r="F3438" s="249" t="s">
        <v>1789</v>
      </c>
      <c r="G3438" s="247"/>
      <c r="H3438" s="248" t="s">
        <v>19</v>
      </c>
      <c r="I3438" s="250"/>
      <c r="J3438" s="247"/>
      <c r="K3438" s="247"/>
      <c r="L3438" s="251"/>
      <c r="M3438" s="252"/>
      <c r="N3438" s="253"/>
      <c r="O3438" s="253"/>
      <c r="P3438" s="253"/>
      <c r="Q3438" s="253"/>
      <c r="R3438" s="253"/>
      <c r="S3438" s="253"/>
      <c r="T3438" s="254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T3438" s="255" t="s">
        <v>193</v>
      </c>
      <c r="AU3438" s="255" t="s">
        <v>82</v>
      </c>
      <c r="AV3438" s="14" t="s">
        <v>80</v>
      </c>
      <c r="AW3438" s="14" t="s">
        <v>33</v>
      </c>
      <c r="AX3438" s="14" t="s">
        <v>72</v>
      </c>
      <c r="AY3438" s="255" t="s">
        <v>180</v>
      </c>
    </row>
    <row r="3439" s="13" customFormat="1">
      <c r="A3439" s="13"/>
      <c r="B3439" s="235"/>
      <c r="C3439" s="236"/>
      <c r="D3439" s="228" t="s">
        <v>193</v>
      </c>
      <c r="E3439" s="237" t="s">
        <v>19</v>
      </c>
      <c r="F3439" s="238" t="s">
        <v>3676</v>
      </c>
      <c r="G3439" s="236"/>
      <c r="H3439" s="239">
        <v>10.199999999999999</v>
      </c>
      <c r="I3439" s="240"/>
      <c r="J3439" s="236"/>
      <c r="K3439" s="236"/>
      <c r="L3439" s="241"/>
      <c r="M3439" s="242"/>
      <c r="N3439" s="243"/>
      <c r="O3439" s="243"/>
      <c r="P3439" s="243"/>
      <c r="Q3439" s="243"/>
      <c r="R3439" s="243"/>
      <c r="S3439" s="243"/>
      <c r="T3439" s="244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45" t="s">
        <v>193</v>
      </c>
      <c r="AU3439" s="245" t="s">
        <v>82</v>
      </c>
      <c r="AV3439" s="13" t="s">
        <v>82</v>
      </c>
      <c r="AW3439" s="13" t="s">
        <v>33</v>
      </c>
      <c r="AX3439" s="13" t="s">
        <v>72</v>
      </c>
      <c r="AY3439" s="245" t="s">
        <v>180</v>
      </c>
    </row>
    <row r="3440" s="14" customFormat="1">
      <c r="A3440" s="14"/>
      <c r="B3440" s="246"/>
      <c r="C3440" s="247"/>
      <c r="D3440" s="228" t="s">
        <v>193</v>
      </c>
      <c r="E3440" s="248" t="s">
        <v>19</v>
      </c>
      <c r="F3440" s="249" t="s">
        <v>1791</v>
      </c>
      <c r="G3440" s="247"/>
      <c r="H3440" s="248" t="s">
        <v>19</v>
      </c>
      <c r="I3440" s="250"/>
      <c r="J3440" s="247"/>
      <c r="K3440" s="247"/>
      <c r="L3440" s="251"/>
      <c r="M3440" s="252"/>
      <c r="N3440" s="253"/>
      <c r="O3440" s="253"/>
      <c r="P3440" s="253"/>
      <c r="Q3440" s="253"/>
      <c r="R3440" s="253"/>
      <c r="S3440" s="253"/>
      <c r="T3440" s="254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55" t="s">
        <v>193</v>
      </c>
      <c r="AU3440" s="255" t="s">
        <v>82</v>
      </c>
      <c r="AV3440" s="14" t="s">
        <v>80</v>
      </c>
      <c r="AW3440" s="14" t="s">
        <v>33</v>
      </c>
      <c r="AX3440" s="14" t="s">
        <v>72</v>
      </c>
      <c r="AY3440" s="255" t="s">
        <v>180</v>
      </c>
    </row>
    <row r="3441" s="13" customFormat="1">
      <c r="A3441" s="13"/>
      <c r="B3441" s="235"/>
      <c r="C3441" s="236"/>
      <c r="D3441" s="228" t="s">
        <v>193</v>
      </c>
      <c r="E3441" s="237" t="s">
        <v>19</v>
      </c>
      <c r="F3441" s="238" t="s">
        <v>3677</v>
      </c>
      <c r="G3441" s="236"/>
      <c r="H3441" s="239">
        <v>48.450000000000003</v>
      </c>
      <c r="I3441" s="240"/>
      <c r="J3441" s="236"/>
      <c r="K3441" s="236"/>
      <c r="L3441" s="241"/>
      <c r="M3441" s="242"/>
      <c r="N3441" s="243"/>
      <c r="O3441" s="243"/>
      <c r="P3441" s="243"/>
      <c r="Q3441" s="243"/>
      <c r="R3441" s="243"/>
      <c r="S3441" s="243"/>
      <c r="T3441" s="244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45" t="s">
        <v>193</v>
      </c>
      <c r="AU3441" s="245" t="s">
        <v>82</v>
      </c>
      <c r="AV3441" s="13" t="s">
        <v>82</v>
      </c>
      <c r="AW3441" s="13" t="s">
        <v>33</v>
      </c>
      <c r="AX3441" s="13" t="s">
        <v>72</v>
      </c>
      <c r="AY3441" s="245" t="s">
        <v>180</v>
      </c>
    </row>
    <row r="3442" s="16" customFormat="1">
      <c r="A3442" s="16"/>
      <c r="B3442" s="267"/>
      <c r="C3442" s="268"/>
      <c r="D3442" s="228" t="s">
        <v>193</v>
      </c>
      <c r="E3442" s="269" t="s">
        <v>19</v>
      </c>
      <c r="F3442" s="270" t="s">
        <v>473</v>
      </c>
      <c r="G3442" s="268"/>
      <c r="H3442" s="271">
        <v>610.55999999999995</v>
      </c>
      <c r="I3442" s="272"/>
      <c r="J3442" s="268"/>
      <c r="K3442" s="268"/>
      <c r="L3442" s="273"/>
      <c r="M3442" s="274"/>
      <c r="N3442" s="275"/>
      <c r="O3442" s="275"/>
      <c r="P3442" s="275"/>
      <c r="Q3442" s="275"/>
      <c r="R3442" s="275"/>
      <c r="S3442" s="275"/>
      <c r="T3442" s="276"/>
      <c r="U3442" s="16"/>
      <c r="V3442" s="16"/>
      <c r="W3442" s="16"/>
      <c r="X3442" s="16"/>
      <c r="Y3442" s="16"/>
      <c r="Z3442" s="16"/>
      <c r="AA3442" s="16"/>
      <c r="AB3442" s="16"/>
      <c r="AC3442" s="16"/>
      <c r="AD3442" s="16"/>
      <c r="AE3442" s="16"/>
      <c r="AT3442" s="277" t="s">
        <v>193</v>
      </c>
      <c r="AU3442" s="277" t="s">
        <v>82</v>
      </c>
      <c r="AV3442" s="16" t="s">
        <v>100</v>
      </c>
      <c r="AW3442" s="16" t="s">
        <v>33</v>
      </c>
      <c r="AX3442" s="16" t="s">
        <v>72</v>
      </c>
      <c r="AY3442" s="277" t="s">
        <v>180</v>
      </c>
    </row>
    <row r="3443" s="15" customFormat="1">
      <c r="A3443" s="15"/>
      <c r="B3443" s="256"/>
      <c r="C3443" s="257"/>
      <c r="D3443" s="228" t="s">
        <v>193</v>
      </c>
      <c r="E3443" s="258" t="s">
        <v>19</v>
      </c>
      <c r="F3443" s="259" t="s">
        <v>353</v>
      </c>
      <c r="G3443" s="257"/>
      <c r="H3443" s="260">
        <v>993.90499999999997</v>
      </c>
      <c r="I3443" s="261"/>
      <c r="J3443" s="257"/>
      <c r="K3443" s="257"/>
      <c r="L3443" s="262"/>
      <c r="M3443" s="263"/>
      <c r="N3443" s="264"/>
      <c r="O3443" s="264"/>
      <c r="P3443" s="264"/>
      <c r="Q3443" s="264"/>
      <c r="R3443" s="264"/>
      <c r="S3443" s="264"/>
      <c r="T3443" s="265"/>
      <c r="U3443" s="15"/>
      <c r="V3443" s="15"/>
      <c r="W3443" s="15"/>
      <c r="X3443" s="15"/>
      <c r="Y3443" s="15"/>
      <c r="Z3443" s="15"/>
      <c r="AA3443" s="15"/>
      <c r="AB3443" s="15"/>
      <c r="AC3443" s="15"/>
      <c r="AD3443" s="15"/>
      <c r="AE3443" s="15"/>
      <c r="AT3443" s="266" t="s">
        <v>193</v>
      </c>
      <c r="AU3443" s="266" t="s">
        <v>82</v>
      </c>
      <c r="AV3443" s="15" t="s">
        <v>187</v>
      </c>
      <c r="AW3443" s="15" t="s">
        <v>33</v>
      </c>
      <c r="AX3443" s="15" t="s">
        <v>80</v>
      </c>
      <c r="AY3443" s="266" t="s">
        <v>180</v>
      </c>
    </row>
    <row r="3444" s="2" customFormat="1" ht="16.5" customHeight="1">
      <c r="A3444" s="40"/>
      <c r="B3444" s="41"/>
      <c r="C3444" s="282" t="s">
        <v>3678</v>
      </c>
      <c r="D3444" s="282" t="s">
        <v>754</v>
      </c>
      <c r="E3444" s="283" t="s">
        <v>3679</v>
      </c>
      <c r="F3444" s="284" t="s">
        <v>3680</v>
      </c>
      <c r="G3444" s="285" t="s">
        <v>235</v>
      </c>
      <c r="H3444" s="286">
        <v>994</v>
      </c>
      <c r="I3444" s="287"/>
      <c r="J3444" s="288">
        <f>ROUND(I3444*H3444,2)</f>
        <v>0</v>
      </c>
      <c r="K3444" s="284" t="s">
        <v>186</v>
      </c>
      <c r="L3444" s="289"/>
      <c r="M3444" s="290" t="s">
        <v>19</v>
      </c>
      <c r="N3444" s="291" t="s">
        <v>43</v>
      </c>
      <c r="O3444" s="86"/>
      <c r="P3444" s="224">
        <f>O3444*H3444</f>
        <v>0</v>
      </c>
      <c r="Q3444" s="224">
        <v>5.0000000000000002E-05</v>
      </c>
      <c r="R3444" s="224">
        <f>Q3444*H3444</f>
        <v>0.049700000000000001</v>
      </c>
      <c r="S3444" s="224">
        <v>0</v>
      </c>
      <c r="T3444" s="225">
        <f>S3444*H3444</f>
        <v>0</v>
      </c>
      <c r="U3444" s="40"/>
      <c r="V3444" s="40"/>
      <c r="W3444" s="40"/>
      <c r="X3444" s="40"/>
      <c r="Y3444" s="40"/>
      <c r="Z3444" s="40"/>
      <c r="AA3444" s="40"/>
      <c r="AB3444" s="40"/>
      <c r="AC3444" s="40"/>
      <c r="AD3444" s="40"/>
      <c r="AE3444" s="40"/>
      <c r="AR3444" s="226" t="s">
        <v>398</v>
      </c>
      <c r="AT3444" s="226" t="s">
        <v>754</v>
      </c>
      <c r="AU3444" s="226" t="s">
        <v>82</v>
      </c>
      <c r="AY3444" s="19" t="s">
        <v>180</v>
      </c>
      <c r="BE3444" s="227">
        <f>IF(N3444="základní",J3444,0)</f>
        <v>0</v>
      </c>
      <c r="BF3444" s="227">
        <f>IF(N3444="snížená",J3444,0)</f>
        <v>0</v>
      </c>
      <c r="BG3444" s="227">
        <f>IF(N3444="zákl. přenesená",J3444,0)</f>
        <v>0</v>
      </c>
      <c r="BH3444" s="227">
        <f>IF(N3444="sníž. přenesená",J3444,0)</f>
        <v>0</v>
      </c>
      <c r="BI3444" s="227">
        <f>IF(N3444="nulová",J3444,0)</f>
        <v>0</v>
      </c>
      <c r="BJ3444" s="19" t="s">
        <v>80</v>
      </c>
      <c r="BK3444" s="227">
        <f>ROUND(I3444*H3444,2)</f>
        <v>0</v>
      </c>
      <c r="BL3444" s="19" t="s">
        <v>286</v>
      </c>
      <c r="BM3444" s="226" t="s">
        <v>3681</v>
      </c>
    </row>
    <row r="3445" s="2" customFormat="1">
      <c r="A3445" s="40"/>
      <c r="B3445" s="41"/>
      <c r="C3445" s="42"/>
      <c r="D3445" s="228" t="s">
        <v>189</v>
      </c>
      <c r="E3445" s="42"/>
      <c r="F3445" s="229" t="s">
        <v>3680</v>
      </c>
      <c r="G3445" s="42"/>
      <c r="H3445" s="42"/>
      <c r="I3445" s="230"/>
      <c r="J3445" s="42"/>
      <c r="K3445" s="42"/>
      <c r="L3445" s="46"/>
      <c r="M3445" s="231"/>
      <c r="N3445" s="232"/>
      <c r="O3445" s="86"/>
      <c r="P3445" s="86"/>
      <c r="Q3445" s="86"/>
      <c r="R3445" s="86"/>
      <c r="S3445" s="86"/>
      <c r="T3445" s="87"/>
      <c r="U3445" s="40"/>
      <c r="V3445" s="40"/>
      <c r="W3445" s="40"/>
      <c r="X3445" s="40"/>
      <c r="Y3445" s="40"/>
      <c r="Z3445" s="40"/>
      <c r="AA3445" s="40"/>
      <c r="AB3445" s="40"/>
      <c r="AC3445" s="40"/>
      <c r="AD3445" s="40"/>
      <c r="AE3445" s="40"/>
      <c r="AT3445" s="19" t="s">
        <v>189</v>
      </c>
      <c r="AU3445" s="19" t="s">
        <v>82</v>
      </c>
    </row>
    <row r="3446" s="2" customFormat="1" ht="16.5" customHeight="1">
      <c r="A3446" s="40"/>
      <c r="B3446" s="41"/>
      <c r="C3446" s="215" t="s">
        <v>3682</v>
      </c>
      <c r="D3446" s="215" t="s">
        <v>182</v>
      </c>
      <c r="E3446" s="216" t="s">
        <v>3683</v>
      </c>
      <c r="F3446" s="217" t="s">
        <v>3684</v>
      </c>
      <c r="G3446" s="218" t="s">
        <v>3685</v>
      </c>
      <c r="H3446" s="219">
        <v>1</v>
      </c>
      <c r="I3446" s="220"/>
      <c r="J3446" s="221">
        <f>ROUND(I3446*H3446,2)</f>
        <v>0</v>
      </c>
      <c r="K3446" s="217" t="s">
        <v>19</v>
      </c>
      <c r="L3446" s="46"/>
      <c r="M3446" s="222" t="s">
        <v>19</v>
      </c>
      <c r="N3446" s="223" t="s">
        <v>43</v>
      </c>
      <c r="O3446" s="86"/>
      <c r="P3446" s="224">
        <f>O3446*H3446</f>
        <v>0</v>
      </c>
      <c r="Q3446" s="224">
        <v>0</v>
      </c>
      <c r="R3446" s="224">
        <f>Q3446*H3446</f>
        <v>0</v>
      </c>
      <c r="S3446" s="224">
        <v>0</v>
      </c>
      <c r="T3446" s="225">
        <f>S3446*H3446</f>
        <v>0</v>
      </c>
      <c r="U3446" s="40"/>
      <c r="V3446" s="40"/>
      <c r="W3446" s="40"/>
      <c r="X3446" s="40"/>
      <c r="Y3446" s="40"/>
      <c r="Z3446" s="40"/>
      <c r="AA3446" s="40"/>
      <c r="AB3446" s="40"/>
      <c r="AC3446" s="40"/>
      <c r="AD3446" s="40"/>
      <c r="AE3446" s="40"/>
      <c r="AR3446" s="226" t="s">
        <v>286</v>
      </c>
      <c r="AT3446" s="226" t="s">
        <v>182</v>
      </c>
      <c r="AU3446" s="226" t="s">
        <v>82</v>
      </c>
      <c r="AY3446" s="19" t="s">
        <v>180</v>
      </c>
      <c r="BE3446" s="227">
        <f>IF(N3446="základní",J3446,0)</f>
        <v>0</v>
      </c>
      <c r="BF3446" s="227">
        <f>IF(N3446="snížená",J3446,0)</f>
        <v>0</v>
      </c>
      <c r="BG3446" s="227">
        <f>IF(N3446="zákl. přenesená",J3446,0)</f>
        <v>0</v>
      </c>
      <c r="BH3446" s="227">
        <f>IF(N3446="sníž. přenesená",J3446,0)</f>
        <v>0</v>
      </c>
      <c r="BI3446" s="227">
        <f>IF(N3446="nulová",J3446,0)</f>
        <v>0</v>
      </c>
      <c r="BJ3446" s="19" t="s">
        <v>80</v>
      </c>
      <c r="BK3446" s="227">
        <f>ROUND(I3446*H3446,2)</f>
        <v>0</v>
      </c>
      <c r="BL3446" s="19" t="s">
        <v>286</v>
      </c>
      <c r="BM3446" s="226" t="s">
        <v>3686</v>
      </c>
    </row>
    <row r="3447" s="2" customFormat="1">
      <c r="A3447" s="40"/>
      <c r="B3447" s="41"/>
      <c r="C3447" s="42"/>
      <c r="D3447" s="228" t="s">
        <v>189</v>
      </c>
      <c r="E3447" s="42"/>
      <c r="F3447" s="229" t="s">
        <v>3684</v>
      </c>
      <c r="G3447" s="42"/>
      <c r="H3447" s="42"/>
      <c r="I3447" s="230"/>
      <c r="J3447" s="42"/>
      <c r="K3447" s="42"/>
      <c r="L3447" s="46"/>
      <c r="M3447" s="231"/>
      <c r="N3447" s="232"/>
      <c r="O3447" s="86"/>
      <c r="P3447" s="86"/>
      <c r="Q3447" s="86"/>
      <c r="R3447" s="86"/>
      <c r="S3447" s="86"/>
      <c r="T3447" s="87"/>
      <c r="U3447" s="40"/>
      <c r="V3447" s="40"/>
      <c r="W3447" s="40"/>
      <c r="X3447" s="40"/>
      <c r="Y3447" s="40"/>
      <c r="Z3447" s="40"/>
      <c r="AA3447" s="40"/>
      <c r="AB3447" s="40"/>
      <c r="AC3447" s="40"/>
      <c r="AD3447" s="40"/>
      <c r="AE3447" s="40"/>
      <c r="AT3447" s="19" t="s">
        <v>189</v>
      </c>
      <c r="AU3447" s="19" t="s">
        <v>82</v>
      </c>
    </row>
    <row r="3448" s="2" customFormat="1" ht="16.5" customHeight="1">
      <c r="A3448" s="40"/>
      <c r="B3448" s="41"/>
      <c r="C3448" s="215" t="s">
        <v>3687</v>
      </c>
      <c r="D3448" s="215" t="s">
        <v>182</v>
      </c>
      <c r="E3448" s="216" t="s">
        <v>3688</v>
      </c>
      <c r="F3448" s="217" t="s">
        <v>3689</v>
      </c>
      <c r="G3448" s="218" t="s">
        <v>185</v>
      </c>
      <c r="H3448" s="219">
        <v>303.995</v>
      </c>
      <c r="I3448" s="220"/>
      <c r="J3448" s="221">
        <f>ROUND(I3448*H3448,2)</f>
        <v>0</v>
      </c>
      <c r="K3448" s="217" t="s">
        <v>186</v>
      </c>
      <c r="L3448" s="46"/>
      <c r="M3448" s="222" t="s">
        <v>19</v>
      </c>
      <c r="N3448" s="223" t="s">
        <v>43</v>
      </c>
      <c r="O3448" s="86"/>
      <c r="P3448" s="224">
        <f>O3448*H3448</f>
        <v>0</v>
      </c>
      <c r="Q3448" s="224">
        <v>0.0060000000000000001</v>
      </c>
      <c r="R3448" s="224">
        <f>Q3448*H3448</f>
        <v>1.8239700000000001</v>
      </c>
      <c r="S3448" s="224">
        <v>0</v>
      </c>
      <c r="T3448" s="225">
        <f>S3448*H3448</f>
        <v>0</v>
      </c>
      <c r="U3448" s="40"/>
      <c r="V3448" s="40"/>
      <c r="W3448" s="40"/>
      <c r="X3448" s="40"/>
      <c r="Y3448" s="40"/>
      <c r="Z3448" s="40"/>
      <c r="AA3448" s="40"/>
      <c r="AB3448" s="40"/>
      <c r="AC3448" s="40"/>
      <c r="AD3448" s="40"/>
      <c r="AE3448" s="40"/>
      <c r="AR3448" s="226" t="s">
        <v>286</v>
      </c>
      <c r="AT3448" s="226" t="s">
        <v>182</v>
      </c>
      <c r="AU3448" s="226" t="s">
        <v>82</v>
      </c>
      <c r="AY3448" s="19" t="s">
        <v>180</v>
      </c>
      <c r="BE3448" s="227">
        <f>IF(N3448="základní",J3448,0)</f>
        <v>0</v>
      </c>
      <c r="BF3448" s="227">
        <f>IF(N3448="snížená",J3448,0)</f>
        <v>0</v>
      </c>
      <c r="BG3448" s="227">
        <f>IF(N3448="zákl. přenesená",J3448,0)</f>
        <v>0</v>
      </c>
      <c r="BH3448" s="227">
        <f>IF(N3448="sníž. přenesená",J3448,0)</f>
        <v>0</v>
      </c>
      <c r="BI3448" s="227">
        <f>IF(N3448="nulová",J3448,0)</f>
        <v>0</v>
      </c>
      <c r="BJ3448" s="19" t="s">
        <v>80</v>
      </c>
      <c r="BK3448" s="227">
        <f>ROUND(I3448*H3448,2)</f>
        <v>0</v>
      </c>
      <c r="BL3448" s="19" t="s">
        <v>286</v>
      </c>
      <c r="BM3448" s="226" t="s">
        <v>3690</v>
      </c>
    </row>
    <row r="3449" s="2" customFormat="1">
      <c r="A3449" s="40"/>
      <c r="B3449" s="41"/>
      <c r="C3449" s="42"/>
      <c r="D3449" s="228" t="s">
        <v>189</v>
      </c>
      <c r="E3449" s="42"/>
      <c r="F3449" s="229" t="s">
        <v>3691</v>
      </c>
      <c r="G3449" s="42"/>
      <c r="H3449" s="42"/>
      <c r="I3449" s="230"/>
      <c r="J3449" s="42"/>
      <c r="K3449" s="42"/>
      <c r="L3449" s="46"/>
      <c r="M3449" s="231"/>
      <c r="N3449" s="232"/>
      <c r="O3449" s="86"/>
      <c r="P3449" s="86"/>
      <c r="Q3449" s="86"/>
      <c r="R3449" s="86"/>
      <c r="S3449" s="86"/>
      <c r="T3449" s="87"/>
      <c r="U3449" s="40"/>
      <c r="V3449" s="40"/>
      <c r="W3449" s="40"/>
      <c r="X3449" s="40"/>
      <c r="Y3449" s="40"/>
      <c r="Z3449" s="40"/>
      <c r="AA3449" s="40"/>
      <c r="AB3449" s="40"/>
      <c r="AC3449" s="40"/>
      <c r="AD3449" s="40"/>
      <c r="AE3449" s="40"/>
      <c r="AT3449" s="19" t="s">
        <v>189</v>
      </c>
      <c r="AU3449" s="19" t="s">
        <v>82</v>
      </c>
    </row>
    <row r="3450" s="2" customFormat="1">
      <c r="A3450" s="40"/>
      <c r="B3450" s="41"/>
      <c r="C3450" s="42"/>
      <c r="D3450" s="233" t="s">
        <v>191</v>
      </c>
      <c r="E3450" s="42"/>
      <c r="F3450" s="234" t="s">
        <v>3692</v>
      </c>
      <c r="G3450" s="42"/>
      <c r="H3450" s="42"/>
      <c r="I3450" s="230"/>
      <c r="J3450" s="42"/>
      <c r="K3450" s="42"/>
      <c r="L3450" s="46"/>
      <c r="M3450" s="231"/>
      <c r="N3450" s="232"/>
      <c r="O3450" s="86"/>
      <c r="P3450" s="86"/>
      <c r="Q3450" s="86"/>
      <c r="R3450" s="86"/>
      <c r="S3450" s="86"/>
      <c r="T3450" s="87"/>
      <c r="U3450" s="40"/>
      <c r="V3450" s="40"/>
      <c r="W3450" s="40"/>
      <c r="X3450" s="40"/>
      <c r="Y3450" s="40"/>
      <c r="Z3450" s="40"/>
      <c r="AA3450" s="40"/>
      <c r="AB3450" s="40"/>
      <c r="AC3450" s="40"/>
      <c r="AD3450" s="40"/>
      <c r="AE3450" s="40"/>
      <c r="AT3450" s="19" t="s">
        <v>191</v>
      </c>
      <c r="AU3450" s="19" t="s">
        <v>82</v>
      </c>
    </row>
    <row r="3451" s="14" customFormat="1">
      <c r="A3451" s="14"/>
      <c r="B3451" s="246"/>
      <c r="C3451" s="247"/>
      <c r="D3451" s="228" t="s">
        <v>193</v>
      </c>
      <c r="E3451" s="248" t="s">
        <v>19</v>
      </c>
      <c r="F3451" s="249" t="s">
        <v>3693</v>
      </c>
      <c r="G3451" s="247"/>
      <c r="H3451" s="248" t="s">
        <v>19</v>
      </c>
      <c r="I3451" s="250"/>
      <c r="J3451" s="247"/>
      <c r="K3451" s="247"/>
      <c r="L3451" s="251"/>
      <c r="M3451" s="252"/>
      <c r="N3451" s="253"/>
      <c r="O3451" s="253"/>
      <c r="P3451" s="253"/>
      <c r="Q3451" s="253"/>
      <c r="R3451" s="253"/>
      <c r="S3451" s="253"/>
      <c r="T3451" s="254"/>
      <c r="U3451" s="14"/>
      <c r="V3451" s="14"/>
      <c r="W3451" s="14"/>
      <c r="X3451" s="14"/>
      <c r="Y3451" s="14"/>
      <c r="Z3451" s="14"/>
      <c r="AA3451" s="14"/>
      <c r="AB3451" s="14"/>
      <c r="AC3451" s="14"/>
      <c r="AD3451" s="14"/>
      <c r="AE3451" s="14"/>
      <c r="AT3451" s="255" t="s">
        <v>193</v>
      </c>
      <c r="AU3451" s="255" t="s">
        <v>82</v>
      </c>
      <c r="AV3451" s="14" t="s">
        <v>80</v>
      </c>
      <c r="AW3451" s="14" t="s">
        <v>33</v>
      </c>
      <c r="AX3451" s="14" t="s">
        <v>72</v>
      </c>
      <c r="AY3451" s="255" t="s">
        <v>180</v>
      </c>
    </row>
    <row r="3452" s="13" customFormat="1">
      <c r="A3452" s="13"/>
      <c r="B3452" s="235"/>
      <c r="C3452" s="236"/>
      <c r="D3452" s="228" t="s">
        <v>193</v>
      </c>
      <c r="E3452" s="237" t="s">
        <v>19</v>
      </c>
      <c r="F3452" s="238" t="s">
        <v>3236</v>
      </c>
      <c r="G3452" s="236"/>
      <c r="H3452" s="239">
        <v>26.684999999999999</v>
      </c>
      <c r="I3452" s="240"/>
      <c r="J3452" s="236"/>
      <c r="K3452" s="236"/>
      <c r="L3452" s="241"/>
      <c r="M3452" s="242"/>
      <c r="N3452" s="243"/>
      <c r="O3452" s="243"/>
      <c r="P3452" s="243"/>
      <c r="Q3452" s="243"/>
      <c r="R3452" s="243"/>
      <c r="S3452" s="243"/>
      <c r="T3452" s="244"/>
      <c r="U3452" s="13"/>
      <c r="V3452" s="13"/>
      <c r="W3452" s="13"/>
      <c r="X3452" s="13"/>
      <c r="Y3452" s="13"/>
      <c r="Z3452" s="13"/>
      <c r="AA3452" s="13"/>
      <c r="AB3452" s="13"/>
      <c r="AC3452" s="13"/>
      <c r="AD3452" s="13"/>
      <c r="AE3452" s="13"/>
      <c r="AT3452" s="245" t="s">
        <v>193</v>
      </c>
      <c r="AU3452" s="245" t="s">
        <v>82</v>
      </c>
      <c r="AV3452" s="13" t="s">
        <v>82</v>
      </c>
      <c r="AW3452" s="13" t="s">
        <v>33</v>
      </c>
      <c r="AX3452" s="13" t="s">
        <v>72</v>
      </c>
      <c r="AY3452" s="245" t="s">
        <v>180</v>
      </c>
    </row>
    <row r="3453" s="14" customFormat="1">
      <c r="A3453" s="14"/>
      <c r="B3453" s="246"/>
      <c r="C3453" s="247"/>
      <c r="D3453" s="228" t="s">
        <v>193</v>
      </c>
      <c r="E3453" s="248" t="s">
        <v>19</v>
      </c>
      <c r="F3453" s="249" t="s">
        <v>3694</v>
      </c>
      <c r="G3453" s="247"/>
      <c r="H3453" s="248" t="s">
        <v>19</v>
      </c>
      <c r="I3453" s="250"/>
      <c r="J3453" s="247"/>
      <c r="K3453" s="247"/>
      <c r="L3453" s="251"/>
      <c r="M3453" s="252"/>
      <c r="N3453" s="253"/>
      <c r="O3453" s="253"/>
      <c r="P3453" s="253"/>
      <c r="Q3453" s="253"/>
      <c r="R3453" s="253"/>
      <c r="S3453" s="253"/>
      <c r="T3453" s="254"/>
      <c r="U3453" s="14"/>
      <c r="V3453" s="14"/>
      <c r="W3453" s="14"/>
      <c r="X3453" s="14"/>
      <c r="Y3453" s="14"/>
      <c r="Z3453" s="14"/>
      <c r="AA3453" s="14"/>
      <c r="AB3453" s="14"/>
      <c r="AC3453" s="14"/>
      <c r="AD3453" s="14"/>
      <c r="AE3453" s="14"/>
      <c r="AT3453" s="255" t="s">
        <v>193</v>
      </c>
      <c r="AU3453" s="255" t="s">
        <v>82</v>
      </c>
      <c r="AV3453" s="14" t="s">
        <v>80</v>
      </c>
      <c r="AW3453" s="14" t="s">
        <v>33</v>
      </c>
      <c r="AX3453" s="14" t="s">
        <v>72</v>
      </c>
      <c r="AY3453" s="255" t="s">
        <v>180</v>
      </c>
    </row>
    <row r="3454" s="13" customFormat="1">
      <c r="A3454" s="13"/>
      <c r="B3454" s="235"/>
      <c r="C3454" s="236"/>
      <c r="D3454" s="228" t="s">
        <v>193</v>
      </c>
      <c r="E3454" s="237" t="s">
        <v>19</v>
      </c>
      <c r="F3454" s="238" t="s">
        <v>3695</v>
      </c>
      <c r="G3454" s="236"/>
      <c r="H3454" s="239">
        <v>4.5</v>
      </c>
      <c r="I3454" s="240"/>
      <c r="J3454" s="236"/>
      <c r="K3454" s="236"/>
      <c r="L3454" s="241"/>
      <c r="M3454" s="242"/>
      <c r="N3454" s="243"/>
      <c r="O3454" s="243"/>
      <c r="P3454" s="243"/>
      <c r="Q3454" s="243"/>
      <c r="R3454" s="243"/>
      <c r="S3454" s="243"/>
      <c r="T3454" s="244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45" t="s">
        <v>193</v>
      </c>
      <c r="AU3454" s="245" t="s">
        <v>82</v>
      </c>
      <c r="AV3454" s="13" t="s">
        <v>82</v>
      </c>
      <c r="AW3454" s="13" t="s">
        <v>33</v>
      </c>
      <c r="AX3454" s="13" t="s">
        <v>72</v>
      </c>
      <c r="AY3454" s="245" t="s">
        <v>180</v>
      </c>
    </row>
    <row r="3455" s="16" customFormat="1">
      <c r="A3455" s="16"/>
      <c r="B3455" s="267"/>
      <c r="C3455" s="268"/>
      <c r="D3455" s="228" t="s">
        <v>193</v>
      </c>
      <c r="E3455" s="269" t="s">
        <v>19</v>
      </c>
      <c r="F3455" s="270" t="s">
        <v>473</v>
      </c>
      <c r="G3455" s="268"/>
      <c r="H3455" s="271">
        <v>31.184999999999999</v>
      </c>
      <c r="I3455" s="272"/>
      <c r="J3455" s="268"/>
      <c r="K3455" s="268"/>
      <c r="L3455" s="273"/>
      <c r="M3455" s="274"/>
      <c r="N3455" s="275"/>
      <c r="O3455" s="275"/>
      <c r="P3455" s="275"/>
      <c r="Q3455" s="275"/>
      <c r="R3455" s="275"/>
      <c r="S3455" s="275"/>
      <c r="T3455" s="276"/>
      <c r="U3455" s="16"/>
      <c r="V3455" s="16"/>
      <c r="W3455" s="16"/>
      <c r="X3455" s="16"/>
      <c r="Y3455" s="16"/>
      <c r="Z3455" s="16"/>
      <c r="AA3455" s="16"/>
      <c r="AB3455" s="16"/>
      <c r="AC3455" s="16"/>
      <c r="AD3455" s="16"/>
      <c r="AE3455" s="16"/>
      <c r="AT3455" s="277" t="s">
        <v>193</v>
      </c>
      <c r="AU3455" s="277" t="s">
        <v>82</v>
      </c>
      <c r="AV3455" s="16" t="s">
        <v>100</v>
      </c>
      <c r="AW3455" s="16" t="s">
        <v>33</v>
      </c>
      <c r="AX3455" s="16" t="s">
        <v>72</v>
      </c>
      <c r="AY3455" s="277" t="s">
        <v>180</v>
      </c>
    </row>
    <row r="3456" s="14" customFormat="1">
      <c r="A3456" s="14"/>
      <c r="B3456" s="246"/>
      <c r="C3456" s="247"/>
      <c r="D3456" s="228" t="s">
        <v>193</v>
      </c>
      <c r="E3456" s="248" t="s">
        <v>19</v>
      </c>
      <c r="F3456" s="249" t="s">
        <v>3696</v>
      </c>
      <c r="G3456" s="247"/>
      <c r="H3456" s="248" t="s">
        <v>19</v>
      </c>
      <c r="I3456" s="250"/>
      <c r="J3456" s="247"/>
      <c r="K3456" s="247"/>
      <c r="L3456" s="251"/>
      <c r="M3456" s="252"/>
      <c r="N3456" s="253"/>
      <c r="O3456" s="253"/>
      <c r="P3456" s="253"/>
      <c r="Q3456" s="253"/>
      <c r="R3456" s="253"/>
      <c r="S3456" s="253"/>
      <c r="T3456" s="25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5" t="s">
        <v>193</v>
      </c>
      <c r="AU3456" s="255" t="s">
        <v>82</v>
      </c>
      <c r="AV3456" s="14" t="s">
        <v>80</v>
      </c>
      <c r="AW3456" s="14" t="s">
        <v>33</v>
      </c>
      <c r="AX3456" s="14" t="s">
        <v>72</v>
      </c>
      <c r="AY3456" s="255" t="s">
        <v>180</v>
      </c>
    </row>
    <row r="3457" s="14" customFormat="1">
      <c r="A3457" s="14"/>
      <c r="B3457" s="246"/>
      <c r="C3457" s="247"/>
      <c r="D3457" s="228" t="s">
        <v>193</v>
      </c>
      <c r="E3457" s="248" t="s">
        <v>19</v>
      </c>
      <c r="F3457" s="249" t="s">
        <v>3229</v>
      </c>
      <c r="G3457" s="247"/>
      <c r="H3457" s="248" t="s">
        <v>19</v>
      </c>
      <c r="I3457" s="250"/>
      <c r="J3457" s="247"/>
      <c r="K3457" s="247"/>
      <c r="L3457" s="251"/>
      <c r="M3457" s="252"/>
      <c r="N3457" s="253"/>
      <c r="O3457" s="253"/>
      <c r="P3457" s="253"/>
      <c r="Q3457" s="253"/>
      <c r="R3457" s="253"/>
      <c r="S3457" s="253"/>
      <c r="T3457" s="254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55" t="s">
        <v>193</v>
      </c>
      <c r="AU3457" s="255" t="s">
        <v>82</v>
      </c>
      <c r="AV3457" s="14" t="s">
        <v>80</v>
      </c>
      <c r="AW3457" s="14" t="s">
        <v>33</v>
      </c>
      <c r="AX3457" s="14" t="s">
        <v>72</v>
      </c>
      <c r="AY3457" s="255" t="s">
        <v>180</v>
      </c>
    </row>
    <row r="3458" s="13" customFormat="1">
      <c r="A3458" s="13"/>
      <c r="B3458" s="235"/>
      <c r="C3458" s="236"/>
      <c r="D3458" s="228" t="s">
        <v>193</v>
      </c>
      <c r="E3458" s="237" t="s">
        <v>19</v>
      </c>
      <c r="F3458" s="238" t="s">
        <v>3230</v>
      </c>
      <c r="G3458" s="236"/>
      <c r="H3458" s="239">
        <v>15.77</v>
      </c>
      <c r="I3458" s="240"/>
      <c r="J3458" s="236"/>
      <c r="K3458" s="236"/>
      <c r="L3458" s="241"/>
      <c r="M3458" s="242"/>
      <c r="N3458" s="243"/>
      <c r="O3458" s="243"/>
      <c r="P3458" s="243"/>
      <c r="Q3458" s="243"/>
      <c r="R3458" s="243"/>
      <c r="S3458" s="243"/>
      <c r="T3458" s="244"/>
      <c r="U3458" s="13"/>
      <c r="V3458" s="13"/>
      <c r="W3458" s="13"/>
      <c r="X3458" s="13"/>
      <c r="Y3458" s="13"/>
      <c r="Z3458" s="13"/>
      <c r="AA3458" s="13"/>
      <c r="AB3458" s="13"/>
      <c r="AC3458" s="13"/>
      <c r="AD3458" s="13"/>
      <c r="AE3458" s="13"/>
      <c r="AT3458" s="245" t="s">
        <v>193</v>
      </c>
      <c r="AU3458" s="245" t="s">
        <v>82</v>
      </c>
      <c r="AV3458" s="13" t="s">
        <v>82</v>
      </c>
      <c r="AW3458" s="13" t="s">
        <v>33</v>
      </c>
      <c r="AX3458" s="13" t="s">
        <v>72</v>
      </c>
      <c r="AY3458" s="245" t="s">
        <v>180</v>
      </c>
    </row>
    <row r="3459" s="13" customFormat="1">
      <c r="A3459" s="13"/>
      <c r="B3459" s="235"/>
      <c r="C3459" s="236"/>
      <c r="D3459" s="228" t="s">
        <v>193</v>
      </c>
      <c r="E3459" s="237" t="s">
        <v>19</v>
      </c>
      <c r="F3459" s="238" t="s">
        <v>3231</v>
      </c>
      <c r="G3459" s="236"/>
      <c r="H3459" s="239">
        <v>6.6399999999999997</v>
      </c>
      <c r="I3459" s="240"/>
      <c r="J3459" s="236"/>
      <c r="K3459" s="236"/>
      <c r="L3459" s="241"/>
      <c r="M3459" s="242"/>
      <c r="N3459" s="243"/>
      <c r="O3459" s="243"/>
      <c r="P3459" s="243"/>
      <c r="Q3459" s="243"/>
      <c r="R3459" s="243"/>
      <c r="S3459" s="243"/>
      <c r="T3459" s="244"/>
      <c r="U3459" s="13"/>
      <c r="V3459" s="13"/>
      <c r="W3459" s="13"/>
      <c r="X3459" s="13"/>
      <c r="Y3459" s="13"/>
      <c r="Z3459" s="13"/>
      <c r="AA3459" s="13"/>
      <c r="AB3459" s="13"/>
      <c r="AC3459" s="13"/>
      <c r="AD3459" s="13"/>
      <c r="AE3459" s="13"/>
      <c r="AT3459" s="245" t="s">
        <v>193</v>
      </c>
      <c r="AU3459" s="245" t="s">
        <v>82</v>
      </c>
      <c r="AV3459" s="13" t="s">
        <v>82</v>
      </c>
      <c r="AW3459" s="13" t="s">
        <v>33</v>
      </c>
      <c r="AX3459" s="13" t="s">
        <v>72</v>
      </c>
      <c r="AY3459" s="245" t="s">
        <v>180</v>
      </c>
    </row>
    <row r="3460" s="14" customFormat="1">
      <c r="A3460" s="14"/>
      <c r="B3460" s="246"/>
      <c r="C3460" s="247"/>
      <c r="D3460" s="228" t="s">
        <v>193</v>
      </c>
      <c r="E3460" s="248" t="s">
        <v>19</v>
      </c>
      <c r="F3460" s="249" t="s">
        <v>3295</v>
      </c>
      <c r="G3460" s="247"/>
      <c r="H3460" s="248" t="s">
        <v>19</v>
      </c>
      <c r="I3460" s="250"/>
      <c r="J3460" s="247"/>
      <c r="K3460" s="247"/>
      <c r="L3460" s="251"/>
      <c r="M3460" s="252"/>
      <c r="N3460" s="253"/>
      <c r="O3460" s="253"/>
      <c r="P3460" s="253"/>
      <c r="Q3460" s="253"/>
      <c r="R3460" s="253"/>
      <c r="S3460" s="253"/>
      <c r="T3460" s="25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5" t="s">
        <v>193</v>
      </c>
      <c r="AU3460" s="255" t="s">
        <v>82</v>
      </c>
      <c r="AV3460" s="14" t="s">
        <v>80</v>
      </c>
      <c r="AW3460" s="14" t="s">
        <v>33</v>
      </c>
      <c r="AX3460" s="14" t="s">
        <v>72</v>
      </c>
      <c r="AY3460" s="255" t="s">
        <v>180</v>
      </c>
    </row>
    <row r="3461" s="13" customFormat="1">
      <c r="A3461" s="13"/>
      <c r="B3461" s="235"/>
      <c r="C3461" s="236"/>
      <c r="D3461" s="228" t="s">
        <v>193</v>
      </c>
      <c r="E3461" s="237" t="s">
        <v>19</v>
      </c>
      <c r="F3461" s="238" t="s">
        <v>3233</v>
      </c>
      <c r="G3461" s="236"/>
      <c r="H3461" s="239">
        <v>35.357999999999997</v>
      </c>
      <c r="I3461" s="240"/>
      <c r="J3461" s="236"/>
      <c r="K3461" s="236"/>
      <c r="L3461" s="241"/>
      <c r="M3461" s="242"/>
      <c r="N3461" s="243"/>
      <c r="O3461" s="243"/>
      <c r="P3461" s="243"/>
      <c r="Q3461" s="243"/>
      <c r="R3461" s="243"/>
      <c r="S3461" s="243"/>
      <c r="T3461" s="244"/>
      <c r="U3461" s="13"/>
      <c r="V3461" s="13"/>
      <c r="W3461" s="13"/>
      <c r="X3461" s="13"/>
      <c r="Y3461" s="13"/>
      <c r="Z3461" s="13"/>
      <c r="AA3461" s="13"/>
      <c r="AB3461" s="13"/>
      <c r="AC3461" s="13"/>
      <c r="AD3461" s="13"/>
      <c r="AE3461" s="13"/>
      <c r="AT3461" s="245" t="s">
        <v>193</v>
      </c>
      <c r="AU3461" s="245" t="s">
        <v>82</v>
      </c>
      <c r="AV3461" s="13" t="s">
        <v>82</v>
      </c>
      <c r="AW3461" s="13" t="s">
        <v>33</v>
      </c>
      <c r="AX3461" s="13" t="s">
        <v>72</v>
      </c>
      <c r="AY3461" s="245" t="s">
        <v>180</v>
      </c>
    </row>
    <row r="3462" s="13" customFormat="1">
      <c r="A3462" s="13"/>
      <c r="B3462" s="235"/>
      <c r="C3462" s="236"/>
      <c r="D3462" s="228" t="s">
        <v>193</v>
      </c>
      <c r="E3462" s="237" t="s">
        <v>19</v>
      </c>
      <c r="F3462" s="238" t="s">
        <v>3234</v>
      </c>
      <c r="G3462" s="236"/>
      <c r="H3462" s="239">
        <v>7.9020000000000001</v>
      </c>
      <c r="I3462" s="240"/>
      <c r="J3462" s="236"/>
      <c r="K3462" s="236"/>
      <c r="L3462" s="241"/>
      <c r="M3462" s="242"/>
      <c r="N3462" s="243"/>
      <c r="O3462" s="243"/>
      <c r="P3462" s="243"/>
      <c r="Q3462" s="243"/>
      <c r="R3462" s="243"/>
      <c r="S3462" s="243"/>
      <c r="T3462" s="244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45" t="s">
        <v>193</v>
      </c>
      <c r="AU3462" s="245" t="s">
        <v>82</v>
      </c>
      <c r="AV3462" s="13" t="s">
        <v>82</v>
      </c>
      <c r="AW3462" s="13" t="s">
        <v>33</v>
      </c>
      <c r="AX3462" s="13" t="s">
        <v>72</v>
      </c>
      <c r="AY3462" s="245" t="s">
        <v>180</v>
      </c>
    </row>
    <row r="3463" s="16" customFormat="1">
      <c r="A3463" s="16"/>
      <c r="B3463" s="267"/>
      <c r="C3463" s="268"/>
      <c r="D3463" s="228" t="s">
        <v>193</v>
      </c>
      <c r="E3463" s="269" t="s">
        <v>19</v>
      </c>
      <c r="F3463" s="270" t="s">
        <v>473</v>
      </c>
      <c r="G3463" s="268"/>
      <c r="H3463" s="271">
        <v>65.670000000000002</v>
      </c>
      <c r="I3463" s="272"/>
      <c r="J3463" s="268"/>
      <c r="K3463" s="268"/>
      <c r="L3463" s="273"/>
      <c r="M3463" s="274"/>
      <c r="N3463" s="275"/>
      <c r="O3463" s="275"/>
      <c r="P3463" s="275"/>
      <c r="Q3463" s="275"/>
      <c r="R3463" s="275"/>
      <c r="S3463" s="275"/>
      <c r="T3463" s="276"/>
      <c r="U3463" s="16"/>
      <c r="V3463" s="16"/>
      <c r="W3463" s="16"/>
      <c r="X3463" s="16"/>
      <c r="Y3463" s="16"/>
      <c r="Z3463" s="16"/>
      <c r="AA3463" s="16"/>
      <c r="AB3463" s="16"/>
      <c r="AC3463" s="16"/>
      <c r="AD3463" s="16"/>
      <c r="AE3463" s="16"/>
      <c r="AT3463" s="277" t="s">
        <v>193</v>
      </c>
      <c r="AU3463" s="277" t="s">
        <v>82</v>
      </c>
      <c r="AV3463" s="16" t="s">
        <v>100</v>
      </c>
      <c r="AW3463" s="16" t="s">
        <v>33</v>
      </c>
      <c r="AX3463" s="16" t="s">
        <v>72</v>
      </c>
      <c r="AY3463" s="277" t="s">
        <v>180</v>
      </c>
    </row>
    <row r="3464" s="14" customFormat="1">
      <c r="A3464" s="14"/>
      <c r="B3464" s="246"/>
      <c r="C3464" s="247"/>
      <c r="D3464" s="228" t="s">
        <v>193</v>
      </c>
      <c r="E3464" s="248" t="s">
        <v>19</v>
      </c>
      <c r="F3464" s="249" t="s">
        <v>3697</v>
      </c>
      <c r="G3464" s="247"/>
      <c r="H3464" s="248" t="s">
        <v>19</v>
      </c>
      <c r="I3464" s="250"/>
      <c r="J3464" s="247"/>
      <c r="K3464" s="247"/>
      <c r="L3464" s="251"/>
      <c r="M3464" s="252"/>
      <c r="N3464" s="253"/>
      <c r="O3464" s="253"/>
      <c r="P3464" s="253"/>
      <c r="Q3464" s="253"/>
      <c r="R3464" s="253"/>
      <c r="S3464" s="253"/>
      <c r="T3464" s="254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5" t="s">
        <v>193</v>
      </c>
      <c r="AU3464" s="255" t="s">
        <v>82</v>
      </c>
      <c r="AV3464" s="14" t="s">
        <v>80</v>
      </c>
      <c r="AW3464" s="14" t="s">
        <v>33</v>
      </c>
      <c r="AX3464" s="14" t="s">
        <v>72</v>
      </c>
      <c r="AY3464" s="255" t="s">
        <v>180</v>
      </c>
    </row>
    <row r="3465" s="14" customFormat="1">
      <c r="A3465" s="14"/>
      <c r="B3465" s="246"/>
      <c r="C3465" s="247"/>
      <c r="D3465" s="228" t="s">
        <v>193</v>
      </c>
      <c r="E3465" s="248" t="s">
        <v>19</v>
      </c>
      <c r="F3465" s="249" t="s">
        <v>1296</v>
      </c>
      <c r="G3465" s="247"/>
      <c r="H3465" s="248" t="s">
        <v>19</v>
      </c>
      <c r="I3465" s="250"/>
      <c r="J3465" s="247"/>
      <c r="K3465" s="247"/>
      <c r="L3465" s="251"/>
      <c r="M3465" s="252"/>
      <c r="N3465" s="253"/>
      <c r="O3465" s="253"/>
      <c r="P3465" s="253"/>
      <c r="Q3465" s="253"/>
      <c r="R3465" s="253"/>
      <c r="S3465" s="253"/>
      <c r="T3465" s="254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55" t="s">
        <v>193</v>
      </c>
      <c r="AU3465" s="255" t="s">
        <v>82</v>
      </c>
      <c r="AV3465" s="14" t="s">
        <v>80</v>
      </c>
      <c r="AW3465" s="14" t="s">
        <v>33</v>
      </c>
      <c r="AX3465" s="14" t="s">
        <v>72</v>
      </c>
      <c r="AY3465" s="255" t="s">
        <v>180</v>
      </c>
    </row>
    <row r="3466" s="13" customFormat="1">
      <c r="A3466" s="13"/>
      <c r="B3466" s="235"/>
      <c r="C3466" s="236"/>
      <c r="D3466" s="228" t="s">
        <v>193</v>
      </c>
      <c r="E3466" s="237" t="s">
        <v>19</v>
      </c>
      <c r="F3466" s="238" t="s">
        <v>3305</v>
      </c>
      <c r="G3466" s="236"/>
      <c r="H3466" s="239">
        <v>58.442999999999998</v>
      </c>
      <c r="I3466" s="240"/>
      <c r="J3466" s="236"/>
      <c r="K3466" s="236"/>
      <c r="L3466" s="241"/>
      <c r="M3466" s="242"/>
      <c r="N3466" s="243"/>
      <c r="O3466" s="243"/>
      <c r="P3466" s="243"/>
      <c r="Q3466" s="243"/>
      <c r="R3466" s="243"/>
      <c r="S3466" s="243"/>
      <c r="T3466" s="244"/>
      <c r="U3466" s="13"/>
      <c r="V3466" s="13"/>
      <c r="W3466" s="13"/>
      <c r="X3466" s="13"/>
      <c r="Y3466" s="13"/>
      <c r="Z3466" s="13"/>
      <c r="AA3466" s="13"/>
      <c r="AB3466" s="13"/>
      <c r="AC3466" s="13"/>
      <c r="AD3466" s="13"/>
      <c r="AE3466" s="13"/>
      <c r="AT3466" s="245" t="s">
        <v>193</v>
      </c>
      <c r="AU3466" s="245" t="s">
        <v>82</v>
      </c>
      <c r="AV3466" s="13" t="s">
        <v>82</v>
      </c>
      <c r="AW3466" s="13" t="s">
        <v>33</v>
      </c>
      <c r="AX3466" s="13" t="s">
        <v>72</v>
      </c>
      <c r="AY3466" s="245" t="s">
        <v>180</v>
      </c>
    </row>
    <row r="3467" s="13" customFormat="1">
      <c r="A3467" s="13"/>
      <c r="B3467" s="235"/>
      <c r="C3467" s="236"/>
      <c r="D3467" s="228" t="s">
        <v>193</v>
      </c>
      <c r="E3467" s="237" t="s">
        <v>19</v>
      </c>
      <c r="F3467" s="238" t="s">
        <v>3306</v>
      </c>
      <c r="G3467" s="236"/>
      <c r="H3467" s="239">
        <v>33</v>
      </c>
      <c r="I3467" s="240"/>
      <c r="J3467" s="236"/>
      <c r="K3467" s="236"/>
      <c r="L3467" s="241"/>
      <c r="M3467" s="242"/>
      <c r="N3467" s="243"/>
      <c r="O3467" s="243"/>
      <c r="P3467" s="243"/>
      <c r="Q3467" s="243"/>
      <c r="R3467" s="243"/>
      <c r="S3467" s="243"/>
      <c r="T3467" s="244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45" t="s">
        <v>193</v>
      </c>
      <c r="AU3467" s="245" t="s">
        <v>82</v>
      </c>
      <c r="AV3467" s="13" t="s">
        <v>82</v>
      </c>
      <c r="AW3467" s="13" t="s">
        <v>33</v>
      </c>
      <c r="AX3467" s="13" t="s">
        <v>72</v>
      </c>
      <c r="AY3467" s="245" t="s">
        <v>180</v>
      </c>
    </row>
    <row r="3468" s="13" customFormat="1">
      <c r="A3468" s="13"/>
      <c r="B3468" s="235"/>
      <c r="C3468" s="236"/>
      <c r="D3468" s="228" t="s">
        <v>193</v>
      </c>
      <c r="E3468" s="237" t="s">
        <v>19</v>
      </c>
      <c r="F3468" s="238" t="s">
        <v>3307</v>
      </c>
      <c r="G3468" s="236"/>
      <c r="H3468" s="239">
        <v>58.965000000000003</v>
      </c>
      <c r="I3468" s="240"/>
      <c r="J3468" s="236"/>
      <c r="K3468" s="236"/>
      <c r="L3468" s="241"/>
      <c r="M3468" s="242"/>
      <c r="N3468" s="243"/>
      <c r="O3468" s="243"/>
      <c r="P3468" s="243"/>
      <c r="Q3468" s="243"/>
      <c r="R3468" s="243"/>
      <c r="S3468" s="243"/>
      <c r="T3468" s="244"/>
      <c r="U3468" s="13"/>
      <c r="V3468" s="13"/>
      <c r="W3468" s="13"/>
      <c r="X3468" s="13"/>
      <c r="Y3468" s="13"/>
      <c r="Z3468" s="13"/>
      <c r="AA3468" s="13"/>
      <c r="AB3468" s="13"/>
      <c r="AC3468" s="13"/>
      <c r="AD3468" s="13"/>
      <c r="AE3468" s="13"/>
      <c r="AT3468" s="245" t="s">
        <v>193</v>
      </c>
      <c r="AU3468" s="245" t="s">
        <v>82</v>
      </c>
      <c r="AV3468" s="13" t="s">
        <v>82</v>
      </c>
      <c r="AW3468" s="13" t="s">
        <v>33</v>
      </c>
      <c r="AX3468" s="13" t="s">
        <v>72</v>
      </c>
      <c r="AY3468" s="245" t="s">
        <v>180</v>
      </c>
    </row>
    <row r="3469" s="14" customFormat="1">
      <c r="A3469" s="14"/>
      <c r="B3469" s="246"/>
      <c r="C3469" s="247"/>
      <c r="D3469" s="228" t="s">
        <v>193</v>
      </c>
      <c r="E3469" s="248" t="s">
        <v>19</v>
      </c>
      <c r="F3469" s="249" t="s">
        <v>3243</v>
      </c>
      <c r="G3469" s="247"/>
      <c r="H3469" s="248" t="s">
        <v>19</v>
      </c>
      <c r="I3469" s="250"/>
      <c r="J3469" s="247"/>
      <c r="K3469" s="247"/>
      <c r="L3469" s="251"/>
      <c r="M3469" s="252"/>
      <c r="N3469" s="253"/>
      <c r="O3469" s="253"/>
      <c r="P3469" s="253"/>
      <c r="Q3469" s="253"/>
      <c r="R3469" s="253"/>
      <c r="S3469" s="253"/>
      <c r="T3469" s="254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T3469" s="255" t="s">
        <v>193</v>
      </c>
      <c r="AU3469" s="255" t="s">
        <v>82</v>
      </c>
      <c r="AV3469" s="14" t="s">
        <v>80</v>
      </c>
      <c r="AW3469" s="14" t="s">
        <v>33</v>
      </c>
      <c r="AX3469" s="14" t="s">
        <v>72</v>
      </c>
      <c r="AY3469" s="255" t="s">
        <v>180</v>
      </c>
    </row>
    <row r="3470" s="13" customFormat="1">
      <c r="A3470" s="13"/>
      <c r="B3470" s="235"/>
      <c r="C3470" s="236"/>
      <c r="D3470" s="228" t="s">
        <v>193</v>
      </c>
      <c r="E3470" s="237" t="s">
        <v>19</v>
      </c>
      <c r="F3470" s="238" t="s">
        <v>3308</v>
      </c>
      <c r="G3470" s="236"/>
      <c r="H3470" s="239">
        <v>56.731999999999999</v>
      </c>
      <c r="I3470" s="240"/>
      <c r="J3470" s="236"/>
      <c r="K3470" s="236"/>
      <c r="L3470" s="241"/>
      <c r="M3470" s="242"/>
      <c r="N3470" s="243"/>
      <c r="O3470" s="243"/>
      <c r="P3470" s="243"/>
      <c r="Q3470" s="243"/>
      <c r="R3470" s="243"/>
      <c r="S3470" s="243"/>
      <c r="T3470" s="244"/>
      <c r="U3470" s="13"/>
      <c r="V3470" s="13"/>
      <c r="W3470" s="13"/>
      <c r="X3470" s="13"/>
      <c r="Y3470" s="13"/>
      <c r="Z3470" s="13"/>
      <c r="AA3470" s="13"/>
      <c r="AB3470" s="13"/>
      <c r="AC3470" s="13"/>
      <c r="AD3470" s="13"/>
      <c r="AE3470" s="13"/>
      <c r="AT3470" s="245" t="s">
        <v>193</v>
      </c>
      <c r="AU3470" s="245" t="s">
        <v>82</v>
      </c>
      <c r="AV3470" s="13" t="s">
        <v>82</v>
      </c>
      <c r="AW3470" s="13" t="s">
        <v>33</v>
      </c>
      <c r="AX3470" s="13" t="s">
        <v>72</v>
      </c>
      <c r="AY3470" s="245" t="s">
        <v>180</v>
      </c>
    </row>
    <row r="3471" s="16" customFormat="1">
      <c r="A3471" s="16"/>
      <c r="B3471" s="267"/>
      <c r="C3471" s="268"/>
      <c r="D3471" s="228" t="s">
        <v>193</v>
      </c>
      <c r="E3471" s="269" t="s">
        <v>19</v>
      </c>
      <c r="F3471" s="270" t="s">
        <v>473</v>
      </c>
      <c r="G3471" s="268"/>
      <c r="H3471" s="271">
        <v>207.14000000000002</v>
      </c>
      <c r="I3471" s="272"/>
      <c r="J3471" s="268"/>
      <c r="K3471" s="268"/>
      <c r="L3471" s="273"/>
      <c r="M3471" s="274"/>
      <c r="N3471" s="275"/>
      <c r="O3471" s="275"/>
      <c r="P3471" s="275"/>
      <c r="Q3471" s="275"/>
      <c r="R3471" s="275"/>
      <c r="S3471" s="275"/>
      <c r="T3471" s="276"/>
      <c r="U3471" s="16"/>
      <c r="V3471" s="16"/>
      <c r="W3471" s="16"/>
      <c r="X3471" s="16"/>
      <c r="Y3471" s="16"/>
      <c r="Z3471" s="16"/>
      <c r="AA3471" s="16"/>
      <c r="AB3471" s="16"/>
      <c r="AC3471" s="16"/>
      <c r="AD3471" s="16"/>
      <c r="AE3471" s="16"/>
      <c r="AT3471" s="277" t="s">
        <v>193</v>
      </c>
      <c r="AU3471" s="277" t="s">
        <v>82</v>
      </c>
      <c r="AV3471" s="16" t="s">
        <v>100</v>
      </c>
      <c r="AW3471" s="16" t="s">
        <v>33</v>
      </c>
      <c r="AX3471" s="16" t="s">
        <v>72</v>
      </c>
      <c r="AY3471" s="277" t="s">
        <v>180</v>
      </c>
    </row>
    <row r="3472" s="15" customFormat="1">
      <c r="A3472" s="15"/>
      <c r="B3472" s="256"/>
      <c r="C3472" s="257"/>
      <c r="D3472" s="228" t="s">
        <v>193</v>
      </c>
      <c r="E3472" s="258" t="s">
        <v>19</v>
      </c>
      <c r="F3472" s="259" t="s">
        <v>353</v>
      </c>
      <c r="G3472" s="257"/>
      <c r="H3472" s="260">
        <v>303.995</v>
      </c>
      <c r="I3472" s="261"/>
      <c r="J3472" s="257"/>
      <c r="K3472" s="257"/>
      <c r="L3472" s="262"/>
      <c r="M3472" s="263"/>
      <c r="N3472" s="264"/>
      <c r="O3472" s="264"/>
      <c r="P3472" s="264"/>
      <c r="Q3472" s="264"/>
      <c r="R3472" s="264"/>
      <c r="S3472" s="264"/>
      <c r="T3472" s="265"/>
      <c r="U3472" s="15"/>
      <c r="V3472" s="15"/>
      <c r="W3472" s="15"/>
      <c r="X3472" s="15"/>
      <c r="Y3472" s="15"/>
      <c r="Z3472" s="15"/>
      <c r="AA3472" s="15"/>
      <c r="AB3472" s="15"/>
      <c r="AC3472" s="15"/>
      <c r="AD3472" s="15"/>
      <c r="AE3472" s="15"/>
      <c r="AT3472" s="266" t="s">
        <v>193</v>
      </c>
      <c r="AU3472" s="266" t="s">
        <v>82</v>
      </c>
      <c r="AV3472" s="15" t="s">
        <v>187</v>
      </c>
      <c r="AW3472" s="15" t="s">
        <v>33</v>
      </c>
      <c r="AX3472" s="15" t="s">
        <v>80</v>
      </c>
      <c r="AY3472" s="266" t="s">
        <v>180</v>
      </c>
    </row>
    <row r="3473" s="2" customFormat="1" ht="16.5" customHeight="1">
      <c r="A3473" s="40"/>
      <c r="B3473" s="41"/>
      <c r="C3473" s="282" t="s">
        <v>3698</v>
      </c>
      <c r="D3473" s="282" t="s">
        <v>754</v>
      </c>
      <c r="E3473" s="283" t="s">
        <v>3699</v>
      </c>
      <c r="F3473" s="284" t="s">
        <v>3700</v>
      </c>
      <c r="G3473" s="285" t="s">
        <v>185</v>
      </c>
      <c r="H3473" s="286">
        <v>31.184999999999999</v>
      </c>
      <c r="I3473" s="287"/>
      <c r="J3473" s="288">
        <f>ROUND(I3473*H3473,2)</f>
        <v>0</v>
      </c>
      <c r="K3473" s="284" t="s">
        <v>186</v>
      </c>
      <c r="L3473" s="289"/>
      <c r="M3473" s="290" t="s">
        <v>19</v>
      </c>
      <c r="N3473" s="291" t="s">
        <v>43</v>
      </c>
      <c r="O3473" s="86"/>
      <c r="P3473" s="224">
        <f>O3473*H3473</f>
        <v>0</v>
      </c>
      <c r="Q3473" s="224">
        <v>0.0015</v>
      </c>
      <c r="R3473" s="224">
        <f>Q3473*H3473</f>
        <v>0.0467775</v>
      </c>
      <c r="S3473" s="224">
        <v>0</v>
      </c>
      <c r="T3473" s="225">
        <f>S3473*H3473</f>
        <v>0</v>
      </c>
      <c r="U3473" s="40"/>
      <c r="V3473" s="40"/>
      <c r="W3473" s="40"/>
      <c r="X3473" s="40"/>
      <c r="Y3473" s="40"/>
      <c r="Z3473" s="40"/>
      <c r="AA3473" s="40"/>
      <c r="AB3473" s="40"/>
      <c r="AC3473" s="40"/>
      <c r="AD3473" s="40"/>
      <c r="AE3473" s="40"/>
      <c r="AR3473" s="226" t="s">
        <v>398</v>
      </c>
      <c r="AT3473" s="226" t="s">
        <v>754</v>
      </c>
      <c r="AU3473" s="226" t="s">
        <v>82</v>
      </c>
      <c r="AY3473" s="19" t="s">
        <v>180</v>
      </c>
      <c r="BE3473" s="227">
        <f>IF(N3473="základní",J3473,0)</f>
        <v>0</v>
      </c>
      <c r="BF3473" s="227">
        <f>IF(N3473="snížená",J3473,0)</f>
        <v>0</v>
      </c>
      <c r="BG3473" s="227">
        <f>IF(N3473="zákl. přenesená",J3473,0)</f>
        <v>0</v>
      </c>
      <c r="BH3473" s="227">
        <f>IF(N3473="sníž. přenesená",J3473,0)</f>
        <v>0</v>
      </c>
      <c r="BI3473" s="227">
        <f>IF(N3473="nulová",J3473,0)</f>
        <v>0</v>
      </c>
      <c r="BJ3473" s="19" t="s">
        <v>80</v>
      </c>
      <c r="BK3473" s="227">
        <f>ROUND(I3473*H3473,2)</f>
        <v>0</v>
      </c>
      <c r="BL3473" s="19" t="s">
        <v>286</v>
      </c>
      <c r="BM3473" s="226" t="s">
        <v>3701</v>
      </c>
    </row>
    <row r="3474" s="2" customFormat="1">
      <c r="A3474" s="40"/>
      <c r="B3474" s="41"/>
      <c r="C3474" s="42"/>
      <c r="D3474" s="228" t="s">
        <v>189</v>
      </c>
      <c r="E3474" s="42"/>
      <c r="F3474" s="229" t="s">
        <v>3700</v>
      </c>
      <c r="G3474" s="42"/>
      <c r="H3474" s="42"/>
      <c r="I3474" s="230"/>
      <c r="J3474" s="42"/>
      <c r="K3474" s="42"/>
      <c r="L3474" s="46"/>
      <c r="M3474" s="231"/>
      <c r="N3474" s="232"/>
      <c r="O3474" s="86"/>
      <c r="P3474" s="86"/>
      <c r="Q3474" s="86"/>
      <c r="R3474" s="86"/>
      <c r="S3474" s="86"/>
      <c r="T3474" s="87"/>
      <c r="U3474" s="40"/>
      <c r="V3474" s="40"/>
      <c r="W3474" s="40"/>
      <c r="X3474" s="40"/>
      <c r="Y3474" s="40"/>
      <c r="Z3474" s="40"/>
      <c r="AA3474" s="40"/>
      <c r="AB3474" s="40"/>
      <c r="AC3474" s="40"/>
      <c r="AD3474" s="40"/>
      <c r="AE3474" s="40"/>
      <c r="AT3474" s="19" t="s">
        <v>189</v>
      </c>
      <c r="AU3474" s="19" t="s">
        <v>82</v>
      </c>
    </row>
    <row r="3475" s="2" customFormat="1" ht="16.5" customHeight="1">
      <c r="A3475" s="40"/>
      <c r="B3475" s="41"/>
      <c r="C3475" s="282" t="s">
        <v>3702</v>
      </c>
      <c r="D3475" s="282" t="s">
        <v>754</v>
      </c>
      <c r="E3475" s="283" t="s">
        <v>3703</v>
      </c>
      <c r="F3475" s="284" t="s">
        <v>3704</v>
      </c>
      <c r="G3475" s="285" t="s">
        <v>185</v>
      </c>
      <c r="H3475" s="286">
        <v>292.17899999999997</v>
      </c>
      <c r="I3475" s="287"/>
      <c r="J3475" s="288">
        <f>ROUND(I3475*H3475,2)</f>
        <v>0</v>
      </c>
      <c r="K3475" s="284" t="s">
        <v>186</v>
      </c>
      <c r="L3475" s="289"/>
      <c r="M3475" s="290" t="s">
        <v>19</v>
      </c>
      <c r="N3475" s="291" t="s">
        <v>43</v>
      </c>
      <c r="O3475" s="86"/>
      <c r="P3475" s="224">
        <f>O3475*H3475</f>
        <v>0</v>
      </c>
      <c r="Q3475" s="224">
        <v>0.0041000000000000003</v>
      </c>
      <c r="R3475" s="224">
        <f>Q3475*H3475</f>
        <v>1.1979339</v>
      </c>
      <c r="S3475" s="224">
        <v>0</v>
      </c>
      <c r="T3475" s="225">
        <f>S3475*H3475</f>
        <v>0</v>
      </c>
      <c r="U3475" s="40"/>
      <c r="V3475" s="40"/>
      <c r="W3475" s="40"/>
      <c r="X3475" s="40"/>
      <c r="Y3475" s="40"/>
      <c r="Z3475" s="40"/>
      <c r="AA3475" s="40"/>
      <c r="AB3475" s="40"/>
      <c r="AC3475" s="40"/>
      <c r="AD3475" s="40"/>
      <c r="AE3475" s="40"/>
      <c r="AR3475" s="226" t="s">
        <v>398</v>
      </c>
      <c r="AT3475" s="226" t="s">
        <v>754</v>
      </c>
      <c r="AU3475" s="226" t="s">
        <v>82</v>
      </c>
      <c r="AY3475" s="19" t="s">
        <v>180</v>
      </c>
      <c r="BE3475" s="227">
        <f>IF(N3475="základní",J3475,0)</f>
        <v>0</v>
      </c>
      <c r="BF3475" s="227">
        <f>IF(N3475="snížená",J3475,0)</f>
        <v>0</v>
      </c>
      <c r="BG3475" s="227">
        <f>IF(N3475="zákl. přenesená",J3475,0)</f>
        <v>0</v>
      </c>
      <c r="BH3475" s="227">
        <f>IF(N3475="sníž. přenesená",J3475,0)</f>
        <v>0</v>
      </c>
      <c r="BI3475" s="227">
        <f>IF(N3475="nulová",J3475,0)</f>
        <v>0</v>
      </c>
      <c r="BJ3475" s="19" t="s">
        <v>80</v>
      </c>
      <c r="BK3475" s="227">
        <f>ROUND(I3475*H3475,2)</f>
        <v>0</v>
      </c>
      <c r="BL3475" s="19" t="s">
        <v>286</v>
      </c>
      <c r="BM3475" s="226" t="s">
        <v>3705</v>
      </c>
    </row>
    <row r="3476" s="2" customFormat="1">
      <c r="A3476" s="40"/>
      <c r="B3476" s="41"/>
      <c r="C3476" s="42"/>
      <c r="D3476" s="228" t="s">
        <v>189</v>
      </c>
      <c r="E3476" s="42"/>
      <c r="F3476" s="229" t="s">
        <v>3704</v>
      </c>
      <c r="G3476" s="42"/>
      <c r="H3476" s="42"/>
      <c r="I3476" s="230"/>
      <c r="J3476" s="42"/>
      <c r="K3476" s="42"/>
      <c r="L3476" s="46"/>
      <c r="M3476" s="231"/>
      <c r="N3476" s="232"/>
      <c r="O3476" s="86"/>
      <c r="P3476" s="86"/>
      <c r="Q3476" s="86"/>
      <c r="R3476" s="86"/>
      <c r="S3476" s="86"/>
      <c r="T3476" s="87"/>
      <c r="U3476" s="40"/>
      <c r="V3476" s="40"/>
      <c r="W3476" s="40"/>
      <c r="X3476" s="40"/>
      <c r="Y3476" s="40"/>
      <c r="Z3476" s="40"/>
      <c r="AA3476" s="40"/>
      <c r="AB3476" s="40"/>
      <c r="AC3476" s="40"/>
      <c r="AD3476" s="40"/>
      <c r="AE3476" s="40"/>
      <c r="AT3476" s="19" t="s">
        <v>189</v>
      </c>
      <c r="AU3476" s="19" t="s">
        <v>82</v>
      </c>
    </row>
    <row r="3477" s="14" customFormat="1">
      <c r="A3477" s="14"/>
      <c r="B3477" s="246"/>
      <c r="C3477" s="247"/>
      <c r="D3477" s="228" t="s">
        <v>193</v>
      </c>
      <c r="E3477" s="248" t="s">
        <v>19</v>
      </c>
      <c r="F3477" s="249" t="s">
        <v>3696</v>
      </c>
      <c r="G3477" s="247"/>
      <c r="H3477" s="248" t="s">
        <v>19</v>
      </c>
      <c r="I3477" s="250"/>
      <c r="J3477" s="247"/>
      <c r="K3477" s="247"/>
      <c r="L3477" s="251"/>
      <c r="M3477" s="252"/>
      <c r="N3477" s="253"/>
      <c r="O3477" s="253"/>
      <c r="P3477" s="253"/>
      <c r="Q3477" s="253"/>
      <c r="R3477" s="253"/>
      <c r="S3477" s="253"/>
      <c r="T3477" s="25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5" t="s">
        <v>193</v>
      </c>
      <c r="AU3477" s="255" t="s">
        <v>82</v>
      </c>
      <c r="AV3477" s="14" t="s">
        <v>80</v>
      </c>
      <c r="AW3477" s="14" t="s">
        <v>33</v>
      </c>
      <c r="AX3477" s="14" t="s">
        <v>72</v>
      </c>
      <c r="AY3477" s="255" t="s">
        <v>180</v>
      </c>
    </row>
    <row r="3478" s="13" customFormat="1">
      <c r="A3478" s="13"/>
      <c r="B3478" s="235"/>
      <c r="C3478" s="236"/>
      <c r="D3478" s="228" t="s">
        <v>193</v>
      </c>
      <c r="E3478" s="237" t="s">
        <v>19</v>
      </c>
      <c r="F3478" s="238" t="s">
        <v>3706</v>
      </c>
      <c r="G3478" s="236"/>
      <c r="H3478" s="239">
        <v>278.26600000000002</v>
      </c>
      <c r="I3478" s="240"/>
      <c r="J3478" s="236"/>
      <c r="K3478" s="236"/>
      <c r="L3478" s="241"/>
      <c r="M3478" s="242"/>
      <c r="N3478" s="243"/>
      <c r="O3478" s="243"/>
      <c r="P3478" s="243"/>
      <c r="Q3478" s="243"/>
      <c r="R3478" s="243"/>
      <c r="S3478" s="243"/>
      <c r="T3478" s="244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45" t="s">
        <v>193</v>
      </c>
      <c r="AU3478" s="245" t="s">
        <v>82</v>
      </c>
      <c r="AV3478" s="13" t="s">
        <v>82</v>
      </c>
      <c r="AW3478" s="13" t="s">
        <v>33</v>
      </c>
      <c r="AX3478" s="13" t="s">
        <v>80</v>
      </c>
      <c r="AY3478" s="245" t="s">
        <v>180</v>
      </c>
    </row>
    <row r="3479" s="13" customFormat="1">
      <c r="A3479" s="13"/>
      <c r="B3479" s="235"/>
      <c r="C3479" s="236"/>
      <c r="D3479" s="228" t="s">
        <v>193</v>
      </c>
      <c r="E3479" s="236"/>
      <c r="F3479" s="238" t="s">
        <v>3707</v>
      </c>
      <c r="G3479" s="236"/>
      <c r="H3479" s="239">
        <v>292.17899999999997</v>
      </c>
      <c r="I3479" s="240"/>
      <c r="J3479" s="236"/>
      <c r="K3479" s="236"/>
      <c r="L3479" s="241"/>
      <c r="M3479" s="242"/>
      <c r="N3479" s="243"/>
      <c r="O3479" s="243"/>
      <c r="P3479" s="243"/>
      <c r="Q3479" s="243"/>
      <c r="R3479" s="243"/>
      <c r="S3479" s="243"/>
      <c r="T3479" s="244"/>
      <c r="U3479" s="13"/>
      <c r="V3479" s="13"/>
      <c r="W3479" s="13"/>
      <c r="X3479" s="13"/>
      <c r="Y3479" s="13"/>
      <c r="Z3479" s="13"/>
      <c r="AA3479" s="13"/>
      <c r="AB3479" s="13"/>
      <c r="AC3479" s="13"/>
      <c r="AD3479" s="13"/>
      <c r="AE3479" s="13"/>
      <c r="AT3479" s="245" t="s">
        <v>193</v>
      </c>
      <c r="AU3479" s="245" t="s">
        <v>82</v>
      </c>
      <c r="AV3479" s="13" t="s">
        <v>82</v>
      </c>
      <c r="AW3479" s="13" t="s">
        <v>4</v>
      </c>
      <c r="AX3479" s="13" t="s">
        <v>80</v>
      </c>
      <c r="AY3479" s="245" t="s">
        <v>180</v>
      </c>
    </row>
    <row r="3480" s="2" customFormat="1" ht="24.15" customHeight="1">
      <c r="A3480" s="40"/>
      <c r="B3480" s="41"/>
      <c r="C3480" s="215" t="s">
        <v>3708</v>
      </c>
      <c r="D3480" s="215" t="s">
        <v>182</v>
      </c>
      <c r="E3480" s="216" t="s">
        <v>3709</v>
      </c>
      <c r="F3480" s="217" t="s">
        <v>3710</v>
      </c>
      <c r="G3480" s="218" t="s">
        <v>185</v>
      </c>
      <c r="H3480" s="219">
        <v>105.80200000000001</v>
      </c>
      <c r="I3480" s="220"/>
      <c r="J3480" s="221">
        <f>ROUND(I3480*H3480,2)</f>
        <v>0</v>
      </c>
      <c r="K3480" s="217" t="s">
        <v>186</v>
      </c>
      <c r="L3480" s="46"/>
      <c r="M3480" s="222" t="s">
        <v>19</v>
      </c>
      <c r="N3480" s="223" t="s">
        <v>43</v>
      </c>
      <c r="O3480" s="86"/>
      <c r="P3480" s="224">
        <f>O3480*H3480</f>
        <v>0</v>
      </c>
      <c r="Q3480" s="224">
        <v>0.0061199999999999996</v>
      </c>
      <c r="R3480" s="224">
        <f>Q3480*H3480</f>
        <v>0.64750823999999996</v>
      </c>
      <c r="S3480" s="224">
        <v>0</v>
      </c>
      <c r="T3480" s="225">
        <f>S3480*H3480</f>
        <v>0</v>
      </c>
      <c r="U3480" s="40"/>
      <c r="V3480" s="40"/>
      <c r="W3480" s="40"/>
      <c r="X3480" s="40"/>
      <c r="Y3480" s="40"/>
      <c r="Z3480" s="40"/>
      <c r="AA3480" s="40"/>
      <c r="AB3480" s="40"/>
      <c r="AC3480" s="40"/>
      <c r="AD3480" s="40"/>
      <c r="AE3480" s="40"/>
      <c r="AR3480" s="226" t="s">
        <v>286</v>
      </c>
      <c r="AT3480" s="226" t="s">
        <v>182</v>
      </c>
      <c r="AU3480" s="226" t="s">
        <v>82</v>
      </c>
      <c r="AY3480" s="19" t="s">
        <v>180</v>
      </c>
      <c r="BE3480" s="227">
        <f>IF(N3480="základní",J3480,0)</f>
        <v>0</v>
      </c>
      <c r="BF3480" s="227">
        <f>IF(N3480="snížená",J3480,0)</f>
        <v>0</v>
      </c>
      <c r="BG3480" s="227">
        <f>IF(N3480="zákl. přenesená",J3480,0)</f>
        <v>0</v>
      </c>
      <c r="BH3480" s="227">
        <f>IF(N3480="sníž. přenesená",J3480,0)</f>
        <v>0</v>
      </c>
      <c r="BI3480" s="227">
        <f>IF(N3480="nulová",J3480,0)</f>
        <v>0</v>
      </c>
      <c r="BJ3480" s="19" t="s">
        <v>80</v>
      </c>
      <c r="BK3480" s="227">
        <f>ROUND(I3480*H3480,2)</f>
        <v>0</v>
      </c>
      <c r="BL3480" s="19" t="s">
        <v>286</v>
      </c>
      <c r="BM3480" s="226" t="s">
        <v>3711</v>
      </c>
    </row>
    <row r="3481" s="2" customFormat="1">
      <c r="A3481" s="40"/>
      <c r="B3481" s="41"/>
      <c r="C3481" s="42"/>
      <c r="D3481" s="228" t="s">
        <v>189</v>
      </c>
      <c r="E3481" s="42"/>
      <c r="F3481" s="229" t="s">
        <v>3712</v>
      </c>
      <c r="G3481" s="42"/>
      <c r="H3481" s="42"/>
      <c r="I3481" s="230"/>
      <c r="J3481" s="42"/>
      <c r="K3481" s="42"/>
      <c r="L3481" s="46"/>
      <c r="M3481" s="231"/>
      <c r="N3481" s="232"/>
      <c r="O3481" s="86"/>
      <c r="P3481" s="86"/>
      <c r="Q3481" s="86"/>
      <c r="R3481" s="86"/>
      <c r="S3481" s="86"/>
      <c r="T3481" s="87"/>
      <c r="U3481" s="40"/>
      <c r="V3481" s="40"/>
      <c r="W3481" s="40"/>
      <c r="X3481" s="40"/>
      <c r="Y3481" s="40"/>
      <c r="Z3481" s="40"/>
      <c r="AA3481" s="40"/>
      <c r="AB3481" s="40"/>
      <c r="AC3481" s="40"/>
      <c r="AD3481" s="40"/>
      <c r="AE3481" s="40"/>
      <c r="AT3481" s="19" t="s">
        <v>189</v>
      </c>
      <c r="AU3481" s="19" t="s">
        <v>82</v>
      </c>
    </row>
    <row r="3482" s="2" customFormat="1">
      <c r="A3482" s="40"/>
      <c r="B3482" s="41"/>
      <c r="C3482" s="42"/>
      <c r="D3482" s="233" t="s">
        <v>191</v>
      </c>
      <c r="E3482" s="42"/>
      <c r="F3482" s="234" t="s">
        <v>3713</v>
      </c>
      <c r="G3482" s="42"/>
      <c r="H3482" s="42"/>
      <c r="I3482" s="230"/>
      <c r="J3482" s="42"/>
      <c r="K3482" s="42"/>
      <c r="L3482" s="46"/>
      <c r="M3482" s="231"/>
      <c r="N3482" s="232"/>
      <c r="O3482" s="86"/>
      <c r="P3482" s="86"/>
      <c r="Q3482" s="86"/>
      <c r="R3482" s="86"/>
      <c r="S3482" s="86"/>
      <c r="T3482" s="87"/>
      <c r="U3482" s="40"/>
      <c r="V3482" s="40"/>
      <c r="W3482" s="40"/>
      <c r="X3482" s="40"/>
      <c r="Y3482" s="40"/>
      <c r="Z3482" s="40"/>
      <c r="AA3482" s="40"/>
      <c r="AB3482" s="40"/>
      <c r="AC3482" s="40"/>
      <c r="AD3482" s="40"/>
      <c r="AE3482" s="40"/>
      <c r="AT3482" s="19" t="s">
        <v>191</v>
      </c>
      <c r="AU3482" s="19" t="s">
        <v>82</v>
      </c>
    </row>
    <row r="3483" s="14" customFormat="1">
      <c r="A3483" s="14"/>
      <c r="B3483" s="246"/>
      <c r="C3483" s="247"/>
      <c r="D3483" s="228" t="s">
        <v>193</v>
      </c>
      <c r="E3483" s="248" t="s">
        <v>19</v>
      </c>
      <c r="F3483" s="249" t="s">
        <v>3714</v>
      </c>
      <c r="G3483" s="247"/>
      <c r="H3483" s="248" t="s">
        <v>19</v>
      </c>
      <c r="I3483" s="250"/>
      <c r="J3483" s="247"/>
      <c r="K3483" s="247"/>
      <c r="L3483" s="251"/>
      <c r="M3483" s="252"/>
      <c r="N3483" s="253"/>
      <c r="O3483" s="253"/>
      <c r="P3483" s="253"/>
      <c r="Q3483" s="253"/>
      <c r="R3483" s="253"/>
      <c r="S3483" s="253"/>
      <c r="T3483" s="254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T3483" s="255" t="s">
        <v>193</v>
      </c>
      <c r="AU3483" s="255" t="s">
        <v>82</v>
      </c>
      <c r="AV3483" s="14" t="s">
        <v>80</v>
      </c>
      <c r="AW3483" s="14" t="s">
        <v>33</v>
      </c>
      <c r="AX3483" s="14" t="s">
        <v>72</v>
      </c>
      <c r="AY3483" s="255" t="s">
        <v>180</v>
      </c>
    </row>
    <row r="3484" s="14" customFormat="1">
      <c r="A3484" s="14"/>
      <c r="B3484" s="246"/>
      <c r="C3484" s="247"/>
      <c r="D3484" s="228" t="s">
        <v>193</v>
      </c>
      <c r="E3484" s="248" t="s">
        <v>19</v>
      </c>
      <c r="F3484" s="249" t="s">
        <v>3715</v>
      </c>
      <c r="G3484" s="247"/>
      <c r="H3484" s="248" t="s">
        <v>19</v>
      </c>
      <c r="I3484" s="250"/>
      <c r="J3484" s="247"/>
      <c r="K3484" s="247"/>
      <c r="L3484" s="251"/>
      <c r="M3484" s="252"/>
      <c r="N3484" s="253"/>
      <c r="O3484" s="253"/>
      <c r="P3484" s="253"/>
      <c r="Q3484" s="253"/>
      <c r="R3484" s="253"/>
      <c r="S3484" s="253"/>
      <c r="T3484" s="254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T3484" s="255" t="s">
        <v>193</v>
      </c>
      <c r="AU3484" s="255" t="s">
        <v>82</v>
      </c>
      <c r="AV3484" s="14" t="s">
        <v>80</v>
      </c>
      <c r="AW3484" s="14" t="s">
        <v>33</v>
      </c>
      <c r="AX3484" s="14" t="s">
        <v>72</v>
      </c>
      <c r="AY3484" s="255" t="s">
        <v>180</v>
      </c>
    </row>
    <row r="3485" s="13" customFormat="1">
      <c r="A3485" s="13"/>
      <c r="B3485" s="235"/>
      <c r="C3485" s="236"/>
      <c r="D3485" s="228" t="s">
        <v>193</v>
      </c>
      <c r="E3485" s="237" t="s">
        <v>19</v>
      </c>
      <c r="F3485" s="238" t="s">
        <v>3716</v>
      </c>
      <c r="G3485" s="236"/>
      <c r="H3485" s="239">
        <v>44.972000000000001</v>
      </c>
      <c r="I3485" s="240"/>
      <c r="J3485" s="236"/>
      <c r="K3485" s="236"/>
      <c r="L3485" s="241"/>
      <c r="M3485" s="242"/>
      <c r="N3485" s="243"/>
      <c r="O3485" s="243"/>
      <c r="P3485" s="243"/>
      <c r="Q3485" s="243"/>
      <c r="R3485" s="243"/>
      <c r="S3485" s="243"/>
      <c r="T3485" s="244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45" t="s">
        <v>193</v>
      </c>
      <c r="AU3485" s="245" t="s">
        <v>82</v>
      </c>
      <c r="AV3485" s="13" t="s">
        <v>82</v>
      </c>
      <c r="AW3485" s="13" t="s">
        <v>33</v>
      </c>
      <c r="AX3485" s="13" t="s">
        <v>72</v>
      </c>
      <c r="AY3485" s="245" t="s">
        <v>180</v>
      </c>
    </row>
    <row r="3486" s="13" customFormat="1">
      <c r="A3486" s="13"/>
      <c r="B3486" s="235"/>
      <c r="C3486" s="236"/>
      <c r="D3486" s="228" t="s">
        <v>193</v>
      </c>
      <c r="E3486" s="237" t="s">
        <v>19</v>
      </c>
      <c r="F3486" s="238" t="s">
        <v>3717</v>
      </c>
      <c r="G3486" s="236"/>
      <c r="H3486" s="239">
        <v>4.6829999999999998</v>
      </c>
      <c r="I3486" s="240"/>
      <c r="J3486" s="236"/>
      <c r="K3486" s="236"/>
      <c r="L3486" s="241"/>
      <c r="M3486" s="242"/>
      <c r="N3486" s="243"/>
      <c r="O3486" s="243"/>
      <c r="P3486" s="243"/>
      <c r="Q3486" s="243"/>
      <c r="R3486" s="243"/>
      <c r="S3486" s="243"/>
      <c r="T3486" s="244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T3486" s="245" t="s">
        <v>193</v>
      </c>
      <c r="AU3486" s="245" t="s">
        <v>82</v>
      </c>
      <c r="AV3486" s="13" t="s">
        <v>82</v>
      </c>
      <c r="AW3486" s="13" t="s">
        <v>33</v>
      </c>
      <c r="AX3486" s="13" t="s">
        <v>72</v>
      </c>
      <c r="AY3486" s="245" t="s">
        <v>180</v>
      </c>
    </row>
    <row r="3487" s="16" customFormat="1">
      <c r="A3487" s="16"/>
      <c r="B3487" s="267"/>
      <c r="C3487" s="268"/>
      <c r="D3487" s="228" t="s">
        <v>193</v>
      </c>
      <c r="E3487" s="269" t="s">
        <v>19</v>
      </c>
      <c r="F3487" s="270" t="s">
        <v>473</v>
      </c>
      <c r="G3487" s="268"/>
      <c r="H3487" s="271">
        <v>49.655000000000001</v>
      </c>
      <c r="I3487" s="272"/>
      <c r="J3487" s="268"/>
      <c r="K3487" s="268"/>
      <c r="L3487" s="273"/>
      <c r="M3487" s="274"/>
      <c r="N3487" s="275"/>
      <c r="O3487" s="275"/>
      <c r="P3487" s="275"/>
      <c r="Q3487" s="275"/>
      <c r="R3487" s="275"/>
      <c r="S3487" s="275"/>
      <c r="T3487" s="276"/>
      <c r="U3487" s="16"/>
      <c r="V3487" s="16"/>
      <c r="W3487" s="16"/>
      <c r="X3487" s="16"/>
      <c r="Y3487" s="16"/>
      <c r="Z3487" s="16"/>
      <c r="AA3487" s="16"/>
      <c r="AB3487" s="16"/>
      <c r="AC3487" s="16"/>
      <c r="AD3487" s="16"/>
      <c r="AE3487" s="16"/>
      <c r="AT3487" s="277" t="s">
        <v>193</v>
      </c>
      <c r="AU3487" s="277" t="s">
        <v>82</v>
      </c>
      <c r="AV3487" s="16" t="s">
        <v>100</v>
      </c>
      <c r="AW3487" s="16" t="s">
        <v>33</v>
      </c>
      <c r="AX3487" s="16" t="s">
        <v>72</v>
      </c>
      <c r="AY3487" s="277" t="s">
        <v>180</v>
      </c>
    </row>
    <row r="3488" s="14" customFormat="1">
      <c r="A3488" s="14"/>
      <c r="B3488" s="246"/>
      <c r="C3488" s="247"/>
      <c r="D3488" s="228" t="s">
        <v>193</v>
      </c>
      <c r="E3488" s="248" t="s">
        <v>19</v>
      </c>
      <c r="F3488" s="249" t="s">
        <v>856</v>
      </c>
      <c r="G3488" s="247"/>
      <c r="H3488" s="248" t="s">
        <v>19</v>
      </c>
      <c r="I3488" s="250"/>
      <c r="J3488" s="247"/>
      <c r="K3488" s="247"/>
      <c r="L3488" s="251"/>
      <c r="M3488" s="252"/>
      <c r="N3488" s="253"/>
      <c r="O3488" s="253"/>
      <c r="P3488" s="253"/>
      <c r="Q3488" s="253"/>
      <c r="R3488" s="253"/>
      <c r="S3488" s="253"/>
      <c r="T3488" s="254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55" t="s">
        <v>193</v>
      </c>
      <c r="AU3488" s="255" t="s">
        <v>82</v>
      </c>
      <c r="AV3488" s="14" t="s">
        <v>80</v>
      </c>
      <c r="AW3488" s="14" t="s">
        <v>33</v>
      </c>
      <c r="AX3488" s="14" t="s">
        <v>72</v>
      </c>
      <c r="AY3488" s="255" t="s">
        <v>180</v>
      </c>
    </row>
    <row r="3489" s="13" customFormat="1">
      <c r="A3489" s="13"/>
      <c r="B3489" s="235"/>
      <c r="C3489" s="236"/>
      <c r="D3489" s="228" t="s">
        <v>193</v>
      </c>
      <c r="E3489" s="237" t="s">
        <v>19</v>
      </c>
      <c r="F3489" s="238" t="s">
        <v>3718</v>
      </c>
      <c r="G3489" s="236"/>
      <c r="H3489" s="239">
        <v>47.463000000000001</v>
      </c>
      <c r="I3489" s="240"/>
      <c r="J3489" s="236"/>
      <c r="K3489" s="236"/>
      <c r="L3489" s="241"/>
      <c r="M3489" s="242"/>
      <c r="N3489" s="243"/>
      <c r="O3489" s="243"/>
      <c r="P3489" s="243"/>
      <c r="Q3489" s="243"/>
      <c r="R3489" s="243"/>
      <c r="S3489" s="243"/>
      <c r="T3489" s="244"/>
      <c r="U3489" s="13"/>
      <c r="V3489" s="13"/>
      <c r="W3489" s="13"/>
      <c r="X3489" s="13"/>
      <c r="Y3489" s="13"/>
      <c r="Z3489" s="13"/>
      <c r="AA3489" s="13"/>
      <c r="AB3489" s="13"/>
      <c r="AC3489" s="13"/>
      <c r="AD3489" s="13"/>
      <c r="AE3489" s="13"/>
      <c r="AT3489" s="245" t="s">
        <v>193</v>
      </c>
      <c r="AU3489" s="245" t="s">
        <v>82</v>
      </c>
      <c r="AV3489" s="13" t="s">
        <v>82</v>
      </c>
      <c r="AW3489" s="13" t="s">
        <v>33</v>
      </c>
      <c r="AX3489" s="13" t="s">
        <v>72</v>
      </c>
      <c r="AY3489" s="245" t="s">
        <v>180</v>
      </c>
    </row>
    <row r="3490" s="13" customFormat="1">
      <c r="A3490" s="13"/>
      <c r="B3490" s="235"/>
      <c r="C3490" s="236"/>
      <c r="D3490" s="228" t="s">
        <v>193</v>
      </c>
      <c r="E3490" s="237" t="s">
        <v>19</v>
      </c>
      <c r="F3490" s="238" t="s">
        <v>3719</v>
      </c>
      <c r="G3490" s="236"/>
      <c r="H3490" s="239">
        <v>8.6839999999999993</v>
      </c>
      <c r="I3490" s="240"/>
      <c r="J3490" s="236"/>
      <c r="K3490" s="236"/>
      <c r="L3490" s="241"/>
      <c r="M3490" s="242"/>
      <c r="N3490" s="243"/>
      <c r="O3490" s="243"/>
      <c r="P3490" s="243"/>
      <c r="Q3490" s="243"/>
      <c r="R3490" s="243"/>
      <c r="S3490" s="243"/>
      <c r="T3490" s="244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45" t="s">
        <v>193</v>
      </c>
      <c r="AU3490" s="245" t="s">
        <v>82</v>
      </c>
      <c r="AV3490" s="13" t="s">
        <v>82</v>
      </c>
      <c r="AW3490" s="13" t="s">
        <v>33</v>
      </c>
      <c r="AX3490" s="13" t="s">
        <v>72</v>
      </c>
      <c r="AY3490" s="245" t="s">
        <v>180</v>
      </c>
    </row>
    <row r="3491" s="16" customFormat="1">
      <c r="A3491" s="16"/>
      <c r="B3491" s="267"/>
      <c r="C3491" s="268"/>
      <c r="D3491" s="228" t="s">
        <v>193</v>
      </c>
      <c r="E3491" s="269" t="s">
        <v>19</v>
      </c>
      <c r="F3491" s="270" t="s">
        <v>473</v>
      </c>
      <c r="G3491" s="268"/>
      <c r="H3491" s="271">
        <v>56.146999999999998</v>
      </c>
      <c r="I3491" s="272"/>
      <c r="J3491" s="268"/>
      <c r="K3491" s="268"/>
      <c r="L3491" s="273"/>
      <c r="M3491" s="274"/>
      <c r="N3491" s="275"/>
      <c r="O3491" s="275"/>
      <c r="P3491" s="275"/>
      <c r="Q3491" s="275"/>
      <c r="R3491" s="275"/>
      <c r="S3491" s="275"/>
      <c r="T3491" s="276"/>
      <c r="U3491" s="16"/>
      <c r="V3491" s="16"/>
      <c r="W3491" s="16"/>
      <c r="X3491" s="16"/>
      <c r="Y3491" s="16"/>
      <c r="Z3491" s="16"/>
      <c r="AA3491" s="16"/>
      <c r="AB3491" s="16"/>
      <c r="AC3491" s="16"/>
      <c r="AD3491" s="16"/>
      <c r="AE3491" s="16"/>
      <c r="AT3491" s="277" t="s">
        <v>193</v>
      </c>
      <c r="AU3491" s="277" t="s">
        <v>82</v>
      </c>
      <c r="AV3491" s="16" t="s">
        <v>100</v>
      </c>
      <c r="AW3491" s="16" t="s">
        <v>33</v>
      </c>
      <c r="AX3491" s="16" t="s">
        <v>72</v>
      </c>
      <c r="AY3491" s="277" t="s">
        <v>180</v>
      </c>
    </row>
    <row r="3492" s="15" customFormat="1">
      <c r="A3492" s="15"/>
      <c r="B3492" s="256"/>
      <c r="C3492" s="257"/>
      <c r="D3492" s="228" t="s">
        <v>193</v>
      </c>
      <c r="E3492" s="258" t="s">
        <v>19</v>
      </c>
      <c r="F3492" s="259" t="s">
        <v>353</v>
      </c>
      <c r="G3492" s="257"/>
      <c r="H3492" s="260">
        <v>105.80200000000001</v>
      </c>
      <c r="I3492" s="261"/>
      <c r="J3492" s="257"/>
      <c r="K3492" s="257"/>
      <c r="L3492" s="262"/>
      <c r="M3492" s="263"/>
      <c r="N3492" s="264"/>
      <c r="O3492" s="264"/>
      <c r="P3492" s="264"/>
      <c r="Q3492" s="264"/>
      <c r="R3492" s="264"/>
      <c r="S3492" s="264"/>
      <c r="T3492" s="265"/>
      <c r="U3492" s="15"/>
      <c r="V3492" s="15"/>
      <c r="W3492" s="15"/>
      <c r="X3492" s="15"/>
      <c r="Y3492" s="15"/>
      <c r="Z3492" s="15"/>
      <c r="AA3492" s="15"/>
      <c r="AB3492" s="15"/>
      <c r="AC3492" s="15"/>
      <c r="AD3492" s="15"/>
      <c r="AE3492" s="15"/>
      <c r="AT3492" s="266" t="s">
        <v>193</v>
      </c>
      <c r="AU3492" s="266" t="s">
        <v>82</v>
      </c>
      <c r="AV3492" s="15" t="s">
        <v>187</v>
      </c>
      <c r="AW3492" s="15" t="s">
        <v>33</v>
      </c>
      <c r="AX3492" s="15" t="s">
        <v>80</v>
      </c>
      <c r="AY3492" s="266" t="s">
        <v>180</v>
      </c>
    </row>
    <row r="3493" s="2" customFormat="1" ht="16.5" customHeight="1">
      <c r="A3493" s="40"/>
      <c r="B3493" s="41"/>
      <c r="C3493" s="282" t="s">
        <v>3720</v>
      </c>
      <c r="D3493" s="282" t="s">
        <v>754</v>
      </c>
      <c r="E3493" s="283" t="s">
        <v>3721</v>
      </c>
      <c r="F3493" s="284" t="s">
        <v>3722</v>
      </c>
      <c r="G3493" s="285" t="s">
        <v>185</v>
      </c>
      <c r="H3493" s="286">
        <v>111.3</v>
      </c>
      <c r="I3493" s="287"/>
      <c r="J3493" s="288">
        <f>ROUND(I3493*H3493,2)</f>
        <v>0</v>
      </c>
      <c r="K3493" s="284" t="s">
        <v>186</v>
      </c>
      <c r="L3493" s="289"/>
      <c r="M3493" s="290" t="s">
        <v>19</v>
      </c>
      <c r="N3493" s="291" t="s">
        <v>43</v>
      </c>
      <c r="O3493" s="86"/>
      <c r="P3493" s="224">
        <f>O3493*H3493</f>
        <v>0</v>
      </c>
      <c r="Q3493" s="224">
        <v>0.0030000000000000001</v>
      </c>
      <c r="R3493" s="224">
        <f>Q3493*H3493</f>
        <v>0.33389999999999997</v>
      </c>
      <c r="S3493" s="224">
        <v>0</v>
      </c>
      <c r="T3493" s="225">
        <f>S3493*H3493</f>
        <v>0</v>
      </c>
      <c r="U3493" s="40"/>
      <c r="V3493" s="40"/>
      <c r="W3493" s="40"/>
      <c r="X3493" s="40"/>
      <c r="Y3493" s="40"/>
      <c r="Z3493" s="40"/>
      <c r="AA3493" s="40"/>
      <c r="AB3493" s="40"/>
      <c r="AC3493" s="40"/>
      <c r="AD3493" s="40"/>
      <c r="AE3493" s="40"/>
      <c r="AR3493" s="226" t="s">
        <v>398</v>
      </c>
      <c r="AT3493" s="226" t="s">
        <v>754</v>
      </c>
      <c r="AU3493" s="226" t="s">
        <v>82</v>
      </c>
      <c r="AY3493" s="19" t="s">
        <v>180</v>
      </c>
      <c r="BE3493" s="227">
        <f>IF(N3493="základní",J3493,0)</f>
        <v>0</v>
      </c>
      <c r="BF3493" s="227">
        <f>IF(N3493="snížená",J3493,0)</f>
        <v>0</v>
      </c>
      <c r="BG3493" s="227">
        <f>IF(N3493="zákl. přenesená",J3493,0)</f>
        <v>0</v>
      </c>
      <c r="BH3493" s="227">
        <f>IF(N3493="sníž. přenesená",J3493,0)</f>
        <v>0</v>
      </c>
      <c r="BI3493" s="227">
        <f>IF(N3493="nulová",J3493,0)</f>
        <v>0</v>
      </c>
      <c r="BJ3493" s="19" t="s">
        <v>80</v>
      </c>
      <c r="BK3493" s="227">
        <f>ROUND(I3493*H3493,2)</f>
        <v>0</v>
      </c>
      <c r="BL3493" s="19" t="s">
        <v>286</v>
      </c>
      <c r="BM3493" s="226" t="s">
        <v>3723</v>
      </c>
    </row>
    <row r="3494" s="2" customFormat="1">
      <c r="A3494" s="40"/>
      <c r="B3494" s="41"/>
      <c r="C3494" s="42"/>
      <c r="D3494" s="228" t="s">
        <v>189</v>
      </c>
      <c r="E3494" s="42"/>
      <c r="F3494" s="229" t="s">
        <v>3722</v>
      </c>
      <c r="G3494" s="42"/>
      <c r="H3494" s="42"/>
      <c r="I3494" s="230"/>
      <c r="J3494" s="42"/>
      <c r="K3494" s="42"/>
      <c r="L3494" s="46"/>
      <c r="M3494" s="231"/>
      <c r="N3494" s="232"/>
      <c r="O3494" s="86"/>
      <c r="P3494" s="86"/>
      <c r="Q3494" s="86"/>
      <c r="R3494" s="86"/>
      <c r="S3494" s="86"/>
      <c r="T3494" s="87"/>
      <c r="U3494" s="40"/>
      <c r="V3494" s="40"/>
      <c r="W3494" s="40"/>
      <c r="X3494" s="40"/>
      <c r="Y3494" s="40"/>
      <c r="Z3494" s="40"/>
      <c r="AA3494" s="40"/>
      <c r="AB3494" s="40"/>
      <c r="AC3494" s="40"/>
      <c r="AD3494" s="40"/>
      <c r="AE3494" s="40"/>
      <c r="AT3494" s="19" t="s">
        <v>189</v>
      </c>
      <c r="AU3494" s="19" t="s">
        <v>82</v>
      </c>
    </row>
    <row r="3495" s="13" customFormat="1">
      <c r="A3495" s="13"/>
      <c r="B3495" s="235"/>
      <c r="C3495" s="236"/>
      <c r="D3495" s="228" t="s">
        <v>193</v>
      </c>
      <c r="E3495" s="237" t="s">
        <v>19</v>
      </c>
      <c r="F3495" s="238" t="s">
        <v>3724</v>
      </c>
      <c r="G3495" s="236"/>
      <c r="H3495" s="239">
        <v>111.3</v>
      </c>
      <c r="I3495" s="240"/>
      <c r="J3495" s="236"/>
      <c r="K3495" s="236"/>
      <c r="L3495" s="241"/>
      <c r="M3495" s="242"/>
      <c r="N3495" s="243"/>
      <c r="O3495" s="243"/>
      <c r="P3495" s="243"/>
      <c r="Q3495" s="243"/>
      <c r="R3495" s="243"/>
      <c r="S3495" s="243"/>
      <c r="T3495" s="244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45" t="s">
        <v>193</v>
      </c>
      <c r="AU3495" s="245" t="s">
        <v>82</v>
      </c>
      <c r="AV3495" s="13" t="s">
        <v>82</v>
      </c>
      <c r="AW3495" s="13" t="s">
        <v>33</v>
      </c>
      <c r="AX3495" s="13" t="s">
        <v>80</v>
      </c>
      <c r="AY3495" s="245" t="s">
        <v>180</v>
      </c>
    </row>
    <row r="3496" s="2" customFormat="1" ht="16.5" customHeight="1">
      <c r="A3496" s="40"/>
      <c r="B3496" s="41"/>
      <c r="C3496" s="215" t="s">
        <v>3725</v>
      </c>
      <c r="D3496" s="215" t="s">
        <v>182</v>
      </c>
      <c r="E3496" s="216" t="s">
        <v>3726</v>
      </c>
      <c r="F3496" s="217" t="s">
        <v>3727</v>
      </c>
      <c r="G3496" s="218" t="s">
        <v>185</v>
      </c>
      <c r="H3496" s="219">
        <v>480.42099999999999</v>
      </c>
      <c r="I3496" s="220"/>
      <c r="J3496" s="221">
        <f>ROUND(I3496*H3496,2)</f>
        <v>0</v>
      </c>
      <c r="K3496" s="217" t="s">
        <v>186</v>
      </c>
      <c r="L3496" s="46"/>
      <c r="M3496" s="222" t="s">
        <v>19</v>
      </c>
      <c r="N3496" s="223" t="s">
        <v>43</v>
      </c>
      <c r="O3496" s="86"/>
      <c r="P3496" s="224">
        <f>O3496*H3496</f>
        <v>0</v>
      </c>
      <c r="Q3496" s="224">
        <v>0</v>
      </c>
      <c r="R3496" s="224">
        <f>Q3496*H3496</f>
        <v>0</v>
      </c>
      <c r="S3496" s="224">
        <v>0</v>
      </c>
      <c r="T3496" s="225">
        <f>S3496*H3496</f>
        <v>0</v>
      </c>
      <c r="U3496" s="40"/>
      <c r="V3496" s="40"/>
      <c r="W3496" s="40"/>
      <c r="X3496" s="40"/>
      <c r="Y3496" s="40"/>
      <c r="Z3496" s="40"/>
      <c r="AA3496" s="40"/>
      <c r="AB3496" s="40"/>
      <c r="AC3496" s="40"/>
      <c r="AD3496" s="40"/>
      <c r="AE3496" s="40"/>
      <c r="AR3496" s="226" t="s">
        <v>286</v>
      </c>
      <c r="AT3496" s="226" t="s">
        <v>182</v>
      </c>
      <c r="AU3496" s="226" t="s">
        <v>82</v>
      </c>
      <c r="AY3496" s="19" t="s">
        <v>180</v>
      </c>
      <c r="BE3496" s="227">
        <f>IF(N3496="základní",J3496,0)</f>
        <v>0</v>
      </c>
      <c r="BF3496" s="227">
        <f>IF(N3496="snížená",J3496,0)</f>
        <v>0</v>
      </c>
      <c r="BG3496" s="227">
        <f>IF(N3496="zákl. přenesená",J3496,0)</f>
        <v>0</v>
      </c>
      <c r="BH3496" s="227">
        <f>IF(N3496="sníž. přenesená",J3496,0)</f>
        <v>0</v>
      </c>
      <c r="BI3496" s="227">
        <f>IF(N3496="nulová",J3496,0)</f>
        <v>0</v>
      </c>
      <c r="BJ3496" s="19" t="s">
        <v>80</v>
      </c>
      <c r="BK3496" s="227">
        <f>ROUND(I3496*H3496,2)</f>
        <v>0</v>
      </c>
      <c r="BL3496" s="19" t="s">
        <v>286</v>
      </c>
      <c r="BM3496" s="226" t="s">
        <v>3728</v>
      </c>
    </row>
    <row r="3497" s="2" customFormat="1">
      <c r="A3497" s="40"/>
      <c r="B3497" s="41"/>
      <c r="C3497" s="42"/>
      <c r="D3497" s="228" t="s">
        <v>189</v>
      </c>
      <c r="E3497" s="42"/>
      <c r="F3497" s="229" t="s">
        <v>3729</v>
      </c>
      <c r="G3497" s="42"/>
      <c r="H3497" s="42"/>
      <c r="I3497" s="230"/>
      <c r="J3497" s="42"/>
      <c r="K3497" s="42"/>
      <c r="L3497" s="46"/>
      <c r="M3497" s="231"/>
      <c r="N3497" s="232"/>
      <c r="O3497" s="86"/>
      <c r="P3497" s="86"/>
      <c r="Q3497" s="86"/>
      <c r="R3497" s="86"/>
      <c r="S3497" s="86"/>
      <c r="T3497" s="87"/>
      <c r="U3497" s="40"/>
      <c r="V3497" s="40"/>
      <c r="W3497" s="40"/>
      <c r="X3497" s="40"/>
      <c r="Y3497" s="40"/>
      <c r="Z3497" s="40"/>
      <c r="AA3497" s="40"/>
      <c r="AB3497" s="40"/>
      <c r="AC3497" s="40"/>
      <c r="AD3497" s="40"/>
      <c r="AE3497" s="40"/>
      <c r="AT3497" s="19" t="s">
        <v>189</v>
      </c>
      <c r="AU3497" s="19" t="s">
        <v>82</v>
      </c>
    </row>
    <row r="3498" s="2" customFormat="1">
      <c r="A3498" s="40"/>
      <c r="B3498" s="41"/>
      <c r="C3498" s="42"/>
      <c r="D3498" s="233" t="s">
        <v>191</v>
      </c>
      <c r="E3498" s="42"/>
      <c r="F3498" s="234" t="s">
        <v>3730</v>
      </c>
      <c r="G3498" s="42"/>
      <c r="H3498" s="42"/>
      <c r="I3498" s="230"/>
      <c r="J3498" s="42"/>
      <c r="K3498" s="42"/>
      <c r="L3498" s="46"/>
      <c r="M3498" s="231"/>
      <c r="N3498" s="232"/>
      <c r="O3498" s="86"/>
      <c r="P3498" s="86"/>
      <c r="Q3498" s="86"/>
      <c r="R3498" s="86"/>
      <c r="S3498" s="86"/>
      <c r="T3498" s="87"/>
      <c r="U3498" s="40"/>
      <c r="V3498" s="40"/>
      <c r="W3498" s="40"/>
      <c r="X3498" s="40"/>
      <c r="Y3498" s="40"/>
      <c r="Z3498" s="40"/>
      <c r="AA3498" s="40"/>
      <c r="AB3498" s="40"/>
      <c r="AC3498" s="40"/>
      <c r="AD3498" s="40"/>
      <c r="AE3498" s="40"/>
      <c r="AT3498" s="19" t="s">
        <v>191</v>
      </c>
      <c r="AU3498" s="19" t="s">
        <v>82</v>
      </c>
    </row>
    <row r="3499" s="14" customFormat="1">
      <c r="A3499" s="14"/>
      <c r="B3499" s="246"/>
      <c r="C3499" s="247"/>
      <c r="D3499" s="228" t="s">
        <v>193</v>
      </c>
      <c r="E3499" s="248" t="s">
        <v>19</v>
      </c>
      <c r="F3499" s="249" t="s">
        <v>3731</v>
      </c>
      <c r="G3499" s="247"/>
      <c r="H3499" s="248" t="s">
        <v>19</v>
      </c>
      <c r="I3499" s="250"/>
      <c r="J3499" s="247"/>
      <c r="K3499" s="247"/>
      <c r="L3499" s="251"/>
      <c r="M3499" s="252"/>
      <c r="N3499" s="253"/>
      <c r="O3499" s="253"/>
      <c r="P3499" s="253"/>
      <c r="Q3499" s="253"/>
      <c r="R3499" s="253"/>
      <c r="S3499" s="253"/>
      <c r="T3499" s="254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T3499" s="255" t="s">
        <v>193</v>
      </c>
      <c r="AU3499" s="255" t="s">
        <v>82</v>
      </c>
      <c r="AV3499" s="14" t="s">
        <v>80</v>
      </c>
      <c r="AW3499" s="14" t="s">
        <v>33</v>
      </c>
      <c r="AX3499" s="14" t="s">
        <v>72</v>
      </c>
      <c r="AY3499" s="255" t="s">
        <v>180</v>
      </c>
    </row>
    <row r="3500" s="14" customFormat="1">
      <c r="A3500" s="14"/>
      <c r="B3500" s="246"/>
      <c r="C3500" s="247"/>
      <c r="D3500" s="228" t="s">
        <v>193</v>
      </c>
      <c r="E3500" s="248" t="s">
        <v>19</v>
      </c>
      <c r="F3500" s="249" t="s">
        <v>2070</v>
      </c>
      <c r="G3500" s="247"/>
      <c r="H3500" s="248" t="s">
        <v>19</v>
      </c>
      <c r="I3500" s="250"/>
      <c r="J3500" s="247"/>
      <c r="K3500" s="247"/>
      <c r="L3500" s="251"/>
      <c r="M3500" s="252"/>
      <c r="N3500" s="253"/>
      <c r="O3500" s="253"/>
      <c r="P3500" s="253"/>
      <c r="Q3500" s="253"/>
      <c r="R3500" s="253"/>
      <c r="S3500" s="253"/>
      <c r="T3500" s="254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T3500" s="255" t="s">
        <v>193</v>
      </c>
      <c r="AU3500" s="255" t="s">
        <v>82</v>
      </c>
      <c r="AV3500" s="14" t="s">
        <v>80</v>
      </c>
      <c r="AW3500" s="14" t="s">
        <v>33</v>
      </c>
      <c r="AX3500" s="14" t="s">
        <v>72</v>
      </c>
      <c r="AY3500" s="255" t="s">
        <v>180</v>
      </c>
    </row>
    <row r="3501" s="13" customFormat="1">
      <c r="A3501" s="13"/>
      <c r="B3501" s="235"/>
      <c r="C3501" s="236"/>
      <c r="D3501" s="228" t="s">
        <v>193</v>
      </c>
      <c r="E3501" s="237" t="s">
        <v>19</v>
      </c>
      <c r="F3501" s="238" t="s">
        <v>2146</v>
      </c>
      <c r="G3501" s="236"/>
      <c r="H3501" s="239">
        <v>78.986000000000004</v>
      </c>
      <c r="I3501" s="240"/>
      <c r="J3501" s="236"/>
      <c r="K3501" s="236"/>
      <c r="L3501" s="241"/>
      <c r="M3501" s="242"/>
      <c r="N3501" s="243"/>
      <c r="O3501" s="243"/>
      <c r="P3501" s="243"/>
      <c r="Q3501" s="243"/>
      <c r="R3501" s="243"/>
      <c r="S3501" s="243"/>
      <c r="T3501" s="244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T3501" s="245" t="s">
        <v>193</v>
      </c>
      <c r="AU3501" s="245" t="s">
        <v>82</v>
      </c>
      <c r="AV3501" s="13" t="s">
        <v>82</v>
      </c>
      <c r="AW3501" s="13" t="s">
        <v>33</v>
      </c>
      <c r="AX3501" s="13" t="s">
        <v>72</v>
      </c>
      <c r="AY3501" s="245" t="s">
        <v>180</v>
      </c>
    </row>
    <row r="3502" s="13" customFormat="1">
      <c r="A3502" s="13"/>
      <c r="B3502" s="235"/>
      <c r="C3502" s="236"/>
      <c r="D3502" s="228" t="s">
        <v>193</v>
      </c>
      <c r="E3502" s="237" t="s">
        <v>19</v>
      </c>
      <c r="F3502" s="238" t="s">
        <v>2114</v>
      </c>
      <c r="G3502" s="236"/>
      <c r="H3502" s="239">
        <v>26.550000000000001</v>
      </c>
      <c r="I3502" s="240"/>
      <c r="J3502" s="236"/>
      <c r="K3502" s="236"/>
      <c r="L3502" s="241"/>
      <c r="M3502" s="242"/>
      <c r="N3502" s="243"/>
      <c r="O3502" s="243"/>
      <c r="P3502" s="243"/>
      <c r="Q3502" s="243"/>
      <c r="R3502" s="243"/>
      <c r="S3502" s="243"/>
      <c r="T3502" s="244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T3502" s="245" t="s">
        <v>193</v>
      </c>
      <c r="AU3502" s="245" t="s">
        <v>82</v>
      </c>
      <c r="AV3502" s="13" t="s">
        <v>82</v>
      </c>
      <c r="AW3502" s="13" t="s">
        <v>33</v>
      </c>
      <c r="AX3502" s="13" t="s">
        <v>72</v>
      </c>
      <c r="AY3502" s="245" t="s">
        <v>180</v>
      </c>
    </row>
    <row r="3503" s="13" customFormat="1">
      <c r="A3503" s="13"/>
      <c r="B3503" s="235"/>
      <c r="C3503" s="236"/>
      <c r="D3503" s="228" t="s">
        <v>193</v>
      </c>
      <c r="E3503" s="237" t="s">
        <v>19</v>
      </c>
      <c r="F3503" s="238" t="s">
        <v>2115</v>
      </c>
      <c r="G3503" s="236"/>
      <c r="H3503" s="239">
        <v>3.1949999999999998</v>
      </c>
      <c r="I3503" s="240"/>
      <c r="J3503" s="236"/>
      <c r="K3503" s="236"/>
      <c r="L3503" s="241"/>
      <c r="M3503" s="242"/>
      <c r="N3503" s="243"/>
      <c r="O3503" s="243"/>
      <c r="P3503" s="243"/>
      <c r="Q3503" s="243"/>
      <c r="R3503" s="243"/>
      <c r="S3503" s="243"/>
      <c r="T3503" s="244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T3503" s="245" t="s">
        <v>193</v>
      </c>
      <c r="AU3503" s="245" t="s">
        <v>82</v>
      </c>
      <c r="AV3503" s="13" t="s">
        <v>82</v>
      </c>
      <c r="AW3503" s="13" t="s">
        <v>33</v>
      </c>
      <c r="AX3503" s="13" t="s">
        <v>72</v>
      </c>
      <c r="AY3503" s="245" t="s">
        <v>180</v>
      </c>
    </row>
    <row r="3504" s="13" customFormat="1">
      <c r="A3504" s="13"/>
      <c r="B3504" s="235"/>
      <c r="C3504" s="236"/>
      <c r="D3504" s="228" t="s">
        <v>193</v>
      </c>
      <c r="E3504" s="237" t="s">
        <v>19</v>
      </c>
      <c r="F3504" s="238" t="s">
        <v>2116</v>
      </c>
      <c r="G3504" s="236"/>
      <c r="H3504" s="239">
        <v>37.344999999999999</v>
      </c>
      <c r="I3504" s="240"/>
      <c r="J3504" s="236"/>
      <c r="K3504" s="236"/>
      <c r="L3504" s="241"/>
      <c r="M3504" s="242"/>
      <c r="N3504" s="243"/>
      <c r="O3504" s="243"/>
      <c r="P3504" s="243"/>
      <c r="Q3504" s="243"/>
      <c r="R3504" s="243"/>
      <c r="S3504" s="243"/>
      <c r="T3504" s="244"/>
      <c r="U3504" s="13"/>
      <c r="V3504" s="13"/>
      <c r="W3504" s="13"/>
      <c r="X3504" s="13"/>
      <c r="Y3504" s="13"/>
      <c r="Z3504" s="13"/>
      <c r="AA3504" s="13"/>
      <c r="AB3504" s="13"/>
      <c r="AC3504" s="13"/>
      <c r="AD3504" s="13"/>
      <c r="AE3504" s="13"/>
      <c r="AT3504" s="245" t="s">
        <v>193</v>
      </c>
      <c r="AU3504" s="245" t="s">
        <v>82</v>
      </c>
      <c r="AV3504" s="13" t="s">
        <v>82</v>
      </c>
      <c r="AW3504" s="13" t="s">
        <v>33</v>
      </c>
      <c r="AX3504" s="13" t="s">
        <v>72</v>
      </c>
      <c r="AY3504" s="245" t="s">
        <v>180</v>
      </c>
    </row>
    <row r="3505" s="13" customFormat="1">
      <c r="A3505" s="13"/>
      <c r="B3505" s="235"/>
      <c r="C3505" s="236"/>
      <c r="D3505" s="228" t="s">
        <v>193</v>
      </c>
      <c r="E3505" s="237" t="s">
        <v>19</v>
      </c>
      <c r="F3505" s="238" t="s">
        <v>2117</v>
      </c>
      <c r="G3505" s="236"/>
      <c r="H3505" s="239">
        <v>19.765999999999998</v>
      </c>
      <c r="I3505" s="240"/>
      <c r="J3505" s="236"/>
      <c r="K3505" s="236"/>
      <c r="L3505" s="241"/>
      <c r="M3505" s="242"/>
      <c r="N3505" s="243"/>
      <c r="O3505" s="243"/>
      <c r="P3505" s="243"/>
      <c r="Q3505" s="243"/>
      <c r="R3505" s="243"/>
      <c r="S3505" s="243"/>
      <c r="T3505" s="244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45" t="s">
        <v>193</v>
      </c>
      <c r="AU3505" s="245" t="s">
        <v>82</v>
      </c>
      <c r="AV3505" s="13" t="s">
        <v>82</v>
      </c>
      <c r="AW3505" s="13" t="s">
        <v>33</v>
      </c>
      <c r="AX3505" s="13" t="s">
        <v>72</v>
      </c>
      <c r="AY3505" s="245" t="s">
        <v>180</v>
      </c>
    </row>
    <row r="3506" s="13" customFormat="1">
      <c r="A3506" s="13"/>
      <c r="B3506" s="235"/>
      <c r="C3506" s="236"/>
      <c r="D3506" s="228" t="s">
        <v>193</v>
      </c>
      <c r="E3506" s="237" t="s">
        <v>19</v>
      </c>
      <c r="F3506" s="238" t="s">
        <v>2118</v>
      </c>
      <c r="G3506" s="236"/>
      <c r="H3506" s="239">
        <v>15.856999999999999</v>
      </c>
      <c r="I3506" s="240"/>
      <c r="J3506" s="236"/>
      <c r="K3506" s="236"/>
      <c r="L3506" s="241"/>
      <c r="M3506" s="242"/>
      <c r="N3506" s="243"/>
      <c r="O3506" s="243"/>
      <c r="P3506" s="243"/>
      <c r="Q3506" s="243"/>
      <c r="R3506" s="243"/>
      <c r="S3506" s="243"/>
      <c r="T3506" s="244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T3506" s="245" t="s">
        <v>193</v>
      </c>
      <c r="AU3506" s="245" t="s">
        <v>82</v>
      </c>
      <c r="AV3506" s="13" t="s">
        <v>82</v>
      </c>
      <c r="AW3506" s="13" t="s">
        <v>33</v>
      </c>
      <c r="AX3506" s="13" t="s">
        <v>72</v>
      </c>
      <c r="AY3506" s="245" t="s">
        <v>180</v>
      </c>
    </row>
    <row r="3507" s="14" customFormat="1">
      <c r="A3507" s="14"/>
      <c r="B3507" s="246"/>
      <c r="C3507" s="247"/>
      <c r="D3507" s="228" t="s">
        <v>193</v>
      </c>
      <c r="E3507" s="248" t="s">
        <v>19</v>
      </c>
      <c r="F3507" s="249" t="s">
        <v>2046</v>
      </c>
      <c r="G3507" s="247"/>
      <c r="H3507" s="248" t="s">
        <v>19</v>
      </c>
      <c r="I3507" s="250"/>
      <c r="J3507" s="247"/>
      <c r="K3507" s="247"/>
      <c r="L3507" s="251"/>
      <c r="M3507" s="252"/>
      <c r="N3507" s="253"/>
      <c r="O3507" s="253"/>
      <c r="P3507" s="253"/>
      <c r="Q3507" s="253"/>
      <c r="R3507" s="253"/>
      <c r="S3507" s="253"/>
      <c r="T3507" s="254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T3507" s="255" t="s">
        <v>193</v>
      </c>
      <c r="AU3507" s="255" t="s">
        <v>82</v>
      </c>
      <c r="AV3507" s="14" t="s">
        <v>80</v>
      </c>
      <c r="AW3507" s="14" t="s">
        <v>33</v>
      </c>
      <c r="AX3507" s="14" t="s">
        <v>72</v>
      </c>
      <c r="AY3507" s="255" t="s">
        <v>180</v>
      </c>
    </row>
    <row r="3508" s="13" customFormat="1">
      <c r="A3508" s="13"/>
      <c r="B3508" s="235"/>
      <c r="C3508" s="236"/>
      <c r="D3508" s="228" t="s">
        <v>193</v>
      </c>
      <c r="E3508" s="237" t="s">
        <v>19</v>
      </c>
      <c r="F3508" s="238" t="s">
        <v>2119</v>
      </c>
      <c r="G3508" s="236"/>
      <c r="H3508" s="239">
        <v>7.3159999999999998</v>
      </c>
      <c r="I3508" s="240"/>
      <c r="J3508" s="236"/>
      <c r="K3508" s="236"/>
      <c r="L3508" s="241"/>
      <c r="M3508" s="242"/>
      <c r="N3508" s="243"/>
      <c r="O3508" s="243"/>
      <c r="P3508" s="243"/>
      <c r="Q3508" s="243"/>
      <c r="R3508" s="243"/>
      <c r="S3508" s="243"/>
      <c r="T3508" s="244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T3508" s="245" t="s">
        <v>193</v>
      </c>
      <c r="AU3508" s="245" t="s">
        <v>82</v>
      </c>
      <c r="AV3508" s="13" t="s">
        <v>82</v>
      </c>
      <c r="AW3508" s="13" t="s">
        <v>33</v>
      </c>
      <c r="AX3508" s="13" t="s">
        <v>72</v>
      </c>
      <c r="AY3508" s="245" t="s">
        <v>180</v>
      </c>
    </row>
    <row r="3509" s="14" customFormat="1">
      <c r="A3509" s="14"/>
      <c r="B3509" s="246"/>
      <c r="C3509" s="247"/>
      <c r="D3509" s="228" t="s">
        <v>193</v>
      </c>
      <c r="E3509" s="248" t="s">
        <v>19</v>
      </c>
      <c r="F3509" s="249" t="s">
        <v>2072</v>
      </c>
      <c r="G3509" s="247"/>
      <c r="H3509" s="248" t="s">
        <v>19</v>
      </c>
      <c r="I3509" s="250"/>
      <c r="J3509" s="247"/>
      <c r="K3509" s="247"/>
      <c r="L3509" s="251"/>
      <c r="M3509" s="252"/>
      <c r="N3509" s="253"/>
      <c r="O3509" s="253"/>
      <c r="P3509" s="253"/>
      <c r="Q3509" s="253"/>
      <c r="R3509" s="253"/>
      <c r="S3509" s="253"/>
      <c r="T3509" s="254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T3509" s="255" t="s">
        <v>193</v>
      </c>
      <c r="AU3509" s="255" t="s">
        <v>82</v>
      </c>
      <c r="AV3509" s="14" t="s">
        <v>80</v>
      </c>
      <c r="AW3509" s="14" t="s">
        <v>33</v>
      </c>
      <c r="AX3509" s="14" t="s">
        <v>72</v>
      </c>
      <c r="AY3509" s="255" t="s">
        <v>180</v>
      </c>
    </row>
    <row r="3510" s="13" customFormat="1">
      <c r="A3510" s="13"/>
      <c r="B3510" s="235"/>
      <c r="C3510" s="236"/>
      <c r="D3510" s="228" t="s">
        <v>193</v>
      </c>
      <c r="E3510" s="237" t="s">
        <v>19</v>
      </c>
      <c r="F3510" s="238" t="s">
        <v>2170</v>
      </c>
      <c r="G3510" s="236"/>
      <c r="H3510" s="239">
        <v>-1</v>
      </c>
      <c r="I3510" s="240"/>
      <c r="J3510" s="236"/>
      <c r="K3510" s="236"/>
      <c r="L3510" s="241"/>
      <c r="M3510" s="242"/>
      <c r="N3510" s="243"/>
      <c r="O3510" s="243"/>
      <c r="P3510" s="243"/>
      <c r="Q3510" s="243"/>
      <c r="R3510" s="243"/>
      <c r="S3510" s="243"/>
      <c r="T3510" s="244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T3510" s="245" t="s">
        <v>193</v>
      </c>
      <c r="AU3510" s="245" t="s">
        <v>82</v>
      </c>
      <c r="AV3510" s="13" t="s">
        <v>82</v>
      </c>
      <c r="AW3510" s="13" t="s">
        <v>33</v>
      </c>
      <c r="AX3510" s="13" t="s">
        <v>72</v>
      </c>
      <c r="AY3510" s="245" t="s">
        <v>180</v>
      </c>
    </row>
    <row r="3511" s="14" customFormat="1">
      <c r="A3511" s="14"/>
      <c r="B3511" s="246"/>
      <c r="C3511" s="247"/>
      <c r="D3511" s="228" t="s">
        <v>193</v>
      </c>
      <c r="E3511" s="248" t="s">
        <v>19</v>
      </c>
      <c r="F3511" s="249" t="s">
        <v>3732</v>
      </c>
      <c r="G3511" s="247"/>
      <c r="H3511" s="248" t="s">
        <v>19</v>
      </c>
      <c r="I3511" s="250"/>
      <c r="J3511" s="247"/>
      <c r="K3511" s="247"/>
      <c r="L3511" s="251"/>
      <c r="M3511" s="252"/>
      <c r="N3511" s="253"/>
      <c r="O3511" s="253"/>
      <c r="P3511" s="253"/>
      <c r="Q3511" s="253"/>
      <c r="R3511" s="253"/>
      <c r="S3511" s="253"/>
      <c r="T3511" s="254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T3511" s="255" t="s">
        <v>193</v>
      </c>
      <c r="AU3511" s="255" t="s">
        <v>82</v>
      </c>
      <c r="AV3511" s="14" t="s">
        <v>80</v>
      </c>
      <c r="AW3511" s="14" t="s">
        <v>33</v>
      </c>
      <c r="AX3511" s="14" t="s">
        <v>72</v>
      </c>
      <c r="AY3511" s="255" t="s">
        <v>180</v>
      </c>
    </row>
    <row r="3512" s="13" customFormat="1">
      <c r="A3512" s="13"/>
      <c r="B3512" s="235"/>
      <c r="C3512" s="236"/>
      <c r="D3512" s="228" t="s">
        <v>193</v>
      </c>
      <c r="E3512" s="237" t="s">
        <v>19</v>
      </c>
      <c r="F3512" s="238" t="s">
        <v>3733</v>
      </c>
      <c r="G3512" s="236"/>
      <c r="H3512" s="239">
        <v>-13.901</v>
      </c>
      <c r="I3512" s="240"/>
      <c r="J3512" s="236"/>
      <c r="K3512" s="236"/>
      <c r="L3512" s="241"/>
      <c r="M3512" s="242"/>
      <c r="N3512" s="243"/>
      <c r="O3512" s="243"/>
      <c r="P3512" s="243"/>
      <c r="Q3512" s="243"/>
      <c r="R3512" s="243"/>
      <c r="S3512" s="243"/>
      <c r="T3512" s="244"/>
      <c r="U3512" s="13"/>
      <c r="V3512" s="13"/>
      <c r="W3512" s="13"/>
      <c r="X3512" s="13"/>
      <c r="Y3512" s="13"/>
      <c r="Z3512" s="13"/>
      <c r="AA3512" s="13"/>
      <c r="AB3512" s="13"/>
      <c r="AC3512" s="13"/>
      <c r="AD3512" s="13"/>
      <c r="AE3512" s="13"/>
      <c r="AT3512" s="245" t="s">
        <v>193</v>
      </c>
      <c r="AU3512" s="245" t="s">
        <v>82</v>
      </c>
      <c r="AV3512" s="13" t="s">
        <v>82</v>
      </c>
      <c r="AW3512" s="13" t="s">
        <v>33</v>
      </c>
      <c r="AX3512" s="13" t="s">
        <v>72</v>
      </c>
      <c r="AY3512" s="245" t="s">
        <v>180</v>
      </c>
    </row>
    <row r="3513" s="13" customFormat="1">
      <c r="A3513" s="13"/>
      <c r="B3513" s="235"/>
      <c r="C3513" s="236"/>
      <c r="D3513" s="228" t="s">
        <v>193</v>
      </c>
      <c r="E3513" s="237" t="s">
        <v>19</v>
      </c>
      <c r="F3513" s="238" t="s">
        <v>3734</v>
      </c>
      <c r="G3513" s="236"/>
      <c r="H3513" s="239">
        <v>-2.2480000000000002</v>
      </c>
      <c r="I3513" s="240"/>
      <c r="J3513" s="236"/>
      <c r="K3513" s="236"/>
      <c r="L3513" s="241"/>
      <c r="M3513" s="242"/>
      <c r="N3513" s="243"/>
      <c r="O3513" s="243"/>
      <c r="P3513" s="243"/>
      <c r="Q3513" s="243"/>
      <c r="R3513" s="243"/>
      <c r="S3513" s="243"/>
      <c r="T3513" s="244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T3513" s="245" t="s">
        <v>193</v>
      </c>
      <c r="AU3513" s="245" t="s">
        <v>82</v>
      </c>
      <c r="AV3513" s="13" t="s">
        <v>82</v>
      </c>
      <c r="AW3513" s="13" t="s">
        <v>33</v>
      </c>
      <c r="AX3513" s="13" t="s">
        <v>72</v>
      </c>
      <c r="AY3513" s="245" t="s">
        <v>180</v>
      </c>
    </row>
    <row r="3514" s="16" customFormat="1">
      <c r="A3514" s="16"/>
      <c r="B3514" s="267"/>
      <c r="C3514" s="268"/>
      <c r="D3514" s="228" t="s">
        <v>193</v>
      </c>
      <c r="E3514" s="269" t="s">
        <v>19</v>
      </c>
      <c r="F3514" s="270" t="s">
        <v>473</v>
      </c>
      <c r="G3514" s="268"/>
      <c r="H3514" s="271">
        <v>171.86600000000001</v>
      </c>
      <c r="I3514" s="272"/>
      <c r="J3514" s="268"/>
      <c r="K3514" s="268"/>
      <c r="L3514" s="273"/>
      <c r="M3514" s="274"/>
      <c r="N3514" s="275"/>
      <c r="O3514" s="275"/>
      <c r="P3514" s="275"/>
      <c r="Q3514" s="275"/>
      <c r="R3514" s="275"/>
      <c r="S3514" s="275"/>
      <c r="T3514" s="276"/>
      <c r="U3514" s="16"/>
      <c r="V3514" s="16"/>
      <c r="W3514" s="16"/>
      <c r="X3514" s="16"/>
      <c r="Y3514" s="16"/>
      <c r="Z3514" s="16"/>
      <c r="AA3514" s="16"/>
      <c r="AB3514" s="16"/>
      <c r="AC3514" s="16"/>
      <c r="AD3514" s="16"/>
      <c r="AE3514" s="16"/>
      <c r="AT3514" s="277" t="s">
        <v>193</v>
      </c>
      <c r="AU3514" s="277" t="s">
        <v>82</v>
      </c>
      <c r="AV3514" s="16" t="s">
        <v>100</v>
      </c>
      <c r="AW3514" s="16" t="s">
        <v>33</v>
      </c>
      <c r="AX3514" s="16" t="s">
        <v>72</v>
      </c>
      <c r="AY3514" s="277" t="s">
        <v>180</v>
      </c>
    </row>
    <row r="3515" s="14" customFormat="1">
      <c r="A3515" s="14"/>
      <c r="B3515" s="246"/>
      <c r="C3515" s="247"/>
      <c r="D3515" s="228" t="s">
        <v>193</v>
      </c>
      <c r="E3515" s="248" t="s">
        <v>19</v>
      </c>
      <c r="F3515" s="249" t="s">
        <v>3445</v>
      </c>
      <c r="G3515" s="247"/>
      <c r="H3515" s="248" t="s">
        <v>19</v>
      </c>
      <c r="I3515" s="250"/>
      <c r="J3515" s="247"/>
      <c r="K3515" s="247"/>
      <c r="L3515" s="251"/>
      <c r="M3515" s="252"/>
      <c r="N3515" s="253"/>
      <c r="O3515" s="253"/>
      <c r="P3515" s="253"/>
      <c r="Q3515" s="253"/>
      <c r="R3515" s="253"/>
      <c r="S3515" s="253"/>
      <c r="T3515" s="254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55" t="s">
        <v>193</v>
      </c>
      <c r="AU3515" s="255" t="s">
        <v>82</v>
      </c>
      <c r="AV3515" s="14" t="s">
        <v>80</v>
      </c>
      <c r="AW3515" s="14" t="s">
        <v>33</v>
      </c>
      <c r="AX3515" s="14" t="s">
        <v>72</v>
      </c>
      <c r="AY3515" s="255" t="s">
        <v>180</v>
      </c>
    </row>
    <row r="3516" s="13" customFormat="1">
      <c r="A3516" s="13"/>
      <c r="B3516" s="235"/>
      <c r="C3516" s="236"/>
      <c r="D3516" s="228" t="s">
        <v>193</v>
      </c>
      <c r="E3516" s="237" t="s">
        <v>19</v>
      </c>
      <c r="F3516" s="238" t="s">
        <v>2127</v>
      </c>
      <c r="G3516" s="236"/>
      <c r="H3516" s="239">
        <v>75.084999999999994</v>
      </c>
      <c r="I3516" s="240"/>
      <c r="J3516" s="236"/>
      <c r="K3516" s="236"/>
      <c r="L3516" s="241"/>
      <c r="M3516" s="242"/>
      <c r="N3516" s="243"/>
      <c r="O3516" s="243"/>
      <c r="P3516" s="243"/>
      <c r="Q3516" s="243"/>
      <c r="R3516" s="243"/>
      <c r="S3516" s="243"/>
      <c r="T3516" s="244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T3516" s="245" t="s">
        <v>193</v>
      </c>
      <c r="AU3516" s="245" t="s">
        <v>82</v>
      </c>
      <c r="AV3516" s="13" t="s">
        <v>82</v>
      </c>
      <c r="AW3516" s="13" t="s">
        <v>33</v>
      </c>
      <c r="AX3516" s="13" t="s">
        <v>72</v>
      </c>
      <c r="AY3516" s="245" t="s">
        <v>180</v>
      </c>
    </row>
    <row r="3517" s="13" customFormat="1">
      <c r="A3517" s="13"/>
      <c r="B3517" s="235"/>
      <c r="C3517" s="236"/>
      <c r="D3517" s="228" t="s">
        <v>193</v>
      </c>
      <c r="E3517" s="237" t="s">
        <v>19</v>
      </c>
      <c r="F3517" s="238" t="s">
        <v>2128</v>
      </c>
      <c r="G3517" s="236"/>
      <c r="H3517" s="239">
        <v>5.7409999999999997</v>
      </c>
      <c r="I3517" s="240"/>
      <c r="J3517" s="236"/>
      <c r="K3517" s="236"/>
      <c r="L3517" s="241"/>
      <c r="M3517" s="242"/>
      <c r="N3517" s="243"/>
      <c r="O3517" s="243"/>
      <c r="P3517" s="243"/>
      <c r="Q3517" s="243"/>
      <c r="R3517" s="243"/>
      <c r="S3517" s="243"/>
      <c r="T3517" s="244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45" t="s">
        <v>193</v>
      </c>
      <c r="AU3517" s="245" t="s">
        <v>82</v>
      </c>
      <c r="AV3517" s="13" t="s">
        <v>82</v>
      </c>
      <c r="AW3517" s="13" t="s">
        <v>33</v>
      </c>
      <c r="AX3517" s="13" t="s">
        <v>72</v>
      </c>
      <c r="AY3517" s="245" t="s">
        <v>180</v>
      </c>
    </row>
    <row r="3518" s="13" customFormat="1">
      <c r="A3518" s="13"/>
      <c r="B3518" s="235"/>
      <c r="C3518" s="236"/>
      <c r="D3518" s="228" t="s">
        <v>193</v>
      </c>
      <c r="E3518" s="237" t="s">
        <v>19</v>
      </c>
      <c r="F3518" s="238" t="s">
        <v>2129</v>
      </c>
      <c r="G3518" s="236"/>
      <c r="H3518" s="239">
        <v>38.274999999999999</v>
      </c>
      <c r="I3518" s="240"/>
      <c r="J3518" s="236"/>
      <c r="K3518" s="236"/>
      <c r="L3518" s="241"/>
      <c r="M3518" s="242"/>
      <c r="N3518" s="243"/>
      <c r="O3518" s="243"/>
      <c r="P3518" s="243"/>
      <c r="Q3518" s="243"/>
      <c r="R3518" s="243"/>
      <c r="S3518" s="243"/>
      <c r="T3518" s="244"/>
      <c r="U3518" s="13"/>
      <c r="V3518" s="13"/>
      <c r="W3518" s="13"/>
      <c r="X3518" s="13"/>
      <c r="Y3518" s="13"/>
      <c r="Z3518" s="13"/>
      <c r="AA3518" s="13"/>
      <c r="AB3518" s="13"/>
      <c r="AC3518" s="13"/>
      <c r="AD3518" s="13"/>
      <c r="AE3518" s="13"/>
      <c r="AT3518" s="245" t="s">
        <v>193</v>
      </c>
      <c r="AU3518" s="245" t="s">
        <v>82</v>
      </c>
      <c r="AV3518" s="13" t="s">
        <v>82</v>
      </c>
      <c r="AW3518" s="13" t="s">
        <v>33</v>
      </c>
      <c r="AX3518" s="13" t="s">
        <v>72</v>
      </c>
      <c r="AY3518" s="245" t="s">
        <v>180</v>
      </c>
    </row>
    <row r="3519" s="13" customFormat="1">
      <c r="A3519" s="13"/>
      <c r="B3519" s="235"/>
      <c r="C3519" s="236"/>
      <c r="D3519" s="228" t="s">
        <v>193</v>
      </c>
      <c r="E3519" s="237" t="s">
        <v>19</v>
      </c>
      <c r="F3519" s="238" t="s">
        <v>2130</v>
      </c>
      <c r="G3519" s="236"/>
      <c r="H3519" s="239">
        <v>31.981000000000002</v>
      </c>
      <c r="I3519" s="240"/>
      <c r="J3519" s="236"/>
      <c r="K3519" s="236"/>
      <c r="L3519" s="241"/>
      <c r="M3519" s="242"/>
      <c r="N3519" s="243"/>
      <c r="O3519" s="243"/>
      <c r="P3519" s="243"/>
      <c r="Q3519" s="243"/>
      <c r="R3519" s="243"/>
      <c r="S3519" s="243"/>
      <c r="T3519" s="244"/>
      <c r="U3519" s="13"/>
      <c r="V3519" s="13"/>
      <c r="W3519" s="13"/>
      <c r="X3519" s="13"/>
      <c r="Y3519" s="13"/>
      <c r="Z3519" s="13"/>
      <c r="AA3519" s="13"/>
      <c r="AB3519" s="13"/>
      <c r="AC3519" s="13"/>
      <c r="AD3519" s="13"/>
      <c r="AE3519" s="13"/>
      <c r="AT3519" s="245" t="s">
        <v>193</v>
      </c>
      <c r="AU3519" s="245" t="s">
        <v>82</v>
      </c>
      <c r="AV3519" s="13" t="s">
        <v>82</v>
      </c>
      <c r="AW3519" s="13" t="s">
        <v>33</v>
      </c>
      <c r="AX3519" s="13" t="s">
        <v>72</v>
      </c>
      <c r="AY3519" s="245" t="s">
        <v>180</v>
      </c>
    </row>
    <row r="3520" s="13" customFormat="1">
      <c r="A3520" s="13"/>
      <c r="B3520" s="235"/>
      <c r="C3520" s="236"/>
      <c r="D3520" s="228" t="s">
        <v>193</v>
      </c>
      <c r="E3520" s="237" t="s">
        <v>19</v>
      </c>
      <c r="F3520" s="238" t="s">
        <v>2131</v>
      </c>
      <c r="G3520" s="236"/>
      <c r="H3520" s="239">
        <v>3.9740000000000002</v>
      </c>
      <c r="I3520" s="240"/>
      <c r="J3520" s="236"/>
      <c r="K3520" s="236"/>
      <c r="L3520" s="241"/>
      <c r="M3520" s="242"/>
      <c r="N3520" s="243"/>
      <c r="O3520" s="243"/>
      <c r="P3520" s="243"/>
      <c r="Q3520" s="243"/>
      <c r="R3520" s="243"/>
      <c r="S3520" s="243"/>
      <c r="T3520" s="244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T3520" s="245" t="s">
        <v>193</v>
      </c>
      <c r="AU3520" s="245" t="s">
        <v>82</v>
      </c>
      <c r="AV3520" s="13" t="s">
        <v>82</v>
      </c>
      <c r="AW3520" s="13" t="s">
        <v>33</v>
      </c>
      <c r="AX3520" s="13" t="s">
        <v>72</v>
      </c>
      <c r="AY3520" s="245" t="s">
        <v>180</v>
      </c>
    </row>
    <row r="3521" s="13" customFormat="1">
      <c r="A3521" s="13"/>
      <c r="B3521" s="235"/>
      <c r="C3521" s="236"/>
      <c r="D3521" s="228" t="s">
        <v>193</v>
      </c>
      <c r="E3521" s="237" t="s">
        <v>19</v>
      </c>
      <c r="F3521" s="238" t="s">
        <v>2132</v>
      </c>
      <c r="G3521" s="236"/>
      <c r="H3521" s="239">
        <v>38.338000000000001</v>
      </c>
      <c r="I3521" s="240"/>
      <c r="J3521" s="236"/>
      <c r="K3521" s="236"/>
      <c r="L3521" s="241"/>
      <c r="M3521" s="242"/>
      <c r="N3521" s="243"/>
      <c r="O3521" s="243"/>
      <c r="P3521" s="243"/>
      <c r="Q3521" s="243"/>
      <c r="R3521" s="243"/>
      <c r="S3521" s="243"/>
      <c r="T3521" s="244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5" t="s">
        <v>193</v>
      </c>
      <c r="AU3521" s="245" t="s">
        <v>82</v>
      </c>
      <c r="AV3521" s="13" t="s">
        <v>82</v>
      </c>
      <c r="AW3521" s="13" t="s">
        <v>33</v>
      </c>
      <c r="AX3521" s="13" t="s">
        <v>72</v>
      </c>
      <c r="AY3521" s="245" t="s">
        <v>180</v>
      </c>
    </row>
    <row r="3522" s="14" customFormat="1">
      <c r="A3522" s="14"/>
      <c r="B3522" s="246"/>
      <c r="C3522" s="247"/>
      <c r="D3522" s="228" t="s">
        <v>193</v>
      </c>
      <c r="E3522" s="248" t="s">
        <v>19</v>
      </c>
      <c r="F3522" s="249" t="s">
        <v>969</v>
      </c>
      <c r="G3522" s="247"/>
      <c r="H3522" s="248" t="s">
        <v>19</v>
      </c>
      <c r="I3522" s="250"/>
      <c r="J3522" s="247"/>
      <c r="K3522" s="247"/>
      <c r="L3522" s="251"/>
      <c r="M3522" s="252"/>
      <c r="N3522" s="253"/>
      <c r="O3522" s="253"/>
      <c r="P3522" s="253"/>
      <c r="Q3522" s="253"/>
      <c r="R3522" s="253"/>
      <c r="S3522" s="253"/>
      <c r="T3522" s="254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5" t="s">
        <v>193</v>
      </c>
      <c r="AU3522" s="255" t="s">
        <v>82</v>
      </c>
      <c r="AV3522" s="14" t="s">
        <v>80</v>
      </c>
      <c r="AW3522" s="14" t="s">
        <v>33</v>
      </c>
      <c r="AX3522" s="14" t="s">
        <v>72</v>
      </c>
      <c r="AY3522" s="255" t="s">
        <v>180</v>
      </c>
    </row>
    <row r="3523" s="13" customFormat="1">
      <c r="A3523" s="13"/>
      <c r="B3523" s="235"/>
      <c r="C3523" s="236"/>
      <c r="D3523" s="228" t="s">
        <v>193</v>
      </c>
      <c r="E3523" s="237" t="s">
        <v>19</v>
      </c>
      <c r="F3523" s="238" t="s">
        <v>2133</v>
      </c>
      <c r="G3523" s="236"/>
      <c r="H3523" s="239">
        <v>7.3920000000000003</v>
      </c>
      <c r="I3523" s="240"/>
      <c r="J3523" s="236"/>
      <c r="K3523" s="236"/>
      <c r="L3523" s="241"/>
      <c r="M3523" s="242"/>
      <c r="N3523" s="243"/>
      <c r="O3523" s="243"/>
      <c r="P3523" s="243"/>
      <c r="Q3523" s="243"/>
      <c r="R3523" s="243"/>
      <c r="S3523" s="243"/>
      <c r="T3523" s="244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45" t="s">
        <v>193</v>
      </c>
      <c r="AU3523" s="245" t="s">
        <v>82</v>
      </c>
      <c r="AV3523" s="13" t="s">
        <v>82</v>
      </c>
      <c r="AW3523" s="13" t="s">
        <v>33</v>
      </c>
      <c r="AX3523" s="13" t="s">
        <v>72</v>
      </c>
      <c r="AY3523" s="245" t="s">
        <v>180</v>
      </c>
    </row>
    <row r="3524" s="13" customFormat="1">
      <c r="A3524" s="13"/>
      <c r="B3524" s="235"/>
      <c r="C3524" s="236"/>
      <c r="D3524" s="228" t="s">
        <v>193</v>
      </c>
      <c r="E3524" s="237" t="s">
        <v>19</v>
      </c>
      <c r="F3524" s="238" t="s">
        <v>2134</v>
      </c>
      <c r="G3524" s="236"/>
      <c r="H3524" s="239">
        <v>8.4000000000000004</v>
      </c>
      <c r="I3524" s="240"/>
      <c r="J3524" s="236"/>
      <c r="K3524" s="236"/>
      <c r="L3524" s="241"/>
      <c r="M3524" s="242"/>
      <c r="N3524" s="243"/>
      <c r="O3524" s="243"/>
      <c r="P3524" s="243"/>
      <c r="Q3524" s="243"/>
      <c r="R3524" s="243"/>
      <c r="S3524" s="243"/>
      <c r="T3524" s="244"/>
      <c r="U3524" s="13"/>
      <c r="V3524" s="13"/>
      <c r="W3524" s="13"/>
      <c r="X3524" s="13"/>
      <c r="Y3524" s="13"/>
      <c r="Z3524" s="13"/>
      <c r="AA3524" s="13"/>
      <c r="AB3524" s="13"/>
      <c r="AC3524" s="13"/>
      <c r="AD3524" s="13"/>
      <c r="AE3524" s="13"/>
      <c r="AT3524" s="245" t="s">
        <v>193</v>
      </c>
      <c r="AU3524" s="245" t="s">
        <v>82</v>
      </c>
      <c r="AV3524" s="13" t="s">
        <v>82</v>
      </c>
      <c r="AW3524" s="13" t="s">
        <v>33</v>
      </c>
      <c r="AX3524" s="13" t="s">
        <v>72</v>
      </c>
      <c r="AY3524" s="245" t="s">
        <v>180</v>
      </c>
    </row>
    <row r="3525" s="13" customFormat="1">
      <c r="A3525" s="13"/>
      <c r="B3525" s="235"/>
      <c r="C3525" s="236"/>
      <c r="D3525" s="228" t="s">
        <v>193</v>
      </c>
      <c r="E3525" s="237" t="s">
        <v>19</v>
      </c>
      <c r="F3525" s="238" t="s">
        <v>2135</v>
      </c>
      <c r="G3525" s="236"/>
      <c r="H3525" s="239">
        <v>5.3899999999999997</v>
      </c>
      <c r="I3525" s="240"/>
      <c r="J3525" s="236"/>
      <c r="K3525" s="236"/>
      <c r="L3525" s="241"/>
      <c r="M3525" s="242"/>
      <c r="N3525" s="243"/>
      <c r="O3525" s="243"/>
      <c r="P3525" s="243"/>
      <c r="Q3525" s="243"/>
      <c r="R3525" s="243"/>
      <c r="S3525" s="243"/>
      <c r="T3525" s="244"/>
      <c r="U3525" s="13"/>
      <c r="V3525" s="13"/>
      <c r="W3525" s="13"/>
      <c r="X3525" s="13"/>
      <c r="Y3525" s="13"/>
      <c r="Z3525" s="13"/>
      <c r="AA3525" s="13"/>
      <c r="AB3525" s="13"/>
      <c r="AC3525" s="13"/>
      <c r="AD3525" s="13"/>
      <c r="AE3525" s="13"/>
      <c r="AT3525" s="245" t="s">
        <v>193</v>
      </c>
      <c r="AU3525" s="245" t="s">
        <v>82</v>
      </c>
      <c r="AV3525" s="13" t="s">
        <v>82</v>
      </c>
      <c r="AW3525" s="13" t="s">
        <v>33</v>
      </c>
      <c r="AX3525" s="13" t="s">
        <v>72</v>
      </c>
      <c r="AY3525" s="245" t="s">
        <v>180</v>
      </c>
    </row>
    <row r="3526" s="13" customFormat="1">
      <c r="A3526" s="13"/>
      <c r="B3526" s="235"/>
      <c r="C3526" s="236"/>
      <c r="D3526" s="228" t="s">
        <v>193</v>
      </c>
      <c r="E3526" s="237" t="s">
        <v>19</v>
      </c>
      <c r="F3526" s="238" t="s">
        <v>2136</v>
      </c>
      <c r="G3526" s="236"/>
      <c r="H3526" s="239">
        <v>3.3799999999999999</v>
      </c>
      <c r="I3526" s="240"/>
      <c r="J3526" s="236"/>
      <c r="K3526" s="236"/>
      <c r="L3526" s="241"/>
      <c r="M3526" s="242"/>
      <c r="N3526" s="243"/>
      <c r="O3526" s="243"/>
      <c r="P3526" s="243"/>
      <c r="Q3526" s="243"/>
      <c r="R3526" s="243"/>
      <c r="S3526" s="243"/>
      <c r="T3526" s="244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45" t="s">
        <v>193</v>
      </c>
      <c r="AU3526" s="245" t="s">
        <v>82</v>
      </c>
      <c r="AV3526" s="13" t="s">
        <v>82</v>
      </c>
      <c r="AW3526" s="13" t="s">
        <v>33</v>
      </c>
      <c r="AX3526" s="13" t="s">
        <v>72</v>
      </c>
      <c r="AY3526" s="245" t="s">
        <v>180</v>
      </c>
    </row>
    <row r="3527" s="14" customFormat="1">
      <c r="A3527" s="14"/>
      <c r="B3527" s="246"/>
      <c r="C3527" s="247"/>
      <c r="D3527" s="228" t="s">
        <v>193</v>
      </c>
      <c r="E3527" s="248" t="s">
        <v>19</v>
      </c>
      <c r="F3527" s="249" t="s">
        <v>2063</v>
      </c>
      <c r="G3527" s="247"/>
      <c r="H3527" s="248" t="s">
        <v>19</v>
      </c>
      <c r="I3527" s="250"/>
      <c r="J3527" s="247"/>
      <c r="K3527" s="247"/>
      <c r="L3527" s="251"/>
      <c r="M3527" s="252"/>
      <c r="N3527" s="253"/>
      <c r="O3527" s="253"/>
      <c r="P3527" s="253"/>
      <c r="Q3527" s="253"/>
      <c r="R3527" s="253"/>
      <c r="S3527" s="253"/>
      <c r="T3527" s="254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T3527" s="255" t="s">
        <v>193</v>
      </c>
      <c r="AU3527" s="255" t="s">
        <v>82</v>
      </c>
      <c r="AV3527" s="14" t="s">
        <v>80</v>
      </c>
      <c r="AW3527" s="14" t="s">
        <v>33</v>
      </c>
      <c r="AX3527" s="14" t="s">
        <v>72</v>
      </c>
      <c r="AY3527" s="255" t="s">
        <v>180</v>
      </c>
    </row>
    <row r="3528" s="13" customFormat="1">
      <c r="A3528" s="13"/>
      <c r="B3528" s="235"/>
      <c r="C3528" s="236"/>
      <c r="D3528" s="228" t="s">
        <v>193</v>
      </c>
      <c r="E3528" s="237" t="s">
        <v>19</v>
      </c>
      <c r="F3528" s="238" t="s">
        <v>2137</v>
      </c>
      <c r="G3528" s="236"/>
      <c r="H3528" s="239">
        <v>28.75</v>
      </c>
      <c r="I3528" s="240"/>
      <c r="J3528" s="236"/>
      <c r="K3528" s="236"/>
      <c r="L3528" s="241"/>
      <c r="M3528" s="242"/>
      <c r="N3528" s="243"/>
      <c r="O3528" s="243"/>
      <c r="P3528" s="243"/>
      <c r="Q3528" s="243"/>
      <c r="R3528" s="243"/>
      <c r="S3528" s="243"/>
      <c r="T3528" s="244"/>
      <c r="U3528" s="13"/>
      <c r="V3528" s="13"/>
      <c r="W3528" s="13"/>
      <c r="X3528" s="13"/>
      <c r="Y3528" s="13"/>
      <c r="Z3528" s="13"/>
      <c r="AA3528" s="13"/>
      <c r="AB3528" s="13"/>
      <c r="AC3528" s="13"/>
      <c r="AD3528" s="13"/>
      <c r="AE3528" s="13"/>
      <c r="AT3528" s="245" t="s">
        <v>193</v>
      </c>
      <c r="AU3528" s="245" t="s">
        <v>82</v>
      </c>
      <c r="AV3528" s="13" t="s">
        <v>82</v>
      </c>
      <c r="AW3528" s="13" t="s">
        <v>33</v>
      </c>
      <c r="AX3528" s="13" t="s">
        <v>72</v>
      </c>
      <c r="AY3528" s="245" t="s">
        <v>180</v>
      </c>
    </row>
    <row r="3529" s="13" customFormat="1">
      <c r="A3529" s="13"/>
      <c r="B3529" s="235"/>
      <c r="C3529" s="236"/>
      <c r="D3529" s="228" t="s">
        <v>193</v>
      </c>
      <c r="E3529" s="237" t="s">
        <v>19</v>
      </c>
      <c r="F3529" s="238" t="s">
        <v>2138</v>
      </c>
      <c r="G3529" s="236"/>
      <c r="H3529" s="239">
        <v>-3.641</v>
      </c>
      <c r="I3529" s="240"/>
      <c r="J3529" s="236"/>
      <c r="K3529" s="236"/>
      <c r="L3529" s="241"/>
      <c r="M3529" s="242"/>
      <c r="N3529" s="243"/>
      <c r="O3529" s="243"/>
      <c r="P3529" s="243"/>
      <c r="Q3529" s="243"/>
      <c r="R3529" s="243"/>
      <c r="S3529" s="243"/>
      <c r="T3529" s="244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45" t="s">
        <v>193</v>
      </c>
      <c r="AU3529" s="245" t="s">
        <v>82</v>
      </c>
      <c r="AV3529" s="13" t="s">
        <v>82</v>
      </c>
      <c r="AW3529" s="13" t="s">
        <v>33</v>
      </c>
      <c r="AX3529" s="13" t="s">
        <v>72</v>
      </c>
      <c r="AY3529" s="245" t="s">
        <v>180</v>
      </c>
    </row>
    <row r="3530" s="14" customFormat="1">
      <c r="A3530" s="14"/>
      <c r="B3530" s="246"/>
      <c r="C3530" s="247"/>
      <c r="D3530" s="228" t="s">
        <v>193</v>
      </c>
      <c r="E3530" s="248" t="s">
        <v>19</v>
      </c>
      <c r="F3530" s="249" t="s">
        <v>2066</v>
      </c>
      <c r="G3530" s="247"/>
      <c r="H3530" s="248" t="s">
        <v>19</v>
      </c>
      <c r="I3530" s="250"/>
      <c r="J3530" s="247"/>
      <c r="K3530" s="247"/>
      <c r="L3530" s="251"/>
      <c r="M3530" s="252"/>
      <c r="N3530" s="253"/>
      <c r="O3530" s="253"/>
      <c r="P3530" s="253"/>
      <c r="Q3530" s="253"/>
      <c r="R3530" s="253"/>
      <c r="S3530" s="253"/>
      <c r="T3530" s="254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55" t="s">
        <v>193</v>
      </c>
      <c r="AU3530" s="255" t="s">
        <v>82</v>
      </c>
      <c r="AV3530" s="14" t="s">
        <v>80</v>
      </c>
      <c r="AW3530" s="14" t="s">
        <v>33</v>
      </c>
      <c r="AX3530" s="14" t="s">
        <v>72</v>
      </c>
      <c r="AY3530" s="255" t="s">
        <v>180</v>
      </c>
    </row>
    <row r="3531" s="13" customFormat="1">
      <c r="A3531" s="13"/>
      <c r="B3531" s="235"/>
      <c r="C3531" s="236"/>
      <c r="D3531" s="228" t="s">
        <v>193</v>
      </c>
      <c r="E3531" s="237" t="s">
        <v>19</v>
      </c>
      <c r="F3531" s="238" t="s">
        <v>2139</v>
      </c>
      <c r="G3531" s="236"/>
      <c r="H3531" s="239">
        <v>26.484999999999999</v>
      </c>
      <c r="I3531" s="240"/>
      <c r="J3531" s="236"/>
      <c r="K3531" s="236"/>
      <c r="L3531" s="241"/>
      <c r="M3531" s="242"/>
      <c r="N3531" s="243"/>
      <c r="O3531" s="243"/>
      <c r="P3531" s="243"/>
      <c r="Q3531" s="243"/>
      <c r="R3531" s="243"/>
      <c r="S3531" s="243"/>
      <c r="T3531" s="244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45" t="s">
        <v>193</v>
      </c>
      <c r="AU3531" s="245" t="s">
        <v>82</v>
      </c>
      <c r="AV3531" s="13" t="s">
        <v>82</v>
      </c>
      <c r="AW3531" s="13" t="s">
        <v>33</v>
      </c>
      <c r="AX3531" s="13" t="s">
        <v>72</v>
      </c>
      <c r="AY3531" s="245" t="s">
        <v>180</v>
      </c>
    </row>
    <row r="3532" s="14" customFormat="1">
      <c r="A3532" s="14"/>
      <c r="B3532" s="246"/>
      <c r="C3532" s="247"/>
      <c r="D3532" s="228" t="s">
        <v>193</v>
      </c>
      <c r="E3532" s="248" t="s">
        <v>19</v>
      </c>
      <c r="F3532" s="249" t="s">
        <v>2072</v>
      </c>
      <c r="G3532" s="247"/>
      <c r="H3532" s="248" t="s">
        <v>19</v>
      </c>
      <c r="I3532" s="250"/>
      <c r="J3532" s="247"/>
      <c r="K3532" s="247"/>
      <c r="L3532" s="251"/>
      <c r="M3532" s="252"/>
      <c r="N3532" s="253"/>
      <c r="O3532" s="253"/>
      <c r="P3532" s="253"/>
      <c r="Q3532" s="253"/>
      <c r="R3532" s="253"/>
      <c r="S3532" s="253"/>
      <c r="T3532" s="254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T3532" s="255" t="s">
        <v>193</v>
      </c>
      <c r="AU3532" s="255" t="s">
        <v>82</v>
      </c>
      <c r="AV3532" s="14" t="s">
        <v>80</v>
      </c>
      <c r="AW3532" s="14" t="s">
        <v>33</v>
      </c>
      <c r="AX3532" s="14" t="s">
        <v>72</v>
      </c>
      <c r="AY3532" s="255" t="s">
        <v>180</v>
      </c>
    </row>
    <row r="3533" s="13" customFormat="1">
      <c r="A3533" s="13"/>
      <c r="B3533" s="235"/>
      <c r="C3533" s="236"/>
      <c r="D3533" s="228" t="s">
        <v>193</v>
      </c>
      <c r="E3533" s="237" t="s">
        <v>19</v>
      </c>
      <c r="F3533" s="238" t="s">
        <v>3365</v>
      </c>
      <c r="G3533" s="236"/>
      <c r="H3533" s="239">
        <v>-1.766</v>
      </c>
      <c r="I3533" s="240"/>
      <c r="J3533" s="236"/>
      <c r="K3533" s="236"/>
      <c r="L3533" s="241"/>
      <c r="M3533" s="242"/>
      <c r="N3533" s="243"/>
      <c r="O3533" s="243"/>
      <c r="P3533" s="243"/>
      <c r="Q3533" s="243"/>
      <c r="R3533" s="243"/>
      <c r="S3533" s="243"/>
      <c r="T3533" s="244"/>
      <c r="U3533" s="13"/>
      <c r="V3533" s="13"/>
      <c r="W3533" s="13"/>
      <c r="X3533" s="13"/>
      <c r="Y3533" s="13"/>
      <c r="Z3533" s="13"/>
      <c r="AA3533" s="13"/>
      <c r="AB3533" s="13"/>
      <c r="AC3533" s="13"/>
      <c r="AD3533" s="13"/>
      <c r="AE3533" s="13"/>
      <c r="AT3533" s="245" t="s">
        <v>193</v>
      </c>
      <c r="AU3533" s="245" t="s">
        <v>82</v>
      </c>
      <c r="AV3533" s="13" t="s">
        <v>82</v>
      </c>
      <c r="AW3533" s="13" t="s">
        <v>33</v>
      </c>
      <c r="AX3533" s="13" t="s">
        <v>72</v>
      </c>
      <c r="AY3533" s="245" t="s">
        <v>180</v>
      </c>
    </row>
    <row r="3534" s="14" customFormat="1">
      <c r="A3534" s="14"/>
      <c r="B3534" s="246"/>
      <c r="C3534" s="247"/>
      <c r="D3534" s="228" t="s">
        <v>193</v>
      </c>
      <c r="E3534" s="248" t="s">
        <v>19</v>
      </c>
      <c r="F3534" s="249" t="s">
        <v>3735</v>
      </c>
      <c r="G3534" s="247"/>
      <c r="H3534" s="248" t="s">
        <v>19</v>
      </c>
      <c r="I3534" s="250"/>
      <c r="J3534" s="247"/>
      <c r="K3534" s="247"/>
      <c r="L3534" s="251"/>
      <c r="M3534" s="252"/>
      <c r="N3534" s="253"/>
      <c r="O3534" s="253"/>
      <c r="P3534" s="253"/>
      <c r="Q3534" s="253"/>
      <c r="R3534" s="253"/>
      <c r="S3534" s="253"/>
      <c r="T3534" s="254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T3534" s="255" t="s">
        <v>193</v>
      </c>
      <c r="AU3534" s="255" t="s">
        <v>82</v>
      </c>
      <c r="AV3534" s="14" t="s">
        <v>80</v>
      </c>
      <c r="AW3534" s="14" t="s">
        <v>33</v>
      </c>
      <c r="AX3534" s="14" t="s">
        <v>72</v>
      </c>
      <c r="AY3534" s="255" t="s">
        <v>180</v>
      </c>
    </row>
    <row r="3535" s="13" customFormat="1">
      <c r="A3535" s="13"/>
      <c r="B3535" s="235"/>
      <c r="C3535" s="236"/>
      <c r="D3535" s="228" t="s">
        <v>193</v>
      </c>
      <c r="E3535" s="237" t="s">
        <v>19</v>
      </c>
      <c r="F3535" s="238" t="s">
        <v>3736</v>
      </c>
      <c r="G3535" s="236"/>
      <c r="H3535" s="239">
        <v>-19.606999999999999</v>
      </c>
      <c r="I3535" s="240"/>
      <c r="J3535" s="236"/>
      <c r="K3535" s="236"/>
      <c r="L3535" s="241"/>
      <c r="M3535" s="242"/>
      <c r="N3535" s="243"/>
      <c r="O3535" s="243"/>
      <c r="P3535" s="243"/>
      <c r="Q3535" s="243"/>
      <c r="R3535" s="243"/>
      <c r="S3535" s="243"/>
      <c r="T3535" s="244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45" t="s">
        <v>193</v>
      </c>
      <c r="AU3535" s="245" t="s">
        <v>82</v>
      </c>
      <c r="AV3535" s="13" t="s">
        <v>82</v>
      </c>
      <c r="AW3535" s="13" t="s">
        <v>33</v>
      </c>
      <c r="AX3535" s="13" t="s">
        <v>72</v>
      </c>
      <c r="AY3535" s="245" t="s">
        <v>180</v>
      </c>
    </row>
    <row r="3536" s="13" customFormat="1">
      <c r="A3536" s="13"/>
      <c r="B3536" s="235"/>
      <c r="C3536" s="236"/>
      <c r="D3536" s="228" t="s">
        <v>193</v>
      </c>
      <c r="E3536" s="237" t="s">
        <v>19</v>
      </c>
      <c r="F3536" s="238" t="s">
        <v>3737</v>
      </c>
      <c r="G3536" s="236"/>
      <c r="H3536" s="239">
        <v>-6.9470000000000001</v>
      </c>
      <c r="I3536" s="240"/>
      <c r="J3536" s="236"/>
      <c r="K3536" s="236"/>
      <c r="L3536" s="241"/>
      <c r="M3536" s="242"/>
      <c r="N3536" s="243"/>
      <c r="O3536" s="243"/>
      <c r="P3536" s="243"/>
      <c r="Q3536" s="243"/>
      <c r="R3536" s="243"/>
      <c r="S3536" s="243"/>
      <c r="T3536" s="244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45" t="s">
        <v>193</v>
      </c>
      <c r="AU3536" s="245" t="s">
        <v>82</v>
      </c>
      <c r="AV3536" s="13" t="s">
        <v>82</v>
      </c>
      <c r="AW3536" s="13" t="s">
        <v>33</v>
      </c>
      <c r="AX3536" s="13" t="s">
        <v>72</v>
      </c>
      <c r="AY3536" s="245" t="s">
        <v>180</v>
      </c>
    </row>
    <row r="3537" s="16" customFormat="1">
      <c r="A3537" s="16"/>
      <c r="B3537" s="267"/>
      <c r="C3537" s="268"/>
      <c r="D3537" s="228" t="s">
        <v>193</v>
      </c>
      <c r="E3537" s="269" t="s">
        <v>19</v>
      </c>
      <c r="F3537" s="270" t="s">
        <v>473</v>
      </c>
      <c r="G3537" s="268"/>
      <c r="H3537" s="271">
        <v>241.22999999999999</v>
      </c>
      <c r="I3537" s="272"/>
      <c r="J3537" s="268"/>
      <c r="K3537" s="268"/>
      <c r="L3537" s="273"/>
      <c r="M3537" s="274"/>
      <c r="N3537" s="275"/>
      <c r="O3537" s="275"/>
      <c r="P3537" s="275"/>
      <c r="Q3537" s="275"/>
      <c r="R3537" s="275"/>
      <c r="S3537" s="275"/>
      <c r="T3537" s="276"/>
      <c r="U3537" s="16"/>
      <c r="V3537" s="16"/>
      <c r="W3537" s="16"/>
      <c r="X3537" s="16"/>
      <c r="Y3537" s="16"/>
      <c r="Z3537" s="16"/>
      <c r="AA3537" s="16"/>
      <c r="AB3537" s="16"/>
      <c r="AC3537" s="16"/>
      <c r="AD3537" s="16"/>
      <c r="AE3537" s="16"/>
      <c r="AT3537" s="277" t="s">
        <v>193</v>
      </c>
      <c r="AU3537" s="277" t="s">
        <v>82</v>
      </c>
      <c r="AV3537" s="16" t="s">
        <v>100</v>
      </c>
      <c r="AW3537" s="16" t="s">
        <v>33</v>
      </c>
      <c r="AX3537" s="16" t="s">
        <v>72</v>
      </c>
      <c r="AY3537" s="277" t="s">
        <v>180</v>
      </c>
    </row>
    <row r="3538" s="14" customFormat="1">
      <c r="A3538" s="14"/>
      <c r="B3538" s="246"/>
      <c r="C3538" s="247"/>
      <c r="D3538" s="228" t="s">
        <v>193</v>
      </c>
      <c r="E3538" s="248" t="s">
        <v>19</v>
      </c>
      <c r="F3538" s="249" t="s">
        <v>3738</v>
      </c>
      <c r="G3538" s="247"/>
      <c r="H3538" s="248" t="s">
        <v>19</v>
      </c>
      <c r="I3538" s="250"/>
      <c r="J3538" s="247"/>
      <c r="K3538" s="247"/>
      <c r="L3538" s="251"/>
      <c r="M3538" s="252"/>
      <c r="N3538" s="253"/>
      <c r="O3538" s="253"/>
      <c r="P3538" s="253"/>
      <c r="Q3538" s="253"/>
      <c r="R3538" s="253"/>
      <c r="S3538" s="253"/>
      <c r="T3538" s="254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T3538" s="255" t="s">
        <v>193</v>
      </c>
      <c r="AU3538" s="255" t="s">
        <v>82</v>
      </c>
      <c r="AV3538" s="14" t="s">
        <v>80</v>
      </c>
      <c r="AW3538" s="14" t="s">
        <v>33</v>
      </c>
      <c r="AX3538" s="14" t="s">
        <v>72</v>
      </c>
      <c r="AY3538" s="255" t="s">
        <v>180</v>
      </c>
    </row>
    <row r="3539" s="14" customFormat="1">
      <c r="A3539" s="14"/>
      <c r="B3539" s="246"/>
      <c r="C3539" s="247"/>
      <c r="D3539" s="228" t="s">
        <v>193</v>
      </c>
      <c r="E3539" s="248" t="s">
        <v>19</v>
      </c>
      <c r="F3539" s="249" t="s">
        <v>622</v>
      </c>
      <c r="G3539" s="247"/>
      <c r="H3539" s="248" t="s">
        <v>19</v>
      </c>
      <c r="I3539" s="250"/>
      <c r="J3539" s="247"/>
      <c r="K3539" s="247"/>
      <c r="L3539" s="251"/>
      <c r="M3539" s="252"/>
      <c r="N3539" s="253"/>
      <c r="O3539" s="253"/>
      <c r="P3539" s="253"/>
      <c r="Q3539" s="253"/>
      <c r="R3539" s="253"/>
      <c r="S3539" s="253"/>
      <c r="T3539" s="254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55" t="s">
        <v>193</v>
      </c>
      <c r="AU3539" s="255" t="s">
        <v>82</v>
      </c>
      <c r="AV3539" s="14" t="s">
        <v>80</v>
      </c>
      <c r="AW3539" s="14" t="s">
        <v>33</v>
      </c>
      <c r="AX3539" s="14" t="s">
        <v>72</v>
      </c>
      <c r="AY3539" s="255" t="s">
        <v>180</v>
      </c>
    </row>
    <row r="3540" s="14" customFormat="1">
      <c r="A3540" s="14"/>
      <c r="B3540" s="246"/>
      <c r="C3540" s="247"/>
      <c r="D3540" s="228" t="s">
        <v>193</v>
      </c>
      <c r="E3540" s="248" t="s">
        <v>19</v>
      </c>
      <c r="F3540" s="249" t="s">
        <v>2046</v>
      </c>
      <c r="G3540" s="247"/>
      <c r="H3540" s="248" t="s">
        <v>19</v>
      </c>
      <c r="I3540" s="250"/>
      <c r="J3540" s="247"/>
      <c r="K3540" s="247"/>
      <c r="L3540" s="251"/>
      <c r="M3540" s="252"/>
      <c r="N3540" s="253"/>
      <c r="O3540" s="253"/>
      <c r="P3540" s="253"/>
      <c r="Q3540" s="253"/>
      <c r="R3540" s="253"/>
      <c r="S3540" s="253"/>
      <c r="T3540" s="254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T3540" s="255" t="s">
        <v>193</v>
      </c>
      <c r="AU3540" s="255" t="s">
        <v>82</v>
      </c>
      <c r="AV3540" s="14" t="s">
        <v>80</v>
      </c>
      <c r="AW3540" s="14" t="s">
        <v>33</v>
      </c>
      <c r="AX3540" s="14" t="s">
        <v>72</v>
      </c>
      <c r="AY3540" s="255" t="s">
        <v>180</v>
      </c>
    </row>
    <row r="3541" s="13" customFormat="1">
      <c r="A3541" s="13"/>
      <c r="B3541" s="235"/>
      <c r="C3541" s="236"/>
      <c r="D3541" s="228" t="s">
        <v>193</v>
      </c>
      <c r="E3541" s="237" t="s">
        <v>19</v>
      </c>
      <c r="F3541" s="238" t="s">
        <v>2119</v>
      </c>
      <c r="G3541" s="236"/>
      <c r="H3541" s="239">
        <v>7.3159999999999998</v>
      </c>
      <c r="I3541" s="240"/>
      <c r="J3541" s="236"/>
      <c r="K3541" s="236"/>
      <c r="L3541" s="241"/>
      <c r="M3541" s="242"/>
      <c r="N3541" s="243"/>
      <c r="O3541" s="243"/>
      <c r="P3541" s="243"/>
      <c r="Q3541" s="243"/>
      <c r="R3541" s="243"/>
      <c r="S3541" s="243"/>
      <c r="T3541" s="244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45" t="s">
        <v>193</v>
      </c>
      <c r="AU3541" s="245" t="s">
        <v>82</v>
      </c>
      <c r="AV3541" s="13" t="s">
        <v>82</v>
      </c>
      <c r="AW3541" s="13" t="s">
        <v>33</v>
      </c>
      <c r="AX3541" s="13" t="s">
        <v>72</v>
      </c>
      <c r="AY3541" s="245" t="s">
        <v>180</v>
      </c>
    </row>
    <row r="3542" s="14" customFormat="1">
      <c r="A3542" s="14"/>
      <c r="B3542" s="246"/>
      <c r="C3542" s="247"/>
      <c r="D3542" s="228" t="s">
        <v>193</v>
      </c>
      <c r="E3542" s="248" t="s">
        <v>19</v>
      </c>
      <c r="F3542" s="249" t="s">
        <v>3732</v>
      </c>
      <c r="G3542" s="247"/>
      <c r="H3542" s="248" t="s">
        <v>19</v>
      </c>
      <c r="I3542" s="250"/>
      <c r="J3542" s="247"/>
      <c r="K3542" s="247"/>
      <c r="L3542" s="251"/>
      <c r="M3542" s="252"/>
      <c r="N3542" s="253"/>
      <c r="O3542" s="253"/>
      <c r="P3542" s="253"/>
      <c r="Q3542" s="253"/>
      <c r="R3542" s="253"/>
      <c r="S3542" s="253"/>
      <c r="T3542" s="254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55" t="s">
        <v>193</v>
      </c>
      <c r="AU3542" s="255" t="s">
        <v>82</v>
      </c>
      <c r="AV3542" s="14" t="s">
        <v>80</v>
      </c>
      <c r="AW3542" s="14" t="s">
        <v>33</v>
      </c>
      <c r="AX3542" s="14" t="s">
        <v>72</v>
      </c>
      <c r="AY3542" s="255" t="s">
        <v>180</v>
      </c>
    </row>
    <row r="3543" s="13" customFormat="1">
      <c r="A3543" s="13"/>
      <c r="B3543" s="235"/>
      <c r="C3543" s="236"/>
      <c r="D3543" s="228" t="s">
        <v>193</v>
      </c>
      <c r="E3543" s="237" t="s">
        <v>19</v>
      </c>
      <c r="F3543" s="238" t="s">
        <v>3739</v>
      </c>
      <c r="G3543" s="236"/>
      <c r="H3543" s="239">
        <v>-2.2320000000000002</v>
      </c>
      <c r="I3543" s="240"/>
      <c r="J3543" s="236"/>
      <c r="K3543" s="236"/>
      <c r="L3543" s="241"/>
      <c r="M3543" s="242"/>
      <c r="N3543" s="243"/>
      <c r="O3543" s="243"/>
      <c r="P3543" s="243"/>
      <c r="Q3543" s="243"/>
      <c r="R3543" s="243"/>
      <c r="S3543" s="243"/>
      <c r="T3543" s="244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45" t="s">
        <v>193</v>
      </c>
      <c r="AU3543" s="245" t="s">
        <v>82</v>
      </c>
      <c r="AV3543" s="13" t="s">
        <v>82</v>
      </c>
      <c r="AW3543" s="13" t="s">
        <v>33</v>
      </c>
      <c r="AX3543" s="13" t="s">
        <v>72</v>
      </c>
      <c r="AY3543" s="245" t="s">
        <v>180</v>
      </c>
    </row>
    <row r="3544" s="16" customFormat="1">
      <c r="A3544" s="16"/>
      <c r="B3544" s="267"/>
      <c r="C3544" s="268"/>
      <c r="D3544" s="228" t="s">
        <v>193</v>
      </c>
      <c r="E3544" s="269" t="s">
        <v>19</v>
      </c>
      <c r="F3544" s="270" t="s">
        <v>473</v>
      </c>
      <c r="G3544" s="268"/>
      <c r="H3544" s="271">
        <v>5.0839999999999996</v>
      </c>
      <c r="I3544" s="272"/>
      <c r="J3544" s="268"/>
      <c r="K3544" s="268"/>
      <c r="L3544" s="273"/>
      <c r="M3544" s="274"/>
      <c r="N3544" s="275"/>
      <c r="O3544" s="275"/>
      <c r="P3544" s="275"/>
      <c r="Q3544" s="275"/>
      <c r="R3544" s="275"/>
      <c r="S3544" s="275"/>
      <c r="T3544" s="276"/>
      <c r="U3544" s="16"/>
      <c r="V3544" s="16"/>
      <c r="W3544" s="16"/>
      <c r="X3544" s="16"/>
      <c r="Y3544" s="16"/>
      <c r="Z3544" s="16"/>
      <c r="AA3544" s="16"/>
      <c r="AB3544" s="16"/>
      <c r="AC3544" s="16"/>
      <c r="AD3544" s="16"/>
      <c r="AE3544" s="16"/>
      <c r="AT3544" s="277" t="s">
        <v>193</v>
      </c>
      <c r="AU3544" s="277" t="s">
        <v>82</v>
      </c>
      <c r="AV3544" s="16" t="s">
        <v>100</v>
      </c>
      <c r="AW3544" s="16" t="s">
        <v>33</v>
      </c>
      <c r="AX3544" s="16" t="s">
        <v>72</v>
      </c>
      <c r="AY3544" s="277" t="s">
        <v>180</v>
      </c>
    </row>
    <row r="3545" s="14" customFormat="1">
      <c r="A3545" s="14"/>
      <c r="B3545" s="246"/>
      <c r="C3545" s="247"/>
      <c r="D3545" s="228" t="s">
        <v>193</v>
      </c>
      <c r="E3545" s="248" t="s">
        <v>19</v>
      </c>
      <c r="F3545" s="249" t="s">
        <v>3740</v>
      </c>
      <c r="G3545" s="247"/>
      <c r="H3545" s="248" t="s">
        <v>19</v>
      </c>
      <c r="I3545" s="250"/>
      <c r="J3545" s="247"/>
      <c r="K3545" s="247"/>
      <c r="L3545" s="251"/>
      <c r="M3545" s="252"/>
      <c r="N3545" s="253"/>
      <c r="O3545" s="253"/>
      <c r="P3545" s="253"/>
      <c r="Q3545" s="253"/>
      <c r="R3545" s="253"/>
      <c r="S3545" s="253"/>
      <c r="T3545" s="254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55" t="s">
        <v>193</v>
      </c>
      <c r="AU3545" s="255" t="s">
        <v>82</v>
      </c>
      <c r="AV3545" s="14" t="s">
        <v>80</v>
      </c>
      <c r="AW3545" s="14" t="s">
        <v>33</v>
      </c>
      <c r="AX3545" s="14" t="s">
        <v>72</v>
      </c>
      <c r="AY3545" s="255" t="s">
        <v>180</v>
      </c>
    </row>
    <row r="3546" s="14" customFormat="1">
      <c r="A3546" s="14"/>
      <c r="B3546" s="246"/>
      <c r="C3546" s="247"/>
      <c r="D3546" s="228" t="s">
        <v>193</v>
      </c>
      <c r="E3546" s="248" t="s">
        <v>19</v>
      </c>
      <c r="F3546" s="249" t="s">
        <v>856</v>
      </c>
      <c r="G3546" s="247"/>
      <c r="H3546" s="248" t="s">
        <v>19</v>
      </c>
      <c r="I3546" s="250"/>
      <c r="J3546" s="247"/>
      <c r="K3546" s="247"/>
      <c r="L3546" s="251"/>
      <c r="M3546" s="252"/>
      <c r="N3546" s="253"/>
      <c r="O3546" s="253"/>
      <c r="P3546" s="253"/>
      <c r="Q3546" s="253"/>
      <c r="R3546" s="253"/>
      <c r="S3546" s="253"/>
      <c r="T3546" s="25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T3546" s="255" t="s">
        <v>193</v>
      </c>
      <c r="AU3546" s="255" t="s">
        <v>82</v>
      </c>
      <c r="AV3546" s="14" t="s">
        <v>80</v>
      </c>
      <c r="AW3546" s="14" t="s">
        <v>33</v>
      </c>
      <c r="AX3546" s="14" t="s">
        <v>72</v>
      </c>
      <c r="AY3546" s="255" t="s">
        <v>180</v>
      </c>
    </row>
    <row r="3547" s="14" customFormat="1">
      <c r="A3547" s="14"/>
      <c r="B3547" s="246"/>
      <c r="C3547" s="247"/>
      <c r="D3547" s="228" t="s">
        <v>193</v>
      </c>
      <c r="E3547" s="248" t="s">
        <v>19</v>
      </c>
      <c r="F3547" s="249" t="s">
        <v>2066</v>
      </c>
      <c r="G3547" s="247"/>
      <c r="H3547" s="248" t="s">
        <v>19</v>
      </c>
      <c r="I3547" s="250"/>
      <c r="J3547" s="247"/>
      <c r="K3547" s="247"/>
      <c r="L3547" s="251"/>
      <c r="M3547" s="252"/>
      <c r="N3547" s="253"/>
      <c r="O3547" s="253"/>
      <c r="P3547" s="253"/>
      <c r="Q3547" s="253"/>
      <c r="R3547" s="253"/>
      <c r="S3547" s="253"/>
      <c r="T3547" s="254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55" t="s">
        <v>193</v>
      </c>
      <c r="AU3547" s="255" t="s">
        <v>82</v>
      </c>
      <c r="AV3547" s="14" t="s">
        <v>80</v>
      </c>
      <c r="AW3547" s="14" t="s">
        <v>33</v>
      </c>
      <c r="AX3547" s="14" t="s">
        <v>72</v>
      </c>
      <c r="AY3547" s="255" t="s">
        <v>180</v>
      </c>
    </row>
    <row r="3548" s="13" customFormat="1">
      <c r="A3548" s="13"/>
      <c r="B3548" s="235"/>
      <c r="C3548" s="236"/>
      <c r="D3548" s="228" t="s">
        <v>193</v>
      </c>
      <c r="E3548" s="237" t="s">
        <v>19</v>
      </c>
      <c r="F3548" s="238" t="s">
        <v>2139</v>
      </c>
      <c r="G3548" s="236"/>
      <c r="H3548" s="239">
        <v>26.484999999999999</v>
      </c>
      <c r="I3548" s="240"/>
      <c r="J3548" s="236"/>
      <c r="K3548" s="236"/>
      <c r="L3548" s="241"/>
      <c r="M3548" s="242"/>
      <c r="N3548" s="243"/>
      <c r="O3548" s="243"/>
      <c r="P3548" s="243"/>
      <c r="Q3548" s="243"/>
      <c r="R3548" s="243"/>
      <c r="S3548" s="243"/>
      <c r="T3548" s="244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45" t="s">
        <v>193</v>
      </c>
      <c r="AU3548" s="245" t="s">
        <v>82</v>
      </c>
      <c r="AV3548" s="13" t="s">
        <v>82</v>
      </c>
      <c r="AW3548" s="13" t="s">
        <v>33</v>
      </c>
      <c r="AX3548" s="13" t="s">
        <v>72</v>
      </c>
      <c r="AY3548" s="245" t="s">
        <v>180</v>
      </c>
    </row>
    <row r="3549" s="14" customFormat="1">
      <c r="A3549" s="14"/>
      <c r="B3549" s="246"/>
      <c r="C3549" s="247"/>
      <c r="D3549" s="228" t="s">
        <v>193</v>
      </c>
      <c r="E3549" s="248" t="s">
        <v>19</v>
      </c>
      <c r="F3549" s="249" t="s">
        <v>3735</v>
      </c>
      <c r="G3549" s="247"/>
      <c r="H3549" s="248" t="s">
        <v>19</v>
      </c>
      <c r="I3549" s="250"/>
      <c r="J3549" s="247"/>
      <c r="K3549" s="247"/>
      <c r="L3549" s="251"/>
      <c r="M3549" s="252"/>
      <c r="N3549" s="253"/>
      <c r="O3549" s="253"/>
      <c r="P3549" s="253"/>
      <c r="Q3549" s="253"/>
      <c r="R3549" s="253"/>
      <c r="S3549" s="253"/>
      <c r="T3549" s="254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5" t="s">
        <v>193</v>
      </c>
      <c r="AU3549" s="255" t="s">
        <v>82</v>
      </c>
      <c r="AV3549" s="14" t="s">
        <v>80</v>
      </c>
      <c r="AW3549" s="14" t="s">
        <v>33</v>
      </c>
      <c r="AX3549" s="14" t="s">
        <v>72</v>
      </c>
      <c r="AY3549" s="255" t="s">
        <v>180</v>
      </c>
    </row>
    <row r="3550" s="13" customFormat="1">
      <c r="A3550" s="13"/>
      <c r="B3550" s="235"/>
      <c r="C3550" s="236"/>
      <c r="D3550" s="228" t="s">
        <v>193</v>
      </c>
      <c r="E3550" s="237" t="s">
        <v>19</v>
      </c>
      <c r="F3550" s="238" t="s">
        <v>3737</v>
      </c>
      <c r="G3550" s="236"/>
      <c r="H3550" s="239">
        <v>-6.9470000000000001</v>
      </c>
      <c r="I3550" s="240"/>
      <c r="J3550" s="236"/>
      <c r="K3550" s="236"/>
      <c r="L3550" s="241"/>
      <c r="M3550" s="242"/>
      <c r="N3550" s="243"/>
      <c r="O3550" s="243"/>
      <c r="P3550" s="243"/>
      <c r="Q3550" s="243"/>
      <c r="R3550" s="243"/>
      <c r="S3550" s="243"/>
      <c r="T3550" s="244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45" t="s">
        <v>193</v>
      </c>
      <c r="AU3550" s="245" t="s">
        <v>82</v>
      </c>
      <c r="AV3550" s="13" t="s">
        <v>82</v>
      </c>
      <c r="AW3550" s="13" t="s">
        <v>33</v>
      </c>
      <c r="AX3550" s="13" t="s">
        <v>72</v>
      </c>
      <c r="AY3550" s="245" t="s">
        <v>180</v>
      </c>
    </row>
    <row r="3551" s="16" customFormat="1">
      <c r="A3551" s="16"/>
      <c r="B3551" s="267"/>
      <c r="C3551" s="268"/>
      <c r="D3551" s="228" t="s">
        <v>193</v>
      </c>
      <c r="E3551" s="269" t="s">
        <v>19</v>
      </c>
      <c r="F3551" s="270" t="s">
        <v>473</v>
      </c>
      <c r="G3551" s="268"/>
      <c r="H3551" s="271">
        <v>19.538</v>
      </c>
      <c r="I3551" s="272"/>
      <c r="J3551" s="268"/>
      <c r="K3551" s="268"/>
      <c r="L3551" s="273"/>
      <c r="M3551" s="274"/>
      <c r="N3551" s="275"/>
      <c r="O3551" s="275"/>
      <c r="P3551" s="275"/>
      <c r="Q3551" s="275"/>
      <c r="R3551" s="275"/>
      <c r="S3551" s="275"/>
      <c r="T3551" s="276"/>
      <c r="U3551" s="16"/>
      <c r="V3551" s="16"/>
      <c r="W3551" s="16"/>
      <c r="X3551" s="16"/>
      <c r="Y3551" s="16"/>
      <c r="Z3551" s="16"/>
      <c r="AA3551" s="16"/>
      <c r="AB3551" s="16"/>
      <c r="AC3551" s="16"/>
      <c r="AD3551" s="16"/>
      <c r="AE3551" s="16"/>
      <c r="AT3551" s="277" t="s">
        <v>193</v>
      </c>
      <c r="AU3551" s="277" t="s">
        <v>82</v>
      </c>
      <c r="AV3551" s="16" t="s">
        <v>100</v>
      </c>
      <c r="AW3551" s="16" t="s">
        <v>33</v>
      </c>
      <c r="AX3551" s="16" t="s">
        <v>72</v>
      </c>
      <c r="AY3551" s="277" t="s">
        <v>180</v>
      </c>
    </row>
    <row r="3552" s="14" customFormat="1">
      <c r="A3552" s="14"/>
      <c r="B3552" s="246"/>
      <c r="C3552" s="247"/>
      <c r="D3552" s="228" t="s">
        <v>193</v>
      </c>
      <c r="E3552" s="248" t="s">
        <v>19</v>
      </c>
      <c r="F3552" s="249" t="s">
        <v>3741</v>
      </c>
      <c r="G3552" s="247"/>
      <c r="H3552" s="248" t="s">
        <v>19</v>
      </c>
      <c r="I3552" s="250"/>
      <c r="J3552" s="247"/>
      <c r="K3552" s="247"/>
      <c r="L3552" s="251"/>
      <c r="M3552" s="252"/>
      <c r="N3552" s="253"/>
      <c r="O3552" s="253"/>
      <c r="P3552" s="253"/>
      <c r="Q3552" s="253"/>
      <c r="R3552" s="253"/>
      <c r="S3552" s="253"/>
      <c r="T3552" s="254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T3552" s="255" t="s">
        <v>193</v>
      </c>
      <c r="AU3552" s="255" t="s">
        <v>82</v>
      </c>
      <c r="AV3552" s="14" t="s">
        <v>80</v>
      </c>
      <c r="AW3552" s="14" t="s">
        <v>33</v>
      </c>
      <c r="AX3552" s="14" t="s">
        <v>72</v>
      </c>
      <c r="AY3552" s="255" t="s">
        <v>180</v>
      </c>
    </row>
    <row r="3553" s="14" customFormat="1">
      <c r="A3553" s="14"/>
      <c r="B3553" s="246"/>
      <c r="C3553" s="247"/>
      <c r="D3553" s="228" t="s">
        <v>193</v>
      </c>
      <c r="E3553" s="248" t="s">
        <v>19</v>
      </c>
      <c r="F3553" s="249" t="s">
        <v>3715</v>
      </c>
      <c r="G3553" s="247"/>
      <c r="H3553" s="248" t="s">
        <v>19</v>
      </c>
      <c r="I3553" s="250"/>
      <c r="J3553" s="247"/>
      <c r="K3553" s="247"/>
      <c r="L3553" s="251"/>
      <c r="M3553" s="252"/>
      <c r="N3553" s="253"/>
      <c r="O3553" s="253"/>
      <c r="P3553" s="253"/>
      <c r="Q3553" s="253"/>
      <c r="R3553" s="253"/>
      <c r="S3553" s="253"/>
      <c r="T3553" s="25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5" t="s">
        <v>193</v>
      </c>
      <c r="AU3553" s="255" t="s">
        <v>82</v>
      </c>
      <c r="AV3553" s="14" t="s">
        <v>80</v>
      </c>
      <c r="AW3553" s="14" t="s">
        <v>33</v>
      </c>
      <c r="AX3553" s="14" t="s">
        <v>72</v>
      </c>
      <c r="AY3553" s="255" t="s">
        <v>180</v>
      </c>
    </row>
    <row r="3554" s="13" customFormat="1">
      <c r="A3554" s="13"/>
      <c r="B3554" s="235"/>
      <c r="C3554" s="236"/>
      <c r="D3554" s="228" t="s">
        <v>193</v>
      </c>
      <c r="E3554" s="237" t="s">
        <v>19</v>
      </c>
      <c r="F3554" s="238" t="s">
        <v>3742</v>
      </c>
      <c r="G3554" s="236"/>
      <c r="H3554" s="239">
        <v>13.901</v>
      </c>
      <c r="I3554" s="240"/>
      <c r="J3554" s="236"/>
      <c r="K3554" s="236"/>
      <c r="L3554" s="241"/>
      <c r="M3554" s="242"/>
      <c r="N3554" s="243"/>
      <c r="O3554" s="243"/>
      <c r="P3554" s="243"/>
      <c r="Q3554" s="243"/>
      <c r="R3554" s="243"/>
      <c r="S3554" s="243"/>
      <c r="T3554" s="244"/>
      <c r="U3554" s="13"/>
      <c r="V3554" s="13"/>
      <c r="W3554" s="13"/>
      <c r="X3554" s="13"/>
      <c r="Y3554" s="13"/>
      <c r="Z3554" s="13"/>
      <c r="AA3554" s="13"/>
      <c r="AB3554" s="13"/>
      <c r="AC3554" s="13"/>
      <c r="AD3554" s="13"/>
      <c r="AE3554" s="13"/>
      <c r="AT3554" s="245" t="s">
        <v>193</v>
      </c>
      <c r="AU3554" s="245" t="s">
        <v>82</v>
      </c>
      <c r="AV3554" s="13" t="s">
        <v>82</v>
      </c>
      <c r="AW3554" s="13" t="s">
        <v>33</v>
      </c>
      <c r="AX3554" s="13" t="s">
        <v>72</v>
      </c>
      <c r="AY3554" s="245" t="s">
        <v>180</v>
      </c>
    </row>
    <row r="3555" s="13" customFormat="1">
      <c r="A3555" s="13"/>
      <c r="B3555" s="235"/>
      <c r="C3555" s="236"/>
      <c r="D3555" s="228" t="s">
        <v>193</v>
      </c>
      <c r="E3555" s="237" t="s">
        <v>19</v>
      </c>
      <c r="F3555" s="238" t="s">
        <v>3743</v>
      </c>
      <c r="G3555" s="236"/>
      <c r="H3555" s="239">
        <v>2.2480000000000002</v>
      </c>
      <c r="I3555" s="240"/>
      <c r="J3555" s="236"/>
      <c r="K3555" s="236"/>
      <c r="L3555" s="241"/>
      <c r="M3555" s="242"/>
      <c r="N3555" s="243"/>
      <c r="O3555" s="243"/>
      <c r="P3555" s="243"/>
      <c r="Q3555" s="243"/>
      <c r="R3555" s="243"/>
      <c r="S3555" s="243"/>
      <c r="T3555" s="244"/>
      <c r="U3555" s="13"/>
      <c r="V3555" s="13"/>
      <c r="W3555" s="13"/>
      <c r="X3555" s="13"/>
      <c r="Y3555" s="13"/>
      <c r="Z3555" s="13"/>
      <c r="AA3555" s="13"/>
      <c r="AB3555" s="13"/>
      <c r="AC3555" s="13"/>
      <c r="AD3555" s="13"/>
      <c r="AE3555" s="13"/>
      <c r="AT3555" s="245" t="s">
        <v>193</v>
      </c>
      <c r="AU3555" s="245" t="s">
        <v>82</v>
      </c>
      <c r="AV3555" s="13" t="s">
        <v>82</v>
      </c>
      <c r="AW3555" s="13" t="s">
        <v>33</v>
      </c>
      <c r="AX3555" s="13" t="s">
        <v>72</v>
      </c>
      <c r="AY3555" s="245" t="s">
        <v>180</v>
      </c>
    </row>
    <row r="3556" s="16" customFormat="1">
      <c r="A3556" s="16"/>
      <c r="B3556" s="267"/>
      <c r="C3556" s="268"/>
      <c r="D3556" s="228" t="s">
        <v>193</v>
      </c>
      <c r="E3556" s="269" t="s">
        <v>19</v>
      </c>
      <c r="F3556" s="270" t="s">
        <v>473</v>
      </c>
      <c r="G3556" s="268"/>
      <c r="H3556" s="271">
        <v>16.149000000000001</v>
      </c>
      <c r="I3556" s="272"/>
      <c r="J3556" s="268"/>
      <c r="K3556" s="268"/>
      <c r="L3556" s="273"/>
      <c r="M3556" s="274"/>
      <c r="N3556" s="275"/>
      <c r="O3556" s="275"/>
      <c r="P3556" s="275"/>
      <c r="Q3556" s="275"/>
      <c r="R3556" s="275"/>
      <c r="S3556" s="275"/>
      <c r="T3556" s="276"/>
      <c r="U3556" s="16"/>
      <c r="V3556" s="16"/>
      <c r="W3556" s="16"/>
      <c r="X3556" s="16"/>
      <c r="Y3556" s="16"/>
      <c r="Z3556" s="16"/>
      <c r="AA3556" s="16"/>
      <c r="AB3556" s="16"/>
      <c r="AC3556" s="16"/>
      <c r="AD3556" s="16"/>
      <c r="AE3556" s="16"/>
      <c r="AT3556" s="277" t="s">
        <v>193</v>
      </c>
      <c r="AU3556" s="277" t="s">
        <v>82</v>
      </c>
      <c r="AV3556" s="16" t="s">
        <v>100</v>
      </c>
      <c r="AW3556" s="16" t="s">
        <v>33</v>
      </c>
      <c r="AX3556" s="16" t="s">
        <v>72</v>
      </c>
      <c r="AY3556" s="277" t="s">
        <v>180</v>
      </c>
    </row>
    <row r="3557" s="14" customFormat="1">
      <c r="A3557" s="14"/>
      <c r="B3557" s="246"/>
      <c r="C3557" s="247"/>
      <c r="D3557" s="228" t="s">
        <v>193</v>
      </c>
      <c r="E3557" s="248" t="s">
        <v>19</v>
      </c>
      <c r="F3557" s="249" t="s">
        <v>856</v>
      </c>
      <c r="G3557" s="247"/>
      <c r="H3557" s="248" t="s">
        <v>19</v>
      </c>
      <c r="I3557" s="250"/>
      <c r="J3557" s="247"/>
      <c r="K3557" s="247"/>
      <c r="L3557" s="251"/>
      <c r="M3557" s="252"/>
      <c r="N3557" s="253"/>
      <c r="O3557" s="253"/>
      <c r="P3557" s="253"/>
      <c r="Q3557" s="253"/>
      <c r="R3557" s="253"/>
      <c r="S3557" s="253"/>
      <c r="T3557" s="25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55" t="s">
        <v>193</v>
      </c>
      <c r="AU3557" s="255" t="s">
        <v>82</v>
      </c>
      <c r="AV3557" s="14" t="s">
        <v>80</v>
      </c>
      <c r="AW3557" s="14" t="s">
        <v>33</v>
      </c>
      <c r="AX3557" s="14" t="s">
        <v>72</v>
      </c>
      <c r="AY3557" s="255" t="s">
        <v>180</v>
      </c>
    </row>
    <row r="3558" s="13" customFormat="1">
      <c r="A3558" s="13"/>
      <c r="B3558" s="235"/>
      <c r="C3558" s="236"/>
      <c r="D3558" s="228" t="s">
        <v>193</v>
      </c>
      <c r="E3558" s="237" t="s">
        <v>19</v>
      </c>
      <c r="F3558" s="238" t="s">
        <v>3744</v>
      </c>
      <c r="G3558" s="236"/>
      <c r="H3558" s="239">
        <v>19.606999999999999</v>
      </c>
      <c r="I3558" s="240"/>
      <c r="J3558" s="236"/>
      <c r="K3558" s="236"/>
      <c r="L3558" s="241"/>
      <c r="M3558" s="242"/>
      <c r="N3558" s="243"/>
      <c r="O3558" s="243"/>
      <c r="P3558" s="243"/>
      <c r="Q3558" s="243"/>
      <c r="R3558" s="243"/>
      <c r="S3558" s="243"/>
      <c r="T3558" s="244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45" t="s">
        <v>193</v>
      </c>
      <c r="AU3558" s="245" t="s">
        <v>82</v>
      </c>
      <c r="AV3558" s="13" t="s">
        <v>82</v>
      </c>
      <c r="AW3558" s="13" t="s">
        <v>33</v>
      </c>
      <c r="AX3558" s="13" t="s">
        <v>72</v>
      </c>
      <c r="AY3558" s="245" t="s">
        <v>180</v>
      </c>
    </row>
    <row r="3559" s="13" customFormat="1">
      <c r="A3559" s="13"/>
      <c r="B3559" s="235"/>
      <c r="C3559" s="236"/>
      <c r="D3559" s="228" t="s">
        <v>193</v>
      </c>
      <c r="E3559" s="237" t="s">
        <v>19</v>
      </c>
      <c r="F3559" s="238" t="s">
        <v>3745</v>
      </c>
      <c r="G3559" s="236"/>
      <c r="H3559" s="239">
        <v>6.9470000000000001</v>
      </c>
      <c r="I3559" s="240"/>
      <c r="J3559" s="236"/>
      <c r="K3559" s="236"/>
      <c r="L3559" s="241"/>
      <c r="M3559" s="242"/>
      <c r="N3559" s="243"/>
      <c r="O3559" s="243"/>
      <c r="P3559" s="243"/>
      <c r="Q3559" s="243"/>
      <c r="R3559" s="243"/>
      <c r="S3559" s="243"/>
      <c r="T3559" s="244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T3559" s="245" t="s">
        <v>193</v>
      </c>
      <c r="AU3559" s="245" t="s">
        <v>82</v>
      </c>
      <c r="AV3559" s="13" t="s">
        <v>82</v>
      </c>
      <c r="AW3559" s="13" t="s">
        <v>33</v>
      </c>
      <c r="AX3559" s="13" t="s">
        <v>72</v>
      </c>
      <c r="AY3559" s="245" t="s">
        <v>180</v>
      </c>
    </row>
    <row r="3560" s="16" customFormat="1">
      <c r="A3560" s="16"/>
      <c r="B3560" s="267"/>
      <c r="C3560" s="268"/>
      <c r="D3560" s="228" t="s">
        <v>193</v>
      </c>
      <c r="E3560" s="269" t="s">
        <v>19</v>
      </c>
      <c r="F3560" s="270" t="s">
        <v>473</v>
      </c>
      <c r="G3560" s="268"/>
      <c r="H3560" s="271">
        <v>26.553999999999998</v>
      </c>
      <c r="I3560" s="272"/>
      <c r="J3560" s="268"/>
      <c r="K3560" s="268"/>
      <c r="L3560" s="273"/>
      <c r="M3560" s="274"/>
      <c r="N3560" s="275"/>
      <c r="O3560" s="275"/>
      <c r="P3560" s="275"/>
      <c r="Q3560" s="275"/>
      <c r="R3560" s="275"/>
      <c r="S3560" s="275"/>
      <c r="T3560" s="276"/>
      <c r="U3560" s="16"/>
      <c r="V3560" s="16"/>
      <c r="W3560" s="16"/>
      <c r="X3560" s="16"/>
      <c r="Y3560" s="16"/>
      <c r="Z3560" s="16"/>
      <c r="AA3560" s="16"/>
      <c r="AB3560" s="16"/>
      <c r="AC3560" s="16"/>
      <c r="AD3560" s="16"/>
      <c r="AE3560" s="16"/>
      <c r="AT3560" s="277" t="s">
        <v>193</v>
      </c>
      <c r="AU3560" s="277" t="s">
        <v>82</v>
      </c>
      <c r="AV3560" s="16" t="s">
        <v>100</v>
      </c>
      <c r="AW3560" s="16" t="s">
        <v>33</v>
      </c>
      <c r="AX3560" s="16" t="s">
        <v>72</v>
      </c>
      <c r="AY3560" s="277" t="s">
        <v>180</v>
      </c>
    </row>
    <row r="3561" s="15" customFormat="1">
      <c r="A3561" s="15"/>
      <c r="B3561" s="256"/>
      <c r="C3561" s="257"/>
      <c r="D3561" s="228" t="s">
        <v>193</v>
      </c>
      <c r="E3561" s="258" t="s">
        <v>19</v>
      </c>
      <c r="F3561" s="259" t="s">
        <v>353</v>
      </c>
      <c r="G3561" s="257"/>
      <c r="H3561" s="260">
        <v>480.42099999999999</v>
      </c>
      <c r="I3561" s="261"/>
      <c r="J3561" s="257"/>
      <c r="K3561" s="257"/>
      <c r="L3561" s="262"/>
      <c r="M3561" s="263"/>
      <c r="N3561" s="264"/>
      <c r="O3561" s="264"/>
      <c r="P3561" s="264"/>
      <c r="Q3561" s="264"/>
      <c r="R3561" s="264"/>
      <c r="S3561" s="264"/>
      <c r="T3561" s="265"/>
      <c r="U3561" s="15"/>
      <c r="V3561" s="15"/>
      <c r="W3561" s="15"/>
      <c r="X3561" s="15"/>
      <c r="Y3561" s="15"/>
      <c r="Z3561" s="15"/>
      <c r="AA3561" s="15"/>
      <c r="AB3561" s="15"/>
      <c r="AC3561" s="15"/>
      <c r="AD3561" s="15"/>
      <c r="AE3561" s="15"/>
      <c r="AT3561" s="266" t="s">
        <v>193</v>
      </c>
      <c r="AU3561" s="266" t="s">
        <v>82</v>
      </c>
      <c r="AV3561" s="15" t="s">
        <v>187</v>
      </c>
      <c r="AW3561" s="15" t="s">
        <v>33</v>
      </c>
      <c r="AX3561" s="15" t="s">
        <v>80</v>
      </c>
      <c r="AY3561" s="266" t="s">
        <v>180</v>
      </c>
    </row>
    <row r="3562" s="2" customFormat="1" ht="16.5" customHeight="1">
      <c r="A3562" s="40"/>
      <c r="B3562" s="41"/>
      <c r="C3562" s="282" t="s">
        <v>3746</v>
      </c>
      <c r="D3562" s="282" t="s">
        <v>754</v>
      </c>
      <c r="E3562" s="283" t="s">
        <v>3615</v>
      </c>
      <c r="F3562" s="284" t="s">
        <v>3616</v>
      </c>
      <c r="G3562" s="285" t="s">
        <v>250</v>
      </c>
      <c r="H3562" s="286">
        <v>61.950000000000003</v>
      </c>
      <c r="I3562" s="287"/>
      <c r="J3562" s="288">
        <f>ROUND(I3562*H3562,2)</f>
        <v>0</v>
      </c>
      <c r="K3562" s="284" t="s">
        <v>186</v>
      </c>
      <c r="L3562" s="289"/>
      <c r="M3562" s="290" t="s">
        <v>19</v>
      </c>
      <c r="N3562" s="291" t="s">
        <v>43</v>
      </c>
      <c r="O3562" s="86"/>
      <c r="P3562" s="224">
        <f>O3562*H3562</f>
        <v>0</v>
      </c>
      <c r="Q3562" s="224">
        <v>0.025000000000000001</v>
      </c>
      <c r="R3562" s="224">
        <f>Q3562*H3562</f>
        <v>1.5487500000000001</v>
      </c>
      <c r="S3562" s="224">
        <v>0</v>
      </c>
      <c r="T3562" s="225">
        <f>S3562*H3562</f>
        <v>0</v>
      </c>
      <c r="U3562" s="40"/>
      <c r="V3562" s="40"/>
      <c r="W3562" s="40"/>
      <c r="X3562" s="40"/>
      <c r="Y3562" s="40"/>
      <c r="Z3562" s="40"/>
      <c r="AA3562" s="40"/>
      <c r="AB3562" s="40"/>
      <c r="AC3562" s="40"/>
      <c r="AD3562" s="40"/>
      <c r="AE3562" s="40"/>
      <c r="AR3562" s="226" t="s">
        <v>398</v>
      </c>
      <c r="AT3562" s="226" t="s">
        <v>754</v>
      </c>
      <c r="AU3562" s="226" t="s">
        <v>82</v>
      </c>
      <c r="AY3562" s="19" t="s">
        <v>180</v>
      </c>
      <c r="BE3562" s="227">
        <f>IF(N3562="základní",J3562,0)</f>
        <v>0</v>
      </c>
      <c r="BF3562" s="227">
        <f>IF(N3562="snížená",J3562,0)</f>
        <v>0</v>
      </c>
      <c r="BG3562" s="227">
        <f>IF(N3562="zákl. přenesená",J3562,0)</f>
        <v>0</v>
      </c>
      <c r="BH3562" s="227">
        <f>IF(N3562="sníž. přenesená",J3562,0)</f>
        <v>0</v>
      </c>
      <c r="BI3562" s="227">
        <f>IF(N3562="nulová",J3562,0)</f>
        <v>0</v>
      </c>
      <c r="BJ3562" s="19" t="s">
        <v>80</v>
      </c>
      <c r="BK3562" s="227">
        <f>ROUND(I3562*H3562,2)</f>
        <v>0</v>
      </c>
      <c r="BL3562" s="19" t="s">
        <v>286</v>
      </c>
      <c r="BM3562" s="226" t="s">
        <v>3747</v>
      </c>
    </row>
    <row r="3563" s="2" customFormat="1">
      <c r="A3563" s="40"/>
      <c r="B3563" s="41"/>
      <c r="C3563" s="42"/>
      <c r="D3563" s="228" t="s">
        <v>189</v>
      </c>
      <c r="E3563" s="42"/>
      <c r="F3563" s="229" t="s">
        <v>3616</v>
      </c>
      <c r="G3563" s="42"/>
      <c r="H3563" s="42"/>
      <c r="I3563" s="230"/>
      <c r="J3563" s="42"/>
      <c r="K3563" s="42"/>
      <c r="L3563" s="46"/>
      <c r="M3563" s="231"/>
      <c r="N3563" s="232"/>
      <c r="O3563" s="86"/>
      <c r="P3563" s="86"/>
      <c r="Q3563" s="86"/>
      <c r="R3563" s="86"/>
      <c r="S3563" s="86"/>
      <c r="T3563" s="87"/>
      <c r="U3563" s="40"/>
      <c r="V3563" s="40"/>
      <c r="W3563" s="40"/>
      <c r="X3563" s="40"/>
      <c r="Y3563" s="40"/>
      <c r="Z3563" s="40"/>
      <c r="AA3563" s="40"/>
      <c r="AB3563" s="40"/>
      <c r="AC3563" s="40"/>
      <c r="AD3563" s="40"/>
      <c r="AE3563" s="40"/>
      <c r="AT3563" s="19" t="s">
        <v>189</v>
      </c>
      <c r="AU3563" s="19" t="s">
        <v>82</v>
      </c>
    </row>
    <row r="3564" s="13" customFormat="1">
      <c r="A3564" s="13"/>
      <c r="B3564" s="235"/>
      <c r="C3564" s="236"/>
      <c r="D3564" s="228" t="s">
        <v>193</v>
      </c>
      <c r="E3564" s="237" t="s">
        <v>19</v>
      </c>
      <c r="F3564" s="238" t="s">
        <v>3748</v>
      </c>
      <c r="G3564" s="236"/>
      <c r="H3564" s="239">
        <v>61.950000000000003</v>
      </c>
      <c r="I3564" s="240"/>
      <c r="J3564" s="236"/>
      <c r="K3564" s="236"/>
      <c r="L3564" s="241"/>
      <c r="M3564" s="242"/>
      <c r="N3564" s="243"/>
      <c r="O3564" s="243"/>
      <c r="P3564" s="243"/>
      <c r="Q3564" s="243"/>
      <c r="R3564" s="243"/>
      <c r="S3564" s="243"/>
      <c r="T3564" s="244"/>
      <c r="U3564" s="13"/>
      <c r="V3564" s="13"/>
      <c r="W3564" s="13"/>
      <c r="X3564" s="13"/>
      <c r="Y3564" s="13"/>
      <c r="Z3564" s="13"/>
      <c r="AA3564" s="13"/>
      <c r="AB3564" s="13"/>
      <c r="AC3564" s="13"/>
      <c r="AD3564" s="13"/>
      <c r="AE3564" s="13"/>
      <c r="AT3564" s="245" t="s">
        <v>193</v>
      </c>
      <c r="AU3564" s="245" t="s">
        <v>82</v>
      </c>
      <c r="AV3564" s="13" t="s">
        <v>82</v>
      </c>
      <c r="AW3564" s="13" t="s">
        <v>33</v>
      </c>
      <c r="AX3564" s="13" t="s">
        <v>80</v>
      </c>
      <c r="AY3564" s="245" t="s">
        <v>180</v>
      </c>
    </row>
    <row r="3565" s="2" customFormat="1" ht="16.5" customHeight="1">
      <c r="A3565" s="40"/>
      <c r="B3565" s="41"/>
      <c r="C3565" s="282" t="s">
        <v>3749</v>
      </c>
      <c r="D3565" s="282" t="s">
        <v>754</v>
      </c>
      <c r="E3565" s="283" t="s">
        <v>3750</v>
      </c>
      <c r="F3565" s="284" t="s">
        <v>3751</v>
      </c>
      <c r="G3565" s="285" t="s">
        <v>250</v>
      </c>
      <c r="H3565" s="286">
        <v>3.4159999999999999</v>
      </c>
      <c r="I3565" s="287"/>
      <c r="J3565" s="288">
        <f>ROUND(I3565*H3565,2)</f>
        <v>0</v>
      </c>
      <c r="K3565" s="284" t="s">
        <v>186</v>
      </c>
      <c r="L3565" s="289"/>
      <c r="M3565" s="290" t="s">
        <v>19</v>
      </c>
      <c r="N3565" s="291" t="s">
        <v>43</v>
      </c>
      <c r="O3565" s="86"/>
      <c r="P3565" s="224">
        <f>O3565*H3565</f>
        <v>0</v>
      </c>
      <c r="Q3565" s="224">
        <v>0.029999999999999999</v>
      </c>
      <c r="R3565" s="224">
        <f>Q3565*H3565</f>
        <v>0.10247999999999999</v>
      </c>
      <c r="S3565" s="224">
        <v>0</v>
      </c>
      <c r="T3565" s="225">
        <f>S3565*H3565</f>
        <v>0</v>
      </c>
      <c r="U3565" s="40"/>
      <c r="V3565" s="40"/>
      <c r="W3565" s="40"/>
      <c r="X3565" s="40"/>
      <c r="Y3565" s="40"/>
      <c r="Z3565" s="40"/>
      <c r="AA3565" s="40"/>
      <c r="AB3565" s="40"/>
      <c r="AC3565" s="40"/>
      <c r="AD3565" s="40"/>
      <c r="AE3565" s="40"/>
      <c r="AR3565" s="226" t="s">
        <v>398</v>
      </c>
      <c r="AT3565" s="226" t="s">
        <v>754</v>
      </c>
      <c r="AU3565" s="226" t="s">
        <v>82</v>
      </c>
      <c r="AY3565" s="19" t="s">
        <v>180</v>
      </c>
      <c r="BE3565" s="227">
        <f>IF(N3565="základní",J3565,0)</f>
        <v>0</v>
      </c>
      <c r="BF3565" s="227">
        <f>IF(N3565="snížená",J3565,0)</f>
        <v>0</v>
      </c>
      <c r="BG3565" s="227">
        <f>IF(N3565="zákl. přenesená",J3565,0)</f>
        <v>0</v>
      </c>
      <c r="BH3565" s="227">
        <f>IF(N3565="sníž. přenesená",J3565,0)</f>
        <v>0</v>
      </c>
      <c r="BI3565" s="227">
        <f>IF(N3565="nulová",J3565,0)</f>
        <v>0</v>
      </c>
      <c r="BJ3565" s="19" t="s">
        <v>80</v>
      </c>
      <c r="BK3565" s="227">
        <f>ROUND(I3565*H3565,2)</f>
        <v>0</v>
      </c>
      <c r="BL3565" s="19" t="s">
        <v>286</v>
      </c>
      <c r="BM3565" s="226" t="s">
        <v>3752</v>
      </c>
    </row>
    <row r="3566" s="2" customFormat="1">
      <c r="A3566" s="40"/>
      <c r="B3566" s="41"/>
      <c r="C3566" s="42"/>
      <c r="D3566" s="228" t="s">
        <v>189</v>
      </c>
      <c r="E3566" s="42"/>
      <c r="F3566" s="229" t="s">
        <v>3751</v>
      </c>
      <c r="G3566" s="42"/>
      <c r="H3566" s="42"/>
      <c r="I3566" s="230"/>
      <c r="J3566" s="42"/>
      <c r="K3566" s="42"/>
      <c r="L3566" s="46"/>
      <c r="M3566" s="231"/>
      <c r="N3566" s="232"/>
      <c r="O3566" s="86"/>
      <c r="P3566" s="86"/>
      <c r="Q3566" s="86"/>
      <c r="R3566" s="86"/>
      <c r="S3566" s="86"/>
      <c r="T3566" s="87"/>
      <c r="U3566" s="40"/>
      <c r="V3566" s="40"/>
      <c r="W3566" s="40"/>
      <c r="X3566" s="40"/>
      <c r="Y3566" s="40"/>
      <c r="Z3566" s="40"/>
      <c r="AA3566" s="40"/>
      <c r="AB3566" s="40"/>
      <c r="AC3566" s="40"/>
      <c r="AD3566" s="40"/>
      <c r="AE3566" s="40"/>
      <c r="AT3566" s="19" t="s">
        <v>189</v>
      </c>
      <c r="AU3566" s="19" t="s">
        <v>82</v>
      </c>
    </row>
    <row r="3567" s="14" customFormat="1">
      <c r="A3567" s="14"/>
      <c r="B3567" s="246"/>
      <c r="C3567" s="247"/>
      <c r="D3567" s="228" t="s">
        <v>193</v>
      </c>
      <c r="E3567" s="248" t="s">
        <v>19</v>
      </c>
      <c r="F3567" s="249" t="s">
        <v>3741</v>
      </c>
      <c r="G3567" s="247"/>
      <c r="H3567" s="248" t="s">
        <v>19</v>
      </c>
      <c r="I3567" s="250"/>
      <c r="J3567" s="247"/>
      <c r="K3567" s="247"/>
      <c r="L3567" s="251"/>
      <c r="M3567" s="252"/>
      <c r="N3567" s="253"/>
      <c r="O3567" s="253"/>
      <c r="P3567" s="253"/>
      <c r="Q3567" s="253"/>
      <c r="R3567" s="253"/>
      <c r="S3567" s="253"/>
      <c r="T3567" s="25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5" t="s">
        <v>193</v>
      </c>
      <c r="AU3567" s="255" t="s">
        <v>82</v>
      </c>
      <c r="AV3567" s="14" t="s">
        <v>80</v>
      </c>
      <c r="AW3567" s="14" t="s">
        <v>33</v>
      </c>
      <c r="AX3567" s="14" t="s">
        <v>72</v>
      </c>
      <c r="AY3567" s="255" t="s">
        <v>180</v>
      </c>
    </row>
    <row r="3568" s="13" customFormat="1">
      <c r="A3568" s="13"/>
      <c r="B3568" s="235"/>
      <c r="C3568" s="236"/>
      <c r="D3568" s="228" t="s">
        <v>193</v>
      </c>
      <c r="E3568" s="237" t="s">
        <v>19</v>
      </c>
      <c r="F3568" s="238" t="s">
        <v>3753</v>
      </c>
      <c r="G3568" s="236"/>
      <c r="H3568" s="239">
        <v>3.4159999999999999</v>
      </c>
      <c r="I3568" s="240"/>
      <c r="J3568" s="236"/>
      <c r="K3568" s="236"/>
      <c r="L3568" s="241"/>
      <c r="M3568" s="242"/>
      <c r="N3568" s="243"/>
      <c r="O3568" s="243"/>
      <c r="P3568" s="243"/>
      <c r="Q3568" s="243"/>
      <c r="R3568" s="243"/>
      <c r="S3568" s="243"/>
      <c r="T3568" s="244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45" t="s">
        <v>193</v>
      </c>
      <c r="AU3568" s="245" t="s">
        <v>82</v>
      </c>
      <c r="AV3568" s="13" t="s">
        <v>82</v>
      </c>
      <c r="AW3568" s="13" t="s">
        <v>33</v>
      </c>
      <c r="AX3568" s="13" t="s">
        <v>80</v>
      </c>
      <c r="AY3568" s="245" t="s">
        <v>180</v>
      </c>
    </row>
    <row r="3569" s="2" customFormat="1" ht="16.5" customHeight="1">
      <c r="A3569" s="40"/>
      <c r="B3569" s="41"/>
      <c r="C3569" s="282" t="s">
        <v>3754</v>
      </c>
      <c r="D3569" s="282" t="s">
        <v>754</v>
      </c>
      <c r="E3569" s="283" t="s">
        <v>3755</v>
      </c>
      <c r="F3569" s="284" t="s">
        <v>3756</v>
      </c>
      <c r="G3569" s="285" t="s">
        <v>185</v>
      </c>
      <c r="H3569" s="286">
        <v>25</v>
      </c>
      <c r="I3569" s="287"/>
      <c r="J3569" s="288">
        <f>ROUND(I3569*H3569,2)</f>
        <v>0</v>
      </c>
      <c r="K3569" s="284" t="s">
        <v>186</v>
      </c>
      <c r="L3569" s="289"/>
      <c r="M3569" s="290" t="s">
        <v>19</v>
      </c>
      <c r="N3569" s="291" t="s">
        <v>43</v>
      </c>
      <c r="O3569" s="86"/>
      <c r="P3569" s="224">
        <f>O3569*H3569</f>
        <v>0</v>
      </c>
      <c r="Q3569" s="224">
        <v>0.0060000000000000001</v>
      </c>
      <c r="R3569" s="224">
        <f>Q3569*H3569</f>
        <v>0.14999999999999999</v>
      </c>
      <c r="S3569" s="224">
        <v>0</v>
      </c>
      <c r="T3569" s="225">
        <f>S3569*H3569</f>
        <v>0</v>
      </c>
      <c r="U3569" s="40"/>
      <c r="V3569" s="40"/>
      <c r="W3569" s="40"/>
      <c r="X3569" s="40"/>
      <c r="Y3569" s="40"/>
      <c r="Z3569" s="40"/>
      <c r="AA3569" s="40"/>
      <c r="AB3569" s="40"/>
      <c r="AC3569" s="40"/>
      <c r="AD3569" s="40"/>
      <c r="AE3569" s="40"/>
      <c r="AR3569" s="226" t="s">
        <v>398</v>
      </c>
      <c r="AT3569" s="226" t="s">
        <v>754</v>
      </c>
      <c r="AU3569" s="226" t="s">
        <v>82</v>
      </c>
      <c r="AY3569" s="19" t="s">
        <v>180</v>
      </c>
      <c r="BE3569" s="227">
        <f>IF(N3569="základní",J3569,0)</f>
        <v>0</v>
      </c>
      <c r="BF3569" s="227">
        <f>IF(N3569="snížená",J3569,0)</f>
        <v>0</v>
      </c>
      <c r="BG3569" s="227">
        <f>IF(N3569="zákl. přenesená",J3569,0)</f>
        <v>0</v>
      </c>
      <c r="BH3569" s="227">
        <f>IF(N3569="sníž. přenesená",J3569,0)</f>
        <v>0</v>
      </c>
      <c r="BI3569" s="227">
        <f>IF(N3569="nulová",J3569,0)</f>
        <v>0</v>
      </c>
      <c r="BJ3569" s="19" t="s">
        <v>80</v>
      </c>
      <c r="BK3569" s="227">
        <f>ROUND(I3569*H3569,2)</f>
        <v>0</v>
      </c>
      <c r="BL3569" s="19" t="s">
        <v>286</v>
      </c>
      <c r="BM3569" s="226" t="s">
        <v>3757</v>
      </c>
    </row>
    <row r="3570" s="2" customFormat="1">
      <c r="A3570" s="40"/>
      <c r="B3570" s="41"/>
      <c r="C3570" s="42"/>
      <c r="D3570" s="228" t="s">
        <v>189</v>
      </c>
      <c r="E3570" s="42"/>
      <c r="F3570" s="229" t="s">
        <v>3756</v>
      </c>
      <c r="G3570" s="42"/>
      <c r="H3570" s="42"/>
      <c r="I3570" s="230"/>
      <c r="J3570" s="42"/>
      <c r="K3570" s="42"/>
      <c r="L3570" s="46"/>
      <c r="M3570" s="231"/>
      <c r="N3570" s="232"/>
      <c r="O3570" s="86"/>
      <c r="P3570" s="86"/>
      <c r="Q3570" s="86"/>
      <c r="R3570" s="86"/>
      <c r="S3570" s="86"/>
      <c r="T3570" s="87"/>
      <c r="U3570" s="40"/>
      <c r="V3570" s="40"/>
      <c r="W3570" s="40"/>
      <c r="X3570" s="40"/>
      <c r="Y3570" s="40"/>
      <c r="Z3570" s="40"/>
      <c r="AA3570" s="40"/>
      <c r="AB3570" s="40"/>
      <c r="AC3570" s="40"/>
      <c r="AD3570" s="40"/>
      <c r="AE3570" s="40"/>
      <c r="AT3570" s="19" t="s">
        <v>189</v>
      </c>
      <c r="AU3570" s="19" t="s">
        <v>82</v>
      </c>
    </row>
    <row r="3571" s="13" customFormat="1">
      <c r="A3571" s="13"/>
      <c r="B3571" s="235"/>
      <c r="C3571" s="236"/>
      <c r="D3571" s="228" t="s">
        <v>193</v>
      </c>
      <c r="E3571" s="237" t="s">
        <v>19</v>
      </c>
      <c r="F3571" s="238" t="s">
        <v>3758</v>
      </c>
      <c r="G3571" s="236"/>
      <c r="H3571" s="239">
        <v>25</v>
      </c>
      <c r="I3571" s="240"/>
      <c r="J3571" s="236"/>
      <c r="K3571" s="236"/>
      <c r="L3571" s="241"/>
      <c r="M3571" s="242"/>
      <c r="N3571" s="243"/>
      <c r="O3571" s="243"/>
      <c r="P3571" s="243"/>
      <c r="Q3571" s="243"/>
      <c r="R3571" s="243"/>
      <c r="S3571" s="243"/>
      <c r="T3571" s="244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45" t="s">
        <v>193</v>
      </c>
      <c r="AU3571" s="245" t="s">
        <v>82</v>
      </c>
      <c r="AV3571" s="13" t="s">
        <v>82</v>
      </c>
      <c r="AW3571" s="13" t="s">
        <v>33</v>
      </c>
      <c r="AX3571" s="13" t="s">
        <v>80</v>
      </c>
      <c r="AY3571" s="245" t="s">
        <v>180</v>
      </c>
    </row>
    <row r="3572" s="2" customFormat="1" ht="16.5" customHeight="1">
      <c r="A3572" s="40"/>
      <c r="B3572" s="41"/>
      <c r="C3572" s="215" t="s">
        <v>3759</v>
      </c>
      <c r="D3572" s="215" t="s">
        <v>182</v>
      </c>
      <c r="E3572" s="216" t="s">
        <v>3760</v>
      </c>
      <c r="F3572" s="217" t="s">
        <v>3761</v>
      </c>
      <c r="G3572" s="218" t="s">
        <v>185</v>
      </c>
      <c r="H3572" s="219">
        <v>388.49000000000001</v>
      </c>
      <c r="I3572" s="220"/>
      <c r="J3572" s="221">
        <f>ROUND(I3572*H3572,2)</f>
        <v>0</v>
      </c>
      <c r="K3572" s="217" t="s">
        <v>186</v>
      </c>
      <c r="L3572" s="46"/>
      <c r="M3572" s="222" t="s">
        <v>19</v>
      </c>
      <c r="N3572" s="223" t="s">
        <v>43</v>
      </c>
      <c r="O3572" s="86"/>
      <c r="P3572" s="224">
        <f>O3572*H3572</f>
        <v>0</v>
      </c>
      <c r="Q3572" s="224">
        <v>0</v>
      </c>
      <c r="R3572" s="224">
        <f>Q3572*H3572</f>
        <v>0</v>
      </c>
      <c r="S3572" s="224">
        <v>0</v>
      </c>
      <c r="T3572" s="225">
        <f>S3572*H3572</f>
        <v>0</v>
      </c>
      <c r="U3572" s="40"/>
      <c r="V3572" s="40"/>
      <c r="W3572" s="40"/>
      <c r="X3572" s="40"/>
      <c r="Y3572" s="40"/>
      <c r="Z3572" s="40"/>
      <c r="AA3572" s="40"/>
      <c r="AB3572" s="40"/>
      <c r="AC3572" s="40"/>
      <c r="AD3572" s="40"/>
      <c r="AE3572" s="40"/>
      <c r="AR3572" s="226" t="s">
        <v>286</v>
      </c>
      <c r="AT3572" s="226" t="s">
        <v>182</v>
      </c>
      <c r="AU3572" s="226" t="s">
        <v>82</v>
      </c>
      <c r="AY3572" s="19" t="s">
        <v>180</v>
      </c>
      <c r="BE3572" s="227">
        <f>IF(N3572="základní",J3572,0)</f>
        <v>0</v>
      </c>
      <c r="BF3572" s="227">
        <f>IF(N3572="snížená",J3572,0)</f>
        <v>0</v>
      </c>
      <c r="BG3572" s="227">
        <f>IF(N3572="zákl. přenesená",J3572,0)</f>
        <v>0</v>
      </c>
      <c r="BH3572" s="227">
        <f>IF(N3572="sníž. přenesená",J3572,0)</f>
        <v>0</v>
      </c>
      <c r="BI3572" s="227">
        <f>IF(N3572="nulová",J3572,0)</f>
        <v>0</v>
      </c>
      <c r="BJ3572" s="19" t="s">
        <v>80</v>
      </c>
      <c r="BK3572" s="227">
        <f>ROUND(I3572*H3572,2)</f>
        <v>0</v>
      </c>
      <c r="BL3572" s="19" t="s">
        <v>286</v>
      </c>
      <c r="BM3572" s="226" t="s">
        <v>3762</v>
      </c>
    </row>
    <row r="3573" s="2" customFormat="1">
      <c r="A3573" s="40"/>
      <c r="B3573" s="41"/>
      <c r="C3573" s="42"/>
      <c r="D3573" s="228" t="s">
        <v>189</v>
      </c>
      <c r="E3573" s="42"/>
      <c r="F3573" s="229" t="s">
        <v>3763</v>
      </c>
      <c r="G3573" s="42"/>
      <c r="H3573" s="42"/>
      <c r="I3573" s="230"/>
      <c r="J3573" s="42"/>
      <c r="K3573" s="42"/>
      <c r="L3573" s="46"/>
      <c r="M3573" s="231"/>
      <c r="N3573" s="232"/>
      <c r="O3573" s="86"/>
      <c r="P3573" s="86"/>
      <c r="Q3573" s="86"/>
      <c r="R3573" s="86"/>
      <c r="S3573" s="86"/>
      <c r="T3573" s="87"/>
      <c r="U3573" s="40"/>
      <c r="V3573" s="40"/>
      <c r="W3573" s="40"/>
      <c r="X3573" s="40"/>
      <c r="Y3573" s="40"/>
      <c r="Z3573" s="40"/>
      <c r="AA3573" s="40"/>
      <c r="AB3573" s="40"/>
      <c r="AC3573" s="40"/>
      <c r="AD3573" s="40"/>
      <c r="AE3573" s="40"/>
      <c r="AT3573" s="19" t="s">
        <v>189</v>
      </c>
      <c r="AU3573" s="19" t="s">
        <v>82</v>
      </c>
    </row>
    <row r="3574" s="2" customFormat="1">
      <c r="A3574" s="40"/>
      <c r="B3574" s="41"/>
      <c r="C3574" s="42"/>
      <c r="D3574" s="233" t="s">
        <v>191</v>
      </c>
      <c r="E3574" s="42"/>
      <c r="F3574" s="234" t="s">
        <v>3764</v>
      </c>
      <c r="G3574" s="42"/>
      <c r="H3574" s="42"/>
      <c r="I3574" s="230"/>
      <c r="J3574" s="42"/>
      <c r="K3574" s="42"/>
      <c r="L3574" s="46"/>
      <c r="M3574" s="231"/>
      <c r="N3574" s="232"/>
      <c r="O3574" s="86"/>
      <c r="P3574" s="86"/>
      <c r="Q3574" s="86"/>
      <c r="R3574" s="86"/>
      <c r="S3574" s="86"/>
      <c r="T3574" s="87"/>
      <c r="U3574" s="40"/>
      <c r="V3574" s="40"/>
      <c r="W3574" s="40"/>
      <c r="X3574" s="40"/>
      <c r="Y3574" s="40"/>
      <c r="Z3574" s="40"/>
      <c r="AA3574" s="40"/>
      <c r="AB3574" s="40"/>
      <c r="AC3574" s="40"/>
      <c r="AD3574" s="40"/>
      <c r="AE3574" s="40"/>
      <c r="AT3574" s="19" t="s">
        <v>191</v>
      </c>
      <c r="AU3574" s="19" t="s">
        <v>82</v>
      </c>
    </row>
    <row r="3575" s="14" customFormat="1">
      <c r="A3575" s="14"/>
      <c r="B3575" s="246"/>
      <c r="C3575" s="247"/>
      <c r="D3575" s="228" t="s">
        <v>193</v>
      </c>
      <c r="E3575" s="248" t="s">
        <v>19</v>
      </c>
      <c r="F3575" s="249" t="s">
        <v>3765</v>
      </c>
      <c r="G3575" s="247"/>
      <c r="H3575" s="248" t="s">
        <v>19</v>
      </c>
      <c r="I3575" s="250"/>
      <c r="J3575" s="247"/>
      <c r="K3575" s="247"/>
      <c r="L3575" s="251"/>
      <c r="M3575" s="252"/>
      <c r="N3575" s="253"/>
      <c r="O3575" s="253"/>
      <c r="P3575" s="253"/>
      <c r="Q3575" s="253"/>
      <c r="R3575" s="253"/>
      <c r="S3575" s="253"/>
      <c r="T3575" s="254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5" t="s">
        <v>193</v>
      </c>
      <c r="AU3575" s="255" t="s">
        <v>82</v>
      </c>
      <c r="AV3575" s="14" t="s">
        <v>80</v>
      </c>
      <c r="AW3575" s="14" t="s">
        <v>33</v>
      </c>
      <c r="AX3575" s="14" t="s">
        <v>72</v>
      </c>
      <c r="AY3575" s="255" t="s">
        <v>180</v>
      </c>
    </row>
    <row r="3576" s="14" customFormat="1">
      <c r="A3576" s="14"/>
      <c r="B3576" s="246"/>
      <c r="C3576" s="247"/>
      <c r="D3576" s="228" t="s">
        <v>193</v>
      </c>
      <c r="E3576" s="248" t="s">
        <v>19</v>
      </c>
      <c r="F3576" s="249" t="s">
        <v>2070</v>
      </c>
      <c r="G3576" s="247"/>
      <c r="H3576" s="248" t="s">
        <v>19</v>
      </c>
      <c r="I3576" s="250"/>
      <c r="J3576" s="247"/>
      <c r="K3576" s="247"/>
      <c r="L3576" s="251"/>
      <c r="M3576" s="252"/>
      <c r="N3576" s="253"/>
      <c r="O3576" s="253"/>
      <c r="P3576" s="253"/>
      <c r="Q3576" s="253"/>
      <c r="R3576" s="253"/>
      <c r="S3576" s="253"/>
      <c r="T3576" s="254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T3576" s="255" t="s">
        <v>193</v>
      </c>
      <c r="AU3576" s="255" t="s">
        <v>82</v>
      </c>
      <c r="AV3576" s="14" t="s">
        <v>80</v>
      </c>
      <c r="AW3576" s="14" t="s">
        <v>33</v>
      </c>
      <c r="AX3576" s="14" t="s">
        <v>72</v>
      </c>
      <c r="AY3576" s="255" t="s">
        <v>180</v>
      </c>
    </row>
    <row r="3577" s="13" customFormat="1">
      <c r="A3577" s="13"/>
      <c r="B3577" s="235"/>
      <c r="C3577" s="236"/>
      <c r="D3577" s="228" t="s">
        <v>193</v>
      </c>
      <c r="E3577" s="237" t="s">
        <v>19</v>
      </c>
      <c r="F3577" s="238" t="s">
        <v>2146</v>
      </c>
      <c r="G3577" s="236"/>
      <c r="H3577" s="239">
        <v>78.986000000000004</v>
      </c>
      <c r="I3577" s="240"/>
      <c r="J3577" s="236"/>
      <c r="K3577" s="236"/>
      <c r="L3577" s="241"/>
      <c r="M3577" s="242"/>
      <c r="N3577" s="243"/>
      <c r="O3577" s="243"/>
      <c r="P3577" s="243"/>
      <c r="Q3577" s="243"/>
      <c r="R3577" s="243"/>
      <c r="S3577" s="243"/>
      <c r="T3577" s="244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45" t="s">
        <v>193</v>
      </c>
      <c r="AU3577" s="245" t="s">
        <v>82</v>
      </c>
      <c r="AV3577" s="13" t="s">
        <v>82</v>
      </c>
      <c r="AW3577" s="13" t="s">
        <v>33</v>
      </c>
      <c r="AX3577" s="13" t="s">
        <v>72</v>
      </c>
      <c r="AY3577" s="245" t="s">
        <v>180</v>
      </c>
    </row>
    <row r="3578" s="13" customFormat="1">
      <c r="A3578" s="13"/>
      <c r="B3578" s="235"/>
      <c r="C3578" s="236"/>
      <c r="D3578" s="228" t="s">
        <v>193</v>
      </c>
      <c r="E3578" s="237" t="s">
        <v>19</v>
      </c>
      <c r="F3578" s="238" t="s">
        <v>2114</v>
      </c>
      <c r="G3578" s="236"/>
      <c r="H3578" s="239">
        <v>26.550000000000001</v>
      </c>
      <c r="I3578" s="240"/>
      <c r="J3578" s="236"/>
      <c r="K3578" s="236"/>
      <c r="L3578" s="241"/>
      <c r="M3578" s="242"/>
      <c r="N3578" s="243"/>
      <c r="O3578" s="243"/>
      <c r="P3578" s="243"/>
      <c r="Q3578" s="243"/>
      <c r="R3578" s="243"/>
      <c r="S3578" s="243"/>
      <c r="T3578" s="244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T3578" s="245" t="s">
        <v>193</v>
      </c>
      <c r="AU3578" s="245" t="s">
        <v>82</v>
      </c>
      <c r="AV3578" s="13" t="s">
        <v>82</v>
      </c>
      <c r="AW3578" s="13" t="s">
        <v>33</v>
      </c>
      <c r="AX3578" s="13" t="s">
        <v>72</v>
      </c>
      <c r="AY3578" s="245" t="s">
        <v>180</v>
      </c>
    </row>
    <row r="3579" s="13" customFormat="1">
      <c r="A3579" s="13"/>
      <c r="B3579" s="235"/>
      <c r="C3579" s="236"/>
      <c r="D3579" s="228" t="s">
        <v>193</v>
      </c>
      <c r="E3579" s="237" t="s">
        <v>19</v>
      </c>
      <c r="F3579" s="238" t="s">
        <v>2115</v>
      </c>
      <c r="G3579" s="236"/>
      <c r="H3579" s="239">
        <v>3.1949999999999998</v>
      </c>
      <c r="I3579" s="240"/>
      <c r="J3579" s="236"/>
      <c r="K3579" s="236"/>
      <c r="L3579" s="241"/>
      <c r="M3579" s="242"/>
      <c r="N3579" s="243"/>
      <c r="O3579" s="243"/>
      <c r="P3579" s="243"/>
      <c r="Q3579" s="243"/>
      <c r="R3579" s="243"/>
      <c r="S3579" s="243"/>
      <c r="T3579" s="244"/>
      <c r="U3579" s="13"/>
      <c r="V3579" s="13"/>
      <c r="W3579" s="13"/>
      <c r="X3579" s="13"/>
      <c r="Y3579" s="13"/>
      <c r="Z3579" s="13"/>
      <c r="AA3579" s="13"/>
      <c r="AB3579" s="13"/>
      <c r="AC3579" s="13"/>
      <c r="AD3579" s="13"/>
      <c r="AE3579" s="13"/>
      <c r="AT3579" s="245" t="s">
        <v>193</v>
      </c>
      <c r="AU3579" s="245" t="s">
        <v>82</v>
      </c>
      <c r="AV3579" s="13" t="s">
        <v>82</v>
      </c>
      <c r="AW3579" s="13" t="s">
        <v>33</v>
      </c>
      <c r="AX3579" s="13" t="s">
        <v>72</v>
      </c>
      <c r="AY3579" s="245" t="s">
        <v>180</v>
      </c>
    </row>
    <row r="3580" s="13" customFormat="1">
      <c r="A3580" s="13"/>
      <c r="B3580" s="235"/>
      <c r="C3580" s="236"/>
      <c r="D3580" s="228" t="s">
        <v>193</v>
      </c>
      <c r="E3580" s="237" t="s">
        <v>19</v>
      </c>
      <c r="F3580" s="238" t="s">
        <v>2116</v>
      </c>
      <c r="G3580" s="236"/>
      <c r="H3580" s="239">
        <v>37.344999999999999</v>
      </c>
      <c r="I3580" s="240"/>
      <c r="J3580" s="236"/>
      <c r="K3580" s="236"/>
      <c r="L3580" s="241"/>
      <c r="M3580" s="242"/>
      <c r="N3580" s="243"/>
      <c r="O3580" s="243"/>
      <c r="P3580" s="243"/>
      <c r="Q3580" s="243"/>
      <c r="R3580" s="243"/>
      <c r="S3580" s="243"/>
      <c r="T3580" s="244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T3580" s="245" t="s">
        <v>193</v>
      </c>
      <c r="AU3580" s="245" t="s">
        <v>82</v>
      </c>
      <c r="AV3580" s="13" t="s">
        <v>82</v>
      </c>
      <c r="AW3580" s="13" t="s">
        <v>33</v>
      </c>
      <c r="AX3580" s="13" t="s">
        <v>72</v>
      </c>
      <c r="AY3580" s="245" t="s">
        <v>180</v>
      </c>
    </row>
    <row r="3581" s="13" customFormat="1">
      <c r="A3581" s="13"/>
      <c r="B3581" s="235"/>
      <c r="C3581" s="236"/>
      <c r="D3581" s="228" t="s">
        <v>193</v>
      </c>
      <c r="E3581" s="237" t="s">
        <v>19</v>
      </c>
      <c r="F3581" s="238" t="s">
        <v>2117</v>
      </c>
      <c r="G3581" s="236"/>
      <c r="H3581" s="239">
        <v>19.765999999999998</v>
      </c>
      <c r="I3581" s="240"/>
      <c r="J3581" s="236"/>
      <c r="K3581" s="236"/>
      <c r="L3581" s="241"/>
      <c r="M3581" s="242"/>
      <c r="N3581" s="243"/>
      <c r="O3581" s="243"/>
      <c r="P3581" s="243"/>
      <c r="Q3581" s="243"/>
      <c r="R3581" s="243"/>
      <c r="S3581" s="243"/>
      <c r="T3581" s="244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45" t="s">
        <v>193</v>
      </c>
      <c r="AU3581" s="245" t="s">
        <v>82</v>
      </c>
      <c r="AV3581" s="13" t="s">
        <v>82</v>
      </c>
      <c r="AW3581" s="13" t="s">
        <v>33</v>
      </c>
      <c r="AX3581" s="13" t="s">
        <v>72</v>
      </c>
      <c r="AY3581" s="245" t="s">
        <v>180</v>
      </c>
    </row>
    <row r="3582" s="13" customFormat="1">
      <c r="A3582" s="13"/>
      <c r="B3582" s="235"/>
      <c r="C3582" s="236"/>
      <c r="D3582" s="228" t="s">
        <v>193</v>
      </c>
      <c r="E3582" s="237" t="s">
        <v>19</v>
      </c>
      <c r="F3582" s="238" t="s">
        <v>2118</v>
      </c>
      <c r="G3582" s="236"/>
      <c r="H3582" s="239">
        <v>15.856999999999999</v>
      </c>
      <c r="I3582" s="240"/>
      <c r="J3582" s="236"/>
      <c r="K3582" s="236"/>
      <c r="L3582" s="241"/>
      <c r="M3582" s="242"/>
      <c r="N3582" s="243"/>
      <c r="O3582" s="243"/>
      <c r="P3582" s="243"/>
      <c r="Q3582" s="243"/>
      <c r="R3582" s="243"/>
      <c r="S3582" s="243"/>
      <c r="T3582" s="244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T3582" s="245" t="s">
        <v>193</v>
      </c>
      <c r="AU3582" s="245" t="s">
        <v>82</v>
      </c>
      <c r="AV3582" s="13" t="s">
        <v>82</v>
      </c>
      <c r="AW3582" s="13" t="s">
        <v>33</v>
      </c>
      <c r="AX3582" s="13" t="s">
        <v>72</v>
      </c>
      <c r="AY3582" s="245" t="s">
        <v>180</v>
      </c>
    </row>
    <row r="3583" s="14" customFormat="1">
      <c r="A3583" s="14"/>
      <c r="B3583" s="246"/>
      <c r="C3583" s="247"/>
      <c r="D3583" s="228" t="s">
        <v>193</v>
      </c>
      <c r="E3583" s="248" t="s">
        <v>19</v>
      </c>
      <c r="F3583" s="249" t="s">
        <v>2072</v>
      </c>
      <c r="G3583" s="247"/>
      <c r="H3583" s="248" t="s">
        <v>19</v>
      </c>
      <c r="I3583" s="250"/>
      <c r="J3583" s="247"/>
      <c r="K3583" s="247"/>
      <c r="L3583" s="251"/>
      <c r="M3583" s="252"/>
      <c r="N3583" s="253"/>
      <c r="O3583" s="253"/>
      <c r="P3583" s="253"/>
      <c r="Q3583" s="253"/>
      <c r="R3583" s="253"/>
      <c r="S3583" s="253"/>
      <c r="T3583" s="254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T3583" s="255" t="s">
        <v>193</v>
      </c>
      <c r="AU3583" s="255" t="s">
        <v>82</v>
      </c>
      <c r="AV3583" s="14" t="s">
        <v>80</v>
      </c>
      <c r="AW3583" s="14" t="s">
        <v>33</v>
      </c>
      <c r="AX3583" s="14" t="s">
        <v>72</v>
      </c>
      <c r="AY3583" s="255" t="s">
        <v>180</v>
      </c>
    </row>
    <row r="3584" s="13" customFormat="1">
      <c r="A3584" s="13"/>
      <c r="B3584" s="235"/>
      <c r="C3584" s="236"/>
      <c r="D3584" s="228" t="s">
        <v>193</v>
      </c>
      <c r="E3584" s="237" t="s">
        <v>19</v>
      </c>
      <c r="F3584" s="238" t="s">
        <v>2170</v>
      </c>
      <c r="G3584" s="236"/>
      <c r="H3584" s="239">
        <v>-1</v>
      </c>
      <c r="I3584" s="240"/>
      <c r="J3584" s="236"/>
      <c r="K3584" s="236"/>
      <c r="L3584" s="241"/>
      <c r="M3584" s="242"/>
      <c r="N3584" s="243"/>
      <c r="O3584" s="243"/>
      <c r="P3584" s="243"/>
      <c r="Q3584" s="243"/>
      <c r="R3584" s="243"/>
      <c r="S3584" s="243"/>
      <c r="T3584" s="244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45" t="s">
        <v>193</v>
      </c>
      <c r="AU3584" s="245" t="s">
        <v>82</v>
      </c>
      <c r="AV3584" s="13" t="s">
        <v>82</v>
      </c>
      <c r="AW3584" s="13" t="s">
        <v>33</v>
      </c>
      <c r="AX3584" s="13" t="s">
        <v>72</v>
      </c>
      <c r="AY3584" s="245" t="s">
        <v>180</v>
      </c>
    </row>
    <row r="3585" s="14" customFormat="1">
      <c r="A3585" s="14"/>
      <c r="B3585" s="246"/>
      <c r="C3585" s="247"/>
      <c r="D3585" s="228" t="s">
        <v>193</v>
      </c>
      <c r="E3585" s="248" t="s">
        <v>19</v>
      </c>
      <c r="F3585" s="249" t="s">
        <v>3732</v>
      </c>
      <c r="G3585" s="247"/>
      <c r="H3585" s="248" t="s">
        <v>19</v>
      </c>
      <c r="I3585" s="250"/>
      <c r="J3585" s="247"/>
      <c r="K3585" s="247"/>
      <c r="L3585" s="251"/>
      <c r="M3585" s="252"/>
      <c r="N3585" s="253"/>
      <c r="O3585" s="253"/>
      <c r="P3585" s="253"/>
      <c r="Q3585" s="253"/>
      <c r="R3585" s="253"/>
      <c r="S3585" s="253"/>
      <c r="T3585" s="254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T3585" s="255" t="s">
        <v>193</v>
      </c>
      <c r="AU3585" s="255" t="s">
        <v>82</v>
      </c>
      <c r="AV3585" s="14" t="s">
        <v>80</v>
      </c>
      <c r="AW3585" s="14" t="s">
        <v>33</v>
      </c>
      <c r="AX3585" s="14" t="s">
        <v>72</v>
      </c>
      <c r="AY3585" s="255" t="s">
        <v>180</v>
      </c>
    </row>
    <row r="3586" s="13" customFormat="1">
      <c r="A3586" s="13"/>
      <c r="B3586" s="235"/>
      <c r="C3586" s="236"/>
      <c r="D3586" s="228" t="s">
        <v>193</v>
      </c>
      <c r="E3586" s="237" t="s">
        <v>19</v>
      </c>
      <c r="F3586" s="238" t="s">
        <v>3733</v>
      </c>
      <c r="G3586" s="236"/>
      <c r="H3586" s="239">
        <v>-13.901</v>
      </c>
      <c r="I3586" s="240"/>
      <c r="J3586" s="236"/>
      <c r="K3586" s="236"/>
      <c r="L3586" s="241"/>
      <c r="M3586" s="242"/>
      <c r="N3586" s="243"/>
      <c r="O3586" s="243"/>
      <c r="P3586" s="243"/>
      <c r="Q3586" s="243"/>
      <c r="R3586" s="243"/>
      <c r="S3586" s="243"/>
      <c r="T3586" s="244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45" t="s">
        <v>193</v>
      </c>
      <c r="AU3586" s="245" t="s">
        <v>82</v>
      </c>
      <c r="AV3586" s="13" t="s">
        <v>82</v>
      </c>
      <c r="AW3586" s="13" t="s">
        <v>33</v>
      </c>
      <c r="AX3586" s="13" t="s">
        <v>72</v>
      </c>
      <c r="AY3586" s="245" t="s">
        <v>180</v>
      </c>
    </row>
    <row r="3587" s="16" customFormat="1">
      <c r="A3587" s="16"/>
      <c r="B3587" s="267"/>
      <c r="C3587" s="268"/>
      <c r="D3587" s="228" t="s">
        <v>193</v>
      </c>
      <c r="E3587" s="269" t="s">
        <v>19</v>
      </c>
      <c r="F3587" s="270" t="s">
        <v>473</v>
      </c>
      <c r="G3587" s="268"/>
      <c r="H3587" s="271">
        <v>166.798</v>
      </c>
      <c r="I3587" s="272"/>
      <c r="J3587" s="268"/>
      <c r="K3587" s="268"/>
      <c r="L3587" s="273"/>
      <c r="M3587" s="274"/>
      <c r="N3587" s="275"/>
      <c r="O3587" s="275"/>
      <c r="P3587" s="275"/>
      <c r="Q3587" s="275"/>
      <c r="R3587" s="275"/>
      <c r="S3587" s="275"/>
      <c r="T3587" s="276"/>
      <c r="U3587" s="16"/>
      <c r="V3587" s="16"/>
      <c r="W3587" s="16"/>
      <c r="X3587" s="16"/>
      <c r="Y3587" s="16"/>
      <c r="Z3587" s="16"/>
      <c r="AA3587" s="16"/>
      <c r="AB3587" s="16"/>
      <c r="AC3587" s="16"/>
      <c r="AD3587" s="16"/>
      <c r="AE3587" s="16"/>
      <c r="AT3587" s="277" t="s">
        <v>193</v>
      </c>
      <c r="AU3587" s="277" t="s">
        <v>82</v>
      </c>
      <c r="AV3587" s="16" t="s">
        <v>100</v>
      </c>
      <c r="AW3587" s="16" t="s">
        <v>33</v>
      </c>
      <c r="AX3587" s="16" t="s">
        <v>72</v>
      </c>
      <c r="AY3587" s="277" t="s">
        <v>180</v>
      </c>
    </row>
    <row r="3588" s="14" customFormat="1">
      <c r="A3588" s="14"/>
      <c r="B3588" s="246"/>
      <c r="C3588" s="247"/>
      <c r="D3588" s="228" t="s">
        <v>193</v>
      </c>
      <c r="E3588" s="248" t="s">
        <v>19</v>
      </c>
      <c r="F3588" s="249" t="s">
        <v>3445</v>
      </c>
      <c r="G3588" s="247"/>
      <c r="H3588" s="248" t="s">
        <v>19</v>
      </c>
      <c r="I3588" s="250"/>
      <c r="J3588" s="247"/>
      <c r="K3588" s="247"/>
      <c r="L3588" s="251"/>
      <c r="M3588" s="252"/>
      <c r="N3588" s="253"/>
      <c r="O3588" s="253"/>
      <c r="P3588" s="253"/>
      <c r="Q3588" s="253"/>
      <c r="R3588" s="253"/>
      <c r="S3588" s="253"/>
      <c r="T3588" s="254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55" t="s">
        <v>193</v>
      </c>
      <c r="AU3588" s="255" t="s">
        <v>82</v>
      </c>
      <c r="AV3588" s="14" t="s">
        <v>80</v>
      </c>
      <c r="AW3588" s="14" t="s">
        <v>33</v>
      </c>
      <c r="AX3588" s="14" t="s">
        <v>72</v>
      </c>
      <c r="AY3588" s="255" t="s">
        <v>180</v>
      </c>
    </row>
    <row r="3589" s="13" customFormat="1">
      <c r="A3589" s="13"/>
      <c r="B3589" s="235"/>
      <c r="C3589" s="236"/>
      <c r="D3589" s="228" t="s">
        <v>193</v>
      </c>
      <c r="E3589" s="237" t="s">
        <v>19</v>
      </c>
      <c r="F3589" s="238" t="s">
        <v>2127</v>
      </c>
      <c r="G3589" s="236"/>
      <c r="H3589" s="239">
        <v>75.084999999999994</v>
      </c>
      <c r="I3589" s="240"/>
      <c r="J3589" s="236"/>
      <c r="K3589" s="236"/>
      <c r="L3589" s="241"/>
      <c r="M3589" s="242"/>
      <c r="N3589" s="243"/>
      <c r="O3589" s="243"/>
      <c r="P3589" s="243"/>
      <c r="Q3589" s="243"/>
      <c r="R3589" s="243"/>
      <c r="S3589" s="243"/>
      <c r="T3589" s="244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45" t="s">
        <v>193</v>
      </c>
      <c r="AU3589" s="245" t="s">
        <v>82</v>
      </c>
      <c r="AV3589" s="13" t="s">
        <v>82</v>
      </c>
      <c r="AW3589" s="13" t="s">
        <v>33</v>
      </c>
      <c r="AX3589" s="13" t="s">
        <v>72</v>
      </c>
      <c r="AY3589" s="245" t="s">
        <v>180</v>
      </c>
    </row>
    <row r="3590" s="13" customFormat="1">
      <c r="A3590" s="13"/>
      <c r="B3590" s="235"/>
      <c r="C3590" s="236"/>
      <c r="D3590" s="228" t="s">
        <v>193</v>
      </c>
      <c r="E3590" s="237" t="s">
        <v>19</v>
      </c>
      <c r="F3590" s="238" t="s">
        <v>2128</v>
      </c>
      <c r="G3590" s="236"/>
      <c r="H3590" s="239">
        <v>5.7409999999999997</v>
      </c>
      <c r="I3590" s="240"/>
      <c r="J3590" s="236"/>
      <c r="K3590" s="236"/>
      <c r="L3590" s="241"/>
      <c r="M3590" s="242"/>
      <c r="N3590" s="243"/>
      <c r="O3590" s="243"/>
      <c r="P3590" s="243"/>
      <c r="Q3590" s="243"/>
      <c r="R3590" s="243"/>
      <c r="S3590" s="243"/>
      <c r="T3590" s="244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45" t="s">
        <v>193</v>
      </c>
      <c r="AU3590" s="245" t="s">
        <v>82</v>
      </c>
      <c r="AV3590" s="13" t="s">
        <v>82</v>
      </c>
      <c r="AW3590" s="13" t="s">
        <v>33</v>
      </c>
      <c r="AX3590" s="13" t="s">
        <v>72</v>
      </c>
      <c r="AY3590" s="245" t="s">
        <v>180</v>
      </c>
    </row>
    <row r="3591" s="13" customFormat="1">
      <c r="A3591" s="13"/>
      <c r="B3591" s="235"/>
      <c r="C3591" s="236"/>
      <c r="D3591" s="228" t="s">
        <v>193</v>
      </c>
      <c r="E3591" s="237" t="s">
        <v>19</v>
      </c>
      <c r="F3591" s="238" t="s">
        <v>2129</v>
      </c>
      <c r="G3591" s="236"/>
      <c r="H3591" s="239">
        <v>38.274999999999999</v>
      </c>
      <c r="I3591" s="240"/>
      <c r="J3591" s="236"/>
      <c r="K3591" s="236"/>
      <c r="L3591" s="241"/>
      <c r="M3591" s="242"/>
      <c r="N3591" s="243"/>
      <c r="O3591" s="243"/>
      <c r="P3591" s="243"/>
      <c r="Q3591" s="243"/>
      <c r="R3591" s="243"/>
      <c r="S3591" s="243"/>
      <c r="T3591" s="244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45" t="s">
        <v>193</v>
      </c>
      <c r="AU3591" s="245" t="s">
        <v>82</v>
      </c>
      <c r="AV3591" s="13" t="s">
        <v>82</v>
      </c>
      <c r="AW3591" s="13" t="s">
        <v>33</v>
      </c>
      <c r="AX3591" s="13" t="s">
        <v>72</v>
      </c>
      <c r="AY3591" s="245" t="s">
        <v>180</v>
      </c>
    </row>
    <row r="3592" s="13" customFormat="1">
      <c r="A3592" s="13"/>
      <c r="B3592" s="235"/>
      <c r="C3592" s="236"/>
      <c r="D3592" s="228" t="s">
        <v>193</v>
      </c>
      <c r="E3592" s="237" t="s">
        <v>19</v>
      </c>
      <c r="F3592" s="238" t="s">
        <v>2130</v>
      </c>
      <c r="G3592" s="236"/>
      <c r="H3592" s="239">
        <v>31.981000000000002</v>
      </c>
      <c r="I3592" s="240"/>
      <c r="J3592" s="236"/>
      <c r="K3592" s="236"/>
      <c r="L3592" s="241"/>
      <c r="M3592" s="242"/>
      <c r="N3592" s="243"/>
      <c r="O3592" s="243"/>
      <c r="P3592" s="243"/>
      <c r="Q3592" s="243"/>
      <c r="R3592" s="243"/>
      <c r="S3592" s="243"/>
      <c r="T3592" s="244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45" t="s">
        <v>193</v>
      </c>
      <c r="AU3592" s="245" t="s">
        <v>82</v>
      </c>
      <c r="AV3592" s="13" t="s">
        <v>82</v>
      </c>
      <c r="AW3592" s="13" t="s">
        <v>33</v>
      </c>
      <c r="AX3592" s="13" t="s">
        <v>72</v>
      </c>
      <c r="AY3592" s="245" t="s">
        <v>180</v>
      </c>
    </row>
    <row r="3593" s="13" customFormat="1">
      <c r="A3593" s="13"/>
      <c r="B3593" s="235"/>
      <c r="C3593" s="236"/>
      <c r="D3593" s="228" t="s">
        <v>193</v>
      </c>
      <c r="E3593" s="237" t="s">
        <v>19</v>
      </c>
      <c r="F3593" s="238" t="s">
        <v>2131</v>
      </c>
      <c r="G3593" s="236"/>
      <c r="H3593" s="239">
        <v>3.9740000000000002</v>
      </c>
      <c r="I3593" s="240"/>
      <c r="J3593" s="236"/>
      <c r="K3593" s="236"/>
      <c r="L3593" s="241"/>
      <c r="M3593" s="242"/>
      <c r="N3593" s="243"/>
      <c r="O3593" s="243"/>
      <c r="P3593" s="243"/>
      <c r="Q3593" s="243"/>
      <c r="R3593" s="243"/>
      <c r="S3593" s="243"/>
      <c r="T3593" s="244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45" t="s">
        <v>193</v>
      </c>
      <c r="AU3593" s="245" t="s">
        <v>82</v>
      </c>
      <c r="AV3593" s="13" t="s">
        <v>82</v>
      </c>
      <c r="AW3593" s="13" t="s">
        <v>33</v>
      </c>
      <c r="AX3593" s="13" t="s">
        <v>72</v>
      </c>
      <c r="AY3593" s="245" t="s">
        <v>180</v>
      </c>
    </row>
    <row r="3594" s="13" customFormat="1">
      <c r="A3594" s="13"/>
      <c r="B3594" s="235"/>
      <c r="C3594" s="236"/>
      <c r="D3594" s="228" t="s">
        <v>193</v>
      </c>
      <c r="E3594" s="237" t="s">
        <v>19</v>
      </c>
      <c r="F3594" s="238" t="s">
        <v>2132</v>
      </c>
      <c r="G3594" s="236"/>
      <c r="H3594" s="239">
        <v>38.338000000000001</v>
      </c>
      <c r="I3594" s="240"/>
      <c r="J3594" s="236"/>
      <c r="K3594" s="236"/>
      <c r="L3594" s="241"/>
      <c r="M3594" s="242"/>
      <c r="N3594" s="243"/>
      <c r="O3594" s="243"/>
      <c r="P3594" s="243"/>
      <c r="Q3594" s="243"/>
      <c r="R3594" s="243"/>
      <c r="S3594" s="243"/>
      <c r="T3594" s="244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45" t="s">
        <v>193</v>
      </c>
      <c r="AU3594" s="245" t="s">
        <v>82</v>
      </c>
      <c r="AV3594" s="13" t="s">
        <v>82</v>
      </c>
      <c r="AW3594" s="13" t="s">
        <v>33</v>
      </c>
      <c r="AX3594" s="13" t="s">
        <v>72</v>
      </c>
      <c r="AY3594" s="245" t="s">
        <v>180</v>
      </c>
    </row>
    <row r="3595" s="14" customFormat="1">
      <c r="A3595" s="14"/>
      <c r="B3595" s="246"/>
      <c r="C3595" s="247"/>
      <c r="D3595" s="228" t="s">
        <v>193</v>
      </c>
      <c r="E3595" s="248" t="s">
        <v>19</v>
      </c>
      <c r="F3595" s="249" t="s">
        <v>969</v>
      </c>
      <c r="G3595" s="247"/>
      <c r="H3595" s="248" t="s">
        <v>19</v>
      </c>
      <c r="I3595" s="250"/>
      <c r="J3595" s="247"/>
      <c r="K3595" s="247"/>
      <c r="L3595" s="251"/>
      <c r="M3595" s="252"/>
      <c r="N3595" s="253"/>
      <c r="O3595" s="253"/>
      <c r="P3595" s="253"/>
      <c r="Q3595" s="253"/>
      <c r="R3595" s="253"/>
      <c r="S3595" s="253"/>
      <c r="T3595" s="254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T3595" s="255" t="s">
        <v>193</v>
      </c>
      <c r="AU3595" s="255" t="s">
        <v>82</v>
      </c>
      <c r="AV3595" s="14" t="s">
        <v>80</v>
      </c>
      <c r="AW3595" s="14" t="s">
        <v>33</v>
      </c>
      <c r="AX3595" s="14" t="s">
        <v>72</v>
      </c>
      <c r="AY3595" s="255" t="s">
        <v>180</v>
      </c>
    </row>
    <row r="3596" s="13" customFormat="1">
      <c r="A3596" s="13"/>
      <c r="B3596" s="235"/>
      <c r="C3596" s="236"/>
      <c r="D3596" s="228" t="s">
        <v>193</v>
      </c>
      <c r="E3596" s="237" t="s">
        <v>19</v>
      </c>
      <c r="F3596" s="238" t="s">
        <v>2133</v>
      </c>
      <c r="G3596" s="236"/>
      <c r="H3596" s="239">
        <v>7.3920000000000003</v>
      </c>
      <c r="I3596" s="240"/>
      <c r="J3596" s="236"/>
      <c r="K3596" s="236"/>
      <c r="L3596" s="241"/>
      <c r="M3596" s="242"/>
      <c r="N3596" s="243"/>
      <c r="O3596" s="243"/>
      <c r="P3596" s="243"/>
      <c r="Q3596" s="243"/>
      <c r="R3596" s="243"/>
      <c r="S3596" s="243"/>
      <c r="T3596" s="244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T3596" s="245" t="s">
        <v>193</v>
      </c>
      <c r="AU3596" s="245" t="s">
        <v>82</v>
      </c>
      <c r="AV3596" s="13" t="s">
        <v>82</v>
      </c>
      <c r="AW3596" s="13" t="s">
        <v>33</v>
      </c>
      <c r="AX3596" s="13" t="s">
        <v>72</v>
      </c>
      <c r="AY3596" s="245" t="s">
        <v>180</v>
      </c>
    </row>
    <row r="3597" s="13" customFormat="1">
      <c r="A3597" s="13"/>
      <c r="B3597" s="235"/>
      <c r="C3597" s="236"/>
      <c r="D3597" s="228" t="s">
        <v>193</v>
      </c>
      <c r="E3597" s="237" t="s">
        <v>19</v>
      </c>
      <c r="F3597" s="238" t="s">
        <v>2134</v>
      </c>
      <c r="G3597" s="236"/>
      <c r="H3597" s="239">
        <v>8.4000000000000004</v>
      </c>
      <c r="I3597" s="240"/>
      <c r="J3597" s="236"/>
      <c r="K3597" s="236"/>
      <c r="L3597" s="241"/>
      <c r="M3597" s="242"/>
      <c r="N3597" s="243"/>
      <c r="O3597" s="243"/>
      <c r="P3597" s="243"/>
      <c r="Q3597" s="243"/>
      <c r="R3597" s="243"/>
      <c r="S3597" s="243"/>
      <c r="T3597" s="244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45" t="s">
        <v>193</v>
      </c>
      <c r="AU3597" s="245" t="s">
        <v>82</v>
      </c>
      <c r="AV3597" s="13" t="s">
        <v>82</v>
      </c>
      <c r="AW3597" s="13" t="s">
        <v>33</v>
      </c>
      <c r="AX3597" s="13" t="s">
        <v>72</v>
      </c>
      <c r="AY3597" s="245" t="s">
        <v>180</v>
      </c>
    </row>
    <row r="3598" s="13" customFormat="1">
      <c r="A3598" s="13"/>
      <c r="B3598" s="235"/>
      <c r="C3598" s="236"/>
      <c r="D3598" s="228" t="s">
        <v>193</v>
      </c>
      <c r="E3598" s="237" t="s">
        <v>19</v>
      </c>
      <c r="F3598" s="238" t="s">
        <v>2135</v>
      </c>
      <c r="G3598" s="236"/>
      <c r="H3598" s="239">
        <v>5.3899999999999997</v>
      </c>
      <c r="I3598" s="240"/>
      <c r="J3598" s="236"/>
      <c r="K3598" s="236"/>
      <c r="L3598" s="241"/>
      <c r="M3598" s="242"/>
      <c r="N3598" s="243"/>
      <c r="O3598" s="243"/>
      <c r="P3598" s="243"/>
      <c r="Q3598" s="243"/>
      <c r="R3598" s="243"/>
      <c r="S3598" s="243"/>
      <c r="T3598" s="244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T3598" s="245" t="s">
        <v>193</v>
      </c>
      <c r="AU3598" s="245" t="s">
        <v>82</v>
      </c>
      <c r="AV3598" s="13" t="s">
        <v>82</v>
      </c>
      <c r="AW3598" s="13" t="s">
        <v>33</v>
      </c>
      <c r="AX3598" s="13" t="s">
        <v>72</v>
      </c>
      <c r="AY3598" s="245" t="s">
        <v>180</v>
      </c>
    </row>
    <row r="3599" s="13" customFormat="1">
      <c r="A3599" s="13"/>
      <c r="B3599" s="235"/>
      <c r="C3599" s="236"/>
      <c r="D3599" s="228" t="s">
        <v>193</v>
      </c>
      <c r="E3599" s="237" t="s">
        <v>19</v>
      </c>
      <c r="F3599" s="238" t="s">
        <v>2136</v>
      </c>
      <c r="G3599" s="236"/>
      <c r="H3599" s="239">
        <v>3.3799999999999999</v>
      </c>
      <c r="I3599" s="240"/>
      <c r="J3599" s="236"/>
      <c r="K3599" s="236"/>
      <c r="L3599" s="241"/>
      <c r="M3599" s="242"/>
      <c r="N3599" s="243"/>
      <c r="O3599" s="243"/>
      <c r="P3599" s="243"/>
      <c r="Q3599" s="243"/>
      <c r="R3599" s="243"/>
      <c r="S3599" s="243"/>
      <c r="T3599" s="244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45" t="s">
        <v>193</v>
      </c>
      <c r="AU3599" s="245" t="s">
        <v>82</v>
      </c>
      <c r="AV3599" s="13" t="s">
        <v>82</v>
      </c>
      <c r="AW3599" s="13" t="s">
        <v>33</v>
      </c>
      <c r="AX3599" s="13" t="s">
        <v>72</v>
      </c>
      <c r="AY3599" s="245" t="s">
        <v>180</v>
      </c>
    </row>
    <row r="3600" s="14" customFormat="1">
      <c r="A3600" s="14"/>
      <c r="B3600" s="246"/>
      <c r="C3600" s="247"/>
      <c r="D3600" s="228" t="s">
        <v>193</v>
      </c>
      <c r="E3600" s="248" t="s">
        <v>19</v>
      </c>
      <c r="F3600" s="249" t="s">
        <v>2063</v>
      </c>
      <c r="G3600" s="247"/>
      <c r="H3600" s="248" t="s">
        <v>19</v>
      </c>
      <c r="I3600" s="250"/>
      <c r="J3600" s="247"/>
      <c r="K3600" s="247"/>
      <c r="L3600" s="251"/>
      <c r="M3600" s="252"/>
      <c r="N3600" s="253"/>
      <c r="O3600" s="253"/>
      <c r="P3600" s="253"/>
      <c r="Q3600" s="253"/>
      <c r="R3600" s="253"/>
      <c r="S3600" s="253"/>
      <c r="T3600" s="254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T3600" s="255" t="s">
        <v>193</v>
      </c>
      <c r="AU3600" s="255" t="s">
        <v>82</v>
      </c>
      <c r="AV3600" s="14" t="s">
        <v>80</v>
      </c>
      <c r="AW3600" s="14" t="s">
        <v>33</v>
      </c>
      <c r="AX3600" s="14" t="s">
        <v>72</v>
      </c>
      <c r="AY3600" s="255" t="s">
        <v>180</v>
      </c>
    </row>
    <row r="3601" s="13" customFormat="1">
      <c r="A3601" s="13"/>
      <c r="B3601" s="235"/>
      <c r="C3601" s="236"/>
      <c r="D3601" s="228" t="s">
        <v>193</v>
      </c>
      <c r="E3601" s="237" t="s">
        <v>19</v>
      </c>
      <c r="F3601" s="238" t="s">
        <v>2137</v>
      </c>
      <c r="G3601" s="236"/>
      <c r="H3601" s="239">
        <v>28.75</v>
      </c>
      <c r="I3601" s="240"/>
      <c r="J3601" s="236"/>
      <c r="K3601" s="236"/>
      <c r="L3601" s="241"/>
      <c r="M3601" s="242"/>
      <c r="N3601" s="243"/>
      <c r="O3601" s="243"/>
      <c r="P3601" s="243"/>
      <c r="Q3601" s="243"/>
      <c r="R3601" s="243"/>
      <c r="S3601" s="243"/>
      <c r="T3601" s="244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45" t="s">
        <v>193</v>
      </c>
      <c r="AU3601" s="245" t="s">
        <v>82</v>
      </c>
      <c r="AV3601" s="13" t="s">
        <v>82</v>
      </c>
      <c r="AW3601" s="13" t="s">
        <v>33</v>
      </c>
      <c r="AX3601" s="13" t="s">
        <v>72</v>
      </c>
      <c r="AY3601" s="245" t="s">
        <v>180</v>
      </c>
    </row>
    <row r="3602" s="13" customFormat="1">
      <c r="A3602" s="13"/>
      <c r="B3602" s="235"/>
      <c r="C3602" s="236"/>
      <c r="D3602" s="228" t="s">
        <v>193</v>
      </c>
      <c r="E3602" s="237" t="s">
        <v>19</v>
      </c>
      <c r="F3602" s="238" t="s">
        <v>2138</v>
      </c>
      <c r="G3602" s="236"/>
      <c r="H3602" s="239">
        <v>-3.641</v>
      </c>
      <c r="I3602" s="240"/>
      <c r="J3602" s="236"/>
      <c r="K3602" s="236"/>
      <c r="L3602" s="241"/>
      <c r="M3602" s="242"/>
      <c r="N3602" s="243"/>
      <c r="O3602" s="243"/>
      <c r="P3602" s="243"/>
      <c r="Q3602" s="243"/>
      <c r="R3602" s="243"/>
      <c r="S3602" s="243"/>
      <c r="T3602" s="244"/>
      <c r="U3602" s="13"/>
      <c r="V3602" s="13"/>
      <c r="W3602" s="13"/>
      <c r="X3602" s="13"/>
      <c r="Y3602" s="13"/>
      <c r="Z3602" s="13"/>
      <c r="AA3602" s="13"/>
      <c r="AB3602" s="13"/>
      <c r="AC3602" s="13"/>
      <c r="AD3602" s="13"/>
      <c r="AE3602" s="13"/>
      <c r="AT3602" s="245" t="s">
        <v>193</v>
      </c>
      <c r="AU3602" s="245" t="s">
        <v>82</v>
      </c>
      <c r="AV3602" s="13" t="s">
        <v>82</v>
      </c>
      <c r="AW3602" s="13" t="s">
        <v>33</v>
      </c>
      <c r="AX3602" s="13" t="s">
        <v>72</v>
      </c>
      <c r="AY3602" s="245" t="s">
        <v>180</v>
      </c>
    </row>
    <row r="3603" s="14" customFormat="1">
      <c r="A3603" s="14"/>
      <c r="B3603" s="246"/>
      <c r="C3603" s="247"/>
      <c r="D3603" s="228" t="s">
        <v>193</v>
      </c>
      <c r="E3603" s="248" t="s">
        <v>19</v>
      </c>
      <c r="F3603" s="249" t="s">
        <v>2072</v>
      </c>
      <c r="G3603" s="247"/>
      <c r="H3603" s="248" t="s">
        <v>19</v>
      </c>
      <c r="I3603" s="250"/>
      <c r="J3603" s="247"/>
      <c r="K3603" s="247"/>
      <c r="L3603" s="251"/>
      <c r="M3603" s="252"/>
      <c r="N3603" s="253"/>
      <c r="O3603" s="253"/>
      <c r="P3603" s="253"/>
      <c r="Q3603" s="253"/>
      <c r="R3603" s="253"/>
      <c r="S3603" s="253"/>
      <c r="T3603" s="254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T3603" s="255" t="s">
        <v>193</v>
      </c>
      <c r="AU3603" s="255" t="s">
        <v>82</v>
      </c>
      <c r="AV3603" s="14" t="s">
        <v>80</v>
      </c>
      <c r="AW3603" s="14" t="s">
        <v>33</v>
      </c>
      <c r="AX3603" s="14" t="s">
        <v>72</v>
      </c>
      <c r="AY3603" s="255" t="s">
        <v>180</v>
      </c>
    </row>
    <row r="3604" s="13" customFormat="1">
      <c r="A3604" s="13"/>
      <c r="B3604" s="235"/>
      <c r="C3604" s="236"/>
      <c r="D3604" s="228" t="s">
        <v>193</v>
      </c>
      <c r="E3604" s="237" t="s">
        <v>19</v>
      </c>
      <c r="F3604" s="238" t="s">
        <v>3365</v>
      </c>
      <c r="G3604" s="236"/>
      <c r="H3604" s="239">
        <v>-1.766</v>
      </c>
      <c r="I3604" s="240"/>
      <c r="J3604" s="236"/>
      <c r="K3604" s="236"/>
      <c r="L3604" s="241"/>
      <c r="M3604" s="242"/>
      <c r="N3604" s="243"/>
      <c r="O3604" s="243"/>
      <c r="P3604" s="243"/>
      <c r="Q3604" s="243"/>
      <c r="R3604" s="243"/>
      <c r="S3604" s="243"/>
      <c r="T3604" s="244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45" t="s">
        <v>193</v>
      </c>
      <c r="AU3604" s="245" t="s">
        <v>82</v>
      </c>
      <c r="AV3604" s="13" t="s">
        <v>82</v>
      </c>
      <c r="AW3604" s="13" t="s">
        <v>33</v>
      </c>
      <c r="AX3604" s="13" t="s">
        <v>72</v>
      </c>
      <c r="AY3604" s="245" t="s">
        <v>180</v>
      </c>
    </row>
    <row r="3605" s="14" customFormat="1">
      <c r="A3605" s="14"/>
      <c r="B3605" s="246"/>
      <c r="C3605" s="247"/>
      <c r="D3605" s="228" t="s">
        <v>193</v>
      </c>
      <c r="E3605" s="248" t="s">
        <v>19</v>
      </c>
      <c r="F3605" s="249" t="s">
        <v>3735</v>
      </c>
      <c r="G3605" s="247"/>
      <c r="H3605" s="248" t="s">
        <v>19</v>
      </c>
      <c r="I3605" s="250"/>
      <c r="J3605" s="247"/>
      <c r="K3605" s="247"/>
      <c r="L3605" s="251"/>
      <c r="M3605" s="252"/>
      <c r="N3605" s="253"/>
      <c r="O3605" s="253"/>
      <c r="P3605" s="253"/>
      <c r="Q3605" s="253"/>
      <c r="R3605" s="253"/>
      <c r="S3605" s="253"/>
      <c r="T3605" s="254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T3605" s="255" t="s">
        <v>193</v>
      </c>
      <c r="AU3605" s="255" t="s">
        <v>82</v>
      </c>
      <c r="AV3605" s="14" t="s">
        <v>80</v>
      </c>
      <c r="AW3605" s="14" t="s">
        <v>33</v>
      </c>
      <c r="AX3605" s="14" t="s">
        <v>72</v>
      </c>
      <c r="AY3605" s="255" t="s">
        <v>180</v>
      </c>
    </row>
    <row r="3606" s="13" customFormat="1">
      <c r="A3606" s="13"/>
      <c r="B3606" s="235"/>
      <c r="C3606" s="236"/>
      <c r="D3606" s="228" t="s">
        <v>193</v>
      </c>
      <c r="E3606" s="237" t="s">
        <v>19</v>
      </c>
      <c r="F3606" s="238" t="s">
        <v>3736</v>
      </c>
      <c r="G3606" s="236"/>
      <c r="H3606" s="239">
        <v>-19.606999999999999</v>
      </c>
      <c r="I3606" s="240"/>
      <c r="J3606" s="236"/>
      <c r="K3606" s="236"/>
      <c r="L3606" s="241"/>
      <c r="M3606" s="242"/>
      <c r="N3606" s="243"/>
      <c r="O3606" s="243"/>
      <c r="P3606" s="243"/>
      <c r="Q3606" s="243"/>
      <c r="R3606" s="243"/>
      <c r="S3606" s="243"/>
      <c r="T3606" s="244"/>
      <c r="U3606" s="13"/>
      <c r="V3606" s="13"/>
      <c r="W3606" s="13"/>
      <c r="X3606" s="13"/>
      <c r="Y3606" s="13"/>
      <c r="Z3606" s="13"/>
      <c r="AA3606" s="13"/>
      <c r="AB3606" s="13"/>
      <c r="AC3606" s="13"/>
      <c r="AD3606" s="13"/>
      <c r="AE3606" s="13"/>
      <c r="AT3606" s="245" t="s">
        <v>193</v>
      </c>
      <c r="AU3606" s="245" t="s">
        <v>82</v>
      </c>
      <c r="AV3606" s="13" t="s">
        <v>82</v>
      </c>
      <c r="AW3606" s="13" t="s">
        <v>33</v>
      </c>
      <c r="AX3606" s="13" t="s">
        <v>72</v>
      </c>
      <c r="AY3606" s="245" t="s">
        <v>180</v>
      </c>
    </row>
    <row r="3607" s="16" customFormat="1">
      <c r="A3607" s="16"/>
      <c r="B3607" s="267"/>
      <c r="C3607" s="268"/>
      <c r="D3607" s="228" t="s">
        <v>193</v>
      </c>
      <c r="E3607" s="269" t="s">
        <v>19</v>
      </c>
      <c r="F3607" s="270" t="s">
        <v>473</v>
      </c>
      <c r="G3607" s="268"/>
      <c r="H3607" s="271">
        <v>221.69200000000001</v>
      </c>
      <c r="I3607" s="272"/>
      <c r="J3607" s="268"/>
      <c r="K3607" s="268"/>
      <c r="L3607" s="273"/>
      <c r="M3607" s="274"/>
      <c r="N3607" s="275"/>
      <c r="O3607" s="275"/>
      <c r="P3607" s="275"/>
      <c r="Q3607" s="275"/>
      <c r="R3607" s="275"/>
      <c r="S3607" s="275"/>
      <c r="T3607" s="276"/>
      <c r="U3607" s="16"/>
      <c r="V3607" s="16"/>
      <c r="W3607" s="16"/>
      <c r="X3607" s="16"/>
      <c r="Y3607" s="16"/>
      <c r="Z3607" s="16"/>
      <c r="AA3607" s="16"/>
      <c r="AB3607" s="16"/>
      <c r="AC3607" s="16"/>
      <c r="AD3607" s="16"/>
      <c r="AE3607" s="16"/>
      <c r="AT3607" s="277" t="s">
        <v>193</v>
      </c>
      <c r="AU3607" s="277" t="s">
        <v>82</v>
      </c>
      <c r="AV3607" s="16" t="s">
        <v>100</v>
      </c>
      <c r="AW3607" s="16" t="s">
        <v>33</v>
      </c>
      <c r="AX3607" s="16" t="s">
        <v>72</v>
      </c>
      <c r="AY3607" s="277" t="s">
        <v>180</v>
      </c>
    </row>
    <row r="3608" s="15" customFormat="1">
      <c r="A3608" s="15"/>
      <c r="B3608" s="256"/>
      <c r="C3608" s="257"/>
      <c r="D3608" s="228" t="s">
        <v>193</v>
      </c>
      <c r="E3608" s="258" t="s">
        <v>19</v>
      </c>
      <c r="F3608" s="259" t="s">
        <v>353</v>
      </c>
      <c r="G3608" s="257"/>
      <c r="H3608" s="260">
        <v>388.49000000000001</v>
      </c>
      <c r="I3608" s="261"/>
      <c r="J3608" s="257"/>
      <c r="K3608" s="257"/>
      <c r="L3608" s="262"/>
      <c r="M3608" s="263"/>
      <c r="N3608" s="264"/>
      <c r="O3608" s="264"/>
      <c r="P3608" s="264"/>
      <c r="Q3608" s="264"/>
      <c r="R3608" s="264"/>
      <c r="S3608" s="264"/>
      <c r="T3608" s="265"/>
      <c r="U3608" s="15"/>
      <c r="V3608" s="15"/>
      <c r="W3608" s="15"/>
      <c r="X3608" s="15"/>
      <c r="Y3608" s="15"/>
      <c r="Z3608" s="15"/>
      <c r="AA3608" s="15"/>
      <c r="AB3608" s="15"/>
      <c r="AC3608" s="15"/>
      <c r="AD3608" s="15"/>
      <c r="AE3608" s="15"/>
      <c r="AT3608" s="266" t="s">
        <v>193</v>
      </c>
      <c r="AU3608" s="266" t="s">
        <v>82</v>
      </c>
      <c r="AV3608" s="15" t="s">
        <v>187</v>
      </c>
      <c r="AW3608" s="15" t="s">
        <v>33</v>
      </c>
      <c r="AX3608" s="15" t="s">
        <v>80</v>
      </c>
      <c r="AY3608" s="266" t="s">
        <v>180</v>
      </c>
    </row>
    <row r="3609" s="2" customFormat="1" ht="16.5" customHeight="1">
      <c r="A3609" s="40"/>
      <c r="B3609" s="41"/>
      <c r="C3609" s="282" t="s">
        <v>3766</v>
      </c>
      <c r="D3609" s="282" t="s">
        <v>754</v>
      </c>
      <c r="E3609" s="283" t="s">
        <v>3767</v>
      </c>
      <c r="F3609" s="284" t="s">
        <v>3768</v>
      </c>
      <c r="G3609" s="285" t="s">
        <v>185</v>
      </c>
      <c r="H3609" s="286">
        <v>408.44999999999999</v>
      </c>
      <c r="I3609" s="287"/>
      <c r="J3609" s="288">
        <f>ROUND(I3609*H3609,2)</f>
        <v>0</v>
      </c>
      <c r="K3609" s="284" t="s">
        <v>186</v>
      </c>
      <c r="L3609" s="289"/>
      <c r="M3609" s="290" t="s">
        <v>19</v>
      </c>
      <c r="N3609" s="291" t="s">
        <v>43</v>
      </c>
      <c r="O3609" s="86"/>
      <c r="P3609" s="224">
        <f>O3609*H3609</f>
        <v>0</v>
      </c>
      <c r="Q3609" s="224">
        <v>0.0040000000000000001</v>
      </c>
      <c r="R3609" s="224">
        <f>Q3609*H3609</f>
        <v>1.6337999999999999</v>
      </c>
      <c r="S3609" s="224">
        <v>0</v>
      </c>
      <c r="T3609" s="225">
        <f>S3609*H3609</f>
        <v>0</v>
      </c>
      <c r="U3609" s="40"/>
      <c r="V3609" s="40"/>
      <c r="W3609" s="40"/>
      <c r="X3609" s="40"/>
      <c r="Y3609" s="40"/>
      <c r="Z3609" s="40"/>
      <c r="AA3609" s="40"/>
      <c r="AB3609" s="40"/>
      <c r="AC3609" s="40"/>
      <c r="AD3609" s="40"/>
      <c r="AE3609" s="40"/>
      <c r="AR3609" s="226" t="s">
        <v>398</v>
      </c>
      <c r="AT3609" s="226" t="s">
        <v>754</v>
      </c>
      <c r="AU3609" s="226" t="s">
        <v>82</v>
      </c>
      <c r="AY3609" s="19" t="s">
        <v>180</v>
      </c>
      <c r="BE3609" s="227">
        <f>IF(N3609="základní",J3609,0)</f>
        <v>0</v>
      </c>
      <c r="BF3609" s="227">
        <f>IF(N3609="snížená",J3609,0)</f>
        <v>0</v>
      </c>
      <c r="BG3609" s="227">
        <f>IF(N3609="zákl. přenesená",J3609,0)</f>
        <v>0</v>
      </c>
      <c r="BH3609" s="227">
        <f>IF(N3609="sníž. přenesená",J3609,0)</f>
        <v>0</v>
      </c>
      <c r="BI3609" s="227">
        <f>IF(N3609="nulová",J3609,0)</f>
        <v>0</v>
      </c>
      <c r="BJ3609" s="19" t="s">
        <v>80</v>
      </c>
      <c r="BK3609" s="227">
        <f>ROUND(I3609*H3609,2)</f>
        <v>0</v>
      </c>
      <c r="BL3609" s="19" t="s">
        <v>286</v>
      </c>
      <c r="BM3609" s="226" t="s">
        <v>3769</v>
      </c>
    </row>
    <row r="3610" s="2" customFormat="1">
      <c r="A3610" s="40"/>
      <c r="B3610" s="41"/>
      <c r="C3610" s="42"/>
      <c r="D3610" s="228" t="s">
        <v>189</v>
      </c>
      <c r="E3610" s="42"/>
      <c r="F3610" s="229" t="s">
        <v>3768</v>
      </c>
      <c r="G3610" s="42"/>
      <c r="H3610" s="42"/>
      <c r="I3610" s="230"/>
      <c r="J3610" s="42"/>
      <c r="K3610" s="42"/>
      <c r="L3610" s="46"/>
      <c r="M3610" s="231"/>
      <c r="N3610" s="232"/>
      <c r="O3610" s="86"/>
      <c r="P3610" s="86"/>
      <c r="Q3610" s="86"/>
      <c r="R3610" s="86"/>
      <c r="S3610" s="86"/>
      <c r="T3610" s="87"/>
      <c r="U3610" s="40"/>
      <c r="V3610" s="40"/>
      <c r="W3610" s="40"/>
      <c r="X3610" s="40"/>
      <c r="Y3610" s="40"/>
      <c r="Z3610" s="40"/>
      <c r="AA3610" s="40"/>
      <c r="AB3610" s="40"/>
      <c r="AC3610" s="40"/>
      <c r="AD3610" s="40"/>
      <c r="AE3610" s="40"/>
      <c r="AT3610" s="19" t="s">
        <v>189</v>
      </c>
      <c r="AU3610" s="19" t="s">
        <v>82</v>
      </c>
    </row>
    <row r="3611" s="13" customFormat="1">
      <c r="A3611" s="13"/>
      <c r="B3611" s="235"/>
      <c r="C3611" s="236"/>
      <c r="D3611" s="228" t="s">
        <v>193</v>
      </c>
      <c r="E3611" s="237" t="s">
        <v>19</v>
      </c>
      <c r="F3611" s="238" t="s">
        <v>3770</v>
      </c>
      <c r="G3611" s="236"/>
      <c r="H3611" s="239">
        <v>408.44999999999999</v>
      </c>
      <c r="I3611" s="240"/>
      <c r="J3611" s="236"/>
      <c r="K3611" s="236"/>
      <c r="L3611" s="241"/>
      <c r="M3611" s="242"/>
      <c r="N3611" s="243"/>
      <c r="O3611" s="243"/>
      <c r="P3611" s="243"/>
      <c r="Q3611" s="243"/>
      <c r="R3611" s="243"/>
      <c r="S3611" s="243"/>
      <c r="T3611" s="244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45" t="s">
        <v>193</v>
      </c>
      <c r="AU3611" s="245" t="s">
        <v>82</v>
      </c>
      <c r="AV3611" s="13" t="s">
        <v>82</v>
      </c>
      <c r="AW3611" s="13" t="s">
        <v>33</v>
      </c>
      <c r="AX3611" s="13" t="s">
        <v>80</v>
      </c>
      <c r="AY3611" s="245" t="s">
        <v>180</v>
      </c>
    </row>
    <row r="3612" s="2" customFormat="1" ht="16.5" customHeight="1">
      <c r="A3612" s="40"/>
      <c r="B3612" s="41"/>
      <c r="C3612" s="282" t="s">
        <v>3771</v>
      </c>
      <c r="D3612" s="282" t="s">
        <v>754</v>
      </c>
      <c r="E3612" s="283" t="s">
        <v>3772</v>
      </c>
      <c r="F3612" s="284" t="s">
        <v>3773</v>
      </c>
      <c r="G3612" s="285" t="s">
        <v>185</v>
      </c>
      <c r="H3612" s="286">
        <v>408.44999999999999</v>
      </c>
      <c r="I3612" s="287"/>
      <c r="J3612" s="288">
        <f>ROUND(I3612*H3612,2)</f>
        <v>0</v>
      </c>
      <c r="K3612" s="284" t="s">
        <v>19</v>
      </c>
      <c r="L3612" s="289"/>
      <c r="M3612" s="290" t="s">
        <v>19</v>
      </c>
      <c r="N3612" s="291" t="s">
        <v>43</v>
      </c>
      <c r="O3612" s="86"/>
      <c r="P3612" s="224">
        <f>O3612*H3612</f>
        <v>0</v>
      </c>
      <c r="Q3612" s="224">
        <v>0</v>
      </c>
      <c r="R3612" s="224">
        <f>Q3612*H3612</f>
        <v>0</v>
      </c>
      <c r="S3612" s="224">
        <v>0</v>
      </c>
      <c r="T3612" s="225">
        <f>S3612*H3612</f>
        <v>0</v>
      </c>
      <c r="U3612" s="40"/>
      <c r="V3612" s="40"/>
      <c r="W3612" s="40"/>
      <c r="X3612" s="40"/>
      <c r="Y3612" s="40"/>
      <c r="Z3612" s="40"/>
      <c r="AA3612" s="40"/>
      <c r="AB3612" s="40"/>
      <c r="AC3612" s="40"/>
      <c r="AD3612" s="40"/>
      <c r="AE3612" s="40"/>
      <c r="AR3612" s="226" t="s">
        <v>398</v>
      </c>
      <c r="AT3612" s="226" t="s">
        <v>754</v>
      </c>
      <c r="AU3612" s="226" t="s">
        <v>82</v>
      </c>
      <c r="AY3612" s="19" t="s">
        <v>180</v>
      </c>
      <c r="BE3612" s="227">
        <f>IF(N3612="základní",J3612,0)</f>
        <v>0</v>
      </c>
      <c r="BF3612" s="227">
        <f>IF(N3612="snížená",J3612,0)</f>
        <v>0</v>
      </c>
      <c r="BG3612" s="227">
        <f>IF(N3612="zákl. přenesená",J3612,0)</f>
        <v>0</v>
      </c>
      <c r="BH3612" s="227">
        <f>IF(N3612="sníž. přenesená",J3612,0)</f>
        <v>0</v>
      </c>
      <c r="BI3612" s="227">
        <f>IF(N3612="nulová",J3612,0)</f>
        <v>0</v>
      </c>
      <c r="BJ3612" s="19" t="s">
        <v>80</v>
      </c>
      <c r="BK3612" s="227">
        <f>ROUND(I3612*H3612,2)</f>
        <v>0</v>
      </c>
      <c r="BL3612" s="19" t="s">
        <v>286</v>
      </c>
      <c r="BM3612" s="226" t="s">
        <v>3774</v>
      </c>
    </row>
    <row r="3613" s="2" customFormat="1">
      <c r="A3613" s="40"/>
      <c r="B3613" s="41"/>
      <c r="C3613" s="42"/>
      <c r="D3613" s="228" t="s">
        <v>189</v>
      </c>
      <c r="E3613" s="42"/>
      <c r="F3613" s="229" t="s">
        <v>3773</v>
      </c>
      <c r="G3613" s="42"/>
      <c r="H3613" s="42"/>
      <c r="I3613" s="230"/>
      <c r="J3613" s="42"/>
      <c r="K3613" s="42"/>
      <c r="L3613" s="46"/>
      <c r="M3613" s="231"/>
      <c r="N3613" s="232"/>
      <c r="O3613" s="86"/>
      <c r="P3613" s="86"/>
      <c r="Q3613" s="86"/>
      <c r="R3613" s="86"/>
      <c r="S3613" s="86"/>
      <c r="T3613" s="87"/>
      <c r="U3613" s="40"/>
      <c r="V3613" s="40"/>
      <c r="W3613" s="40"/>
      <c r="X3613" s="40"/>
      <c r="Y3613" s="40"/>
      <c r="Z3613" s="40"/>
      <c r="AA3613" s="40"/>
      <c r="AB3613" s="40"/>
      <c r="AC3613" s="40"/>
      <c r="AD3613" s="40"/>
      <c r="AE3613" s="40"/>
      <c r="AT3613" s="19" t="s">
        <v>189</v>
      </c>
      <c r="AU3613" s="19" t="s">
        <v>82</v>
      </c>
    </row>
    <row r="3614" s="13" customFormat="1">
      <c r="A3614" s="13"/>
      <c r="B3614" s="235"/>
      <c r="C3614" s="236"/>
      <c r="D3614" s="228" t="s">
        <v>193</v>
      </c>
      <c r="E3614" s="237" t="s">
        <v>19</v>
      </c>
      <c r="F3614" s="238" t="s">
        <v>3770</v>
      </c>
      <c r="G3614" s="236"/>
      <c r="H3614" s="239">
        <v>408.44999999999999</v>
      </c>
      <c r="I3614" s="240"/>
      <c r="J3614" s="236"/>
      <c r="K3614" s="236"/>
      <c r="L3614" s="241"/>
      <c r="M3614" s="242"/>
      <c r="N3614" s="243"/>
      <c r="O3614" s="243"/>
      <c r="P3614" s="243"/>
      <c r="Q3614" s="243"/>
      <c r="R3614" s="243"/>
      <c r="S3614" s="243"/>
      <c r="T3614" s="244"/>
      <c r="U3614" s="13"/>
      <c r="V3614" s="13"/>
      <c r="W3614" s="13"/>
      <c r="X3614" s="13"/>
      <c r="Y3614" s="13"/>
      <c r="Z3614" s="13"/>
      <c r="AA3614" s="13"/>
      <c r="AB3614" s="13"/>
      <c r="AC3614" s="13"/>
      <c r="AD3614" s="13"/>
      <c r="AE3614" s="13"/>
      <c r="AT3614" s="245" t="s">
        <v>193</v>
      </c>
      <c r="AU3614" s="245" t="s">
        <v>82</v>
      </c>
      <c r="AV3614" s="13" t="s">
        <v>82</v>
      </c>
      <c r="AW3614" s="13" t="s">
        <v>33</v>
      </c>
      <c r="AX3614" s="13" t="s">
        <v>80</v>
      </c>
      <c r="AY3614" s="245" t="s">
        <v>180</v>
      </c>
    </row>
    <row r="3615" s="2" customFormat="1" ht="16.5" customHeight="1">
      <c r="A3615" s="40"/>
      <c r="B3615" s="41"/>
      <c r="C3615" s="215" t="s">
        <v>3775</v>
      </c>
      <c r="D3615" s="215" t="s">
        <v>182</v>
      </c>
      <c r="E3615" s="216" t="s">
        <v>3776</v>
      </c>
      <c r="F3615" s="217" t="s">
        <v>3777</v>
      </c>
      <c r="G3615" s="218" t="s">
        <v>3347</v>
      </c>
      <c r="H3615" s="293"/>
      <c r="I3615" s="220"/>
      <c r="J3615" s="221">
        <f>ROUND(I3615*H3615,2)</f>
        <v>0</v>
      </c>
      <c r="K3615" s="217" t="s">
        <v>186</v>
      </c>
      <c r="L3615" s="46"/>
      <c r="M3615" s="222" t="s">
        <v>19</v>
      </c>
      <c r="N3615" s="223" t="s">
        <v>43</v>
      </c>
      <c r="O3615" s="86"/>
      <c r="P3615" s="224">
        <f>O3615*H3615</f>
        <v>0</v>
      </c>
      <c r="Q3615" s="224">
        <v>0</v>
      </c>
      <c r="R3615" s="224">
        <f>Q3615*H3615</f>
        <v>0</v>
      </c>
      <c r="S3615" s="224">
        <v>0</v>
      </c>
      <c r="T3615" s="225">
        <f>S3615*H3615</f>
        <v>0</v>
      </c>
      <c r="U3615" s="40"/>
      <c r="V3615" s="40"/>
      <c r="W3615" s="40"/>
      <c r="X3615" s="40"/>
      <c r="Y3615" s="40"/>
      <c r="Z3615" s="40"/>
      <c r="AA3615" s="40"/>
      <c r="AB3615" s="40"/>
      <c r="AC3615" s="40"/>
      <c r="AD3615" s="40"/>
      <c r="AE3615" s="40"/>
      <c r="AR3615" s="226" t="s">
        <v>286</v>
      </c>
      <c r="AT3615" s="226" t="s">
        <v>182</v>
      </c>
      <c r="AU3615" s="226" t="s">
        <v>82</v>
      </c>
      <c r="AY3615" s="19" t="s">
        <v>180</v>
      </c>
      <c r="BE3615" s="227">
        <f>IF(N3615="základní",J3615,0)</f>
        <v>0</v>
      </c>
      <c r="BF3615" s="227">
        <f>IF(N3615="snížená",J3615,0)</f>
        <v>0</v>
      </c>
      <c r="BG3615" s="227">
        <f>IF(N3615="zákl. přenesená",J3615,0)</f>
        <v>0</v>
      </c>
      <c r="BH3615" s="227">
        <f>IF(N3615="sníž. přenesená",J3615,0)</f>
        <v>0</v>
      </c>
      <c r="BI3615" s="227">
        <f>IF(N3615="nulová",J3615,0)</f>
        <v>0</v>
      </c>
      <c r="BJ3615" s="19" t="s">
        <v>80</v>
      </c>
      <c r="BK3615" s="227">
        <f>ROUND(I3615*H3615,2)</f>
        <v>0</v>
      </c>
      <c r="BL3615" s="19" t="s">
        <v>286</v>
      </c>
      <c r="BM3615" s="226" t="s">
        <v>3778</v>
      </c>
    </row>
    <row r="3616" s="2" customFormat="1">
      <c r="A3616" s="40"/>
      <c r="B3616" s="41"/>
      <c r="C3616" s="42"/>
      <c r="D3616" s="228" t="s">
        <v>189</v>
      </c>
      <c r="E3616" s="42"/>
      <c r="F3616" s="229" t="s">
        <v>3779</v>
      </c>
      <c r="G3616" s="42"/>
      <c r="H3616" s="42"/>
      <c r="I3616" s="230"/>
      <c r="J3616" s="42"/>
      <c r="K3616" s="42"/>
      <c r="L3616" s="46"/>
      <c r="M3616" s="231"/>
      <c r="N3616" s="232"/>
      <c r="O3616" s="86"/>
      <c r="P3616" s="86"/>
      <c r="Q3616" s="86"/>
      <c r="R3616" s="86"/>
      <c r="S3616" s="86"/>
      <c r="T3616" s="87"/>
      <c r="U3616" s="40"/>
      <c r="V3616" s="40"/>
      <c r="W3616" s="40"/>
      <c r="X3616" s="40"/>
      <c r="Y3616" s="40"/>
      <c r="Z3616" s="40"/>
      <c r="AA3616" s="40"/>
      <c r="AB3616" s="40"/>
      <c r="AC3616" s="40"/>
      <c r="AD3616" s="40"/>
      <c r="AE3616" s="40"/>
      <c r="AT3616" s="19" t="s">
        <v>189</v>
      </c>
      <c r="AU3616" s="19" t="s">
        <v>82</v>
      </c>
    </row>
    <row r="3617" s="2" customFormat="1">
      <c r="A3617" s="40"/>
      <c r="B3617" s="41"/>
      <c r="C3617" s="42"/>
      <c r="D3617" s="233" t="s">
        <v>191</v>
      </c>
      <c r="E3617" s="42"/>
      <c r="F3617" s="234" t="s">
        <v>3780</v>
      </c>
      <c r="G3617" s="42"/>
      <c r="H3617" s="42"/>
      <c r="I3617" s="230"/>
      <c r="J3617" s="42"/>
      <c r="K3617" s="42"/>
      <c r="L3617" s="46"/>
      <c r="M3617" s="231"/>
      <c r="N3617" s="232"/>
      <c r="O3617" s="86"/>
      <c r="P3617" s="86"/>
      <c r="Q3617" s="86"/>
      <c r="R3617" s="86"/>
      <c r="S3617" s="86"/>
      <c r="T3617" s="87"/>
      <c r="U3617" s="40"/>
      <c r="V3617" s="40"/>
      <c r="W3617" s="40"/>
      <c r="X3617" s="40"/>
      <c r="Y3617" s="40"/>
      <c r="Z3617" s="40"/>
      <c r="AA3617" s="40"/>
      <c r="AB3617" s="40"/>
      <c r="AC3617" s="40"/>
      <c r="AD3617" s="40"/>
      <c r="AE3617" s="40"/>
      <c r="AT3617" s="19" t="s">
        <v>191</v>
      </c>
      <c r="AU3617" s="19" t="s">
        <v>82</v>
      </c>
    </row>
    <row r="3618" s="12" customFormat="1" ht="22.8" customHeight="1">
      <c r="A3618" s="12"/>
      <c r="B3618" s="199"/>
      <c r="C3618" s="200"/>
      <c r="D3618" s="201" t="s">
        <v>71</v>
      </c>
      <c r="E3618" s="213" t="s">
        <v>3781</v>
      </c>
      <c r="F3618" s="213" t="s">
        <v>3782</v>
      </c>
      <c r="G3618" s="200"/>
      <c r="H3618" s="200"/>
      <c r="I3618" s="203"/>
      <c r="J3618" s="214">
        <f>BK3618</f>
        <v>0</v>
      </c>
      <c r="K3618" s="200"/>
      <c r="L3618" s="205"/>
      <c r="M3618" s="206"/>
      <c r="N3618" s="207"/>
      <c r="O3618" s="207"/>
      <c r="P3618" s="208">
        <f>SUM(P3619:P3632)</f>
        <v>0</v>
      </c>
      <c r="Q3618" s="207"/>
      <c r="R3618" s="208">
        <f>SUM(R3619:R3632)</f>
        <v>0.004705260000000001</v>
      </c>
      <c r="S3618" s="207"/>
      <c r="T3618" s="209">
        <f>SUM(T3619:T3632)</f>
        <v>0</v>
      </c>
      <c r="U3618" s="12"/>
      <c r="V3618" s="12"/>
      <c r="W3618" s="12"/>
      <c r="X3618" s="12"/>
      <c r="Y3618" s="12"/>
      <c r="Z3618" s="12"/>
      <c r="AA3618" s="12"/>
      <c r="AB3618" s="12"/>
      <c r="AC3618" s="12"/>
      <c r="AD3618" s="12"/>
      <c r="AE3618" s="12"/>
      <c r="AR3618" s="210" t="s">
        <v>82</v>
      </c>
      <c r="AT3618" s="211" t="s">
        <v>71</v>
      </c>
      <c r="AU3618" s="211" t="s">
        <v>80</v>
      </c>
      <c r="AY3618" s="210" t="s">
        <v>180</v>
      </c>
      <c r="BK3618" s="212">
        <f>SUM(BK3619:BK3632)</f>
        <v>0</v>
      </c>
    </row>
    <row r="3619" s="2" customFormat="1" ht="16.5" customHeight="1">
      <c r="A3619" s="40"/>
      <c r="B3619" s="41"/>
      <c r="C3619" s="215" t="s">
        <v>3783</v>
      </c>
      <c r="D3619" s="215" t="s">
        <v>182</v>
      </c>
      <c r="E3619" s="216" t="s">
        <v>3784</v>
      </c>
      <c r="F3619" s="217" t="s">
        <v>3785</v>
      </c>
      <c r="G3619" s="218" t="s">
        <v>185</v>
      </c>
      <c r="H3619" s="219">
        <v>4.6130000000000004</v>
      </c>
      <c r="I3619" s="220"/>
      <c r="J3619" s="221">
        <f>ROUND(I3619*H3619,2)</f>
        <v>0</v>
      </c>
      <c r="K3619" s="217" t="s">
        <v>186</v>
      </c>
      <c r="L3619" s="46"/>
      <c r="M3619" s="222" t="s">
        <v>19</v>
      </c>
      <c r="N3619" s="223" t="s">
        <v>43</v>
      </c>
      <c r="O3619" s="86"/>
      <c r="P3619" s="224">
        <f>O3619*H3619</f>
        <v>0</v>
      </c>
      <c r="Q3619" s="224">
        <v>0.0010200000000000001</v>
      </c>
      <c r="R3619" s="224">
        <f>Q3619*H3619</f>
        <v>0.004705260000000001</v>
      </c>
      <c r="S3619" s="224">
        <v>0</v>
      </c>
      <c r="T3619" s="225">
        <f>S3619*H3619</f>
        <v>0</v>
      </c>
      <c r="U3619" s="40"/>
      <c r="V3619" s="40"/>
      <c r="W3619" s="40"/>
      <c r="X3619" s="40"/>
      <c r="Y3619" s="40"/>
      <c r="Z3619" s="40"/>
      <c r="AA3619" s="40"/>
      <c r="AB3619" s="40"/>
      <c r="AC3619" s="40"/>
      <c r="AD3619" s="40"/>
      <c r="AE3619" s="40"/>
      <c r="AR3619" s="226" t="s">
        <v>286</v>
      </c>
      <c r="AT3619" s="226" t="s">
        <v>182</v>
      </c>
      <c r="AU3619" s="226" t="s">
        <v>82</v>
      </c>
      <c r="AY3619" s="19" t="s">
        <v>180</v>
      </c>
      <c r="BE3619" s="227">
        <f>IF(N3619="základní",J3619,0)</f>
        <v>0</v>
      </c>
      <c r="BF3619" s="227">
        <f>IF(N3619="snížená",J3619,0)</f>
        <v>0</v>
      </c>
      <c r="BG3619" s="227">
        <f>IF(N3619="zákl. přenesená",J3619,0)</f>
        <v>0</v>
      </c>
      <c r="BH3619" s="227">
        <f>IF(N3619="sníž. přenesená",J3619,0)</f>
        <v>0</v>
      </c>
      <c r="BI3619" s="227">
        <f>IF(N3619="nulová",J3619,0)</f>
        <v>0</v>
      </c>
      <c r="BJ3619" s="19" t="s">
        <v>80</v>
      </c>
      <c r="BK3619" s="227">
        <f>ROUND(I3619*H3619,2)</f>
        <v>0</v>
      </c>
      <c r="BL3619" s="19" t="s">
        <v>286</v>
      </c>
      <c r="BM3619" s="226" t="s">
        <v>3786</v>
      </c>
    </row>
    <row r="3620" s="2" customFormat="1">
      <c r="A3620" s="40"/>
      <c r="B3620" s="41"/>
      <c r="C3620" s="42"/>
      <c r="D3620" s="228" t="s">
        <v>189</v>
      </c>
      <c r="E3620" s="42"/>
      <c r="F3620" s="229" t="s">
        <v>3787</v>
      </c>
      <c r="G3620" s="42"/>
      <c r="H3620" s="42"/>
      <c r="I3620" s="230"/>
      <c r="J3620" s="42"/>
      <c r="K3620" s="42"/>
      <c r="L3620" s="46"/>
      <c r="M3620" s="231"/>
      <c r="N3620" s="232"/>
      <c r="O3620" s="86"/>
      <c r="P3620" s="86"/>
      <c r="Q3620" s="86"/>
      <c r="R3620" s="86"/>
      <c r="S3620" s="86"/>
      <c r="T3620" s="87"/>
      <c r="U3620" s="40"/>
      <c r="V3620" s="40"/>
      <c r="W3620" s="40"/>
      <c r="X3620" s="40"/>
      <c r="Y3620" s="40"/>
      <c r="Z3620" s="40"/>
      <c r="AA3620" s="40"/>
      <c r="AB3620" s="40"/>
      <c r="AC3620" s="40"/>
      <c r="AD3620" s="40"/>
      <c r="AE3620" s="40"/>
      <c r="AT3620" s="19" t="s">
        <v>189</v>
      </c>
      <c r="AU3620" s="19" t="s">
        <v>82</v>
      </c>
    </row>
    <row r="3621" s="2" customFormat="1">
      <c r="A3621" s="40"/>
      <c r="B3621" s="41"/>
      <c r="C3621" s="42"/>
      <c r="D3621" s="233" t="s">
        <v>191</v>
      </c>
      <c r="E3621" s="42"/>
      <c r="F3621" s="234" t="s">
        <v>3788</v>
      </c>
      <c r="G3621" s="42"/>
      <c r="H3621" s="42"/>
      <c r="I3621" s="230"/>
      <c r="J3621" s="42"/>
      <c r="K3621" s="42"/>
      <c r="L3621" s="46"/>
      <c r="M3621" s="231"/>
      <c r="N3621" s="232"/>
      <c r="O3621" s="86"/>
      <c r="P3621" s="86"/>
      <c r="Q3621" s="86"/>
      <c r="R3621" s="86"/>
      <c r="S3621" s="86"/>
      <c r="T3621" s="87"/>
      <c r="U3621" s="40"/>
      <c r="V3621" s="40"/>
      <c r="W3621" s="40"/>
      <c r="X3621" s="40"/>
      <c r="Y3621" s="40"/>
      <c r="Z3621" s="40"/>
      <c r="AA3621" s="40"/>
      <c r="AB3621" s="40"/>
      <c r="AC3621" s="40"/>
      <c r="AD3621" s="40"/>
      <c r="AE3621" s="40"/>
      <c r="AT3621" s="19" t="s">
        <v>191</v>
      </c>
      <c r="AU3621" s="19" t="s">
        <v>82</v>
      </c>
    </row>
    <row r="3622" s="14" customFormat="1">
      <c r="A3622" s="14"/>
      <c r="B3622" s="246"/>
      <c r="C3622" s="247"/>
      <c r="D3622" s="228" t="s">
        <v>193</v>
      </c>
      <c r="E3622" s="248" t="s">
        <v>19</v>
      </c>
      <c r="F3622" s="249" t="s">
        <v>3789</v>
      </c>
      <c r="G3622" s="247"/>
      <c r="H3622" s="248" t="s">
        <v>19</v>
      </c>
      <c r="I3622" s="250"/>
      <c r="J3622" s="247"/>
      <c r="K3622" s="247"/>
      <c r="L3622" s="251"/>
      <c r="M3622" s="252"/>
      <c r="N3622" s="253"/>
      <c r="O3622" s="253"/>
      <c r="P3622" s="253"/>
      <c r="Q3622" s="253"/>
      <c r="R3622" s="253"/>
      <c r="S3622" s="253"/>
      <c r="T3622" s="254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T3622" s="255" t="s">
        <v>193</v>
      </c>
      <c r="AU3622" s="255" t="s">
        <v>82</v>
      </c>
      <c r="AV3622" s="14" t="s">
        <v>80</v>
      </c>
      <c r="AW3622" s="14" t="s">
        <v>33</v>
      </c>
      <c r="AX3622" s="14" t="s">
        <v>72</v>
      </c>
      <c r="AY3622" s="255" t="s">
        <v>180</v>
      </c>
    </row>
    <row r="3623" s="13" customFormat="1">
      <c r="A3623" s="13"/>
      <c r="B3623" s="235"/>
      <c r="C3623" s="236"/>
      <c r="D3623" s="228" t="s">
        <v>193</v>
      </c>
      <c r="E3623" s="237" t="s">
        <v>19</v>
      </c>
      <c r="F3623" s="238" t="s">
        <v>3790</v>
      </c>
      <c r="G3623" s="236"/>
      <c r="H3623" s="239">
        <v>4.6130000000000004</v>
      </c>
      <c r="I3623" s="240"/>
      <c r="J3623" s="236"/>
      <c r="K3623" s="236"/>
      <c r="L3623" s="241"/>
      <c r="M3623" s="242"/>
      <c r="N3623" s="243"/>
      <c r="O3623" s="243"/>
      <c r="P3623" s="243"/>
      <c r="Q3623" s="243"/>
      <c r="R3623" s="243"/>
      <c r="S3623" s="243"/>
      <c r="T3623" s="244"/>
      <c r="U3623" s="13"/>
      <c r="V3623" s="13"/>
      <c r="W3623" s="13"/>
      <c r="X3623" s="13"/>
      <c r="Y3623" s="13"/>
      <c r="Z3623" s="13"/>
      <c r="AA3623" s="13"/>
      <c r="AB3623" s="13"/>
      <c r="AC3623" s="13"/>
      <c r="AD3623" s="13"/>
      <c r="AE3623" s="13"/>
      <c r="AT3623" s="245" t="s">
        <v>193</v>
      </c>
      <c r="AU3623" s="245" t="s">
        <v>82</v>
      </c>
      <c r="AV3623" s="13" t="s">
        <v>82</v>
      </c>
      <c r="AW3623" s="13" t="s">
        <v>33</v>
      </c>
      <c r="AX3623" s="13" t="s">
        <v>80</v>
      </c>
      <c r="AY3623" s="245" t="s">
        <v>180</v>
      </c>
    </row>
    <row r="3624" s="2" customFormat="1" ht="16.5" customHeight="1">
      <c r="A3624" s="40"/>
      <c r="B3624" s="41"/>
      <c r="C3624" s="282" t="s">
        <v>3791</v>
      </c>
      <c r="D3624" s="282" t="s">
        <v>754</v>
      </c>
      <c r="E3624" s="283" t="s">
        <v>3792</v>
      </c>
      <c r="F3624" s="284" t="s">
        <v>3793</v>
      </c>
      <c r="G3624" s="285" t="s">
        <v>185</v>
      </c>
      <c r="H3624" s="286">
        <v>1.9379999999999999</v>
      </c>
      <c r="I3624" s="287"/>
      <c r="J3624" s="288">
        <f>ROUND(I3624*H3624,2)</f>
        <v>0</v>
      </c>
      <c r="K3624" s="284" t="s">
        <v>19</v>
      </c>
      <c r="L3624" s="289"/>
      <c r="M3624" s="290" t="s">
        <v>19</v>
      </c>
      <c r="N3624" s="291" t="s">
        <v>43</v>
      </c>
      <c r="O3624" s="86"/>
      <c r="P3624" s="224">
        <f>O3624*H3624</f>
        <v>0</v>
      </c>
      <c r="Q3624" s="224">
        <v>0</v>
      </c>
      <c r="R3624" s="224">
        <f>Q3624*H3624</f>
        <v>0</v>
      </c>
      <c r="S3624" s="224">
        <v>0</v>
      </c>
      <c r="T3624" s="225">
        <f>S3624*H3624</f>
        <v>0</v>
      </c>
      <c r="U3624" s="40"/>
      <c r="V3624" s="40"/>
      <c r="W3624" s="40"/>
      <c r="X3624" s="40"/>
      <c r="Y3624" s="40"/>
      <c r="Z3624" s="40"/>
      <c r="AA3624" s="40"/>
      <c r="AB3624" s="40"/>
      <c r="AC3624" s="40"/>
      <c r="AD3624" s="40"/>
      <c r="AE3624" s="40"/>
      <c r="AR3624" s="226" t="s">
        <v>398</v>
      </c>
      <c r="AT3624" s="226" t="s">
        <v>754</v>
      </c>
      <c r="AU3624" s="226" t="s">
        <v>82</v>
      </c>
      <c r="AY3624" s="19" t="s">
        <v>180</v>
      </c>
      <c r="BE3624" s="227">
        <f>IF(N3624="základní",J3624,0)</f>
        <v>0</v>
      </c>
      <c r="BF3624" s="227">
        <f>IF(N3624="snížená",J3624,0)</f>
        <v>0</v>
      </c>
      <c r="BG3624" s="227">
        <f>IF(N3624="zákl. přenesená",J3624,0)</f>
        <v>0</v>
      </c>
      <c r="BH3624" s="227">
        <f>IF(N3624="sníž. přenesená",J3624,0)</f>
        <v>0</v>
      </c>
      <c r="BI3624" s="227">
        <f>IF(N3624="nulová",J3624,0)</f>
        <v>0</v>
      </c>
      <c r="BJ3624" s="19" t="s">
        <v>80</v>
      </c>
      <c r="BK3624" s="227">
        <f>ROUND(I3624*H3624,2)</f>
        <v>0</v>
      </c>
      <c r="BL3624" s="19" t="s">
        <v>286</v>
      </c>
      <c r="BM3624" s="226" t="s">
        <v>3794</v>
      </c>
    </row>
    <row r="3625" s="2" customFormat="1">
      <c r="A3625" s="40"/>
      <c r="B3625" s="41"/>
      <c r="C3625" s="42"/>
      <c r="D3625" s="228" t="s">
        <v>189</v>
      </c>
      <c r="E3625" s="42"/>
      <c r="F3625" s="229" t="s">
        <v>3793</v>
      </c>
      <c r="G3625" s="42"/>
      <c r="H3625" s="42"/>
      <c r="I3625" s="230"/>
      <c r="J3625" s="42"/>
      <c r="K3625" s="42"/>
      <c r="L3625" s="46"/>
      <c r="M3625" s="231"/>
      <c r="N3625" s="232"/>
      <c r="O3625" s="86"/>
      <c r="P3625" s="86"/>
      <c r="Q3625" s="86"/>
      <c r="R3625" s="86"/>
      <c r="S3625" s="86"/>
      <c r="T3625" s="87"/>
      <c r="U3625" s="40"/>
      <c r="V3625" s="40"/>
      <c r="W3625" s="40"/>
      <c r="X3625" s="40"/>
      <c r="Y3625" s="40"/>
      <c r="Z3625" s="40"/>
      <c r="AA3625" s="40"/>
      <c r="AB3625" s="40"/>
      <c r="AC3625" s="40"/>
      <c r="AD3625" s="40"/>
      <c r="AE3625" s="40"/>
      <c r="AT3625" s="19" t="s">
        <v>189</v>
      </c>
      <c r="AU3625" s="19" t="s">
        <v>82</v>
      </c>
    </row>
    <row r="3626" s="13" customFormat="1">
      <c r="A3626" s="13"/>
      <c r="B3626" s="235"/>
      <c r="C3626" s="236"/>
      <c r="D3626" s="228" t="s">
        <v>193</v>
      </c>
      <c r="E3626" s="237" t="s">
        <v>19</v>
      </c>
      <c r="F3626" s="238" t="s">
        <v>3795</v>
      </c>
      <c r="G3626" s="236"/>
      <c r="H3626" s="239">
        <v>1.9379999999999999</v>
      </c>
      <c r="I3626" s="240"/>
      <c r="J3626" s="236"/>
      <c r="K3626" s="236"/>
      <c r="L3626" s="241"/>
      <c r="M3626" s="242"/>
      <c r="N3626" s="243"/>
      <c r="O3626" s="243"/>
      <c r="P3626" s="243"/>
      <c r="Q3626" s="243"/>
      <c r="R3626" s="243"/>
      <c r="S3626" s="243"/>
      <c r="T3626" s="244"/>
      <c r="U3626" s="13"/>
      <c r="V3626" s="13"/>
      <c r="W3626" s="13"/>
      <c r="X3626" s="13"/>
      <c r="Y3626" s="13"/>
      <c r="Z3626" s="13"/>
      <c r="AA3626" s="13"/>
      <c r="AB3626" s="13"/>
      <c r="AC3626" s="13"/>
      <c r="AD3626" s="13"/>
      <c r="AE3626" s="13"/>
      <c r="AT3626" s="245" t="s">
        <v>193</v>
      </c>
      <c r="AU3626" s="245" t="s">
        <v>82</v>
      </c>
      <c r="AV3626" s="13" t="s">
        <v>82</v>
      </c>
      <c r="AW3626" s="13" t="s">
        <v>33</v>
      </c>
      <c r="AX3626" s="13" t="s">
        <v>80</v>
      </c>
      <c r="AY3626" s="245" t="s">
        <v>180</v>
      </c>
    </row>
    <row r="3627" s="2" customFormat="1" ht="16.5" customHeight="1">
      <c r="A3627" s="40"/>
      <c r="B3627" s="41"/>
      <c r="C3627" s="282" t="s">
        <v>3796</v>
      </c>
      <c r="D3627" s="282" t="s">
        <v>754</v>
      </c>
      <c r="E3627" s="283" t="s">
        <v>3797</v>
      </c>
      <c r="F3627" s="284" t="s">
        <v>3798</v>
      </c>
      <c r="G3627" s="285" t="s">
        <v>185</v>
      </c>
      <c r="H3627" s="286">
        <v>2.6749999999999998</v>
      </c>
      <c r="I3627" s="287"/>
      <c r="J3627" s="288">
        <f>ROUND(I3627*H3627,2)</f>
        <v>0</v>
      </c>
      <c r="K3627" s="284" t="s">
        <v>19</v>
      </c>
      <c r="L3627" s="289"/>
      <c r="M3627" s="290" t="s">
        <v>19</v>
      </c>
      <c r="N3627" s="291" t="s">
        <v>43</v>
      </c>
      <c r="O3627" s="86"/>
      <c r="P3627" s="224">
        <f>O3627*H3627</f>
        <v>0</v>
      </c>
      <c r="Q3627" s="224">
        <v>0</v>
      </c>
      <c r="R3627" s="224">
        <f>Q3627*H3627</f>
        <v>0</v>
      </c>
      <c r="S3627" s="224">
        <v>0</v>
      </c>
      <c r="T3627" s="225">
        <f>S3627*H3627</f>
        <v>0</v>
      </c>
      <c r="U3627" s="40"/>
      <c r="V3627" s="40"/>
      <c r="W3627" s="40"/>
      <c r="X3627" s="40"/>
      <c r="Y3627" s="40"/>
      <c r="Z3627" s="40"/>
      <c r="AA3627" s="40"/>
      <c r="AB3627" s="40"/>
      <c r="AC3627" s="40"/>
      <c r="AD3627" s="40"/>
      <c r="AE3627" s="40"/>
      <c r="AR3627" s="226" t="s">
        <v>398</v>
      </c>
      <c r="AT3627" s="226" t="s">
        <v>754</v>
      </c>
      <c r="AU3627" s="226" t="s">
        <v>82</v>
      </c>
      <c r="AY3627" s="19" t="s">
        <v>180</v>
      </c>
      <c r="BE3627" s="227">
        <f>IF(N3627="základní",J3627,0)</f>
        <v>0</v>
      </c>
      <c r="BF3627" s="227">
        <f>IF(N3627="snížená",J3627,0)</f>
        <v>0</v>
      </c>
      <c r="BG3627" s="227">
        <f>IF(N3627="zákl. přenesená",J3627,0)</f>
        <v>0</v>
      </c>
      <c r="BH3627" s="227">
        <f>IF(N3627="sníž. přenesená",J3627,0)</f>
        <v>0</v>
      </c>
      <c r="BI3627" s="227">
        <f>IF(N3627="nulová",J3627,0)</f>
        <v>0</v>
      </c>
      <c r="BJ3627" s="19" t="s">
        <v>80</v>
      </c>
      <c r="BK3627" s="227">
        <f>ROUND(I3627*H3627,2)</f>
        <v>0</v>
      </c>
      <c r="BL3627" s="19" t="s">
        <v>286</v>
      </c>
      <c r="BM3627" s="226" t="s">
        <v>3799</v>
      </c>
    </row>
    <row r="3628" s="2" customFormat="1">
      <c r="A3628" s="40"/>
      <c r="B3628" s="41"/>
      <c r="C3628" s="42"/>
      <c r="D3628" s="228" t="s">
        <v>189</v>
      </c>
      <c r="E3628" s="42"/>
      <c r="F3628" s="229" t="s">
        <v>3798</v>
      </c>
      <c r="G3628" s="42"/>
      <c r="H3628" s="42"/>
      <c r="I3628" s="230"/>
      <c r="J3628" s="42"/>
      <c r="K3628" s="42"/>
      <c r="L3628" s="46"/>
      <c r="M3628" s="231"/>
      <c r="N3628" s="232"/>
      <c r="O3628" s="86"/>
      <c r="P3628" s="86"/>
      <c r="Q3628" s="86"/>
      <c r="R3628" s="86"/>
      <c r="S3628" s="86"/>
      <c r="T3628" s="87"/>
      <c r="U3628" s="40"/>
      <c r="V3628" s="40"/>
      <c r="W3628" s="40"/>
      <c r="X3628" s="40"/>
      <c r="Y3628" s="40"/>
      <c r="Z3628" s="40"/>
      <c r="AA3628" s="40"/>
      <c r="AB3628" s="40"/>
      <c r="AC3628" s="40"/>
      <c r="AD3628" s="40"/>
      <c r="AE3628" s="40"/>
      <c r="AT3628" s="19" t="s">
        <v>189</v>
      </c>
      <c r="AU3628" s="19" t="s">
        <v>82</v>
      </c>
    </row>
    <row r="3629" s="13" customFormat="1">
      <c r="A3629" s="13"/>
      <c r="B3629" s="235"/>
      <c r="C3629" s="236"/>
      <c r="D3629" s="228" t="s">
        <v>193</v>
      </c>
      <c r="E3629" s="237" t="s">
        <v>19</v>
      </c>
      <c r="F3629" s="238" t="s">
        <v>3800</v>
      </c>
      <c r="G3629" s="236"/>
      <c r="H3629" s="239">
        <v>2.6749999999999998</v>
      </c>
      <c r="I3629" s="240"/>
      <c r="J3629" s="236"/>
      <c r="K3629" s="236"/>
      <c r="L3629" s="241"/>
      <c r="M3629" s="242"/>
      <c r="N3629" s="243"/>
      <c r="O3629" s="243"/>
      <c r="P3629" s="243"/>
      <c r="Q3629" s="243"/>
      <c r="R3629" s="243"/>
      <c r="S3629" s="243"/>
      <c r="T3629" s="244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T3629" s="245" t="s">
        <v>193</v>
      </c>
      <c r="AU3629" s="245" t="s">
        <v>82</v>
      </c>
      <c r="AV3629" s="13" t="s">
        <v>82</v>
      </c>
      <c r="AW3629" s="13" t="s">
        <v>33</v>
      </c>
      <c r="AX3629" s="13" t="s">
        <v>80</v>
      </c>
      <c r="AY3629" s="245" t="s">
        <v>180</v>
      </c>
    </row>
    <row r="3630" s="2" customFormat="1" ht="16.5" customHeight="1">
      <c r="A3630" s="40"/>
      <c r="B3630" s="41"/>
      <c r="C3630" s="215" t="s">
        <v>3801</v>
      </c>
      <c r="D3630" s="215" t="s">
        <v>182</v>
      </c>
      <c r="E3630" s="216" t="s">
        <v>3802</v>
      </c>
      <c r="F3630" s="217" t="s">
        <v>3803</v>
      </c>
      <c r="G3630" s="218" t="s">
        <v>3347</v>
      </c>
      <c r="H3630" s="293"/>
      <c r="I3630" s="220"/>
      <c r="J3630" s="221">
        <f>ROUND(I3630*H3630,2)</f>
        <v>0</v>
      </c>
      <c r="K3630" s="217" t="s">
        <v>186</v>
      </c>
      <c r="L3630" s="46"/>
      <c r="M3630" s="222" t="s">
        <v>19</v>
      </c>
      <c r="N3630" s="223" t="s">
        <v>43</v>
      </c>
      <c r="O3630" s="86"/>
      <c r="P3630" s="224">
        <f>O3630*H3630</f>
        <v>0</v>
      </c>
      <c r="Q3630" s="224">
        <v>0</v>
      </c>
      <c r="R3630" s="224">
        <f>Q3630*H3630</f>
        <v>0</v>
      </c>
      <c r="S3630" s="224">
        <v>0</v>
      </c>
      <c r="T3630" s="225">
        <f>S3630*H3630</f>
        <v>0</v>
      </c>
      <c r="U3630" s="40"/>
      <c r="V3630" s="40"/>
      <c r="W3630" s="40"/>
      <c r="X3630" s="40"/>
      <c r="Y3630" s="40"/>
      <c r="Z3630" s="40"/>
      <c r="AA3630" s="40"/>
      <c r="AB3630" s="40"/>
      <c r="AC3630" s="40"/>
      <c r="AD3630" s="40"/>
      <c r="AE3630" s="40"/>
      <c r="AR3630" s="226" t="s">
        <v>286</v>
      </c>
      <c r="AT3630" s="226" t="s">
        <v>182</v>
      </c>
      <c r="AU3630" s="226" t="s">
        <v>82</v>
      </c>
      <c r="AY3630" s="19" t="s">
        <v>180</v>
      </c>
      <c r="BE3630" s="227">
        <f>IF(N3630="základní",J3630,0)</f>
        <v>0</v>
      </c>
      <c r="BF3630" s="227">
        <f>IF(N3630="snížená",J3630,0)</f>
        <v>0</v>
      </c>
      <c r="BG3630" s="227">
        <f>IF(N3630="zákl. přenesená",J3630,0)</f>
        <v>0</v>
      </c>
      <c r="BH3630" s="227">
        <f>IF(N3630="sníž. přenesená",J3630,0)</f>
        <v>0</v>
      </c>
      <c r="BI3630" s="227">
        <f>IF(N3630="nulová",J3630,0)</f>
        <v>0</v>
      </c>
      <c r="BJ3630" s="19" t="s">
        <v>80</v>
      </c>
      <c r="BK3630" s="227">
        <f>ROUND(I3630*H3630,2)</f>
        <v>0</v>
      </c>
      <c r="BL3630" s="19" t="s">
        <v>286</v>
      </c>
      <c r="BM3630" s="226" t="s">
        <v>3804</v>
      </c>
    </row>
    <row r="3631" s="2" customFormat="1">
      <c r="A3631" s="40"/>
      <c r="B3631" s="41"/>
      <c r="C3631" s="42"/>
      <c r="D3631" s="228" t="s">
        <v>189</v>
      </c>
      <c r="E3631" s="42"/>
      <c r="F3631" s="229" t="s">
        <v>3805</v>
      </c>
      <c r="G3631" s="42"/>
      <c r="H3631" s="42"/>
      <c r="I3631" s="230"/>
      <c r="J3631" s="42"/>
      <c r="K3631" s="42"/>
      <c r="L3631" s="46"/>
      <c r="M3631" s="231"/>
      <c r="N3631" s="232"/>
      <c r="O3631" s="86"/>
      <c r="P3631" s="86"/>
      <c r="Q3631" s="86"/>
      <c r="R3631" s="86"/>
      <c r="S3631" s="86"/>
      <c r="T3631" s="87"/>
      <c r="U3631" s="40"/>
      <c r="V3631" s="40"/>
      <c r="W3631" s="40"/>
      <c r="X3631" s="40"/>
      <c r="Y3631" s="40"/>
      <c r="Z3631" s="40"/>
      <c r="AA3631" s="40"/>
      <c r="AB3631" s="40"/>
      <c r="AC3631" s="40"/>
      <c r="AD3631" s="40"/>
      <c r="AE3631" s="40"/>
      <c r="AT3631" s="19" t="s">
        <v>189</v>
      </c>
      <c r="AU3631" s="19" t="s">
        <v>82</v>
      </c>
    </row>
    <row r="3632" s="2" customFormat="1">
      <c r="A3632" s="40"/>
      <c r="B3632" s="41"/>
      <c r="C3632" s="42"/>
      <c r="D3632" s="233" t="s">
        <v>191</v>
      </c>
      <c r="E3632" s="42"/>
      <c r="F3632" s="234" t="s">
        <v>3806</v>
      </c>
      <c r="G3632" s="42"/>
      <c r="H3632" s="42"/>
      <c r="I3632" s="230"/>
      <c r="J3632" s="42"/>
      <c r="K3632" s="42"/>
      <c r="L3632" s="46"/>
      <c r="M3632" s="231"/>
      <c r="N3632" s="232"/>
      <c r="O3632" s="86"/>
      <c r="P3632" s="86"/>
      <c r="Q3632" s="86"/>
      <c r="R3632" s="86"/>
      <c r="S3632" s="86"/>
      <c r="T3632" s="87"/>
      <c r="U3632" s="40"/>
      <c r="V3632" s="40"/>
      <c r="W3632" s="40"/>
      <c r="X3632" s="40"/>
      <c r="Y3632" s="40"/>
      <c r="Z3632" s="40"/>
      <c r="AA3632" s="40"/>
      <c r="AB3632" s="40"/>
      <c r="AC3632" s="40"/>
      <c r="AD3632" s="40"/>
      <c r="AE3632" s="40"/>
      <c r="AT3632" s="19" t="s">
        <v>191</v>
      </c>
      <c r="AU3632" s="19" t="s">
        <v>82</v>
      </c>
    </row>
    <row r="3633" s="12" customFormat="1" ht="22.8" customHeight="1">
      <c r="A3633" s="12"/>
      <c r="B3633" s="199"/>
      <c r="C3633" s="200"/>
      <c r="D3633" s="201" t="s">
        <v>71</v>
      </c>
      <c r="E3633" s="213" t="s">
        <v>3807</v>
      </c>
      <c r="F3633" s="213" t="s">
        <v>3808</v>
      </c>
      <c r="G3633" s="200"/>
      <c r="H3633" s="200"/>
      <c r="I3633" s="203"/>
      <c r="J3633" s="214">
        <f>BK3633</f>
        <v>0</v>
      </c>
      <c r="K3633" s="200"/>
      <c r="L3633" s="205"/>
      <c r="M3633" s="206"/>
      <c r="N3633" s="207"/>
      <c r="O3633" s="207"/>
      <c r="P3633" s="208">
        <f>SUM(P3634:P3646)</f>
        <v>0</v>
      </c>
      <c r="Q3633" s="207"/>
      <c r="R3633" s="208">
        <f>SUM(R3634:R3646)</f>
        <v>0.021249999999999998</v>
      </c>
      <c r="S3633" s="207"/>
      <c r="T3633" s="209">
        <f>SUM(T3634:T3646)</f>
        <v>0</v>
      </c>
      <c r="U3633" s="12"/>
      <c r="V3633" s="12"/>
      <c r="W3633" s="12"/>
      <c r="X3633" s="12"/>
      <c r="Y3633" s="12"/>
      <c r="Z3633" s="12"/>
      <c r="AA3633" s="12"/>
      <c r="AB3633" s="12"/>
      <c r="AC3633" s="12"/>
      <c r="AD3633" s="12"/>
      <c r="AE3633" s="12"/>
      <c r="AR3633" s="210" t="s">
        <v>82</v>
      </c>
      <c r="AT3633" s="211" t="s">
        <v>71</v>
      </c>
      <c r="AU3633" s="211" t="s">
        <v>80</v>
      </c>
      <c r="AY3633" s="210" t="s">
        <v>180</v>
      </c>
      <c r="BK3633" s="212">
        <f>SUM(BK3634:BK3646)</f>
        <v>0</v>
      </c>
    </row>
    <row r="3634" s="2" customFormat="1" ht="16.5" customHeight="1">
      <c r="A3634" s="40"/>
      <c r="B3634" s="41"/>
      <c r="C3634" s="215" t="s">
        <v>3809</v>
      </c>
      <c r="D3634" s="215" t="s">
        <v>182</v>
      </c>
      <c r="E3634" s="216" t="s">
        <v>3810</v>
      </c>
      <c r="F3634" s="217" t="s">
        <v>3811</v>
      </c>
      <c r="G3634" s="218" t="s">
        <v>197</v>
      </c>
      <c r="H3634" s="219">
        <v>5</v>
      </c>
      <c r="I3634" s="220"/>
      <c r="J3634" s="221">
        <f>ROUND(I3634*H3634,2)</f>
        <v>0</v>
      </c>
      <c r="K3634" s="217" t="s">
        <v>186</v>
      </c>
      <c r="L3634" s="46"/>
      <c r="M3634" s="222" t="s">
        <v>19</v>
      </c>
      <c r="N3634" s="223" t="s">
        <v>43</v>
      </c>
      <c r="O3634" s="86"/>
      <c r="P3634" s="224">
        <f>O3634*H3634</f>
        <v>0</v>
      </c>
      <c r="Q3634" s="224">
        <v>0.00115</v>
      </c>
      <c r="R3634" s="224">
        <f>Q3634*H3634</f>
        <v>0.0057499999999999999</v>
      </c>
      <c r="S3634" s="224">
        <v>0</v>
      </c>
      <c r="T3634" s="225">
        <f>S3634*H3634</f>
        <v>0</v>
      </c>
      <c r="U3634" s="40"/>
      <c r="V3634" s="40"/>
      <c r="W3634" s="40"/>
      <c r="X3634" s="40"/>
      <c r="Y3634" s="40"/>
      <c r="Z3634" s="40"/>
      <c r="AA3634" s="40"/>
      <c r="AB3634" s="40"/>
      <c r="AC3634" s="40"/>
      <c r="AD3634" s="40"/>
      <c r="AE3634" s="40"/>
      <c r="AR3634" s="226" t="s">
        <v>286</v>
      </c>
      <c r="AT3634" s="226" t="s">
        <v>182</v>
      </c>
      <c r="AU3634" s="226" t="s">
        <v>82</v>
      </c>
      <c r="AY3634" s="19" t="s">
        <v>180</v>
      </c>
      <c r="BE3634" s="227">
        <f>IF(N3634="základní",J3634,0)</f>
        <v>0</v>
      </c>
      <c r="BF3634" s="227">
        <f>IF(N3634="snížená",J3634,0)</f>
        <v>0</v>
      </c>
      <c r="BG3634" s="227">
        <f>IF(N3634="zákl. přenesená",J3634,0)</f>
        <v>0</v>
      </c>
      <c r="BH3634" s="227">
        <f>IF(N3634="sníž. přenesená",J3634,0)</f>
        <v>0</v>
      </c>
      <c r="BI3634" s="227">
        <f>IF(N3634="nulová",J3634,0)</f>
        <v>0</v>
      </c>
      <c r="BJ3634" s="19" t="s">
        <v>80</v>
      </c>
      <c r="BK3634" s="227">
        <f>ROUND(I3634*H3634,2)</f>
        <v>0</v>
      </c>
      <c r="BL3634" s="19" t="s">
        <v>286</v>
      </c>
      <c r="BM3634" s="226" t="s">
        <v>3812</v>
      </c>
    </row>
    <row r="3635" s="2" customFormat="1">
      <c r="A3635" s="40"/>
      <c r="B3635" s="41"/>
      <c r="C3635" s="42"/>
      <c r="D3635" s="228" t="s">
        <v>189</v>
      </c>
      <c r="E3635" s="42"/>
      <c r="F3635" s="229" t="s">
        <v>3813</v>
      </c>
      <c r="G3635" s="42"/>
      <c r="H3635" s="42"/>
      <c r="I3635" s="230"/>
      <c r="J3635" s="42"/>
      <c r="K3635" s="42"/>
      <c r="L3635" s="46"/>
      <c r="M3635" s="231"/>
      <c r="N3635" s="232"/>
      <c r="O3635" s="86"/>
      <c r="P3635" s="86"/>
      <c r="Q3635" s="86"/>
      <c r="R3635" s="86"/>
      <c r="S3635" s="86"/>
      <c r="T3635" s="87"/>
      <c r="U3635" s="40"/>
      <c r="V3635" s="40"/>
      <c r="W3635" s="40"/>
      <c r="X3635" s="40"/>
      <c r="Y3635" s="40"/>
      <c r="Z3635" s="40"/>
      <c r="AA3635" s="40"/>
      <c r="AB3635" s="40"/>
      <c r="AC3635" s="40"/>
      <c r="AD3635" s="40"/>
      <c r="AE3635" s="40"/>
      <c r="AT3635" s="19" t="s">
        <v>189</v>
      </c>
      <c r="AU3635" s="19" t="s">
        <v>82</v>
      </c>
    </row>
    <row r="3636" s="2" customFormat="1">
      <c r="A3636" s="40"/>
      <c r="B3636" s="41"/>
      <c r="C3636" s="42"/>
      <c r="D3636" s="233" t="s">
        <v>191</v>
      </c>
      <c r="E3636" s="42"/>
      <c r="F3636" s="234" t="s">
        <v>3814</v>
      </c>
      <c r="G3636" s="42"/>
      <c r="H3636" s="42"/>
      <c r="I3636" s="230"/>
      <c r="J3636" s="42"/>
      <c r="K3636" s="42"/>
      <c r="L3636" s="46"/>
      <c r="M3636" s="231"/>
      <c r="N3636" s="232"/>
      <c r="O3636" s="86"/>
      <c r="P3636" s="86"/>
      <c r="Q3636" s="86"/>
      <c r="R3636" s="86"/>
      <c r="S3636" s="86"/>
      <c r="T3636" s="87"/>
      <c r="U3636" s="40"/>
      <c r="V3636" s="40"/>
      <c r="W3636" s="40"/>
      <c r="X3636" s="40"/>
      <c r="Y3636" s="40"/>
      <c r="Z3636" s="40"/>
      <c r="AA3636" s="40"/>
      <c r="AB3636" s="40"/>
      <c r="AC3636" s="40"/>
      <c r="AD3636" s="40"/>
      <c r="AE3636" s="40"/>
      <c r="AT3636" s="19" t="s">
        <v>191</v>
      </c>
      <c r="AU3636" s="19" t="s">
        <v>82</v>
      </c>
    </row>
    <row r="3637" s="14" customFormat="1">
      <c r="A3637" s="14"/>
      <c r="B3637" s="246"/>
      <c r="C3637" s="247"/>
      <c r="D3637" s="228" t="s">
        <v>193</v>
      </c>
      <c r="E3637" s="248" t="s">
        <v>19</v>
      </c>
      <c r="F3637" s="249" t="s">
        <v>622</v>
      </c>
      <c r="G3637" s="247"/>
      <c r="H3637" s="248" t="s">
        <v>19</v>
      </c>
      <c r="I3637" s="250"/>
      <c r="J3637" s="247"/>
      <c r="K3637" s="247"/>
      <c r="L3637" s="251"/>
      <c r="M3637" s="252"/>
      <c r="N3637" s="253"/>
      <c r="O3637" s="253"/>
      <c r="P3637" s="253"/>
      <c r="Q3637" s="253"/>
      <c r="R3637" s="253"/>
      <c r="S3637" s="253"/>
      <c r="T3637" s="254"/>
      <c r="U3637" s="14"/>
      <c r="V3637" s="14"/>
      <c r="W3637" s="14"/>
      <c r="X3637" s="14"/>
      <c r="Y3637" s="14"/>
      <c r="Z3637" s="14"/>
      <c r="AA3637" s="14"/>
      <c r="AB3637" s="14"/>
      <c r="AC3637" s="14"/>
      <c r="AD3637" s="14"/>
      <c r="AE3637" s="14"/>
      <c r="AT3637" s="255" t="s">
        <v>193</v>
      </c>
      <c r="AU3637" s="255" t="s">
        <v>82</v>
      </c>
      <c r="AV3637" s="14" t="s">
        <v>80</v>
      </c>
      <c r="AW3637" s="14" t="s">
        <v>33</v>
      </c>
      <c r="AX3637" s="14" t="s">
        <v>72</v>
      </c>
      <c r="AY3637" s="255" t="s">
        <v>180</v>
      </c>
    </row>
    <row r="3638" s="13" customFormat="1">
      <c r="A3638" s="13"/>
      <c r="B3638" s="235"/>
      <c r="C3638" s="236"/>
      <c r="D3638" s="228" t="s">
        <v>193</v>
      </c>
      <c r="E3638" s="237" t="s">
        <v>19</v>
      </c>
      <c r="F3638" s="238" t="s">
        <v>82</v>
      </c>
      <c r="G3638" s="236"/>
      <c r="H3638" s="239">
        <v>2</v>
      </c>
      <c r="I3638" s="240"/>
      <c r="J3638" s="236"/>
      <c r="K3638" s="236"/>
      <c r="L3638" s="241"/>
      <c r="M3638" s="242"/>
      <c r="N3638" s="243"/>
      <c r="O3638" s="243"/>
      <c r="P3638" s="243"/>
      <c r="Q3638" s="243"/>
      <c r="R3638" s="243"/>
      <c r="S3638" s="243"/>
      <c r="T3638" s="244"/>
      <c r="U3638" s="13"/>
      <c r="V3638" s="13"/>
      <c r="W3638" s="13"/>
      <c r="X3638" s="13"/>
      <c r="Y3638" s="13"/>
      <c r="Z3638" s="13"/>
      <c r="AA3638" s="13"/>
      <c r="AB3638" s="13"/>
      <c r="AC3638" s="13"/>
      <c r="AD3638" s="13"/>
      <c r="AE3638" s="13"/>
      <c r="AT3638" s="245" t="s">
        <v>193</v>
      </c>
      <c r="AU3638" s="245" t="s">
        <v>82</v>
      </c>
      <c r="AV3638" s="13" t="s">
        <v>82</v>
      </c>
      <c r="AW3638" s="13" t="s">
        <v>33</v>
      </c>
      <c r="AX3638" s="13" t="s">
        <v>72</v>
      </c>
      <c r="AY3638" s="245" t="s">
        <v>180</v>
      </c>
    </row>
    <row r="3639" s="14" customFormat="1">
      <c r="A3639" s="14"/>
      <c r="B3639" s="246"/>
      <c r="C3639" s="247"/>
      <c r="D3639" s="228" t="s">
        <v>193</v>
      </c>
      <c r="E3639" s="248" t="s">
        <v>19</v>
      </c>
      <c r="F3639" s="249" t="s">
        <v>3815</v>
      </c>
      <c r="G3639" s="247"/>
      <c r="H3639" s="248" t="s">
        <v>19</v>
      </c>
      <c r="I3639" s="250"/>
      <c r="J3639" s="247"/>
      <c r="K3639" s="247"/>
      <c r="L3639" s="251"/>
      <c r="M3639" s="252"/>
      <c r="N3639" s="253"/>
      <c r="O3639" s="253"/>
      <c r="P3639" s="253"/>
      <c r="Q3639" s="253"/>
      <c r="R3639" s="253"/>
      <c r="S3639" s="253"/>
      <c r="T3639" s="254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T3639" s="255" t="s">
        <v>193</v>
      </c>
      <c r="AU3639" s="255" t="s">
        <v>82</v>
      </c>
      <c r="AV3639" s="14" t="s">
        <v>80</v>
      </c>
      <c r="AW3639" s="14" t="s">
        <v>33</v>
      </c>
      <c r="AX3639" s="14" t="s">
        <v>72</v>
      </c>
      <c r="AY3639" s="255" t="s">
        <v>180</v>
      </c>
    </row>
    <row r="3640" s="13" customFormat="1">
      <c r="A3640" s="13"/>
      <c r="B3640" s="235"/>
      <c r="C3640" s="236"/>
      <c r="D3640" s="228" t="s">
        <v>193</v>
      </c>
      <c r="E3640" s="237" t="s">
        <v>19</v>
      </c>
      <c r="F3640" s="238" t="s">
        <v>100</v>
      </c>
      <c r="G3640" s="236"/>
      <c r="H3640" s="239">
        <v>3</v>
      </c>
      <c r="I3640" s="240"/>
      <c r="J3640" s="236"/>
      <c r="K3640" s="236"/>
      <c r="L3640" s="241"/>
      <c r="M3640" s="242"/>
      <c r="N3640" s="243"/>
      <c r="O3640" s="243"/>
      <c r="P3640" s="243"/>
      <c r="Q3640" s="243"/>
      <c r="R3640" s="243"/>
      <c r="S3640" s="243"/>
      <c r="T3640" s="244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45" t="s">
        <v>193</v>
      </c>
      <c r="AU3640" s="245" t="s">
        <v>82</v>
      </c>
      <c r="AV3640" s="13" t="s">
        <v>82</v>
      </c>
      <c r="AW3640" s="13" t="s">
        <v>33</v>
      </c>
      <c r="AX3640" s="13" t="s">
        <v>72</v>
      </c>
      <c r="AY3640" s="245" t="s">
        <v>180</v>
      </c>
    </row>
    <row r="3641" s="15" customFormat="1">
      <c r="A3641" s="15"/>
      <c r="B3641" s="256"/>
      <c r="C3641" s="257"/>
      <c r="D3641" s="228" t="s">
        <v>193</v>
      </c>
      <c r="E3641" s="258" t="s">
        <v>19</v>
      </c>
      <c r="F3641" s="259" t="s">
        <v>353</v>
      </c>
      <c r="G3641" s="257"/>
      <c r="H3641" s="260">
        <v>5</v>
      </c>
      <c r="I3641" s="261"/>
      <c r="J3641" s="257"/>
      <c r="K3641" s="257"/>
      <c r="L3641" s="262"/>
      <c r="M3641" s="263"/>
      <c r="N3641" s="264"/>
      <c r="O3641" s="264"/>
      <c r="P3641" s="264"/>
      <c r="Q3641" s="264"/>
      <c r="R3641" s="264"/>
      <c r="S3641" s="264"/>
      <c r="T3641" s="265"/>
      <c r="U3641" s="15"/>
      <c r="V3641" s="15"/>
      <c r="W3641" s="15"/>
      <c r="X3641" s="15"/>
      <c r="Y3641" s="15"/>
      <c r="Z3641" s="15"/>
      <c r="AA3641" s="15"/>
      <c r="AB3641" s="15"/>
      <c r="AC3641" s="15"/>
      <c r="AD3641" s="15"/>
      <c r="AE3641" s="15"/>
      <c r="AT3641" s="266" t="s">
        <v>193</v>
      </c>
      <c r="AU3641" s="266" t="s">
        <v>82</v>
      </c>
      <c r="AV3641" s="15" t="s">
        <v>187</v>
      </c>
      <c r="AW3641" s="15" t="s">
        <v>33</v>
      </c>
      <c r="AX3641" s="15" t="s">
        <v>80</v>
      </c>
      <c r="AY3641" s="266" t="s">
        <v>180</v>
      </c>
    </row>
    <row r="3642" s="2" customFormat="1" ht="24.15" customHeight="1">
      <c r="A3642" s="40"/>
      <c r="B3642" s="41"/>
      <c r="C3642" s="282" t="s">
        <v>3816</v>
      </c>
      <c r="D3642" s="282" t="s">
        <v>754</v>
      </c>
      <c r="E3642" s="283" t="s">
        <v>3817</v>
      </c>
      <c r="F3642" s="284" t="s">
        <v>3818</v>
      </c>
      <c r="G3642" s="285" t="s">
        <v>197</v>
      </c>
      <c r="H3642" s="286">
        <v>5</v>
      </c>
      <c r="I3642" s="287"/>
      <c r="J3642" s="288">
        <f>ROUND(I3642*H3642,2)</f>
        <v>0</v>
      </c>
      <c r="K3642" s="284" t="s">
        <v>186</v>
      </c>
      <c r="L3642" s="289"/>
      <c r="M3642" s="290" t="s">
        <v>19</v>
      </c>
      <c r="N3642" s="291" t="s">
        <v>43</v>
      </c>
      <c r="O3642" s="86"/>
      <c r="P3642" s="224">
        <f>O3642*H3642</f>
        <v>0</v>
      </c>
      <c r="Q3642" s="224">
        <v>0.0030999999999999999</v>
      </c>
      <c r="R3642" s="224">
        <f>Q3642*H3642</f>
        <v>0.0155</v>
      </c>
      <c r="S3642" s="224">
        <v>0</v>
      </c>
      <c r="T3642" s="225">
        <f>S3642*H3642</f>
        <v>0</v>
      </c>
      <c r="U3642" s="40"/>
      <c r="V3642" s="40"/>
      <c r="W3642" s="40"/>
      <c r="X3642" s="40"/>
      <c r="Y3642" s="40"/>
      <c r="Z3642" s="40"/>
      <c r="AA3642" s="40"/>
      <c r="AB3642" s="40"/>
      <c r="AC3642" s="40"/>
      <c r="AD3642" s="40"/>
      <c r="AE3642" s="40"/>
      <c r="AR3642" s="226" t="s">
        <v>398</v>
      </c>
      <c r="AT3642" s="226" t="s">
        <v>754</v>
      </c>
      <c r="AU3642" s="226" t="s">
        <v>82</v>
      </c>
      <c r="AY3642" s="19" t="s">
        <v>180</v>
      </c>
      <c r="BE3642" s="227">
        <f>IF(N3642="základní",J3642,0)</f>
        <v>0</v>
      </c>
      <c r="BF3642" s="227">
        <f>IF(N3642="snížená",J3642,0)</f>
        <v>0</v>
      </c>
      <c r="BG3642" s="227">
        <f>IF(N3642="zákl. přenesená",J3642,0)</f>
        <v>0</v>
      </c>
      <c r="BH3642" s="227">
        <f>IF(N3642="sníž. přenesená",J3642,0)</f>
        <v>0</v>
      </c>
      <c r="BI3642" s="227">
        <f>IF(N3642="nulová",J3642,0)</f>
        <v>0</v>
      </c>
      <c r="BJ3642" s="19" t="s">
        <v>80</v>
      </c>
      <c r="BK3642" s="227">
        <f>ROUND(I3642*H3642,2)</f>
        <v>0</v>
      </c>
      <c r="BL3642" s="19" t="s">
        <v>286</v>
      </c>
      <c r="BM3642" s="226" t="s">
        <v>3819</v>
      </c>
    </row>
    <row r="3643" s="2" customFormat="1">
      <c r="A3643" s="40"/>
      <c r="B3643" s="41"/>
      <c r="C3643" s="42"/>
      <c r="D3643" s="228" t="s">
        <v>189</v>
      </c>
      <c r="E3643" s="42"/>
      <c r="F3643" s="229" t="s">
        <v>3818</v>
      </c>
      <c r="G3643" s="42"/>
      <c r="H3643" s="42"/>
      <c r="I3643" s="230"/>
      <c r="J3643" s="42"/>
      <c r="K3643" s="42"/>
      <c r="L3643" s="46"/>
      <c r="M3643" s="231"/>
      <c r="N3643" s="232"/>
      <c r="O3643" s="86"/>
      <c r="P3643" s="86"/>
      <c r="Q3643" s="86"/>
      <c r="R3643" s="86"/>
      <c r="S3643" s="86"/>
      <c r="T3643" s="87"/>
      <c r="U3643" s="40"/>
      <c r="V3643" s="40"/>
      <c r="W3643" s="40"/>
      <c r="X3643" s="40"/>
      <c r="Y3643" s="40"/>
      <c r="Z3643" s="40"/>
      <c r="AA3643" s="40"/>
      <c r="AB3643" s="40"/>
      <c r="AC3643" s="40"/>
      <c r="AD3643" s="40"/>
      <c r="AE3643" s="40"/>
      <c r="AT3643" s="19" t="s">
        <v>189</v>
      </c>
      <c r="AU3643" s="19" t="s">
        <v>82</v>
      </c>
    </row>
    <row r="3644" s="2" customFormat="1" ht="16.5" customHeight="1">
      <c r="A3644" s="40"/>
      <c r="B3644" s="41"/>
      <c r="C3644" s="215" t="s">
        <v>3820</v>
      </c>
      <c r="D3644" s="215" t="s">
        <v>182</v>
      </c>
      <c r="E3644" s="216" t="s">
        <v>3821</v>
      </c>
      <c r="F3644" s="217" t="s">
        <v>3822</v>
      </c>
      <c r="G3644" s="218" t="s">
        <v>3347</v>
      </c>
      <c r="H3644" s="293"/>
      <c r="I3644" s="220"/>
      <c r="J3644" s="221">
        <f>ROUND(I3644*H3644,2)</f>
        <v>0</v>
      </c>
      <c r="K3644" s="217" t="s">
        <v>186</v>
      </c>
      <c r="L3644" s="46"/>
      <c r="M3644" s="222" t="s">
        <v>19</v>
      </c>
      <c r="N3644" s="223" t="s">
        <v>43</v>
      </c>
      <c r="O3644" s="86"/>
      <c r="P3644" s="224">
        <f>O3644*H3644</f>
        <v>0</v>
      </c>
      <c r="Q3644" s="224">
        <v>0</v>
      </c>
      <c r="R3644" s="224">
        <f>Q3644*H3644</f>
        <v>0</v>
      </c>
      <c r="S3644" s="224">
        <v>0</v>
      </c>
      <c r="T3644" s="225">
        <f>S3644*H3644</f>
        <v>0</v>
      </c>
      <c r="U3644" s="40"/>
      <c r="V3644" s="40"/>
      <c r="W3644" s="40"/>
      <c r="X3644" s="40"/>
      <c r="Y3644" s="40"/>
      <c r="Z3644" s="40"/>
      <c r="AA3644" s="40"/>
      <c r="AB3644" s="40"/>
      <c r="AC3644" s="40"/>
      <c r="AD3644" s="40"/>
      <c r="AE3644" s="40"/>
      <c r="AR3644" s="226" t="s">
        <v>286</v>
      </c>
      <c r="AT3644" s="226" t="s">
        <v>182</v>
      </c>
      <c r="AU3644" s="226" t="s">
        <v>82</v>
      </c>
      <c r="AY3644" s="19" t="s">
        <v>180</v>
      </c>
      <c r="BE3644" s="227">
        <f>IF(N3644="základní",J3644,0)</f>
        <v>0</v>
      </c>
      <c r="BF3644" s="227">
        <f>IF(N3644="snížená",J3644,0)</f>
        <v>0</v>
      </c>
      <c r="BG3644" s="227">
        <f>IF(N3644="zákl. přenesená",J3644,0)</f>
        <v>0</v>
      </c>
      <c r="BH3644" s="227">
        <f>IF(N3644="sníž. přenesená",J3644,0)</f>
        <v>0</v>
      </c>
      <c r="BI3644" s="227">
        <f>IF(N3644="nulová",J3644,0)</f>
        <v>0</v>
      </c>
      <c r="BJ3644" s="19" t="s">
        <v>80</v>
      </c>
      <c r="BK3644" s="227">
        <f>ROUND(I3644*H3644,2)</f>
        <v>0</v>
      </c>
      <c r="BL3644" s="19" t="s">
        <v>286</v>
      </c>
      <c r="BM3644" s="226" t="s">
        <v>3823</v>
      </c>
    </row>
    <row r="3645" s="2" customFormat="1">
      <c r="A3645" s="40"/>
      <c r="B3645" s="41"/>
      <c r="C3645" s="42"/>
      <c r="D3645" s="228" t="s">
        <v>189</v>
      </c>
      <c r="E3645" s="42"/>
      <c r="F3645" s="229" t="s">
        <v>3824</v>
      </c>
      <c r="G3645" s="42"/>
      <c r="H3645" s="42"/>
      <c r="I3645" s="230"/>
      <c r="J3645" s="42"/>
      <c r="K3645" s="42"/>
      <c r="L3645" s="46"/>
      <c r="M3645" s="231"/>
      <c r="N3645" s="232"/>
      <c r="O3645" s="86"/>
      <c r="P3645" s="86"/>
      <c r="Q3645" s="86"/>
      <c r="R3645" s="86"/>
      <c r="S3645" s="86"/>
      <c r="T3645" s="87"/>
      <c r="U3645" s="40"/>
      <c r="V3645" s="40"/>
      <c r="W3645" s="40"/>
      <c r="X3645" s="40"/>
      <c r="Y3645" s="40"/>
      <c r="Z3645" s="40"/>
      <c r="AA3645" s="40"/>
      <c r="AB3645" s="40"/>
      <c r="AC3645" s="40"/>
      <c r="AD3645" s="40"/>
      <c r="AE3645" s="40"/>
      <c r="AT3645" s="19" t="s">
        <v>189</v>
      </c>
      <c r="AU3645" s="19" t="s">
        <v>82</v>
      </c>
    </row>
    <row r="3646" s="2" customFormat="1">
      <c r="A3646" s="40"/>
      <c r="B3646" s="41"/>
      <c r="C3646" s="42"/>
      <c r="D3646" s="233" t="s">
        <v>191</v>
      </c>
      <c r="E3646" s="42"/>
      <c r="F3646" s="234" t="s">
        <v>3825</v>
      </c>
      <c r="G3646" s="42"/>
      <c r="H3646" s="42"/>
      <c r="I3646" s="230"/>
      <c r="J3646" s="42"/>
      <c r="K3646" s="42"/>
      <c r="L3646" s="46"/>
      <c r="M3646" s="231"/>
      <c r="N3646" s="232"/>
      <c r="O3646" s="86"/>
      <c r="P3646" s="86"/>
      <c r="Q3646" s="86"/>
      <c r="R3646" s="86"/>
      <c r="S3646" s="86"/>
      <c r="T3646" s="87"/>
      <c r="U3646" s="40"/>
      <c r="V3646" s="40"/>
      <c r="W3646" s="40"/>
      <c r="X3646" s="40"/>
      <c r="Y3646" s="40"/>
      <c r="Z3646" s="40"/>
      <c r="AA3646" s="40"/>
      <c r="AB3646" s="40"/>
      <c r="AC3646" s="40"/>
      <c r="AD3646" s="40"/>
      <c r="AE3646" s="40"/>
      <c r="AT3646" s="19" t="s">
        <v>191</v>
      </c>
      <c r="AU3646" s="19" t="s">
        <v>82</v>
      </c>
    </row>
    <row r="3647" s="12" customFormat="1" ht="22.8" customHeight="1">
      <c r="A3647" s="12"/>
      <c r="B3647" s="199"/>
      <c r="C3647" s="200"/>
      <c r="D3647" s="201" t="s">
        <v>71</v>
      </c>
      <c r="E3647" s="213" t="s">
        <v>3826</v>
      </c>
      <c r="F3647" s="213" t="s">
        <v>3827</v>
      </c>
      <c r="G3647" s="200"/>
      <c r="H3647" s="200"/>
      <c r="I3647" s="203"/>
      <c r="J3647" s="214">
        <f>BK3647</f>
        <v>0</v>
      </c>
      <c r="K3647" s="200"/>
      <c r="L3647" s="205"/>
      <c r="M3647" s="206"/>
      <c r="N3647" s="207"/>
      <c r="O3647" s="207"/>
      <c r="P3647" s="208">
        <f>SUM(P3648:P3755)</f>
        <v>0</v>
      </c>
      <c r="Q3647" s="207"/>
      <c r="R3647" s="208">
        <f>SUM(R3648:R3755)</f>
        <v>0</v>
      </c>
      <c r="S3647" s="207"/>
      <c r="T3647" s="209">
        <f>SUM(T3648:T3755)</f>
        <v>0</v>
      </c>
      <c r="U3647" s="12"/>
      <c r="V3647" s="12"/>
      <c r="W3647" s="12"/>
      <c r="X3647" s="12"/>
      <c r="Y3647" s="12"/>
      <c r="Z3647" s="12"/>
      <c r="AA3647" s="12"/>
      <c r="AB3647" s="12"/>
      <c r="AC3647" s="12"/>
      <c r="AD3647" s="12"/>
      <c r="AE3647" s="12"/>
      <c r="AR3647" s="210" t="s">
        <v>82</v>
      </c>
      <c r="AT3647" s="211" t="s">
        <v>71</v>
      </c>
      <c r="AU3647" s="211" t="s">
        <v>80</v>
      </c>
      <c r="AY3647" s="210" t="s">
        <v>180</v>
      </c>
      <c r="BK3647" s="212">
        <f>SUM(BK3648:BK3755)</f>
        <v>0</v>
      </c>
    </row>
    <row r="3648" s="2" customFormat="1" ht="16.5" customHeight="1">
      <c r="A3648" s="40"/>
      <c r="B3648" s="41"/>
      <c r="C3648" s="215" t="s">
        <v>3828</v>
      </c>
      <c r="D3648" s="215" t="s">
        <v>182</v>
      </c>
      <c r="E3648" s="216" t="s">
        <v>3829</v>
      </c>
      <c r="F3648" s="217" t="s">
        <v>3830</v>
      </c>
      <c r="G3648" s="218" t="s">
        <v>185</v>
      </c>
      <c r="H3648" s="219">
        <v>6.1050000000000004</v>
      </c>
      <c r="I3648" s="220"/>
      <c r="J3648" s="221">
        <f>ROUND(I3648*H3648,2)</f>
        <v>0</v>
      </c>
      <c r="K3648" s="217" t="s">
        <v>19</v>
      </c>
      <c r="L3648" s="46"/>
      <c r="M3648" s="222" t="s">
        <v>19</v>
      </c>
      <c r="N3648" s="223" t="s">
        <v>43</v>
      </c>
      <c r="O3648" s="86"/>
      <c r="P3648" s="224">
        <f>O3648*H3648</f>
        <v>0</v>
      </c>
      <c r="Q3648" s="224">
        <v>0</v>
      </c>
      <c r="R3648" s="224">
        <f>Q3648*H3648</f>
        <v>0</v>
      </c>
      <c r="S3648" s="224">
        <v>0</v>
      </c>
      <c r="T3648" s="225">
        <f>S3648*H3648</f>
        <v>0</v>
      </c>
      <c r="U3648" s="40"/>
      <c r="V3648" s="40"/>
      <c r="W3648" s="40"/>
      <c r="X3648" s="40"/>
      <c r="Y3648" s="40"/>
      <c r="Z3648" s="40"/>
      <c r="AA3648" s="40"/>
      <c r="AB3648" s="40"/>
      <c r="AC3648" s="40"/>
      <c r="AD3648" s="40"/>
      <c r="AE3648" s="40"/>
      <c r="AR3648" s="226" t="s">
        <v>286</v>
      </c>
      <c r="AT3648" s="226" t="s">
        <v>182</v>
      </c>
      <c r="AU3648" s="226" t="s">
        <v>82</v>
      </c>
      <c r="AY3648" s="19" t="s">
        <v>180</v>
      </c>
      <c r="BE3648" s="227">
        <f>IF(N3648="základní",J3648,0)</f>
        <v>0</v>
      </c>
      <c r="BF3648" s="227">
        <f>IF(N3648="snížená",J3648,0)</f>
        <v>0</v>
      </c>
      <c r="BG3648" s="227">
        <f>IF(N3648="zákl. přenesená",J3648,0)</f>
        <v>0</v>
      </c>
      <c r="BH3648" s="227">
        <f>IF(N3648="sníž. přenesená",J3648,0)</f>
        <v>0</v>
      </c>
      <c r="BI3648" s="227">
        <f>IF(N3648="nulová",J3648,0)</f>
        <v>0</v>
      </c>
      <c r="BJ3648" s="19" t="s">
        <v>80</v>
      </c>
      <c r="BK3648" s="227">
        <f>ROUND(I3648*H3648,2)</f>
        <v>0</v>
      </c>
      <c r="BL3648" s="19" t="s">
        <v>286</v>
      </c>
      <c r="BM3648" s="226" t="s">
        <v>3831</v>
      </c>
    </row>
    <row r="3649" s="2" customFormat="1">
      <c r="A3649" s="40"/>
      <c r="B3649" s="41"/>
      <c r="C3649" s="42"/>
      <c r="D3649" s="228" t="s">
        <v>189</v>
      </c>
      <c r="E3649" s="42"/>
      <c r="F3649" s="229" t="s">
        <v>3830</v>
      </c>
      <c r="G3649" s="42"/>
      <c r="H3649" s="42"/>
      <c r="I3649" s="230"/>
      <c r="J3649" s="42"/>
      <c r="K3649" s="42"/>
      <c r="L3649" s="46"/>
      <c r="M3649" s="231"/>
      <c r="N3649" s="232"/>
      <c r="O3649" s="86"/>
      <c r="P3649" s="86"/>
      <c r="Q3649" s="86"/>
      <c r="R3649" s="86"/>
      <c r="S3649" s="86"/>
      <c r="T3649" s="87"/>
      <c r="U3649" s="40"/>
      <c r="V3649" s="40"/>
      <c r="W3649" s="40"/>
      <c r="X3649" s="40"/>
      <c r="Y3649" s="40"/>
      <c r="Z3649" s="40"/>
      <c r="AA3649" s="40"/>
      <c r="AB3649" s="40"/>
      <c r="AC3649" s="40"/>
      <c r="AD3649" s="40"/>
      <c r="AE3649" s="40"/>
      <c r="AT3649" s="19" t="s">
        <v>189</v>
      </c>
      <c r="AU3649" s="19" t="s">
        <v>82</v>
      </c>
    </row>
    <row r="3650" s="14" customFormat="1">
      <c r="A3650" s="14"/>
      <c r="B3650" s="246"/>
      <c r="C3650" s="247"/>
      <c r="D3650" s="228" t="s">
        <v>193</v>
      </c>
      <c r="E3650" s="248" t="s">
        <v>19</v>
      </c>
      <c r="F3650" s="249" t="s">
        <v>3832</v>
      </c>
      <c r="G3650" s="247"/>
      <c r="H3650" s="248" t="s">
        <v>19</v>
      </c>
      <c r="I3650" s="250"/>
      <c r="J3650" s="247"/>
      <c r="K3650" s="247"/>
      <c r="L3650" s="251"/>
      <c r="M3650" s="252"/>
      <c r="N3650" s="253"/>
      <c r="O3650" s="253"/>
      <c r="P3650" s="253"/>
      <c r="Q3650" s="253"/>
      <c r="R3650" s="253"/>
      <c r="S3650" s="253"/>
      <c r="T3650" s="254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55" t="s">
        <v>193</v>
      </c>
      <c r="AU3650" s="255" t="s">
        <v>82</v>
      </c>
      <c r="AV3650" s="14" t="s">
        <v>80</v>
      </c>
      <c r="AW3650" s="14" t="s">
        <v>33</v>
      </c>
      <c r="AX3650" s="14" t="s">
        <v>72</v>
      </c>
      <c r="AY3650" s="255" t="s">
        <v>180</v>
      </c>
    </row>
    <row r="3651" s="13" customFormat="1">
      <c r="A3651" s="13"/>
      <c r="B3651" s="235"/>
      <c r="C3651" s="236"/>
      <c r="D3651" s="228" t="s">
        <v>193</v>
      </c>
      <c r="E3651" s="237" t="s">
        <v>19</v>
      </c>
      <c r="F3651" s="238" t="s">
        <v>3833</v>
      </c>
      <c r="G3651" s="236"/>
      <c r="H3651" s="239">
        <v>6.1050000000000004</v>
      </c>
      <c r="I3651" s="240"/>
      <c r="J3651" s="236"/>
      <c r="K3651" s="236"/>
      <c r="L3651" s="241"/>
      <c r="M3651" s="242"/>
      <c r="N3651" s="243"/>
      <c r="O3651" s="243"/>
      <c r="P3651" s="243"/>
      <c r="Q3651" s="243"/>
      <c r="R3651" s="243"/>
      <c r="S3651" s="243"/>
      <c r="T3651" s="244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T3651" s="245" t="s">
        <v>193</v>
      </c>
      <c r="AU3651" s="245" t="s">
        <v>82</v>
      </c>
      <c r="AV3651" s="13" t="s">
        <v>82</v>
      </c>
      <c r="AW3651" s="13" t="s">
        <v>33</v>
      </c>
      <c r="AX3651" s="13" t="s">
        <v>80</v>
      </c>
      <c r="AY3651" s="245" t="s">
        <v>180</v>
      </c>
    </row>
    <row r="3652" s="2" customFormat="1" ht="21.75" customHeight="1">
      <c r="A3652" s="40"/>
      <c r="B3652" s="41"/>
      <c r="C3652" s="215" t="s">
        <v>3834</v>
      </c>
      <c r="D3652" s="215" t="s">
        <v>182</v>
      </c>
      <c r="E3652" s="216" t="s">
        <v>3835</v>
      </c>
      <c r="F3652" s="217" t="s">
        <v>3836</v>
      </c>
      <c r="G3652" s="218" t="s">
        <v>1886</v>
      </c>
      <c r="H3652" s="219">
        <v>5</v>
      </c>
      <c r="I3652" s="220"/>
      <c r="J3652" s="221">
        <f>ROUND(I3652*H3652,2)</f>
        <v>0</v>
      </c>
      <c r="K3652" s="217" t="s">
        <v>19</v>
      </c>
      <c r="L3652" s="46"/>
      <c r="M3652" s="222" t="s">
        <v>19</v>
      </c>
      <c r="N3652" s="223" t="s">
        <v>43</v>
      </c>
      <c r="O3652" s="86"/>
      <c r="P3652" s="224">
        <f>O3652*H3652</f>
        <v>0</v>
      </c>
      <c r="Q3652" s="224">
        <v>0</v>
      </c>
      <c r="R3652" s="224">
        <f>Q3652*H3652</f>
        <v>0</v>
      </c>
      <c r="S3652" s="224">
        <v>0</v>
      </c>
      <c r="T3652" s="225">
        <f>S3652*H3652</f>
        <v>0</v>
      </c>
      <c r="U3652" s="40"/>
      <c r="V3652" s="40"/>
      <c r="W3652" s="40"/>
      <c r="X3652" s="40"/>
      <c r="Y3652" s="40"/>
      <c r="Z3652" s="40"/>
      <c r="AA3652" s="40"/>
      <c r="AB3652" s="40"/>
      <c r="AC3652" s="40"/>
      <c r="AD3652" s="40"/>
      <c r="AE3652" s="40"/>
      <c r="AR3652" s="226" t="s">
        <v>286</v>
      </c>
      <c r="AT3652" s="226" t="s">
        <v>182</v>
      </c>
      <c r="AU3652" s="226" t="s">
        <v>82</v>
      </c>
      <c r="AY3652" s="19" t="s">
        <v>180</v>
      </c>
      <c r="BE3652" s="227">
        <f>IF(N3652="základní",J3652,0)</f>
        <v>0</v>
      </c>
      <c r="BF3652" s="227">
        <f>IF(N3652="snížená",J3652,0)</f>
        <v>0</v>
      </c>
      <c r="BG3652" s="227">
        <f>IF(N3652="zákl. přenesená",J3652,0)</f>
        <v>0</v>
      </c>
      <c r="BH3652" s="227">
        <f>IF(N3652="sníž. přenesená",J3652,0)</f>
        <v>0</v>
      </c>
      <c r="BI3652" s="227">
        <f>IF(N3652="nulová",J3652,0)</f>
        <v>0</v>
      </c>
      <c r="BJ3652" s="19" t="s">
        <v>80</v>
      </c>
      <c r="BK3652" s="227">
        <f>ROUND(I3652*H3652,2)</f>
        <v>0</v>
      </c>
      <c r="BL3652" s="19" t="s">
        <v>286</v>
      </c>
      <c r="BM3652" s="226" t="s">
        <v>3837</v>
      </c>
    </row>
    <row r="3653" s="2" customFormat="1">
      <c r="A3653" s="40"/>
      <c r="B3653" s="41"/>
      <c r="C3653" s="42"/>
      <c r="D3653" s="228" t="s">
        <v>189</v>
      </c>
      <c r="E3653" s="42"/>
      <c r="F3653" s="229" t="s">
        <v>3836</v>
      </c>
      <c r="G3653" s="42"/>
      <c r="H3653" s="42"/>
      <c r="I3653" s="230"/>
      <c r="J3653" s="42"/>
      <c r="K3653" s="42"/>
      <c r="L3653" s="46"/>
      <c r="M3653" s="231"/>
      <c r="N3653" s="232"/>
      <c r="O3653" s="86"/>
      <c r="P3653" s="86"/>
      <c r="Q3653" s="86"/>
      <c r="R3653" s="86"/>
      <c r="S3653" s="86"/>
      <c r="T3653" s="87"/>
      <c r="U3653" s="40"/>
      <c r="V3653" s="40"/>
      <c r="W3653" s="40"/>
      <c r="X3653" s="40"/>
      <c r="Y3653" s="40"/>
      <c r="Z3653" s="40"/>
      <c r="AA3653" s="40"/>
      <c r="AB3653" s="40"/>
      <c r="AC3653" s="40"/>
      <c r="AD3653" s="40"/>
      <c r="AE3653" s="40"/>
      <c r="AT3653" s="19" t="s">
        <v>189</v>
      </c>
      <c r="AU3653" s="19" t="s">
        <v>82</v>
      </c>
    </row>
    <row r="3654" s="2" customFormat="1" ht="24.15" customHeight="1">
      <c r="A3654" s="40"/>
      <c r="B3654" s="41"/>
      <c r="C3654" s="215" t="s">
        <v>3838</v>
      </c>
      <c r="D3654" s="215" t="s">
        <v>182</v>
      </c>
      <c r="E3654" s="216" t="s">
        <v>3839</v>
      </c>
      <c r="F3654" s="217" t="s">
        <v>3840</v>
      </c>
      <c r="G3654" s="218" t="s">
        <v>1886</v>
      </c>
      <c r="H3654" s="219">
        <v>1</v>
      </c>
      <c r="I3654" s="220"/>
      <c r="J3654" s="221">
        <f>ROUND(I3654*H3654,2)</f>
        <v>0</v>
      </c>
      <c r="K3654" s="217" t="s">
        <v>19</v>
      </c>
      <c r="L3654" s="46"/>
      <c r="M3654" s="222" t="s">
        <v>19</v>
      </c>
      <c r="N3654" s="223" t="s">
        <v>43</v>
      </c>
      <c r="O3654" s="86"/>
      <c r="P3654" s="224">
        <f>O3654*H3654</f>
        <v>0</v>
      </c>
      <c r="Q3654" s="224">
        <v>0</v>
      </c>
      <c r="R3654" s="224">
        <f>Q3654*H3654</f>
        <v>0</v>
      </c>
      <c r="S3654" s="224">
        <v>0</v>
      </c>
      <c r="T3654" s="225">
        <f>S3654*H3654</f>
        <v>0</v>
      </c>
      <c r="U3654" s="40"/>
      <c r="V3654" s="40"/>
      <c r="W3654" s="40"/>
      <c r="X3654" s="40"/>
      <c r="Y3654" s="40"/>
      <c r="Z3654" s="40"/>
      <c r="AA3654" s="40"/>
      <c r="AB3654" s="40"/>
      <c r="AC3654" s="40"/>
      <c r="AD3654" s="40"/>
      <c r="AE3654" s="40"/>
      <c r="AR3654" s="226" t="s">
        <v>286</v>
      </c>
      <c r="AT3654" s="226" t="s">
        <v>182</v>
      </c>
      <c r="AU3654" s="226" t="s">
        <v>82</v>
      </c>
      <c r="AY3654" s="19" t="s">
        <v>180</v>
      </c>
      <c r="BE3654" s="227">
        <f>IF(N3654="základní",J3654,0)</f>
        <v>0</v>
      </c>
      <c r="BF3654" s="227">
        <f>IF(N3654="snížená",J3654,0)</f>
        <v>0</v>
      </c>
      <c r="BG3654" s="227">
        <f>IF(N3654="zákl. přenesená",J3654,0)</f>
        <v>0</v>
      </c>
      <c r="BH3654" s="227">
        <f>IF(N3654="sníž. přenesená",J3654,0)</f>
        <v>0</v>
      </c>
      <c r="BI3654" s="227">
        <f>IF(N3654="nulová",J3654,0)</f>
        <v>0</v>
      </c>
      <c r="BJ3654" s="19" t="s">
        <v>80</v>
      </c>
      <c r="BK3654" s="227">
        <f>ROUND(I3654*H3654,2)</f>
        <v>0</v>
      </c>
      <c r="BL3654" s="19" t="s">
        <v>286</v>
      </c>
      <c r="BM3654" s="226" t="s">
        <v>3841</v>
      </c>
    </row>
    <row r="3655" s="2" customFormat="1">
      <c r="A3655" s="40"/>
      <c r="B3655" s="41"/>
      <c r="C3655" s="42"/>
      <c r="D3655" s="228" t="s">
        <v>189</v>
      </c>
      <c r="E3655" s="42"/>
      <c r="F3655" s="229" t="s">
        <v>3840</v>
      </c>
      <c r="G3655" s="42"/>
      <c r="H3655" s="42"/>
      <c r="I3655" s="230"/>
      <c r="J3655" s="42"/>
      <c r="K3655" s="42"/>
      <c r="L3655" s="46"/>
      <c r="M3655" s="231"/>
      <c r="N3655" s="232"/>
      <c r="O3655" s="86"/>
      <c r="P3655" s="86"/>
      <c r="Q3655" s="86"/>
      <c r="R3655" s="86"/>
      <c r="S3655" s="86"/>
      <c r="T3655" s="87"/>
      <c r="U3655" s="40"/>
      <c r="V3655" s="40"/>
      <c r="W3655" s="40"/>
      <c r="X3655" s="40"/>
      <c r="Y3655" s="40"/>
      <c r="Z3655" s="40"/>
      <c r="AA3655" s="40"/>
      <c r="AB3655" s="40"/>
      <c r="AC3655" s="40"/>
      <c r="AD3655" s="40"/>
      <c r="AE3655" s="40"/>
      <c r="AT3655" s="19" t="s">
        <v>189</v>
      </c>
      <c r="AU3655" s="19" t="s">
        <v>82</v>
      </c>
    </row>
    <row r="3656" s="2" customFormat="1" ht="24.15" customHeight="1">
      <c r="A3656" s="40"/>
      <c r="B3656" s="41"/>
      <c r="C3656" s="215" t="s">
        <v>3842</v>
      </c>
      <c r="D3656" s="215" t="s">
        <v>182</v>
      </c>
      <c r="E3656" s="216" t="s">
        <v>3843</v>
      </c>
      <c r="F3656" s="217" t="s">
        <v>3844</v>
      </c>
      <c r="G3656" s="218" t="s">
        <v>1886</v>
      </c>
      <c r="H3656" s="219">
        <v>1</v>
      </c>
      <c r="I3656" s="220"/>
      <c r="J3656" s="221">
        <f>ROUND(I3656*H3656,2)</f>
        <v>0</v>
      </c>
      <c r="K3656" s="217" t="s">
        <v>19</v>
      </c>
      <c r="L3656" s="46"/>
      <c r="M3656" s="222" t="s">
        <v>19</v>
      </c>
      <c r="N3656" s="223" t="s">
        <v>43</v>
      </c>
      <c r="O3656" s="86"/>
      <c r="P3656" s="224">
        <f>O3656*H3656</f>
        <v>0</v>
      </c>
      <c r="Q3656" s="224">
        <v>0</v>
      </c>
      <c r="R3656" s="224">
        <f>Q3656*H3656</f>
        <v>0</v>
      </c>
      <c r="S3656" s="224">
        <v>0</v>
      </c>
      <c r="T3656" s="225">
        <f>S3656*H3656</f>
        <v>0</v>
      </c>
      <c r="U3656" s="40"/>
      <c r="V3656" s="40"/>
      <c r="W3656" s="40"/>
      <c r="X3656" s="40"/>
      <c r="Y3656" s="40"/>
      <c r="Z3656" s="40"/>
      <c r="AA3656" s="40"/>
      <c r="AB3656" s="40"/>
      <c r="AC3656" s="40"/>
      <c r="AD3656" s="40"/>
      <c r="AE3656" s="40"/>
      <c r="AR3656" s="226" t="s">
        <v>286</v>
      </c>
      <c r="AT3656" s="226" t="s">
        <v>182</v>
      </c>
      <c r="AU3656" s="226" t="s">
        <v>82</v>
      </c>
      <c r="AY3656" s="19" t="s">
        <v>180</v>
      </c>
      <c r="BE3656" s="227">
        <f>IF(N3656="základní",J3656,0)</f>
        <v>0</v>
      </c>
      <c r="BF3656" s="227">
        <f>IF(N3656="snížená",J3656,0)</f>
        <v>0</v>
      </c>
      <c r="BG3656" s="227">
        <f>IF(N3656="zákl. přenesená",J3656,0)</f>
        <v>0</v>
      </c>
      <c r="BH3656" s="227">
        <f>IF(N3656="sníž. přenesená",J3656,0)</f>
        <v>0</v>
      </c>
      <c r="BI3656" s="227">
        <f>IF(N3656="nulová",J3656,0)</f>
        <v>0</v>
      </c>
      <c r="BJ3656" s="19" t="s">
        <v>80</v>
      </c>
      <c r="BK3656" s="227">
        <f>ROUND(I3656*H3656,2)</f>
        <v>0</v>
      </c>
      <c r="BL3656" s="19" t="s">
        <v>286</v>
      </c>
      <c r="BM3656" s="226" t="s">
        <v>3845</v>
      </c>
    </row>
    <row r="3657" s="2" customFormat="1">
      <c r="A3657" s="40"/>
      <c r="B3657" s="41"/>
      <c r="C3657" s="42"/>
      <c r="D3657" s="228" t="s">
        <v>189</v>
      </c>
      <c r="E3657" s="42"/>
      <c r="F3657" s="229" t="s">
        <v>3844</v>
      </c>
      <c r="G3657" s="42"/>
      <c r="H3657" s="42"/>
      <c r="I3657" s="230"/>
      <c r="J3657" s="42"/>
      <c r="K3657" s="42"/>
      <c r="L3657" s="46"/>
      <c r="M3657" s="231"/>
      <c r="N3657" s="232"/>
      <c r="O3657" s="86"/>
      <c r="P3657" s="86"/>
      <c r="Q3657" s="86"/>
      <c r="R3657" s="86"/>
      <c r="S3657" s="86"/>
      <c r="T3657" s="87"/>
      <c r="U3657" s="40"/>
      <c r="V3657" s="40"/>
      <c r="W3657" s="40"/>
      <c r="X3657" s="40"/>
      <c r="Y3657" s="40"/>
      <c r="Z3657" s="40"/>
      <c r="AA3657" s="40"/>
      <c r="AB3657" s="40"/>
      <c r="AC3657" s="40"/>
      <c r="AD3657" s="40"/>
      <c r="AE3657" s="40"/>
      <c r="AT3657" s="19" t="s">
        <v>189</v>
      </c>
      <c r="AU3657" s="19" t="s">
        <v>82</v>
      </c>
    </row>
    <row r="3658" s="2" customFormat="1" ht="24.15" customHeight="1">
      <c r="A3658" s="40"/>
      <c r="B3658" s="41"/>
      <c r="C3658" s="215" t="s">
        <v>3846</v>
      </c>
      <c r="D3658" s="215" t="s">
        <v>182</v>
      </c>
      <c r="E3658" s="216" t="s">
        <v>3847</v>
      </c>
      <c r="F3658" s="217" t="s">
        <v>3848</v>
      </c>
      <c r="G3658" s="218" t="s">
        <v>1886</v>
      </c>
      <c r="H3658" s="219">
        <v>1</v>
      </c>
      <c r="I3658" s="220"/>
      <c r="J3658" s="221">
        <f>ROUND(I3658*H3658,2)</f>
        <v>0</v>
      </c>
      <c r="K3658" s="217" t="s">
        <v>19</v>
      </c>
      <c r="L3658" s="46"/>
      <c r="M3658" s="222" t="s">
        <v>19</v>
      </c>
      <c r="N3658" s="223" t="s">
        <v>43</v>
      </c>
      <c r="O3658" s="86"/>
      <c r="P3658" s="224">
        <f>O3658*H3658</f>
        <v>0</v>
      </c>
      <c r="Q3658" s="224">
        <v>0</v>
      </c>
      <c r="R3658" s="224">
        <f>Q3658*H3658</f>
        <v>0</v>
      </c>
      <c r="S3658" s="224">
        <v>0</v>
      </c>
      <c r="T3658" s="225">
        <f>S3658*H3658</f>
        <v>0</v>
      </c>
      <c r="U3658" s="40"/>
      <c r="V3658" s="40"/>
      <c r="W3658" s="40"/>
      <c r="X3658" s="40"/>
      <c r="Y3658" s="40"/>
      <c r="Z3658" s="40"/>
      <c r="AA3658" s="40"/>
      <c r="AB3658" s="40"/>
      <c r="AC3658" s="40"/>
      <c r="AD3658" s="40"/>
      <c r="AE3658" s="40"/>
      <c r="AR3658" s="226" t="s">
        <v>286</v>
      </c>
      <c r="AT3658" s="226" t="s">
        <v>182</v>
      </c>
      <c r="AU3658" s="226" t="s">
        <v>82</v>
      </c>
      <c r="AY3658" s="19" t="s">
        <v>180</v>
      </c>
      <c r="BE3658" s="227">
        <f>IF(N3658="základní",J3658,0)</f>
        <v>0</v>
      </c>
      <c r="BF3658" s="227">
        <f>IF(N3658="snížená",J3658,0)</f>
        <v>0</v>
      </c>
      <c r="BG3658" s="227">
        <f>IF(N3658="zákl. přenesená",J3658,0)</f>
        <v>0</v>
      </c>
      <c r="BH3658" s="227">
        <f>IF(N3658="sníž. přenesená",J3658,0)</f>
        <v>0</v>
      </c>
      <c r="BI3658" s="227">
        <f>IF(N3658="nulová",J3658,0)</f>
        <v>0</v>
      </c>
      <c r="BJ3658" s="19" t="s">
        <v>80</v>
      </c>
      <c r="BK3658" s="227">
        <f>ROUND(I3658*H3658,2)</f>
        <v>0</v>
      </c>
      <c r="BL3658" s="19" t="s">
        <v>286</v>
      </c>
      <c r="BM3658" s="226" t="s">
        <v>3849</v>
      </c>
    </row>
    <row r="3659" s="2" customFormat="1">
      <c r="A3659" s="40"/>
      <c r="B3659" s="41"/>
      <c r="C3659" s="42"/>
      <c r="D3659" s="228" t="s">
        <v>189</v>
      </c>
      <c r="E3659" s="42"/>
      <c r="F3659" s="229" t="s">
        <v>3848</v>
      </c>
      <c r="G3659" s="42"/>
      <c r="H3659" s="42"/>
      <c r="I3659" s="230"/>
      <c r="J3659" s="42"/>
      <c r="K3659" s="42"/>
      <c r="L3659" s="46"/>
      <c r="M3659" s="231"/>
      <c r="N3659" s="232"/>
      <c r="O3659" s="86"/>
      <c r="P3659" s="86"/>
      <c r="Q3659" s="86"/>
      <c r="R3659" s="86"/>
      <c r="S3659" s="86"/>
      <c r="T3659" s="87"/>
      <c r="U3659" s="40"/>
      <c r="V3659" s="40"/>
      <c r="W3659" s="40"/>
      <c r="X3659" s="40"/>
      <c r="Y3659" s="40"/>
      <c r="Z3659" s="40"/>
      <c r="AA3659" s="40"/>
      <c r="AB3659" s="40"/>
      <c r="AC3659" s="40"/>
      <c r="AD3659" s="40"/>
      <c r="AE3659" s="40"/>
      <c r="AT3659" s="19" t="s">
        <v>189</v>
      </c>
      <c r="AU3659" s="19" t="s">
        <v>82</v>
      </c>
    </row>
    <row r="3660" s="2" customFormat="1" ht="24.15" customHeight="1">
      <c r="A3660" s="40"/>
      <c r="B3660" s="41"/>
      <c r="C3660" s="215" t="s">
        <v>3850</v>
      </c>
      <c r="D3660" s="215" t="s">
        <v>182</v>
      </c>
      <c r="E3660" s="216" t="s">
        <v>3851</v>
      </c>
      <c r="F3660" s="217" t="s">
        <v>3852</v>
      </c>
      <c r="G3660" s="218" t="s">
        <v>1886</v>
      </c>
      <c r="H3660" s="219">
        <v>1</v>
      </c>
      <c r="I3660" s="220"/>
      <c r="J3660" s="221">
        <f>ROUND(I3660*H3660,2)</f>
        <v>0</v>
      </c>
      <c r="K3660" s="217" t="s">
        <v>19</v>
      </c>
      <c r="L3660" s="46"/>
      <c r="M3660" s="222" t="s">
        <v>19</v>
      </c>
      <c r="N3660" s="223" t="s">
        <v>43</v>
      </c>
      <c r="O3660" s="86"/>
      <c r="P3660" s="224">
        <f>O3660*H3660</f>
        <v>0</v>
      </c>
      <c r="Q3660" s="224">
        <v>0</v>
      </c>
      <c r="R3660" s="224">
        <f>Q3660*H3660</f>
        <v>0</v>
      </c>
      <c r="S3660" s="224">
        <v>0</v>
      </c>
      <c r="T3660" s="225">
        <f>S3660*H3660</f>
        <v>0</v>
      </c>
      <c r="U3660" s="40"/>
      <c r="V3660" s="40"/>
      <c r="W3660" s="40"/>
      <c r="X3660" s="40"/>
      <c r="Y3660" s="40"/>
      <c r="Z3660" s="40"/>
      <c r="AA3660" s="40"/>
      <c r="AB3660" s="40"/>
      <c r="AC3660" s="40"/>
      <c r="AD3660" s="40"/>
      <c r="AE3660" s="40"/>
      <c r="AR3660" s="226" t="s">
        <v>286</v>
      </c>
      <c r="AT3660" s="226" t="s">
        <v>182</v>
      </c>
      <c r="AU3660" s="226" t="s">
        <v>82</v>
      </c>
      <c r="AY3660" s="19" t="s">
        <v>180</v>
      </c>
      <c r="BE3660" s="227">
        <f>IF(N3660="základní",J3660,0)</f>
        <v>0</v>
      </c>
      <c r="BF3660" s="227">
        <f>IF(N3660="snížená",J3660,0)</f>
        <v>0</v>
      </c>
      <c r="BG3660" s="227">
        <f>IF(N3660="zákl. přenesená",J3660,0)</f>
        <v>0</v>
      </c>
      <c r="BH3660" s="227">
        <f>IF(N3660="sníž. přenesená",J3660,0)</f>
        <v>0</v>
      </c>
      <c r="BI3660" s="227">
        <f>IF(N3660="nulová",J3660,0)</f>
        <v>0</v>
      </c>
      <c r="BJ3660" s="19" t="s">
        <v>80</v>
      </c>
      <c r="BK3660" s="227">
        <f>ROUND(I3660*H3660,2)</f>
        <v>0</v>
      </c>
      <c r="BL3660" s="19" t="s">
        <v>286</v>
      </c>
      <c r="BM3660" s="226" t="s">
        <v>3853</v>
      </c>
    </row>
    <row r="3661" s="2" customFormat="1">
      <c r="A3661" s="40"/>
      <c r="B3661" s="41"/>
      <c r="C3661" s="42"/>
      <c r="D3661" s="228" t="s">
        <v>189</v>
      </c>
      <c r="E3661" s="42"/>
      <c r="F3661" s="229" t="s">
        <v>3852</v>
      </c>
      <c r="G3661" s="42"/>
      <c r="H3661" s="42"/>
      <c r="I3661" s="230"/>
      <c r="J3661" s="42"/>
      <c r="K3661" s="42"/>
      <c r="L3661" s="46"/>
      <c r="M3661" s="231"/>
      <c r="N3661" s="232"/>
      <c r="O3661" s="86"/>
      <c r="P3661" s="86"/>
      <c r="Q3661" s="86"/>
      <c r="R3661" s="86"/>
      <c r="S3661" s="86"/>
      <c r="T3661" s="87"/>
      <c r="U3661" s="40"/>
      <c r="V3661" s="40"/>
      <c r="W3661" s="40"/>
      <c r="X3661" s="40"/>
      <c r="Y3661" s="40"/>
      <c r="Z3661" s="40"/>
      <c r="AA3661" s="40"/>
      <c r="AB3661" s="40"/>
      <c r="AC3661" s="40"/>
      <c r="AD3661" s="40"/>
      <c r="AE3661" s="40"/>
      <c r="AT3661" s="19" t="s">
        <v>189</v>
      </c>
      <c r="AU3661" s="19" t="s">
        <v>82</v>
      </c>
    </row>
    <row r="3662" s="2" customFormat="1" ht="24.15" customHeight="1">
      <c r="A3662" s="40"/>
      <c r="B3662" s="41"/>
      <c r="C3662" s="215" t="s">
        <v>3854</v>
      </c>
      <c r="D3662" s="215" t="s">
        <v>182</v>
      </c>
      <c r="E3662" s="216" t="s">
        <v>3855</v>
      </c>
      <c r="F3662" s="217" t="s">
        <v>3856</v>
      </c>
      <c r="G3662" s="218" t="s">
        <v>1886</v>
      </c>
      <c r="H3662" s="219">
        <v>1</v>
      </c>
      <c r="I3662" s="220"/>
      <c r="J3662" s="221">
        <f>ROUND(I3662*H3662,2)</f>
        <v>0</v>
      </c>
      <c r="K3662" s="217" t="s">
        <v>19</v>
      </c>
      <c r="L3662" s="46"/>
      <c r="M3662" s="222" t="s">
        <v>19</v>
      </c>
      <c r="N3662" s="223" t="s">
        <v>43</v>
      </c>
      <c r="O3662" s="86"/>
      <c r="P3662" s="224">
        <f>O3662*H3662</f>
        <v>0</v>
      </c>
      <c r="Q3662" s="224">
        <v>0</v>
      </c>
      <c r="R3662" s="224">
        <f>Q3662*H3662</f>
        <v>0</v>
      </c>
      <c r="S3662" s="224">
        <v>0</v>
      </c>
      <c r="T3662" s="225">
        <f>S3662*H3662</f>
        <v>0</v>
      </c>
      <c r="U3662" s="40"/>
      <c r="V3662" s="40"/>
      <c r="W3662" s="40"/>
      <c r="X3662" s="40"/>
      <c r="Y3662" s="40"/>
      <c r="Z3662" s="40"/>
      <c r="AA3662" s="40"/>
      <c r="AB3662" s="40"/>
      <c r="AC3662" s="40"/>
      <c r="AD3662" s="40"/>
      <c r="AE3662" s="40"/>
      <c r="AR3662" s="226" t="s">
        <v>286</v>
      </c>
      <c r="AT3662" s="226" t="s">
        <v>182</v>
      </c>
      <c r="AU3662" s="226" t="s">
        <v>82</v>
      </c>
      <c r="AY3662" s="19" t="s">
        <v>180</v>
      </c>
      <c r="BE3662" s="227">
        <f>IF(N3662="základní",J3662,0)</f>
        <v>0</v>
      </c>
      <c r="BF3662" s="227">
        <f>IF(N3662="snížená",J3662,0)</f>
        <v>0</v>
      </c>
      <c r="BG3662" s="227">
        <f>IF(N3662="zákl. přenesená",J3662,0)</f>
        <v>0</v>
      </c>
      <c r="BH3662" s="227">
        <f>IF(N3662="sníž. přenesená",J3662,0)</f>
        <v>0</v>
      </c>
      <c r="BI3662" s="227">
        <f>IF(N3662="nulová",J3662,0)</f>
        <v>0</v>
      </c>
      <c r="BJ3662" s="19" t="s">
        <v>80</v>
      </c>
      <c r="BK3662" s="227">
        <f>ROUND(I3662*H3662,2)</f>
        <v>0</v>
      </c>
      <c r="BL3662" s="19" t="s">
        <v>286</v>
      </c>
      <c r="BM3662" s="226" t="s">
        <v>3857</v>
      </c>
    </row>
    <row r="3663" s="2" customFormat="1">
      <c r="A3663" s="40"/>
      <c r="B3663" s="41"/>
      <c r="C3663" s="42"/>
      <c r="D3663" s="228" t="s">
        <v>189</v>
      </c>
      <c r="E3663" s="42"/>
      <c r="F3663" s="229" t="s">
        <v>3856</v>
      </c>
      <c r="G3663" s="42"/>
      <c r="H3663" s="42"/>
      <c r="I3663" s="230"/>
      <c r="J3663" s="42"/>
      <c r="K3663" s="42"/>
      <c r="L3663" s="46"/>
      <c r="M3663" s="231"/>
      <c r="N3663" s="232"/>
      <c r="O3663" s="86"/>
      <c r="P3663" s="86"/>
      <c r="Q3663" s="86"/>
      <c r="R3663" s="86"/>
      <c r="S3663" s="86"/>
      <c r="T3663" s="87"/>
      <c r="U3663" s="40"/>
      <c r="V3663" s="40"/>
      <c r="W3663" s="40"/>
      <c r="X3663" s="40"/>
      <c r="Y3663" s="40"/>
      <c r="Z3663" s="40"/>
      <c r="AA3663" s="40"/>
      <c r="AB3663" s="40"/>
      <c r="AC3663" s="40"/>
      <c r="AD3663" s="40"/>
      <c r="AE3663" s="40"/>
      <c r="AT3663" s="19" t="s">
        <v>189</v>
      </c>
      <c r="AU3663" s="19" t="s">
        <v>82</v>
      </c>
    </row>
    <row r="3664" s="2" customFormat="1" ht="24.15" customHeight="1">
      <c r="A3664" s="40"/>
      <c r="B3664" s="41"/>
      <c r="C3664" s="215" t="s">
        <v>3858</v>
      </c>
      <c r="D3664" s="215" t="s">
        <v>182</v>
      </c>
      <c r="E3664" s="216" t="s">
        <v>3859</v>
      </c>
      <c r="F3664" s="217" t="s">
        <v>3860</v>
      </c>
      <c r="G3664" s="218" t="s">
        <v>1886</v>
      </c>
      <c r="H3664" s="219">
        <v>1</v>
      </c>
      <c r="I3664" s="220"/>
      <c r="J3664" s="221">
        <f>ROUND(I3664*H3664,2)</f>
        <v>0</v>
      </c>
      <c r="K3664" s="217" t="s">
        <v>19</v>
      </c>
      <c r="L3664" s="46"/>
      <c r="M3664" s="222" t="s">
        <v>19</v>
      </c>
      <c r="N3664" s="223" t="s">
        <v>43</v>
      </c>
      <c r="O3664" s="86"/>
      <c r="P3664" s="224">
        <f>O3664*H3664</f>
        <v>0</v>
      </c>
      <c r="Q3664" s="224">
        <v>0</v>
      </c>
      <c r="R3664" s="224">
        <f>Q3664*H3664</f>
        <v>0</v>
      </c>
      <c r="S3664" s="224">
        <v>0</v>
      </c>
      <c r="T3664" s="225">
        <f>S3664*H3664</f>
        <v>0</v>
      </c>
      <c r="U3664" s="40"/>
      <c r="V3664" s="40"/>
      <c r="W3664" s="40"/>
      <c r="X3664" s="40"/>
      <c r="Y3664" s="40"/>
      <c r="Z3664" s="40"/>
      <c r="AA3664" s="40"/>
      <c r="AB3664" s="40"/>
      <c r="AC3664" s="40"/>
      <c r="AD3664" s="40"/>
      <c r="AE3664" s="40"/>
      <c r="AR3664" s="226" t="s">
        <v>286</v>
      </c>
      <c r="AT3664" s="226" t="s">
        <v>182</v>
      </c>
      <c r="AU3664" s="226" t="s">
        <v>82</v>
      </c>
      <c r="AY3664" s="19" t="s">
        <v>180</v>
      </c>
      <c r="BE3664" s="227">
        <f>IF(N3664="základní",J3664,0)</f>
        <v>0</v>
      </c>
      <c r="BF3664" s="227">
        <f>IF(N3664="snížená",J3664,0)</f>
        <v>0</v>
      </c>
      <c r="BG3664" s="227">
        <f>IF(N3664="zákl. přenesená",J3664,0)</f>
        <v>0</v>
      </c>
      <c r="BH3664" s="227">
        <f>IF(N3664="sníž. přenesená",J3664,0)</f>
        <v>0</v>
      </c>
      <c r="BI3664" s="227">
        <f>IF(N3664="nulová",J3664,0)</f>
        <v>0</v>
      </c>
      <c r="BJ3664" s="19" t="s">
        <v>80</v>
      </c>
      <c r="BK3664" s="227">
        <f>ROUND(I3664*H3664,2)</f>
        <v>0</v>
      </c>
      <c r="BL3664" s="19" t="s">
        <v>286</v>
      </c>
      <c r="BM3664" s="226" t="s">
        <v>3861</v>
      </c>
    </row>
    <row r="3665" s="2" customFormat="1">
      <c r="A3665" s="40"/>
      <c r="B3665" s="41"/>
      <c r="C3665" s="42"/>
      <c r="D3665" s="228" t="s">
        <v>189</v>
      </c>
      <c r="E3665" s="42"/>
      <c r="F3665" s="229" t="s">
        <v>3860</v>
      </c>
      <c r="G3665" s="42"/>
      <c r="H3665" s="42"/>
      <c r="I3665" s="230"/>
      <c r="J3665" s="42"/>
      <c r="K3665" s="42"/>
      <c r="L3665" s="46"/>
      <c r="M3665" s="231"/>
      <c r="N3665" s="232"/>
      <c r="O3665" s="86"/>
      <c r="P3665" s="86"/>
      <c r="Q3665" s="86"/>
      <c r="R3665" s="86"/>
      <c r="S3665" s="86"/>
      <c r="T3665" s="87"/>
      <c r="U3665" s="40"/>
      <c r="V3665" s="40"/>
      <c r="W3665" s="40"/>
      <c r="X3665" s="40"/>
      <c r="Y3665" s="40"/>
      <c r="Z3665" s="40"/>
      <c r="AA3665" s="40"/>
      <c r="AB3665" s="40"/>
      <c r="AC3665" s="40"/>
      <c r="AD3665" s="40"/>
      <c r="AE3665" s="40"/>
      <c r="AT3665" s="19" t="s">
        <v>189</v>
      </c>
      <c r="AU3665" s="19" t="s">
        <v>82</v>
      </c>
    </row>
    <row r="3666" s="2" customFormat="1" ht="24.15" customHeight="1">
      <c r="A3666" s="40"/>
      <c r="B3666" s="41"/>
      <c r="C3666" s="215" t="s">
        <v>3862</v>
      </c>
      <c r="D3666" s="215" t="s">
        <v>182</v>
      </c>
      <c r="E3666" s="216" t="s">
        <v>3863</v>
      </c>
      <c r="F3666" s="217" t="s">
        <v>3864</v>
      </c>
      <c r="G3666" s="218" t="s">
        <v>1886</v>
      </c>
      <c r="H3666" s="219">
        <v>1</v>
      </c>
      <c r="I3666" s="220"/>
      <c r="J3666" s="221">
        <f>ROUND(I3666*H3666,2)</f>
        <v>0</v>
      </c>
      <c r="K3666" s="217" t="s">
        <v>19</v>
      </c>
      <c r="L3666" s="46"/>
      <c r="M3666" s="222" t="s">
        <v>19</v>
      </c>
      <c r="N3666" s="223" t="s">
        <v>43</v>
      </c>
      <c r="O3666" s="86"/>
      <c r="P3666" s="224">
        <f>O3666*H3666</f>
        <v>0</v>
      </c>
      <c r="Q3666" s="224">
        <v>0</v>
      </c>
      <c r="R3666" s="224">
        <f>Q3666*H3666</f>
        <v>0</v>
      </c>
      <c r="S3666" s="224">
        <v>0</v>
      </c>
      <c r="T3666" s="225">
        <f>S3666*H3666</f>
        <v>0</v>
      </c>
      <c r="U3666" s="40"/>
      <c r="V3666" s="40"/>
      <c r="W3666" s="40"/>
      <c r="X3666" s="40"/>
      <c r="Y3666" s="40"/>
      <c r="Z3666" s="40"/>
      <c r="AA3666" s="40"/>
      <c r="AB3666" s="40"/>
      <c r="AC3666" s="40"/>
      <c r="AD3666" s="40"/>
      <c r="AE3666" s="40"/>
      <c r="AR3666" s="226" t="s">
        <v>286</v>
      </c>
      <c r="AT3666" s="226" t="s">
        <v>182</v>
      </c>
      <c r="AU3666" s="226" t="s">
        <v>82</v>
      </c>
      <c r="AY3666" s="19" t="s">
        <v>180</v>
      </c>
      <c r="BE3666" s="227">
        <f>IF(N3666="základní",J3666,0)</f>
        <v>0</v>
      </c>
      <c r="BF3666" s="227">
        <f>IF(N3666="snížená",J3666,0)</f>
        <v>0</v>
      </c>
      <c r="BG3666" s="227">
        <f>IF(N3666="zákl. přenesená",J3666,0)</f>
        <v>0</v>
      </c>
      <c r="BH3666" s="227">
        <f>IF(N3666="sníž. přenesená",J3666,0)</f>
        <v>0</v>
      </c>
      <c r="BI3666" s="227">
        <f>IF(N3666="nulová",J3666,0)</f>
        <v>0</v>
      </c>
      <c r="BJ3666" s="19" t="s">
        <v>80</v>
      </c>
      <c r="BK3666" s="227">
        <f>ROUND(I3666*H3666,2)</f>
        <v>0</v>
      </c>
      <c r="BL3666" s="19" t="s">
        <v>286</v>
      </c>
      <c r="BM3666" s="226" t="s">
        <v>3865</v>
      </c>
    </row>
    <row r="3667" s="2" customFormat="1">
      <c r="A3667" s="40"/>
      <c r="B3667" s="41"/>
      <c r="C3667" s="42"/>
      <c r="D3667" s="228" t="s">
        <v>189</v>
      </c>
      <c r="E3667" s="42"/>
      <c r="F3667" s="229" t="s">
        <v>3864</v>
      </c>
      <c r="G3667" s="42"/>
      <c r="H3667" s="42"/>
      <c r="I3667" s="230"/>
      <c r="J3667" s="42"/>
      <c r="K3667" s="42"/>
      <c r="L3667" s="46"/>
      <c r="M3667" s="231"/>
      <c r="N3667" s="232"/>
      <c r="O3667" s="86"/>
      <c r="P3667" s="86"/>
      <c r="Q3667" s="86"/>
      <c r="R3667" s="86"/>
      <c r="S3667" s="86"/>
      <c r="T3667" s="87"/>
      <c r="U3667" s="40"/>
      <c r="V3667" s="40"/>
      <c r="W3667" s="40"/>
      <c r="X3667" s="40"/>
      <c r="Y3667" s="40"/>
      <c r="Z3667" s="40"/>
      <c r="AA3667" s="40"/>
      <c r="AB3667" s="40"/>
      <c r="AC3667" s="40"/>
      <c r="AD3667" s="40"/>
      <c r="AE3667" s="40"/>
      <c r="AT3667" s="19" t="s">
        <v>189</v>
      </c>
      <c r="AU3667" s="19" t="s">
        <v>82</v>
      </c>
    </row>
    <row r="3668" s="2" customFormat="1" ht="24.15" customHeight="1">
      <c r="A3668" s="40"/>
      <c r="B3668" s="41"/>
      <c r="C3668" s="215" t="s">
        <v>3866</v>
      </c>
      <c r="D3668" s="215" t="s">
        <v>182</v>
      </c>
      <c r="E3668" s="216" t="s">
        <v>3867</v>
      </c>
      <c r="F3668" s="217" t="s">
        <v>3868</v>
      </c>
      <c r="G3668" s="218" t="s">
        <v>1886</v>
      </c>
      <c r="H3668" s="219">
        <v>1</v>
      </c>
      <c r="I3668" s="220"/>
      <c r="J3668" s="221">
        <f>ROUND(I3668*H3668,2)</f>
        <v>0</v>
      </c>
      <c r="K3668" s="217" t="s">
        <v>19</v>
      </c>
      <c r="L3668" s="46"/>
      <c r="M3668" s="222" t="s">
        <v>19</v>
      </c>
      <c r="N3668" s="223" t="s">
        <v>43</v>
      </c>
      <c r="O3668" s="86"/>
      <c r="P3668" s="224">
        <f>O3668*H3668</f>
        <v>0</v>
      </c>
      <c r="Q3668" s="224">
        <v>0</v>
      </c>
      <c r="R3668" s="224">
        <f>Q3668*H3668</f>
        <v>0</v>
      </c>
      <c r="S3668" s="224">
        <v>0</v>
      </c>
      <c r="T3668" s="225">
        <f>S3668*H3668</f>
        <v>0</v>
      </c>
      <c r="U3668" s="40"/>
      <c r="V3668" s="40"/>
      <c r="W3668" s="40"/>
      <c r="X3668" s="40"/>
      <c r="Y3668" s="40"/>
      <c r="Z3668" s="40"/>
      <c r="AA3668" s="40"/>
      <c r="AB3668" s="40"/>
      <c r="AC3668" s="40"/>
      <c r="AD3668" s="40"/>
      <c r="AE3668" s="40"/>
      <c r="AR3668" s="226" t="s">
        <v>286</v>
      </c>
      <c r="AT3668" s="226" t="s">
        <v>182</v>
      </c>
      <c r="AU3668" s="226" t="s">
        <v>82</v>
      </c>
      <c r="AY3668" s="19" t="s">
        <v>180</v>
      </c>
      <c r="BE3668" s="227">
        <f>IF(N3668="základní",J3668,0)</f>
        <v>0</v>
      </c>
      <c r="BF3668" s="227">
        <f>IF(N3668="snížená",J3668,0)</f>
        <v>0</v>
      </c>
      <c r="BG3668" s="227">
        <f>IF(N3668="zákl. přenesená",J3668,0)</f>
        <v>0</v>
      </c>
      <c r="BH3668" s="227">
        <f>IF(N3668="sníž. přenesená",J3668,0)</f>
        <v>0</v>
      </c>
      <c r="BI3668" s="227">
        <f>IF(N3668="nulová",J3668,0)</f>
        <v>0</v>
      </c>
      <c r="BJ3668" s="19" t="s">
        <v>80</v>
      </c>
      <c r="BK3668" s="227">
        <f>ROUND(I3668*H3668,2)</f>
        <v>0</v>
      </c>
      <c r="BL3668" s="19" t="s">
        <v>286</v>
      </c>
      <c r="BM3668" s="226" t="s">
        <v>3869</v>
      </c>
    </row>
    <row r="3669" s="2" customFormat="1">
      <c r="A3669" s="40"/>
      <c r="B3669" s="41"/>
      <c r="C3669" s="42"/>
      <c r="D3669" s="228" t="s">
        <v>189</v>
      </c>
      <c r="E3669" s="42"/>
      <c r="F3669" s="229" t="s">
        <v>3868</v>
      </c>
      <c r="G3669" s="42"/>
      <c r="H3669" s="42"/>
      <c r="I3669" s="230"/>
      <c r="J3669" s="42"/>
      <c r="K3669" s="42"/>
      <c r="L3669" s="46"/>
      <c r="M3669" s="231"/>
      <c r="N3669" s="232"/>
      <c r="O3669" s="86"/>
      <c r="P3669" s="86"/>
      <c r="Q3669" s="86"/>
      <c r="R3669" s="86"/>
      <c r="S3669" s="86"/>
      <c r="T3669" s="87"/>
      <c r="U3669" s="40"/>
      <c r="V3669" s="40"/>
      <c r="W3669" s="40"/>
      <c r="X3669" s="40"/>
      <c r="Y3669" s="40"/>
      <c r="Z3669" s="40"/>
      <c r="AA3669" s="40"/>
      <c r="AB3669" s="40"/>
      <c r="AC3669" s="40"/>
      <c r="AD3669" s="40"/>
      <c r="AE3669" s="40"/>
      <c r="AT3669" s="19" t="s">
        <v>189</v>
      </c>
      <c r="AU3669" s="19" t="s">
        <v>82</v>
      </c>
    </row>
    <row r="3670" s="2" customFormat="1" ht="33" customHeight="1">
      <c r="A3670" s="40"/>
      <c r="B3670" s="41"/>
      <c r="C3670" s="215" t="s">
        <v>3870</v>
      </c>
      <c r="D3670" s="215" t="s">
        <v>182</v>
      </c>
      <c r="E3670" s="216" t="s">
        <v>3871</v>
      </c>
      <c r="F3670" s="217" t="s">
        <v>3872</v>
      </c>
      <c r="G3670" s="218" t="s">
        <v>1886</v>
      </c>
      <c r="H3670" s="219">
        <v>1</v>
      </c>
      <c r="I3670" s="220"/>
      <c r="J3670" s="221">
        <f>ROUND(I3670*H3670,2)</f>
        <v>0</v>
      </c>
      <c r="K3670" s="217" t="s">
        <v>19</v>
      </c>
      <c r="L3670" s="46"/>
      <c r="M3670" s="222" t="s">
        <v>19</v>
      </c>
      <c r="N3670" s="223" t="s">
        <v>43</v>
      </c>
      <c r="O3670" s="86"/>
      <c r="P3670" s="224">
        <f>O3670*H3670</f>
        <v>0</v>
      </c>
      <c r="Q3670" s="224">
        <v>0</v>
      </c>
      <c r="R3670" s="224">
        <f>Q3670*H3670</f>
        <v>0</v>
      </c>
      <c r="S3670" s="224">
        <v>0</v>
      </c>
      <c r="T3670" s="225">
        <f>S3670*H3670</f>
        <v>0</v>
      </c>
      <c r="U3670" s="40"/>
      <c r="V3670" s="40"/>
      <c r="W3670" s="40"/>
      <c r="X3670" s="40"/>
      <c r="Y3670" s="40"/>
      <c r="Z3670" s="40"/>
      <c r="AA3670" s="40"/>
      <c r="AB3670" s="40"/>
      <c r="AC3670" s="40"/>
      <c r="AD3670" s="40"/>
      <c r="AE3670" s="40"/>
      <c r="AR3670" s="226" t="s">
        <v>286</v>
      </c>
      <c r="AT3670" s="226" t="s">
        <v>182</v>
      </c>
      <c r="AU3670" s="226" t="s">
        <v>82</v>
      </c>
      <c r="AY3670" s="19" t="s">
        <v>180</v>
      </c>
      <c r="BE3670" s="227">
        <f>IF(N3670="základní",J3670,0)</f>
        <v>0</v>
      </c>
      <c r="BF3670" s="227">
        <f>IF(N3670="snížená",J3670,0)</f>
        <v>0</v>
      </c>
      <c r="BG3670" s="227">
        <f>IF(N3670="zákl. přenesená",J3670,0)</f>
        <v>0</v>
      </c>
      <c r="BH3670" s="227">
        <f>IF(N3670="sníž. přenesená",J3670,0)</f>
        <v>0</v>
      </c>
      <c r="BI3670" s="227">
        <f>IF(N3670="nulová",J3670,0)</f>
        <v>0</v>
      </c>
      <c r="BJ3670" s="19" t="s">
        <v>80</v>
      </c>
      <c r="BK3670" s="227">
        <f>ROUND(I3670*H3670,2)</f>
        <v>0</v>
      </c>
      <c r="BL3670" s="19" t="s">
        <v>286</v>
      </c>
      <c r="BM3670" s="226" t="s">
        <v>3873</v>
      </c>
    </row>
    <row r="3671" s="2" customFormat="1">
      <c r="A3671" s="40"/>
      <c r="B3671" s="41"/>
      <c r="C3671" s="42"/>
      <c r="D3671" s="228" t="s">
        <v>189</v>
      </c>
      <c r="E3671" s="42"/>
      <c r="F3671" s="229" t="s">
        <v>3872</v>
      </c>
      <c r="G3671" s="42"/>
      <c r="H3671" s="42"/>
      <c r="I3671" s="230"/>
      <c r="J3671" s="42"/>
      <c r="K3671" s="42"/>
      <c r="L3671" s="46"/>
      <c r="M3671" s="231"/>
      <c r="N3671" s="232"/>
      <c r="O3671" s="86"/>
      <c r="P3671" s="86"/>
      <c r="Q3671" s="86"/>
      <c r="R3671" s="86"/>
      <c r="S3671" s="86"/>
      <c r="T3671" s="87"/>
      <c r="U3671" s="40"/>
      <c r="V3671" s="40"/>
      <c r="W3671" s="40"/>
      <c r="X3671" s="40"/>
      <c r="Y3671" s="40"/>
      <c r="Z3671" s="40"/>
      <c r="AA3671" s="40"/>
      <c r="AB3671" s="40"/>
      <c r="AC3671" s="40"/>
      <c r="AD3671" s="40"/>
      <c r="AE3671" s="40"/>
      <c r="AT3671" s="19" t="s">
        <v>189</v>
      </c>
      <c r="AU3671" s="19" t="s">
        <v>82</v>
      </c>
    </row>
    <row r="3672" s="2" customFormat="1" ht="24.15" customHeight="1">
      <c r="A3672" s="40"/>
      <c r="B3672" s="41"/>
      <c r="C3672" s="215" t="s">
        <v>3874</v>
      </c>
      <c r="D3672" s="215" t="s">
        <v>182</v>
      </c>
      <c r="E3672" s="216" t="s">
        <v>3875</v>
      </c>
      <c r="F3672" s="217" t="s">
        <v>3876</v>
      </c>
      <c r="G3672" s="218" t="s">
        <v>1886</v>
      </c>
      <c r="H3672" s="219">
        <v>1</v>
      </c>
      <c r="I3672" s="220"/>
      <c r="J3672" s="221">
        <f>ROUND(I3672*H3672,2)</f>
        <v>0</v>
      </c>
      <c r="K3672" s="217" t="s">
        <v>19</v>
      </c>
      <c r="L3672" s="46"/>
      <c r="M3672" s="222" t="s">
        <v>19</v>
      </c>
      <c r="N3672" s="223" t="s">
        <v>43</v>
      </c>
      <c r="O3672" s="86"/>
      <c r="P3672" s="224">
        <f>O3672*H3672</f>
        <v>0</v>
      </c>
      <c r="Q3672" s="224">
        <v>0</v>
      </c>
      <c r="R3672" s="224">
        <f>Q3672*H3672</f>
        <v>0</v>
      </c>
      <c r="S3672" s="224">
        <v>0</v>
      </c>
      <c r="T3672" s="225">
        <f>S3672*H3672</f>
        <v>0</v>
      </c>
      <c r="U3672" s="40"/>
      <c r="V3672" s="40"/>
      <c r="W3672" s="40"/>
      <c r="X3672" s="40"/>
      <c r="Y3672" s="40"/>
      <c r="Z3672" s="40"/>
      <c r="AA3672" s="40"/>
      <c r="AB3672" s="40"/>
      <c r="AC3672" s="40"/>
      <c r="AD3672" s="40"/>
      <c r="AE3672" s="40"/>
      <c r="AR3672" s="226" t="s">
        <v>286</v>
      </c>
      <c r="AT3672" s="226" t="s">
        <v>182</v>
      </c>
      <c r="AU3672" s="226" t="s">
        <v>82</v>
      </c>
      <c r="AY3672" s="19" t="s">
        <v>180</v>
      </c>
      <c r="BE3672" s="227">
        <f>IF(N3672="základní",J3672,0)</f>
        <v>0</v>
      </c>
      <c r="BF3672" s="227">
        <f>IF(N3672="snížená",J3672,0)</f>
        <v>0</v>
      </c>
      <c r="BG3672" s="227">
        <f>IF(N3672="zákl. přenesená",J3672,0)</f>
        <v>0</v>
      </c>
      <c r="BH3672" s="227">
        <f>IF(N3672="sníž. přenesená",J3672,0)</f>
        <v>0</v>
      </c>
      <c r="BI3672" s="227">
        <f>IF(N3672="nulová",J3672,0)</f>
        <v>0</v>
      </c>
      <c r="BJ3672" s="19" t="s">
        <v>80</v>
      </c>
      <c r="BK3672" s="227">
        <f>ROUND(I3672*H3672,2)</f>
        <v>0</v>
      </c>
      <c r="BL3672" s="19" t="s">
        <v>286</v>
      </c>
      <c r="BM3672" s="226" t="s">
        <v>3877</v>
      </c>
    </row>
    <row r="3673" s="2" customFormat="1">
      <c r="A3673" s="40"/>
      <c r="B3673" s="41"/>
      <c r="C3673" s="42"/>
      <c r="D3673" s="228" t="s">
        <v>189</v>
      </c>
      <c r="E3673" s="42"/>
      <c r="F3673" s="229" t="s">
        <v>3876</v>
      </c>
      <c r="G3673" s="42"/>
      <c r="H3673" s="42"/>
      <c r="I3673" s="230"/>
      <c r="J3673" s="42"/>
      <c r="K3673" s="42"/>
      <c r="L3673" s="46"/>
      <c r="M3673" s="231"/>
      <c r="N3673" s="232"/>
      <c r="O3673" s="86"/>
      <c r="P3673" s="86"/>
      <c r="Q3673" s="86"/>
      <c r="R3673" s="86"/>
      <c r="S3673" s="86"/>
      <c r="T3673" s="87"/>
      <c r="U3673" s="40"/>
      <c r="V3673" s="40"/>
      <c r="W3673" s="40"/>
      <c r="X3673" s="40"/>
      <c r="Y3673" s="40"/>
      <c r="Z3673" s="40"/>
      <c r="AA3673" s="40"/>
      <c r="AB3673" s="40"/>
      <c r="AC3673" s="40"/>
      <c r="AD3673" s="40"/>
      <c r="AE3673" s="40"/>
      <c r="AT3673" s="19" t="s">
        <v>189</v>
      </c>
      <c r="AU3673" s="19" t="s">
        <v>82</v>
      </c>
    </row>
    <row r="3674" s="2" customFormat="1" ht="33" customHeight="1">
      <c r="A3674" s="40"/>
      <c r="B3674" s="41"/>
      <c r="C3674" s="215" t="s">
        <v>3878</v>
      </c>
      <c r="D3674" s="215" t="s">
        <v>182</v>
      </c>
      <c r="E3674" s="216" t="s">
        <v>3879</v>
      </c>
      <c r="F3674" s="217" t="s">
        <v>3880</v>
      </c>
      <c r="G3674" s="218" t="s">
        <v>1886</v>
      </c>
      <c r="H3674" s="219">
        <v>1</v>
      </c>
      <c r="I3674" s="220"/>
      <c r="J3674" s="221">
        <f>ROUND(I3674*H3674,2)</f>
        <v>0</v>
      </c>
      <c r="K3674" s="217" t="s">
        <v>19</v>
      </c>
      <c r="L3674" s="46"/>
      <c r="M3674" s="222" t="s">
        <v>19</v>
      </c>
      <c r="N3674" s="223" t="s">
        <v>43</v>
      </c>
      <c r="O3674" s="86"/>
      <c r="P3674" s="224">
        <f>O3674*H3674</f>
        <v>0</v>
      </c>
      <c r="Q3674" s="224">
        <v>0</v>
      </c>
      <c r="R3674" s="224">
        <f>Q3674*H3674</f>
        <v>0</v>
      </c>
      <c r="S3674" s="224">
        <v>0</v>
      </c>
      <c r="T3674" s="225">
        <f>S3674*H3674</f>
        <v>0</v>
      </c>
      <c r="U3674" s="40"/>
      <c r="V3674" s="40"/>
      <c r="W3674" s="40"/>
      <c r="X3674" s="40"/>
      <c r="Y3674" s="40"/>
      <c r="Z3674" s="40"/>
      <c r="AA3674" s="40"/>
      <c r="AB3674" s="40"/>
      <c r="AC3674" s="40"/>
      <c r="AD3674" s="40"/>
      <c r="AE3674" s="40"/>
      <c r="AR3674" s="226" t="s">
        <v>286</v>
      </c>
      <c r="AT3674" s="226" t="s">
        <v>182</v>
      </c>
      <c r="AU3674" s="226" t="s">
        <v>82</v>
      </c>
      <c r="AY3674" s="19" t="s">
        <v>180</v>
      </c>
      <c r="BE3674" s="227">
        <f>IF(N3674="základní",J3674,0)</f>
        <v>0</v>
      </c>
      <c r="BF3674" s="227">
        <f>IF(N3674="snížená",J3674,0)</f>
        <v>0</v>
      </c>
      <c r="BG3674" s="227">
        <f>IF(N3674="zákl. přenesená",J3674,0)</f>
        <v>0</v>
      </c>
      <c r="BH3674" s="227">
        <f>IF(N3674="sníž. přenesená",J3674,0)</f>
        <v>0</v>
      </c>
      <c r="BI3674" s="227">
        <f>IF(N3674="nulová",J3674,0)</f>
        <v>0</v>
      </c>
      <c r="BJ3674" s="19" t="s">
        <v>80</v>
      </c>
      <c r="BK3674" s="227">
        <f>ROUND(I3674*H3674,2)</f>
        <v>0</v>
      </c>
      <c r="BL3674" s="19" t="s">
        <v>286</v>
      </c>
      <c r="BM3674" s="226" t="s">
        <v>3881</v>
      </c>
    </row>
    <row r="3675" s="2" customFormat="1">
      <c r="A3675" s="40"/>
      <c r="B3675" s="41"/>
      <c r="C3675" s="42"/>
      <c r="D3675" s="228" t="s">
        <v>189</v>
      </c>
      <c r="E3675" s="42"/>
      <c r="F3675" s="229" t="s">
        <v>3880</v>
      </c>
      <c r="G3675" s="42"/>
      <c r="H3675" s="42"/>
      <c r="I3675" s="230"/>
      <c r="J3675" s="42"/>
      <c r="K3675" s="42"/>
      <c r="L3675" s="46"/>
      <c r="M3675" s="231"/>
      <c r="N3675" s="232"/>
      <c r="O3675" s="86"/>
      <c r="P3675" s="86"/>
      <c r="Q3675" s="86"/>
      <c r="R3675" s="86"/>
      <c r="S3675" s="86"/>
      <c r="T3675" s="87"/>
      <c r="U3675" s="40"/>
      <c r="V3675" s="40"/>
      <c r="W3675" s="40"/>
      <c r="X3675" s="40"/>
      <c r="Y3675" s="40"/>
      <c r="Z3675" s="40"/>
      <c r="AA3675" s="40"/>
      <c r="AB3675" s="40"/>
      <c r="AC3675" s="40"/>
      <c r="AD3675" s="40"/>
      <c r="AE3675" s="40"/>
      <c r="AT3675" s="19" t="s">
        <v>189</v>
      </c>
      <c r="AU3675" s="19" t="s">
        <v>82</v>
      </c>
    </row>
    <row r="3676" s="2" customFormat="1" ht="33" customHeight="1">
      <c r="A3676" s="40"/>
      <c r="B3676" s="41"/>
      <c r="C3676" s="215" t="s">
        <v>3882</v>
      </c>
      <c r="D3676" s="215" t="s">
        <v>182</v>
      </c>
      <c r="E3676" s="216" t="s">
        <v>3883</v>
      </c>
      <c r="F3676" s="217" t="s">
        <v>3884</v>
      </c>
      <c r="G3676" s="218" t="s">
        <v>1886</v>
      </c>
      <c r="H3676" s="219">
        <v>1</v>
      </c>
      <c r="I3676" s="220"/>
      <c r="J3676" s="221">
        <f>ROUND(I3676*H3676,2)</f>
        <v>0</v>
      </c>
      <c r="K3676" s="217" t="s">
        <v>19</v>
      </c>
      <c r="L3676" s="46"/>
      <c r="M3676" s="222" t="s">
        <v>19</v>
      </c>
      <c r="N3676" s="223" t="s">
        <v>43</v>
      </c>
      <c r="O3676" s="86"/>
      <c r="P3676" s="224">
        <f>O3676*H3676</f>
        <v>0</v>
      </c>
      <c r="Q3676" s="224">
        <v>0</v>
      </c>
      <c r="R3676" s="224">
        <f>Q3676*H3676</f>
        <v>0</v>
      </c>
      <c r="S3676" s="224">
        <v>0</v>
      </c>
      <c r="T3676" s="225">
        <f>S3676*H3676</f>
        <v>0</v>
      </c>
      <c r="U3676" s="40"/>
      <c r="V3676" s="40"/>
      <c r="W3676" s="40"/>
      <c r="X3676" s="40"/>
      <c r="Y3676" s="40"/>
      <c r="Z3676" s="40"/>
      <c r="AA3676" s="40"/>
      <c r="AB3676" s="40"/>
      <c r="AC3676" s="40"/>
      <c r="AD3676" s="40"/>
      <c r="AE3676" s="40"/>
      <c r="AR3676" s="226" t="s">
        <v>286</v>
      </c>
      <c r="AT3676" s="226" t="s">
        <v>182</v>
      </c>
      <c r="AU3676" s="226" t="s">
        <v>82</v>
      </c>
      <c r="AY3676" s="19" t="s">
        <v>180</v>
      </c>
      <c r="BE3676" s="227">
        <f>IF(N3676="základní",J3676,0)</f>
        <v>0</v>
      </c>
      <c r="BF3676" s="227">
        <f>IF(N3676="snížená",J3676,0)</f>
        <v>0</v>
      </c>
      <c r="BG3676" s="227">
        <f>IF(N3676="zákl. přenesená",J3676,0)</f>
        <v>0</v>
      </c>
      <c r="BH3676" s="227">
        <f>IF(N3676="sníž. přenesená",J3676,0)</f>
        <v>0</v>
      </c>
      <c r="BI3676" s="227">
        <f>IF(N3676="nulová",J3676,0)</f>
        <v>0</v>
      </c>
      <c r="BJ3676" s="19" t="s">
        <v>80</v>
      </c>
      <c r="BK3676" s="227">
        <f>ROUND(I3676*H3676,2)</f>
        <v>0</v>
      </c>
      <c r="BL3676" s="19" t="s">
        <v>286</v>
      </c>
      <c r="BM3676" s="226" t="s">
        <v>3885</v>
      </c>
    </row>
    <row r="3677" s="2" customFormat="1">
      <c r="A3677" s="40"/>
      <c r="B3677" s="41"/>
      <c r="C3677" s="42"/>
      <c r="D3677" s="228" t="s">
        <v>189</v>
      </c>
      <c r="E3677" s="42"/>
      <c r="F3677" s="229" t="s">
        <v>3884</v>
      </c>
      <c r="G3677" s="42"/>
      <c r="H3677" s="42"/>
      <c r="I3677" s="230"/>
      <c r="J3677" s="42"/>
      <c r="K3677" s="42"/>
      <c r="L3677" s="46"/>
      <c r="M3677" s="231"/>
      <c r="N3677" s="232"/>
      <c r="O3677" s="86"/>
      <c r="P3677" s="86"/>
      <c r="Q3677" s="86"/>
      <c r="R3677" s="86"/>
      <c r="S3677" s="86"/>
      <c r="T3677" s="87"/>
      <c r="U3677" s="40"/>
      <c r="V3677" s="40"/>
      <c r="W3677" s="40"/>
      <c r="X3677" s="40"/>
      <c r="Y3677" s="40"/>
      <c r="Z3677" s="40"/>
      <c r="AA3677" s="40"/>
      <c r="AB3677" s="40"/>
      <c r="AC3677" s="40"/>
      <c r="AD3677" s="40"/>
      <c r="AE3677" s="40"/>
      <c r="AT3677" s="19" t="s">
        <v>189</v>
      </c>
      <c r="AU3677" s="19" t="s">
        <v>82</v>
      </c>
    </row>
    <row r="3678" s="2" customFormat="1" ht="24.15" customHeight="1">
      <c r="A3678" s="40"/>
      <c r="B3678" s="41"/>
      <c r="C3678" s="215" t="s">
        <v>3886</v>
      </c>
      <c r="D3678" s="215" t="s">
        <v>182</v>
      </c>
      <c r="E3678" s="216" t="s">
        <v>3887</v>
      </c>
      <c r="F3678" s="217" t="s">
        <v>3888</v>
      </c>
      <c r="G3678" s="218" t="s">
        <v>1886</v>
      </c>
      <c r="H3678" s="219">
        <v>1</v>
      </c>
      <c r="I3678" s="220"/>
      <c r="J3678" s="221">
        <f>ROUND(I3678*H3678,2)</f>
        <v>0</v>
      </c>
      <c r="K3678" s="217" t="s">
        <v>19</v>
      </c>
      <c r="L3678" s="46"/>
      <c r="M3678" s="222" t="s">
        <v>19</v>
      </c>
      <c r="N3678" s="223" t="s">
        <v>43</v>
      </c>
      <c r="O3678" s="86"/>
      <c r="P3678" s="224">
        <f>O3678*H3678</f>
        <v>0</v>
      </c>
      <c r="Q3678" s="224">
        <v>0</v>
      </c>
      <c r="R3678" s="224">
        <f>Q3678*H3678</f>
        <v>0</v>
      </c>
      <c r="S3678" s="224">
        <v>0</v>
      </c>
      <c r="T3678" s="225">
        <f>S3678*H3678</f>
        <v>0</v>
      </c>
      <c r="U3678" s="40"/>
      <c r="V3678" s="40"/>
      <c r="W3678" s="40"/>
      <c r="X3678" s="40"/>
      <c r="Y3678" s="40"/>
      <c r="Z3678" s="40"/>
      <c r="AA3678" s="40"/>
      <c r="AB3678" s="40"/>
      <c r="AC3678" s="40"/>
      <c r="AD3678" s="40"/>
      <c r="AE3678" s="40"/>
      <c r="AR3678" s="226" t="s">
        <v>286</v>
      </c>
      <c r="AT3678" s="226" t="s">
        <v>182</v>
      </c>
      <c r="AU3678" s="226" t="s">
        <v>82</v>
      </c>
      <c r="AY3678" s="19" t="s">
        <v>180</v>
      </c>
      <c r="BE3678" s="227">
        <f>IF(N3678="základní",J3678,0)</f>
        <v>0</v>
      </c>
      <c r="BF3678" s="227">
        <f>IF(N3678="snížená",J3678,0)</f>
        <v>0</v>
      </c>
      <c r="BG3678" s="227">
        <f>IF(N3678="zákl. přenesená",J3678,0)</f>
        <v>0</v>
      </c>
      <c r="BH3678" s="227">
        <f>IF(N3678="sníž. přenesená",J3678,0)</f>
        <v>0</v>
      </c>
      <c r="BI3678" s="227">
        <f>IF(N3678="nulová",J3678,0)</f>
        <v>0</v>
      </c>
      <c r="BJ3678" s="19" t="s">
        <v>80</v>
      </c>
      <c r="BK3678" s="227">
        <f>ROUND(I3678*H3678,2)</f>
        <v>0</v>
      </c>
      <c r="BL3678" s="19" t="s">
        <v>286</v>
      </c>
      <c r="BM3678" s="226" t="s">
        <v>3889</v>
      </c>
    </row>
    <row r="3679" s="2" customFormat="1">
      <c r="A3679" s="40"/>
      <c r="B3679" s="41"/>
      <c r="C3679" s="42"/>
      <c r="D3679" s="228" t="s">
        <v>189</v>
      </c>
      <c r="E3679" s="42"/>
      <c r="F3679" s="229" t="s">
        <v>3888</v>
      </c>
      <c r="G3679" s="42"/>
      <c r="H3679" s="42"/>
      <c r="I3679" s="230"/>
      <c r="J3679" s="42"/>
      <c r="K3679" s="42"/>
      <c r="L3679" s="46"/>
      <c r="M3679" s="231"/>
      <c r="N3679" s="232"/>
      <c r="O3679" s="86"/>
      <c r="P3679" s="86"/>
      <c r="Q3679" s="86"/>
      <c r="R3679" s="86"/>
      <c r="S3679" s="86"/>
      <c r="T3679" s="87"/>
      <c r="U3679" s="40"/>
      <c r="V3679" s="40"/>
      <c r="W3679" s="40"/>
      <c r="X3679" s="40"/>
      <c r="Y3679" s="40"/>
      <c r="Z3679" s="40"/>
      <c r="AA3679" s="40"/>
      <c r="AB3679" s="40"/>
      <c r="AC3679" s="40"/>
      <c r="AD3679" s="40"/>
      <c r="AE3679" s="40"/>
      <c r="AT3679" s="19" t="s">
        <v>189</v>
      </c>
      <c r="AU3679" s="19" t="s">
        <v>82</v>
      </c>
    </row>
    <row r="3680" s="2" customFormat="1" ht="24.15" customHeight="1">
      <c r="A3680" s="40"/>
      <c r="B3680" s="41"/>
      <c r="C3680" s="215" t="s">
        <v>3890</v>
      </c>
      <c r="D3680" s="215" t="s">
        <v>182</v>
      </c>
      <c r="E3680" s="216" t="s">
        <v>3891</v>
      </c>
      <c r="F3680" s="217" t="s">
        <v>3892</v>
      </c>
      <c r="G3680" s="218" t="s">
        <v>1886</v>
      </c>
      <c r="H3680" s="219">
        <v>1</v>
      </c>
      <c r="I3680" s="220"/>
      <c r="J3680" s="221">
        <f>ROUND(I3680*H3680,2)</f>
        <v>0</v>
      </c>
      <c r="K3680" s="217" t="s">
        <v>19</v>
      </c>
      <c r="L3680" s="46"/>
      <c r="M3680" s="222" t="s">
        <v>19</v>
      </c>
      <c r="N3680" s="223" t="s">
        <v>43</v>
      </c>
      <c r="O3680" s="86"/>
      <c r="P3680" s="224">
        <f>O3680*H3680</f>
        <v>0</v>
      </c>
      <c r="Q3680" s="224">
        <v>0</v>
      </c>
      <c r="R3680" s="224">
        <f>Q3680*H3680</f>
        <v>0</v>
      </c>
      <c r="S3680" s="224">
        <v>0</v>
      </c>
      <c r="T3680" s="225">
        <f>S3680*H3680</f>
        <v>0</v>
      </c>
      <c r="U3680" s="40"/>
      <c r="V3680" s="40"/>
      <c r="W3680" s="40"/>
      <c r="X3680" s="40"/>
      <c r="Y3680" s="40"/>
      <c r="Z3680" s="40"/>
      <c r="AA3680" s="40"/>
      <c r="AB3680" s="40"/>
      <c r="AC3680" s="40"/>
      <c r="AD3680" s="40"/>
      <c r="AE3680" s="40"/>
      <c r="AR3680" s="226" t="s">
        <v>286</v>
      </c>
      <c r="AT3680" s="226" t="s">
        <v>182</v>
      </c>
      <c r="AU3680" s="226" t="s">
        <v>82</v>
      </c>
      <c r="AY3680" s="19" t="s">
        <v>180</v>
      </c>
      <c r="BE3680" s="227">
        <f>IF(N3680="základní",J3680,0)</f>
        <v>0</v>
      </c>
      <c r="BF3680" s="227">
        <f>IF(N3680="snížená",J3680,0)</f>
        <v>0</v>
      </c>
      <c r="BG3680" s="227">
        <f>IF(N3680="zákl. přenesená",J3680,0)</f>
        <v>0</v>
      </c>
      <c r="BH3680" s="227">
        <f>IF(N3680="sníž. přenesená",J3680,0)</f>
        <v>0</v>
      </c>
      <c r="BI3680" s="227">
        <f>IF(N3680="nulová",J3680,0)</f>
        <v>0</v>
      </c>
      <c r="BJ3680" s="19" t="s">
        <v>80</v>
      </c>
      <c r="BK3680" s="227">
        <f>ROUND(I3680*H3680,2)</f>
        <v>0</v>
      </c>
      <c r="BL3680" s="19" t="s">
        <v>286</v>
      </c>
      <c r="BM3680" s="226" t="s">
        <v>3893</v>
      </c>
    </row>
    <row r="3681" s="2" customFormat="1">
      <c r="A3681" s="40"/>
      <c r="B3681" s="41"/>
      <c r="C3681" s="42"/>
      <c r="D3681" s="228" t="s">
        <v>189</v>
      </c>
      <c r="E3681" s="42"/>
      <c r="F3681" s="229" t="s">
        <v>3894</v>
      </c>
      <c r="G3681" s="42"/>
      <c r="H3681" s="42"/>
      <c r="I3681" s="230"/>
      <c r="J3681" s="42"/>
      <c r="K3681" s="42"/>
      <c r="L3681" s="46"/>
      <c r="M3681" s="231"/>
      <c r="N3681" s="232"/>
      <c r="O3681" s="86"/>
      <c r="P3681" s="86"/>
      <c r="Q3681" s="86"/>
      <c r="R3681" s="86"/>
      <c r="S3681" s="86"/>
      <c r="T3681" s="87"/>
      <c r="U3681" s="40"/>
      <c r="V3681" s="40"/>
      <c r="W3681" s="40"/>
      <c r="X3681" s="40"/>
      <c r="Y3681" s="40"/>
      <c r="Z3681" s="40"/>
      <c r="AA3681" s="40"/>
      <c r="AB3681" s="40"/>
      <c r="AC3681" s="40"/>
      <c r="AD3681" s="40"/>
      <c r="AE3681" s="40"/>
      <c r="AT3681" s="19" t="s">
        <v>189</v>
      </c>
      <c r="AU3681" s="19" t="s">
        <v>82</v>
      </c>
    </row>
    <row r="3682" s="2" customFormat="1" ht="24.15" customHeight="1">
      <c r="A3682" s="40"/>
      <c r="B3682" s="41"/>
      <c r="C3682" s="215" t="s">
        <v>3895</v>
      </c>
      <c r="D3682" s="215" t="s">
        <v>182</v>
      </c>
      <c r="E3682" s="216" t="s">
        <v>3896</v>
      </c>
      <c r="F3682" s="217" t="s">
        <v>3897</v>
      </c>
      <c r="G3682" s="218" t="s">
        <v>1886</v>
      </c>
      <c r="H3682" s="219">
        <v>1</v>
      </c>
      <c r="I3682" s="220"/>
      <c r="J3682" s="221">
        <f>ROUND(I3682*H3682,2)</f>
        <v>0</v>
      </c>
      <c r="K3682" s="217" t="s">
        <v>19</v>
      </c>
      <c r="L3682" s="46"/>
      <c r="M3682" s="222" t="s">
        <v>19</v>
      </c>
      <c r="N3682" s="223" t="s">
        <v>43</v>
      </c>
      <c r="O3682" s="86"/>
      <c r="P3682" s="224">
        <f>O3682*H3682</f>
        <v>0</v>
      </c>
      <c r="Q3682" s="224">
        <v>0</v>
      </c>
      <c r="R3682" s="224">
        <f>Q3682*H3682</f>
        <v>0</v>
      </c>
      <c r="S3682" s="224">
        <v>0</v>
      </c>
      <c r="T3682" s="225">
        <f>S3682*H3682</f>
        <v>0</v>
      </c>
      <c r="U3682" s="40"/>
      <c r="V3682" s="40"/>
      <c r="W3682" s="40"/>
      <c r="X3682" s="40"/>
      <c r="Y3682" s="40"/>
      <c r="Z3682" s="40"/>
      <c r="AA3682" s="40"/>
      <c r="AB3682" s="40"/>
      <c r="AC3682" s="40"/>
      <c r="AD3682" s="40"/>
      <c r="AE3682" s="40"/>
      <c r="AR3682" s="226" t="s">
        <v>286</v>
      </c>
      <c r="AT3682" s="226" t="s">
        <v>182</v>
      </c>
      <c r="AU3682" s="226" t="s">
        <v>82</v>
      </c>
      <c r="AY3682" s="19" t="s">
        <v>180</v>
      </c>
      <c r="BE3682" s="227">
        <f>IF(N3682="základní",J3682,0)</f>
        <v>0</v>
      </c>
      <c r="BF3682" s="227">
        <f>IF(N3682="snížená",J3682,0)</f>
        <v>0</v>
      </c>
      <c r="BG3682" s="227">
        <f>IF(N3682="zákl. přenesená",J3682,0)</f>
        <v>0</v>
      </c>
      <c r="BH3682" s="227">
        <f>IF(N3682="sníž. přenesená",J3682,0)</f>
        <v>0</v>
      </c>
      <c r="BI3682" s="227">
        <f>IF(N3682="nulová",J3682,0)</f>
        <v>0</v>
      </c>
      <c r="BJ3682" s="19" t="s">
        <v>80</v>
      </c>
      <c r="BK3682" s="227">
        <f>ROUND(I3682*H3682,2)</f>
        <v>0</v>
      </c>
      <c r="BL3682" s="19" t="s">
        <v>286</v>
      </c>
      <c r="BM3682" s="226" t="s">
        <v>3898</v>
      </c>
    </row>
    <row r="3683" s="2" customFormat="1">
      <c r="A3683" s="40"/>
      <c r="B3683" s="41"/>
      <c r="C3683" s="42"/>
      <c r="D3683" s="228" t="s">
        <v>189</v>
      </c>
      <c r="E3683" s="42"/>
      <c r="F3683" s="229" t="s">
        <v>3899</v>
      </c>
      <c r="G3683" s="42"/>
      <c r="H3683" s="42"/>
      <c r="I3683" s="230"/>
      <c r="J3683" s="42"/>
      <c r="K3683" s="42"/>
      <c r="L3683" s="46"/>
      <c r="M3683" s="231"/>
      <c r="N3683" s="232"/>
      <c r="O3683" s="86"/>
      <c r="P3683" s="86"/>
      <c r="Q3683" s="86"/>
      <c r="R3683" s="86"/>
      <c r="S3683" s="86"/>
      <c r="T3683" s="87"/>
      <c r="U3683" s="40"/>
      <c r="V3683" s="40"/>
      <c r="W3683" s="40"/>
      <c r="X3683" s="40"/>
      <c r="Y3683" s="40"/>
      <c r="Z3683" s="40"/>
      <c r="AA3683" s="40"/>
      <c r="AB3683" s="40"/>
      <c r="AC3683" s="40"/>
      <c r="AD3683" s="40"/>
      <c r="AE3683" s="40"/>
      <c r="AT3683" s="19" t="s">
        <v>189</v>
      </c>
      <c r="AU3683" s="19" t="s">
        <v>82</v>
      </c>
    </row>
    <row r="3684" s="2" customFormat="1" ht="21.75" customHeight="1">
      <c r="A3684" s="40"/>
      <c r="B3684" s="41"/>
      <c r="C3684" s="215" t="s">
        <v>3900</v>
      </c>
      <c r="D3684" s="215" t="s">
        <v>182</v>
      </c>
      <c r="E3684" s="216" t="s">
        <v>3901</v>
      </c>
      <c r="F3684" s="217" t="s">
        <v>3902</v>
      </c>
      <c r="G3684" s="218" t="s">
        <v>1886</v>
      </c>
      <c r="H3684" s="219">
        <v>1</v>
      </c>
      <c r="I3684" s="220"/>
      <c r="J3684" s="221">
        <f>ROUND(I3684*H3684,2)</f>
        <v>0</v>
      </c>
      <c r="K3684" s="217" t="s">
        <v>19</v>
      </c>
      <c r="L3684" s="46"/>
      <c r="M3684" s="222" t="s">
        <v>19</v>
      </c>
      <c r="N3684" s="223" t="s">
        <v>43</v>
      </c>
      <c r="O3684" s="86"/>
      <c r="P3684" s="224">
        <f>O3684*H3684</f>
        <v>0</v>
      </c>
      <c r="Q3684" s="224">
        <v>0</v>
      </c>
      <c r="R3684" s="224">
        <f>Q3684*H3684</f>
        <v>0</v>
      </c>
      <c r="S3684" s="224">
        <v>0</v>
      </c>
      <c r="T3684" s="225">
        <f>S3684*H3684</f>
        <v>0</v>
      </c>
      <c r="U3684" s="40"/>
      <c r="V3684" s="40"/>
      <c r="W3684" s="40"/>
      <c r="X3684" s="40"/>
      <c r="Y3684" s="40"/>
      <c r="Z3684" s="40"/>
      <c r="AA3684" s="40"/>
      <c r="AB3684" s="40"/>
      <c r="AC3684" s="40"/>
      <c r="AD3684" s="40"/>
      <c r="AE3684" s="40"/>
      <c r="AR3684" s="226" t="s">
        <v>286</v>
      </c>
      <c r="AT3684" s="226" t="s">
        <v>182</v>
      </c>
      <c r="AU3684" s="226" t="s">
        <v>82</v>
      </c>
      <c r="AY3684" s="19" t="s">
        <v>180</v>
      </c>
      <c r="BE3684" s="227">
        <f>IF(N3684="základní",J3684,0)</f>
        <v>0</v>
      </c>
      <c r="BF3684" s="227">
        <f>IF(N3684="snížená",J3684,0)</f>
        <v>0</v>
      </c>
      <c r="BG3684" s="227">
        <f>IF(N3684="zákl. přenesená",J3684,0)</f>
        <v>0</v>
      </c>
      <c r="BH3684" s="227">
        <f>IF(N3684="sníž. přenesená",J3684,0)</f>
        <v>0</v>
      </c>
      <c r="BI3684" s="227">
        <f>IF(N3684="nulová",J3684,0)</f>
        <v>0</v>
      </c>
      <c r="BJ3684" s="19" t="s">
        <v>80</v>
      </c>
      <c r="BK3684" s="227">
        <f>ROUND(I3684*H3684,2)</f>
        <v>0</v>
      </c>
      <c r="BL3684" s="19" t="s">
        <v>286</v>
      </c>
      <c r="BM3684" s="226" t="s">
        <v>3903</v>
      </c>
    </row>
    <row r="3685" s="2" customFormat="1">
      <c r="A3685" s="40"/>
      <c r="B3685" s="41"/>
      <c r="C3685" s="42"/>
      <c r="D3685" s="228" t="s">
        <v>189</v>
      </c>
      <c r="E3685" s="42"/>
      <c r="F3685" s="229" t="s">
        <v>3904</v>
      </c>
      <c r="G3685" s="42"/>
      <c r="H3685" s="42"/>
      <c r="I3685" s="230"/>
      <c r="J3685" s="42"/>
      <c r="K3685" s="42"/>
      <c r="L3685" s="46"/>
      <c r="M3685" s="231"/>
      <c r="N3685" s="232"/>
      <c r="O3685" s="86"/>
      <c r="P3685" s="86"/>
      <c r="Q3685" s="86"/>
      <c r="R3685" s="86"/>
      <c r="S3685" s="86"/>
      <c r="T3685" s="87"/>
      <c r="U3685" s="40"/>
      <c r="V3685" s="40"/>
      <c r="W3685" s="40"/>
      <c r="X3685" s="40"/>
      <c r="Y3685" s="40"/>
      <c r="Z3685" s="40"/>
      <c r="AA3685" s="40"/>
      <c r="AB3685" s="40"/>
      <c r="AC3685" s="40"/>
      <c r="AD3685" s="40"/>
      <c r="AE3685" s="40"/>
      <c r="AT3685" s="19" t="s">
        <v>189</v>
      </c>
      <c r="AU3685" s="19" t="s">
        <v>82</v>
      </c>
    </row>
    <row r="3686" s="2" customFormat="1" ht="24.15" customHeight="1">
      <c r="A3686" s="40"/>
      <c r="B3686" s="41"/>
      <c r="C3686" s="215" t="s">
        <v>3905</v>
      </c>
      <c r="D3686" s="215" t="s">
        <v>182</v>
      </c>
      <c r="E3686" s="216" t="s">
        <v>3906</v>
      </c>
      <c r="F3686" s="217" t="s">
        <v>3907</v>
      </c>
      <c r="G3686" s="218" t="s">
        <v>1886</v>
      </c>
      <c r="H3686" s="219">
        <v>1</v>
      </c>
      <c r="I3686" s="220"/>
      <c r="J3686" s="221">
        <f>ROUND(I3686*H3686,2)</f>
        <v>0</v>
      </c>
      <c r="K3686" s="217" t="s">
        <v>19</v>
      </c>
      <c r="L3686" s="46"/>
      <c r="M3686" s="222" t="s">
        <v>19</v>
      </c>
      <c r="N3686" s="223" t="s">
        <v>43</v>
      </c>
      <c r="O3686" s="86"/>
      <c r="P3686" s="224">
        <f>O3686*H3686</f>
        <v>0</v>
      </c>
      <c r="Q3686" s="224">
        <v>0</v>
      </c>
      <c r="R3686" s="224">
        <f>Q3686*H3686</f>
        <v>0</v>
      </c>
      <c r="S3686" s="224">
        <v>0</v>
      </c>
      <c r="T3686" s="225">
        <f>S3686*H3686</f>
        <v>0</v>
      </c>
      <c r="U3686" s="40"/>
      <c r="V3686" s="40"/>
      <c r="W3686" s="40"/>
      <c r="X3686" s="40"/>
      <c r="Y3686" s="40"/>
      <c r="Z3686" s="40"/>
      <c r="AA3686" s="40"/>
      <c r="AB3686" s="40"/>
      <c r="AC3686" s="40"/>
      <c r="AD3686" s="40"/>
      <c r="AE3686" s="40"/>
      <c r="AR3686" s="226" t="s">
        <v>286</v>
      </c>
      <c r="AT3686" s="226" t="s">
        <v>182</v>
      </c>
      <c r="AU3686" s="226" t="s">
        <v>82</v>
      </c>
      <c r="AY3686" s="19" t="s">
        <v>180</v>
      </c>
      <c r="BE3686" s="227">
        <f>IF(N3686="základní",J3686,0)</f>
        <v>0</v>
      </c>
      <c r="BF3686" s="227">
        <f>IF(N3686="snížená",J3686,0)</f>
        <v>0</v>
      </c>
      <c r="BG3686" s="227">
        <f>IF(N3686="zákl. přenesená",J3686,0)</f>
        <v>0</v>
      </c>
      <c r="BH3686" s="227">
        <f>IF(N3686="sníž. přenesená",J3686,0)</f>
        <v>0</v>
      </c>
      <c r="BI3686" s="227">
        <f>IF(N3686="nulová",J3686,0)</f>
        <v>0</v>
      </c>
      <c r="BJ3686" s="19" t="s">
        <v>80</v>
      </c>
      <c r="BK3686" s="227">
        <f>ROUND(I3686*H3686,2)</f>
        <v>0</v>
      </c>
      <c r="BL3686" s="19" t="s">
        <v>286</v>
      </c>
      <c r="BM3686" s="226" t="s">
        <v>3908</v>
      </c>
    </row>
    <row r="3687" s="2" customFormat="1">
      <c r="A3687" s="40"/>
      <c r="B3687" s="41"/>
      <c r="C3687" s="42"/>
      <c r="D3687" s="228" t="s">
        <v>189</v>
      </c>
      <c r="E3687" s="42"/>
      <c r="F3687" s="229" t="s">
        <v>3909</v>
      </c>
      <c r="G3687" s="42"/>
      <c r="H3687" s="42"/>
      <c r="I3687" s="230"/>
      <c r="J3687" s="42"/>
      <c r="K3687" s="42"/>
      <c r="L3687" s="46"/>
      <c r="M3687" s="231"/>
      <c r="N3687" s="232"/>
      <c r="O3687" s="86"/>
      <c r="P3687" s="86"/>
      <c r="Q3687" s="86"/>
      <c r="R3687" s="86"/>
      <c r="S3687" s="86"/>
      <c r="T3687" s="87"/>
      <c r="U3687" s="40"/>
      <c r="V3687" s="40"/>
      <c r="W3687" s="40"/>
      <c r="X3687" s="40"/>
      <c r="Y3687" s="40"/>
      <c r="Z3687" s="40"/>
      <c r="AA3687" s="40"/>
      <c r="AB3687" s="40"/>
      <c r="AC3687" s="40"/>
      <c r="AD3687" s="40"/>
      <c r="AE3687" s="40"/>
      <c r="AT3687" s="19" t="s">
        <v>189</v>
      </c>
      <c r="AU3687" s="19" t="s">
        <v>82</v>
      </c>
    </row>
    <row r="3688" s="2" customFormat="1" ht="24.15" customHeight="1">
      <c r="A3688" s="40"/>
      <c r="B3688" s="41"/>
      <c r="C3688" s="215" t="s">
        <v>3910</v>
      </c>
      <c r="D3688" s="215" t="s">
        <v>182</v>
      </c>
      <c r="E3688" s="216" t="s">
        <v>3911</v>
      </c>
      <c r="F3688" s="217" t="s">
        <v>3912</v>
      </c>
      <c r="G3688" s="218" t="s">
        <v>1886</v>
      </c>
      <c r="H3688" s="219">
        <v>1</v>
      </c>
      <c r="I3688" s="220"/>
      <c r="J3688" s="221">
        <f>ROUND(I3688*H3688,2)</f>
        <v>0</v>
      </c>
      <c r="K3688" s="217" t="s">
        <v>19</v>
      </c>
      <c r="L3688" s="46"/>
      <c r="M3688" s="222" t="s">
        <v>19</v>
      </c>
      <c r="N3688" s="223" t="s">
        <v>43</v>
      </c>
      <c r="O3688" s="86"/>
      <c r="P3688" s="224">
        <f>O3688*H3688</f>
        <v>0</v>
      </c>
      <c r="Q3688" s="224">
        <v>0</v>
      </c>
      <c r="R3688" s="224">
        <f>Q3688*H3688</f>
        <v>0</v>
      </c>
      <c r="S3688" s="224">
        <v>0</v>
      </c>
      <c r="T3688" s="225">
        <f>S3688*H3688</f>
        <v>0</v>
      </c>
      <c r="U3688" s="40"/>
      <c r="V3688" s="40"/>
      <c r="W3688" s="40"/>
      <c r="X3688" s="40"/>
      <c r="Y3688" s="40"/>
      <c r="Z3688" s="40"/>
      <c r="AA3688" s="40"/>
      <c r="AB3688" s="40"/>
      <c r="AC3688" s="40"/>
      <c r="AD3688" s="40"/>
      <c r="AE3688" s="40"/>
      <c r="AR3688" s="226" t="s">
        <v>286</v>
      </c>
      <c r="AT3688" s="226" t="s">
        <v>182</v>
      </c>
      <c r="AU3688" s="226" t="s">
        <v>82</v>
      </c>
      <c r="AY3688" s="19" t="s">
        <v>180</v>
      </c>
      <c r="BE3688" s="227">
        <f>IF(N3688="základní",J3688,0)</f>
        <v>0</v>
      </c>
      <c r="BF3688" s="227">
        <f>IF(N3688="snížená",J3688,0)</f>
        <v>0</v>
      </c>
      <c r="BG3688" s="227">
        <f>IF(N3688="zákl. přenesená",J3688,0)</f>
        <v>0</v>
      </c>
      <c r="BH3688" s="227">
        <f>IF(N3688="sníž. přenesená",J3688,0)</f>
        <v>0</v>
      </c>
      <c r="BI3688" s="227">
        <f>IF(N3688="nulová",J3688,0)</f>
        <v>0</v>
      </c>
      <c r="BJ3688" s="19" t="s">
        <v>80</v>
      </c>
      <c r="BK3688" s="227">
        <f>ROUND(I3688*H3688,2)</f>
        <v>0</v>
      </c>
      <c r="BL3688" s="19" t="s">
        <v>286</v>
      </c>
      <c r="BM3688" s="226" t="s">
        <v>3913</v>
      </c>
    </row>
    <row r="3689" s="2" customFormat="1">
      <c r="A3689" s="40"/>
      <c r="B3689" s="41"/>
      <c r="C3689" s="42"/>
      <c r="D3689" s="228" t="s">
        <v>189</v>
      </c>
      <c r="E3689" s="42"/>
      <c r="F3689" s="229" t="s">
        <v>3914</v>
      </c>
      <c r="G3689" s="42"/>
      <c r="H3689" s="42"/>
      <c r="I3689" s="230"/>
      <c r="J3689" s="42"/>
      <c r="K3689" s="42"/>
      <c r="L3689" s="46"/>
      <c r="M3689" s="231"/>
      <c r="N3689" s="232"/>
      <c r="O3689" s="86"/>
      <c r="P3689" s="86"/>
      <c r="Q3689" s="86"/>
      <c r="R3689" s="86"/>
      <c r="S3689" s="86"/>
      <c r="T3689" s="87"/>
      <c r="U3689" s="40"/>
      <c r="V3689" s="40"/>
      <c r="W3689" s="40"/>
      <c r="X3689" s="40"/>
      <c r="Y3689" s="40"/>
      <c r="Z3689" s="40"/>
      <c r="AA3689" s="40"/>
      <c r="AB3689" s="40"/>
      <c r="AC3689" s="40"/>
      <c r="AD3689" s="40"/>
      <c r="AE3689" s="40"/>
      <c r="AT3689" s="19" t="s">
        <v>189</v>
      </c>
      <c r="AU3689" s="19" t="s">
        <v>82</v>
      </c>
    </row>
    <row r="3690" s="2" customFormat="1" ht="21.75" customHeight="1">
      <c r="A3690" s="40"/>
      <c r="B3690" s="41"/>
      <c r="C3690" s="215" t="s">
        <v>3915</v>
      </c>
      <c r="D3690" s="215" t="s">
        <v>182</v>
      </c>
      <c r="E3690" s="216" t="s">
        <v>3916</v>
      </c>
      <c r="F3690" s="217" t="s">
        <v>3917</v>
      </c>
      <c r="G3690" s="218" t="s">
        <v>1886</v>
      </c>
      <c r="H3690" s="219">
        <v>1</v>
      </c>
      <c r="I3690" s="220"/>
      <c r="J3690" s="221">
        <f>ROUND(I3690*H3690,2)</f>
        <v>0</v>
      </c>
      <c r="K3690" s="217" t="s">
        <v>19</v>
      </c>
      <c r="L3690" s="46"/>
      <c r="M3690" s="222" t="s">
        <v>19</v>
      </c>
      <c r="N3690" s="223" t="s">
        <v>43</v>
      </c>
      <c r="O3690" s="86"/>
      <c r="P3690" s="224">
        <f>O3690*H3690</f>
        <v>0</v>
      </c>
      <c r="Q3690" s="224">
        <v>0</v>
      </c>
      <c r="R3690" s="224">
        <f>Q3690*H3690</f>
        <v>0</v>
      </c>
      <c r="S3690" s="224">
        <v>0</v>
      </c>
      <c r="T3690" s="225">
        <f>S3690*H3690</f>
        <v>0</v>
      </c>
      <c r="U3690" s="40"/>
      <c r="V3690" s="40"/>
      <c r="W3690" s="40"/>
      <c r="X3690" s="40"/>
      <c r="Y3690" s="40"/>
      <c r="Z3690" s="40"/>
      <c r="AA3690" s="40"/>
      <c r="AB3690" s="40"/>
      <c r="AC3690" s="40"/>
      <c r="AD3690" s="40"/>
      <c r="AE3690" s="40"/>
      <c r="AR3690" s="226" t="s">
        <v>286</v>
      </c>
      <c r="AT3690" s="226" t="s">
        <v>182</v>
      </c>
      <c r="AU3690" s="226" t="s">
        <v>82</v>
      </c>
      <c r="AY3690" s="19" t="s">
        <v>180</v>
      </c>
      <c r="BE3690" s="227">
        <f>IF(N3690="základní",J3690,0)</f>
        <v>0</v>
      </c>
      <c r="BF3690" s="227">
        <f>IF(N3690="snížená",J3690,0)</f>
        <v>0</v>
      </c>
      <c r="BG3690" s="227">
        <f>IF(N3690="zákl. přenesená",J3690,0)</f>
        <v>0</v>
      </c>
      <c r="BH3690" s="227">
        <f>IF(N3690="sníž. přenesená",J3690,0)</f>
        <v>0</v>
      </c>
      <c r="BI3690" s="227">
        <f>IF(N3690="nulová",J3690,0)</f>
        <v>0</v>
      </c>
      <c r="BJ3690" s="19" t="s">
        <v>80</v>
      </c>
      <c r="BK3690" s="227">
        <f>ROUND(I3690*H3690,2)</f>
        <v>0</v>
      </c>
      <c r="BL3690" s="19" t="s">
        <v>286</v>
      </c>
      <c r="BM3690" s="226" t="s">
        <v>3918</v>
      </c>
    </row>
    <row r="3691" s="2" customFormat="1">
      <c r="A3691" s="40"/>
      <c r="B3691" s="41"/>
      <c r="C3691" s="42"/>
      <c r="D3691" s="228" t="s">
        <v>189</v>
      </c>
      <c r="E3691" s="42"/>
      <c r="F3691" s="229" t="s">
        <v>3919</v>
      </c>
      <c r="G3691" s="42"/>
      <c r="H3691" s="42"/>
      <c r="I3691" s="230"/>
      <c r="J3691" s="42"/>
      <c r="K3691" s="42"/>
      <c r="L3691" s="46"/>
      <c r="M3691" s="231"/>
      <c r="N3691" s="232"/>
      <c r="O3691" s="86"/>
      <c r="P3691" s="86"/>
      <c r="Q3691" s="86"/>
      <c r="R3691" s="86"/>
      <c r="S3691" s="86"/>
      <c r="T3691" s="87"/>
      <c r="U3691" s="40"/>
      <c r="V3691" s="40"/>
      <c r="W3691" s="40"/>
      <c r="X3691" s="40"/>
      <c r="Y3691" s="40"/>
      <c r="Z3691" s="40"/>
      <c r="AA3691" s="40"/>
      <c r="AB3691" s="40"/>
      <c r="AC3691" s="40"/>
      <c r="AD3691" s="40"/>
      <c r="AE3691" s="40"/>
      <c r="AT3691" s="19" t="s">
        <v>189</v>
      </c>
      <c r="AU3691" s="19" t="s">
        <v>82</v>
      </c>
    </row>
    <row r="3692" s="2" customFormat="1" ht="24.15" customHeight="1">
      <c r="A3692" s="40"/>
      <c r="B3692" s="41"/>
      <c r="C3692" s="215" t="s">
        <v>3920</v>
      </c>
      <c r="D3692" s="215" t="s">
        <v>182</v>
      </c>
      <c r="E3692" s="216" t="s">
        <v>3921</v>
      </c>
      <c r="F3692" s="217" t="s">
        <v>3922</v>
      </c>
      <c r="G3692" s="218" t="s">
        <v>1886</v>
      </c>
      <c r="H3692" s="219">
        <v>1</v>
      </c>
      <c r="I3692" s="220"/>
      <c r="J3692" s="221">
        <f>ROUND(I3692*H3692,2)</f>
        <v>0</v>
      </c>
      <c r="K3692" s="217" t="s">
        <v>19</v>
      </c>
      <c r="L3692" s="46"/>
      <c r="M3692" s="222" t="s">
        <v>19</v>
      </c>
      <c r="N3692" s="223" t="s">
        <v>43</v>
      </c>
      <c r="O3692" s="86"/>
      <c r="P3692" s="224">
        <f>O3692*H3692</f>
        <v>0</v>
      </c>
      <c r="Q3692" s="224">
        <v>0</v>
      </c>
      <c r="R3692" s="224">
        <f>Q3692*H3692</f>
        <v>0</v>
      </c>
      <c r="S3692" s="224">
        <v>0</v>
      </c>
      <c r="T3692" s="225">
        <f>S3692*H3692</f>
        <v>0</v>
      </c>
      <c r="U3692" s="40"/>
      <c r="V3692" s="40"/>
      <c r="W3692" s="40"/>
      <c r="X3692" s="40"/>
      <c r="Y3692" s="40"/>
      <c r="Z3692" s="40"/>
      <c r="AA3692" s="40"/>
      <c r="AB3692" s="40"/>
      <c r="AC3692" s="40"/>
      <c r="AD3692" s="40"/>
      <c r="AE3692" s="40"/>
      <c r="AR3692" s="226" t="s">
        <v>286</v>
      </c>
      <c r="AT3692" s="226" t="s">
        <v>182</v>
      </c>
      <c r="AU3692" s="226" t="s">
        <v>82</v>
      </c>
      <c r="AY3692" s="19" t="s">
        <v>180</v>
      </c>
      <c r="BE3692" s="227">
        <f>IF(N3692="základní",J3692,0)</f>
        <v>0</v>
      </c>
      <c r="BF3692" s="227">
        <f>IF(N3692="snížená",J3692,0)</f>
        <v>0</v>
      </c>
      <c r="BG3692" s="227">
        <f>IF(N3692="zákl. přenesená",J3692,0)</f>
        <v>0</v>
      </c>
      <c r="BH3692" s="227">
        <f>IF(N3692="sníž. přenesená",J3692,0)</f>
        <v>0</v>
      </c>
      <c r="BI3692" s="227">
        <f>IF(N3692="nulová",J3692,0)</f>
        <v>0</v>
      </c>
      <c r="BJ3692" s="19" t="s">
        <v>80</v>
      </c>
      <c r="BK3692" s="227">
        <f>ROUND(I3692*H3692,2)</f>
        <v>0</v>
      </c>
      <c r="BL3692" s="19" t="s">
        <v>286</v>
      </c>
      <c r="BM3692" s="226" t="s">
        <v>3923</v>
      </c>
    </row>
    <row r="3693" s="2" customFormat="1">
      <c r="A3693" s="40"/>
      <c r="B3693" s="41"/>
      <c r="C3693" s="42"/>
      <c r="D3693" s="228" t="s">
        <v>189</v>
      </c>
      <c r="E3693" s="42"/>
      <c r="F3693" s="229" t="s">
        <v>3924</v>
      </c>
      <c r="G3693" s="42"/>
      <c r="H3693" s="42"/>
      <c r="I3693" s="230"/>
      <c r="J3693" s="42"/>
      <c r="K3693" s="42"/>
      <c r="L3693" s="46"/>
      <c r="M3693" s="231"/>
      <c r="N3693" s="232"/>
      <c r="O3693" s="86"/>
      <c r="P3693" s="86"/>
      <c r="Q3693" s="86"/>
      <c r="R3693" s="86"/>
      <c r="S3693" s="86"/>
      <c r="T3693" s="87"/>
      <c r="U3693" s="40"/>
      <c r="V3693" s="40"/>
      <c r="W3693" s="40"/>
      <c r="X3693" s="40"/>
      <c r="Y3693" s="40"/>
      <c r="Z3693" s="40"/>
      <c r="AA3693" s="40"/>
      <c r="AB3693" s="40"/>
      <c r="AC3693" s="40"/>
      <c r="AD3693" s="40"/>
      <c r="AE3693" s="40"/>
      <c r="AT3693" s="19" t="s">
        <v>189</v>
      </c>
      <c r="AU3693" s="19" t="s">
        <v>82</v>
      </c>
    </row>
    <row r="3694" s="2" customFormat="1" ht="24.15" customHeight="1">
      <c r="A3694" s="40"/>
      <c r="B3694" s="41"/>
      <c r="C3694" s="215" t="s">
        <v>3925</v>
      </c>
      <c r="D3694" s="215" t="s">
        <v>182</v>
      </c>
      <c r="E3694" s="216" t="s">
        <v>3926</v>
      </c>
      <c r="F3694" s="217" t="s">
        <v>3927</v>
      </c>
      <c r="G3694" s="218" t="s">
        <v>1886</v>
      </c>
      <c r="H3694" s="219">
        <v>1</v>
      </c>
      <c r="I3694" s="220"/>
      <c r="J3694" s="221">
        <f>ROUND(I3694*H3694,2)</f>
        <v>0</v>
      </c>
      <c r="K3694" s="217" t="s">
        <v>19</v>
      </c>
      <c r="L3694" s="46"/>
      <c r="M3694" s="222" t="s">
        <v>19</v>
      </c>
      <c r="N3694" s="223" t="s">
        <v>43</v>
      </c>
      <c r="O3694" s="86"/>
      <c r="P3694" s="224">
        <f>O3694*H3694</f>
        <v>0</v>
      </c>
      <c r="Q3694" s="224">
        <v>0</v>
      </c>
      <c r="R3694" s="224">
        <f>Q3694*H3694</f>
        <v>0</v>
      </c>
      <c r="S3694" s="224">
        <v>0</v>
      </c>
      <c r="T3694" s="225">
        <f>S3694*H3694</f>
        <v>0</v>
      </c>
      <c r="U3694" s="40"/>
      <c r="V3694" s="40"/>
      <c r="W3694" s="40"/>
      <c r="X3694" s="40"/>
      <c r="Y3694" s="40"/>
      <c r="Z3694" s="40"/>
      <c r="AA3694" s="40"/>
      <c r="AB3694" s="40"/>
      <c r="AC3694" s="40"/>
      <c r="AD3694" s="40"/>
      <c r="AE3694" s="40"/>
      <c r="AR3694" s="226" t="s">
        <v>286</v>
      </c>
      <c r="AT3694" s="226" t="s">
        <v>182</v>
      </c>
      <c r="AU3694" s="226" t="s">
        <v>82</v>
      </c>
      <c r="AY3694" s="19" t="s">
        <v>180</v>
      </c>
      <c r="BE3694" s="227">
        <f>IF(N3694="základní",J3694,0)</f>
        <v>0</v>
      </c>
      <c r="BF3694" s="227">
        <f>IF(N3694="snížená",J3694,0)</f>
        <v>0</v>
      </c>
      <c r="BG3694" s="227">
        <f>IF(N3694="zákl. přenesená",J3694,0)</f>
        <v>0</v>
      </c>
      <c r="BH3694" s="227">
        <f>IF(N3694="sníž. přenesená",J3694,0)</f>
        <v>0</v>
      </c>
      <c r="BI3694" s="227">
        <f>IF(N3694="nulová",J3694,0)</f>
        <v>0</v>
      </c>
      <c r="BJ3694" s="19" t="s">
        <v>80</v>
      </c>
      <c r="BK3694" s="227">
        <f>ROUND(I3694*H3694,2)</f>
        <v>0</v>
      </c>
      <c r="BL3694" s="19" t="s">
        <v>286</v>
      </c>
      <c r="BM3694" s="226" t="s">
        <v>3928</v>
      </c>
    </row>
    <row r="3695" s="2" customFormat="1">
      <c r="A3695" s="40"/>
      <c r="B3695" s="41"/>
      <c r="C3695" s="42"/>
      <c r="D3695" s="228" t="s">
        <v>189</v>
      </c>
      <c r="E3695" s="42"/>
      <c r="F3695" s="229" t="s">
        <v>3929</v>
      </c>
      <c r="G3695" s="42"/>
      <c r="H3695" s="42"/>
      <c r="I3695" s="230"/>
      <c r="J3695" s="42"/>
      <c r="K3695" s="42"/>
      <c r="L3695" s="46"/>
      <c r="M3695" s="231"/>
      <c r="N3695" s="232"/>
      <c r="O3695" s="86"/>
      <c r="P3695" s="86"/>
      <c r="Q3695" s="86"/>
      <c r="R3695" s="86"/>
      <c r="S3695" s="86"/>
      <c r="T3695" s="87"/>
      <c r="U3695" s="40"/>
      <c r="V3695" s="40"/>
      <c r="W3695" s="40"/>
      <c r="X3695" s="40"/>
      <c r="Y3695" s="40"/>
      <c r="Z3695" s="40"/>
      <c r="AA3695" s="40"/>
      <c r="AB3695" s="40"/>
      <c r="AC3695" s="40"/>
      <c r="AD3695" s="40"/>
      <c r="AE3695" s="40"/>
      <c r="AT3695" s="19" t="s">
        <v>189</v>
      </c>
      <c r="AU3695" s="19" t="s">
        <v>82</v>
      </c>
    </row>
    <row r="3696" s="2" customFormat="1" ht="24.15" customHeight="1">
      <c r="A3696" s="40"/>
      <c r="B3696" s="41"/>
      <c r="C3696" s="215" t="s">
        <v>3930</v>
      </c>
      <c r="D3696" s="215" t="s">
        <v>182</v>
      </c>
      <c r="E3696" s="216" t="s">
        <v>3931</v>
      </c>
      <c r="F3696" s="217" t="s">
        <v>3932</v>
      </c>
      <c r="G3696" s="218" t="s">
        <v>1886</v>
      </c>
      <c r="H3696" s="219">
        <v>1</v>
      </c>
      <c r="I3696" s="220"/>
      <c r="J3696" s="221">
        <f>ROUND(I3696*H3696,2)</f>
        <v>0</v>
      </c>
      <c r="K3696" s="217" t="s">
        <v>19</v>
      </c>
      <c r="L3696" s="46"/>
      <c r="M3696" s="222" t="s">
        <v>19</v>
      </c>
      <c r="N3696" s="223" t="s">
        <v>43</v>
      </c>
      <c r="O3696" s="86"/>
      <c r="P3696" s="224">
        <f>O3696*H3696</f>
        <v>0</v>
      </c>
      <c r="Q3696" s="224">
        <v>0</v>
      </c>
      <c r="R3696" s="224">
        <f>Q3696*H3696</f>
        <v>0</v>
      </c>
      <c r="S3696" s="224">
        <v>0</v>
      </c>
      <c r="T3696" s="225">
        <f>S3696*H3696</f>
        <v>0</v>
      </c>
      <c r="U3696" s="40"/>
      <c r="V3696" s="40"/>
      <c r="W3696" s="40"/>
      <c r="X3696" s="40"/>
      <c r="Y3696" s="40"/>
      <c r="Z3696" s="40"/>
      <c r="AA3696" s="40"/>
      <c r="AB3696" s="40"/>
      <c r="AC3696" s="40"/>
      <c r="AD3696" s="40"/>
      <c r="AE3696" s="40"/>
      <c r="AR3696" s="226" t="s">
        <v>286</v>
      </c>
      <c r="AT3696" s="226" t="s">
        <v>182</v>
      </c>
      <c r="AU3696" s="226" t="s">
        <v>82</v>
      </c>
      <c r="AY3696" s="19" t="s">
        <v>180</v>
      </c>
      <c r="BE3696" s="227">
        <f>IF(N3696="základní",J3696,0)</f>
        <v>0</v>
      </c>
      <c r="BF3696" s="227">
        <f>IF(N3696="snížená",J3696,0)</f>
        <v>0</v>
      </c>
      <c r="BG3696" s="227">
        <f>IF(N3696="zákl. přenesená",J3696,0)</f>
        <v>0</v>
      </c>
      <c r="BH3696" s="227">
        <f>IF(N3696="sníž. přenesená",J3696,0)</f>
        <v>0</v>
      </c>
      <c r="BI3696" s="227">
        <f>IF(N3696="nulová",J3696,0)</f>
        <v>0</v>
      </c>
      <c r="BJ3696" s="19" t="s">
        <v>80</v>
      </c>
      <c r="BK3696" s="227">
        <f>ROUND(I3696*H3696,2)</f>
        <v>0</v>
      </c>
      <c r="BL3696" s="19" t="s">
        <v>286</v>
      </c>
      <c r="BM3696" s="226" t="s">
        <v>3933</v>
      </c>
    </row>
    <row r="3697" s="2" customFormat="1">
      <c r="A3697" s="40"/>
      <c r="B3697" s="41"/>
      <c r="C3697" s="42"/>
      <c r="D3697" s="228" t="s">
        <v>189</v>
      </c>
      <c r="E3697" s="42"/>
      <c r="F3697" s="229" t="s">
        <v>3934</v>
      </c>
      <c r="G3697" s="42"/>
      <c r="H3697" s="42"/>
      <c r="I3697" s="230"/>
      <c r="J3697" s="42"/>
      <c r="K3697" s="42"/>
      <c r="L3697" s="46"/>
      <c r="M3697" s="231"/>
      <c r="N3697" s="232"/>
      <c r="O3697" s="86"/>
      <c r="P3697" s="86"/>
      <c r="Q3697" s="86"/>
      <c r="R3697" s="86"/>
      <c r="S3697" s="86"/>
      <c r="T3697" s="87"/>
      <c r="U3697" s="40"/>
      <c r="V3697" s="40"/>
      <c r="W3697" s="40"/>
      <c r="X3697" s="40"/>
      <c r="Y3697" s="40"/>
      <c r="Z3697" s="40"/>
      <c r="AA3697" s="40"/>
      <c r="AB3697" s="40"/>
      <c r="AC3697" s="40"/>
      <c r="AD3697" s="40"/>
      <c r="AE3697" s="40"/>
      <c r="AT3697" s="19" t="s">
        <v>189</v>
      </c>
      <c r="AU3697" s="19" t="s">
        <v>82</v>
      </c>
    </row>
    <row r="3698" s="2" customFormat="1" ht="24.15" customHeight="1">
      <c r="A3698" s="40"/>
      <c r="B3698" s="41"/>
      <c r="C3698" s="215" t="s">
        <v>3935</v>
      </c>
      <c r="D3698" s="215" t="s">
        <v>182</v>
      </c>
      <c r="E3698" s="216" t="s">
        <v>3936</v>
      </c>
      <c r="F3698" s="217" t="s">
        <v>3937</v>
      </c>
      <c r="G3698" s="218" t="s">
        <v>1886</v>
      </c>
      <c r="H3698" s="219">
        <v>1</v>
      </c>
      <c r="I3698" s="220"/>
      <c r="J3698" s="221">
        <f>ROUND(I3698*H3698,2)</f>
        <v>0</v>
      </c>
      <c r="K3698" s="217" t="s">
        <v>19</v>
      </c>
      <c r="L3698" s="46"/>
      <c r="M3698" s="222" t="s">
        <v>19</v>
      </c>
      <c r="N3698" s="223" t="s">
        <v>43</v>
      </c>
      <c r="O3698" s="86"/>
      <c r="P3698" s="224">
        <f>O3698*H3698</f>
        <v>0</v>
      </c>
      <c r="Q3698" s="224">
        <v>0</v>
      </c>
      <c r="R3698" s="224">
        <f>Q3698*H3698</f>
        <v>0</v>
      </c>
      <c r="S3698" s="224">
        <v>0</v>
      </c>
      <c r="T3698" s="225">
        <f>S3698*H3698</f>
        <v>0</v>
      </c>
      <c r="U3698" s="40"/>
      <c r="V3698" s="40"/>
      <c r="W3698" s="40"/>
      <c r="X3698" s="40"/>
      <c r="Y3698" s="40"/>
      <c r="Z3698" s="40"/>
      <c r="AA3698" s="40"/>
      <c r="AB3698" s="40"/>
      <c r="AC3698" s="40"/>
      <c r="AD3698" s="40"/>
      <c r="AE3698" s="40"/>
      <c r="AR3698" s="226" t="s">
        <v>286</v>
      </c>
      <c r="AT3698" s="226" t="s">
        <v>182</v>
      </c>
      <c r="AU3698" s="226" t="s">
        <v>82</v>
      </c>
      <c r="AY3698" s="19" t="s">
        <v>180</v>
      </c>
      <c r="BE3698" s="227">
        <f>IF(N3698="základní",J3698,0)</f>
        <v>0</v>
      </c>
      <c r="BF3698" s="227">
        <f>IF(N3698="snížená",J3698,0)</f>
        <v>0</v>
      </c>
      <c r="BG3698" s="227">
        <f>IF(N3698="zákl. přenesená",J3698,0)</f>
        <v>0</v>
      </c>
      <c r="BH3698" s="227">
        <f>IF(N3698="sníž. přenesená",J3698,0)</f>
        <v>0</v>
      </c>
      <c r="BI3698" s="227">
        <f>IF(N3698="nulová",J3698,0)</f>
        <v>0</v>
      </c>
      <c r="BJ3698" s="19" t="s">
        <v>80</v>
      </c>
      <c r="BK3698" s="227">
        <f>ROUND(I3698*H3698,2)</f>
        <v>0</v>
      </c>
      <c r="BL3698" s="19" t="s">
        <v>286</v>
      </c>
      <c r="BM3698" s="226" t="s">
        <v>3938</v>
      </c>
    </row>
    <row r="3699" s="2" customFormat="1">
      <c r="A3699" s="40"/>
      <c r="B3699" s="41"/>
      <c r="C3699" s="42"/>
      <c r="D3699" s="228" t="s">
        <v>189</v>
      </c>
      <c r="E3699" s="42"/>
      <c r="F3699" s="229" t="s">
        <v>3939</v>
      </c>
      <c r="G3699" s="42"/>
      <c r="H3699" s="42"/>
      <c r="I3699" s="230"/>
      <c r="J3699" s="42"/>
      <c r="K3699" s="42"/>
      <c r="L3699" s="46"/>
      <c r="M3699" s="231"/>
      <c r="N3699" s="232"/>
      <c r="O3699" s="86"/>
      <c r="P3699" s="86"/>
      <c r="Q3699" s="86"/>
      <c r="R3699" s="86"/>
      <c r="S3699" s="86"/>
      <c r="T3699" s="87"/>
      <c r="U3699" s="40"/>
      <c r="V3699" s="40"/>
      <c r="W3699" s="40"/>
      <c r="X3699" s="40"/>
      <c r="Y3699" s="40"/>
      <c r="Z3699" s="40"/>
      <c r="AA3699" s="40"/>
      <c r="AB3699" s="40"/>
      <c r="AC3699" s="40"/>
      <c r="AD3699" s="40"/>
      <c r="AE3699" s="40"/>
      <c r="AT3699" s="19" t="s">
        <v>189</v>
      </c>
      <c r="AU3699" s="19" t="s">
        <v>82</v>
      </c>
    </row>
    <row r="3700" s="2" customFormat="1" ht="21.75" customHeight="1">
      <c r="A3700" s="40"/>
      <c r="B3700" s="41"/>
      <c r="C3700" s="215" t="s">
        <v>3940</v>
      </c>
      <c r="D3700" s="215" t="s">
        <v>182</v>
      </c>
      <c r="E3700" s="216" t="s">
        <v>3941</v>
      </c>
      <c r="F3700" s="217" t="s">
        <v>3942</v>
      </c>
      <c r="G3700" s="218" t="s">
        <v>1886</v>
      </c>
      <c r="H3700" s="219">
        <v>1</v>
      </c>
      <c r="I3700" s="220"/>
      <c r="J3700" s="221">
        <f>ROUND(I3700*H3700,2)</f>
        <v>0</v>
      </c>
      <c r="K3700" s="217" t="s">
        <v>19</v>
      </c>
      <c r="L3700" s="46"/>
      <c r="M3700" s="222" t="s">
        <v>19</v>
      </c>
      <c r="N3700" s="223" t="s">
        <v>43</v>
      </c>
      <c r="O3700" s="86"/>
      <c r="P3700" s="224">
        <f>O3700*H3700</f>
        <v>0</v>
      </c>
      <c r="Q3700" s="224">
        <v>0</v>
      </c>
      <c r="R3700" s="224">
        <f>Q3700*H3700</f>
        <v>0</v>
      </c>
      <c r="S3700" s="224">
        <v>0</v>
      </c>
      <c r="T3700" s="225">
        <f>S3700*H3700</f>
        <v>0</v>
      </c>
      <c r="U3700" s="40"/>
      <c r="V3700" s="40"/>
      <c r="W3700" s="40"/>
      <c r="X3700" s="40"/>
      <c r="Y3700" s="40"/>
      <c r="Z3700" s="40"/>
      <c r="AA3700" s="40"/>
      <c r="AB3700" s="40"/>
      <c r="AC3700" s="40"/>
      <c r="AD3700" s="40"/>
      <c r="AE3700" s="40"/>
      <c r="AR3700" s="226" t="s">
        <v>286</v>
      </c>
      <c r="AT3700" s="226" t="s">
        <v>182</v>
      </c>
      <c r="AU3700" s="226" t="s">
        <v>82</v>
      </c>
      <c r="AY3700" s="19" t="s">
        <v>180</v>
      </c>
      <c r="BE3700" s="227">
        <f>IF(N3700="základní",J3700,0)</f>
        <v>0</v>
      </c>
      <c r="BF3700" s="227">
        <f>IF(N3700="snížená",J3700,0)</f>
        <v>0</v>
      </c>
      <c r="BG3700" s="227">
        <f>IF(N3700="zákl. přenesená",J3700,0)</f>
        <v>0</v>
      </c>
      <c r="BH3700" s="227">
        <f>IF(N3700="sníž. přenesená",J3700,0)</f>
        <v>0</v>
      </c>
      <c r="BI3700" s="227">
        <f>IF(N3700="nulová",J3700,0)</f>
        <v>0</v>
      </c>
      <c r="BJ3700" s="19" t="s">
        <v>80</v>
      </c>
      <c r="BK3700" s="227">
        <f>ROUND(I3700*H3700,2)</f>
        <v>0</v>
      </c>
      <c r="BL3700" s="19" t="s">
        <v>286</v>
      </c>
      <c r="BM3700" s="226" t="s">
        <v>3943</v>
      </c>
    </row>
    <row r="3701" s="2" customFormat="1">
      <c r="A3701" s="40"/>
      <c r="B3701" s="41"/>
      <c r="C3701" s="42"/>
      <c r="D3701" s="228" t="s">
        <v>189</v>
      </c>
      <c r="E3701" s="42"/>
      <c r="F3701" s="229" t="s">
        <v>3944</v>
      </c>
      <c r="G3701" s="42"/>
      <c r="H3701" s="42"/>
      <c r="I3701" s="230"/>
      <c r="J3701" s="42"/>
      <c r="K3701" s="42"/>
      <c r="L3701" s="46"/>
      <c r="M3701" s="231"/>
      <c r="N3701" s="232"/>
      <c r="O3701" s="86"/>
      <c r="P3701" s="86"/>
      <c r="Q3701" s="86"/>
      <c r="R3701" s="86"/>
      <c r="S3701" s="86"/>
      <c r="T3701" s="87"/>
      <c r="U3701" s="40"/>
      <c r="V3701" s="40"/>
      <c r="W3701" s="40"/>
      <c r="X3701" s="40"/>
      <c r="Y3701" s="40"/>
      <c r="Z3701" s="40"/>
      <c r="AA3701" s="40"/>
      <c r="AB3701" s="40"/>
      <c r="AC3701" s="40"/>
      <c r="AD3701" s="40"/>
      <c r="AE3701" s="40"/>
      <c r="AT3701" s="19" t="s">
        <v>189</v>
      </c>
      <c r="AU3701" s="19" t="s">
        <v>82</v>
      </c>
    </row>
    <row r="3702" s="2" customFormat="1" ht="21.75" customHeight="1">
      <c r="A3702" s="40"/>
      <c r="B3702" s="41"/>
      <c r="C3702" s="215" t="s">
        <v>3945</v>
      </c>
      <c r="D3702" s="215" t="s">
        <v>182</v>
      </c>
      <c r="E3702" s="216" t="s">
        <v>3946</v>
      </c>
      <c r="F3702" s="217" t="s">
        <v>3947</v>
      </c>
      <c r="G3702" s="218" t="s">
        <v>1886</v>
      </c>
      <c r="H3702" s="219">
        <v>1</v>
      </c>
      <c r="I3702" s="220"/>
      <c r="J3702" s="221">
        <f>ROUND(I3702*H3702,2)</f>
        <v>0</v>
      </c>
      <c r="K3702" s="217" t="s">
        <v>19</v>
      </c>
      <c r="L3702" s="46"/>
      <c r="M3702" s="222" t="s">
        <v>19</v>
      </c>
      <c r="N3702" s="223" t="s">
        <v>43</v>
      </c>
      <c r="O3702" s="86"/>
      <c r="P3702" s="224">
        <f>O3702*H3702</f>
        <v>0</v>
      </c>
      <c r="Q3702" s="224">
        <v>0</v>
      </c>
      <c r="R3702" s="224">
        <f>Q3702*H3702</f>
        <v>0</v>
      </c>
      <c r="S3702" s="224">
        <v>0</v>
      </c>
      <c r="T3702" s="225">
        <f>S3702*H3702</f>
        <v>0</v>
      </c>
      <c r="U3702" s="40"/>
      <c r="V3702" s="40"/>
      <c r="W3702" s="40"/>
      <c r="X3702" s="40"/>
      <c r="Y3702" s="40"/>
      <c r="Z3702" s="40"/>
      <c r="AA3702" s="40"/>
      <c r="AB3702" s="40"/>
      <c r="AC3702" s="40"/>
      <c r="AD3702" s="40"/>
      <c r="AE3702" s="40"/>
      <c r="AR3702" s="226" t="s">
        <v>286</v>
      </c>
      <c r="AT3702" s="226" t="s">
        <v>182</v>
      </c>
      <c r="AU3702" s="226" t="s">
        <v>82</v>
      </c>
      <c r="AY3702" s="19" t="s">
        <v>180</v>
      </c>
      <c r="BE3702" s="227">
        <f>IF(N3702="základní",J3702,0)</f>
        <v>0</v>
      </c>
      <c r="BF3702" s="227">
        <f>IF(N3702="snížená",J3702,0)</f>
        <v>0</v>
      </c>
      <c r="BG3702" s="227">
        <f>IF(N3702="zákl. přenesená",J3702,0)</f>
        <v>0</v>
      </c>
      <c r="BH3702" s="227">
        <f>IF(N3702="sníž. přenesená",J3702,0)</f>
        <v>0</v>
      </c>
      <c r="BI3702" s="227">
        <f>IF(N3702="nulová",J3702,0)</f>
        <v>0</v>
      </c>
      <c r="BJ3702" s="19" t="s">
        <v>80</v>
      </c>
      <c r="BK3702" s="227">
        <f>ROUND(I3702*H3702,2)</f>
        <v>0</v>
      </c>
      <c r="BL3702" s="19" t="s">
        <v>286</v>
      </c>
      <c r="BM3702" s="226" t="s">
        <v>3948</v>
      </c>
    </row>
    <row r="3703" s="2" customFormat="1">
      <c r="A3703" s="40"/>
      <c r="B3703" s="41"/>
      <c r="C3703" s="42"/>
      <c r="D3703" s="228" t="s">
        <v>189</v>
      </c>
      <c r="E3703" s="42"/>
      <c r="F3703" s="229" t="s">
        <v>3949</v>
      </c>
      <c r="G3703" s="42"/>
      <c r="H3703" s="42"/>
      <c r="I3703" s="230"/>
      <c r="J3703" s="42"/>
      <c r="K3703" s="42"/>
      <c r="L3703" s="46"/>
      <c r="M3703" s="231"/>
      <c r="N3703" s="232"/>
      <c r="O3703" s="86"/>
      <c r="P3703" s="86"/>
      <c r="Q3703" s="86"/>
      <c r="R3703" s="86"/>
      <c r="S3703" s="86"/>
      <c r="T3703" s="87"/>
      <c r="U3703" s="40"/>
      <c r="V3703" s="40"/>
      <c r="W3703" s="40"/>
      <c r="X3703" s="40"/>
      <c r="Y3703" s="40"/>
      <c r="Z3703" s="40"/>
      <c r="AA3703" s="40"/>
      <c r="AB3703" s="40"/>
      <c r="AC3703" s="40"/>
      <c r="AD3703" s="40"/>
      <c r="AE3703" s="40"/>
      <c r="AT3703" s="19" t="s">
        <v>189</v>
      </c>
      <c r="AU3703" s="19" t="s">
        <v>82</v>
      </c>
    </row>
    <row r="3704" s="2" customFormat="1" ht="24.15" customHeight="1">
      <c r="A3704" s="40"/>
      <c r="B3704" s="41"/>
      <c r="C3704" s="215" t="s">
        <v>3950</v>
      </c>
      <c r="D3704" s="215" t="s">
        <v>182</v>
      </c>
      <c r="E3704" s="216" t="s">
        <v>3951</v>
      </c>
      <c r="F3704" s="217" t="s">
        <v>3952</v>
      </c>
      <c r="G3704" s="218" t="s">
        <v>1886</v>
      </c>
      <c r="H3704" s="219">
        <v>1</v>
      </c>
      <c r="I3704" s="220"/>
      <c r="J3704" s="221">
        <f>ROUND(I3704*H3704,2)</f>
        <v>0</v>
      </c>
      <c r="K3704" s="217" t="s">
        <v>19</v>
      </c>
      <c r="L3704" s="46"/>
      <c r="M3704" s="222" t="s">
        <v>19</v>
      </c>
      <c r="N3704" s="223" t="s">
        <v>43</v>
      </c>
      <c r="O3704" s="86"/>
      <c r="P3704" s="224">
        <f>O3704*H3704</f>
        <v>0</v>
      </c>
      <c r="Q3704" s="224">
        <v>0</v>
      </c>
      <c r="R3704" s="224">
        <f>Q3704*H3704</f>
        <v>0</v>
      </c>
      <c r="S3704" s="224">
        <v>0</v>
      </c>
      <c r="T3704" s="225">
        <f>S3704*H3704</f>
        <v>0</v>
      </c>
      <c r="U3704" s="40"/>
      <c r="V3704" s="40"/>
      <c r="W3704" s="40"/>
      <c r="X3704" s="40"/>
      <c r="Y3704" s="40"/>
      <c r="Z3704" s="40"/>
      <c r="AA3704" s="40"/>
      <c r="AB3704" s="40"/>
      <c r="AC3704" s="40"/>
      <c r="AD3704" s="40"/>
      <c r="AE3704" s="40"/>
      <c r="AR3704" s="226" t="s">
        <v>286</v>
      </c>
      <c r="AT3704" s="226" t="s">
        <v>182</v>
      </c>
      <c r="AU3704" s="226" t="s">
        <v>82</v>
      </c>
      <c r="AY3704" s="19" t="s">
        <v>180</v>
      </c>
      <c r="BE3704" s="227">
        <f>IF(N3704="základní",J3704,0)</f>
        <v>0</v>
      </c>
      <c r="BF3704" s="227">
        <f>IF(N3704="snížená",J3704,0)</f>
        <v>0</v>
      </c>
      <c r="BG3704" s="227">
        <f>IF(N3704="zákl. přenesená",J3704,0)</f>
        <v>0</v>
      </c>
      <c r="BH3704" s="227">
        <f>IF(N3704="sníž. přenesená",J3704,0)</f>
        <v>0</v>
      </c>
      <c r="BI3704" s="227">
        <f>IF(N3704="nulová",J3704,0)</f>
        <v>0</v>
      </c>
      <c r="BJ3704" s="19" t="s">
        <v>80</v>
      </c>
      <c r="BK3704" s="227">
        <f>ROUND(I3704*H3704,2)</f>
        <v>0</v>
      </c>
      <c r="BL3704" s="19" t="s">
        <v>286</v>
      </c>
      <c r="BM3704" s="226" t="s">
        <v>3953</v>
      </c>
    </row>
    <row r="3705" s="2" customFormat="1">
      <c r="A3705" s="40"/>
      <c r="B3705" s="41"/>
      <c r="C3705" s="42"/>
      <c r="D3705" s="228" t="s">
        <v>189</v>
      </c>
      <c r="E3705" s="42"/>
      <c r="F3705" s="229" t="s">
        <v>3952</v>
      </c>
      <c r="G3705" s="42"/>
      <c r="H3705" s="42"/>
      <c r="I3705" s="230"/>
      <c r="J3705" s="42"/>
      <c r="K3705" s="42"/>
      <c r="L3705" s="46"/>
      <c r="M3705" s="231"/>
      <c r="N3705" s="232"/>
      <c r="O3705" s="86"/>
      <c r="P3705" s="86"/>
      <c r="Q3705" s="86"/>
      <c r="R3705" s="86"/>
      <c r="S3705" s="86"/>
      <c r="T3705" s="87"/>
      <c r="U3705" s="40"/>
      <c r="V3705" s="40"/>
      <c r="W3705" s="40"/>
      <c r="X3705" s="40"/>
      <c r="Y3705" s="40"/>
      <c r="Z3705" s="40"/>
      <c r="AA3705" s="40"/>
      <c r="AB3705" s="40"/>
      <c r="AC3705" s="40"/>
      <c r="AD3705" s="40"/>
      <c r="AE3705" s="40"/>
      <c r="AT3705" s="19" t="s">
        <v>189</v>
      </c>
      <c r="AU3705" s="19" t="s">
        <v>82</v>
      </c>
    </row>
    <row r="3706" s="2" customFormat="1" ht="24.15" customHeight="1">
      <c r="A3706" s="40"/>
      <c r="B3706" s="41"/>
      <c r="C3706" s="215" t="s">
        <v>3954</v>
      </c>
      <c r="D3706" s="215" t="s">
        <v>182</v>
      </c>
      <c r="E3706" s="216" t="s">
        <v>3955</v>
      </c>
      <c r="F3706" s="217" t="s">
        <v>3956</v>
      </c>
      <c r="G3706" s="218" t="s">
        <v>1886</v>
      </c>
      <c r="H3706" s="219">
        <v>1</v>
      </c>
      <c r="I3706" s="220"/>
      <c r="J3706" s="221">
        <f>ROUND(I3706*H3706,2)</f>
        <v>0</v>
      </c>
      <c r="K3706" s="217" t="s">
        <v>19</v>
      </c>
      <c r="L3706" s="46"/>
      <c r="M3706" s="222" t="s">
        <v>19</v>
      </c>
      <c r="N3706" s="223" t="s">
        <v>43</v>
      </c>
      <c r="O3706" s="86"/>
      <c r="P3706" s="224">
        <f>O3706*H3706</f>
        <v>0</v>
      </c>
      <c r="Q3706" s="224">
        <v>0</v>
      </c>
      <c r="R3706" s="224">
        <f>Q3706*H3706</f>
        <v>0</v>
      </c>
      <c r="S3706" s="224">
        <v>0</v>
      </c>
      <c r="T3706" s="225">
        <f>S3706*H3706</f>
        <v>0</v>
      </c>
      <c r="U3706" s="40"/>
      <c r="V3706" s="40"/>
      <c r="W3706" s="40"/>
      <c r="X3706" s="40"/>
      <c r="Y3706" s="40"/>
      <c r="Z3706" s="40"/>
      <c r="AA3706" s="40"/>
      <c r="AB3706" s="40"/>
      <c r="AC3706" s="40"/>
      <c r="AD3706" s="40"/>
      <c r="AE3706" s="40"/>
      <c r="AR3706" s="226" t="s">
        <v>286</v>
      </c>
      <c r="AT3706" s="226" t="s">
        <v>182</v>
      </c>
      <c r="AU3706" s="226" t="s">
        <v>82</v>
      </c>
      <c r="AY3706" s="19" t="s">
        <v>180</v>
      </c>
      <c r="BE3706" s="227">
        <f>IF(N3706="základní",J3706,0)</f>
        <v>0</v>
      </c>
      <c r="BF3706" s="227">
        <f>IF(N3706="snížená",J3706,0)</f>
        <v>0</v>
      </c>
      <c r="BG3706" s="227">
        <f>IF(N3706="zákl. přenesená",J3706,0)</f>
        <v>0</v>
      </c>
      <c r="BH3706" s="227">
        <f>IF(N3706="sníž. přenesená",J3706,0)</f>
        <v>0</v>
      </c>
      <c r="BI3706" s="227">
        <f>IF(N3706="nulová",J3706,0)</f>
        <v>0</v>
      </c>
      <c r="BJ3706" s="19" t="s">
        <v>80</v>
      </c>
      <c r="BK3706" s="227">
        <f>ROUND(I3706*H3706,2)</f>
        <v>0</v>
      </c>
      <c r="BL3706" s="19" t="s">
        <v>286</v>
      </c>
      <c r="BM3706" s="226" t="s">
        <v>3957</v>
      </c>
    </row>
    <row r="3707" s="2" customFormat="1">
      <c r="A3707" s="40"/>
      <c r="B3707" s="41"/>
      <c r="C3707" s="42"/>
      <c r="D3707" s="228" t="s">
        <v>189</v>
      </c>
      <c r="E3707" s="42"/>
      <c r="F3707" s="229" t="s">
        <v>3956</v>
      </c>
      <c r="G3707" s="42"/>
      <c r="H3707" s="42"/>
      <c r="I3707" s="230"/>
      <c r="J3707" s="42"/>
      <c r="K3707" s="42"/>
      <c r="L3707" s="46"/>
      <c r="M3707" s="231"/>
      <c r="N3707" s="232"/>
      <c r="O3707" s="86"/>
      <c r="P3707" s="86"/>
      <c r="Q3707" s="86"/>
      <c r="R3707" s="86"/>
      <c r="S3707" s="86"/>
      <c r="T3707" s="87"/>
      <c r="U3707" s="40"/>
      <c r="V3707" s="40"/>
      <c r="W3707" s="40"/>
      <c r="X3707" s="40"/>
      <c r="Y3707" s="40"/>
      <c r="Z3707" s="40"/>
      <c r="AA3707" s="40"/>
      <c r="AB3707" s="40"/>
      <c r="AC3707" s="40"/>
      <c r="AD3707" s="40"/>
      <c r="AE3707" s="40"/>
      <c r="AT3707" s="19" t="s">
        <v>189</v>
      </c>
      <c r="AU3707" s="19" t="s">
        <v>82</v>
      </c>
    </row>
    <row r="3708" s="2" customFormat="1" ht="24.15" customHeight="1">
      <c r="A3708" s="40"/>
      <c r="B3708" s="41"/>
      <c r="C3708" s="215" t="s">
        <v>3958</v>
      </c>
      <c r="D3708" s="215" t="s">
        <v>182</v>
      </c>
      <c r="E3708" s="216" t="s">
        <v>3959</v>
      </c>
      <c r="F3708" s="217" t="s">
        <v>3960</v>
      </c>
      <c r="G3708" s="218" t="s">
        <v>1886</v>
      </c>
      <c r="H3708" s="219">
        <v>1</v>
      </c>
      <c r="I3708" s="220"/>
      <c r="J3708" s="221">
        <f>ROUND(I3708*H3708,2)</f>
        <v>0</v>
      </c>
      <c r="K3708" s="217" t="s">
        <v>19</v>
      </c>
      <c r="L3708" s="46"/>
      <c r="M3708" s="222" t="s">
        <v>19</v>
      </c>
      <c r="N3708" s="223" t="s">
        <v>43</v>
      </c>
      <c r="O3708" s="86"/>
      <c r="P3708" s="224">
        <f>O3708*H3708</f>
        <v>0</v>
      </c>
      <c r="Q3708" s="224">
        <v>0</v>
      </c>
      <c r="R3708" s="224">
        <f>Q3708*H3708</f>
        <v>0</v>
      </c>
      <c r="S3708" s="224">
        <v>0</v>
      </c>
      <c r="T3708" s="225">
        <f>S3708*H3708</f>
        <v>0</v>
      </c>
      <c r="U3708" s="40"/>
      <c r="V3708" s="40"/>
      <c r="W3708" s="40"/>
      <c r="X3708" s="40"/>
      <c r="Y3708" s="40"/>
      <c r="Z3708" s="40"/>
      <c r="AA3708" s="40"/>
      <c r="AB3708" s="40"/>
      <c r="AC3708" s="40"/>
      <c r="AD3708" s="40"/>
      <c r="AE3708" s="40"/>
      <c r="AR3708" s="226" t="s">
        <v>286</v>
      </c>
      <c r="AT3708" s="226" t="s">
        <v>182</v>
      </c>
      <c r="AU3708" s="226" t="s">
        <v>82</v>
      </c>
      <c r="AY3708" s="19" t="s">
        <v>180</v>
      </c>
      <c r="BE3708" s="227">
        <f>IF(N3708="základní",J3708,0)</f>
        <v>0</v>
      </c>
      <c r="BF3708" s="227">
        <f>IF(N3708="snížená",J3708,0)</f>
        <v>0</v>
      </c>
      <c r="BG3708" s="227">
        <f>IF(N3708="zákl. přenesená",J3708,0)</f>
        <v>0</v>
      </c>
      <c r="BH3708" s="227">
        <f>IF(N3708="sníž. přenesená",J3708,0)</f>
        <v>0</v>
      </c>
      <c r="BI3708" s="227">
        <f>IF(N3708="nulová",J3708,0)</f>
        <v>0</v>
      </c>
      <c r="BJ3708" s="19" t="s">
        <v>80</v>
      </c>
      <c r="BK3708" s="227">
        <f>ROUND(I3708*H3708,2)</f>
        <v>0</v>
      </c>
      <c r="BL3708" s="19" t="s">
        <v>286</v>
      </c>
      <c r="BM3708" s="226" t="s">
        <v>3961</v>
      </c>
    </row>
    <row r="3709" s="2" customFormat="1">
      <c r="A3709" s="40"/>
      <c r="B3709" s="41"/>
      <c r="C3709" s="42"/>
      <c r="D3709" s="228" t="s">
        <v>189</v>
      </c>
      <c r="E3709" s="42"/>
      <c r="F3709" s="229" t="s">
        <v>3960</v>
      </c>
      <c r="G3709" s="42"/>
      <c r="H3709" s="42"/>
      <c r="I3709" s="230"/>
      <c r="J3709" s="42"/>
      <c r="K3709" s="42"/>
      <c r="L3709" s="46"/>
      <c r="M3709" s="231"/>
      <c r="N3709" s="232"/>
      <c r="O3709" s="86"/>
      <c r="P3709" s="86"/>
      <c r="Q3709" s="86"/>
      <c r="R3709" s="86"/>
      <c r="S3709" s="86"/>
      <c r="T3709" s="87"/>
      <c r="U3709" s="40"/>
      <c r="V3709" s="40"/>
      <c r="W3709" s="40"/>
      <c r="X3709" s="40"/>
      <c r="Y3709" s="40"/>
      <c r="Z3709" s="40"/>
      <c r="AA3709" s="40"/>
      <c r="AB3709" s="40"/>
      <c r="AC3709" s="40"/>
      <c r="AD3709" s="40"/>
      <c r="AE3709" s="40"/>
      <c r="AT3709" s="19" t="s">
        <v>189</v>
      </c>
      <c r="AU3709" s="19" t="s">
        <v>82</v>
      </c>
    </row>
    <row r="3710" s="2" customFormat="1" ht="24.15" customHeight="1">
      <c r="A3710" s="40"/>
      <c r="B3710" s="41"/>
      <c r="C3710" s="215" t="s">
        <v>3962</v>
      </c>
      <c r="D3710" s="215" t="s">
        <v>182</v>
      </c>
      <c r="E3710" s="216" t="s">
        <v>3963</v>
      </c>
      <c r="F3710" s="217" t="s">
        <v>3964</v>
      </c>
      <c r="G3710" s="218" t="s">
        <v>1886</v>
      </c>
      <c r="H3710" s="219">
        <v>1</v>
      </c>
      <c r="I3710" s="220"/>
      <c r="J3710" s="221">
        <f>ROUND(I3710*H3710,2)</f>
        <v>0</v>
      </c>
      <c r="K3710" s="217" t="s">
        <v>19</v>
      </c>
      <c r="L3710" s="46"/>
      <c r="M3710" s="222" t="s">
        <v>19</v>
      </c>
      <c r="N3710" s="223" t="s">
        <v>43</v>
      </c>
      <c r="O3710" s="86"/>
      <c r="P3710" s="224">
        <f>O3710*H3710</f>
        <v>0</v>
      </c>
      <c r="Q3710" s="224">
        <v>0</v>
      </c>
      <c r="R3710" s="224">
        <f>Q3710*H3710</f>
        <v>0</v>
      </c>
      <c r="S3710" s="224">
        <v>0</v>
      </c>
      <c r="T3710" s="225">
        <f>S3710*H3710</f>
        <v>0</v>
      </c>
      <c r="U3710" s="40"/>
      <c r="V3710" s="40"/>
      <c r="W3710" s="40"/>
      <c r="X3710" s="40"/>
      <c r="Y3710" s="40"/>
      <c r="Z3710" s="40"/>
      <c r="AA3710" s="40"/>
      <c r="AB3710" s="40"/>
      <c r="AC3710" s="40"/>
      <c r="AD3710" s="40"/>
      <c r="AE3710" s="40"/>
      <c r="AR3710" s="226" t="s">
        <v>286</v>
      </c>
      <c r="AT3710" s="226" t="s">
        <v>182</v>
      </c>
      <c r="AU3710" s="226" t="s">
        <v>82</v>
      </c>
      <c r="AY3710" s="19" t="s">
        <v>180</v>
      </c>
      <c r="BE3710" s="227">
        <f>IF(N3710="základní",J3710,0)</f>
        <v>0</v>
      </c>
      <c r="BF3710" s="227">
        <f>IF(N3710="snížená",J3710,0)</f>
        <v>0</v>
      </c>
      <c r="BG3710" s="227">
        <f>IF(N3710="zákl. přenesená",J3710,0)</f>
        <v>0</v>
      </c>
      <c r="BH3710" s="227">
        <f>IF(N3710="sníž. přenesená",J3710,0)</f>
        <v>0</v>
      </c>
      <c r="BI3710" s="227">
        <f>IF(N3710="nulová",J3710,0)</f>
        <v>0</v>
      </c>
      <c r="BJ3710" s="19" t="s">
        <v>80</v>
      </c>
      <c r="BK3710" s="227">
        <f>ROUND(I3710*H3710,2)</f>
        <v>0</v>
      </c>
      <c r="BL3710" s="19" t="s">
        <v>286</v>
      </c>
      <c r="BM3710" s="226" t="s">
        <v>3965</v>
      </c>
    </row>
    <row r="3711" s="2" customFormat="1">
      <c r="A3711" s="40"/>
      <c r="B3711" s="41"/>
      <c r="C3711" s="42"/>
      <c r="D3711" s="228" t="s">
        <v>189</v>
      </c>
      <c r="E3711" s="42"/>
      <c r="F3711" s="229" t="s">
        <v>3964</v>
      </c>
      <c r="G3711" s="42"/>
      <c r="H3711" s="42"/>
      <c r="I3711" s="230"/>
      <c r="J3711" s="42"/>
      <c r="K3711" s="42"/>
      <c r="L3711" s="46"/>
      <c r="M3711" s="231"/>
      <c r="N3711" s="232"/>
      <c r="O3711" s="86"/>
      <c r="P3711" s="86"/>
      <c r="Q3711" s="86"/>
      <c r="R3711" s="86"/>
      <c r="S3711" s="86"/>
      <c r="T3711" s="87"/>
      <c r="U3711" s="40"/>
      <c r="V3711" s="40"/>
      <c r="W3711" s="40"/>
      <c r="X3711" s="40"/>
      <c r="Y3711" s="40"/>
      <c r="Z3711" s="40"/>
      <c r="AA3711" s="40"/>
      <c r="AB3711" s="40"/>
      <c r="AC3711" s="40"/>
      <c r="AD3711" s="40"/>
      <c r="AE3711" s="40"/>
      <c r="AT3711" s="19" t="s">
        <v>189</v>
      </c>
      <c r="AU3711" s="19" t="s">
        <v>82</v>
      </c>
    </row>
    <row r="3712" s="2" customFormat="1" ht="24.15" customHeight="1">
      <c r="A3712" s="40"/>
      <c r="B3712" s="41"/>
      <c r="C3712" s="215" t="s">
        <v>3966</v>
      </c>
      <c r="D3712" s="215" t="s">
        <v>182</v>
      </c>
      <c r="E3712" s="216" t="s">
        <v>3967</v>
      </c>
      <c r="F3712" s="217" t="s">
        <v>3968</v>
      </c>
      <c r="G3712" s="218" t="s">
        <v>1886</v>
      </c>
      <c r="H3712" s="219">
        <v>1</v>
      </c>
      <c r="I3712" s="220"/>
      <c r="J3712" s="221">
        <f>ROUND(I3712*H3712,2)</f>
        <v>0</v>
      </c>
      <c r="K3712" s="217" t="s">
        <v>19</v>
      </c>
      <c r="L3712" s="46"/>
      <c r="M3712" s="222" t="s">
        <v>19</v>
      </c>
      <c r="N3712" s="223" t="s">
        <v>43</v>
      </c>
      <c r="O3712" s="86"/>
      <c r="P3712" s="224">
        <f>O3712*H3712</f>
        <v>0</v>
      </c>
      <c r="Q3712" s="224">
        <v>0</v>
      </c>
      <c r="R3712" s="224">
        <f>Q3712*H3712</f>
        <v>0</v>
      </c>
      <c r="S3712" s="224">
        <v>0</v>
      </c>
      <c r="T3712" s="225">
        <f>S3712*H3712</f>
        <v>0</v>
      </c>
      <c r="U3712" s="40"/>
      <c r="V3712" s="40"/>
      <c r="W3712" s="40"/>
      <c r="X3712" s="40"/>
      <c r="Y3712" s="40"/>
      <c r="Z3712" s="40"/>
      <c r="AA3712" s="40"/>
      <c r="AB3712" s="40"/>
      <c r="AC3712" s="40"/>
      <c r="AD3712" s="40"/>
      <c r="AE3712" s="40"/>
      <c r="AR3712" s="226" t="s">
        <v>286</v>
      </c>
      <c r="AT3712" s="226" t="s">
        <v>182</v>
      </c>
      <c r="AU3712" s="226" t="s">
        <v>82</v>
      </c>
      <c r="AY3712" s="19" t="s">
        <v>180</v>
      </c>
      <c r="BE3712" s="227">
        <f>IF(N3712="základní",J3712,0)</f>
        <v>0</v>
      </c>
      <c r="BF3712" s="227">
        <f>IF(N3712="snížená",J3712,0)</f>
        <v>0</v>
      </c>
      <c r="BG3712" s="227">
        <f>IF(N3712="zákl. přenesená",J3712,0)</f>
        <v>0</v>
      </c>
      <c r="BH3712" s="227">
        <f>IF(N3712="sníž. přenesená",J3712,0)</f>
        <v>0</v>
      </c>
      <c r="BI3712" s="227">
        <f>IF(N3712="nulová",J3712,0)</f>
        <v>0</v>
      </c>
      <c r="BJ3712" s="19" t="s">
        <v>80</v>
      </c>
      <c r="BK3712" s="227">
        <f>ROUND(I3712*H3712,2)</f>
        <v>0</v>
      </c>
      <c r="BL3712" s="19" t="s">
        <v>286</v>
      </c>
      <c r="BM3712" s="226" t="s">
        <v>3969</v>
      </c>
    </row>
    <row r="3713" s="2" customFormat="1">
      <c r="A3713" s="40"/>
      <c r="B3713" s="41"/>
      <c r="C3713" s="42"/>
      <c r="D3713" s="228" t="s">
        <v>189</v>
      </c>
      <c r="E3713" s="42"/>
      <c r="F3713" s="229" t="s">
        <v>3968</v>
      </c>
      <c r="G3713" s="42"/>
      <c r="H3713" s="42"/>
      <c r="I3713" s="230"/>
      <c r="J3713" s="42"/>
      <c r="K3713" s="42"/>
      <c r="L3713" s="46"/>
      <c r="M3713" s="231"/>
      <c r="N3713" s="232"/>
      <c r="O3713" s="86"/>
      <c r="P3713" s="86"/>
      <c r="Q3713" s="86"/>
      <c r="R3713" s="86"/>
      <c r="S3713" s="86"/>
      <c r="T3713" s="87"/>
      <c r="U3713" s="40"/>
      <c r="V3713" s="40"/>
      <c r="W3713" s="40"/>
      <c r="X3713" s="40"/>
      <c r="Y3713" s="40"/>
      <c r="Z3713" s="40"/>
      <c r="AA3713" s="40"/>
      <c r="AB3713" s="40"/>
      <c r="AC3713" s="40"/>
      <c r="AD3713" s="40"/>
      <c r="AE3713" s="40"/>
      <c r="AT3713" s="19" t="s">
        <v>189</v>
      </c>
      <c r="AU3713" s="19" t="s">
        <v>82</v>
      </c>
    </row>
    <row r="3714" s="2" customFormat="1" ht="24.15" customHeight="1">
      <c r="A3714" s="40"/>
      <c r="B3714" s="41"/>
      <c r="C3714" s="215" t="s">
        <v>3970</v>
      </c>
      <c r="D3714" s="215" t="s">
        <v>182</v>
      </c>
      <c r="E3714" s="216" t="s">
        <v>3971</v>
      </c>
      <c r="F3714" s="217" t="s">
        <v>3972</v>
      </c>
      <c r="G3714" s="218" t="s">
        <v>1886</v>
      </c>
      <c r="H3714" s="219">
        <v>1</v>
      </c>
      <c r="I3714" s="220"/>
      <c r="J3714" s="221">
        <f>ROUND(I3714*H3714,2)</f>
        <v>0</v>
      </c>
      <c r="K3714" s="217" t="s">
        <v>19</v>
      </c>
      <c r="L3714" s="46"/>
      <c r="M3714" s="222" t="s">
        <v>19</v>
      </c>
      <c r="N3714" s="223" t="s">
        <v>43</v>
      </c>
      <c r="O3714" s="86"/>
      <c r="P3714" s="224">
        <f>O3714*H3714</f>
        <v>0</v>
      </c>
      <c r="Q3714" s="224">
        <v>0</v>
      </c>
      <c r="R3714" s="224">
        <f>Q3714*H3714</f>
        <v>0</v>
      </c>
      <c r="S3714" s="224">
        <v>0</v>
      </c>
      <c r="T3714" s="225">
        <f>S3714*H3714</f>
        <v>0</v>
      </c>
      <c r="U3714" s="40"/>
      <c r="V3714" s="40"/>
      <c r="W3714" s="40"/>
      <c r="X3714" s="40"/>
      <c r="Y3714" s="40"/>
      <c r="Z3714" s="40"/>
      <c r="AA3714" s="40"/>
      <c r="AB3714" s="40"/>
      <c r="AC3714" s="40"/>
      <c r="AD3714" s="40"/>
      <c r="AE3714" s="40"/>
      <c r="AR3714" s="226" t="s">
        <v>286</v>
      </c>
      <c r="AT3714" s="226" t="s">
        <v>182</v>
      </c>
      <c r="AU3714" s="226" t="s">
        <v>82</v>
      </c>
      <c r="AY3714" s="19" t="s">
        <v>180</v>
      </c>
      <c r="BE3714" s="227">
        <f>IF(N3714="základní",J3714,0)</f>
        <v>0</v>
      </c>
      <c r="BF3714" s="227">
        <f>IF(N3714="snížená",J3714,0)</f>
        <v>0</v>
      </c>
      <c r="BG3714" s="227">
        <f>IF(N3714="zákl. přenesená",J3714,0)</f>
        <v>0</v>
      </c>
      <c r="BH3714" s="227">
        <f>IF(N3714="sníž. přenesená",J3714,0)</f>
        <v>0</v>
      </c>
      <c r="BI3714" s="227">
        <f>IF(N3714="nulová",J3714,0)</f>
        <v>0</v>
      </c>
      <c r="BJ3714" s="19" t="s">
        <v>80</v>
      </c>
      <c r="BK3714" s="227">
        <f>ROUND(I3714*H3714,2)</f>
        <v>0</v>
      </c>
      <c r="BL3714" s="19" t="s">
        <v>286</v>
      </c>
      <c r="BM3714" s="226" t="s">
        <v>3973</v>
      </c>
    </row>
    <row r="3715" s="2" customFormat="1">
      <c r="A3715" s="40"/>
      <c r="B3715" s="41"/>
      <c r="C3715" s="42"/>
      <c r="D3715" s="228" t="s">
        <v>189</v>
      </c>
      <c r="E3715" s="42"/>
      <c r="F3715" s="229" t="s">
        <v>3972</v>
      </c>
      <c r="G3715" s="42"/>
      <c r="H3715" s="42"/>
      <c r="I3715" s="230"/>
      <c r="J3715" s="42"/>
      <c r="K3715" s="42"/>
      <c r="L3715" s="46"/>
      <c r="M3715" s="231"/>
      <c r="N3715" s="232"/>
      <c r="O3715" s="86"/>
      <c r="P3715" s="86"/>
      <c r="Q3715" s="86"/>
      <c r="R3715" s="86"/>
      <c r="S3715" s="86"/>
      <c r="T3715" s="87"/>
      <c r="U3715" s="40"/>
      <c r="V3715" s="40"/>
      <c r="W3715" s="40"/>
      <c r="X3715" s="40"/>
      <c r="Y3715" s="40"/>
      <c r="Z3715" s="40"/>
      <c r="AA3715" s="40"/>
      <c r="AB3715" s="40"/>
      <c r="AC3715" s="40"/>
      <c r="AD3715" s="40"/>
      <c r="AE3715" s="40"/>
      <c r="AT3715" s="19" t="s">
        <v>189</v>
      </c>
      <c r="AU3715" s="19" t="s">
        <v>82</v>
      </c>
    </row>
    <row r="3716" s="2" customFormat="1" ht="24.15" customHeight="1">
      <c r="A3716" s="40"/>
      <c r="B3716" s="41"/>
      <c r="C3716" s="215" t="s">
        <v>3974</v>
      </c>
      <c r="D3716" s="215" t="s">
        <v>182</v>
      </c>
      <c r="E3716" s="216" t="s">
        <v>3975</v>
      </c>
      <c r="F3716" s="217" t="s">
        <v>3976</v>
      </c>
      <c r="G3716" s="218" t="s">
        <v>1886</v>
      </c>
      <c r="H3716" s="219">
        <v>1</v>
      </c>
      <c r="I3716" s="220"/>
      <c r="J3716" s="221">
        <f>ROUND(I3716*H3716,2)</f>
        <v>0</v>
      </c>
      <c r="K3716" s="217" t="s">
        <v>19</v>
      </c>
      <c r="L3716" s="46"/>
      <c r="M3716" s="222" t="s">
        <v>19</v>
      </c>
      <c r="N3716" s="223" t="s">
        <v>43</v>
      </c>
      <c r="O3716" s="86"/>
      <c r="P3716" s="224">
        <f>O3716*H3716</f>
        <v>0</v>
      </c>
      <c r="Q3716" s="224">
        <v>0</v>
      </c>
      <c r="R3716" s="224">
        <f>Q3716*H3716</f>
        <v>0</v>
      </c>
      <c r="S3716" s="224">
        <v>0</v>
      </c>
      <c r="T3716" s="225">
        <f>S3716*H3716</f>
        <v>0</v>
      </c>
      <c r="U3716" s="40"/>
      <c r="V3716" s="40"/>
      <c r="W3716" s="40"/>
      <c r="X3716" s="40"/>
      <c r="Y3716" s="40"/>
      <c r="Z3716" s="40"/>
      <c r="AA3716" s="40"/>
      <c r="AB3716" s="40"/>
      <c r="AC3716" s="40"/>
      <c r="AD3716" s="40"/>
      <c r="AE3716" s="40"/>
      <c r="AR3716" s="226" t="s">
        <v>286</v>
      </c>
      <c r="AT3716" s="226" t="s">
        <v>182</v>
      </c>
      <c r="AU3716" s="226" t="s">
        <v>82</v>
      </c>
      <c r="AY3716" s="19" t="s">
        <v>180</v>
      </c>
      <c r="BE3716" s="227">
        <f>IF(N3716="základní",J3716,0)</f>
        <v>0</v>
      </c>
      <c r="BF3716" s="227">
        <f>IF(N3716="snížená",J3716,0)</f>
        <v>0</v>
      </c>
      <c r="BG3716" s="227">
        <f>IF(N3716="zákl. přenesená",J3716,0)</f>
        <v>0</v>
      </c>
      <c r="BH3716" s="227">
        <f>IF(N3716="sníž. přenesená",J3716,0)</f>
        <v>0</v>
      </c>
      <c r="BI3716" s="227">
        <f>IF(N3716="nulová",J3716,0)</f>
        <v>0</v>
      </c>
      <c r="BJ3716" s="19" t="s">
        <v>80</v>
      </c>
      <c r="BK3716" s="227">
        <f>ROUND(I3716*H3716,2)</f>
        <v>0</v>
      </c>
      <c r="BL3716" s="19" t="s">
        <v>286</v>
      </c>
      <c r="BM3716" s="226" t="s">
        <v>3977</v>
      </c>
    </row>
    <row r="3717" s="2" customFormat="1">
      <c r="A3717" s="40"/>
      <c r="B3717" s="41"/>
      <c r="C3717" s="42"/>
      <c r="D3717" s="228" t="s">
        <v>189</v>
      </c>
      <c r="E3717" s="42"/>
      <c r="F3717" s="229" t="s">
        <v>3976</v>
      </c>
      <c r="G3717" s="42"/>
      <c r="H3717" s="42"/>
      <c r="I3717" s="230"/>
      <c r="J3717" s="42"/>
      <c r="K3717" s="42"/>
      <c r="L3717" s="46"/>
      <c r="M3717" s="231"/>
      <c r="N3717" s="232"/>
      <c r="O3717" s="86"/>
      <c r="P3717" s="86"/>
      <c r="Q3717" s="86"/>
      <c r="R3717" s="86"/>
      <c r="S3717" s="86"/>
      <c r="T3717" s="87"/>
      <c r="U3717" s="40"/>
      <c r="V3717" s="40"/>
      <c r="W3717" s="40"/>
      <c r="X3717" s="40"/>
      <c r="Y3717" s="40"/>
      <c r="Z3717" s="40"/>
      <c r="AA3717" s="40"/>
      <c r="AB3717" s="40"/>
      <c r="AC3717" s="40"/>
      <c r="AD3717" s="40"/>
      <c r="AE3717" s="40"/>
      <c r="AT3717" s="19" t="s">
        <v>189</v>
      </c>
      <c r="AU3717" s="19" t="s">
        <v>82</v>
      </c>
    </row>
    <row r="3718" s="2" customFormat="1" ht="24.15" customHeight="1">
      <c r="A3718" s="40"/>
      <c r="B3718" s="41"/>
      <c r="C3718" s="215" t="s">
        <v>3978</v>
      </c>
      <c r="D3718" s="215" t="s">
        <v>182</v>
      </c>
      <c r="E3718" s="216" t="s">
        <v>3979</v>
      </c>
      <c r="F3718" s="217" t="s">
        <v>3980</v>
      </c>
      <c r="G3718" s="218" t="s">
        <v>1886</v>
      </c>
      <c r="H3718" s="219">
        <v>1</v>
      </c>
      <c r="I3718" s="220"/>
      <c r="J3718" s="221">
        <f>ROUND(I3718*H3718,2)</f>
        <v>0</v>
      </c>
      <c r="K3718" s="217" t="s">
        <v>19</v>
      </c>
      <c r="L3718" s="46"/>
      <c r="M3718" s="222" t="s">
        <v>19</v>
      </c>
      <c r="N3718" s="223" t="s">
        <v>43</v>
      </c>
      <c r="O3718" s="86"/>
      <c r="P3718" s="224">
        <f>O3718*H3718</f>
        <v>0</v>
      </c>
      <c r="Q3718" s="224">
        <v>0</v>
      </c>
      <c r="R3718" s="224">
        <f>Q3718*H3718</f>
        <v>0</v>
      </c>
      <c r="S3718" s="224">
        <v>0</v>
      </c>
      <c r="T3718" s="225">
        <f>S3718*H3718</f>
        <v>0</v>
      </c>
      <c r="U3718" s="40"/>
      <c r="V3718" s="40"/>
      <c r="W3718" s="40"/>
      <c r="X3718" s="40"/>
      <c r="Y3718" s="40"/>
      <c r="Z3718" s="40"/>
      <c r="AA3718" s="40"/>
      <c r="AB3718" s="40"/>
      <c r="AC3718" s="40"/>
      <c r="AD3718" s="40"/>
      <c r="AE3718" s="40"/>
      <c r="AR3718" s="226" t="s">
        <v>286</v>
      </c>
      <c r="AT3718" s="226" t="s">
        <v>182</v>
      </c>
      <c r="AU3718" s="226" t="s">
        <v>82</v>
      </c>
      <c r="AY3718" s="19" t="s">
        <v>180</v>
      </c>
      <c r="BE3718" s="227">
        <f>IF(N3718="základní",J3718,0)</f>
        <v>0</v>
      </c>
      <c r="BF3718" s="227">
        <f>IF(N3718="snížená",J3718,0)</f>
        <v>0</v>
      </c>
      <c r="BG3718" s="227">
        <f>IF(N3718="zákl. přenesená",J3718,0)</f>
        <v>0</v>
      </c>
      <c r="BH3718" s="227">
        <f>IF(N3718="sníž. přenesená",J3718,0)</f>
        <v>0</v>
      </c>
      <c r="BI3718" s="227">
        <f>IF(N3718="nulová",J3718,0)</f>
        <v>0</v>
      </c>
      <c r="BJ3718" s="19" t="s">
        <v>80</v>
      </c>
      <c r="BK3718" s="227">
        <f>ROUND(I3718*H3718,2)</f>
        <v>0</v>
      </c>
      <c r="BL3718" s="19" t="s">
        <v>286</v>
      </c>
      <c r="BM3718" s="226" t="s">
        <v>3981</v>
      </c>
    </row>
    <row r="3719" s="2" customFormat="1">
      <c r="A3719" s="40"/>
      <c r="B3719" s="41"/>
      <c r="C3719" s="42"/>
      <c r="D3719" s="228" t="s">
        <v>189</v>
      </c>
      <c r="E3719" s="42"/>
      <c r="F3719" s="229" t="s">
        <v>3980</v>
      </c>
      <c r="G3719" s="42"/>
      <c r="H3719" s="42"/>
      <c r="I3719" s="230"/>
      <c r="J3719" s="42"/>
      <c r="K3719" s="42"/>
      <c r="L3719" s="46"/>
      <c r="M3719" s="231"/>
      <c r="N3719" s="232"/>
      <c r="O3719" s="86"/>
      <c r="P3719" s="86"/>
      <c r="Q3719" s="86"/>
      <c r="R3719" s="86"/>
      <c r="S3719" s="86"/>
      <c r="T3719" s="87"/>
      <c r="U3719" s="40"/>
      <c r="V3719" s="40"/>
      <c r="W3719" s="40"/>
      <c r="X3719" s="40"/>
      <c r="Y3719" s="40"/>
      <c r="Z3719" s="40"/>
      <c r="AA3719" s="40"/>
      <c r="AB3719" s="40"/>
      <c r="AC3719" s="40"/>
      <c r="AD3719" s="40"/>
      <c r="AE3719" s="40"/>
      <c r="AT3719" s="19" t="s">
        <v>189</v>
      </c>
      <c r="AU3719" s="19" t="s">
        <v>82</v>
      </c>
    </row>
    <row r="3720" s="2" customFormat="1" ht="24.15" customHeight="1">
      <c r="A3720" s="40"/>
      <c r="B3720" s="41"/>
      <c r="C3720" s="215" t="s">
        <v>3982</v>
      </c>
      <c r="D3720" s="215" t="s">
        <v>182</v>
      </c>
      <c r="E3720" s="216" t="s">
        <v>3983</v>
      </c>
      <c r="F3720" s="217" t="s">
        <v>3984</v>
      </c>
      <c r="G3720" s="218" t="s">
        <v>1886</v>
      </c>
      <c r="H3720" s="219">
        <v>1</v>
      </c>
      <c r="I3720" s="220"/>
      <c r="J3720" s="221">
        <f>ROUND(I3720*H3720,2)</f>
        <v>0</v>
      </c>
      <c r="K3720" s="217" t="s">
        <v>19</v>
      </c>
      <c r="L3720" s="46"/>
      <c r="M3720" s="222" t="s">
        <v>19</v>
      </c>
      <c r="N3720" s="223" t="s">
        <v>43</v>
      </c>
      <c r="O3720" s="86"/>
      <c r="P3720" s="224">
        <f>O3720*H3720</f>
        <v>0</v>
      </c>
      <c r="Q3720" s="224">
        <v>0</v>
      </c>
      <c r="R3720" s="224">
        <f>Q3720*H3720</f>
        <v>0</v>
      </c>
      <c r="S3720" s="224">
        <v>0</v>
      </c>
      <c r="T3720" s="225">
        <f>S3720*H3720</f>
        <v>0</v>
      </c>
      <c r="U3720" s="40"/>
      <c r="V3720" s="40"/>
      <c r="W3720" s="40"/>
      <c r="X3720" s="40"/>
      <c r="Y3720" s="40"/>
      <c r="Z3720" s="40"/>
      <c r="AA3720" s="40"/>
      <c r="AB3720" s="40"/>
      <c r="AC3720" s="40"/>
      <c r="AD3720" s="40"/>
      <c r="AE3720" s="40"/>
      <c r="AR3720" s="226" t="s">
        <v>286</v>
      </c>
      <c r="AT3720" s="226" t="s">
        <v>182</v>
      </c>
      <c r="AU3720" s="226" t="s">
        <v>82</v>
      </c>
      <c r="AY3720" s="19" t="s">
        <v>180</v>
      </c>
      <c r="BE3720" s="227">
        <f>IF(N3720="základní",J3720,0)</f>
        <v>0</v>
      </c>
      <c r="BF3720" s="227">
        <f>IF(N3720="snížená",J3720,0)</f>
        <v>0</v>
      </c>
      <c r="BG3720" s="227">
        <f>IF(N3720="zákl. přenesená",J3720,0)</f>
        <v>0</v>
      </c>
      <c r="BH3720" s="227">
        <f>IF(N3720="sníž. přenesená",J3720,0)</f>
        <v>0</v>
      </c>
      <c r="BI3720" s="227">
        <f>IF(N3720="nulová",J3720,0)</f>
        <v>0</v>
      </c>
      <c r="BJ3720" s="19" t="s">
        <v>80</v>
      </c>
      <c r="BK3720" s="227">
        <f>ROUND(I3720*H3720,2)</f>
        <v>0</v>
      </c>
      <c r="BL3720" s="19" t="s">
        <v>286</v>
      </c>
      <c r="BM3720" s="226" t="s">
        <v>3985</v>
      </c>
    </row>
    <row r="3721" s="2" customFormat="1">
      <c r="A3721" s="40"/>
      <c r="B3721" s="41"/>
      <c r="C3721" s="42"/>
      <c r="D3721" s="228" t="s">
        <v>189</v>
      </c>
      <c r="E3721" s="42"/>
      <c r="F3721" s="229" t="s">
        <v>3984</v>
      </c>
      <c r="G3721" s="42"/>
      <c r="H3721" s="42"/>
      <c r="I3721" s="230"/>
      <c r="J3721" s="42"/>
      <c r="K3721" s="42"/>
      <c r="L3721" s="46"/>
      <c r="M3721" s="231"/>
      <c r="N3721" s="232"/>
      <c r="O3721" s="86"/>
      <c r="P3721" s="86"/>
      <c r="Q3721" s="86"/>
      <c r="R3721" s="86"/>
      <c r="S3721" s="86"/>
      <c r="T3721" s="87"/>
      <c r="U3721" s="40"/>
      <c r="V3721" s="40"/>
      <c r="W3721" s="40"/>
      <c r="X3721" s="40"/>
      <c r="Y3721" s="40"/>
      <c r="Z3721" s="40"/>
      <c r="AA3721" s="40"/>
      <c r="AB3721" s="40"/>
      <c r="AC3721" s="40"/>
      <c r="AD3721" s="40"/>
      <c r="AE3721" s="40"/>
      <c r="AT3721" s="19" t="s">
        <v>189</v>
      </c>
      <c r="AU3721" s="19" t="s">
        <v>82</v>
      </c>
    </row>
    <row r="3722" s="2" customFormat="1" ht="24.15" customHeight="1">
      <c r="A3722" s="40"/>
      <c r="B3722" s="41"/>
      <c r="C3722" s="215" t="s">
        <v>3986</v>
      </c>
      <c r="D3722" s="215" t="s">
        <v>182</v>
      </c>
      <c r="E3722" s="216" t="s">
        <v>3987</v>
      </c>
      <c r="F3722" s="217" t="s">
        <v>3988</v>
      </c>
      <c r="G3722" s="218" t="s">
        <v>1886</v>
      </c>
      <c r="H3722" s="219">
        <v>1</v>
      </c>
      <c r="I3722" s="220"/>
      <c r="J3722" s="221">
        <f>ROUND(I3722*H3722,2)</f>
        <v>0</v>
      </c>
      <c r="K3722" s="217" t="s">
        <v>19</v>
      </c>
      <c r="L3722" s="46"/>
      <c r="M3722" s="222" t="s">
        <v>19</v>
      </c>
      <c r="N3722" s="223" t="s">
        <v>43</v>
      </c>
      <c r="O3722" s="86"/>
      <c r="P3722" s="224">
        <f>O3722*H3722</f>
        <v>0</v>
      </c>
      <c r="Q3722" s="224">
        <v>0</v>
      </c>
      <c r="R3722" s="224">
        <f>Q3722*H3722</f>
        <v>0</v>
      </c>
      <c r="S3722" s="224">
        <v>0</v>
      </c>
      <c r="T3722" s="225">
        <f>S3722*H3722</f>
        <v>0</v>
      </c>
      <c r="U3722" s="40"/>
      <c r="V3722" s="40"/>
      <c r="W3722" s="40"/>
      <c r="X3722" s="40"/>
      <c r="Y3722" s="40"/>
      <c r="Z3722" s="40"/>
      <c r="AA3722" s="40"/>
      <c r="AB3722" s="40"/>
      <c r="AC3722" s="40"/>
      <c r="AD3722" s="40"/>
      <c r="AE3722" s="40"/>
      <c r="AR3722" s="226" t="s">
        <v>286</v>
      </c>
      <c r="AT3722" s="226" t="s">
        <v>182</v>
      </c>
      <c r="AU3722" s="226" t="s">
        <v>82</v>
      </c>
      <c r="AY3722" s="19" t="s">
        <v>180</v>
      </c>
      <c r="BE3722" s="227">
        <f>IF(N3722="základní",J3722,0)</f>
        <v>0</v>
      </c>
      <c r="BF3722" s="227">
        <f>IF(N3722="snížená",J3722,0)</f>
        <v>0</v>
      </c>
      <c r="BG3722" s="227">
        <f>IF(N3722="zákl. přenesená",J3722,0)</f>
        <v>0</v>
      </c>
      <c r="BH3722" s="227">
        <f>IF(N3722="sníž. přenesená",J3722,0)</f>
        <v>0</v>
      </c>
      <c r="BI3722" s="227">
        <f>IF(N3722="nulová",J3722,0)</f>
        <v>0</v>
      </c>
      <c r="BJ3722" s="19" t="s">
        <v>80</v>
      </c>
      <c r="BK3722" s="227">
        <f>ROUND(I3722*H3722,2)</f>
        <v>0</v>
      </c>
      <c r="BL3722" s="19" t="s">
        <v>286</v>
      </c>
      <c r="BM3722" s="226" t="s">
        <v>3989</v>
      </c>
    </row>
    <row r="3723" s="2" customFormat="1">
      <c r="A3723" s="40"/>
      <c r="B3723" s="41"/>
      <c r="C3723" s="42"/>
      <c r="D3723" s="228" t="s">
        <v>189</v>
      </c>
      <c r="E3723" s="42"/>
      <c r="F3723" s="229" t="s">
        <v>3988</v>
      </c>
      <c r="G3723" s="42"/>
      <c r="H3723" s="42"/>
      <c r="I3723" s="230"/>
      <c r="J3723" s="42"/>
      <c r="K3723" s="42"/>
      <c r="L3723" s="46"/>
      <c r="M3723" s="231"/>
      <c r="N3723" s="232"/>
      <c r="O3723" s="86"/>
      <c r="P3723" s="86"/>
      <c r="Q3723" s="86"/>
      <c r="R3723" s="86"/>
      <c r="S3723" s="86"/>
      <c r="T3723" s="87"/>
      <c r="U3723" s="40"/>
      <c r="V3723" s="40"/>
      <c r="W3723" s="40"/>
      <c r="X3723" s="40"/>
      <c r="Y3723" s="40"/>
      <c r="Z3723" s="40"/>
      <c r="AA3723" s="40"/>
      <c r="AB3723" s="40"/>
      <c r="AC3723" s="40"/>
      <c r="AD3723" s="40"/>
      <c r="AE3723" s="40"/>
      <c r="AT3723" s="19" t="s">
        <v>189</v>
      </c>
      <c r="AU3723" s="19" t="s">
        <v>82</v>
      </c>
    </row>
    <row r="3724" s="2" customFormat="1" ht="24.15" customHeight="1">
      <c r="A3724" s="40"/>
      <c r="B3724" s="41"/>
      <c r="C3724" s="215" t="s">
        <v>3990</v>
      </c>
      <c r="D3724" s="215" t="s">
        <v>182</v>
      </c>
      <c r="E3724" s="216" t="s">
        <v>3991</v>
      </c>
      <c r="F3724" s="217" t="s">
        <v>3992</v>
      </c>
      <c r="G3724" s="218" t="s">
        <v>1886</v>
      </c>
      <c r="H3724" s="219">
        <v>1</v>
      </c>
      <c r="I3724" s="220"/>
      <c r="J3724" s="221">
        <f>ROUND(I3724*H3724,2)</f>
        <v>0</v>
      </c>
      <c r="K3724" s="217" t="s">
        <v>19</v>
      </c>
      <c r="L3724" s="46"/>
      <c r="M3724" s="222" t="s">
        <v>19</v>
      </c>
      <c r="N3724" s="223" t="s">
        <v>43</v>
      </c>
      <c r="O3724" s="86"/>
      <c r="P3724" s="224">
        <f>O3724*H3724</f>
        <v>0</v>
      </c>
      <c r="Q3724" s="224">
        <v>0</v>
      </c>
      <c r="R3724" s="224">
        <f>Q3724*H3724</f>
        <v>0</v>
      </c>
      <c r="S3724" s="224">
        <v>0</v>
      </c>
      <c r="T3724" s="225">
        <f>S3724*H3724</f>
        <v>0</v>
      </c>
      <c r="U3724" s="40"/>
      <c r="V3724" s="40"/>
      <c r="W3724" s="40"/>
      <c r="X3724" s="40"/>
      <c r="Y3724" s="40"/>
      <c r="Z3724" s="40"/>
      <c r="AA3724" s="40"/>
      <c r="AB3724" s="40"/>
      <c r="AC3724" s="40"/>
      <c r="AD3724" s="40"/>
      <c r="AE3724" s="40"/>
      <c r="AR3724" s="226" t="s">
        <v>286</v>
      </c>
      <c r="AT3724" s="226" t="s">
        <v>182</v>
      </c>
      <c r="AU3724" s="226" t="s">
        <v>82</v>
      </c>
      <c r="AY3724" s="19" t="s">
        <v>180</v>
      </c>
      <c r="BE3724" s="227">
        <f>IF(N3724="základní",J3724,0)</f>
        <v>0</v>
      </c>
      <c r="BF3724" s="227">
        <f>IF(N3724="snížená",J3724,0)</f>
        <v>0</v>
      </c>
      <c r="BG3724" s="227">
        <f>IF(N3724="zákl. přenesená",J3724,0)</f>
        <v>0</v>
      </c>
      <c r="BH3724" s="227">
        <f>IF(N3724="sníž. přenesená",J3724,0)</f>
        <v>0</v>
      </c>
      <c r="BI3724" s="227">
        <f>IF(N3724="nulová",J3724,0)</f>
        <v>0</v>
      </c>
      <c r="BJ3724" s="19" t="s">
        <v>80</v>
      </c>
      <c r="BK3724" s="227">
        <f>ROUND(I3724*H3724,2)</f>
        <v>0</v>
      </c>
      <c r="BL3724" s="19" t="s">
        <v>286</v>
      </c>
      <c r="BM3724" s="226" t="s">
        <v>3993</v>
      </c>
    </row>
    <row r="3725" s="2" customFormat="1">
      <c r="A3725" s="40"/>
      <c r="B3725" s="41"/>
      <c r="C3725" s="42"/>
      <c r="D3725" s="228" t="s">
        <v>189</v>
      </c>
      <c r="E3725" s="42"/>
      <c r="F3725" s="229" t="s">
        <v>3992</v>
      </c>
      <c r="G3725" s="42"/>
      <c r="H3725" s="42"/>
      <c r="I3725" s="230"/>
      <c r="J3725" s="42"/>
      <c r="K3725" s="42"/>
      <c r="L3725" s="46"/>
      <c r="M3725" s="231"/>
      <c r="N3725" s="232"/>
      <c r="O3725" s="86"/>
      <c r="P3725" s="86"/>
      <c r="Q3725" s="86"/>
      <c r="R3725" s="86"/>
      <c r="S3725" s="86"/>
      <c r="T3725" s="87"/>
      <c r="U3725" s="40"/>
      <c r="V3725" s="40"/>
      <c r="W3725" s="40"/>
      <c r="X3725" s="40"/>
      <c r="Y3725" s="40"/>
      <c r="Z3725" s="40"/>
      <c r="AA3725" s="40"/>
      <c r="AB3725" s="40"/>
      <c r="AC3725" s="40"/>
      <c r="AD3725" s="40"/>
      <c r="AE3725" s="40"/>
      <c r="AT3725" s="19" t="s">
        <v>189</v>
      </c>
      <c r="AU3725" s="19" t="s">
        <v>82</v>
      </c>
    </row>
    <row r="3726" s="2" customFormat="1" ht="24.15" customHeight="1">
      <c r="A3726" s="40"/>
      <c r="B3726" s="41"/>
      <c r="C3726" s="215" t="s">
        <v>3994</v>
      </c>
      <c r="D3726" s="215" t="s">
        <v>182</v>
      </c>
      <c r="E3726" s="216" t="s">
        <v>3995</v>
      </c>
      <c r="F3726" s="217" t="s">
        <v>3996</v>
      </c>
      <c r="G3726" s="218" t="s">
        <v>1886</v>
      </c>
      <c r="H3726" s="219">
        <v>1</v>
      </c>
      <c r="I3726" s="220"/>
      <c r="J3726" s="221">
        <f>ROUND(I3726*H3726,2)</f>
        <v>0</v>
      </c>
      <c r="K3726" s="217" t="s">
        <v>19</v>
      </c>
      <c r="L3726" s="46"/>
      <c r="M3726" s="222" t="s">
        <v>19</v>
      </c>
      <c r="N3726" s="223" t="s">
        <v>43</v>
      </c>
      <c r="O3726" s="86"/>
      <c r="P3726" s="224">
        <f>O3726*H3726</f>
        <v>0</v>
      </c>
      <c r="Q3726" s="224">
        <v>0</v>
      </c>
      <c r="R3726" s="224">
        <f>Q3726*H3726</f>
        <v>0</v>
      </c>
      <c r="S3726" s="224">
        <v>0</v>
      </c>
      <c r="T3726" s="225">
        <f>S3726*H3726</f>
        <v>0</v>
      </c>
      <c r="U3726" s="40"/>
      <c r="V3726" s="40"/>
      <c r="W3726" s="40"/>
      <c r="X3726" s="40"/>
      <c r="Y3726" s="40"/>
      <c r="Z3726" s="40"/>
      <c r="AA3726" s="40"/>
      <c r="AB3726" s="40"/>
      <c r="AC3726" s="40"/>
      <c r="AD3726" s="40"/>
      <c r="AE3726" s="40"/>
      <c r="AR3726" s="226" t="s">
        <v>286</v>
      </c>
      <c r="AT3726" s="226" t="s">
        <v>182</v>
      </c>
      <c r="AU3726" s="226" t="s">
        <v>82</v>
      </c>
      <c r="AY3726" s="19" t="s">
        <v>180</v>
      </c>
      <c r="BE3726" s="227">
        <f>IF(N3726="základní",J3726,0)</f>
        <v>0</v>
      </c>
      <c r="BF3726" s="227">
        <f>IF(N3726="snížená",J3726,0)</f>
        <v>0</v>
      </c>
      <c r="BG3726" s="227">
        <f>IF(N3726="zákl. přenesená",J3726,0)</f>
        <v>0</v>
      </c>
      <c r="BH3726" s="227">
        <f>IF(N3726="sníž. přenesená",J3726,0)</f>
        <v>0</v>
      </c>
      <c r="BI3726" s="227">
        <f>IF(N3726="nulová",J3726,0)</f>
        <v>0</v>
      </c>
      <c r="BJ3726" s="19" t="s">
        <v>80</v>
      </c>
      <c r="BK3726" s="227">
        <f>ROUND(I3726*H3726,2)</f>
        <v>0</v>
      </c>
      <c r="BL3726" s="19" t="s">
        <v>286</v>
      </c>
      <c r="BM3726" s="226" t="s">
        <v>3997</v>
      </c>
    </row>
    <row r="3727" s="2" customFormat="1">
      <c r="A3727" s="40"/>
      <c r="B3727" s="41"/>
      <c r="C3727" s="42"/>
      <c r="D3727" s="228" t="s">
        <v>189</v>
      </c>
      <c r="E3727" s="42"/>
      <c r="F3727" s="229" t="s">
        <v>3996</v>
      </c>
      <c r="G3727" s="42"/>
      <c r="H3727" s="42"/>
      <c r="I3727" s="230"/>
      <c r="J3727" s="42"/>
      <c r="K3727" s="42"/>
      <c r="L3727" s="46"/>
      <c r="M3727" s="231"/>
      <c r="N3727" s="232"/>
      <c r="O3727" s="86"/>
      <c r="P3727" s="86"/>
      <c r="Q3727" s="86"/>
      <c r="R3727" s="86"/>
      <c r="S3727" s="86"/>
      <c r="T3727" s="87"/>
      <c r="U3727" s="40"/>
      <c r="V3727" s="40"/>
      <c r="W3727" s="40"/>
      <c r="X3727" s="40"/>
      <c r="Y3727" s="40"/>
      <c r="Z3727" s="40"/>
      <c r="AA3727" s="40"/>
      <c r="AB3727" s="40"/>
      <c r="AC3727" s="40"/>
      <c r="AD3727" s="40"/>
      <c r="AE3727" s="40"/>
      <c r="AT3727" s="19" t="s">
        <v>189</v>
      </c>
      <c r="AU3727" s="19" t="s">
        <v>82</v>
      </c>
    </row>
    <row r="3728" s="2" customFormat="1" ht="24.15" customHeight="1">
      <c r="A3728" s="40"/>
      <c r="B3728" s="41"/>
      <c r="C3728" s="215" t="s">
        <v>3998</v>
      </c>
      <c r="D3728" s="215" t="s">
        <v>182</v>
      </c>
      <c r="E3728" s="216" t="s">
        <v>3999</v>
      </c>
      <c r="F3728" s="217" t="s">
        <v>4000</v>
      </c>
      <c r="G3728" s="218" t="s">
        <v>1886</v>
      </c>
      <c r="H3728" s="219">
        <v>1</v>
      </c>
      <c r="I3728" s="220"/>
      <c r="J3728" s="221">
        <f>ROUND(I3728*H3728,2)</f>
        <v>0</v>
      </c>
      <c r="K3728" s="217" t="s">
        <v>19</v>
      </c>
      <c r="L3728" s="46"/>
      <c r="M3728" s="222" t="s">
        <v>19</v>
      </c>
      <c r="N3728" s="223" t="s">
        <v>43</v>
      </c>
      <c r="O3728" s="86"/>
      <c r="P3728" s="224">
        <f>O3728*H3728</f>
        <v>0</v>
      </c>
      <c r="Q3728" s="224">
        <v>0</v>
      </c>
      <c r="R3728" s="224">
        <f>Q3728*H3728</f>
        <v>0</v>
      </c>
      <c r="S3728" s="224">
        <v>0</v>
      </c>
      <c r="T3728" s="225">
        <f>S3728*H3728</f>
        <v>0</v>
      </c>
      <c r="U3728" s="40"/>
      <c r="V3728" s="40"/>
      <c r="W3728" s="40"/>
      <c r="X3728" s="40"/>
      <c r="Y3728" s="40"/>
      <c r="Z3728" s="40"/>
      <c r="AA3728" s="40"/>
      <c r="AB3728" s="40"/>
      <c r="AC3728" s="40"/>
      <c r="AD3728" s="40"/>
      <c r="AE3728" s="40"/>
      <c r="AR3728" s="226" t="s">
        <v>286</v>
      </c>
      <c r="AT3728" s="226" t="s">
        <v>182</v>
      </c>
      <c r="AU3728" s="226" t="s">
        <v>82</v>
      </c>
      <c r="AY3728" s="19" t="s">
        <v>180</v>
      </c>
      <c r="BE3728" s="227">
        <f>IF(N3728="základní",J3728,0)</f>
        <v>0</v>
      </c>
      <c r="BF3728" s="227">
        <f>IF(N3728="snížená",J3728,0)</f>
        <v>0</v>
      </c>
      <c r="BG3728" s="227">
        <f>IF(N3728="zákl. přenesená",J3728,0)</f>
        <v>0</v>
      </c>
      <c r="BH3728" s="227">
        <f>IF(N3728="sníž. přenesená",J3728,0)</f>
        <v>0</v>
      </c>
      <c r="BI3728" s="227">
        <f>IF(N3728="nulová",J3728,0)</f>
        <v>0</v>
      </c>
      <c r="BJ3728" s="19" t="s">
        <v>80</v>
      </c>
      <c r="BK3728" s="227">
        <f>ROUND(I3728*H3728,2)</f>
        <v>0</v>
      </c>
      <c r="BL3728" s="19" t="s">
        <v>286</v>
      </c>
      <c r="BM3728" s="226" t="s">
        <v>4001</v>
      </c>
    </row>
    <row r="3729" s="2" customFormat="1">
      <c r="A3729" s="40"/>
      <c r="B3729" s="41"/>
      <c r="C3729" s="42"/>
      <c r="D3729" s="228" t="s">
        <v>189</v>
      </c>
      <c r="E3729" s="42"/>
      <c r="F3729" s="229" t="s">
        <v>4000</v>
      </c>
      <c r="G3729" s="42"/>
      <c r="H3729" s="42"/>
      <c r="I3729" s="230"/>
      <c r="J3729" s="42"/>
      <c r="K3729" s="42"/>
      <c r="L3729" s="46"/>
      <c r="M3729" s="231"/>
      <c r="N3729" s="232"/>
      <c r="O3729" s="86"/>
      <c r="P3729" s="86"/>
      <c r="Q3729" s="86"/>
      <c r="R3729" s="86"/>
      <c r="S3729" s="86"/>
      <c r="T3729" s="87"/>
      <c r="U3729" s="40"/>
      <c r="V3729" s="40"/>
      <c r="W3729" s="40"/>
      <c r="X3729" s="40"/>
      <c r="Y3729" s="40"/>
      <c r="Z3729" s="40"/>
      <c r="AA3729" s="40"/>
      <c r="AB3729" s="40"/>
      <c r="AC3729" s="40"/>
      <c r="AD3729" s="40"/>
      <c r="AE3729" s="40"/>
      <c r="AT3729" s="19" t="s">
        <v>189</v>
      </c>
      <c r="AU3729" s="19" t="s">
        <v>82</v>
      </c>
    </row>
    <row r="3730" s="2" customFormat="1" ht="21.75" customHeight="1">
      <c r="A3730" s="40"/>
      <c r="B3730" s="41"/>
      <c r="C3730" s="215" t="s">
        <v>4002</v>
      </c>
      <c r="D3730" s="215" t="s">
        <v>182</v>
      </c>
      <c r="E3730" s="216" t="s">
        <v>4003</v>
      </c>
      <c r="F3730" s="217" t="s">
        <v>4004</v>
      </c>
      <c r="G3730" s="218" t="s">
        <v>1886</v>
      </c>
      <c r="H3730" s="219">
        <v>1</v>
      </c>
      <c r="I3730" s="220"/>
      <c r="J3730" s="221">
        <f>ROUND(I3730*H3730,2)</f>
        <v>0</v>
      </c>
      <c r="K3730" s="217" t="s">
        <v>19</v>
      </c>
      <c r="L3730" s="46"/>
      <c r="M3730" s="222" t="s">
        <v>19</v>
      </c>
      <c r="N3730" s="223" t="s">
        <v>43</v>
      </c>
      <c r="O3730" s="86"/>
      <c r="P3730" s="224">
        <f>O3730*H3730</f>
        <v>0</v>
      </c>
      <c r="Q3730" s="224">
        <v>0</v>
      </c>
      <c r="R3730" s="224">
        <f>Q3730*H3730</f>
        <v>0</v>
      </c>
      <c r="S3730" s="224">
        <v>0</v>
      </c>
      <c r="T3730" s="225">
        <f>S3730*H3730</f>
        <v>0</v>
      </c>
      <c r="U3730" s="40"/>
      <c r="V3730" s="40"/>
      <c r="W3730" s="40"/>
      <c r="X3730" s="40"/>
      <c r="Y3730" s="40"/>
      <c r="Z3730" s="40"/>
      <c r="AA3730" s="40"/>
      <c r="AB3730" s="40"/>
      <c r="AC3730" s="40"/>
      <c r="AD3730" s="40"/>
      <c r="AE3730" s="40"/>
      <c r="AR3730" s="226" t="s">
        <v>286</v>
      </c>
      <c r="AT3730" s="226" t="s">
        <v>182</v>
      </c>
      <c r="AU3730" s="226" t="s">
        <v>82</v>
      </c>
      <c r="AY3730" s="19" t="s">
        <v>180</v>
      </c>
      <c r="BE3730" s="227">
        <f>IF(N3730="základní",J3730,0)</f>
        <v>0</v>
      </c>
      <c r="BF3730" s="227">
        <f>IF(N3730="snížená",J3730,0)</f>
        <v>0</v>
      </c>
      <c r="BG3730" s="227">
        <f>IF(N3730="zákl. přenesená",J3730,0)</f>
        <v>0</v>
      </c>
      <c r="BH3730" s="227">
        <f>IF(N3730="sníž. přenesená",J3730,0)</f>
        <v>0</v>
      </c>
      <c r="BI3730" s="227">
        <f>IF(N3730="nulová",J3730,0)</f>
        <v>0</v>
      </c>
      <c r="BJ3730" s="19" t="s">
        <v>80</v>
      </c>
      <c r="BK3730" s="227">
        <f>ROUND(I3730*H3730,2)</f>
        <v>0</v>
      </c>
      <c r="BL3730" s="19" t="s">
        <v>286</v>
      </c>
      <c r="BM3730" s="226" t="s">
        <v>4005</v>
      </c>
    </row>
    <row r="3731" s="2" customFormat="1">
      <c r="A3731" s="40"/>
      <c r="B3731" s="41"/>
      <c r="C3731" s="42"/>
      <c r="D3731" s="228" t="s">
        <v>189</v>
      </c>
      <c r="E3731" s="42"/>
      <c r="F3731" s="229" t="s">
        <v>4006</v>
      </c>
      <c r="G3731" s="42"/>
      <c r="H3731" s="42"/>
      <c r="I3731" s="230"/>
      <c r="J3731" s="42"/>
      <c r="K3731" s="42"/>
      <c r="L3731" s="46"/>
      <c r="M3731" s="231"/>
      <c r="N3731" s="232"/>
      <c r="O3731" s="86"/>
      <c r="P3731" s="86"/>
      <c r="Q3731" s="86"/>
      <c r="R3731" s="86"/>
      <c r="S3731" s="86"/>
      <c r="T3731" s="87"/>
      <c r="U3731" s="40"/>
      <c r="V3731" s="40"/>
      <c r="W3731" s="40"/>
      <c r="X3731" s="40"/>
      <c r="Y3731" s="40"/>
      <c r="Z3731" s="40"/>
      <c r="AA3731" s="40"/>
      <c r="AB3731" s="40"/>
      <c r="AC3731" s="40"/>
      <c r="AD3731" s="40"/>
      <c r="AE3731" s="40"/>
      <c r="AT3731" s="19" t="s">
        <v>189</v>
      </c>
      <c r="AU3731" s="19" t="s">
        <v>82</v>
      </c>
    </row>
    <row r="3732" s="2" customFormat="1" ht="21.75" customHeight="1">
      <c r="A3732" s="40"/>
      <c r="B3732" s="41"/>
      <c r="C3732" s="215" t="s">
        <v>4007</v>
      </c>
      <c r="D3732" s="215" t="s">
        <v>182</v>
      </c>
      <c r="E3732" s="216" t="s">
        <v>4008</v>
      </c>
      <c r="F3732" s="217" t="s">
        <v>4009</v>
      </c>
      <c r="G3732" s="218" t="s">
        <v>1886</v>
      </c>
      <c r="H3732" s="219">
        <v>1</v>
      </c>
      <c r="I3732" s="220"/>
      <c r="J3732" s="221">
        <f>ROUND(I3732*H3732,2)</f>
        <v>0</v>
      </c>
      <c r="K3732" s="217" t="s">
        <v>19</v>
      </c>
      <c r="L3732" s="46"/>
      <c r="M3732" s="222" t="s">
        <v>19</v>
      </c>
      <c r="N3732" s="223" t="s">
        <v>43</v>
      </c>
      <c r="O3732" s="86"/>
      <c r="P3732" s="224">
        <f>O3732*H3732</f>
        <v>0</v>
      </c>
      <c r="Q3732" s="224">
        <v>0</v>
      </c>
      <c r="R3732" s="224">
        <f>Q3732*H3732</f>
        <v>0</v>
      </c>
      <c r="S3732" s="224">
        <v>0</v>
      </c>
      <c r="T3732" s="225">
        <f>S3732*H3732</f>
        <v>0</v>
      </c>
      <c r="U3732" s="40"/>
      <c r="V3732" s="40"/>
      <c r="W3732" s="40"/>
      <c r="X3732" s="40"/>
      <c r="Y3732" s="40"/>
      <c r="Z3732" s="40"/>
      <c r="AA3732" s="40"/>
      <c r="AB3732" s="40"/>
      <c r="AC3732" s="40"/>
      <c r="AD3732" s="40"/>
      <c r="AE3732" s="40"/>
      <c r="AR3732" s="226" t="s">
        <v>286</v>
      </c>
      <c r="AT3732" s="226" t="s">
        <v>182</v>
      </c>
      <c r="AU3732" s="226" t="s">
        <v>82</v>
      </c>
      <c r="AY3732" s="19" t="s">
        <v>180</v>
      </c>
      <c r="BE3732" s="227">
        <f>IF(N3732="základní",J3732,0)</f>
        <v>0</v>
      </c>
      <c r="BF3732" s="227">
        <f>IF(N3732="snížená",J3732,0)</f>
        <v>0</v>
      </c>
      <c r="BG3732" s="227">
        <f>IF(N3732="zákl. přenesená",J3732,0)</f>
        <v>0</v>
      </c>
      <c r="BH3732" s="227">
        <f>IF(N3732="sníž. přenesená",J3732,0)</f>
        <v>0</v>
      </c>
      <c r="BI3732" s="227">
        <f>IF(N3732="nulová",J3732,0)</f>
        <v>0</v>
      </c>
      <c r="BJ3732" s="19" t="s">
        <v>80</v>
      </c>
      <c r="BK3732" s="227">
        <f>ROUND(I3732*H3732,2)</f>
        <v>0</v>
      </c>
      <c r="BL3732" s="19" t="s">
        <v>286</v>
      </c>
      <c r="BM3732" s="226" t="s">
        <v>4010</v>
      </c>
    </row>
    <row r="3733" s="2" customFormat="1">
      <c r="A3733" s="40"/>
      <c r="B3733" s="41"/>
      <c r="C3733" s="42"/>
      <c r="D3733" s="228" t="s">
        <v>189</v>
      </c>
      <c r="E3733" s="42"/>
      <c r="F3733" s="229" t="s">
        <v>4011</v>
      </c>
      <c r="G3733" s="42"/>
      <c r="H3733" s="42"/>
      <c r="I3733" s="230"/>
      <c r="J3733" s="42"/>
      <c r="K3733" s="42"/>
      <c r="L3733" s="46"/>
      <c r="M3733" s="231"/>
      <c r="N3733" s="232"/>
      <c r="O3733" s="86"/>
      <c r="P3733" s="86"/>
      <c r="Q3733" s="86"/>
      <c r="R3733" s="86"/>
      <c r="S3733" s="86"/>
      <c r="T3733" s="87"/>
      <c r="U3733" s="40"/>
      <c r="V3733" s="40"/>
      <c r="W3733" s="40"/>
      <c r="X3733" s="40"/>
      <c r="Y3733" s="40"/>
      <c r="Z3733" s="40"/>
      <c r="AA3733" s="40"/>
      <c r="AB3733" s="40"/>
      <c r="AC3733" s="40"/>
      <c r="AD3733" s="40"/>
      <c r="AE3733" s="40"/>
      <c r="AT3733" s="19" t="s">
        <v>189</v>
      </c>
      <c r="AU3733" s="19" t="s">
        <v>82</v>
      </c>
    </row>
    <row r="3734" s="2" customFormat="1" ht="21.75" customHeight="1">
      <c r="A3734" s="40"/>
      <c r="B3734" s="41"/>
      <c r="C3734" s="215" t="s">
        <v>3328</v>
      </c>
      <c r="D3734" s="215" t="s">
        <v>182</v>
      </c>
      <c r="E3734" s="216" t="s">
        <v>4012</v>
      </c>
      <c r="F3734" s="217" t="s">
        <v>4013</v>
      </c>
      <c r="G3734" s="218" t="s">
        <v>1886</v>
      </c>
      <c r="H3734" s="219">
        <v>1</v>
      </c>
      <c r="I3734" s="220"/>
      <c r="J3734" s="221">
        <f>ROUND(I3734*H3734,2)</f>
        <v>0</v>
      </c>
      <c r="K3734" s="217" t="s">
        <v>19</v>
      </c>
      <c r="L3734" s="46"/>
      <c r="M3734" s="222" t="s">
        <v>19</v>
      </c>
      <c r="N3734" s="223" t="s">
        <v>43</v>
      </c>
      <c r="O3734" s="86"/>
      <c r="P3734" s="224">
        <f>O3734*H3734</f>
        <v>0</v>
      </c>
      <c r="Q3734" s="224">
        <v>0</v>
      </c>
      <c r="R3734" s="224">
        <f>Q3734*H3734</f>
        <v>0</v>
      </c>
      <c r="S3734" s="224">
        <v>0</v>
      </c>
      <c r="T3734" s="225">
        <f>S3734*H3734</f>
        <v>0</v>
      </c>
      <c r="U3734" s="40"/>
      <c r="V3734" s="40"/>
      <c r="W3734" s="40"/>
      <c r="X3734" s="40"/>
      <c r="Y3734" s="40"/>
      <c r="Z3734" s="40"/>
      <c r="AA3734" s="40"/>
      <c r="AB3734" s="40"/>
      <c r="AC3734" s="40"/>
      <c r="AD3734" s="40"/>
      <c r="AE3734" s="40"/>
      <c r="AR3734" s="226" t="s">
        <v>286</v>
      </c>
      <c r="AT3734" s="226" t="s">
        <v>182</v>
      </c>
      <c r="AU3734" s="226" t="s">
        <v>82</v>
      </c>
      <c r="AY3734" s="19" t="s">
        <v>180</v>
      </c>
      <c r="BE3734" s="227">
        <f>IF(N3734="základní",J3734,0)</f>
        <v>0</v>
      </c>
      <c r="BF3734" s="227">
        <f>IF(N3734="snížená",J3734,0)</f>
        <v>0</v>
      </c>
      <c r="BG3734" s="227">
        <f>IF(N3734="zákl. přenesená",J3734,0)</f>
        <v>0</v>
      </c>
      <c r="BH3734" s="227">
        <f>IF(N3734="sníž. přenesená",J3734,0)</f>
        <v>0</v>
      </c>
      <c r="BI3734" s="227">
        <f>IF(N3734="nulová",J3734,0)</f>
        <v>0</v>
      </c>
      <c r="BJ3734" s="19" t="s">
        <v>80</v>
      </c>
      <c r="BK3734" s="227">
        <f>ROUND(I3734*H3734,2)</f>
        <v>0</v>
      </c>
      <c r="BL3734" s="19" t="s">
        <v>286</v>
      </c>
      <c r="BM3734" s="226" t="s">
        <v>4014</v>
      </c>
    </row>
    <row r="3735" s="2" customFormat="1">
      <c r="A3735" s="40"/>
      <c r="B3735" s="41"/>
      <c r="C3735" s="42"/>
      <c r="D3735" s="228" t="s">
        <v>189</v>
      </c>
      <c r="E3735" s="42"/>
      <c r="F3735" s="229" t="s">
        <v>4015</v>
      </c>
      <c r="G3735" s="42"/>
      <c r="H3735" s="42"/>
      <c r="I3735" s="230"/>
      <c r="J3735" s="42"/>
      <c r="K3735" s="42"/>
      <c r="L3735" s="46"/>
      <c r="M3735" s="231"/>
      <c r="N3735" s="232"/>
      <c r="O3735" s="86"/>
      <c r="P3735" s="86"/>
      <c r="Q3735" s="86"/>
      <c r="R3735" s="86"/>
      <c r="S3735" s="86"/>
      <c r="T3735" s="87"/>
      <c r="U3735" s="40"/>
      <c r="V3735" s="40"/>
      <c r="W3735" s="40"/>
      <c r="X3735" s="40"/>
      <c r="Y3735" s="40"/>
      <c r="Z3735" s="40"/>
      <c r="AA3735" s="40"/>
      <c r="AB3735" s="40"/>
      <c r="AC3735" s="40"/>
      <c r="AD3735" s="40"/>
      <c r="AE3735" s="40"/>
      <c r="AT3735" s="19" t="s">
        <v>189</v>
      </c>
      <c r="AU3735" s="19" t="s">
        <v>82</v>
      </c>
    </row>
    <row r="3736" s="2" customFormat="1" ht="21.75" customHeight="1">
      <c r="A3736" s="40"/>
      <c r="B3736" s="41"/>
      <c r="C3736" s="215" t="s">
        <v>4016</v>
      </c>
      <c r="D3736" s="215" t="s">
        <v>182</v>
      </c>
      <c r="E3736" s="216" t="s">
        <v>4017</v>
      </c>
      <c r="F3736" s="217" t="s">
        <v>4018</v>
      </c>
      <c r="G3736" s="218" t="s">
        <v>1886</v>
      </c>
      <c r="H3736" s="219">
        <v>1</v>
      </c>
      <c r="I3736" s="220"/>
      <c r="J3736" s="221">
        <f>ROUND(I3736*H3736,2)</f>
        <v>0</v>
      </c>
      <c r="K3736" s="217" t="s">
        <v>19</v>
      </c>
      <c r="L3736" s="46"/>
      <c r="M3736" s="222" t="s">
        <v>19</v>
      </c>
      <c r="N3736" s="223" t="s">
        <v>43</v>
      </c>
      <c r="O3736" s="86"/>
      <c r="P3736" s="224">
        <f>O3736*H3736</f>
        <v>0</v>
      </c>
      <c r="Q3736" s="224">
        <v>0</v>
      </c>
      <c r="R3736" s="224">
        <f>Q3736*H3736</f>
        <v>0</v>
      </c>
      <c r="S3736" s="224">
        <v>0</v>
      </c>
      <c r="T3736" s="225">
        <f>S3736*H3736</f>
        <v>0</v>
      </c>
      <c r="U3736" s="40"/>
      <c r="V3736" s="40"/>
      <c r="W3736" s="40"/>
      <c r="X3736" s="40"/>
      <c r="Y3736" s="40"/>
      <c r="Z3736" s="40"/>
      <c r="AA3736" s="40"/>
      <c r="AB3736" s="40"/>
      <c r="AC3736" s="40"/>
      <c r="AD3736" s="40"/>
      <c r="AE3736" s="40"/>
      <c r="AR3736" s="226" t="s">
        <v>286</v>
      </c>
      <c r="AT3736" s="226" t="s">
        <v>182</v>
      </c>
      <c r="AU3736" s="226" t="s">
        <v>82</v>
      </c>
      <c r="AY3736" s="19" t="s">
        <v>180</v>
      </c>
      <c r="BE3736" s="227">
        <f>IF(N3736="základní",J3736,0)</f>
        <v>0</v>
      </c>
      <c r="BF3736" s="227">
        <f>IF(N3736="snížená",J3736,0)</f>
        <v>0</v>
      </c>
      <c r="BG3736" s="227">
        <f>IF(N3736="zákl. přenesená",J3736,0)</f>
        <v>0</v>
      </c>
      <c r="BH3736" s="227">
        <f>IF(N3736="sníž. přenesená",J3736,0)</f>
        <v>0</v>
      </c>
      <c r="BI3736" s="227">
        <f>IF(N3736="nulová",J3736,0)</f>
        <v>0</v>
      </c>
      <c r="BJ3736" s="19" t="s">
        <v>80</v>
      </c>
      <c r="BK3736" s="227">
        <f>ROUND(I3736*H3736,2)</f>
        <v>0</v>
      </c>
      <c r="BL3736" s="19" t="s">
        <v>286</v>
      </c>
      <c r="BM3736" s="226" t="s">
        <v>4019</v>
      </c>
    </row>
    <row r="3737" s="2" customFormat="1">
      <c r="A3737" s="40"/>
      <c r="B3737" s="41"/>
      <c r="C3737" s="42"/>
      <c r="D3737" s="228" t="s">
        <v>189</v>
      </c>
      <c r="E3737" s="42"/>
      <c r="F3737" s="229" t="s">
        <v>4020</v>
      </c>
      <c r="G3737" s="42"/>
      <c r="H3737" s="42"/>
      <c r="I3737" s="230"/>
      <c r="J3737" s="42"/>
      <c r="K3737" s="42"/>
      <c r="L3737" s="46"/>
      <c r="M3737" s="231"/>
      <c r="N3737" s="232"/>
      <c r="O3737" s="86"/>
      <c r="P3737" s="86"/>
      <c r="Q3737" s="86"/>
      <c r="R3737" s="86"/>
      <c r="S3737" s="86"/>
      <c r="T3737" s="87"/>
      <c r="U3737" s="40"/>
      <c r="V3737" s="40"/>
      <c r="W3737" s="40"/>
      <c r="X3737" s="40"/>
      <c r="Y3737" s="40"/>
      <c r="Z3737" s="40"/>
      <c r="AA3737" s="40"/>
      <c r="AB3737" s="40"/>
      <c r="AC3737" s="40"/>
      <c r="AD3737" s="40"/>
      <c r="AE3737" s="40"/>
      <c r="AT3737" s="19" t="s">
        <v>189</v>
      </c>
      <c r="AU3737" s="19" t="s">
        <v>82</v>
      </c>
    </row>
    <row r="3738" s="2" customFormat="1" ht="21.75" customHeight="1">
      <c r="A3738" s="40"/>
      <c r="B3738" s="41"/>
      <c r="C3738" s="215" t="s">
        <v>4021</v>
      </c>
      <c r="D3738" s="215" t="s">
        <v>182</v>
      </c>
      <c r="E3738" s="216" t="s">
        <v>4022</v>
      </c>
      <c r="F3738" s="217" t="s">
        <v>4023</v>
      </c>
      <c r="G3738" s="218" t="s">
        <v>1886</v>
      </c>
      <c r="H3738" s="219">
        <v>1</v>
      </c>
      <c r="I3738" s="220"/>
      <c r="J3738" s="221">
        <f>ROUND(I3738*H3738,2)</f>
        <v>0</v>
      </c>
      <c r="K3738" s="217" t="s">
        <v>19</v>
      </c>
      <c r="L3738" s="46"/>
      <c r="M3738" s="222" t="s">
        <v>19</v>
      </c>
      <c r="N3738" s="223" t="s">
        <v>43</v>
      </c>
      <c r="O3738" s="86"/>
      <c r="P3738" s="224">
        <f>O3738*H3738</f>
        <v>0</v>
      </c>
      <c r="Q3738" s="224">
        <v>0</v>
      </c>
      <c r="R3738" s="224">
        <f>Q3738*H3738</f>
        <v>0</v>
      </c>
      <c r="S3738" s="224">
        <v>0</v>
      </c>
      <c r="T3738" s="225">
        <f>S3738*H3738</f>
        <v>0</v>
      </c>
      <c r="U3738" s="40"/>
      <c r="V3738" s="40"/>
      <c r="W3738" s="40"/>
      <c r="X3738" s="40"/>
      <c r="Y3738" s="40"/>
      <c r="Z3738" s="40"/>
      <c r="AA3738" s="40"/>
      <c r="AB3738" s="40"/>
      <c r="AC3738" s="40"/>
      <c r="AD3738" s="40"/>
      <c r="AE3738" s="40"/>
      <c r="AR3738" s="226" t="s">
        <v>286</v>
      </c>
      <c r="AT3738" s="226" t="s">
        <v>182</v>
      </c>
      <c r="AU3738" s="226" t="s">
        <v>82</v>
      </c>
      <c r="AY3738" s="19" t="s">
        <v>180</v>
      </c>
      <c r="BE3738" s="227">
        <f>IF(N3738="základní",J3738,0)</f>
        <v>0</v>
      </c>
      <c r="BF3738" s="227">
        <f>IF(N3738="snížená",J3738,0)</f>
        <v>0</v>
      </c>
      <c r="BG3738" s="227">
        <f>IF(N3738="zákl. přenesená",J3738,0)</f>
        <v>0</v>
      </c>
      <c r="BH3738" s="227">
        <f>IF(N3738="sníž. přenesená",J3738,0)</f>
        <v>0</v>
      </c>
      <c r="BI3738" s="227">
        <f>IF(N3738="nulová",J3738,0)</f>
        <v>0</v>
      </c>
      <c r="BJ3738" s="19" t="s">
        <v>80</v>
      </c>
      <c r="BK3738" s="227">
        <f>ROUND(I3738*H3738,2)</f>
        <v>0</v>
      </c>
      <c r="BL3738" s="19" t="s">
        <v>286</v>
      </c>
      <c r="BM3738" s="226" t="s">
        <v>4024</v>
      </c>
    </row>
    <row r="3739" s="2" customFormat="1">
      <c r="A3739" s="40"/>
      <c r="B3739" s="41"/>
      <c r="C3739" s="42"/>
      <c r="D3739" s="228" t="s">
        <v>189</v>
      </c>
      <c r="E3739" s="42"/>
      <c r="F3739" s="229" t="s">
        <v>4025</v>
      </c>
      <c r="G3739" s="42"/>
      <c r="H3739" s="42"/>
      <c r="I3739" s="230"/>
      <c r="J3739" s="42"/>
      <c r="K3739" s="42"/>
      <c r="L3739" s="46"/>
      <c r="M3739" s="231"/>
      <c r="N3739" s="232"/>
      <c r="O3739" s="86"/>
      <c r="P3739" s="86"/>
      <c r="Q3739" s="86"/>
      <c r="R3739" s="86"/>
      <c r="S3739" s="86"/>
      <c r="T3739" s="87"/>
      <c r="U3739" s="40"/>
      <c r="V3739" s="40"/>
      <c r="W3739" s="40"/>
      <c r="X3739" s="40"/>
      <c r="Y3739" s="40"/>
      <c r="Z3739" s="40"/>
      <c r="AA3739" s="40"/>
      <c r="AB3739" s="40"/>
      <c r="AC3739" s="40"/>
      <c r="AD3739" s="40"/>
      <c r="AE3739" s="40"/>
      <c r="AT3739" s="19" t="s">
        <v>189</v>
      </c>
      <c r="AU3739" s="19" t="s">
        <v>82</v>
      </c>
    </row>
    <row r="3740" s="2" customFormat="1" ht="21.75" customHeight="1">
      <c r="A3740" s="40"/>
      <c r="B3740" s="41"/>
      <c r="C3740" s="215" t="s">
        <v>4026</v>
      </c>
      <c r="D3740" s="215" t="s">
        <v>182</v>
      </c>
      <c r="E3740" s="216" t="s">
        <v>4027</v>
      </c>
      <c r="F3740" s="217" t="s">
        <v>4028</v>
      </c>
      <c r="G3740" s="218" t="s">
        <v>1886</v>
      </c>
      <c r="H3740" s="219">
        <v>1</v>
      </c>
      <c r="I3740" s="220"/>
      <c r="J3740" s="221">
        <f>ROUND(I3740*H3740,2)</f>
        <v>0</v>
      </c>
      <c r="K3740" s="217" t="s">
        <v>19</v>
      </c>
      <c r="L3740" s="46"/>
      <c r="M3740" s="222" t="s">
        <v>19</v>
      </c>
      <c r="N3740" s="223" t="s">
        <v>43</v>
      </c>
      <c r="O3740" s="86"/>
      <c r="P3740" s="224">
        <f>O3740*H3740</f>
        <v>0</v>
      </c>
      <c r="Q3740" s="224">
        <v>0</v>
      </c>
      <c r="R3740" s="224">
        <f>Q3740*H3740</f>
        <v>0</v>
      </c>
      <c r="S3740" s="224">
        <v>0</v>
      </c>
      <c r="T3740" s="225">
        <f>S3740*H3740</f>
        <v>0</v>
      </c>
      <c r="U3740" s="40"/>
      <c r="V3740" s="40"/>
      <c r="W3740" s="40"/>
      <c r="X3740" s="40"/>
      <c r="Y3740" s="40"/>
      <c r="Z3740" s="40"/>
      <c r="AA3740" s="40"/>
      <c r="AB3740" s="40"/>
      <c r="AC3740" s="40"/>
      <c r="AD3740" s="40"/>
      <c r="AE3740" s="40"/>
      <c r="AR3740" s="226" t="s">
        <v>286</v>
      </c>
      <c r="AT3740" s="226" t="s">
        <v>182</v>
      </c>
      <c r="AU3740" s="226" t="s">
        <v>82</v>
      </c>
      <c r="AY3740" s="19" t="s">
        <v>180</v>
      </c>
      <c r="BE3740" s="227">
        <f>IF(N3740="základní",J3740,0)</f>
        <v>0</v>
      </c>
      <c r="BF3740" s="227">
        <f>IF(N3740="snížená",J3740,0)</f>
        <v>0</v>
      </c>
      <c r="BG3740" s="227">
        <f>IF(N3740="zákl. přenesená",J3740,0)</f>
        <v>0</v>
      </c>
      <c r="BH3740" s="227">
        <f>IF(N3740="sníž. přenesená",J3740,0)</f>
        <v>0</v>
      </c>
      <c r="BI3740" s="227">
        <f>IF(N3740="nulová",J3740,0)</f>
        <v>0</v>
      </c>
      <c r="BJ3740" s="19" t="s">
        <v>80</v>
      </c>
      <c r="BK3740" s="227">
        <f>ROUND(I3740*H3740,2)</f>
        <v>0</v>
      </c>
      <c r="BL3740" s="19" t="s">
        <v>286</v>
      </c>
      <c r="BM3740" s="226" t="s">
        <v>4029</v>
      </c>
    </row>
    <row r="3741" s="2" customFormat="1">
      <c r="A3741" s="40"/>
      <c r="B3741" s="41"/>
      <c r="C3741" s="42"/>
      <c r="D3741" s="228" t="s">
        <v>189</v>
      </c>
      <c r="E3741" s="42"/>
      <c r="F3741" s="229" t="s">
        <v>4030</v>
      </c>
      <c r="G3741" s="42"/>
      <c r="H3741" s="42"/>
      <c r="I3741" s="230"/>
      <c r="J3741" s="42"/>
      <c r="K3741" s="42"/>
      <c r="L3741" s="46"/>
      <c r="M3741" s="231"/>
      <c r="N3741" s="232"/>
      <c r="O3741" s="86"/>
      <c r="P3741" s="86"/>
      <c r="Q3741" s="86"/>
      <c r="R3741" s="86"/>
      <c r="S3741" s="86"/>
      <c r="T3741" s="87"/>
      <c r="U3741" s="40"/>
      <c r="V3741" s="40"/>
      <c r="W3741" s="40"/>
      <c r="X3741" s="40"/>
      <c r="Y3741" s="40"/>
      <c r="Z3741" s="40"/>
      <c r="AA3741" s="40"/>
      <c r="AB3741" s="40"/>
      <c r="AC3741" s="40"/>
      <c r="AD3741" s="40"/>
      <c r="AE3741" s="40"/>
      <c r="AT3741" s="19" t="s">
        <v>189</v>
      </c>
      <c r="AU3741" s="19" t="s">
        <v>82</v>
      </c>
    </row>
    <row r="3742" s="2" customFormat="1" ht="24.15" customHeight="1">
      <c r="A3742" s="40"/>
      <c r="B3742" s="41"/>
      <c r="C3742" s="215" t="s">
        <v>4031</v>
      </c>
      <c r="D3742" s="215" t="s">
        <v>182</v>
      </c>
      <c r="E3742" s="216" t="s">
        <v>4032</v>
      </c>
      <c r="F3742" s="217" t="s">
        <v>4033</v>
      </c>
      <c r="G3742" s="218" t="s">
        <v>1886</v>
      </c>
      <c r="H3742" s="219">
        <v>1</v>
      </c>
      <c r="I3742" s="220"/>
      <c r="J3742" s="221">
        <f>ROUND(I3742*H3742,2)</f>
        <v>0</v>
      </c>
      <c r="K3742" s="217" t="s">
        <v>19</v>
      </c>
      <c r="L3742" s="46"/>
      <c r="M3742" s="222" t="s">
        <v>19</v>
      </c>
      <c r="N3742" s="223" t="s">
        <v>43</v>
      </c>
      <c r="O3742" s="86"/>
      <c r="P3742" s="224">
        <f>O3742*H3742</f>
        <v>0</v>
      </c>
      <c r="Q3742" s="224">
        <v>0</v>
      </c>
      <c r="R3742" s="224">
        <f>Q3742*H3742</f>
        <v>0</v>
      </c>
      <c r="S3742" s="224">
        <v>0</v>
      </c>
      <c r="T3742" s="225">
        <f>S3742*H3742</f>
        <v>0</v>
      </c>
      <c r="U3742" s="40"/>
      <c r="V3742" s="40"/>
      <c r="W3742" s="40"/>
      <c r="X3742" s="40"/>
      <c r="Y3742" s="40"/>
      <c r="Z3742" s="40"/>
      <c r="AA3742" s="40"/>
      <c r="AB3742" s="40"/>
      <c r="AC3742" s="40"/>
      <c r="AD3742" s="40"/>
      <c r="AE3742" s="40"/>
      <c r="AR3742" s="226" t="s">
        <v>286</v>
      </c>
      <c r="AT3742" s="226" t="s">
        <v>182</v>
      </c>
      <c r="AU3742" s="226" t="s">
        <v>82</v>
      </c>
      <c r="AY3742" s="19" t="s">
        <v>180</v>
      </c>
      <c r="BE3742" s="227">
        <f>IF(N3742="základní",J3742,0)</f>
        <v>0</v>
      </c>
      <c r="BF3742" s="227">
        <f>IF(N3742="snížená",J3742,0)</f>
        <v>0</v>
      </c>
      <c r="BG3742" s="227">
        <f>IF(N3742="zákl. přenesená",J3742,0)</f>
        <v>0</v>
      </c>
      <c r="BH3742" s="227">
        <f>IF(N3742="sníž. přenesená",J3742,0)</f>
        <v>0</v>
      </c>
      <c r="BI3742" s="227">
        <f>IF(N3742="nulová",J3742,0)</f>
        <v>0</v>
      </c>
      <c r="BJ3742" s="19" t="s">
        <v>80</v>
      </c>
      <c r="BK3742" s="227">
        <f>ROUND(I3742*H3742,2)</f>
        <v>0</v>
      </c>
      <c r="BL3742" s="19" t="s">
        <v>286</v>
      </c>
      <c r="BM3742" s="226" t="s">
        <v>4034</v>
      </c>
    </row>
    <row r="3743" s="2" customFormat="1">
      <c r="A3743" s="40"/>
      <c r="B3743" s="41"/>
      <c r="C3743" s="42"/>
      <c r="D3743" s="228" t="s">
        <v>189</v>
      </c>
      <c r="E3743" s="42"/>
      <c r="F3743" s="229" t="s">
        <v>4035</v>
      </c>
      <c r="G3743" s="42"/>
      <c r="H3743" s="42"/>
      <c r="I3743" s="230"/>
      <c r="J3743" s="42"/>
      <c r="K3743" s="42"/>
      <c r="L3743" s="46"/>
      <c r="M3743" s="231"/>
      <c r="N3743" s="232"/>
      <c r="O3743" s="86"/>
      <c r="P3743" s="86"/>
      <c r="Q3743" s="86"/>
      <c r="R3743" s="86"/>
      <c r="S3743" s="86"/>
      <c r="T3743" s="87"/>
      <c r="U3743" s="40"/>
      <c r="V3743" s="40"/>
      <c r="W3743" s="40"/>
      <c r="X3743" s="40"/>
      <c r="Y3743" s="40"/>
      <c r="Z3743" s="40"/>
      <c r="AA3743" s="40"/>
      <c r="AB3743" s="40"/>
      <c r="AC3743" s="40"/>
      <c r="AD3743" s="40"/>
      <c r="AE3743" s="40"/>
      <c r="AT3743" s="19" t="s">
        <v>189</v>
      </c>
      <c r="AU3743" s="19" t="s">
        <v>82</v>
      </c>
    </row>
    <row r="3744" s="2" customFormat="1" ht="24.15" customHeight="1">
      <c r="A3744" s="40"/>
      <c r="B3744" s="41"/>
      <c r="C3744" s="215" t="s">
        <v>4036</v>
      </c>
      <c r="D3744" s="215" t="s">
        <v>182</v>
      </c>
      <c r="E3744" s="216" t="s">
        <v>4037</v>
      </c>
      <c r="F3744" s="217" t="s">
        <v>4038</v>
      </c>
      <c r="G3744" s="218" t="s">
        <v>1886</v>
      </c>
      <c r="H3744" s="219">
        <v>1</v>
      </c>
      <c r="I3744" s="220"/>
      <c r="J3744" s="221">
        <f>ROUND(I3744*H3744,2)</f>
        <v>0</v>
      </c>
      <c r="K3744" s="217" t="s">
        <v>19</v>
      </c>
      <c r="L3744" s="46"/>
      <c r="M3744" s="222" t="s">
        <v>19</v>
      </c>
      <c r="N3744" s="223" t="s">
        <v>43</v>
      </c>
      <c r="O3744" s="86"/>
      <c r="P3744" s="224">
        <f>O3744*H3744</f>
        <v>0</v>
      </c>
      <c r="Q3744" s="224">
        <v>0</v>
      </c>
      <c r="R3744" s="224">
        <f>Q3744*H3744</f>
        <v>0</v>
      </c>
      <c r="S3744" s="224">
        <v>0</v>
      </c>
      <c r="T3744" s="225">
        <f>S3744*H3744</f>
        <v>0</v>
      </c>
      <c r="U3744" s="40"/>
      <c r="V3744" s="40"/>
      <c r="W3744" s="40"/>
      <c r="X3744" s="40"/>
      <c r="Y3744" s="40"/>
      <c r="Z3744" s="40"/>
      <c r="AA3744" s="40"/>
      <c r="AB3744" s="40"/>
      <c r="AC3744" s="40"/>
      <c r="AD3744" s="40"/>
      <c r="AE3744" s="40"/>
      <c r="AR3744" s="226" t="s">
        <v>286</v>
      </c>
      <c r="AT3744" s="226" t="s">
        <v>182</v>
      </c>
      <c r="AU3744" s="226" t="s">
        <v>82</v>
      </c>
      <c r="AY3744" s="19" t="s">
        <v>180</v>
      </c>
      <c r="BE3744" s="227">
        <f>IF(N3744="základní",J3744,0)</f>
        <v>0</v>
      </c>
      <c r="BF3744" s="227">
        <f>IF(N3744="snížená",J3744,0)</f>
        <v>0</v>
      </c>
      <c r="BG3744" s="227">
        <f>IF(N3744="zákl. přenesená",J3744,0)</f>
        <v>0</v>
      </c>
      <c r="BH3744" s="227">
        <f>IF(N3744="sníž. přenesená",J3744,0)</f>
        <v>0</v>
      </c>
      <c r="BI3744" s="227">
        <f>IF(N3744="nulová",J3744,0)</f>
        <v>0</v>
      </c>
      <c r="BJ3744" s="19" t="s">
        <v>80</v>
      </c>
      <c r="BK3744" s="227">
        <f>ROUND(I3744*H3744,2)</f>
        <v>0</v>
      </c>
      <c r="BL3744" s="19" t="s">
        <v>286</v>
      </c>
      <c r="BM3744" s="226" t="s">
        <v>4039</v>
      </c>
    </row>
    <row r="3745" s="2" customFormat="1">
      <c r="A3745" s="40"/>
      <c r="B3745" s="41"/>
      <c r="C3745" s="42"/>
      <c r="D3745" s="228" t="s">
        <v>189</v>
      </c>
      <c r="E3745" s="42"/>
      <c r="F3745" s="229" t="s">
        <v>4040</v>
      </c>
      <c r="G3745" s="42"/>
      <c r="H3745" s="42"/>
      <c r="I3745" s="230"/>
      <c r="J3745" s="42"/>
      <c r="K3745" s="42"/>
      <c r="L3745" s="46"/>
      <c r="M3745" s="231"/>
      <c r="N3745" s="232"/>
      <c r="O3745" s="86"/>
      <c r="P3745" s="86"/>
      <c r="Q3745" s="86"/>
      <c r="R3745" s="86"/>
      <c r="S3745" s="86"/>
      <c r="T3745" s="87"/>
      <c r="U3745" s="40"/>
      <c r="V3745" s="40"/>
      <c r="W3745" s="40"/>
      <c r="X3745" s="40"/>
      <c r="Y3745" s="40"/>
      <c r="Z3745" s="40"/>
      <c r="AA3745" s="40"/>
      <c r="AB3745" s="40"/>
      <c r="AC3745" s="40"/>
      <c r="AD3745" s="40"/>
      <c r="AE3745" s="40"/>
      <c r="AT3745" s="19" t="s">
        <v>189</v>
      </c>
      <c r="AU3745" s="19" t="s">
        <v>82</v>
      </c>
    </row>
    <row r="3746" s="2" customFormat="1" ht="21.75" customHeight="1">
      <c r="A3746" s="40"/>
      <c r="B3746" s="41"/>
      <c r="C3746" s="215" t="s">
        <v>4041</v>
      </c>
      <c r="D3746" s="215" t="s">
        <v>182</v>
      </c>
      <c r="E3746" s="216" t="s">
        <v>4042</v>
      </c>
      <c r="F3746" s="217" t="s">
        <v>4043</v>
      </c>
      <c r="G3746" s="218" t="s">
        <v>1886</v>
      </c>
      <c r="H3746" s="219">
        <v>1</v>
      </c>
      <c r="I3746" s="220"/>
      <c r="J3746" s="221">
        <f>ROUND(I3746*H3746,2)</f>
        <v>0</v>
      </c>
      <c r="K3746" s="217" t="s">
        <v>19</v>
      </c>
      <c r="L3746" s="46"/>
      <c r="M3746" s="222" t="s">
        <v>19</v>
      </c>
      <c r="N3746" s="223" t="s">
        <v>43</v>
      </c>
      <c r="O3746" s="86"/>
      <c r="P3746" s="224">
        <f>O3746*H3746</f>
        <v>0</v>
      </c>
      <c r="Q3746" s="224">
        <v>0</v>
      </c>
      <c r="R3746" s="224">
        <f>Q3746*H3746</f>
        <v>0</v>
      </c>
      <c r="S3746" s="224">
        <v>0</v>
      </c>
      <c r="T3746" s="225">
        <f>S3746*H3746</f>
        <v>0</v>
      </c>
      <c r="U3746" s="40"/>
      <c r="V3746" s="40"/>
      <c r="W3746" s="40"/>
      <c r="X3746" s="40"/>
      <c r="Y3746" s="40"/>
      <c r="Z3746" s="40"/>
      <c r="AA3746" s="40"/>
      <c r="AB3746" s="40"/>
      <c r="AC3746" s="40"/>
      <c r="AD3746" s="40"/>
      <c r="AE3746" s="40"/>
      <c r="AR3746" s="226" t="s">
        <v>286</v>
      </c>
      <c r="AT3746" s="226" t="s">
        <v>182</v>
      </c>
      <c r="AU3746" s="226" t="s">
        <v>82</v>
      </c>
      <c r="AY3746" s="19" t="s">
        <v>180</v>
      </c>
      <c r="BE3746" s="227">
        <f>IF(N3746="základní",J3746,0)</f>
        <v>0</v>
      </c>
      <c r="BF3746" s="227">
        <f>IF(N3746="snížená",J3746,0)</f>
        <v>0</v>
      </c>
      <c r="BG3746" s="227">
        <f>IF(N3746="zákl. přenesená",J3746,0)</f>
        <v>0</v>
      </c>
      <c r="BH3746" s="227">
        <f>IF(N3746="sníž. přenesená",J3746,0)</f>
        <v>0</v>
      </c>
      <c r="BI3746" s="227">
        <f>IF(N3746="nulová",J3746,0)</f>
        <v>0</v>
      </c>
      <c r="BJ3746" s="19" t="s">
        <v>80</v>
      </c>
      <c r="BK3746" s="227">
        <f>ROUND(I3746*H3746,2)</f>
        <v>0</v>
      </c>
      <c r="BL3746" s="19" t="s">
        <v>286</v>
      </c>
      <c r="BM3746" s="226" t="s">
        <v>4044</v>
      </c>
    </row>
    <row r="3747" s="2" customFormat="1">
      <c r="A3747" s="40"/>
      <c r="B3747" s="41"/>
      <c r="C3747" s="42"/>
      <c r="D3747" s="228" t="s">
        <v>189</v>
      </c>
      <c r="E3747" s="42"/>
      <c r="F3747" s="229" t="s">
        <v>4045</v>
      </c>
      <c r="G3747" s="42"/>
      <c r="H3747" s="42"/>
      <c r="I3747" s="230"/>
      <c r="J3747" s="42"/>
      <c r="K3747" s="42"/>
      <c r="L3747" s="46"/>
      <c r="M3747" s="231"/>
      <c r="N3747" s="232"/>
      <c r="O3747" s="86"/>
      <c r="P3747" s="86"/>
      <c r="Q3747" s="86"/>
      <c r="R3747" s="86"/>
      <c r="S3747" s="86"/>
      <c r="T3747" s="87"/>
      <c r="U3747" s="40"/>
      <c r="V3747" s="40"/>
      <c r="W3747" s="40"/>
      <c r="X3747" s="40"/>
      <c r="Y3747" s="40"/>
      <c r="Z3747" s="40"/>
      <c r="AA3747" s="40"/>
      <c r="AB3747" s="40"/>
      <c r="AC3747" s="40"/>
      <c r="AD3747" s="40"/>
      <c r="AE3747" s="40"/>
      <c r="AT3747" s="19" t="s">
        <v>189</v>
      </c>
      <c r="AU3747" s="19" t="s">
        <v>82</v>
      </c>
    </row>
    <row r="3748" s="2" customFormat="1" ht="24.15" customHeight="1">
      <c r="A3748" s="40"/>
      <c r="B3748" s="41"/>
      <c r="C3748" s="215" t="s">
        <v>4046</v>
      </c>
      <c r="D3748" s="215" t="s">
        <v>182</v>
      </c>
      <c r="E3748" s="216" t="s">
        <v>4047</v>
      </c>
      <c r="F3748" s="217" t="s">
        <v>4048</v>
      </c>
      <c r="G3748" s="218" t="s">
        <v>1886</v>
      </c>
      <c r="H3748" s="219">
        <v>1</v>
      </c>
      <c r="I3748" s="220"/>
      <c r="J3748" s="221">
        <f>ROUND(I3748*H3748,2)</f>
        <v>0</v>
      </c>
      <c r="K3748" s="217" t="s">
        <v>19</v>
      </c>
      <c r="L3748" s="46"/>
      <c r="M3748" s="222" t="s">
        <v>19</v>
      </c>
      <c r="N3748" s="223" t="s">
        <v>43</v>
      </c>
      <c r="O3748" s="86"/>
      <c r="P3748" s="224">
        <f>O3748*H3748</f>
        <v>0</v>
      </c>
      <c r="Q3748" s="224">
        <v>0</v>
      </c>
      <c r="R3748" s="224">
        <f>Q3748*H3748</f>
        <v>0</v>
      </c>
      <c r="S3748" s="224">
        <v>0</v>
      </c>
      <c r="T3748" s="225">
        <f>S3748*H3748</f>
        <v>0</v>
      </c>
      <c r="U3748" s="40"/>
      <c r="V3748" s="40"/>
      <c r="W3748" s="40"/>
      <c r="X3748" s="40"/>
      <c r="Y3748" s="40"/>
      <c r="Z3748" s="40"/>
      <c r="AA3748" s="40"/>
      <c r="AB3748" s="40"/>
      <c r="AC3748" s="40"/>
      <c r="AD3748" s="40"/>
      <c r="AE3748" s="40"/>
      <c r="AR3748" s="226" t="s">
        <v>286</v>
      </c>
      <c r="AT3748" s="226" t="s">
        <v>182</v>
      </c>
      <c r="AU3748" s="226" t="s">
        <v>82</v>
      </c>
      <c r="AY3748" s="19" t="s">
        <v>180</v>
      </c>
      <c r="BE3748" s="227">
        <f>IF(N3748="základní",J3748,0)</f>
        <v>0</v>
      </c>
      <c r="BF3748" s="227">
        <f>IF(N3748="snížená",J3748,0)</f>
        <v>0</v>
      </c>
      <c r="BG3748" s="227">
        <f>IF(N3748="zákl. přenesená",J3748,0)</f>
        <v>0</v>
      </c>
      <c r="BH3748" s="227">
        <f>IF(N3748="sníž. přenesená",J3748,0)</f>
        <v>0</v>
      </c>
      <c r="BI3748" s="227">
        <f>IF(N3748="nulová",J3748,0)</f>
        <v>0</v>
      </c>
      <c r="BJ3748" s="19" t="s">
        <v>80</v>
      </c>
      <c r="BK3748" s="227">
        <f>ROUND(I3748*H3748,2)</f>
        <v>0</v>
      </c>
      <c r="BL3748" s="19" t="s">
        <v>286</v>
      </c>
      <c r="BM3748" s="226" t="s">
        <v>4049</v>
      </c>
    </row>
    <row r="3749" s="2" customFormat="1">
      <c r="A3749" s="40"/>
      <c r="B3749" s="41"/>
      <c r="C3749" s="42"/>
      <c r="D3749" s="228" t="s">
        <v>189</v>
      </c>
      <c r="E3749" s="42"/>
      <c r="F3749" s="229" t="s">
        <v>4050</v>
      </c>
      <c r="G3749" s="42"/>
      <c r="H3749" s="42"/>
      <c r="I3749" s="230"/>
      <c r="J3749" s="42"/>
      <c r="K3749" s="42"/>
      <c r="L3749" s="46"/>
      <c r="M3749" s="231"/>
      <c r="N3749" s="232"/>
      <c r="O3749" s="86"/>
      <c r="P3749" s="86"/>
      <c r="Q3749" s="86"/>
      <c r="R3749" s="86"/>
      <c r="S3749" s="86"/>
      <c r="T3749" s="87"/>
      <c r="U3749" s="40"/>
      <c r="V3749" s="40"/>
      <c r="W3749" s="40"/>
      <c r="X3749" s="40"/>
      <c r="Y3749" s="40"/>
      <c r="Z3749" s="40"/>
      <c r="AA3749" s="40"/>
      <c r="AB3749" s="40"/>
      <c r="AC3749" s="40"/>
      <c r="AD3749" s="40"/>
      <c r="AE3749" s="40"/>
      <c r="AT3749" s="19" t="s">
        <v>189</v>
      </c>
      <c r="AU3749" s="19" t="s">
        <v>82</v>
      </c>
    </row>
    <row r="3750" s="2" customFormat="1" ht="24.15" customHeight="1">
      <c r="A3750" s="40"/>
      <c r="B3750" s="41"/>
      <c r="C3750" s="215" t="s">
        <v>4051</v>
      </c>
      <c r="D3750" s="215" t="s">
        <v>182</v>
      </c>
      <c r="E3750" s="216" t="s">
        <v>4052</v>
      </c>
      <c r="F3750" s="217" t="s">
        <v>4053</v>
      </c>
      <c r="G3750" s="218" t="s">
        <v>1886</v>
      </c>
      <c r="H3750" s="219">
        <v>1</v>
      </c>
      <c r="I3750" s="220"/>
      <c r="J3750" s="221">
        <f>ROUND(I3750*H3750,2)</f>
        <v>0</v>
      </c>
      <c r="K3750" s="217" t="s">
        <v>19</v>
      </c>
      <c r="L3750" s="46"/>
      <c r="M3750" s="222" t="s">
        <v>19</v>
      </c>
      <c r="N3750" s="223" t="s">
        <v>43</v>
      </c>
      <c r="O3750" s="86"/>
      <c r="P3750" s="224">
        <f>O3750*H3750</f>
        <v>0</v>
      </c>
      <c r="Q3750" s="224">
        <v>0</v>
      </c>
      <c r="R3750" s="224">
        <f>Q3750*H3750</f>
        <v>0</v>
      </c>
      <c r="S3750" s="224">
        <v>0</v>
      </c>
      <c r="T3750" s="225">
        <f>S3750*H3750</f>
        <v>0</v>
      </c>
      <c r="U3750" s="40"/>
      <c r="V3750" s="40"/>
      <c r="W3750" s="40"/>
      <c r="X3750" s="40"/>
      <c r="Y3750" s="40"/>
      <c r="Z3750" s="40"/>
      <c r="AA3750" s="40"/>
      <c r="AB3750" s="40"/>
      <c r="AC3750" s="40"/>
      <c r="AD3750" s="40"/>
      <c r="AE3750" s="40"/>
      <c r="AR3750" s="226" t="s">
        <v>286</v>
      </c>
      <c r="AT3750" s="226" t="s">
        <v>182</v>
      </c>
      <c r="AU3750" s="226" t="s">
        <v>82</v>
      </c>
      <c r="AY3750" s="19" t="s">
        <v>180</v>
      </c>
      <c r="BE3750" s="227">
        <f>IF(N3750="základní",J3750,0)</f>
        <v>0</v>
      </c>
      <c r="BF3750" s="227">
        <f>IF(N3750="snížená",J3750,0)</f>
        <v>0</v>
      </c>
      <c r="BG3750" s="227">
        <f>IF(N3750="zákl. přenesená",J3750,0)</f>
        <v>0</v>
      </c>
      <c r="BH3750" s="227">
        <f>IF(N3750="sníž. přenesená",J3750,0)</f>
        <v>0</v>
      </c>
      <c r="BI3750" s="227">
        <f>IF(N3750="nulová",J3750,0)</f>
        <v>0</v>
      </c>
      <c r="BJ3750" s="19" t="s">
        <v>80</v>
      </c>
      <c r="BK3750" s="227">
        <f>ROUND(I3750*H3750,2)</f>
        <v>0</v>
      </c>
      <c r="BL3750" s="19" t="s">
        <v>286</v>
      </c>
      <c r="BM3750" s="226" t="s">
        <v>4054</v>
      </c>
    </row>
    <row r="3751" s="2" customFormat="1">
      <c r="A3751" s="40"/>
      <c r="B3751" s="41"/>
      <c r="C3751" s="42"/>
      <c r="D3751" s="228" t="s">
        <v>189</v>
      </c>
      <c r="E3751" s="42"/>
      <c r="F3751" s="229" t="s">
        <v>4055</v>
      </c>
      <c r="G3751" s="42"/>
      <c r="H3751" s="42"/>
      <c r="I3751" s="230"/>
      <c r="J3751" s="42"/>
      <c r="K3751" s="42"/>
      <c r="L3751" s="46"/>
      <c r="M3751" s="231"/>
      <c r="N3751" s="232"/>
      <c r="O3751" s="86"/>
      <c r="P3751" s="86"/>
      <c r="Q3751" s="86"/>
      <c r="R3751" s="86"/>
      <c r="S3751" s="86"/>
      <c r="T3751" s="87"/>
      <c r="U3751" s="40"/>
      <c r="V3751" s="40"/>
      <c r="W3751" s="40"/>
      <c r="X3751" s="40"/>
      <c r="Y3751" s="40"/>
      <c r="Z3751" s="40"/>
      <c r="AA3751" s="40"/>
      <c r="AB3751" s="40"/>
      <c r="AC3751" s="40"/>
      <c r="AD3751" s="40"/>
      <c r="AE3751" s="40"/>
      <c r="AT3751" s="19" t="s">
        <v>189</v>
      </c>
      <c r="AU3751" s="19" t="s">
        <v>82</v>
      </c>
    </row>
    <row r="3752" s="2" customFormat="1" ht="21.75" customHeight="1">
      <c r="A3752" s="40"/>
      <c r="B3752" s="41"/>
      <c r="C3752" s="215" t="s">
        <v>4056</v>
      </c>
      <c r="D3752" s="215" t="s">
        <v>182</v>
      </c>
      <c r="E3752" s="216" t="s">
        <v>4057</v>
      </c>
      <c r="F3752" s="217" t="s">
        <v>4058</v>
      </c>
      <c r="G3752" s="218" t="s">
        <v>1886</v>
      </c>
      <c r="H3752" s="219">
        <v>1</v>
      </c>
      <c r="I3752" s="220"/>
      <c r="J3752" s="221">
        <f>ROUND(I3752*H3752,2)</f>
        <v>0</v>
      </c>
      <c r="K3752" s="217" t="s">
        <v>19</v>
      </c>
      <c r="L3752" s="46"/>
      <c r="M3752" s="222" t="s">
        <v>19</v>
      </c>
      <c r="N3752" s="223" t="s">
        <v>43</v>
      </c>
      <c r="O3752" s="86"/>
      <c r="P3752" s="224">
        <f>O3752*H3752</f>
        <v>0</v>
      </c>
      <c r="Q3752" s="224">
        <v>0</v>
      </c>
      <c r="R3752" s="224">
        <f>Q3752*H3752</f>
        <v>0</v>
      </c>
      <c r="S3752" s="224">
        <v>0</v>
      </c>
      <c r="T3752" s="225">
        <f>S3752*H3752</f>
        <v>0</v>
      </c>
      <c r="U3752" s="40"/>
      <c r="V3752" s="40"/>
      <c r="W3752" s="40"/>
      <c r="X3752" s="40"/>
      <c r="Y3752" s="40"/>
      <c r="Z3752" s="40"/>
      <c r="AA3752" s="40"/>
      <c r="AB3752" s="40"/>
      <c r="AC3752" s="40"/>
      <c r="AD3752" s="40"/>
      <c r="AE3752" s="40"/>
      <c r="AR3752" s="226" t="s">
        <v>286</v>
      </c>
      <c r="AT3752" s="226" t="s">
        <v>182</v>
      </c>
      <c r="AU3752" s="226" t="s">
        <v>82</v>
      </c>
      <c r="AY3752" s="19" t="s">
        <v>180</v>
      </c>
      <c r="BE3752" s="227">
        <f>IF(N3752="základní",J3752,0)</f>
        <v>0</v>
      </c>
      <c r="BF3752" s="227">
        <f>IF(N3752="snížená",J3752,0)</f>
        <v>0</v>
      </c>
      <c r="BG3752" s="227">
        <f>IF(N3752="zákl. přenesená",J3752,0)</f>
        <v>0</v>
      </c>
      <c r="BH3752" s="227">
        <f>IF(N3752="sníž. přenesená",J3752,0)</f>
        <v>0</v>
      </c>
      <c r="BI3752" s="227">
        <f>IF(N3752="nulová",J3752,0)</f>
        <v>0</v>
      </c>
      <c r="BJ3752" s="19" t="s">
        <v>80</v>
      </c>
      <c r="BK3752" s="227">
        <f>ROUND(I3752*H3752,2)</f>
        <v>0</v>
      </c>
      <c r="BL3752" s="19" t="s">
        <v>286</v>
      </c>
      <c r="BM3752" s="226" t="s">
        <v>4059</v>
      </c>
    </row>
    <row r="3753" s="2" customFormat="1">
      <c r="A3753" s="40"/>
      <c r="B3753" s="41"/>
      <c r="C3753" s="42"/>
      <c r="D3753" s="228" t="s">
        <v>189</v>
      </c>
      <c r="E3753" s="42"/>
      <c r="F3753" s="229" t="s">
        <v>4058</v>
      </c>
      <c r="G3753" s="42"/>
      <c r="H3753" s="42"/>
      <c r="I3753" s="230"/>
      <c r="J3753" s="42"/>
      <c r="K3753" s="42"/>
      <c r="L3753" s="46"/>
      <c r="M3753" s="231"/>
      <c r="N3753" s="232"/>
      <c r="O3753" s="86"/>
      <c r="P3753" s="86"/>
      <c r="Q3753" s="86"/>
      <c r="R3753" s="86"/>
      <c r="S3753" s="86"/>
      <c r="T3753" s="87"/>
      <c r="U3753" s="40"/>
      <c r="V3753" s="40"/>
      <c r="W3753" s="40"/>
      <c r="X3753" s="40"/>
      <c r="Y3753" s="40"/>
      <c r="Z3753" s="40"/>
      <c r="AA3753" s="40"/>
      <c r="AB3753" s="40"/>
      <c r="AC3753" s="40"/>
      <c r="AD3753" s="40"/>
      <c r="AE3753" s="40"/>
      <c r="AT3753" s="19" t="s">
        <v>189</v>
      </c>
      <c r="AU3753" s="19" t="s">
        <v>82</v>
      </c>
    </row>
    <row r="3754" s="2" customFormat="1" ht="24.15" customHeight="1">
      <c r="A3754" s="40"/>
      <c r="B3754" s="41"/>
      <c r="C3754" s="215" t="s">
        <v>4060</v>
      </c>
      <c r="D3754" s="215" t="s">
        <v>182</v>
      </c>
      <c r="E3754" s="216" t="s">
        <v>4061</v>
      </c>
      <c r="F3754" s="217" t="s">
        <v>4062</v>
      </c>
      <c r="G3754" s="218" t="s">
        <v>1886</v>
      </c>
      <c r="H3754" s="219">
        <v>1</v>
      </c>
      <c r="I3754" s="220"/>
      <c r="J3754" s="221">
        <f>ROUND(I3754*H3754,2)</f>
        <v>0</v>
      </c>
      <c r="K3754" s="217" t="s">
        <v>19</v>
      </c>
      <c r="L3754" s="46"/>
      <c r="M3754" s="222" t="s">
        <v>19</v>
      </c>
      <c r="N3754" s="223" t="s">
        <v>43</v>
      </c>
      <c r="O3754" s="86"/>
      <c r="P3754" s="224">
        <f>O3754*H3754</f>
        <v>0</v>
      </c>
      <c r="Q3754" s="224">
        <v>0</v>
      </c>
      <c r="R3754" s="224">
        <f>Q3754*H3754</f>
        <v>0</v>
      </c>
      <c r="S3754" s="224">
        <v>0</v>
      </c>
      <c r="T3754" s="225">
        <f>S3754*H3754</f>
        <v>0</v>
      </c>
      <c r="U3754" s="40"/>
      <c r="V3754" s="40"/>
      <c r="W3754" s="40"/>
      <c r="X3754" s="40"/>
      <c r="Y3754" s="40"/>
      <c r="Z3754" s="40"/>
      <c r="AA3754" s="40"/>
      <c r="AB3754" s="40"/>
      <c r="AC3754" s="40"/>
      <c r="AD3754" s="40"/>
      <c r="AE3754" s="40"/>
      <c r="AR3754" s="226" t="s">
        <v>286</v>
      </c>
      <c r="AT3754" s="226" t="s">
        <v>182</v>
      </c>
      <c r="AU3754" s="226" t="s">
        <v>82</v>
      </c>
      <c r="AY3754" s="19" t="s">
        <v>180</v>
      </c>
      <c r="BE3754" s="227">
        <f>IF(N3754="základní",J3754,0)</f>
        <v>0</v>
      </c>
      <c r="BF3754" s="227">
        <f>IF(N3754="snížená",J3754,0)</f>
        <v>0</v>
      </c>
      <c r="BG3754" s="227">
        <f>IF(N3754="zákl. přenesená",J3754,0)</f>
        <v>0</v>
      </c>
      <c r="BH3754" s="227">
        <f>IF(N3754="sníž. přenesená",J3754,0)</f>
        <v>0</v>
      </c>
      <c r="BI3754" s="227">
        <f>IF(N3754="nulová",J3754,0)</f>
        <v>0</v>
      </c>
      <c r="BJ3754" s="19" t="s">
        <v>80</v>
      </c>
      <c r="BK3754" s="227">
        <f>ROUND(I3754*H3754,2)</f>
        <v>0</v>
      </c>
      <c r="BL3754" s="19" t="s">
        <v>286</v>
      </c>
      <c r="BM3754" s="226" t="s">
        <v>4063</v>
      </c>
    </row>
    <row r="3755" s="2" customFormat="1">
      <c r="A3755" s="40"/>
      <c r="B3755" s="41"/>
      <c r="C3755" s="42"/>
      <c r="D3755" s="228" t="s">
        <v>189</v>
      </c>
      <c r="E3755" s="42"/>
      <c r="F3755" s="229" t="s">
        <v>4062</v>
      </c>
      <c r="G3755" s="42"/>
      <c r="H3755" s="42"/>
      <c r="I3755" s="230"/>
      <c r="J3755" s="42"/>
      <c r="K3755" s="42"/>
      <c r="L3755" s="46"/>
      <c r="M3755" s="231"/>
      <c r="N3755" s="232"/>
      <c r="O3755" s="86"/>
      <c r="P3755" s="86"/>
      <c r="Q3755" s="86"/>
      <c r="R3755" s="86"/>
      <c r="S3755" s="86"/>
      <c r="T3755" s="87"/>
      <c r="U3755" s="40"/>
      <c r="V3755" s="40"/>
      <c r="W3755" s="40"/>
      <c r="X3755" s="40"/>
      <c r="Y3755" s="40"/>
      <c r="Z3755" s="40"/>
      <c r="AA3755" s="40"/>
      <c r="AB3755" s="40"/>
      <c r="AC3755" s="40"/>
      <c r="AD3755" s="40"/>
      <c r="AE3755" s="40"/>
      <c r="AT3755" s="19" t="s">
        <v>189</v>
      </c>
      <c r="AU3755" s="19" t="s">
        <v>82</v>
      </c>
    </row>
    <row r="3756" s="12" customFormat="1" ht="22.8" customHeight="1">
      <c r="A3756" s="12"/>
      <c r="B3756" s="199"/>
      <c r="C3756" s="200"/>
      <c r="D3756" s="201" t="s">
        <v>71</v>
      </c>
      <c r="E3756" s="213" t="s">
        <v>4064</v>
      </c>
      <c r="F3756" s="213" t="s">
        <v>4065</v>
      </c>
      <c r="G3756" s="200"/>
      <c r="H3756" s="200"/>
      <c r="I3756" s="203"/>
      <c r="J3756" s="214">
        <f>BK3756</f>
        <v>0</v>
      </c>
      <c r="K3756" s="200"/>
      <c r="L3756" s="205"/>
      <c r="M3756" s="206"/>
      <c r="N3756" s="207"/>
      <c r="O3756" s="207"/>
      <c r="P3756" s="208">
        <f>SUM(P3757:P3770)</f>
        <v>0</v>
      </c>
      <c r="Q3756" s="207"/>
      <c r="R3756" s="208">
        <f>SUM(R3757:R3770)</f>
        <v>3.2503525699999996</v>
      </c>
      <c r="S3756" s="207"/>
      <c r="T3756" s="209">
        <f>SUM(T3757:T3770)</f>
        <v>0</v>
      </c>
      <c r="U3756" s="12"/>
      <c r="V3756" s="12"/>
      <c r="W3756" s="12"/>
      <c r="X3756" s="12"/>
      <c r="Y3756" s="12"/>
      <c r="Z3756" s="12"/>
      <c r="AA3756" s="12"/>
      <c r="AB3756" s="12"/>
      <c r="AC3756" s="12"/>
      <c r="AD3756" s="12"/>
      <c r="AE3756" s="12"/>
      <c r="AR3756" s="210" t="s">
        <v>82</v>
      </c>
      <c r="AT3756" s="211" t="s">
        <v>71</v>
      </c>
      <c r="AU3756" s="211" t="s">
        <v>80</v>
      </c>
      <c r="AY3756" s="210" t="s">
        <v>180</v>
      </c>
      <c r="BK3756" s="212">
        <f>SUM(BK3757:BK3770)</f>
        <v>0</v>
      </c>
    </row>
    <row r="3757" s="2" customFormat="1" ht="24.15" customHeight="1">
      <c r="A3757" s="40"/>
      <c r="B3757" s="41"/>
      <c r="C3757" s="215" t="s">
        <v>4066</v>
      </c>
      <c r="D3757" s="215" t="s">
        <v>182</v>
      </c>
      <c r="E3757" s="216" t="s">
        <v>4067</v>
      </c>
      <c r="F3757" s="217" t="s">
        <v>4068</v>
      </c>
      <c r="G3757" s="218" t="s">
        <v>185</v>
      </c>
      <c r="H3757" s="219">
        <v>96.078999999999994</v>
      </c>
      <c r="I3757" s="220"/>
      <c r="J3757" s="221">
        <f>ROUND(I3757*H3757,2)</f>
        <v>0</v>
      </c>
      <c r="K3757" s="217" t="s">
        <v>19</v>
      </c>
      <c r="L3757" s="46"/>
      <c r="M3757" s="222" t="s">
        <v>19</v>
      </c>
      <c r="N3757" s="223" t="s">
        <v>43</v>
      </c>
      <c r="O3757" s="86"/>
      <c r="P3757" s="224">
        <f>O3757*H3757</f>
        <v>0</v>
      </c>
      <c r="Q3757" s="224">
        <v>0.033829999999999999</v>
      </c>
      <c r="R3757" s="224">
        <f>Q3757*H3757</f>
        <v>3.2503525699999996</v>
      </c>
      <c r="S3757" s="224">
        <v>0</v>
      </c>
      <c r="T3757" s="225">
        <f>S3757*H3757</f>
        <v>0</v>
      </c>
      <c r="U3757" s="40"/>
      <c r="V3757" s="40"/>
      <c r="W3757" s="40"/>
      <c r="X3757" s="40"/>
      <c r="Y3757" s="40"/>
      <c r="Z3757" s="40"/>
      <c r="AA3757" s="40"/>
      <c r="AB3757" s="40"/>
      <c r="AC3757" s="40"/>
      <c r="AD3757" s="40"/>
      <c r="AE3757" s="40"/>
      <c r="AR3757" s="226" t="s">
        <v>286</v>
      </c>
      <c r="AT3757" s="226" t="s">
        <v>182</v>
      </c>
      <c r="AU3757" s="226" t="s">
        <v>82</v>
      </c>
      <c r="AY3757" s="19" t="s">
        <v>180</v>
      </c>
      <c r="BE3757" s="227">
        <f>IF(N3757="základní",J3757,0)</f>
        <v>0</v>
      </c>
      <c r="BF3757" s="227">
        <f>IF(N3757="snížená",J3757,0)</f>
        <v>0</v>
      </c>
      <c r="BG3757" s="227">
        <f>IF(N3757="zákl. přenesená",J3757,0)</f>
        <v>0</v>
      </c>
      <c r="BH3757" s="227">
        <f>IF(N3757="sníž. přenesená",J3757,0)</f>
        <v>0</v>
      </c>
      <c r="BI3757" s="227">
        <f>IF(N3757="nulová",J3757,0)</f>
        <v>0</v>
      </c>
      <c r="BJ3757" s="19" t="s">
        <v>80</v>
      </c>
      <c r="BK3757" s="227">
        <f>ROUND(I3757*H3757,2)</f>
        <v>0</v>
      </c>
      <c r="BL3757" s="19" t="s">
        <v>286</v>
      </c>
      <c r="BM3757" s="226" t="s">
        <v>4069</v>
      </c>
    </row>
    <row r="3758" s="2" customFormat="1">
      <c r="A3758" s="40"/>
      <c r="B3758" s="41"/>
      <c r="C3758" s="42"/>
      <c r="D3758" s="228" t="s">
        <v>189</v>
      </c>
      <c r="E3758" s="42"/>
      <c r="F3758" s="229" t="s">
        <v>4068</v>
      </c>
      <c r="G3758" s="42"/>
      <c r="H3758" s="42"/>
      <c r="I3758" s="230"/>
      <c r="J3758" s="42"/>
      <c r="K3758" s="42"/>
      <c r="L3758" s="46"/>
      <c r="M3758" s="231"/>
      <c r="N3758" s="232"/>
      <c r="O3758" s="86"/>
      <c r="P3758" s="86"/>
      <c r="Q3758" s="86"/>
      <c r="R3758" s="86"/>
      <c r="S3758" s="86"/>
      <c r="T3758" s="87"/>
      <c r="U3758" s="40"/>
      <c r="V3758" s="40"/>
      <c r="W3758" s="40"/>
      <c r="X3758" s="40"/>
      <c r="Y3758" s="40"/>
      <c r="Z3758" s="40"/>
      <c r="AA3758" s="40"/>
      <c r="AB3758" s="40"/>
      <c r="AC3758" s="40"/>
      <c r="AD3758" s="40"/>
      <c r="AE3758" s="40"/>
      <c r="AT3758" s="19" t="s">
        <v>189</v>
      </c>
      <c r="AU3758" s="19" t="s">
        <v>82</v>
      </c>
    </row>
    <row r="3759" s="14" customFormat="1">
      <c r="A3759" s="14"/>
      <c r="B3759" s="246"/>
      <c r="C3759" s="247"/>
      <c r="D3759" s="228" t="s">
        <v>193</v>
      </c>
      <c r="E3759" s="248" t="s">
        <v>19</v>
      </c>
      <c r="F3759" s="249" t="s">
        <v>3715</v>
      </c>
      <c r="G3759" s="247"/>
      <c r="H3759" s="248" t="s">
        <v>19</v>
      </c>
      <c r="I3759" s="250"/>
      <c r="J3759" s="247"/>
      <c r="K3759" s="247"/>
      <c r="L3759" s="251"/>
      <c r="M3759" s="252"/>
      <c r="N3759" s="253"/>
      <c r="O3759" s="253"/>
      <c r="P3759" s="253"/>
      <c r="Q3759" s="253"/>
      <c r="R3759" s="253"/>
      <c r="S3759" s="253"/>
      <c r="T3759" s="254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T3759" s="255" t="s">
        <v>193</v>
      </c>
      <c r="AU3759" s="255" t="s">
        <v>82</v>
      </c>
      <c r="AV3759" s="14" t="s">
        <v>80</v>
      </c>
      <c r="AW3759" s="14" t="s">
        <v>33</v>
      </c>
      <c r="AX3759" s="14" t="s">
        <v>72</v>
      </c>
      <c r="AY3759" s="255" t="s">
        <v>180</v>
      </c>
    </row>
    <row r="3760" s="13" customFormat="1">
      <c r="A3760" s="13"/>
      <c r="B3760" s="235"/>
      <c r="C3760" s="236"/>
      <c r="D3760" s="228" t="s">
        <v>193</v>
      </c>
      <c r="E3760" s="237" t="s">
        <v>19</v>
      </c>
      <c r="F3760" s="238" t="s">
        <v>4070</v>
      </c>
      <c r="G3760" s="236"/>
      <c r="H3760" s="239">
        <v>31.277000000000001</v>
      </c>
      <c r="I3760" s="240"/>
      <c r="J3760" s="236"/>
      <c r="K3760" s="236"/>
      <c r="L3760" s="241"/>
      <c r="M3760" s="242"/>
      <c r="N3760" s="243"/>
      <c r="O3760" s="243"/>
      <c r="P3760" s="243"/>
      <c r="Q3760" s="243"/>
      <c r="R3760" s="243"/>
      <c r="S3760" s="243"/>
      <c r="T3760" s="244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45" t="s">
        <v>193</v>
      </c>
      <c r="AU3760" s="245" t="s">
        <v>82</v>
      </c>
      <c r="AV3760" s="13" t="s">
        <v>82</v>
      </c>
      <c r="AW3760" s="13" t="s">
        <v>33</v>
      </c>
      <c r="AX3760" s="13" t="s">
        <v>72</v>
      </c>
      <c r="AY3760" s="245" t="s">
        <v>180</v>
      </c>
    </row>
    <row r="3761" s="13" customFormat="1">
      <c r="A3761" s="13"/>
      <c r="B3761" s="235"/>
      <c r="C3761" s="236"/>
      <c r="D3761" s="228" t="s">
        <v>193</v>
      </c>
      <c r="E3761" s="237" t="s">
        <v>19</v>
      </c>
      <c r="F3761" s="238" t="s">
        <v>4071</v>
      </c>
      <c r="G3761" s="236"/>
      <c r="H3761" s="239">
        <v>5.0570000000000004</v>
      </c>
      <c r="I3761" s="240"/>
      <c r="J3761" s="236"/>
      <c r="K3761" s="236"/>
      <c r="L3761" s="241"/>
      <c r="M3761" s="242"/>
      <c r="N3761" s="243"/>
      <c r="O3761" s="243"/>
      <c r="P3761" s="243"/>
      <c r="Q3761" s="243"/>
      <c r="R3761" s="243"/>
      <c r="S3761" s="243"/>
      <c r="T3761" s="244"/>
      <c r="U3761" s="13"/>
      <c r="V3761" s="13"/>
      <c r="W3761" s="13"/>
      <c r="X3761" s="13"/>
      <c r="Y3761" s="13"/>
      <c r="Z3761" s="13"/>
      <c r="AA3761" s="13"/>
      <c r="AB3761" s="13"/>
      <c r="AC3761" s="13"/>
      <c r="AD3761" s="13"/>
      <c r="AE3761" s="13"/>
      <c r="AT3761" s="245" t="s">
        <v>193</v>
      </c>
      <c r="AU3761" s="245" t="s">
        <v>82</v>
      </c>
      <c r="AV3761" s="13" t="s">
        <v>82</v>
      </c>
      <c r="AW3761" s="13" t="s">
        <v>33</v>
      </c>
      <c r="AX3761" s="13" t="s">
        <v>72</v>
      </c>
      <c r="AY3761" s="245" t="s">
        <v>180</v>
      </c>
    </row>
    <row r="3762" s="16" customFormat="1">
      <c r="A3762" s="16"/>
      <c r="B3762" s="267"/>
      <c r="C3762" s="268"/>
      <c r="D3762" s="228" t="s">
        <v>193</v>
      </c>
      <c r="E3762" s="269" t="s">
        <v>19</v>
      </c>
      <c r="F3762" s="270" t="s">
        <v>473</v>
      </c>
      <c r="G3762" s="268"/>
      <c r="H3762" s="271">
        <v>36.334000000000003</v>
      </c>
      <c r="I3762" s="272"/>
      <c r="J3762" s="268"/>
      <c r="K3762" s="268"/>
      <c r="L3762" s="273"/>
      <c r="M3762" s="274"/>
      <c r="N3762" s="275"/>
      <c r="O3762" s="275"/>
      <c r="P3762" s="275"/>
      <c r="Q3762" s="275"/>
      <c r="R3762" s="275"/>
      <c r="S3762" s="275"/>
      <c r="T3762" s="276"/>
      <c r="U3762" s="16"/>
      <c r="V3762" s="16"/>
      <c r="W3762" s="16"/>
      <c r="X3762" s="16"/>
      <c r="Y3762" s="16"/>
      <c r="Z3762" s="16"/>
      <c r="AA3762" s="16"/>
      <c r="AB3762" s="16"/>
      <c r="AC3762" s="16"/>
      <c r="AD3762" s="16"/>
      <c r="AE3762" s="16"/>
      <c r="AT3762" s="277" t="s">
        <v>193</v>
      </c>
      <c r="AU3762" s="277" t="s">
        <v>82</v>
      </c>
      <c r="AV3762" s="16" t="s">
        <v>100</v>
      </c>
      <c r="AW3762" s="16" t="s">
        <v>33</v>
      </c>
      <c r="AX3762" s="16" t="s">
        <v>72</v>
      </c>
      <c r="AY3762" s="277" t="s">
        <v>180</v>
      </c>
    </row>
    <row r="3763" s="14" customFormat="1">
      <c r="A3763" s="14"/>
      <c r="B3763" s="246"/>
      <c r="C3763" s="247"/>
      <c r="D3763" s="228" t="s">
        <v>193</v>
      </c>
      <c r="E3763" s="248" t="s">
        <v>19</v>
      </c>
      <c r="F3763" s="249" t="s">
        <v>856</v>
      </c>
      <c r="G3763" s="247"/>
      <c r="H3763" s="248" t="s">
        <v>19</v>
      </c>
      <c r="I3763" s="250"/>
      <c r="J3763" s="247"/>
      <c r="K3763" s="247"/>
      <c r="L3763" s="251"/>
      <c r="M3763" s="252"/>
      <c r="N3763" s="253"/>
      <c r="O3763" s="253"/>
      <c r="P3763" s="253"/>
      <c r="Q3763" s="253"/>
      <c r="R3763" s="253"/>
      <c r="S3763" s="253"/>
      <c r="T3763" s="254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T3763" s="255" t="s">
        <v>193</v>
      </c>
      <c r="AU3763" s="255" t="s">
        <v>82</v>
      </c>
      <c r="AV3763" s="14" t="s">
        <v>80</v>
      </c>
      <c r="AW3763" s="14" t="s">
        <v>33</v>
      </c>
      <c r="AX3763" s="14" t="s">
        <v>72</v>
      </c>
      <c r="AY3763" s="255" t="s">
        <v>180</v>
      </c>
    </row>
    <row r="3764" s="13" customFormat="1">
      <c r="A3764" s="13"/>
      <c r="B3764" s="235"/>
      <c r="C3764" s="236"/>
      <c r="D3764" s="228" t="s">
        <v>193</v>
      </c>
      <c r="E3764" s="237" t="s">
        <v>19</v>
      </c>
      <c r="F3764" s="238" t="s">
        <v>4072</v>
      </c>
      <c r="G3764" s="236"/>
      <c r="H3764" s="239">
        <v>44.115000000000002</v>
      </c>
      <c r="I3764" s="240"/>
      <c r="J3764" s="236"/>
      <c r="K3764" s="236"/>
      <c r="L3764" s="241"/>
      <c r="M3764" s="242"/>
      <c r="N3764" s="243"/>
      <c r="O3764" s="243"/>
      <c r="P3764" s="243"/>
      <c r="Q3764" s="243"/>
      <c r="R3764" s="243"/>
      <c r="S3764" s="243"/>
      <c r="T3764" s="244"/>
      <c r="U3764" s="13"/>
      <c r="V3764" s="13"/>
      <c r="W3764" s="13"/>
      <c r="X3764" s="13"/>
      <c r="Y3764" s="13"/>
      <c r="Z3764" s="13"/>
      <c r="AA3764" s="13"/>
      <c r="AB3764" s="13"/>
      <c r="AC3764" s="13"/>
      <c r="AD3764" s="13"/>
      <c r="AE3764" s="13"/>
      <c r="AT3764" s="245" t="s">
        <v>193</v>
      </c>
      <c r="AU3764" s="245" t="s">
        <v>82</v>
      </c>
      <c r="AV3764" s="13" t="s">
        <v>82</v>
      </c>
      <c r="AW3764" s="13" t="s">
        <v>33</v>
      </c>
      <c r="AX3764" s="13" t="s">
        <v>72</v>
      </c>
      <c r="AY3764" s="245" t="s">
        <v>180</v>
      </c>
    </row>
    <row r="3765" s="13" customFormat="1">
      <c r="A3765" s="13"/>
      <c r="B3765" s="235"/>
      <c r="C3765" s="236"/>
      <c r="D3765" s="228" t="s">
        <v>193</v>
      </c>
      <c r="E3765" s="237" t="s">
        <v>19</v>
      </c>
      <c r="F3765" s="238" t="s">
        <v>4073</v>
      </c>
      <c r="G3765" s="236"/>
      <c r="H3765" s="239">
        <v>15.630000000000001</v>
      </c>
      <c r="I3765" s="240"/>
      <c r="J3765" s="236"/>
      <c r="K3765" s="236"/>
      <c r="L3765" s="241"/>
      <c r="M3765" s="242"/>
      <c r="N3765" s="243"/>
      <c r="O3765" s="243"/>
      <c r="P3765" s="243"/>
      <c r="Q3765" s="243"/>
      <c r="R3765" s="243"/>
      <c r="S3765" s="243"/>
      <c r="T3765" s="244"/>
      <c r="U3765" s="13"/>
      <c r="V3765" s="13"/>
      <c r="W3765" s="13"/>
      <c r="X3765" s="13"/>
      <c r="Y3765" s="13"/>
      <c r="Z3765" s="13"/>
      <c r="AA3765" s="13"/>
      <c r="AB3765" s="13"/>
      <c r="AC3765" s="13"/>
      <c r="AD3765" s="13"/>
      <c r="AE3765" s="13"/>
      <c r="AT3765" s="245" t="s">
        <v>193</v>
      </c>
      <c r="AU3765" s="245" t="s">
        <v>82</v>
      </c>
      <c r="AV3765" s="13" t="s">
        <v>82</v>
      </c>
      <c r="AW3765" s="13" t="s">
        <v>33</v>
      </c>
      <c r="AX3765" s="13" t="s">
        <v>72</v>
      </c>
      <c r="AY3765" s="245" t="s">
        <v>180</v>
      </c>
    </row>
    <row r="3766" s="16" customFormat="1">
      <c r="A3766" s="16"/>
      <c r="B3766" s="267"/>
      <c r="C3766" s="268"/>
      <c r="D3766" s="228" t="s">
        <v>193</v>
      </c>
      <c r="E3766" s="269" t="s">
        <v>19</v>
      </c>
      <c r="F3766" s="270" t="s">
        <v>473</v>
      </c>
      <c r="G3766" s="268"/>
      <c r="H3766" s="271">
        <v>59.745000000000005</v>
      </c>
      <c r="I3766" s="272"/>
      <c r="J3766" s="268"/>
      <c r="K3766" s="268"/>
      <c r="L3766" s="273"/>
      <c r="M3766" s="274"/>
      <c r="N3766" s="275"/>
      <c r="O3766" s="275"/>
      <c r="P3766" s="275"/>
      <c r="Q3766" s="275"/>
      <c r="R3766" s="275"/>
      <c r="S3766" s="275"/>
      <c r="T3766" s="276"/>
      <c r="U3766" s="16"/>
      <c r="V3766" s="16"/>
      <c r="W3766" s="16"/>
      <c r="X3766" s="16"/>
      <c r="Y3766" s="16"/>
      <c r="Z3766" s="16"/>
      <c r="AA3766" s="16"/>
      <c r="AB3766" s="16"/>
      <c r="AC3766" s="16"/>
      <c r="AD3766" s="16"/>
      <c r="AE3766" s="16"/>
      <c r="AT3766" s="277" t="s">
        <v>193</v>
      </c>
      <c r="AU3766" s="277" t="s">
        <v>82</v>
      </c>
      <c r="AV3766" s="16" t="s">
        <v>100</v>
      </c>
      <c r="AW3766" s="16" t="s">
        <v>33</v>
      </c>
      <c r="AX3766" s="16" t="s">
        <v>72</v>
      </c>
      <c r="AY3766" s="277" t="s">
        <v>180</v>
      </c>
    </row>
    <row r="3767" s="15" customFormat="1">
      <c r="A3767" s="15"/>
      <c r="B3767" s="256"/>
      <c r="C3767" s="257"/>
      <c r="D3767" s="228" t="s">
        <v>193</v>
      </c>
      <c r="E3767" s="258" t="s">
        <v>19</v>
      </c>
      <c r="F3767" s="259" t="s">
        <v>353</v>
      </c>
      <c r="G3767" s="257"/>
      <c r="H3767" s="260">
        <v>96.079000000000008</v>
      </c>
      <c r="I3767" s="261"/>
      <c r="J3767" s="257"/>
      <c r="K3767" s="257"/>
      <c r="L3767" s="262"/>
      <c r="M3767" s="263"/>
      <c r="N3767" s="264"/>
      <c r="O3767" s="264"/>
      <c r="P3767" s="264"/>
      <c r="Q3767" s="264"/>
      <c r="R3767" s="264"/>
      <c r="S3767" s="264"/>
      <c r="T3767" s="265"/>
      <c r="U3767" s="15"/>
      <c r="V3767" s="15"/>
      <c r="W3767" s="15"/>
      <c r="X3767" s="15"/>
      <c r="Y3767" s="15"/>
      <c r="Z3767" s="15"/>
      <c r="AA3767" s="15"/>
      <c r="AB3767" s="15"/>
      <c r="AC3767" s="15"/>
      <c r="AD3767" s="15"/>
      <c r="AE3767" s="15"/>
      <c r="AT3767" s="266" t="s">
        <v>193</v>
      </c>
      <c r="AU3767" s="266" t="s">
        <v>82</v>
      </c>
      <c r="AV3767" s="15" t="s">
        <v>187</v>
      </c>
      <c r="AW3767" s="15" t="s">
        <v>33</v>
      </c>
      <c r="AX3767" s="15" t="s">
        <v>80</v>
      </c>
      <c r="AY3767" s="266" t="s">
        <v>180</v>
      </c>
    </row>
    <row r="3768" s="2" customFormat="1" ht="16.5" customHeight="1">
      <c r="A3768" s="40"/>
      <c r="B3768" s="41"/>
      <c r="C3768" s="215" t="s">
        <v>4074</v>
      </c>
      <c r="D3768" s="215" t="s">
        <v>182</v>
      </c>
      <c r="E3768" s="216" t="s">
        <v>4075</v>
      </c>
      <c r="F3768" s="217" t="s">
        <v>4076</v>
      </c>
      <c r="G3768" s="218" t="s">
        <v>3347</v>
      </c>
      <c r="H3768" s="293"/>
      <c r="I3768" s="220"/>
      <c r="J3768" s="221">
        <f>ROUND(I3768*H3768,2)</f>
        <v>0</v>
      </c>
      <c r="K3768" s="217" t="s">
        <v>186</v>
      </c>
      <c r="L3768" s="46"/>
      <c r="M3768" s="222" t="s">
        <v>19</v>
      </c>
      <c r="N3768" s="223" t="s">
        <v>43</v>
      </c>
      <c r="O3768" s="86"/>
      <c r="P3768" s="224">
        <f>O3768*H3768</f>
        <v>0</v>
      </c>
      <c r="Q3768" s="224">
        <v>0</v>
      </c>
      <c r="R3768" s="224">
        <f>Q3768*H3768</f>
        <v>0</v>
      </c>
      <c r="S3768" s="224">
        <v>0</v>
      </c>
      <c r="T3768" s="225">
        <f>S3768*H3768</f>
        <v>0</v>
      </c>
      <c r="U3768" s="40"/>
      <c r="V3768" s="40"/>
      <c r="W3768" s="40"/>
      <c r="X3768" s="40"/>
      <c r="Y3768" s="40"/>
      <c r="Z3768" s="40"/>
      <c r="AA3768" s="40"/>
      <c r="AB3768" s="40"/>
      <c r="AC3768" s="40"/>
      <c r="AD3768" s="40"/>
      <c r="AE3768" s="40"/>
      <c r="AR3768" s="226" t="s">
        <v>286</v>
      </c>
      <c r="AT3768" s="226" t="s">
        <v>182</v>
      </c>
      <c r="AU3768" s="226" t="s">
        <v>82</v>
      </c>
      <c r="AY3768" s="19" t="s">
        <v>180</v>
      </c>
      <c r="BE3768" s="227">
        <f>IF(N3768="základní",J3768,0)</f>
        <v>0</v>
      </c>
      <c r="BF3768" s="227">
        <f>IF(N3768="snížená",J3768,0)</f>
        <v>0</v>
      </c>
      <c r="BG3768" s="227">
        <f>IF(N3768="zákl. přenesená",J3768,0)</f>
        <v>0</v>
      </c>
      <c r="BH3768" s="227">
        <f>IF(N3768="sníž. přenesená",J3768,0)</f>
        <v>0</v>
      </c>
      <c r="BI3768" s="227">
        <f>IF(N3768="nulová",J3768,0)</f>
        <v>0</v>
      </c>
      <c r="BJ3768" s="19" t="s">
        <v>80</v>
      </c>
      <c r="BK3768" s="227">
        <f>ROUND(I3768*H3768,2)</f>
        <v>0</v>
      </c>
      <c r="BL3768" s="19" t="s">
        <v>286</v>
      </c>
      <c r="BM3768" s="226" t="s">
        <v>4077</v>
      </c>
    </row>
    <row r="3769" s="2" customFormat="1">
      <c r="A3769" s="40"/>
      <c r="B3769" s="41"/>
      <c r="C3769" s="42"/>
      <c r="D3769" s="228" t="s">
        <v>189</v>
      </c>
      <c r="E3769" s="42"/>
      <c r="F3769" s="229" t="s">
        <v>4078</v>
      </c>
      <c r="G3769" s="42"/>
      <c r="H3769" s="42"/>
      <c r="I3769" s="230"/>
      <c r="J3769" s="42"/>
      <c r="K3769" s="42"/>
      <c r="L3769" s="46"/>
      <c r="M3769" s="231"/>
      <c r="N3769" s="232"/>
      <c r="O3769" s="86"/>
      <c r="P3769" s="86"/>
      <c r="Q3769" s="86"/>
      <c r="R3769" s="86"/>
      <c r="S3769" s="86"/>
      <c r="T3769" s="87"/>
      <c r="U3769" s="40"/>
      <c r="V3769" s="40"/>
      <c r="W3769" s="40"/>
      <c r="X3769" s="40"/>
      <c r="Y3769" s="40"/>
      <c r="Z3769" s="40"/>
      <c r="AA3769" s="40"/>
      <c r="AB3769" s="40"/>
      <c r="AC3769" s="40"/>
      <c r="AD3769" s="40"/>
      <c r="AE3769" s="40"/>
      <c r="AT3769" s="19" t="s">
        <v>189</v>
      </c>
      <c r="AU3769" s="19" t="s">
        <v>82</v>
      </c>
    </row>
    <row r="3770" s="2" customFormat="1">
      <c r="A3770" s="40"/>
      <c r="B3770" s="41"/>
      <c r="C3770" s="42"/>
      <c r="D3770" s="233" t="s">
        <v>191</v>
      </c>
      <c r="E3770" s="42"/>
      <c r="F3770" s="234" t="s">
        <v>4079</v>
      </c>
      <c r="G3770" s="42"/>
      <c r="H3770" s="42"/>
      <c r="I3770" s="230"/>
      <c r="J3770" s="42"/>
      <c r="K3770" s="42"/>
      <c r="L3770" s="46"/>
      <c r="M3770" s="231"/>
      <c r="N3770" s="232"/>
      <c r="O3770" s="86"/>
      <c r="P3770" s="86"/>
      <c r="Q3770" s="86"/>
      <c r="R3770" s="86"/>
      <c r="S3770" s="86"/>
      <c r="T3770" s="87"/>
      <c r="U3770" s="40"/>
      <c r="V3770" s="40"/>
      <c r="W3770" s="40"/>
      <c r="X3770" s="40"/>
      <c r="Y3770" s="40"/>
      <c r="Z3770" s="40"/>
      <c r="AA3770" s="40"/>
      <c r="AB3770" s="40"/>
      <c r="AC3770" s="40"/>
      <c r="AD3770" s="40"/>
      <c r="AE3770" s="40"/>
      <c r="AT3770" s="19" t="s">
        <v>191</v>
      </c>
      <c r="AU3770" s="19" t="s">
        <v>82</v>
      </c>
    </row>
    <row r="3771" s="12" customFormat="1" ht="22.8" customHeight="1">
      <c r="A3771" s="12"/>
      <c r="B3771" s="199"/>
      <c r="C3771" s="200"/>
      <c r="D3771" s="201" t="s">
        <v>71</v>
      </c>
      <c r="E3771" s="213" t="s">
        <v>4080</v>
      </c>
      <c r="F3771" s="213" t="s">
        <v>4081</v>
      </c>
      <c r="G3771" s="200"/>
      <c r="H3771" s="200"/>
      <c r="I3771" s="203"/>
      <c r="J3771" s="214">
        <f>BK3771</f>
        <v>0</v>
      </c>
      <c r="K3771" s="200"/>
      <c r="L3771" s="205"/>
      <c r="M3771" s="206"/>
      <c r="N3771" s="207"/>
      <c r="O3771" s="207"/>
      <c r="P3771" s="208">
        <f>SUM(P3772:P3913)</f>
        <v>0</v>
      </c>
      <c r="Q3771" s="207"/>
      <c r="R3771" s="208">
        <f>SUM(R3772:R3913)</f>
        <v>5.0720784099999996</v>
      </c>
      <c r="S3771" s="207"/>
      <c r="T3771" s="209">
        <f>SUM(T3772:T3913)</f>
        <v>0</v>
      </c>
      <c r="U3771" s="12"/>
      <c r="V3771" s="12"/>
      <c r="W3771" s="12"/>
      <c r="X3771" s="12"/>
      <c r="Y3771" s="12"/>
      <c r="Z3771" s="12"/>
      <c r="AA3771" s="12"/>
      <c r="AB3771" s="12"/>
      <c r="AC3771" s="12"/>
      <c r="AD3771" s="12"/>
      <c r="AE3771" s="12"/>
      <c r="AR3771" s="210" t="s">
        <v>82</v>
      </c>
      <c r="AT3771" s="211" t="s">
        <v>71</v>
      </c>
      <c r="AU3771" s="211" t="s">
        <v>80</v>
      </c>
      <c r="AY3771" s="210" t="s">
        <v>180</v>
      </c>
      <c r="BK3771" s="212">
        <f>SUM(BK3772:BK3913)</f>
        <v>0</v>
      </c>
    </row>
    <row r="3772" s="2" customFormat="1" ht="21.75" customHeight="1">
      <c r="A3772" s="40"/>
      <c r="B3772" s="41"/>
      <c r="C3772" s="215" t="s">
        <v>4082</v>
      </c>
      <c r="D3772" s="215" t="s">
        <v>182</v>
      </c>
      <c r="E3772" s="216" t="s">
        <v>4083</v>
      </c>
      <c r="F3772" s="217" t="s">
        <v>4084</v>
      </c>
      <c r="G3772" s="218" t="s">
        <v>185</v>
      </c>
      <c r="H3772" s="219">
        <v>8.8559999999999999</v>
      </c>
      <c r="I3772" s="220"/>
      <c r="J3772" s="221">
        <f>ROUND(I3772*H3772,2)</f>
        <v>0</v>
      </c>
      <c r="K3772" s="217" t="s">
        <v>186</v>
      </c>
      <c r="L3772" s="46"/>
      <c r="M3772" s="222" t="s">
        <v>19</v>
      </c>
      <c r="N3772" s="223" t="s">
        <v>43</v>
      </c>
      <c r="O3772" s="86"/>
      <c r="P3772" s="224">
        <f>O3772*H3772</f>
        <v>0</v>
      </c>
      <c r="Q3772" s="224">
        <v>0.031060000000000001</v>
      </c>
      <c r="R3772" s="224">
        <f>Q3772*H3772</f>
        <v>0.27506735999999998</v>
      </c>
      <c r="S3772" s="224">
        <v>0</v>
      </c>
      <c r="T3772" s="225">
        <f>S3772*H3772</f>
        <v>0</v>
      </c>
      <c r="U3772" s="40"/>
      <c r="V3772" s="40"/>
      <c r="W3772" s="40"/>
      <c r="X3772" s="40"/>
      <c r="Y3772" s="40"/>
      <c r="Z3772" s="40"/>
      <c r="AA3772" s="40"/>
      <c r="AB3772" s="40"/>
      <c r="AC3772" s="40"/>
      <c r="AD3772" s="40"/>
      <c r="AE3772" s="40"/>
      <c r="AR3772" s="226" t="s">
        <v>286</v>
      </c>
      <c r="AT3772" s="226" t="s">
        <v>182</v>
      </c>
      <c r="AU3772" s="226" t="s">
        <v>82</v>
      </c>
      <c r="AY3772" s="19" t="s">
        <v>180</v>
      </c>
      <c r="BE3772" s="227">
        <f>IF(N3772="základní",J3772,0)</f>
        <v>0</v>
      </c>
      <c r="BF3772" s="227">
        <f>IF(N3772="snížená",J3772,0)</f>
        <v>0</v>
      </c>
      <c r="BG3772" s="227">
        <f>IF(N3772="zákl. přenesená",J3772,0)</f>
        <v>0</v>
      </c>
      <c r="BH3772" s="227">
        <f>IF(N3772="sníž. přenesená",J3772,0)</f>
        <v>0</v>
      </c>
      <c r="BI3772" s="227">
        <f>IF(N3772="nulová",J3772,0)</f>
        <v>0</v>
      </c>
      <c r="BJ3772" s="19" t="s">
        <v>80</v>
      </c>
      <c r="BK3772" s="227">
        <f>ROUND(I3772*H3772,2)</f>
        <v>0</v>
      </c>
      <c r="BL3772" s="19" t="s">
        <v>286</v>
      </c>
      <c r="BM3772" s="226" t="s">
        <v>4085</v>
      </c>
    </row>
    <row r="3773" s="2" customFormat="1">
      <c r="A3773" s="40"/>
      <c r="B3773" s="41"/>
      <c r="C3773" s="42"/>
      <c r="D3773" s="228" t="s">
        <v>189</v>
      </c>
      <c r="E3773" s="42"/>
      <c r="F3773" s="229" t="s">
        <v>4086</v>
      </c>
      <c r="G3773" s="42"/>
      <c r="H3773" s="42"/>
      <c r="I3773" s="230"/>
      <c r="J3773" s="42"/>
      <c r="K3773" s="42"/>
      <c r="L3773" s="46"/>
      <c r="M3773" s="231"/>
      <c r="N3773" s="232"/>
      <c r="O3773" s="86"/>
      <c r="P3773" s="86"/>
      <c r="Q3773" s="86"/>
      <c r="R3773" s="86"/>
      <c r="S3773" s="86"/>
      <c r="T3773" s="87"/>
      <c r="U3773" s="40"/>
      <c r="V3773" s="40"/>
      <c r="W3773" s="40"/>
      <c r="X3773" s="40"/>
      <c r="Y3773" s="40"/>
      <c r="Z3773" s="40"/>
      <c r="AA3773" s="40"/>
      <c r="AB3773" s="40"/>
      <c r="AC3773" s="40"/>
      <c r="AD3773" s="40"/>
      <c r="AE3773" s="40"/>
      <c r="AT3773" s="19" t="s">
        <v>189</v>
      </c>
      <c r="AU3773" s="19" t="s">
        <v>82</v>
      </c>
    </row>
    <row r="3774" s="2" customFormat="1">
      <c r="A3774" s="40"/>
      <c r="B3774" s="41"/>
      <c r="C3774" s="42"/>
      <c r="D3774" s="233" t="s">
        <v>191</v>
      </c>
      <c r="E3774" s="42"/>
      <c r="F3774" s="234" t="s">
        <v>4087</v>
      </c>
      <c r="G3774" s="42"/>
      <c r="H3774" s="42"/>
      <c r="I3774" s="230"/>
      <c r="J3774" s="42"/>
      <c r="K3774" s="42"/>
      <c r="L3774" s="46"/>
      <c r="M3774" s="231"/>
      <c r="N3774" s="232"/>
      <c r="O3774" s="86"/>
      <c r="P3774" s="86"/>
      <c r="Q3774" s="86"/>
      <c r="R3774" s="86"/>
      <c r="S3774" s="86"/>
      <c r="T3774" s="87"/>
      <c r="U3774" s="40"/>
      <c r="V3774" s="40"/>
      <c r="W3774" s="40"/>
      <c r="X3774" s="40"/>
      <c r="Y3774" s="40"/>
      <c r="Z3774" s="40"/>
      <c r="AA3774" s="40"/>
      <c r="AB3774" s="40"/>
      <c r="AC3774" s="40"/>
      <c r="AD3774" s="40"/>
      <c r="AE3774" s="40"/>
      <c r="AT3774" s="19" t="s">
        <v>191</v>
      </c>
      <c r="AU3774" s="19" t="s">
        <v>82</v>
      </c>
    </row>
    <row r="3775" s="14" customFormat="1">
      <c r="A3775" s="14"/>
      <c r="B3775" s="246"/>
      <c r="C3775" s="247"/>
      <c r="D3775" s="228" t="s">
        <v>193</v>
      </c>
      <c r="E3775" s="248" t="s">
        <v>19</v>
      </c>
      <c r="F3775" s="249" t="s">
        <v>4088</v>
      </c>
      <c r="G3775" s="247"/>
      <c r="H3775" s="248" t="s">
        <v>19</v>
      </c>
      <c r="I3775" s="250"/>
      <c r="J3775" s="247"/>
      <c r="K3775" s="247"/>
      <c r="L3775" s="251"/>
      <c r="M3775" s="252"/>
      <c r="N3775" s="253"/>
      <c r="O3775" s="253"/>
      <c r="P3775" s="253"/>
      <c r="Q3775" s="253"/>
      <c r="R3775" s="253"/>
      <c r="S3775" s="253"/>
      <c r="T3775" s="254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55" t="s">
        <v>193</v>
      </c>
      <c r="AU3775" s="255" t="s">
        <v>82</v>
      </c>
      <c r="AV3775" s="14" t="s">
        <v>80</v>
      </c>
      <c r="AW3775" s="14" t="s">
        <v>33</v>
      </c>
      <c r="AX3775" s="14" t="s">
        <v>72</v>
      </c>
      <c r="AY3775" s="255" t="s">
        <v>180</v>
      </c>
    </row>
    <row r="3776" s="13" customFormat="1">
      <c r="A3776" s="13"/>
      <c r="B3776" s="235"/>
      <c r="C3776" s="236"/>
      <c r="D3776" s="228" t="s">
        <v>193</v>
      </c>
      <c r="E3776" s="237" t="s">
        <v>19</v>
      </c>
      <c r="F3776" s="238" t="s">
        <v>4089</v>
      </c>
      <c r="G3776" s="236"/>
      <c r="H3776" s="239">
        <v>8.8559999999999999</v>
      </c>
      <c r="I3776" s="240"/>
      <c r="J3776" s="236"/>
      <c r="K3776" s="236"/>
      <c r="L3776" s="241"/>
      <c r="M3776" s="242"/>
      <c r="N3776" s="243"/>
      <c r="O3776" s="243"/>
      <c r="P3776" s="243"/>
      <c r="Q3776" s="243"/>
      <c r="R3776" s="243"/>
      <c r="S3776" s="243"/>
      <c r="T3776" s="244"/>
      <c r="U3776" s="13"/>
      <c r="V3776" s="13"/>
      <c r="W3776" s="13"/>
      <c r="X3776" s="13"/>
      <c r="Y3776" s="13"/>
      <c r="Z3776" s="13"/>
      <c r="AA3776" s="13"/>
      <c r="AB3776" s="13"/>
      <c r="AC3776" s="13"/>
      <c r="AD3776" s="13"/>
      <c r="AE3776" s="13"/>
      <c r="AT3776" s="245" t="s">
        <v>193</v>
      </c>
      <c r="AU3776" s="245" t="s">
        <v>82</v>
      </c>
      <c r="AV3776" s="13" t="s">
        <v>82</v>
      </c>
      <c r="AW3776" s="13" t="s">
        <v>33</v>
      </c>
      <c r="AX3776" s="13" t="s">
        <v>80</v>
      </c>
      <c r="AY3776" s="245" t="s">
        <v>180</v>
      </c>
    </row>
    <row r="3777" s="2" customFormat="1" ht="21.75" customHeight="1">
      <c r="A3777" s="40"/>
      <c r="B3777" s="41"/>
      <c r="C3777" s="215" t="s">
        <v>4090</v>
      </c>
      <c r="D3777" s="215" t="s">
        <v>182</v>
      </c>
      <c r="E3777" s="216" t="s">
        <v>4091</v>
      </c>
      <c r="F3777" s="217" t="s">
        <v>4092</v>
      </c>
      <c r="G3777" s="218" t="s">
        <v>185</v>
      </c>
      <c r="H3777" s="219">
        <v>22.359999999999999</v>
      </c>
      <c r="I3777" s="220"/>
      <c r="J3777" s="221">
        <f>ROUND(I3777*H3777,2)</f>
        <v>0</v>
      </c>
      <c r="K3777" s="217" t="s">
        <v>186</v>
      </c>
      <c r="L3777" s="46"/>
      <c r="M3777" s="222" t="s">
        <v>19</v>
      </c>
      <c r="N3777" s="223" t="s">
        <v>43</v>
      </c>
      <c r="O3777" s="86"/>
      <c r="P3777" s="224">
        <f>O3777*H3777</f>
        <v>0</v>
      </c>
      <c r="Q3777" s="224">
        <v>0.03209</v>
      </c>
      <c r="R3777" s="224">
        <f>Q3777*H3777</f>
        <v>0.71753239999999996</v>
      </c>
      <c r="S3777" s="224">
        <v>0</v>
      </c>
      <c r="T3777" s="225">
        <f>S3777*H3777</f>
        <v>0</v>
      </c>
      <c r="U3777" s="40"/>
      <c r="V3777" s="40"/>
      <c r="W3777" s="40"/>
      <c r="X3777" s="40"/>
      <c r="Y3777" s="40"/>
      <c r="Z3777" s="40"/>
      <c r="AA3777" s="40"/>
      <c r="AB3777" s="40"/>
      <c r="AC3777" s="40"/>
      <c r="AD3777" s="40"/>
      <c r="AE3777" s="40"/>
      <c r="AR3777" s="226" t="s">
        <v>286</v>
      </c>
      <c r="AT3777" s="226" t="s">
        <v>182</v>
      </c>
      <c r="AU3777" s="226" t="s">
        <v>82</v>
      </c>
      <c r="AY3777" s="19" t="s">
        <v>180</v>
      </c>
      <c r="BE3777" s="227">
        <f>IF(N3777="základní",J3777,0)</f>
        <v>0</v>
      </c>
      <c r="BF3777" s="227">
        <f>IF(N3777="snížená",J3777,0)</f>
        <v>0</v>
      </c>
      <c r="BG3777" s="227">
        <f>IF(N3777="zákl. přenesená",J3777,0)</f>
        <v>0</v>
      </c>
      <c r="BH3777" s="227">
        <f>IF(N3777="sníž. přenesená",J3777,0)</f>
        <v>0</v>
      </c>
      <c r="BI3777" s="227">
        <f>IF(N3777="nulová",J3777,0)</f>
        <v>0</v>
      </c>
      <c r="BJ3777" s="19" t="s">
        <v>80</v>
      </c>
      <c r="BK3777" s="227">
        <f>ROUND(I3777*H3777,2)</f>
        <v>0</v>
      </c>
      <c r="BL3777" s="19" t="s">
        <v>286</v>
      </c>
      <c r="BM3777" s="226" t="s">
        <v>4093</v>
      </c>
    </row>
    <row r="3778" s="2" customFormat="1">
      <c r="A3778" s="40"/>
      <c r="B3778" s="41"/>
      <c r="C3778" s="42"/>
      <c r="D3778" s="228" t="s">
        <v>189</v>
      </c>
      <c r="E3778" s="42"/>
      <c r="F3778" s="229" t="s">
        <v>4094</v>
      </c>
      <c r="G3778" s="42"/>
      <c r="H3778" s="42"/>
      <c r="I3778" s="230"/>
      <c r="J3778" s="42"/>
      <c r="K3778" s="42"/>
      <c r="L3778" s="46"/>
      <c r="M3778" s="231"/>
      <c r="N3778" s="232"/>
      <c r="O3778" s="86"/>
      <c r="P3778" s="86"/>
      <c r="Q3778" s="86"/>
      <c r="R3778" s="86"/>
      <c r="S3778" s="86"/>
      <c r="T3778" s="87"/>
      <c r="U3778" s="40"/>
      <c r="V3778" s="40"/>
      <c r="W3778" s="40"/>
      <c r="X3778" s="40"/>
      <c r="Y3778" s="40"/>
      <c r="Z3778" s="40"/>
      <c r="AA3778" s="40"/>
      <c r="AB3778" s="40"/>
      <c r="AC3778" s="40"/>
      <c r="AD3778" s="40"/>
      <c r="AE3778" s="40"/>
      <c r="AT3778" s="19" t="s">
        <v>189</v>
      </c>
      <c r="AU3778" s="19" t="s">
        <v>82</v>
      </c>
    </row>
    <row r="3779" s="2" customFormat="1">
      <c r="A3779" s="40"/>
      <c r="B3779" s="41"/>
      <c r="C3779" s="42"/>
      <c r="D3779" s="233" t="s">
        <v>191</v>
      </c>
      <c r="E3779" s="42"/>
      <c r="F3779" s="234" t="s">
        <v>4095</v>
      </c>
      <c r="G3779" s="42"/>
      <c r="H3779" s="42"/>
      <c r="I3779" s="230"/>
      <c r="J3779" s="42"/>
      <c r="K3779" s="42"/>
      <c r="L3779" s="46"/>
      <c r="M3779" s="231"/>
      <c r="N3779" s="232"/>
      <c r="O3779" s="86"/>
      <c r="P3779" s="86"/>
      <c r="Q3779" s="86"/>
      <c r="R3779" s="86"/>
      <c r="S3779" s="86"/>
      <c r="T3779" s="87"/>
      <c r="U3779" s="40"/>
      <c r="V3779" s="40"/>
      <c r="W3779" s="40"/>
      <c r="X3779" s="40"/>
      <c r="Y3779" s="40"/>
      <c r="Z3779" s="40"/>
      <c r="AA3779" s="40"/>
      <c r="AB3779" s="40"/>
      <c r="AC3779" s="40"/>
      <c r="AD3779" s="40"/>
      <c r="AE3779" s="40"/>
      <c r="AT3779" s="19" t="s">
        <v>191</v>
      </c>
      <c r="AU3779" s="19" t="s">
        <v>82</v>
      </c>
    </row>
    <row r="3780" s="14" customFormat="1">
      <c r="A3780" s="14"/>
      <c r="B3780" s="246"/>
      <c r="C3780" s="247"/>
      <c r="D3780" s="228" t="s">
        <v>193</v>
      </c>
      <c r="E3780" s="248" t="s">
        <v>19</v>
      </c>
      <c r="F3780" s="249" t="s">
        <v>4096</v>
      </c>
      <c r="G3780" s="247"/>
      <c r="H3780" s="248" t="s">
        <v>19</v>
      </c>
      <c r="I3780" s="250"/>
      <c r="J3780" s="247"/>
      <c r="K3780" s="247"/>
      <c r="L3780" s="251"/>
      <c r="M3780" s="252"/>
      <c r="N3780" s="253"/>
      <c r="O3780" s="253"/>
      <c r="P3780" s="253"/>
      <c r="Q3780" s="253"/>
      <c r="R3780" s="253"/>
      <c r="S3780" s="253"/>
      <c r="T3780" s="254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T3780" s="255" t="s">
        <v>193</v>
      </c>
      <c r="AU3780" s="255" t="s">
        <v>82</v>
      </c>
      <c r="AV3780" s="14" t="s">
        <v>80</v>
      </c>
      <c r="AW3780" s="14" t="s">
        <v>33</v>
      </c>
      <c r="AX3780" s="14" t="s">
        <v>72</v>
      </c>
      <c r="AY3780" s="255" t="s">
        <v>180</v>
      </c>
    </row>
    <row r="3781" s="13" customFormat="1">
      <c r="A3781" s="13"/>
      <c r="B3781" s="235"/>
      <c r="C3781" s="236"/>
      <c r="D3781" s="228" t="s">
        <v>193</v>
      </c>
      <c r="E3781" s="237" t="s">
        <v>19</v>
      </c>
      <c r="F3781" s="238" t="s">
        <v>4097</v>
      </c>
      <c r="G3781" s="236"/>
      <c r="H3781" s="239">
        <v>22.359999999999999</v>
      </c>
      <c r="I3781" s="240"/>
      <c r="J3781" s="236"/>
      <c r="K3781" s="236"/>
      <c r="L3781" s="241"/>
      <c r="M3781" s="242"/>
      <c r="N3781" s="243"/>
      <c r="O3781" s="243"/>
      <c r="P3781" s="243"/>
      <c r="Q3781" s="243"/>
      <c r="R3781" s="243"/>
      <c r="S3781" s="243"/>
      <c r="T3781" s="244"/>
      <c r="U3781" s="13"/>
      <c r="V3781" s="13"/>
      <c r="W3781" s="13"/>
      <c r="X3781" s="13"/>
      <c r="Y3781" s="13"/>
      <c r="Z3781" s="13"/>
      <c r="AA3781" s="13"/>
      <c r="AB3781" s="13"/>
      <c r="AC3781" s="13"/>
      <c r="AD3781" s="13"/>
      <c r="AE3781" s="13"/>
      <c r="AT3781" s="245" t="s">
        <v>193</v>
      </c>
      <c r="AU3781" s="245" t="s">
        <v>82</v>
      </c>
      <c r="AV3781" s="13" t="s">
        <v>82</v>
      </c>
      <c r="AW3781" s="13" t="s">
        <v>33</v>
      </c>
      <c r="AX3781" s="13" t="s">
        <v>80</v>
      </c>
      <c r="AY3781" s="245" t="s">
        <v>180</v>
      </c>
    </row>
    <row r="3782" s="2" customFormat="1" ht="24.15" customHeight="1">
      <c r="A3782" s="40"/>
      <c r="B3782" s="41"/>
      <c r="C3782" s="215" t="s">
        <v>4098</v>
      </c>
      <c r="D3782" s="215" t="s">
        <v>182</v>
      </c>
      <c r="E3782" s="216" t="s">
        <v>4099</v>
      </c>
      <c r="F3782" s="217" t="s">
        <v>4100</v>
      </c>
      <c r="G3782" s="218" t="s">
        <v>185</v>
      </c>
      <c r="H3782" s="219">
        <v>10.968999999999999</v>
      </c>
      <c r="I3782" s="220"/>
      <c r="J3782" s="221">
        <f>ROUND(I3782*H3782,2)</f>
        <v>0</v>
      </c>
      <c r="K3782" s="217" t="s">
        <v>186</v>
      </c>
      <c r="L3782" s="46"/>
      <c r="M3782" s="222" t="s">
        <v>19</v>
      </c>
      <c r="N3782" s="223" t="s">
        <v>43</v>
      </c>
      <c r="O3782" s="86"/>
      <c r="P3782" s="224">
        <f>O3782*H3782</f>
        <v>0</v>
      </c>
      <c r="Q3782" s="224">
        <v>0.065449999999999994</v>
      </c>
      <c r="R3782" s="224">
        <f>Q3782*H3782</f>
        <v>0.71792104999999995</v>
      </c>
      <c r="S3782" s="224">
        <v>0</v>
      </c>
      <c r="T3782" s="225">
        <f>S3782*H3782</f>
        <v>0</v>
      </c>
      <c r="U3782" s="40"/>
      <c r="V3782" s="40"/>
      <c r="W3782" s="40"/>
      <c r="X3782" s="40"/>
      <c r="Y3782" s="40"/>
      <c r="Z3782" s="40"/>
      <c r="AA3782" s="40"/>
      <c r="AB3782" s="40"/>
      <c r="AC3782" s="40"/>
      <c r="AD3782" s="40"/>
      <c r="AE3782" s="40"/>
      <c r="AR3782" s="226" t="s">
        <v>286</v>
      </c>
      <c r="AT3782" s="226" t="s">
        <v>182</v>
      </c>
      <c r="AU3782" s="226" t="s">
        <v>82</v>
      </c>
      <c r="AY3782" s="19" t="s">
        <v>180</v>
      </c>
      <c r="BE3782" s="227">
        <f>IF(N3782="základní",J3782,0)</f>
        <v>0</v>
      </c>
      <c r="BF3782" s="227">
        <f>IF(N3782="snížená",J3782,0)</f>
        <v>0</v>
      </c>
      <c r="BG3782" s="227">
        <f>IF(N3782="zákl. přenesená",J3782,0)</f>
        <v>0</v>
      </c>
      <c r="BH3782" s="227">
        <f>IF(N3782="sníž. přenesená",J3782,0)</f>
        <v>0</v>
      </c>
      <c r="BI3782" s="227">
        <f>IF(N3782="nulová",J3782,0)</f>
        <v>0</v>
      </c>
      <c r="BJ3782" s="19" t="s">
        <v>80</v>
      </c>
      <c r="BK3782" s="227">
        <f>ROUND(I3782*H3782,2)</f>
        <v>0</v>
      </c>
      <c r="BL3782" s="19" t="s">
        <v>286</v>
      </c>
      <c r="BM3782" s="226" t="s">
        <v>4101</v>
      </c>
    </row>
    <row r="3783" s="2" customFormat="1">
      <c r="A3783" s="40"/>
      <c r="B3783" s="41"/>
      <c r="C3783" s="42"/>
      <c r="D3783" s="228" t="s">
        <v>189</v>
      </c>
      <c r="E3783" s="42"/>
      <c r="F3783" s="229" t="s">
        <v>4102</v>
      </c>
      <c r="G3783" s="42"/>
      <c r="H3783" s="42"/>
      <c r="I3783" s="230"/>
      <c r="J3783" s="42"/>
      <c r="K3783" s="42"/>
      <c r="L3783" s="46"/>
      <c r="M3783" s="231"/>
      <c r="N3783" s="232"/>
      <c r="O3783" s="86"/>
      <c r="P3783" s="86"/>
      <c r="Q3783" s="86"/>
      <c r="R3783" s="86"/>
      <c r="S3783" s="86"/>
      <c r="T3783" s="87"/>
      <c r="U3783" s="40"/>
      <c r="V3783" s="40"/>
      <c r="W3783" s="40"/>
      <c r="X3783" s="40"/>
      <c r="Y3783" s="40"/>
      <c r="Z3783" s="40"/>
      <c r="AA3783" s="40"/>
      <c r="AB3783" s="40"/>
      <c r="AC3783" s="40"/>
      <c r="AD3783" s="40"/>
      <c r="AE3783" s="40"/>
      <c r="AT3783" s="19" t="s">
        <v>189</v>
      </c>
      <c r="AU3783" s="19" t="s">
        <v>82</v>
      </c>
    </row>
    <row r="3784" s="2" customFormat="1">
      <c r="A3784" s="40"/>
      <c r="B3784" s="41"/>
      <c r="C3784" s="42"/>
      <c r="D3784" s="233" t="s">
        <v>191</v>
      </c>
      <c r="E3784" s="42"/>
      <c r="F3784" s="234" t="s">
        <v>4103</v>
      </c>
      <c r="G3784" s="42"/>
      <c r="H3784" s="42"/>
      <c r="I3784" s="230"/>
      <c r="J3784" s="42"/>
      <c r="K3784" s="42"/>
      <c r="L3784" s="46"/>
      <c r="M3784" s="231"/>
      <c r="N3784" s="232"/>
      <c r="O3784" s="86"/>
      <c r="P3784" s="86"/>
      <c r="Q3784" s="86"/>
      <c r="R3784" s="86"/>
      <c r="S3784" s="86"/>
      <c r="T3784" s="87"/>
      <c r="U3784" s="40"/>
      <c r="V3784" s="40"/>
      <c r="W3784" s="40"/>
      <c r="X3784" s="40"/>
      <c r="Y3784" s="40"/>
      <c r="Z3784" s="40"/>
      <c r="AA3784" s="40"/>
      <c r="AB3784" s="40"/>
      <c r="AC3784" s="40"/>
      <c r="AD3784" s="40"/>
      <c r="AE3784" s="40"/>
      <c r="AT3784" s="19" t="s">
        <v>191</v>
      </c>
      <c r="AU3784" s="19" t="s">
        <v>82</v>
      </c>
    </row>
    <row r="3785" s="14" customFormat="1">
      <c r="A3785" s="14"/>
      <c r="B3785" s="246"/>
      <c r="C3785" s="247"/>
      <c r="D3785" s="228" t="s">
        <v>193</v>
      </c>
      <c r="E3785" s="248" t="s">
        <v>19</v>
      </c>
      <c r="F3785" s="249" t="s">
        <v>4104</v>
      </c>
      <c r="G3785" s="247"/>
      <c r="H3785" s="248" t="s">
        <v>19</v>
      </c>
      <c r="I3785" s="250"/>
      <c r="J3785" s="247"/>
      <c r="K3785" s="247"/>
      <c r="L3785" s="251"/>
      <c r="M3785" s="252"/>
      <c r="N3785" s="253"/>
      <c r="O3785" s="253"/>
      <c r="P3785" s="253"/>
      <c r="Q3785" s="253"/>
      <c r="R3785" s="253"/>
      <c r="S3785" s="253"/>
      <c r="T3785" s="254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55" t="s">
        <v>193</v>
      </c>
      <c r="AU3785" s="255" t="s">
        <v>82</v>
      </c>
      <c r="AV3785" s="14" t="s">
        <v>80</v>
      </c>
      <c r="AW3785" s="14" t="s">
        <v>33</v>
      </c>
      <c r="AX3785" s="14" t="s">
        <v>72</v>
      </c>
      <c r="AY3785" s="255" t="s">
        <v>180</v>
      </c>
    </row>
    <row r="3786" s="13" customFormat="1">
      <c r="A3786" s="13"/>
      <c r="B3786" s="235"/>
      <c r="C3786" s="236"/>
      <c r="D3786" s="228" t="s">
        <v>193</v>
      </c>
      <c r="E3786" s="237" t="s">
        <v>19</v>
      </c>
      <c r="F3786" s="238" t="s">
        <v>4105</v>
      </c>
      <c r="G3786" s="236"/>
      <c r="H3786" s="239">
        <v>10.968999999999999</v>
      </c>
      <c r="I3786" s="240"/>
      <c r="J3786" s="236"/>
      <c r="K3786" s="236"/>
      <c r="L3786" s="241"/>
      <c r="M3786" s="242"/>
      <c r="N3786" s="243"/>
      <c r="O3786" s="243"/>
      <c r="P3786" s="243"/>
      <c r="Q3786" s="243"/>
      <c r="R3786" s="243"/>
      <c r="S3786" s="243"/>
      <c r="T3786" s="244"/>
      <c r="U3786" s="13"/>
      <c r="V3786" s="13"/>
      <c r="W3786" s="13"/>
      <c r="X3786" s="13"/>
      <c r="Y3786" s="13"/>
      <c r="Z3786" s="13"/>
      <c r="AA3786" s="13"/>
      <c r="AB3786" s="13"/>
      <c r="AC3786" s="13"/>
      <c r="AD3786" s="13"/>
      <c r="AE3786" s="13"/>
      <c r="AT3786" s="245" t="s">
        <v>193</v>
      </c>
      <c r="AU3786" s="245" t="s">
        <v>82</v>
      </c>
      <c r="AV3786" s="13" t="s">
        <v>82</v>
      </c>
      <c r="AW3786" s="13" t="s">
        <v>33</v>
      </c>
      <c r="AX3786" s="13" t="s">
        <v>80</v>
      </c>
      <c r="AY3786" s="245" t="s">
        <v>180</v>
      </c>
    </row>
    <row r="3787" s="2" customFormat="1" ht="16.5" customHeight="1">
      <c r="A3787" s="40"/>
      <c r="B3787" s="41"/>
      <c r="C3787" s="215" t="s">
        <v>4106</v>
      </c>
      <c r="D3787" s="215" t="s">
        <v>182</v>
      </c>
      <c r="E3787" s="216" t="s">
        <v>4107</v>
      </c>
      <c r="F3787" s="217" t="s">
        <v>4108</v>
      </c>
      <c r="G3787" s="218" t="s">
        <v>185</v>
      </c>
      <c r="H3787" s="219">
        <v>221.72999999999999</v>
      </c>
      <c r="I3787" s="220"/>
      <c r="J3787" s="221">
        <f>ROUND(I3787*H3787,2)</f>
        <v>0</v>
      </c>
      <c r="K3787" s="217" t="s">
        <v>186</v>
      </c>
      <c r="L3787" s="46"/>
      <c r="M3787" s="222" t="s">
        <v>19</v>
      </c>
      <c r="N3787" s="223" t="s">
        <v>43</v>
      </c>
      <c r="O3787" s="86"/>
      <c r="P3787" s="224">
        <f>O3787*H3787</f>
        <v>0</v>
      </c>
      <c r="Q3787" s="224">
        <v>0.012200000000000001</v>
      </c>
      <c r="R3787" s="224">
        <f>Q3787*H3787</f>
        <v>2.7051060000000002</v>
      </c>
      <c r="S3787" s="224">
        <v>0</v>
      </c>
      <c r="T3787" s="225">
        <f>S3787*H3787</f>
        <v>0</v>
      </c>
      <c r="U3787" s="40"/>
      <c r="V3787" s="40"/>
      <c r="W3787" s="40"/>
      <c r="X3787" s="40"/>
      <c r="Y3787" s="40"/>
      <c r="Z3787" s="40"/>
      <c r="AA3787" s="40"/>
      <c r="AB3787" s="40"/>
      <c r="AC3787" s="40"/>
      <c r="AD3787" s="40"/>
      <c r="AE3787" s="40"/>
      <c r="AR3787" s="226" t="s">
        <v>286</v>
      </c>
      <c r="AT3787" s="226" t="s">
        <v>182</v>
      </c>
      <c r="AU3787" s="226" t="s">
        <v>82</v>
      </c>
      <c r="AY3787" s="19" t="s">
        <v>180</v>
      </c>
      <c r="BE3787" s="227">
        <f>IF(N3787="základní",J3787,0)</f>
        <v>0</v>
      </c>
      <c r="BF3787" s="227">
        <f>IF(N3787="snížená",J3787,0)</f>
        <v>0</v>
      </c>
      <c r="BG3787" s="227">
        <f>IF(N3787="zákl. přenesená",J3787,0)</f>
        <v>0</v>
      </c>
      <c r="BH3787" s="227">
        <f>IF(N3787="sníž. přenesená",J3787,0)</f>
        <v>0</v>
      </c>
      <c r="BI3787" s="227">
        <f>IF(N3787="nulová",J3787,0)</f>
        <v>0</v>
      </c>
      <c r="BJ3787" s="19" t="s">
        <v>80</v>
      </c>
      <c r="BK3787" s="227">
        <f>ROUND(I3787*H3787,2)</f>
        <v>0</v>
      </c>
      <c r="BL3787" s="19" t="s">
        <v>286</v>
      </c>
      <c r="BM3787" s="226" t="s">
        <v>4109</v>
      </c>
    </row>
    <row r="3788" s="2" customFormat="1">
      <c r="A3788" s="40"/>
      <c r="B3788" s="41"/>
      <c r="C3788" s="42"/>
      <c r="D3788" s="228" t="s">
        <v>189</v>
      </c>
      <c r="E3788" s="42"/>
      <c r="F3788" s="229" t="s">
        <v>4110</v>
      </c>
      <c r="G3788" s="42"/>
      <c r="H3788" s="42"/>
      <c r="I3788" s="230"/>
      <c r="J3788" s="42"/>
      <c r="K3788" s="42"/>
      <c r="L3788" s="46"/>
      <c r="M3788" s="231"/>
      <c r="N3788" s="232"/>
      <c r="O3788" s="86"/>
      <c r="P3788" s="86"/>
      <c r="Q3788" s="86"/>
      <c r="R3788" s="86"/>
      <c r="S3788" s="86"/>
      <c r="T3788" s="87"/>
      <c r="U3788" s="40"/>
      <c r="V3788" s="40"/>
      <c r="W3788" s="40"/>
      <c r="X3788" s="40"/>
      <c r="Y3788" s="40"/>
      <c r="Z3788" s="40"/>
      <c r="AA3788" s="40"/>
      <c r="AB3788" s="40"/>
      <c r="AC3788" s="40"/>
      <c r="AD3788" s="40"/>
      <c r="AE3788" s="40"/>
      <c r="AT3788" s="19" t="s">
        <v>189</v>
      </c>
      <c r="AU3788" s="19" t="s">
        <v>82</v>
      </c>
    </row>
    <row r="3789" s="2" customFormat="1">
      <c r="A3789" s="40"/>
      <c r="B3789" s="41"/>
      <c r="C3789" s="42"/>
      <c r="D3789" s="233" t="s">
        <v>191</v>
      </c>
      <c r="E3789" s="42"/>
      <c r="F3789" s="234" t="s">
        <v>4111</v>
      </c>
      <c r="G3789" s="42"/>
      <c r="H3789" s="42"/>
      <c r="I3789" s="230"/>
      <c r="J3789" s="42"/>
      <c r="K3789" s="42"/>
      <c r="L3789" s="46"/>
      <c r="M3789" s="231"/>
      <c r="N3789" s="232"/>
      <c r="O3789" s="86"/>
      <c r="P3789" s="86"/>
      <c r="Q3789" s="86"/>
      <c r="R3789" s="86"/>
      <c r="S3789" s="86"/>
      <c r="T3789" s="87"/>
      <c r="U3789" s="40"/>
      <c r="V3789" s="40"/>
      <c r="W3789" s="40"/>
      <c r="X3789" s="40"/>
      <c r="Y3789" s="40"/>
      <c r="Z3789" s="40"/>
      <c r="AA3789" s="40"/>
      <c r="AB3789" s="40"/>
      <c r="AC3789" s="40"/>
      <c r="AD3789" s="40"/>
      <c r="AE3789" s="40"/>
      <c r="AT3789" s="19" t="s">
        <v>191</v>
      </c>
      <c r="AU3789" s="19" t="s">
        <v>82</v>
      </c>
    </row>
    <row r="3790" s="14" customFormat="1">
      <c r="A3790" s="14"/>
      <c r="B3790" s="246"/>
      <c r="C3790" s="247"/>
      <c r="D3790" s="228" t="s">
        <v>193</v>
      </c>
      <c r="E3790" s="248" t="s">
        <v>19</v>
      </c>
      <c r="F3790" s="249" t="s">
        <v>1218</v>
      </c>
      <c r="G3790" s="247"/>
      <c r="H3790" s="248" t="s">
        <v>19</v>
      </c>
      <c r="I3790" s="250"/>
      <c r="J3790" s="247"/>
      <c r="K3790" s="247"/>
      <c r="L3790" s="251"/>
      <c r="M3790" s="252"/>
      <c r="N3790" s="253"/>
      <c r="O3790" s="253"/>
      <c r="P3790" s="253"/>
      <c r="Q3790" s="253"/>
      <c r="R3790" s="253"/>
      <c r="S3790" s="253"/>
      <c r="T3790" s="254"/>
      <c r="U3790" s="14"/>
      <c r="V3790" s="14"/>
      <c r="W3790" s="14"/>
      <c r="X3790" s="14"/>
      <c r="Y3790" s="14"/>
      <c r="Z3790" s="14"/>
      <c r="AA3790" s="14"/>
      <c r="AB3790" s="14"/>
      <c r="AC3790" s="14"/>
      <c r="AD3790" s="14"/>
      <c r="AE3790" s="14"/>
      <c r="AT3790" s="255" t="s">
        <v>193</v>
      </c>
      <c r="AU3790" s="255" t="s">
        <v>82</v>
      </c>
      <c r="AV3790" s="14" t="s">
        <v>80</v>
      </c>
      <c r="AW3790" s="14" t="s">
        <v>33</v>
      </c>
      <c r="AX3790" s="14" t="s">
        <v>72</v>
      </c>
      <c r="AY3790" s="255" t="s">
        <v>180</v>
      </c>
    </row>
    <row r="3791" s="14" customFormat="1">
      <c r="A3791" s="14"/>
      <c r="B3791" s="246"/>
      <c r="C3791" s="247"/>
      <c r="D3791" s="228" t="s">
        <v>193</v>
      </c>
      <c r="E3791" s="248" t="s">
        <v>19</v>
      </c>
      <c r="F3791" s="249" t="s">
        <v>4112</v>
      </c>
      <c r="G3791" s="247"/>
      <c r="H3791" s="248" t="s">
        <v>19</v>
      </c>
      <c r="I3791" s="250"/>
      <c r="J3791" s="247"/>
      <c r="K3791" s="247"/>
      <c r="L3791" s="251"/>
      <c r="M3791" s="252"/>
      <c r="N3791" s="253"/>
      <c r="O3791" s="253"/>
      <c r="P3791" s="253"/>
      <c r="Q3791" s="253"/>
      <c r="R3791" s="253"/>
      <c r="S3791" s="253"/>
      <c r="T3791" s="254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55" t="s">
        <v>193</v>
      </c>
      <c r="AU3791" s="255" t="s">
        <v>82</v>
      </c>
      <c r="AV3791" s="14" t="s">
        <v>80</v>
      </c>
      <c r="AW3791" s="14" t="s">
        <v>33</v>
      </c>
      <c r="AX3791" s="14" t="s">
        <v>72</v>
      </c>
      <c r="AY3791" s="255" t="s">
        <v>180</v>
      </c>
    </row>
    <row r="3792" s="13" customFormat="1">
      <c r="A3792" s="13"/>
      <c r="B3792" s="235"/>
      <c r="C3792" s="236"/>
      <c r="D3792" s="228" t="s">
        <v>193</v>
      </c>
      <c r="E3792" s="237" t="s">
        <v>19</v>
      </c>
      <c r="F3792" s="238" t="s">
        <v>4113</v>
      </c>
      <c r="G3792" s="236"/>
      <c r="H3792" s="239">
        <v>4.75</v>
      </c>
      <c r="I3792" s="240"/>
      <c r="J3792" s="236"/>
      <c r="K3792" s="236"/>
      <c r="L3792" s="241"/>
      <c r="M3792" s="242"/>
      <c r="N3792" s="243"/>
      <c r="O3792" s="243"/>
      <c r="P3792" s="243"/>
      <c r="Q3792" s="243"/>
      <c r="R3792" s="243"/>
      <c r="S3792" s="243"/>
      <c r="T3792" s="244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45" t="s">
        <v>193</v>
      </c>
      <c r="AU3792" s="245" t="s">
        <v>82</v>
      </c>
      <c r="AV3792" s="13" t="s">
        <v>82</v>
      </c>
      <c r="AW3792" s="13" t="s">
        <v>33</v>
      </c>
      <c r="AX3792" s="13" t="s">
        <v>72</v>
      </c>
      <c r="AY3792" s="245" t="s">
        <v>180</v>
      </c>
    </row>
    <row r="3793" s="14" customFormat="1">
      <c r="A3793" s="14"/>
      <c r="B3793" s="246"/>
      <c r="C3793" s="247"/>
      <c r="D3793" s="228" t="s">
        <v>193</v>
      </c>
      <c r="E3793" s="248" t="s">
        <v>19</v>
      </c>
      <c r="F3793" s="249" t="s">
        <v>1852</v>
      </c>
      <c r="G3793" s="247"/>
      <c r="H3793" s="248" t="s">
        <v>19</v>
      </c>
      <c r="I3793" s="250"/>
      <c r="J3793" s="247"/>
      <c r="K3793" s="247"/>
      <c r="L3793" s="251"/>
      <c r="M3793" s="252"/>
      <c r="N3793" s="253"/>
      <c r="O3793" s="253"/>
      <c r="P3793" s="253"/>
      <c r="Q3793" s="253"/>
      <c r="R3793" s="253"/>
      <c r="S3793" s="253"/>
      <c r="T3793" s="254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55" t="s">
        <v>193</v>
      </c>
      <c r="AU3793" s="255" t="s">
        <v>82</v>
      </c>
      <c r="AV3793" s="14" t="s">
        <v>80</v>
      </c>
      <c r="AW3793" s="14" t="s">
        <v>33</v>
      </c>
      <c r="AX3793" s="14" t="s">
        <v>72</v>
      </c>
      <c r="AY3793" s="255" t="s">
        <v>180</v>
      </c>
    </row>
    <row r="3794" s="14" customFormat="1">
      <c r="A3794" s="14"/>
      <c r="B3794" s="246"/>
      <c r="C3794" s="247"/>
      <c r="D3794" s="228" t="s">
        <v>193</v>
      </c>
      <c r="E3794" s="248" t="s">
        <v>19</v>
      </c>
      <c r="F3794" s="249" t="s">
        <v>4114</v>
      </c>
      <c r="G3794" s="247"/>
      <c r="H3794" s="248" t="s">
        <v>19</v>
      </c>
      <c r="I3794" s="250"/>
      <c r="J3794" s="247"/>
      <c r="K3794" s="247"/>
      <c r="L3794" s="251"/>
      <c r="M3794" s="252"/>
      <c r="N3794" s="253"/>
      <c r="O3794" s="253"/>
      <c r="P3794" s="253"/>
      <c r="Q3794" s="253"/>
      <c r="R3794" s="253"/>
      <c r="S3794" s="253"/>
      <c r="T3794" s="254"/>
      <c r="U3794" s="14"/>
      <c r="V3794" s="14"/>
      <c r="W3794" s="14"/>
      <c r="X3794" s="14"/>
      <c r="Y3794" s="14"/>
      <c r="Z3794" s="14"/>
      <c r="AA3794" s="14"/>
      <c r="AB3794" s="14"/>
      <c r="AC3794" s="14"/>
      <c r="AD3794" s="14"/>
      <c r="AE3794" s="14"/>
      <c r="AT3794" s="255" t="s">
        <v>193</v>
      </c>
      <c r="AU3794" s="255" t="s">
        <v>82</v>
      </c>
      <c r="AV3794" s="14" t="s">
        <v>80</v>
      </c>
      <c r="AW3794" s="14" t="s">
        <v>33</v>
      </c>
      <c r="AX3794" s="14" t="s">
        <v>72</v>
      </c>
      <c r="AY3794" s="255" t="s">
        <v>180</v>
      </c>
    </row>
    <row r="3795" s="13" customFormat="1">
      <c r="A3795" s="13"/>
      <c r="B3795" s="235"/>
      <c r="C3795" s="236"/>
      <c r="D3795" s="228" t="s">
        <v>193</v>
      </c>
      <c r="E3795" s="237" t="s">
        <v>19</v>
      </c>
      <c r="F3795" s="238" t="s">
        <v>4115</v>
      </c>
      <c r="G3795" s="236"/>
      <c r="H3795" s="239">
        <v>47.450000000000003</v>
      </c>
      <c r="I3795" s="240"/>
      <c r="J3795" s="236"/>
      <c r="K3795" s="236"/>
      <c r="L3795" s="241"/>
      <c r="M3795" s="242"/>
      <c r="N3795" s="243"/>
      <c r="O3795" s="243"/>
      <c r="P3795" s="243"/>
      <c r="Q3795" s="243"/>
      <c r="R3795" s="243"/>
      <c r="S3795" s="243"/>
      <c r="T3795" s="244"/>
      <c r="U3795" s="13"/>
      <c r="V3795" s="13"/>
      <c r="W3795" s="13"/>
      <c r="X3795" s="13"/>
      <c r="Y3795" s="13"/>
      <c r="Z3795" s="13"/>
      <c r="AA3795" s="13"/>
      <c r="AB3795" s="13"/>
      <c r="AC3795" s="13"/>
      <c r="AD3795" s="13"/>
      <c r="AE3795" s="13"/>
      <c r="AT3795" s="245" t="s">
        <v>193</v>
      </c>
      <c r="AU3795" s="245" t="s">
        <v>82</v>
      </c>
      <c r="AV3795" s="13" t="s">
        <v>82</v>
      </c>
      <c r="AW3795" s="13" t="s">
        <v>33</v>
      </c>
      <c r="AX3795" s="13" t="s">
        <v>72</v>
      </c>
      <c r="AY3795" s="245" t="s">
        <v>180</v>
      </c>
    </row>
    <row r="3796" s="14" customFormat="1">
      <c r="A3796" s="14"/>
      <c r="B3796" s="246"/>
      <c r="C3796" s="247"/>
      <c r="D3796" s="228" t="s">
        <v>193</v>
      </c>
      <c r="E3796" s="248" t="s">
        <v>19</v>
      </c>
      <c r="F3796" s="249" t="s">
        <v>4116</v>
      </c>
      <c r="G3796" s="247"/>
      <c r="H3796" s="248" t="s">
        <v>19</v>
      </c>
      <c r="I3796" s="250"/>
      <c r="J3796" s="247"/>
      <c r="K3796" s="247"/>
      <c r="L3796" s="251"/>
      <c r="M3796" s="252"/>
      <c r="N3796" s="253"/>
      <c r="O3796" s="253"/>
      <c r="P3796" s="253"/>
      <c r="Q3796" s="253"/>
      <c r="R3796" s="253"/>
      <c r="S3796" s="253"/>
      <c r="T3796" s="254"/>
      <c r="U3796" s="14"/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4"/>
      <c r="AT3796" s="255" t="s">
        <v>193</v>
      </c>
      <c r="AU3796" s="255" t="s">
        <v>82</v>
      </c>
      <c r="AV3796" s="14" t="s">
        <v>80</v>
      </c>
      <c r="AW3796" s="14" t="s">
        <v>33</v>
      </c>
      <c r="AX3796" s="14" t="s">
        <v>72</v>
      </c>
      <c r="AY3796" s="255" t="s">
        <v>180</v>
      </c>
    </row>
    <row r="3797" s="13" customFormat="1">
      <c r="A3797" s="13"/>
      <c r="B3797" s="235"/>
      <c r="C3797" s="236"/>
      <c r="D3797" s="228" t="s">
        <v>193</v>
      </c>
      <c r="E3797" s="237" t="s">
        <v>19</v>
      </c>
      <c r="F3797" s="238" t="s">
        <v>4117</v>
      </c>
      <c r="G3797" s="236"/>
      <c r="H3797" s="239">
        <v>8.5399999999999991</v>
      </c>
      <c r="I3797" s="240"/>
      <c r="J3797" s="236"/>
      <c r="K3797" s="236"/>
      <c r="L3797" s="241"/>
      <c r="M3797" s="242"/>
      <c r="N3797" s="243"/>
      <c r="O3797" s="243"/>
      <c r="P3797" s="243"/>
      <c r="Q3797" s="243"/>
      <c r="R3797" s="243"/>
      <c r="S3797" s="243"/>
      <c r="T3797" s="244"/>
      <c r="U3797" s="13"/>
      <c r="V3797" s="13"/>
      <c r="W3797" s="13"/>
      <c r="X3797" s="13"/>
      <c r="Y3797" s="13"/>
      <c r="Z3797" s="13"/>
      <c r="AA3797" s="13"/>
      <c r="AB3797" s="13"/>
      <c r="AC3797" s="13"/>
      <c r="AD3797" s="13"/>
      <c r="AE3797" s="13"/>
      <c r="AT3797" s="245" t="s">
        <v>193</v>
      </c>
      <c r="AU3797" s="245" t="s">
        <v>82</v>
      </c>
      <c r="AV3797" s="13" t="s">
        <v>82</v>
      </c>
      <c r="AW3797" s="13" t="s">
        <v>33</v>
      </c>
      <c r="AX3797" s="13" t="s">
        <v>72</v>
      </c>
      <c r="AY3797" s="245" t="s">
        <v>180</v>
      </c>
    </row>
    <row r="3798" s="13" customFormat="1">
      <c r="A3798" s="13"/>
      <c r="B3798" s="235"/>
      <c r="C3798" s="236"/>
      <c r="D3798" s="228" t="s">
        <v>193</v>
      </c>
      <c r="E3798" s="237" t="s">
        <v>19</v>
      </c>
      <c r="F3798" s="238" t="s">
        <v>4118</v>
      </c>
      <c r="G3798" s="236"/>
      <c r="H3798" s="239">
        <v>6.9199999999999999</v>
      </c>
      <c r="I3798" s="240"/>
      <c r="J3798" s="236"/>
      <c r="K3798" s="236"/>
      <c r="L3798" s="241"/>
      <c r="M3798" s="242"/>
      <c r="N3798" s="243"/>
      <c r="O3798" s="243"/>
      <c r="P3798" s="243"/>
      <c r="Q3798" s="243"/>
      <c r="R3798" s="243"/>
      <c r="S3798" s="243"/>
      <c r="T3798" s="244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45" t="s">
        <v>193</v>
      </c>
      <c r="AU3798" s="245" t="s">
        <v>82</v>
      </c>
      <c r="AV3798" s="13" t="s">
        <v>82</v>
      </c>
      <c r="AW3798" s="13" t="s">
        <v>33</v>
      </c>
      <c r="AX3798" s="13" t="s">
        <v>72</v>
      </c>
      <c r="AY3798" s="245" t="s">
        <v>180</v>
      </c>
    </row>
    <row r="3799" s="13" customFormat="1">
      <c r="A3799" s="13"/>
      <c r="B3799" s="235"/>
      <c r="C3799" s="236"/>
      <c r="D3799" s="228" t="s">
        <v>193</v>
      </c>
      <c r="E3799" s="237" t="s">
        <v>19</v>
      </c>
      <c r="F3799" s="238" t="s">
        <v>4119</v>
      </c>
      <c r="G3799" s="236"/>
      <c r="H3799" s="239">
        <v>6.54</v>
      </c>
      <c r="I3799" s="240"/>
      <c r="J3799" s="236"/>
      <c r="K3799" s="236"/>
      <c r="L3799" s="241"/>
      <c r="M3799" s="242"/>
      <c r="N3799" s="243"/>
      <c r="O3799" s="243"/>
      <c r="P3799" s="243"/>
      <c r="Q3799" s="243"/>
      <c r="R3799" s="243"/>
      <c r="S3799" s="243"/>
      <c r="T3799" s="244"/>
      <c r="U3799" s="13"/>
      <c r="V3799" s="13"/>
      <c r="W3799" s="13"/>
      <c r="X3799" s="13"/>
      <c r="Y3799" s="13"/>
      <c r="Z3799" s="13"/>
      <c r="AA3799" s="13"/>
      <c r="AB3799" s="13"/>
      <c r="AC3799" s="13"/>
      <c r="AD3799" s="13"/>
      <c r="AE3799" s="13"/>
      <c r="AT3799" s="245" t="s">
        <v>193</v>
      </c>
      <c r="AU3799" s="245" t="s">
        <v>82</v>
      </c>
      <c r="AV3799" s="13" t="s">
        <v>82</v>
      </c>
      <c r="AW3799" s="13" t="s">
        <v>33</v>
      </c>
      <c r="AX3799" s="13" t="s">
        <v>72</v>
      </c>
      <c r="AY3799" s="245" t="s">
        <v>180</v>
      </c>
    </row>
    <row r="3800" s="13" customFormat="1">
      <c r="A3800" s="13"/>
      <c r="B3800" s="235"/>
      <c r="C3800" s="236"/>
      <c r="D3800" s="228" t="s">
        <v>193</v>
      </c>
      <c r="E3800" s="237" t="s">
        <v>19</v>
      </c>
      <c r="F3800" s="238" t="s">
        <v>4120</v>
      </c>
      <c r="G3800" s="236"/>
      <c r="H3800" s="239">
        <v>5.9000000000000004</v>
      </c>
      <c r="I3800" s="240"/>
      <c r="J3800" s="236"/>
      <c r="K3800" s="236"/>
      <c r="L3800" s="241"/>
      <c r="M3800" s="242"/>
      <c r="N3800" s="243"/>
      <c r="O3800" s="243"/>
      <c r="P3800" s="243"/>
      <c r="Q3800" s="243"/>
      <c r="R3800" s="243"/>
      <c r="S3800" s="243"/>
      <c r="T3800" s="244"/>
      <c r="U3800" s="13"/>
      <c r="V3800" s="13"/>
      <c r="W3800" s="13"/>
      <c r="X3800" s="13"/>
      <c r="Y3800" s="13"/>
      <c r="Z3800" s="13"/>
      <c r="AA3800" s="13"/>
      <c r="AB3800" s="13"/>
      <c r="AC3800" s="13"/>
      <c r="AD3800" s="13"/>
      <c r="AE3800" s="13"/>
      <c r="AT3800" s="245" t="s">
        <v>193</v>
      </c>
      <c r="AU3800" s="245" t="s">
        <v>82</v>
      </c>
      <c r="AV3800" s="13" t="s">
        <v>82</v>
      </c>
      <c r="AW3800" s="13" t="s">
        <v>33</v>
      </c>
      <c r="AX3800" s="13" t="s">
        <v>72</v>
      </c>
      <c r="AY3800" s="245" t="s">
        <v>180</v>
      </c>
    </row>
    <row r="3801" s="13" customFormat="1">
      <c r="A3801" s="13"/>
      <c r="B3801" s="235"/>
      <c r="C3801" s="236"/>
      <c r="D3801" s="228" t="s">
        <v>193</v>
      </c>
      <c r="E3801" s="237" t="s">
        <v>19</v>
      </c>
      <c r="F3801" s="238" t="s">
        <v>4121</v>
      </c>
      <c r="G3801" s="236"/>
      <c r="H3801" s="239">
        <v>6.29</v>
      </c>
      <c r="I3801" s="240"/>
      <c r="J3801" s="236"/>
      <c r="K3801" s="236"/>
      <c r="L3801" s="241"/>
      <c r="M3801" s="242"/>
      <c r="N3801" s="243"/>
      <c r="O3801" s="243"/>
      <c r="P3801" s="243"/>
      <c r="Q3801" s="243"/>
      <c r="R3801" s="243"/>
      <c r="S3801" s="243"/>
      <c r="T3801" s="244"/>
      <c r="U3801" s="13"/>
      <c r="V3801" s="13"/>
      <c r="W3801" s="13"/>
      <c r="X3801" s="13"/>
      <c r="Y3801" s="13"/>
      <c r="Z3801" s="13"/>
      <c r="AA3801" s="13"/>
      <c r="AB3801" s="13"/>
      <c r="AC3801" s="13"/>
      <c r="AD3801" s="13"/>
      <c r="AE3801" s="13"/>
      <c r="AT3801" s="245" t="s">
        <v>193</v>
      </c>
      <c r="AU3801" s="245" t="s">
        <v>82</v>
      </c>
      <c r="AV3801" s="13" t="s">
        <v>82</v>
      </c>
      <c r="AW3801" s="13" t="s">
        <v>33</v>
      </c>
      <c r="AX3801" s="13" t="s">
        <v>72</v>
      </c>
      <c r="AY3801" s="245" t="s">
        <v>180</v>
      </c>
    </row>
    <row r="3802" s="16" customFormat="1">
      <c r="A3802" s="16"/>
      <c r="B3802" s="267"/>
      <c r="C3802" s="268"/>
      <c r="D3802" s="228" t="s">
        <v>193</v>
      </c>
      <c r="E3802" s="269" t="s">
        <v>19</v>
      </c>
      <c r="F3802" s="270" t="s">
        <v>473</v>
      </c>
      <c r="G3802" s="268"/>
      <c r="H3802" s="271">
        <v>86.390000000000001</v>
      </c>
      <c r="I3802" s="272"/>
      <c r="J3802" s="268"/>
      <c r="K3802" s="268"/>
      <c r="L3802" s="273"/>
      <c r="M3802" s="274"/>
      <c r="N3802" s="275"/>
      <c r="O3802" s="275"/>
      <c r="P3802" s="275"/>
      <c r="Q3802" s="275"/>
      <c r="R3802" s="275"/>
      <c r="S3802" s="275"/>
      <c r="T3802" s="276"/>
      <c r="U3802" s="16"/>
      <c r="V3802" s="16"/>
      <c r="W3802" s="16"/>
      <c r="X3802" s="16"/>
      <c r="Y3802" s="16"/>
      <c r="Z3802" s="16"/>
      <c r="AA3802" s="16"/>
      <c r="AB3802" s="16"/>
      <c r="AC3802" s="16"/>
      <c r="AD3802" s="16"/>
      <c r="AE3802" s="16"/>
      <c r="AT3802" s="277" t="s">
        <v>193</v>
      </c>
      <c r="AU3802" s="277" t="s">
        <v>82</v>
      </c>
      <c r="AV3802" s="16" t="s">
        <v>100</v>
      </c>
      <c r="AW3802" s="16" t="s">
        <v>33</v>
      </c>
      <c r="AX3802" s="16" t="s">
        <v>72</v>
      </c>
      <c r="AY3802" s="277" t="s">
        <v>180</v>
      </c>
    </row>
    <row r="3803" s="14" customFormat="1">
      <c r="A3803" s="14"/>
      <c r="B3803" s="246"/>
      <c r="C3803" s="247"/>
      <c r="D3803" s="228" t="s">
        <v>193</v>
      </c>
      <c r="E3803" s="248" t="s">
        <v>19</v>
      </c>
      <c r="F3803" s="249" t="s">
        <v>1774</v>
      </c>
      <c r="G3803" s="247"/>
      <c r="H3803" s="248" t="s">
        <v>19</v>
      </c>
      <c r="I3803" s="250"/>
      <c r="J3803" s="247"/>
      <c r="K3803" s="247"/>
      <c r="L3803" s="251"/>
      <c r="M3803" s="252"/>
      <c r="N3803" s="253"/>
      <c r="O3803" s="253"/>
      <c r="P3803" s="253"/>
      <c r="Q3803" s="253"/>
      <c r="R3803" s="253"/>
      <c r="S3803" s="253"/>
      <c r="T3803" s="254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T3803" s="255" t="s">
        <v>193</v>
      </c>
      <c r="AU3803" s="255" t="s">
        <v>82</v>
      </c>
      <c r="AV3803" s="14" t="s">
        <v>80</v>
      </c>
      <c r="AW3803" s="14" t="s">
        <v>33</v>
      </c>
      <c r="AX3803" s="14" t="s">
        <v>72</v>
      </c>
      <c r="AY3803" s="255" t="s">
        <v>180</v>
      </c>
    </row>
    <row r="3804" s="14" customFormat="1">
      <c r="A3804" s="14"/>
      <c r="B3804" s="246"/>
      <c r="C3804" s="247"/>
      <c r="D3804" s="228" t="s">
        <v>193</v>
      </c>
      <c r="E3804" s="248" t="s">
        <v>19</v>
      </c>
      <c r="F3804" s="249" t="s">
        <v>4122</v>
      </c>
      <c r="G3804" s="247"/>
      <c r="H3804" s="248" t="s">
        <v>19</v>
      </c>
      <c r="I3804" s="250"/>
      <c r="J3804" s="247"/>
      <c r="K3804" s="247"/>
      <c r="L3804" s="251"/>
      <c r="M3804" s="252"/>
      <c r="N3804" s="253"/>
      <c r="O3804" s="253"/>
      <c r="P3804" s="253"/>
      <c r="Q3804" s="253"/>
      <c r="R3804" s="253"/>
      <c r="S3804" s="253"/>
      <c r="T3804" s="254"/>
      <c r="U3804" s="14"/>
      <c r="V3804" s="14"/>
      <c r="W3804" s="14"/>
      <c r="X3804" s="14"/>
      <c r="Y3804" s="14"/>
      <c r="Z3804" s="14"/>
      <c r="AA3804" s="14"/>
      <c r="AB3804" s="14"/>
      <c r="AC3804" s="14"/>
      <c r="AD3804" s="14"/>
      <c r="AE3804" s="14"/>
      <c r="AT3804" s="255" t="s">
        <v>193</v>
      </c>
      <c r="AU3804" s="255" t="s">
        <v>82</v>
      </c>
      <c r="AV3804" s="14" t="s">
        <v>80</v>
      </c>
      <c r="AW3804" s="14" t="s">
        <v>33</v>
      </c>
      <c r="AX3804" s="14" t="s">
        <v>72</v>
      </c>
      <c r="AY3804" s="255" t="s">
        <v>180</v>
      </c>
    </row>
    <row r="3805" s="13" customFormat="1">
      <c r="A3805" s="13"/>
      <c r="B3805" s="235"/>
      <c r="C3805" s="236"/>
      <c r="D3805" s="228" t="s">
        <v>193</v>
      </c>
      <c r="E3805" s="237" t="s">
        <v>19</v>
      </c>
      <c r="F3805" s="238" t="s">
        <v>4123</v>
      </c>
      <c r="G3805" s="236"/>
      <c r="H3805" s="239">
        <v>23.309999999999999</v>
      </c>
      <c r="I3805" s="240"/>
      <c r="J3805" s="236"/>
      <c r="K3805" s="236"/>
      <c r="L3805" s="241"/>
      <c r="M3805" s="242"/>
      <c r="N3805" s="243"/>
      <c r="O3805" s="243"/>
      <c r="P3805" s="243"/>
      <c r="Q3805" s="243"/>
      <c r="R3805" s="243"/>
      <c r="S3805" s="243"/>
      <c r="T3805" s="244"/>
      <c r="U3805" s="13"/>
      <c r="V3805" s="13"/>
      <c r="W3805" s="13"/>
      <c r="X3805" s="13"/>
      <c r="Y3805" s="13"/>
      <c r="Z3805" s="13"/>
      <c r="AA3805" s="13"/>
      <c r="AB3805" s="13"/>
      <c r="AC3805" s="13"/>
      <c r="AD3805" s="13"/>
      <c r="AE3805" s="13"/>
      <c r="AT3805" s="245" t="s">
        <v>193</v>
      </c>
      <c r="AU3805" s="245" t="s">
        <v>82</v>
      </c>
      <c r="AV3805" s="13" t="s">
        <v>82</v>
      </c>
      <c r="AW3805" s="13" t="s">
        <v>33</v>
      </c>
      <c r="AX3805" s="13" t="s">
        <v>72</v>
      </c>
      <c r="AY3805" s="245" t="s">
        <v>180</v>
      </c>
    </row>
    <row r="3806" s="13" customFormat="1">
      <c r="A3806" s="13"/>
      <c r="B3806" s="235"/>
      <c r="C3806" s="236"/>
      <c r="D3806" s="228" t="s">
        <v>193</v>
      </c>
      <c r="E3806" s="237" t="s">
        <v>19</v>
      </c>
      <c r="F3806" s="238" t="s">
        <v>4124</v>
      </c>
      <c r="G3806" s="236"/>
      <c r="H3806" s="239">
        <v>23.239999999999998</v>
      </c>
      <c r="I3806" s="240"/>
      <c r="J3806" s="236"/>
      <c r="K3806" s="236"/>
      <c r="L3806" s="241"/>
      <c r="M3806" s="242"/>
      <c r="N3806" s="243"/>
      <c r="O3806" s="243"/>
      <c r="P3806" s="243"/>
      <c r="Q3806" s="243"/>
      <c r="R3806" s="243"/>
      <c r="S3806" s="243"/>
      <c r="T3806" s="244"/>
      <c r="U3806" s="13"/>
      <c r="V3806" s="13"/>
      <c r="W3806" s="13"/>
      <c r="X3806" s="13"/>
      <c r="Y3806" s="13"/>
      <c r="Z3806" s="13"/>
      <c r="AA3806" s="13"/>
      <c r="AB3806" s="13"/>
      <c r="AC3806" s="13"/>
      <c r="AD3806" s="13"/>
      <c r="AE3806" s="13"/>
      <c r="AT3806" s="245" t="s">
        <v>193</v>
      </c>
      <c r="AU3806" s="245" t="s">
        <v>82</v>
      </c>
      <c r="AV3806" s="13" t="s">
        <v>82</v>
      </c>
      <c r="AW3806" s="13" t="s">
        <v>33</v>
      </c>
      <c r="AX3806" s="13" t="s">
        <v>72</v>
      </c>
      <c r="AY3806" s="245" t="s">
        <v>180</v>
      </c>
    </row>
    <row r="3807" s="13" customFormat="1">
      <c r="A3807" s="13"/>
      <c r="B3807" s="235"/>
      <c r="C3807" s="236"/>
      <c r="D3807" s="228" t="s">
        <v>193</v>
      </c>
      <c r="E3807" s="237" t="s">
        <v>19</v>
      </c>
      <c r="F3807" s="238" t="s">
        <v>4125</v>
      </c>
      <c r="G3807" s="236"/>
      <c r="H3807" s="239">
        <v>11.470000000000001</v>
      </c>
      <c r="I3807" s="240"/>
      <c r="J3807" s="236"/>
      <c r="K3807" s="236"/>
      <c r="L3807" s="241"/>
      <c r="M3807" s="242"/>
      <c r="N3807" s="243"/>
      <c r="O3807" s="243"/>
      <c r="P3807" s="243"/>
      <c r="Q3807" s="243"/>
      <c r="R3807" s="243"/>
      <c r="S3807" s="243"/>
      <c r="T3807" s="244"/>
      <c r="U3807" s="13"/>
      <c r="V3807" s="13"/>
      <c r="W3807" s="13"/>
      <c r="X3807" s="13"/>
      <c r="Y3807" s="13"/>
      <c r="Z3807" s="13"/>
      <c r="AA3807" s="13"/>
      <c r="AB3807" s="13"/>
      <c r="AC3807" s="13"/>
      <c r="AD3807" s="13"/>
      <c r="AE3807" s="13"/>
      <c r="AT3807" s="245" t="s">
        <v>193</v>
      </c>
      <c r="AU3807" s="245" t="s">
        <v>82</v>
      </c>
      <c r="AV3807" s="13" t="s">
        <v>82</v>
      </c>
      <c r="AW3807" s="13" t="s">
        <v>33</v>
      </c>
      <c r="AX3807" s="13" t="s">
        <v>72</v>
      </c>
      <c r="AY3807" s="245" t="s">
        <v>180</v>
      </c>
    </row>
    <row r="3808" s="14" customFormat="1">
      <c r="A3808" s="14"/>
      <c r="B3808" s="246"/>
      <c r="C3808" s="247"/>
      <c r="D3808" s="228" t="s">
        <v>193</v>
      </c>
      <c r="E3808" s="248" t="s">
        <v>19</v>
      </c>
      <c r="F3808" s="249" t="s">
        <v>4126</v>
      </c>
      <c r="G3808" s="247"/>
      <c r="H3808" s="248" t="s">
        <v>19</v>
      </c>
      <c r="I3808" s="250"/>
      <c r="J3808" s="247"/>
      <c r="K3808" s="247"/>
      <c r="L3808" s="251"/>
      <c r="M3808" s="252"/>
      <c r="N3808" s="253"/>
      <c r="O3808" s="253"/>
      <c r="P3808" s="253"/>
      <c r="Q3808" s="253"/>
      <c r="R3808" s="253"/>
      <c r="S3808" s="253"/>
      <c r="T3808" s="254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T3808" s="255" t="s">
        <v>193</v>
      </c>
      <c r="AU3808" s="255" t="s">
        <v>82</v>
      </c>
      <c r="AV3808" s="14" t="s">
        <v>80</v>
      </c>
      <c r="AW3808" s="14" t="s">
        <v>33</v>
      </c>
      <c r="AX3808" s="14" t="s">
        <v>72</v>
      </c>
      <c r="AY3808" s="255" t="s">
        <v>180</v>
      </c>
    </row>
    <row r="3809" s="14" customFormat="1">
      <c r="A3809" s="14"/>
      <c r="B3809" s="246"/>
      <c r="C3809" s="247"/>
      <c r="D3809" s="228" t="s">
        <v>193</v>
      </c>
      <c r="E3809" s="248" t="s">
        <v>19</v>
      </c>
      <c r="F3809" s="249" t="s">
        <v>4127</v>
      </c>
      <c r="G3809" s="247"/>
      <c r="H3809" s="248" t="s">
        <v>19</v>
      </c>
      <c r="I3809" s="250"/>
      <c r="J3809" s="247"/>
      <c r="K3809" s="247"/>
      <c r="L3809" s="251"/>
      <c r="M3809" s="252"/>
      <c r="N3809" s="253"/>
      <c r="O3809" s="253"/>
      <c r="P3809" s="253"/>
      <c r="Q3809" s="253"/>
      <c r="R3809" s="253"/>
      <c r="S3809" s="253"/>
      <c r="T3809" s="254"/>
      <c r="U3809" s="14"/>
      <c r="V3809" s="14"/>
      <c r="W3809" s="14"/>
      <c r="X3809" s="14"/>
      <c r="Y3809" s="14"/>
      <c r="Z3809" s="14"/>
      <c r="AA3809" s="14"/>
      <c r="AB3809" s="14"/>
      <c r="AC3809" s="14"/>
      <c r="AD3809" s="14"/>
      <c r="AE3809" s="14"/>
      <c r="AT3809" s="255" t="s">
        <v>193</v>
      </c>
      <c r="AU3809" s="255" t="s">
        <v>82</v>
      </c>
      <c r="AV3809" s="14" t="s">
        <v>80</v>
      </c>
      <c r="AW3809" s="14" t="s">
        <v>33</v>
      </c>
      <c r="AX3809" s="14" t="s">
        <v>72</v>
      </c>
      <c r="AY3809" s="255" t="s">
        <v>180</v>
      </c>
    </row>
    <row r="3810" s="13" customFormat="1">
      <c r="A3810" s="13"/>
      <c r="B3810" s="235"/>
      <c r="C3810" s="236"/>
      <c r="D3810" s="228" t="s">
        <v>193</v>
      </c>
      <c r="E3810" s="237" t="s">
        <v>19</v>
      </c>
      <c r="F3810" s="238" t="s">
        <v>4128</v>
      </c>
      <c r="G3810" s="236"/>
      <c r="H3810" s="239">
        <v>29.59</v>
      </c>
      <c r="I3810" s="240"/>
      <c r="J3810" s="236"/>
      <c r="K3810" s="236"/>
      <c r="L3810" s="241"/>
      <c r="M3810" s="242"/>
      <c r="N3810" s="243"/>
      <c r="O3810" s="243"/>
      <c r="P3810" s="243"/>
      <c r="Q3810" s="243"/>
      <c r="R3810" s="243"/>
      <c r="S3810" s="243"/>
      <c r="T3810" s="244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45" t="s">
        <v>193</v>
      </c>
      <c r="AU3810" s="245" t="s">
        <v>82</v>
      </c>
      <c r="AV3810" s="13" t="s">
        <v>82</v>
      </c>
      <c r="AW3810" s="13" t="s">
        <v>33</v>
      </c>
      <c r="AX3810" s="13" t="s">
        <v>72</v>
      </c>
      <c r="AY3810" s="245" t="s">
        <v>180</v>
      </c>
    </row>
    <row r="3811" s="13" customFormat="1">
      <c r="A3811" s="13"/>
      <c r="B3811" s="235"/>
      <c r="C3811" s="236"/>
      <c r="D3811" s="228" t="s">
        <v>193</v>
      </c>
      <c r="E3811" s="237" t="s">
        <v>19</v>
      </c>
      <c r="F3811" s="238" t="s">
        <v>4129</v>
      </c>
      <c r="G3811" s="236"/>
      <c r="H3811" s="239">
        <v>13.65</v>
      </c>
      <c r="I3811" s="240"/>
      <c r="J3811" s="236"/>
      <c r="K3811" s="236"/>
      <c r="L3811" s="241"/>
      <c r="M3811" s="242"/>
      <c r="N3811" s="243"/>
      <c r="O3811" s="243"/>
      <c r="P3811" s="243"/>
      <c r="Q3811" s="243"/>
      <c r="R3811" s="243"/>
      <c r="S3811" s="243"/>
      <c r="T3811" s="244"/>
      <c r="U3811" s="13"/>
      <c r="V3811" s="13"/>
      <c r="W3811" s="13"/>
      <c r="X3811" s="13"/>
      <c r="Y3811" s="13"/>
      <c r="Z3811" s="13"/>
      <c r="AA3811" s="13"/>
      <c r="AB3811" s="13"/>
      <c r="AC3811" s="13"/>
      <c r="AD3811" s="13"/>
      <c r="AE3811" s="13"/>
      <c r="AT3811" s="245" t="s">
        <v>193</v>
      </c>
      <c r="AU3811" s="245" t="s">
        <v>82</v>
      </c>
      <c r="AV3811" s="13" t="s">
        <v>82</v>
      </c>
      <c r="AW3811" s="13" t="s">
        <v>33</v>
      </c>
      <c r="AX3811" s="13" t="s">
        <v>72</v>
      </c>
      <c r="AY3811" s="245" t="s">
        <v>180</v>
      </c>
    </row>
    <row r="3812" s="13" customFormat="1">
      <c r="A3812" s="13"/>
      <c r="B3812" s="235"/>
      <c r="C3812" s="236"/>
      <c r="D3812" s="228" t="s">
        <v>193</v>
      </c>
      <c r="E3812" s="237" t="s">
        <v>19</v>
      </c>
      <c r="F3812" s="238" t="s">
        <v>4130</v>
      </c>
      <c r="G3812" s="236"/>
      <c r="H3812" s="239">
        <v>11.83</v>
      </c>
      <c r="I3812" s="240"/>
      <c r="J3812" s="236"/>
      <c r="K3812" s="236"/>
      <c r="L3812" s="241"/>
      <c r="M3812" s="242"/>
      <c r="N3812" s="243"/>
      <c r="O3812" s="243"/>
      <c r="P3812" s="243"/>
      <c r="Q3812" s="243"/>
      <c r="R3812" s="243"/>
      <c r="S3812" s="243"/>
      <c r="T3812" s="244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T3812" s="245" t="s">
        <v>193</v>
      </c>
      <c r="AU3812" s="245" t="s">
        <v>82</v>
      </c>
      <c r="AV3812" s="13" t="s">
        <v>82</v>
      </c>
      <c r="AW3812" s="13" t="s">
        <v>33</v>
      </c>
      <c r="AX3812" s="13" t="s">
        <v>72</v>
      </c>
      <c r="AY3812" s="245" t="s">
        <v>180</v>
      </c>
    </row>
    <row r="3813" s="13" customFormat="1">
      <c r="A3813" s="13"/>
      <c r="B3813" s="235"/>
      <c r="C3813" s="236"/>
      <c r="D3813" s="228" t="s">
        <v>193</v>
      </c>
      <c r="E3813" s="237" t="s">
        <v>19</v>
      </c>
      <c r="F3813" s="238" t="s">
        <v>4131</v>
      </c>
      <c r="G3813" s="236"/>
      <c r="H3813" s="239">
        <v>10.07</v>
      </c>
      <c r="I3813" s="240"/>
      <c r="J3813" s="236"/>
      <c r="K3813" s="236"/>
      <c r="L3813" s="241"/>
      <c r="M3813" s="242"/>
      <c r="N3813" s="243"/>
      <c r="O3813" s="243"/>
      <c r="P3813" s="243"/>
      <c r="Q3813" s="243"/>
      <c r="R3813" s="243"/>
      <c r="S3813" s="243"/>
      <c r="T3813" s="244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45" t="s">
        <v>193</v>
      </c>
      <c r="AU3813" s="245" t="s">
        <v>82</v>
      </c>
      <c r="AV3813" s="13" t="s">
        <v>82</v>
      </c>
      <c r="AW3813" s="13" t="s">
        <v>33</v>
      </c>
      <c r="AX3813" s="13" t="s">
        <v>72</v>
      </c>
      <c r="AY3813" s="245" t="s">
        <v>180</v>
      </c>
    </row>
    <row r="3814" s="13" customFormat="1">
      <c r="A3814" s="13"/>
      <c r="B3814" s="235"/>
      <c r="C3814" s="236"/>
      <c r="D3814" s="228" t="s">
        <v>193</v>
      </c>
      <c r="E3814" s="237" t="s">
        <v>19</v>
      </c>
      <c r="F3814" s="238" t="s">
        <v>4132</v>
      </c>
      <c r="G3814" s="236"/>
      <c r="H3814" s="239">
        <v>12.18</v>
      </c>
      <c r="I3814" s="240"/>
      <c r="J3814" s="236"/>
      <c r="K3814" s="236"/>
      <c r="L3814" s="241"/>
      <c r="M3814" s="242"/>
      <c r="N3814" s="243"/>
      <c r="O3814" s="243"/>
      <c r="P3814" s="243"/>
      <c r="Q3814" s="243"/>
      <c r="R3814" s="243"/>
      <c r="S3814" s="243"/>
      <c r="T3814" s="244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45" t="s">
        <v>193</v>
      </c>
      <c r="AU3814" s="245" t="s">
        <v>82</v>
      </c>
      <c r="AV3814" s="13" t="s">
        <v>82</v>
      </c>
      <c r="AW3814" s="13" t="s">
        <v>33</v>
      </c>
      <c r="AX3814" s="13" t="s">
        <v>72</v>
      </c>
      <c r="AY3814" s="245" t="s">
        <v>180</v>
      </c>
    </row>
    <row r="3815" s="16" customFormat="1">
      <c r="A3815" s="16"/>
      <c r="B3815" s="267"/>
      <c r="C3815" s="268"/>
      <c r="D3815" s="228" t="s">
        <v>193</v>
      </c>
      <c r="E3815" s="269" t="s">
        <v>19</v>
      </c>
      <c r="F3815" s="270" t="s">
        <v>473</v>
      </c>
      <c r="G3815" s="268"/>
      <c r="H3815" s="271">
        <v>135.34</v>
      </c>
      <c r="I3815" s="272"/>
      <c r="J3815" s="268"/>
      <c r="K3815" s="268"/>
      <c r="L3815" s="273"/>
      <c r="M3815" s="274"/>
      <c r="N3815" s="275"/>
      <c r="O3815" s="275"/>
      <c r="P3815" s="275"/>
      <c r="Q3815" s="275"/>
      <c r="R3815" s="275"/>
      <c r="S3815" s="275"/>
      <c r="T3815" s="276"/>
      <c r="U3815" s="16"/>
      <c r="V3815" s="16"/>
      <c r="W3815" s="16"/>
      <c r="X3815" s="16"/>
      <c r="Y3815" s="16"/>
      <c r="Z3815" s="16"/>
      <c r="AA3815" s="16"/>
      <c r="AB3815" s="16"/>
      <c r="AC3815" s="16"/>
      <c r="AD3815" s="16"/>
      <c r="AE3815" s="16"/>
      <c r="AT3815" s="277" t="s">
        <v>193</v>
      </c>
      <c r="AU3815" s="277" t="s">
        <v>82</v>
      </c>
      <c r="AV3815" s="16" t="s">
        <v>100</v>
      </c>
      <c r="AW3815" s="16" t="s">
        <v>33</v>
      </c>
      <c r="AX3815" s="16" t="s">
        <v>72</v>
      </c>
      <c r="AY3815" s="277" t="s">
        <v>180</v>
      </c>
    </row>
    <row r="3816" s="15" customFormat="1">
      <c r="A3816" s="15"/>
      <c r="B3816" s="256"/>
      <c r="C3816" s="257"/>
      <c r="D3816" s="228" t="s">
        <v>193</v>
      </c>
      <c r="E3816" s="258" t="s">
        <v>19</v>
      </c>
      <c r="F3816" s="259" t="s">
        <v>353</v>
      </c>
      <c r="G3816" s="257"/>
      <c r="H3816" s="260">
        <v>221.72999999999999</v>
      </c>
      <c r="I3816" s="261"/>
      <c r="J3816" s="257"/>
      <c r="K3816" s="257"/>
      <c r="L3816" s="262"/>
      <c r="M3816" s="263"/>
      <c r="N3816" s="264"/>
      <c r="O3816" s="264"/>
      <c r="P3816" s="264"/>
      <c r="Q3816" s="264"/>
      <c r="R3816" s="264"/>
      <c r="S3816" s="264"/>
      <c r="T3816" s="265"/>
      <c r="U3816" s="15"/>
      <c r="V3816" s="15"/>
      <c r="W3816" s="15"/>
      <c r="X3816" s="15"/>
      <c r="Y3816" s="15"/>
      <c r="Z3816" s="15"/>
      <c r="AA3816" s="15"/>
      <c r="AB3816" s="15"/>
      <c r="AC3816" s="15"/>
      <c r="AD3816" s="15"/>
      <c r="AE3816" s="15"/>
      <c r="AT3816" s="266" t="s">
        <v>193</v>
      </c>
      <c r="AU3816" s="266" t="s">
        <v>82</v>
      </c>
      <c r="AV3816" s="15" t="s">
        <v>187</v>
      </c>
      <c r="AW3816" s="15" t="s">
        <v>33</v>
      </c>
      <c r="AX3816" s="15" t="s">
        <v>80</v>
      </c>
      <c r="AY3816" s="266" t="s">
        <v>180</v>
      </c>
    </row>
    <row r="3817" s="2" customFormat="1" ht="16.5" customHeight="1">
      <c r="A3817" s="40"/>
      <c r="B3817" s="41"/>
      <c r="C3817" s="215" t="s">
        <v>4133</v>
      </c>
      <c r="D3817" s="215" t="s">
        <v>182</v>
      </c>
      <c r="E3817" s="216" t="s">
        <v>4134</v>
      </c>
      <c r="F3817" s="217" t="s">
        <v>4135</v>
      </c>
      <c r="G3817" s="218" t="s">
        <v>185</v>
      </c>
      <c r="H3817" s="219">
        <v>44.899999999999999</v>
      </c>
      <c r="I3817" s="220"/>
      <c r="J3817" s="221">
        <f>ROUND(I3817*H3817,2)</f>
        <v>0</v>
      </c>
      <c r="K3817" s="217" t="s">
        <v>186</v>
      </c>
      <c r="L3817" s="46"/>
      <c r="M3817" s="222" t="s">
        <v>19</v>
      </c>
      <c r="N3817" s="223" t="s">
        <v>43</v>
      </c>
      <c r="O3817" s="86"/>
      <c r="P3817" s="224">
        <f>O3817*H3817</f>
        <v>0</v>
      </c>
      <c r="Q3817" s="224">
        <v>0.012590000000000001</v>
      </c>
      <c r="R3817" s="224">
        <f>Q3817*H3817</f>
        <v>0.56529099999999999</v>
      </c>
      <c r="S3817" s="224">
        <v>0</v>
      </c>
      <c r="T3817" s="225">
        <f>S3817*H3817</f>
        <v>0</v>
      </c>
      <c r="U3817" s="40"/>
      <c r="V3817" s="40"/>
      <c r="W3817" s="40"/>
      <c r="X3817" s="40"/>
      <c r="Y3817" s="40"/>
      <c r="Z3817" s="40"/>
      <c r="AA3817" s="40"/>
      <c r="AB3817" s="40"/>
      <c r="AC3817" s="40"/>
      <c r="AD3817" s="40"/>
      <c r="AE3817" s="40"/>
      <c r="AR3817" s="226" t="s">
        <v>286</v>
      </c>
      <c r="AT3817" s="226" t="s">
        <v>182</v>
      </c>
      <c r="AU3817" s="226" t="s">
        <v>82</v>
      </c>
      <c r="AY3817" s="19" t="s">
        <v>180</v>
      </c>
      <c r="BE3817" s="227">
        <f>IF(N3817="základní",J3817,0)</f>
        <v>0</v>
      </c>
      <c r="BF3817" s="227">
        <f>IF(N3817="snížená",J3817,0)</f>
        <v>0</v>
      </c>
      <c r="BG3817" s="227">
        <f>IF(N3817="zákl. přenesená",J3817,0)</f>
        <v>0</v>
      </c>
      <c r="BH3817" s="227">
        <f>IF(N3817="sníž. přenesená",J3817,0)</f>
        <v>0</v>
      </c>
      <c r="BI3817" s="227">
        <f>IF(N3817="nulová",J3817,0)</f>
        <v>0</v>
      </c>
      <c r="BJ3817" s="19" t="s">
        <v>80</v>
      </c>
      <c r="BK3817" s="227">
        <f>ROUND(I3817*H3817,2)</f>
        <v>0</v>
      </c>
      <c r="BL3817" s="19" t="s">
        <v>286</v>
      </c>
      <c r="BM3817" s="226" t="s">
        <v>4136</v>
      </c>
    </row>
    <row r="3818" s="2" customFormat="1">
      <c r="A3818" s="40"/>
      <c r="B3818" s="41"/>
      <c r="C3818" s="42"/>
      <c r="D3818" s="228" t="s">
        <v>189</v>
      </c>
      <c r="E3818" s="42"/>
      <c r="F3818" s="229" t="s">
        <v>4137</v>
      </c>
      <c r="G3818" s="42"/>
      <c r="H3818" s="42"/>
      <c r="I3818" s="230"/>
      <c r="J3818" s="42"/>
      <c r="K3818" s="42"/>
      <c r="L3818" s="46"/>
      <c r="M3818" s="231"/>
      <c r="N3818" s="232"/>
      <c r="O3818" s="86"/>
      <c r="P3818" s="86"/>
      <c r="Q3818" s="86"/>
      <c r="R3818" s="86"/>
      <c r="S3818" s="86"/>
      <c r="T3818" s="87"/>
      <c r="U3818" s="40"/>
      <c r="V3818" s="40"/>
      <c r="W3818" s="40"/>
      <c r="X3818" s="40"/>
      <c r="Y3818" s="40"/>
      <c r="Z3818" s="40"/>
      <c r="AA3818" s="40"/>
      <c r="AB3818" s="40"/>
      <c r="AC3818" s="40"/>
      <c r="AD3818" s="40"/>
      <c r="AE3818" s="40"/>
      <c r="AT3818" s="19" t="s">
        <v>189</v>
      </c>
      <c r="AU3818" s="19" t="s">
        <v>82</v>
      </c>
    </row>
    <row r="3819" s="2" customFormat="1">
      <c r="A3819" s="40"/>
      <c r="B3819" s="41"/>
      <c r="C3819" s="42"/>
      <c r="D3819" s="233" t="s">
        <v>191</v>
      </c>
      <c r="E3819" s="42"/>
      <c r="F3819" s="234" t="s">
        <v>4138</v>
      </c>
      <c r="G3819" s="42"/>
      <c r="H3819" s="42"/>
      <c r="I3819" s="230"/>
      <c r="J3819" s="42"/>
      <c r="K3819" s="42"/>
      <c r="L3819" s="46"/>
      <c r="M3819" s="231"/>
      <c r="N3819" s="232"/>
      <c r="O3819" s="86"/>
      <c r="P3819" s="86"/>
      <c r="Q3819" s="86"/>
      <c r="R3819" s="86"/>
      <c r="S3819" s="86"/>
      <c r="T3819" s="87"/>
      <c r="U3819" s="40"/>
      <c r="V3819" s="40"/>
      <c r="W3819" s="40"/>
      <c r="X3819" s="40"/>
      <c r="Y3819" s="40"/>
      <c r="Z3819" s="40"/>
      <c r="AA3819" s="40"/>
      <c r="AB3819" s="40"/>
      <c r="AC3819" s="40"/>
      <c r="AD3819" s="40"/>
      <c r="AE3819" s="40"/>
      <c r="AT3819" s="19" t="s">
        <v>191</v>
      </c>
      <c r="AU3819" s="19" t="s">
        <v>82</v>
      </c>
    </row>
    <row r="3820" s="14" customFormat="1">
      <c r="A3820" s="14"/>
      <c r="B3820" s="246"/>
      <c r="C3820" s="247"/>
      <c r="D3820" s="228" t="s">
        <v>193</v>
      </c>
      <c r="E3820" s="248" t="s">
        <v>19</v>
      </c>
      <c r="F3820" s="249" t="s">
        <v>1810</v>
      </c>
      <c r="G3820" s="247"/>
      <c r="H3820" s="248" t="s">
        <v>19</v>
      </c>
      <c r="I3820" s="250"/>
      <c r="J3820" s="247"/>
      <c r="K3820" s="247"/>
      <c r="L3820" s="251"/>
      <c r="M3820" s="252"/>
      <c r="N3820" s="253"/>
      <c r="O3820" s="253"/>
      <c r="P3820" s="253"/>
      <c r="Q3820" s="253"/>
      <c r="R3820" s="253"/>
      <c r="S3820" s="253"/>
      <c r="T3820" s="254"/>
      <c r="U3820" s="14"/>
      <c r="V3820" s="14"/>
      <c r="W3820" s="14"/>
      <c r="X3820" s="14"/>
      <c r="Y3820" s="14"/>
      <c r="Z3820" s="14"/>
      <c r="AA3820" s="14"/>
      <c r="AB3820" s="14"/>
      <c r="AC3820" s="14"/>
      <c r="AD3820" s="14"/>
      <c r="AE3820" s="14"/>
      <c r="AT3820" s="255" t="s">
        <v>193</v>
      </c>
      <c r="AU3820" s="255" t="s">
        <v>82</v>
      </c>
      <c r="AV3820" s="14" t="s">
        <v>80</v>
      </c>
      <c r="AW3820" s="14" t="s">
        <v>33</v>
      </c>
      <c r="AX3820" s="14" t="s">
        <v>72</v>
      </c>
      <c r="AY3820" s="255" t="s">
        <v>180</v>
      </c>
    </row>
    <row r="3821" s="14" customFormat="1">
      <c r="A3821" s="14"/>
      <c r="B3821" s="246"/>
      <c r="C3821" s="247"/>
      <c r="D3821" s="228" t="s">
        <v>193</v>
      </c>
      <c r="E3821" s="248" t="s">
        <v>19</v>
      </c>
      <c r="F3821" s="249" t="s">
        <v>4139</v>
      </c>
      <c r="G3821" s="247"/>
      <c r="H3821" s="248" t="s">
        <v>19</v>
      </c>
      <c r="I3821" s="250"/>
      <c r="J3821" s="247"/>
      <c r="K3821" s="247"/>
      <c r="L3821" s="251"/>
      <c r="M3821" s="252"/>
      <c r="N3821" s="253"/>
      <c r="O3821" s="253"/>
      <c r="P3821" s="253"/>
      <c r="Q3821" s="253"/>
      <c r="R3821" s="253"/>
      <c r="S3821" s="253"/>
      <c r="T3821" s="254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T3821" s="255" t="s">
        <v>193</v>
      </c>
      <c r="AU3821" s="255" t="s">
        <v>82</v>
      </c>
      <c r="AV3821" s="14" t="s">
        <v>80</v>
      </c>
      <c r="AW3821" s="14" t="s">
        <v>33</v>
      </c>
      <c r="AX3821" s="14" t="s">
        <v>72</v>
      </c>
      <c r="AY3821" s="255" t="s">
        <v>180</v>
      </c>
    </row>
    <row r="3822" s="13" customFormat="1">
      <c r="A3822" s="13"/>
      <c r="B3822" s="235"/>
      <c r="C3822" s="236"/>
      <c r="D3822" s="228" t="s">
        <v>193</v>
      </c>
      <c r="E3822" s="237" t="s">
        <v>19</v>
      </c>
      <c r="F3822" s="238" t="s">
        <v>4140</v>
      </c>
      <c r="G3822" s="236"/>
      <c r="H3822" s="239">
        <v>13.42</v>
      </c>
      <c r="I3822" s="240"/>
      <c r="J3822" s="236"/>
      <c r="K3822" s="236"/>
      <c r="L3822" s="241"/>
      <c r="M3822" s="242"/>
      <c r="N3822" s="243"/>
      <c r="O3822" s="243"/>
      <c r="P3822" s="243"/>
      <c r="Q3822" s="243"/>
      <c r="R3822" s="243"/>
      <c r="S3822" s="243"/>
      <c r="T3822" s="244"/>
      <c r="U3822" s="13"/>
      <c r="V3822" s="13"/>
      <c r="W3822" s="13"/>
      <c r="X3822" s="13"/>
      <c r="Y3822" s="13"/>
      <c r="Z3822" s="13"/>
      <c r="AA3822" s="13"/>
      <c r="AB3822" s="13"/>
      <c r="AC3822" s="13"/>
      <c r="AD3822" s="13"/>
      <c r="AE3822" s="13"/>
      <c r="AT3822" s="245" t="s">
        <v>193</v>
      </c>
      <c r="AU3822" s="245" t="s">
        <v>82</v>
      </c>
      <c r="AV3822" s="13" t="s">
        <v>82</v>
      </c>
      <c r="AW3822" s="13" t="s">
        <v>33</v>
      </c>
      <c r="AX3822" s="13" t="s">
        <v>72</v>
      </c>
      <c r="AY3822" s="245" t="s">
        <v>180</v>
      </c>
    </row>
    <row r="3823" s="14" customFormat="1">
      <c r="A3823" s="14"/>
      <c r="B3823" s="246"/>
      <c r="C3823" s="247"/>
      <c r="D3823" s="228" t="s">
        <v>193</v>
      </c>
      <c r="E3823" s="248" t="s">
        <v>19</v>
      </c>
      <c r="F3823" s="249" t="s">
        <v>1231</v>
      </c>
      <c r="G3823" s="247"/>
      <c r="H3823" s="248" t="s">
        <v>19</v>
      </c>
      <c r="I3823" s="250"/>
      <c r="J3823" s="247"/>
      <c r="K3823" s="247"/>
      <c r="L3823" s="251"/>
      <c r="M3823" s="252"/>
      <c r="N3823" s="253"/>
      <c r="O3823" s="253"/>
      <c r="P3823" s="253"/>
      <c r="Q3823" s="253"/>
      <c r="R3823" s="253"/>
      <c r="S3823" s="253"/>
      <c r="T3823" s="254"/>
      <c r="U3823" s="14"/>
      <c r="V3823" s="14"/>
      <c r="W3823" s="14"/>
      <c r="X3823" s="14"/>
      <c r="Y3823" s="14"/>
      <c r="Z3823" s="14"/>
      <c r="AA3823" s="14"/>
      <c r="AB3823" s="14"/>
      <c r="AC3823" s="14"/>
      <c r="AD3823" s="14"/>
      <c r="AE3823" s="14"/>
      <c r="AT3823" s="255" t="s">
        <v>193</v>
      </c>
      <c r="AU3823" s="255" t="s">
        <v>82</v>
      </c>
      <c r="AV3823" s="14" t="s">
        <v>80</v>
      </c>
      <c r="AW3823" s="14" t="s">
        <v>33</v>
      </c>
      <c r="AX3823" s="14" t="s">
        <v>72</v>
      </c>
      <c r="AY3823" s="255" t="s">
        <v>180</v>
      </c>
    </row>
    <row r="3824" s="14" customFormat="1">
      <c r="A3824" s="14"/>
      <c r="B3824" s="246"/>
      <c r="C3824" s="247"/>
      <c r="D3824" s="228" t="s">
        <v>193</v>
      </c>
      <c r="E3824" s="248" t="s">
        <v>19</v>
      </c>
      <c r="F3824" s="249" t="s">
        <v>4141</v>
      </c>
      <c r="G3824" s="247"/>
      <c r="H3824" s="248" t="s">
        <v>19</v>
      </c>
      <c r="I3824" s="250"/>
      <c r="J3824" s="247"/>
      <c r="K3824" s="247"/>
      <c r="L3824" s="251"/>
      <c r="M3824" s="252"/>
      <c r="N3824" s="253"/>
      <c r="O3824" s="253"/>
      <c r="P3824" s="253"/>
      <c r="Q3824" s="253"/>
      <c r="R3824" s="253"/>
      <c r="S3824" s="253"/>
      <c r="T3824" s="254"/>
      <c r="U3824" s="14"/>
      <c r="V3824" s="14"/>
      <c r="W3824" s="14"/>
      <c r="X3824" s="14"/>
      <c r="Y3824" s="14"/>
      <c r="Z3824" s="14"/>
      <c r="AA3824" s="14"/>
      <c r="AB3824" s="14"/>
      <c r="AC3824" s="14"/>
      <c r="AD3824" s="14"/>
      <c r="AE3824" s="14"/>
      <c r="AT3824" s="255" t="s">
        <v>193</v>
      </c>
      <c r="AU3824" s="255" t="s">
        <v>82</v>
      </c>
      <c r="AV3824" s="14" t="s">
        <v>80</v>
      </c>
      <c r="AW3824" s="14" t="s">
        <v>33</v>
      </c>
      <c r="AX3824" s="14" t="s">
        <v>72</v>
      </c>
      <c r="AY3824" s="255" t="s">
        <v>180</v>
      </c>
    </row>
    <row r="3825" s="13" customFormat="1">
      <c r="A3825" s="13"/>
      <c r="B3825" s="235"/>
      <c r="C3825" s="236"/>
      <c r="D3825" s="228" t="s">
        <v>193</v>
      </c>
      <c r="E3825" s="237" t="s">
        <v>19</v>
      </c>
      <c r="F3825" s="238" t="s">
        <v>4142</v>
      </c>
      <c r="G3825" s="236"/>
      <c r="H3825" s="239">
        <v>10.609999999999999</v>
      </c>
      <c r="I3825" s="240"/>
      <c r="J3825" s="236"/>
      <c r="K3825" s="236"/>
      <c r="L3825" s="241"/>
      <c r="M3825" s="242"/>
      <c r="N3825" s="243"/>
      <c r="O3825" s="243"/>
      <c r="P3825" s="243"/>
      <c r="Q3825" s="243"/>
      <c r="R3825" s="243"/>
      <c r="S3825" s="243"/>
      <c r="T3825" s="244"/>
      <c r="U3825" s="13"/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3"/>
      <c r="AT3825" s="245" t="s">
        <v>193</v>
      </c>
      <c r="AU3825" s="245" t="s">
        <v>82</v>
      </c>
      <c r="AV3825" s="13" t="s">
        <v>82</v>
      </c>
      <c r="AW3825" s="13" t="s">
        <v>33</v>
      </c>
      <c r="AX3825" s="13" t="s">
        <v>72</v>
      </c>
      <c r="AY3825" s="245" t="s">
        <v>180</v>
      </c>
    </row>
    <row r="3826" s="16" customFormat="1">
      <c r="A3826" s="16"/>
      <c r="B3826" s="267"/>
      <c r="C3826" s="268"/>
      <c r="D3826" s="228" t="s">
        <v>193</v>
      </c>
      <c r="E3826" s="269" t="s">
        <v>19</v>
      </c>
      <c r="F3826" s="270" t="s">
        <v>473</v>
      </c>
      <c r="G3826" s="268"/>
      <c r="H3826" s="271">
        <v>24.030000000000001</v>
      </c>
      <c r="I3826" s="272"/>
      <c r="J3826" s="268"/>
      <c r="K3826" s="268"/>
      <c r="L3826" s="273"/>
      <c r="M3826" s="274"/>
      <c r="N3826" s="275"/>
      <c r="O3826" s="275"/>
      <c r="P3826" s="275"/>
      <c r="Q3826" s="275"/>
      <c r="R3826" s="275"/>
      <c r="S3826" s="275"/>
      <c r="T3826" s="276"/>
      <c r="U3826" s="16"/>
      <c r="V3826" s="16"/>
      <c r="W3826" s="16"/>
      <c r="X3826" s="16"/>
      <c r="Y3826" s="16"/>
      <c r="Z3826" s="16"/>
      <c r="AA3826" s="16"/>
      <c r="AB3826" s="16"/>
      <c r="AC3826" s="16"/>
      <c r="AD3826" s="16"/>
      <c r="AE3826" s="16"/>
      <c r="AT3826" s="277" t="s">
        <v>193</v>
      </c>
      <c r="AU3826" s="277" t="s">
        <v>82</v>
      </c>
      <c r="AV3826" s="16" t="s">
        <v>100</v>
      </c>
      <c r="AW3826" s="16" t="s">
        <v>33</v>
      </c>
      <c r="AX3826" s="16" t="s">
        <v>72</v>
      </c>
      <c r="AY3826" s="277" t="s">
        <v>180</v>
      </c>
    </row>
    <row r="3827" s="14" customFormat="1">
      <c r="A3827" s="14"/>
      <c r="B3827" s="246"/>
      <c r="C3827" s="247"/>
      <c r="D3827" s="228" t="s">
        <v>193</v>
      </c>
      <c r="E3827" s="248" t="s">
        <v>19</v>
      </c>
      <c r="F3827" s="249" t="s">
        <v>1231</v>
      </c>
      <c r="G3827" s="247"/>
      <c r="H3827" s="248" t="s">
        <v>19</v>
      </c>
      <c r="I3827" s="250"/>
      <c r="J3827" s="247"/>
      <c r="K3827" s="247"/>
      <c r="L3827" s="251"/>
      <c r="M3827" s="252"/>
      <c r="N3827" s="253"/>
      <c r="O3827" s="253"/>
      <c r="P3827" s="253"/>
      <c r="Q3827" s="253"/>
      <c r="R3827" s="253"/>
      <c r="S3827" s="253"/>
      <c r="T3827" s="254"/>
      <c r="U3827" s="14"/>
      <c r="V3827" s="14"/>
      <c r="W3827" s="14"/>
      <c r="X3827" s="14"/>
      <c r="Y3827" s="14"/>
      <c r="Z3827" s="14"/>
      <c r="AA3827" s="14"/>
      <c r="AB3827" s="14"/>
      <c r="AC3827" s="14"/>
      <c r="AD3827" s="14"/>
      <c r="AE3827" s="14"/>
      <c r="AT3827" s="255" t="s">
        <v>193</v>
      </c>
      <c r="AU3827" s="255" t="s">
        <v>82</v>
      </c>
      <c r="AV3827" s="14" t="s">
        <v>80</v>
      </c>
      <c r="AW3827" s="14" t="s">
        <v>33</v>
      </c>
      <c r="AX3827" s="14" t="s">
        <v>72</v>
      </c>
      <c r="AY3827" s="255" t="s">
        <v>180</v>
      </c>
    </row>
    <row r="3828" s="14" customFormat="1">
      <c r="A3828" s="14"/>
      <c r="B3828" s="246"/>
      <c r="C3828" s="247"/>
      <c r="D3828" s="228" t="s">
        <v>193</v>
      </c>
      <c r="E3828" s="248" t="s">
        <v>19</v>
      </c>
      <c r="F3828" s="249" t="s">
        <v>4143</v>
      </c>
      <c r="G3828" s="247"/>
      <c r="H3828" s="248" t="s">
        <v>19</v>
      </c>
      <c r="I3828" s="250"/>
      <c r="J3828" s="247"/>
      <c r="K3828" s="247"/>
      <c r="L3828" s="251"/>
      <c r="M3828" s="252"/>
      <c r="N3828" s="253"/>
      <c r="O3828" s="253"/>
      <c r="P3828" s="253"/>
      <c r="Q3828" s="253"/>
      <c r="R3828" s="253"/>
      <c r="S3828" s="253"/>
      <c r="T3828" s="254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T3828" s="255" t="s">
        <v>193</v>
      </c>
      <c r="AU3828" s="255" t="s">
        <v>82</v>
      </c>
      <c r="AV3828" s="14" t="s">
        <v>80</v>
      </c>
      <c r="AW3828" s="14" t="s">
        <v>33</v>
      </c>
      <c r="AX3828" s="14" t="s">
        <v>72</v>
      </c>
      <c r="AY3828" s="255" t="s">
        <v>180</v>
      </c>
    </row>
    <row r="3829" s="13" customFormat="1">
      <c r="A3829" s="13"/>
      <c r="B3829" s="235"/>
      <c r="C3829" s="236"/>
      <c r="D3829" s="228" t="s">
        <v>193</v>
      </c>
      <c r="E3829" s="237" t="s">
        <v>19</v>
      </c>
      <c r="F3829" s="238" t="s">
        <v>4144</v>
      </c>
      <c r="G3829" s="236"/>
      <c r="H3829" s="239">
        <v>20.870000000000001</v>
      </c>
      <c r="I3829" s="240"/>
      <c r="J3829" s="236"/>
      <c r="K3829" s="236"/>
      <c r="L3829" s="241"/>
      <c r="M3829" s="242"/>
      <c r="N3829" s="243"/>
      <c r="O3829" s="243"/>
      <c r="P3829" s="243"/>
      <c r="Q3829" s="243"/>
      <c r="R3829" s="243"/>
      <c r="S3829" s="243"/>
      <c r="T3829" s="244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45" t="s">
        <v>193</v>
      </c>
      <c r="AU3829" s="245" t="s">
        <v>82</v>
      </c>
      <c r="AV3829" s="13" t="s">
        <v>82</v>
      </c>
      <c r="AW3829" s="13" t="s">
        <v>33</v>
      </c>
      <c r="AX3829" s="13" t="s">
        <v>72</v>
      </c>
      <c r="AY3829" s="245" t="s">
        <v>180</v>
      </c>
    </row>
    <row r="3830" s="16" customFormat="1">
      <c r="A3830" s="16"/>
      <c r="B3830" s="267"/>
      <c r="C3830" s="268"/>
      <c r="D3830" s="228" t="s">
        <v>193</v>
      </c>
      <c r="E3830" s="269" t="s">
        <v>19</v>
      </c>
      <c r="F3830" s="270" t="s">
        <v>473</v>
      </c>
      <c r="G3830" s="268"/>
      <c r="H3830" s="271">
        <v>20.870000000000001</v>
      </c>
      <c r="I3830" s="272"/>
      <c r="J3830" s="268"/>
      <c r="K3830" s="268"/>
      <c r="L3830" s="273"/>
      <c r="M3830" s="274"/>
      <c r="N3830" s="275"/>
      <c r="O3830" s="275"/>
      <c r="P3830" s="275"/>
      <c r="Q3830" s="275"/>
      <c r="R3830" s="275"/>
      <c r="S3830" s="275"/>
      <c r="T3830" s="276"/>
      <c r="U3830" s="16"/>
      <c r="V3830" s="16"/>
      <c r="W3830" s="16"/>
      <c r="X3830" s="16"/>
      <c r="Y3830" s="16"/>
      <c r="Z3830" s="16"/>
      <c r="AA3830" s="16"/>
      <c r="AB3830" s="16"/>
      <c r="AC3830" s="16"/>
      <c r="AD3830" s="16"/>
      <c r="AE3830" s="16"/>
      <c r="AT3830" s="277" t="s">
        <v>193</v>
      </c>
      <c r="AU3830" s="277" t="s">
        <v>82</v>
      </c>
      <c r="AV3830" s="16" t="s">
        <v>100</v>
      </c>
      <c r="AW3830" s="16" t="s">
        <v>33</v>
      </c>
      <c r="AX3830" s="16" t="s">
        <v>72</v>
      </c>
      <c r="AY3830" s="277" t="s">
        <v>180</v>
      </c>
    </row>
    <row r="3831" s="15" customFormat="1">
      <c r="A3831" s="15"/>
      <c r="B3831" s="256"/>
      <c r="C3831" s="257"/>
      <c r="D3831" s="228" t="s">
        <v>193</v>
      </c>
      <c r="E3831" s="258" t="s">
        <v>19</v>
      </c>
      <c r="F3831" s="259" t="s">
        <v>353</v>
      </c>
      <c r="G3831" s="257"/>
      <c r="H3831" s="260">
        <v>44.899999999999999</v>
      </c>
      <c r="I3831" s="261"/>
      <c r="J3831" s="257"/>
      <c r="K3831" s="257"/>
      <c r="L3831" s="262"/>
      <c r="M3831" s="263"/>
      <c r="N3831" s="264"/>
      <c r="O3831" s="264"/>
      <c r="P3831" s="264"/>
      <c r="Q3831" s="264"/>
      <c r="R3831" s="264"/>
      <c r="S3831" s="264"/>
      <c r="T3831" s="265"/>
      <c r="U3831" s="15"/>
      <c r="V3831" s="15"/>
      <c r="W3831" s="15"/>
      <c r="X3831" s="15"/>
      <c r="Y3831" s="15"/>
      <c r="Z3831" s="15"/>
      <c r="AA3831" s="15"/>
      <c r="AB3831" s="15"/>
      <c r="AC3831" s="15"/>
      <c r="AD3831" s="15"/>
      <c r="AE3831" s="15"/>
      <c r="AT3831" s="266" t="s">
        <v>193</v>
      </c>
      <c r="AU3831" s="266" t="s">
        <v>82</v>
      </c>
      <c r="AV3831" s="15" t="s">
        <v>187</v>
      </c>
      <c r="AW3831" s="15" t="s">
        <v>33</v>
      </c>
      <c r="AX3831" s="15" t="s">
        <v>80</v>
      </c>
      <c r="AY3831" s="266" t="s">
        <v>180</v>
      </c>
    </row>
    <row r="3832" s="2" customFormat="1" ht="16.5" customHeight="1">
      <c r="A3832" s="40"/>
      <c r="B3832" s="41"/>
      <c r="C3832" s="215" t="s">
        <v>4145</v>
      </c>
      <c r="D3832" s="215" t="s">
        <v>182</v>
      </c>
      <c r="E3832" s="216" t="s">
        <v>4146</v>
      </c>
      <c r="F3832" s="217" t="s">
        <v>4147</v>
      </c>
      <c r="G3832" s="218" t="s">
        <v>235</v>
      </c>
      <c r="H3832" s="219">
        <v>4.2000000000000002</v>
      </c>
      <c r="I3832" s="220"/>
      <c r="J3832" s="221">
        <f>ROUND(I3832*H3832,2)</f>
        <v>0</v>
      </c>
      <c r="K3832" s="217" t="s">
        <v>186</v>
      </c>
      <c r="L3832" s="46"/>
      <c r="M3832" s="222" t="s">
        <v>19</v>
      </c>
      <c r="N3832" s="223" t="s">
        <v>43</v>
      </c>
      <c r="O3832" s="86"/>
      <c r="P3832" s="224">
        <f>O3832*H3832</f>
        <v>0</v>
      </c>
      <c r="Q3832" s="224">
        <v>0.010580000000000001</v>
      </c>
      <c r="R3832" s="224">
        <f>Q3832*H3832</f>
        <v>0.044436000000000003</v>
      </c>
      <c r="S3832" s="224">
        <v>0</v>
      </c>
      <c r="T3832" s="225">
        <f>S3832*H3832</f>
        <v>0</v>
      </c>
      <c r="U3832" s="40"/>
      <c r="V3832" s="40"/>
      <c r="W3832" s="40"/>
      <c r="X3832" s="40"/>
      <c r="Y3832" s="40"/>
      <c r="Z3832" s="40"/>
      <c r="AA3832" s="40"/>
      <c r="AB3832" s="40"/>
      <c r="AC3832" s="40"/>
      <c r="AD3832" s="40"/>
      <c r="AE3832" s="40"/>
      <c r="AR3832" s="226" t="s">
        <v>286</v>
      </c>
      <c r="AT3832" s="226" t="s">
        <v>182</v>
      </c>
      <c r="AU3832" s="226" t="s">
        <v>82</v>
      </c>
      <c r="AY3832" s="19" t="s">
        <v>180</v>
      </c>
      <c r="BE3832" s="227">
        <f>IF(N3832="základní",J3832,0)</f>
        <v>0</v>
      </c>
      <c r="BF3832" s="227">
        <f>IF(N3832="snížená",J3832,0)</f>
        <v>0</v>
      </c>
      <c r="BG3832" s="227">
        <f>IF(N3832="zákl. přenesená",J3832,0)</f>
        <v>0</v>
      </c>
      <c r="BH3832" s="227">
        <f>IF(N3832="sníž. přenesená",J3832,0)</f>
        <v>0</v>
      </c>
      <c r="BI3832" s="227">
        <f>IF(N3832="nulová",J3832,0)</f>
        <v>0</v>
      </c>
      <c r="BJ3832" s="19" t="s">
        <v>80</v>
      </c>
      <c r="BK3832" s="227">
        <f>ROUND(I3832*H3832,2)</f>
        <v>0</v>
      </c>
      <c r="BL3832" s="19" t="s">
        <v>286</v>
      </c>
      <c r="BM3832" s="226" t="s">
        <v>4148</v>
      </c>
    </row>
    <row r="3833" s="2" customFormat="1">
      <c r="A3833" s="40"/>
      <c r="B3833" s="41"/>
      <c r="C3833" s="42"/>
      <c r="D3833" s="228" t="s">
        <v>189</v>
      </c>
      <c r="E3833" s="42"/>
      <c r="F3833" s="229" t="s">
        <v>4149</v>
      </c>
      <c r="G3833" s="42"/>
      <c r="H3833" s="42"/>
      <c r="I3833" s="230"/>
      <c r="J3833" s="42"/>
      <c r="K3833" s="42"/>
      <c r="L3833" s="46"/>
      <c r="M3833" s="231"/>
      <c r="N3833" s="232"/>
      <c r="O3833" s="86"/>
      <c r="P3833" s="86"/>
      <c r="Q3833" s="86"/>
      <c r="R3833" s="86"/>
      <c r="S3833" s="86"/>
      <c r="T3833" s="87"/>
      <c r="U3833" s="40"/>
      <c r="V3833" s="40"/>
      <c r="W3833" s="40"/>
      <c r="X3833" s="40"/>
      <c r="Y3833" s="40"/>
      <c r="Z3833" s="40"/>
      <c r="AA3833" s="40"/>
      <c r="AB3833" s="40"/>
      <c r="AC3833" s="40"/>
      <c r="AD3833" s="40"/>
      <c r="AE3833" s="40"/>
      <c r="AT3833" s="19" t="s">
        <v>189</v>
      </c>
      <c r="AU3833" s="19" t="s">
        <v>82</v>
      </c>
    </row>
    <row r="3834" s="2" customFormat="1">
      <c r="A3834" s="40"/>
      <c r="B3834" s="41"/>
      <c r="C3834" s="42"/>
      <c r="D3834" s="233" t="s">
        <v>191</v>
      </c>
      <c r="E3834" s="42"/>
      <c r="F3834" s="234" t="s">
        <v>4150</v>
      </c>
      <c r="G3834" s="42"/>
      <c r="H3834" s="42"/>
      <c r="I3834" s="230"/>
      <c r="J3834" s="42"/>
      <c r="K3834" s="42"/>
      <c r="L3834" s="46"/>
      <c r="M3834" s="231"/>
      <c r="N3834" s="232"/>
      <c r="O3834" s="86"/>
      <c r="P3834" s="86"/>
      <c r="Q3834" s="86"/>
      <c r="R3834" s="86"/>
      <c r="S3834" s="86"/>
      <c r="T3834" s="87"/>
      <c r="U3834" s="40"/>
      <c r="V3834" s="40"/>
      <c r="W3834" s="40"/>
      <c r="X3834" s="40"/>
      <c r="Y3834" s="40"/>
      <c r="Z3834" s="40"/>
      <c r="AA3834" s="40"/>
      <c r="AB3834" s="40"/>
      <c r="AC3834" s="40"/>
      <c r="AD3834" s="40"/>
      <c r="AE3834" s="40"/>
      <c r="AT3834" s="19" t="s">
        <v>191</v>
      </c>
      <c r="AU3834" s="19" t="s">
        <v>82</v>
      </c>
    </row>
    <row r="3835" s="14" customFormat="1">
      <c r="A3835" s="14"/>
      <c r="B3835" s="246"/>
      <c r="C3835" s="247"/>
      <c r="D3835" s="228" t="s">
        <v>193</v>
      </c>
      <c r="E3835" s="248" t="s">
        <v>19</v>
      </c>
      <c r="F3835" s="249" t="s">
        <v>4151</v>
      </c>
      <c r="G3835" s="247"/>
      <c r="H3835" s="248" t="s">
        <v>19</v>
      </c>
      <c r="I3835" s="250"/>
      <c r="J3835" s="247"/>
      <c r="K3835" s="247"/>
      <c r="L3835" s="251"/>
      <c r="M3835" s="252"/>
      <c r="N3835" s="253"/>
      <c r="O3835" s="253"/>
      <c r="P3835" s="253"/>
      <c r="Q3835" s="253"/>
      <c r="R3835" s="253"/>
      <c r="S3835" s="253"/>
      <c r="T3835" s="254"/>
      <c r="U3835" s="14"/>
      <c r="V3835" s="14"/>
      <c r="W3835" s="14"/>
      <c r="X3835" s="14"/>
      <c r="Y3835" s="14"/>
      <c r="Z3835" s="14"/>
      <c r="AA3835" s="14"/>
      <c r="AB3835" s="14"/>
      <c r="AC3835" s="14"/>
      <c r="AD3835" s="14"/>
      <c r="AE3835" s="14"/>
      <c r="AT3835" s="255" t="s">
        <v>193</v>
      </c>
      <c r="AU3835" s="255" t="s">
        <v>82</v>
      </c>
      <c r="AV3835" s="14" t="s">
        <v>80</v>
      </c>
      <c r="AW3835" s="14" t="s">
        <v>33</v>
      </c>
      <c r="AX3835" s="14" t="s">
        <v>72</v>
      </c>
      <c r="AY3835" s="255" t="s">
        <v>180</v>
      </c>
    </row>
    <row r="3836" s="13" customFormat="1">
      <c r="A3836" s="13"/>
      <c r="B3836" s="235"/>
      <c r="C3836" s="236"/>
      <c r="D3836" s="228" t="s">
        <v>193</v>
      </c>
      <c r="E3836" s="237" t="s">
        <v>19</v>
      </c>
      <c r="F3836" s="238" t="s">
        <v>4152</v>
      </c>
      <c r="G3836" s="236"/>
      <c r="H3836" s="239">
        <v>4.2000000000000002</v>
      </c>
      <c r="I3836" s="240"/>
      <c r="J3836" s="236"/>
      <c r="K3836" s="236"/>
      <c r="L3836" s="241"/>
      <c r="M3836" s="242"/>
      <c r="N3836" s="243"/>
      <c r="O3836" s="243"/>
      <c r="P3836" s="243"/>
      <c r="Q3836" s="243"/>
      <c r="R3836" s="243"/>
      <c r="S3836" s="243"/>
      <c r="T3836" s="244"/>
      <c r="U3836" s="13"/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3"/>
      <c r="AT3836" s="245" t="s">
        <v>193</v>
      </c>
      <c r="AU3836" s="245" t="s">
        <v>82</v>
      </c>
      <c r="AV3836" s="13" t="s">
        <v>82</v>
      </c>
      <c r="AW3836" s="13" t="s">
        <v>33</v>
      </c>
      <c r="AX3836" s="13" t="s">
        <v>80</v>
      </c>
      <c r="AY3836" s="245" t="s">
        <v>180</v>
      </c>
    </row>
    <row r="3837" s="2" customFormat="1" ht="16.5" customHeight="1">
      <c r="A3837" s="40"/>
      <c r="B3837" s="41"/>
      <c r="C3837" s="215" t="s">
        <v>4153</v>
      </c>
      <c r="D3837" s="215" t="s">
        <v>182</v>
      </c>
      <c r="E3837" s="216" t="s">
        <v>4154</v>
      </c>
      <c r="F3837" s="217" t="s">
        <v>4155</v>
      </c>
      <c r="G3837" s="218" t="s">
        <v>235</v>
      </c>
      <c r="H3837" s="219">
        <v>2.5099999999999998</v>
      </c>
      <c r="I3837" s="220"/>
      <c r="J3837" s="221">
        <f>ROUND(I3837*H3837,2)</f>
        <v>0</v>
      </c>
      <c r="K3837" s="217" t="s">
        <v>186</v>
      </c>
      <c r="L3837" s="46"/>
      <c r="M3837" s="222" t="s">
        <v>19</v>
      </c>
      <c r="N3837" s="223" t="s">
        <v>43</v>
      </c>
      <c r="O3837" s="86"/>
      <c r="P3837" s="224">
        <f>O3837*H3837</f>
        <v>0</v>
      </c>
      <c r="Q3837" s="224">
        <v>0.018460000000000001</v>
      </c>
      <c r="R3837" s="224">
        <f>Q3837*H3837</f>
        <v>0.046334599999999997</v>
      </c>
      <c r="S3837" s="224">
        <v>0</v>
      </c>
      <c r="T3837" s="225">
        <f>S3837*H3837</f>
        <v>0</v>
      </c>
      <c r="U3837" s="40"/>
      <c r="V3837" s="40"/>
      <c r="W3837" s="40"/>
      <c r="X3837" s="40"/>
      <c r="Y3837" s="40"/>
      <c r="Z3837" s="40"/>
      <c r="AA3837" s="40"/>
      <c r="AB3837" s="40"/>
      <c r="AC3837" s="40"/>
      <c r="AD3837" s="40"/>
      <c r="AE3837" s="40"/>
      <c r="AR3837" s="226" t="s">
        <v>286</v>
      </c>
      <c r="AT3837" s="226" t="s">
        <v>182</v>
      </c>
      <c r="AU3837" s="226" t="s">
        <v>82</v>
      </c>
      <c r="AY3837" s="19" t="s">
        <v>180</v>
      </c>
      <c r="BE3837" s="227">
        <f>IF(N3837="základní",J3837,0)</f>
        <v>0</v>
      </c>
      <c r="BF3837" s="227">
        <f>IF(N3837="snížená",J3837,0)</f>
        <v>0</v>
      </c>
      <c r="BG3837" s="227">
        <f>IF(N3837="zákl. přenesená",J3837,0)</f>
        <v>0</v>
      </c>
      <c r="BH3837" s="227">
        <f>IF(N3837="sníž. přenesená",J3837,0)</f>
        <v>0</v>
      </c>
      <c r="BI3837" s="227">
        <f>IF(N3837="nulová",J3837,0)</f>
        <v>0</v>
      </c>
      <c r="BJ3837" s="19" t="s">
        <v>80</v>
      </c>
      <c r="BK3837" s="227">
        <f>ROUND(I3837*H3837,2)</f>
        <v>0</v>
      </c>
      <c r="BL3837" s="19" t="s">
        <v>286</v>
      </c>
      <c r="BM3837" s="226" t="s">
        <v>4156</v>
      </c>
    </row>
    <row r="3838" s="2" customFormat="1">
      <c r="A3838" s="40"/>
      <c r="B3838" s="41"/>
      <c r="C3838" s="42"/>
      <c r="D3838" s="228" t="s">
        <v>189</v>
      </c>
      <c r="E3838" s="42"/>
      <c r="F3838" s="229" t="s">
        <v>4157</v>
      </c>
      <c r="G3838" s="42"/>
      <c r="H3838" s="42"/>
      <c r="I3838" s="230"/>
      <c r="J3838" s="42"/>
      <c r="K3838" s="42"/>
      <c r="L3838" s="46"/>
      <c r="M3838" s="231"/>
      <c r="N3838" s="232"/>
      <c r="O3838" s="86"/>
      <c r="P3838" s="86"/>
      <c r="Q3838" s="86"/>
      <c r="R3838" s="86"/>
      <c r="S3838" s="86"/>
      <c r="T3838" s="87"/>
      <c r="U3838" s="40"/>
      <c r="V3838" s="40"/>
      <c r="W3838" s="40"/>
      <c r="X3838" s="40"/>
      <c r="Y3838" s="40"/>
      <c r="Z3838" s="40"/>
      <c r="AA3838" s="40"/>
      <c r="AB3838" s="40"/>
      <c r="AC3838" s="40"/>
      <c r="AD3838" s="40"/>
      <c r="AE3838" s="40"/>
      <c r="AT3838" s="19" t="s">
        <v>189</v>
      </c>
      <c r="AU3838" s="19" t="s">
        <v>82</v>
      </c>
    </row>
    <row r="3839" s="2" customFormat="1">
      <c r="A3839" s="40"/>
      <c r="B3839" s="41"/>
      <c r="C3839" s="42"/>
      <c r="D3839" s="233" t="s">
        <v>191</v>
      </c>
      <c r="E3839" s="42"/>
      <c r="F3839" s="234" t="s">
        <v>4158</v>
      </c>
      <c r="G3839" s="42"/>
      <c r="H3839" s="42"/>
      <c r="I3839" s="230"/>
      <c r="J3839" s="42"/>
      <c r="K3839" s="42"/>
      <c r="L3839" s="46"/>
      <c r="M3839" s="231"/>
      <c r="N3839" s="232"/>
      <c r="O3839" s="86"/>
      <c r="P3839" s="86"/>
      <c r="Q3839" s="86"/>
      <c r="R3839" s="86"/>
      <c r="S3839" s="86"/>
      <c r="T3839" s="87"/>
      <c r="U3839" s="40"/>
      <c r="V3839" s="40"/>
      <c r="W3839" s="40"/>
      <c r="X3839" s="40"/>
      <c r="Y3839" s="40"/>
      <c r="Z3839" s="40"/>
      <c r="AA3839" s="40"/>
      <c r="AB3839" s="40"/>
      <c r="AC3839" s="40"/>
      <c r="AD3839" s="40"/>
      <c r="AE3839" s="40"/>
      <c r="AT3839" s="19" t="s">
        <v>191</v>
      </c>
      <c r="AU3839" s="19" t="s">
        <v>82</v>
      </c>
    </row>
    <row r="3840" s="14" customFormat="1">
      <c r="A3840" s="14"/>
      <c r="B3840" s="246"/>
      <c r="C3840" s="247"/>
      <c r="D3840" s="228" t="s">
        <v>193</v>
      </c>
      <c r="E3840" s="248" t="s">
        <v>19</v>
      </c>
      <c r="F3840" s="249" t="s">
        <v>4159</v>
      </c>
      <c r="G3840" s="247"/>
      <c r="H3840" s="248" t="s">
        <v>19</v>
      </c>
      <c r="I3840" s="250"/>
      <c r="J3840" s="247"/>
      <c r="K3840" s="247"/>
      <c r="L3840" s="251"/>
      <c r="M3840" s="252"/>
      <c r="N3840" s="253"/>
      <c r="O3840" s="253"/>
      <c r="P3840" s="253"/>
      <c r="Q3840" s="253"/>
      <c r="R3840" s="253"/>
      <c r="S3840" s="253"/>
      <c r="T3840" s="254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5" t="s">
        <v>193</v>
      </c>
      <c r="AU3840" s="255" t="s">
        <v>82</v>
      </c>
      <c r="AV3840" s="14" t="s">
        <v>80</v>
      </c>
      <c r="AW3840" s="14" t="s">
        <v>33</v>
      </c>
      <c r="AX3840" s="14" t="s">
        <v>72</v>
      </c>
      <c r="AY3840" s="255" t="s">
        <v>180</v>
      </c>
    </row>
    <row r="3841" s="13" customFormat="1">
      <c r="A3841" s="13"/>
      <c r="B3841" s="235"/>
      <c r="C3841" s="236"/>
      <c r="D3841" s="228" t="s">
        <v>193</v>
      </c>
      <c r="E3841" s="237" t="s">
        <v>19</v>
      </c>
      <c r="F3841" s="238" t="s">
        <v>4160</v>
      </c>
      <c r="G3841" s="236"/>
      <c r="H3841" s="239">
        <v>2.5099999999999998</v>
      </c>
      <c r="I3841" s="240"/>
      <c r="J3841" s="236"/>
      <c r="K3841" s="236"/>
      <c r="L3841" s="241"/>
      <c r="M3841" s="242"/>
      <c r="N3841" s="243"/>
      <c r="O3841" s="243"/>
      <c r="P3841" s="243"/>
      <c r="Q3841" s="243"/>
      <c r="R3841" s="243"/>
      <c r="S3841" s="243"/>
      <c r="T3841" s="244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45" t="s">
        <v>193</v>
      </c>
      <c r="AU3841" s="245" t="s">
        <v>82</v>
      </c>
      <c r="AV3841" s="13" t="s">
        <v>82</v>
      </c>
      <c r="AW3841" s="13" t="s">
        <v>33</v>
      </c>
      <c r="AX3841" s="13" t="s">
        <v>80</v>
      </c>
      <c r="AY3841" s="245" t="s">
        <v>180</v>
      </c>
    </row>
    <row r="3842" s="2" customFormat="1" ht="16.5" customHeight="1">
      <c r="A3842" s="40"/>
      <c r="B3842" s="41"/>
      <c r="C3842" s="215" t="s">
        <v>4161</v>
      </c>
      <c r="D3842" s="215" t="s">
        <v>182</v>
      </c>
      <c r="E3842" s="216" t="s">
        <v>4162</v>
      </c>
      <c r="F3842" s="217" t="s">
        <v>4163</v>
      </c>
      <c r="G3842" s="218" t="s">
        <v>197</v>
      </c>
      <c r="H3842" s="219">
        <v>13</v>
      </c>
      <c r="I3842" s="220"/>
      <c r="J3842" s="221">
        <f>ROUND(I3842*H3842,2)</f>
        <v>0</v>
      </c>
      <c r="K3842" s="217" t="s">
        <v>186</v>
      </c>
      <c r="L3842" s="46"/>
      <c r="M3842" s="222" t="s">
        <v>19</v>
      </c>
      <c r="N3842" s="223" t="s">
        <v>43</v>
      </c>
      <c r="O3842" s="86"/>
      <c r="P3842" s="224">
        <f>O3842*H3842</f>
        <v>0</v>
      </c>
      <c r="Q3842" s="224">
        <v>3.0000000000000001E-05</v>
      </c>
      <c r="R3842" s="224">
        <f>Q3842*H3842</f>
        <v>0.00038999999999999999</v>
      </c>
      <c r="S3842" s="224">
        <v>0</v>
      </c>
      <c r="T3842" s="225">
        <f>S3842*H3842</f>
        <v>0</v>
      </c>
      <c r="U3842" s="40"/>
      <c r="V3842" s="40"/>
      <c r="W3842" s="40"/>
      <c r="X3842" s="40"/>
      <c r="Y3842" s="40"/>
      <c r="Z3842" s="40"/>
      <c r="AA3842" s="40"/>
      <c r="AB3842" s="40"/>
      <c r="AC3842" s="40"/>
      <c r="AD3842" s="40"/>
      <c r="AE3842" s="40"/>
      <c r="AR3842" s="226" t="s">
        <v>286</v>
      </c>
      <c r="AT3842" s="226" t="s">
        <v>182</v>
      </c>
      <c r="AU3842" s="226" t="s">
        <v>82</v>
      </c>
      <c r="AY3842" s="19" t="s">
        <v>180</v>
      </c>
      <c r="BE3842" s="227">
        <f>IF(N3842="základní",J3842,0)</f>
        <v>0</v>
      </c>
      <c r="BF3842" s="227">
        <f>IF(N3842="snížená",J3842,0)</f>
        <v>0</v>
      </c>
      <c r="BG3842" s="227">
        <f>IF(N3842="zákl. přenesená",J3842,0)</f>
        <v>0</v>
      </c>
      <c r="BH3842" s="227">
        <f>IF(N3842="sníž. přenesená",J3842,0)</f>
        <v>0</v>
      </c>
      <c r="BI3842" s="227">
        <f>IF(N3842="nulová",J3842,0)</f>
        <v>0</v>
      </c>
      <c r="BJ3842" s="19" t="s">
        <v>80</v>
      </c>
      <c r="BK3842" s="227">
        <f>ROUND(I3842*H3842,2)</f>
        <v>0</v>
      </c>
      <c r="BL3842" s="19" t="s">
        <v>286</v>
      </c>
      <c r="BM3842" s="226" t="s">
        <v>4164</v>
      </c>
    </row>
    <row r="3843" s="2" customFormat="1">
      <c r="A3843" s="40"/>
      <c r="B3843" s="41"/>
      <c r="C3843" s="42"/>
      <c r="D3843" s="228" t="s">
        <v>189</v>
      </c>
      <c r="E3843" s="42"/>
      <c r="F3843" s="229" t="s">
        <v>4165</v>
      </c>
      <c r="G3843" s="42"/>
      <c r="H3843" s="42"/>
      <c r="I3843" s="230"/>
      <c r="J3843" s="42"/>
      <c r="K3843" s="42"/>
      <c r="L3843" s="46"/>
      <c r="M3843" s="231"/>
      <c r="N3843" s="232"/>
      <c r="O3843" s="86"/>
      <c r="P3843" s="86"/>
      <c r="Q3843" s="86"/>
      <c r="R3843" s="86"/>
      <c r="S3843" s="86"/>
      <c r="T3843" s="87"/>
      <c r="U3843" s="40"/>
      <c r="V3843" s="40"/>
      <c r="W3843" s="40"/>
      <c r="X3843" s="40"/>
      <c r="Y3843" s="40"/>
      <c r="Z3843" s="40"/>
      <c r="AA3843" s="40"/>
      <c r="AB3843" s="40"/>
      <c r="AC3843" s="40"/>
      <c r="AD3843" s="40"/>
      <c r="AE3843" s="40"/>
      <c r="AT3843" s="19" t="s">
        <v>189</v>
      </c>
      <c r="AU3843" s="19" t="s">
        <v>82</v>
      </c>
    </row>
    <row r="3844" s="2" customFormat="1">
      <c r="A3844" s="40"/>
      <c r="B3844" s="41"/>
      <c r="C3844" s="42"/>
      <c r="D3844" s="233" t="s">
        <v>191</v>
      </c>
      <c r="E3844" s="42"/>
      <c r="F3844" s="234" t="s">
        <v>4166</v>
      </c>
      <c r="G3844" s="42"/>
      <c r="H3844" s="42"/>
      <c r="I3844" s="230"/>
      <c r="J3844" s="42"/>
      <c r="K3844" s="42"/>
      <c r="L3844" s="46"/>
      <c r="M3844" s="231"/>
      <c r="N3844" s="232"/>
      <c r="O3844" s="86"/>
      <c r="P3844" s="86"/>
      <c r="Q3844" s="86"/>
      <c r="R3844" s="86"/>
      <c r="S3844" s="86"/>
      <c r="T3844" s="87"/>
      <c r="U3844" s="40"/>
      <c r="V3844" s="40"/>
      <c r="W3844" s="40"/>
      <c r="X3844" s="40"/>
      <c r="Y3844" s="40"/>
      <c r="Z3844" s="40"/>
      <c r="AA3844" s="40"/>
      <c r="AB3844" s="40"/>
      <c r="AC3844" s="40"/>
      <c r="AD3844" s="40"/>
      <c r="AE3844" s="40"/>
      <c r="AT3844" s="19" t="s">
        <v>191</v>
      </c>
      <c r="AU3844" s="19" t="s">
        <v>82</v>
      </c>
    </row>
    <row r="3845" s="14" customFormat="1">
      <c r="A3845" s="14"/>
      <c r="B3845" s="246"/>
      <c r="C3845" s="247"/>
      <c r="D3845" s="228" t="s">
        <v>193</v>
      </c>
      <c r="E3845" s="248" t="s">
        <v>19</v>
      </c>
      <c r="F3845" s="249" t="s">
        <v>4167</v>
      </c>
      <c r="G3845" s="247"/>
      <c r="H3845" s="248" t="s">
        <v>19</v>
      </c>
      <c r="I3845" s="250"/>
      <c r="J3845" s="247"/>
      <c r="K3845" s="247"/>
      <c r="L3845" s="251"/>
      <c r="M3845" s="252"/>
      <c r="N3845" s="253"/>
      <c r="O3845" s="253"/>
      <c r="P3845" s="253"/>
      <c r="Q3845" s="253"/>
      <c r="R3845" s="253"/>
      <c r="S3845" s="253"/>
      <c r="T3845" s="254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T3845" s="255" t="s">
        <v>193</v>
      </c>
      <c r="AU3845" s="255" t="s">
        <v>82</v>
      </c>
      <c r="AV3845" s="14" t="s">
        <v>80</v>
      </c>
      <c r="AW3845" s="14" t="s">
        <v>33</v>
      </c>
      <c r="AX3845" s="14" t="s">
        <v>72</v>
      </c>
      <c r="AY3845" s="255" t="s">
        <v>180</v>
      </c>
    </row>
    <row r="3846" s="13" customFormat="1">
      <c r="A3846" s="13"/>
      <c r="B3846" s="235"/>
      <c r="C3846" s="236"/>
      <c r="D3846" s="228" t="s">
        <v>193</v>
      </c>
      <c r="E3846" s="237" t="s">
        <v>19</v>
      </c>
      <c r="F3846" s="238" t="s">
        <v>80</v>
      </c>
      <c r="G3846" s="236"/>
      <c r="H3846" s="239">
        <v>1</v>
      </c>
      <c r="I3846" s="240"/>
      <c r="J3846" s="236"/>
      <c r="K3846" s="236"/>
      <c r="L3846" s="241"/>
      <c r="M3846" s="242"/>
      <c r="N3846" s="243"/>
      <c r="O3846" s="243"/>
      <c r="P3846" s="243"/>
      <c r="Q3846" s="243"/>
      <c r="R3846" s="243"/>
      <c r="S3846" s="243"/>
      <c r="T3846" s="244"/>
      <c r="U3846" s="13"/>
      <c r="V3846" s="13"/>
      <c r="W3846" s="13"/>
      <c r="X3846" s="13"/>
      <c r="Y3846" s="13"/>
      <c r="Z3846" s="13"/>
      <c r="AA3846" s="13"/>
      <c r="AB3846" s="13"/>
      <c r="AC3846" s="13"/>
      <c r="AD3846" s="13"/>
      <c r="AE3846" s="13"/>
      <c r="AT3846" s="245" t="s">
        <v>193</v>
      </c>
      <c r="AU3846" s="245" t="s">
        <v>82</v>
      </c>
      <c r="AV3846" s="13" t="s">
        <v>82</v>
      </c>
      <c r="AW3846" s="13" t="s">
        <v>33</v>
      </c>
      <c r="AX3846" s="13" t="s">
        <v>72</v>
      </c>
      <c r="AY3846" s="245" t="s">
        <v>180</v>
      </c>
    </row>
    <row r="3847" s="14" customFormat="1">
      <c r="A3847" s="14"/>
      <c r="B3847" s="246"/>
      <c r="C3847" s="247"/>
      <c r="D3847" s="228" t="s">
        <v>193</v>
      </c>
      <c r="E3847" s="248" t="s">
        <v>19</v>
      </c>
      <c r="F3847" s="249" t="s">
        <v>4168</v>
      </c>
      <c r="G3847" s="247"/>
      <c r="H3847" s="248" t="s">
        <v>19</v>
      </c>
      <c r="I3847" s="250"/>
      <c r="J3847" s="247"/>
      <c r="K3847" s="247"/>
      <c r="L3847" s="251"/>
      <c r="M3847" s="252"/>
      <c r="N3847" s="253"/>
      <c r="O3847" s="253"/>
      <c r="P3847" s="253"/>
      <c r="Q3847" s="253"/>
      <c r="R3847" s="253"/>
      <c r="S3847" s="253"/>
      <c r="T3847" s="254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T3847" s="255" t="s">
        <v>193</v>
      </c>
      <c r="AU3847" s="255" t="s">
        <v>82</v>
      </c>
      <c r="AV3847" s="14" t="s">
        <v>80</v>
      </c>
      <c r="AW3847" s="14" t="s">
        <v>33</v>
      </c>
      <c r="AX3847" s="14" t="s">
        <v>72</v>
      </c>
      <c r="AY3847" s="255" t="s">
        <v>180</v>
      </c>
    </row>
    <row r="3848" s="13" customFormat="1">
      <c r="A3848" s="13"/>
      <c r="B3848" s="235"/>
      <c r="C3848" s="236"/>
      <c r="D3848" s="228" t="s">
        <v>193</v>
      </c>
      <c r="E3848" s="237" t="s">
        <v>19</v>
      </c>
      <c r="F3848" s="238" t="s">
        <v>4169</v>
      </c>
      <c r="G3848" s="236"/>
      <c r="H3848" s="239">
        <v>2</v>
      </c>
      <c r="I3848" s="240"/>
      <c r="J3848" s="236"/>
      <c r="K3848" s="236"/>
      <c r="L3848" s="241"/>
      <c r="M3848" s="242"/>
      <c r="N3848" s="243"/>
      <c r="O3848" s="243"/>
      <c r="P3848" s="243"/>
      <c r="Q3848" s="243"/>
      <c r="R3848" s="243"/>
      <c r="S3848" s="243"/>
      <c r="T3848" s="244"/>
      <c r="U3848" s="13"/>
      <c r="V3848" s="13"/>
      <c r="W3848" s="13"/>
      <c r="X3848" s="13"/>
      <c r="Y3848" s="13"/>
      <c r="Z3848" s="13"/>
      <c r="AA3848" s="13"/>
      <c r="AB3848" s="13"/>
      <c r="AC3848" s="13"/>
      <c r="AD3848" s="13"/>
      <c r="AE3848" s="13"/>
      <c r="AT3848" s="245" t="s">
        <v>193</v>
      </c>
      <c r="AU3848" s="245" t="s">
        <v>82</v>
      </c>
      <c r="AV3848" s="13" t="s">
        <v>82</v>
      </c>
      <c r="AW3848" s="13" t="s">
        <v>33</v>
      </c>
      <c r="AX3848" s="13" t="s">
        <v>72</v>
      </c>
      <c r="AY3848" s="245" t="s">
        <v>180</v>
      </c>
    </row>
    <row r="3849" s="14" customFormat="1">
      <c r="A3849" s="14"/>
      <c r="B3849" s="246"/>
      <c r="C3849" s="247"/>
      <c r="D3849" s="228" t="s">
        <v>193</v>
      </c>
      <c r="E3849" s="248" t="s">
        <v>19</v>
      </c>
      <c r="F3849" s="249" t="s">
        <v>4170</v>
      </c>
      <c r="G3849" s="247"/>
      <c r="H3849" s="248" t="s">
        <v>19</v>
      </c>
      <c r="I3849" s="250"/>
      <c r="J3849" s="247"/>
      <c r="K3849" s="247"/>
      <c r="L3849" s="251"/>
      <c r="M3849" s="252"/>
      <c r="N3849" s="253"/>
      <c r="O3849" s="253"/>
      <c r="P3849" s="253"/>
      <c r="Q3849" s="253"/>
      <c r="R3849" s="253"/>
      <c r="S3849" s="253"/>
      <c r="T3849" s="254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T3849" s="255" t="s">
        <v>193</v>
      </c>
      <c r="AU3849" s="255" t="s">
        <v>82</v>
      </c>
      <c r="AV3849" s="14" t="s">
        <v>80</v>
      </c>
      <c r="AW3849" s="14" t="s">
        <v>33</v>
      </c>
      <c r="AX3849" s="14" t="s">
        <v>72</v>
      </c>
      <c r="AY3849" s="255" t="s">
        <v>180</v>
      </c>
    </row>
    <row r="3850" s="13" customFormat="1">
      <c r="A3850" s="13"/>
      <c r="B3850" s="235"/>
      <c r="C3850" s="236"/>
      <c r="D3850" s="228" t="s">
        <v>193</v>
      </c>
      <c r="E3850" s="237" t="s">
        <v>19</v>
      </c>
      <c r="F3850" s="238" t="s">
        <v>211</v>
      </c>
      <c r="G3850" s="236"/>
      <c r="H3850" s="239">
        <v>5</v>
      </c>
      <c r="I3850" s="240"/>
      <c r="J3850" s="236"/>
      <c r="K3850" s="236"/>
      <c r="L3850" s="241"/>
      <c r="M3850" s="242"/>
      <c r="N3850" s="243"/>
      <c r="O3850" s="243"/>
      <c r="P3850" s="243"/>
      <c r="Q3850" s="243"/>
      <c r="R3850" s="243"/>
      <c r="S3850" s="243"/>
      <c r="T3850" s="244"/>
      <c r="U3850" s="13"/>
      <c r="V3850" s="13"/>
      <c r="W3850" s="13"/>
      <c r="X3850" s="13"/>
      <c r="Y3850" s="13"/>
      <c r="Z3850" s="13"/>
      <c r="AA3850" s="13"/>
      <c r="AB3850" s="13"/>
      <c r="AC3850" s="13"/>
      <c r="AD3850" s="13"/>
      <c r="AE3850" s="13"/>
      <c r="AT3850" s="245" t="s">
        <v>193</v>
      </c>
      <c r="AU3850" s="245" t="s">
        <v>82</v>
      </c>
      <c r="AV3850" s="13" t="s">
        <v>82</v>
      </c>
      <c r="AW3850" s="13" t="s">
        <v>33</v>
      </c>
      <c r="AX3850" s="13" t="s">
        <v>72</v>
      </c>
      <c r="AY3850" s="245" t="s">
        <v>180</v>
      </c>
    </row>
    <row r="3851" s="16" customFormat="1">
      <c r="A3851" s="16"/>
      <c r="B3851" s="267"/>
      <c r="C3851" s="268"/>
      <c r="D3851" s="228" t="s">
        <v>193</v>
      </c>
      <c r="E3851" s="269" t="s">
        <v>19</v>
      </c>
      <c r="F3851" s="270" t="s">
        <v>473</v>
      </c>
      <c r="G3851" s="268"/>
      <c r="H3851" s="271">
        <v>8</v>
      </c>
      <c r="I3851" s="272"/>
      <c r="J3851" s="268"/>
      <c r="K3851" s="268"/>
      <c r="L3851" s="273"/>
      <c r="M3851" s="274"/>
      <c r="N3851" s="275"/>
      <c r="O3851" s="275"/>
      <c r="P3851" s="275"/>
      <c r="Q3851" s="275"/>
      <c r="R3851" s="275"/>
      <c r="S3851" s="275"/>
      <c r="T3851" s="276"/>
      <c r="U3851" s="16"/>
      <c r="V3851" s="16"/>
      <c r="W3851" s="16"/>
      <c r="X3851" s="16"/>
      <c r="Y3851" s="16"/>
      <c r="Z3851" s="16"/>
      <c r="AA3851" s="16"/>
      <c r="AB3851" s="16"/>
      <c r="AC3851" s="16"/>
      <c r="AD3851" s="16"/>
      <c r="AE3851" s="16"/>
      <c r="AT3851" s="277" t="s">
        <v>193</v>
      </c>
      <c r="AU3851" s="277" t="s">
        <v>82</v>
      </c>
      <c r="AV3851" s="16" t="s">
        <v>100</v>
      </c>
      <c r="AW3851" s="16" t="s">
        <v>33</v>
      </c>
      <c r="AX3851" s="16" t="s">
        <v>72</v>
      </c>
      <c r="AY3851" s="277" t="s">
        <v>180</v>
      </c>
    </row>
    <row r="3852" s="14" customFormat="1">
      <c r="A3852" s="14"/>
      <c r="B3852" s="246"/>
      <c r="C3852" s="247"/>
      <c r="D3852" s="228" t="s">
        <v>193</v>
      </c>
      <c r="E3852" s="248" t="s">
        <v>19</v>
      </c>
      <c r="F3852" s="249" t="s">
        <v>4171</v>
      </c>
      <c r="G3852" s="247"/>
      <c r="H3852" s="248" t="s">
        <v>19</v>
      </c>
      <c r="I3852" s="250"/>
      <c r="J3852" s="247"/>
      <c r="K3852" s="247"/>
      <c r="L3852" s="251"/>
      <c r="M3852" s="252"/>
      <c r="N3852" s="253"/>
      <c r="O3852" s="253"/>
      <c r="P3852" s="253"/>
      <c r="Q3852" s="253"/>
      <c r="R3852" s="253"/>
      <c r="S3852" s="253"/>
      <c r="T3852" s="254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T3852" s="255" t="s">
        <v>193</v>
      </c>
      <c r="AU3852" s="255" t="s">
        <v>82</v>
      </c>
      <c r="AV3852" s="14" t="s">
        <v>80</v>
      </c>
      <c r="AW3852" s="14" t="s">
        <v>33</v>
      </c>
      <c r="AX3852" s="14" t="s">
        <v>72</v>
      </c>
      <c r="AY3852" s="255" t="s">
        <v>180</v>
      </c>
    </row>
    <row r="3853" s="13" customFormat="1">
      <c r="A3853" s="13"/>
      <c r="B3853" s="235"/>
      <c r="C3853" s="236"/>
      <c r="D3853" s="228" t="s">
        <v>193</v>
      </c>
      <c r="E3853" s="237" t="s">
        <v>19</v>
      </c>
      <c r="F3853" s="238" t="s">
        <v>4172</v>
      </c>
      <c r="G3853" s="236"/>
      <c r="H3853" s="239">
        <v>5</v>
      </c>
      <c r="I3853" s="240"/>
      <c r="J3853" s="236"/>
      <c r="K3853" s="236"/>
      <c r="L3853" s="241"/>
      <c r="M3853" s="242"/>
      <c r="N3853" s="243"/>
      <c r="O3853" s="243"/>
      <c r="P3853" s="243"/>
      <c r="Q3853" s="243"/>
      <c r="R3853" s="243"/>
      <c r="S3853" s="243"/>
      <c r="T3853" s="244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45" t="s">
        <v>193</v>
      </c>
      <c r="AU3853" s="245" t="s">
        <v>82</v>
      </c>
      <c r="AV3853" s="13" t="s">
        <v>82</v>
      </c>
      <c r="AW3853" s="13" t="s">
        <v>33</v>
      </c>
      <c r="AX3853" s="13" t="s">
        <v>72</v>
      </c>
      <c r="AY3853" s="245" t="s">
        <v>180</v>
      </c>
    </row>
    <row r="3854" s="16" customFormat="1">
      <c r="A3854" s="16"/>
      <c r="B3854" s="267"/>
      <c r="C3854" s="268"/>
      <c r="D3854" s="228" t="s">
        <v>193</v>
      </c>
      <c r="E3854" s="269" t="s">
        <v>19</v>
      </c>
      <c r="F3854" s="270" t="s">
        <v>473</v>
      </c>
      <c r="G3854" s="268"/>
      <c r="H3854" s="271">
        <v>5</v>
      </c>
      <c r="I3854" s="272"/>
      <c r="J3854" s="268"/>
      <c r="K3854" s="268"/>
      <c r="L3854" s="273"/>
      <c r="M3854" s="274"/>
      <c r="N3854" s="275"/>
      <c r="O3854" s="275"/>
      <c r="P3854" s="275"/>
      <c r="Q3854" s="275"/>
      <c r="R3854" s="275"/>
      <c r="S3854" s="275"/>
      <c r="T3854" s="276"/>
      <c r="U3854" s="16"/>
      <c r="V3854" s="16"/>
      <c r="W3854" s="16"/>
      <c r="X3854" s="16"/>
      <c r="Y3854" s="16"/>
      <c r="Z3854" s="16"/>
      <c r="AA3854" s="16"/>
      <c r="AB3854" s="16"/>
      <c r="AC3854" s="16"/>
      <c r="AD3854" s="16"/>
      <c r="AE3854" s="16"/>
      <c r="AT3854" s="277" t="s">
        <v>193</v>
      </c>
      <c r="AU3854" s="277" t="s">
        <v>82</v>
      </c>
      <c r="AV3854" s="16" t="s">
        <v>100</v>
      </c>
      <c r="AW3854" s="16" t="s">
        <v>33</v>
      </c>
      <c r="AX3854" s="16" t="s">
        <v>72</v>
      </c>
      <c r="AY3854" s="277" t="s">
        <v>180</v>
      </c>
    </row>
    <row r="3855" s="15" customFormat="1">
      <c r="A3855" s="15"/>
      <c r="B3855" s="256"/>
      <c r="C3855" s="257"/>
      <c r="D3855" s="228" t="s">
        <v>193</v>
      </c>
      <c r="E3855" s="258" t="s">
        <v>19</v>
      </c>
      <c r="F3855" s="259" t="s">
        <v>353</v>
      </c>
      <c r="G3855" s="257"/>
      <c r="H3855" s="260">
        <v>13</v>
      </c>
      <c r="I3855" s="261"/>
      <c r="J3855" s="257"/>
      <c r="K3855" s="257"/>
      <c r="L3855" s="262"/>
      <c r="M3855" s="263"/>
      <c r="N3855" s="264"/>
      <c r="O3855" s="264"/>
      <c r="P3855" s="264"/>
      <c r="Q3855" s="264"/>
      <c r="R3855" s="264"/>
      <c r="S3855" s="264"/>
      <c r="T3855" s="265"/>
      <c r="U3855" s="15"/>
      <c r="V3855" s="15"/>
      <c r="W3855" s="15"/>
      <c r="X3855" s="15"/>
      <c r="Y3855" s="15"/>
      <c r="Z3855" s="15"/>
      <c r="AA3855" s="15"/>
      <c r="AB3855" s="15"/>
      <c r="AC3855" s="15"/>
      <c r="AD3855" s="15"/>
      <c r="AE3855" s="15"/>
      <c r="AT3855" s="266" t="s">
        <v>193</v>
      </c>
      <c r="AU3855" s="266" t="s">
        <v>82</v>
      </c>
      <c r="AV3855" s="15" t="s">
        <v>187</v>
      </c>
      <c r="AW3855" s="15" t="s">
        <v>33</v>
      </c>
      <c r="AX3855" s="15" t="s">
        <v>80</v>
      </c>
      <c r="AY3855" s="266" t="s">
        <v>180</v>
      </c>
    </row>
    <row r="3856" s="2" customFormat="1" ht="16.5" customHeight="1">
      <c r="A3856" s="40"/>
      <c r="B3856" s="41"/>
      <c r="C3856" s="282" t="s">
        <v>4173</v>
      </c>
      <c r="D3856" s="282" t="s">
        <v>754</v>
      </c>
      <c r="E3856" s="283" t="s">
        <v>4174</v>
      </c>
      <c r="F3856" s="284" t="s">
        <v>4175</v>
      </c>
      <c r="G3856" s="285" t="s">
        <v>387</v>
      </c>
      <c r="H3856" s="286">
        <v>13</v>
      </c>
      <c r="I3856" s="287"/>
      <c r="J3856" s="288">
        <f>ROUND(I3856*H3856,2)</f>
        <v>0</v>
      </c>
      <c r="K3856" s="284" t="s">
        <v>19</v>
      </c>
      <c r="L3856" s="289"/>
      <c r="M3856" s="290" t="s">
        <v>19</v>
      </c>
      <c r="N3856" s="291" t="s">
        <v>43</v>
      </c>
      <c r="O3856" s="86"/>
      <c r="P3856" s="224">
        <f>O3856*H3856</f>
        <v>0</v>
      </c>
      <c r="Q3856" s="224">
        <v>0</v>
      </c>
      <c r="R3856" s="224">
        <f>Q3856*H3856</f>
        <v>0</v>
      </c>
      <c r="S3856" s="224">
        <v>0</v>
      </c>
      <c r="T3856" s="225">
        <f>S3856*H3856</f>
        <v>0</v>
      </c>
      <c r="U3856" s="40"/>
      <c r="V3856" s="40"/>
      <c r="W3856" s="40"/>
      <c r="X3856" s="40"/>
      <c r="Y3856" s="40"/>
      <c r="Z3856" s="40"/>
      <c r="AA3856" s="40"/>
      <c r="AB3856" s="40"/>
      <c r="AC3856" s="40"/>
      <c r="AD3856" s="40"/>
      <c r="AE3856" s="40"/>
      <c r="AR3856" s="226" t="s">
        <v>398</v>
      </c>
      <c r="AT3856" s="226" t="s">
        <v>754</v>
      </c>
      <c r="AU3856" s="226" t="s">
        <v>82</v>
      </c>
      <c r="AY3856" s="19" t="s">
        <v>180</v>
      </c>
      <c r="BE3856" s="227">
        <f>IF(N3856="základní",J3856,0)</f>
        <v>0</v>
      </c>
      <c r="BF3856" s="227">
        <f>IF(N3856="snížená",J3856,0)</f>
        <v>0</v>
      </c>
      <c r="BG3856" s="227">
        <f>IF(N3856="zákl. přenesená",J3856,0)</f>
        <v>0</v>
      </c>
      <c r="BH3856" s="227">
        <f>IF(N3856="sníž. přenesená",J3856,0)</f>
        <v>0</v>
      </c>
      <c r="BI3856" s="227">
        <f>IF(N3856="nulová",J3856,0)</f>
        <v>0</v>
      </c>
      <c r="BJ3856" s="19" t="s">
        <v>80</v>
      </c>
      <c r="BK3856" s="227">
        <f>ROUND(I3856*H3856,2)</f>
        <v>0</v>
      </c>
      <c r="BL3856" s="19" t="s">
        <v>286</v>
      </c>
      <c r="BM3856" s="226" t="s">
        <v>4176</v>
      </c>
    </row>
    <row r="3857" s="2" customFormat="1">
      <c r="A3857" s="40"/>
      <c r="B3857" s="41"/>
      <c r="C3857" s="42"/>
      <c r="D3857" s="228" t="s">
        <v>189</v>
      </c>
      <c r="E3857" s="42"/>
      <c r="F3857" s="229" t="s">
        <v>4175</v>
      </c>
      <c r="G3857" s="42"/>
      <c r="H3857" s="42"/>
      <c r="I3857" s="230"/>
      <c r="J3857" s="42"/>
      <c r="K3857" s="42"/>
      <c r="L3857" s="46"/>
      <c r="M3857" s="231"/>
      <c r="N3857" s="232"/>
      <c r="O3857" s="86"/>
      <c r="P3857" s="86"/>
      <c r="Q3857" s="86"/>
      <c r="R3857" s="86"/>
      <c r="S3857" s="86"/>
      <c r="T3857" s="87"/>
      <c r="U3857" s="40"/>
      <c r="V3857" s="40"/>
      <c r="W3857" s="40"/>
      <c r="X3857" s="40"/>
      <c r="Y3857" s="40"/>
      <c r="Z3857" s="40"/>
      <c r="AA3857" s="40"/>
      <c r="AB3857" s="40"/>
      <c r="AC3857" s="40"/>
      <c r="AD3857" s="40"/>
      <c r="AE3857" s="40"/>
      <c r="AT3857" s="19" t="s">
        <v>189</v>
      </c>
      <c r="AU3857" s="19" t="s">
        <v>82</v>
      </c>
    </row>
    <row r="3858" s="2" customFormat="1" ht="16.5" customHeight="1">
      <c r="A3858" s="40"/>
      <c r="B3858" s="41"/>
      <c r="C3858" s="215" t="s">
        <v>4177</v>
      </c>
      <c r="D3858" s="215" t="s">
        <v>182</v>
      </c>
      <c r="E3858" s="216" t="s">
        <v>4178</v>
      </c>
      <c r="F3858" s="217" t="s">
        <v>4179</v>
      </c>
      <c r="G3858" s="218" t="s">
        <v>185</v>
      </c>
      <c r="H3858" s="219">
        <v>208.69</v>
      </c>
      <c r="I3858" s="220"/>
      <c r="J3858" s="221">
        <f>ROUND(I3858*H3858,2)</f>
        <v>0</v>
      </c>
      <c r="K3858" s="217" t="s">
        <v>19</v>
      </c>
      <c r="L3858" s="46"/>
      <c r="M3858" s="222" t="s">
        <v>19</v>
      </c>
      <c r="N3858" s="223" t="s">
        <v>43</v>
      </c>
      <c r="O3858" s="86"/>
      <c r="P3858" s="224">
        <f>O3858*H3858</f>
        <v>0</v>
      </c>
      <c r="Q3858" s="224">
        <v>0</v>
      </c>
      <c r="R3858" s="224">
        <f>Q3858*H3858</f>
        <v>0</v>
      </c>
      <c r="S3858" s="224">
        <v>0</v>
      </c>
      <c r="T3858" s="225">
        <f>S3858*H3858</f>
        <v>0</v>
      </c>
      <c r="U3858" s="40"/>
      <c r="V3858" s="40"/>
      <c r="W3858" s="40"/>
      <c r="X3858" s="40"/>
      <c r="Y3858" s="40"/>
      <c r="Z3858" s="40"/>
      <c r="AA3858" s="40"/>
      <c r="AB3858" s="40"/>
      <c r="AC3858" s="40"/>
      <c r="AD3858" s="40"/>
      <c r="AE3858" s="40"/>
      <c r="AR3858" s="226" t="s">
        <v>286</v>
      </c>
      <c r="AT3858" s="226" t="s">
        <v>182</v>
      </c>
      <c r="AU3858" s="226" t="s">
        <v>82</v>
      </c>
      <c r="AY3858" s="19" t="s">
        <v>180</v>
      </c>
      <c r="BE3858" s="227">
        <f>IF(N3858="základní",J3858,0)</f>
        <v>0</v>
      </c>
      <c r="BF3858" s="227">
        <f>IF(N3858="snížená",J3858,0)</f>
        <v>0</v>
      </c>
      <c r="BG3858" s="227">
        <f>IF(N3858="zákl. přenesená",J3858,0)</f>
        <v>0</v>
      </c>
      <c r="BH3858" s="227">
        <f>IF(N3858="sníž. přenesená",J3858,0)</f>
        <v>0</v>
      </c>
      <c r="BI3858" s="227">
        <f>IF(N3858="nulová",J3858,0)</f>
        <v>0</v>
      </c>
      <c r="BJ3858" s="19" t="s">
        <v>80</v>
      </c>
      <c r="BK3858" s="227">
        <f>ROUND(I3858*H3858,2)</f>
        <v>0</v>
      </c>
      <c r="BL3858" s="19" t="s">
        <v>286</v>
      </c>
      <c r="BM3858" s="226" t="s">
        <v>4180</v>
      </c>
    </row>
    <row r="3859" s="2" customFormat="1">
      <c r="A3859" s="40"/>
      <c r="B3859" s="41"/>
      <c r="C3859" s="42"/>
      <c r="D3859" s="228" t="s">
        <v>189</v>
      </c>
      <c r="E3859" s="42"/>
      <c r="F3859" s="229" t="s">
        <v>4179</v>
      </c>
      <c r="G3859" s="42"/>
      <c r="H3859" s="42"/>
      <c r="I3859" s="230"/>
      <c r="J3859" s="42"/>
      <c r="K3859" s="42"/>
      <c r="L3859" s="46"/>
      <c r="M3859" s="231"/>
      <c r="N3859" s="232"/>
      <c r="O3859" s="86"/>
      <c r="P3859" s="86"/>
      <c r="Q3859" s="86"/>
      <c r="R3859" s="86"/>
      <c r="S3859" s="86"/>
      <c r="T3859" s="87"/>
      <c r="U3859" s="40"/>
      <c r="V3859" s="40"/>
      <c r="W3859" s="40"/>
      <c r="X3859" s="40"/>
      <c r="Y3859" s="40"/>
      <c r="Z3859" s="40"/>
      <c r="AA3859" s="40"/>
      <c r="AB3859" s="40"/>
      <c r="AC3859" s="40"/>
      <c r="AD3859" s="40"/>
      <c r="AE3859" s="40"/>
      <c r="AT3859" s="19" t="s">
        <v>189</v>
      </c>
      <c r="AU3859" s="19" t="s">
        <v>82</v>
      </c>
    </row>
    <row r="3860" s="14" customFormat="1">
      <c r="A3860" s="14"/>
      <c r="B3860" s="246"/>
      <c r="C3860" s="247"/>
      <c r="D3860" s="228" t="s">
        <v>193</v>
      </c>
      <c r="E3860" s="248" t="s">
        <v>19</v>
      </c>
      <c r="F3860" s="249" t="s">
        <v>1810</v>
      </c>
      <c r="G3860" s="247"/>
      <c r="H3860" s="248" t="s">
        <v>19</v>
      </c>
      <c r="I3860" s="250"/>
      <c r="J3860" s="247"/>
      <c r="K3860" s="247"/>
      <c r="L3860" s="251"/>
      <c r="M3860" s="252"/>
      <c r="N3860" s="253"/>
      <c r="O3860" s="253"/>
      <c r="P3860" s="253"/>
      <c r="Q3860" s="253"/>
      <c r="R3860" s="253"/>
      <c r="S3860" s="253"/>
      <c r="T3860" s="254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T3860" s="255" t="s">
        <v>193</v>
      </c>
      <c r="AU3860" s="255" t="s">
        <v>82</v>
      </c>
      <c r="AV3860" s="14" t="s">
        <v>80</v>
      </c>
      <c r="AW3860" s="14" t="s">
        <v>33</v>
      </c>
      <c r="AX3860" s="14" t="s">
        <v>72</v>
      </c>
      <c r="AY3860" s="255" t="s">
        <v>180</v>
      </c>
    </row>
    <row r="3861" s="14" customFormat="1">
      <c r="A3861" s="14"/>
      <c r="B3861" s="246"/>
      <c r="C3861" s="247"/>
      <c r="D3861" s="228" t="s">
        <v>193</v>
      </c>
      <c r="E3861" s="248" t="s">
        <v>19</v>
      </c>
      <c r="F3861" s="249" t="s">
        <v>4181</v>
      </c>
      <c r="G3861" s="247"/>
      <c r="H3861" s="248" t="s">
        <v>19</v>
      </c>
      <c r="I3861" s="250"/>
      <c r="J3861" s="247"/>
      <c r="K3861" s="247"/>
      <c r="L3861" s="251"/>
      <c r="M3861" s="252"/>
      <c r="N3861" s="253"/>
      <c r="O3861" s="253"/>
      <c r="P3861" s="253"/>
      <c r="Q3861" s="253"/>
      <c r="R3861" s="253"/>
      <c r="S3861" s="253"/>
      <c r="T3861" s="254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5" t="s">
        <v>193</v>
      </c>
      <c r="AU3861" s="255" t="s">
        <v>82</v>
      </c>
      <c r="AV3861" s="14" t="s">
        <v>80</v>
      </c>
      <c r="AW3861" s="14" t="s">
        <v>33</v>
      </c>
      <c r="AX3861" s="14" t="s">
        <v>72</v>
      </c>
      <c r="AY3861" s="255" t="s">
        <v>180</v>
      </c>
    </row>
    <row r="3862" s="13" customFormat="1">
      <c r="A3862" s="13"/>
      <c r="B3862" s="235"/>
      <c r="C3862" s="236"/>
      <c r="D3862" s="228" t="s">
        <v>193</v>
      </c>
      <c r="E3862" s="237" t="s">
        <v>19</v>
      </c>
      <c r="F3862" s="238" t="s">
        <v>4182</v>
      </c>
      <c r="G3862" s="236"/>
      <c r="H3862" s="239">
        <v>63.289999999999999</v>
      </c>
      <c r="I3862" s="240"/>
      <c r="J3862" s="236"/>
      <c r="K3862" s="236"/>
      <c r="L3862" s="241"/>
      <c r="M3862" s="242"/>
      <c r="N3862" s="243"/>
      <c r="O3862" s="243"/>
      <c r="P3862" s="243"/>
      <c r="Q3862" s="243"/>
      <c r="R3862" s="243"/>
      <c r="S3862" s="243"/>
      <c r="T3862" s="244"/>
      <c r="U3862" s="13"/>
      <c r="V3862" s="13"/>
      <c r="W3862" s="13"/>
      <c r="X3862" s="13"/>
      <c r="Y3862" s="13"/>
      <c r="Z3862" s="13"/>
      <c r="AA3862" s="13"/>
      <c r="AB3862" s="13"/>
      <c r="AC3862" s="13"/>
      <c r="AD3862" s="13"/>
      <c r="AE3862" s="13"/>
      <c r="AT3862" s="245" t="s">
        <v>193</v>
      </c>
      <c r="AU3862" s="245" t="s">
        <v>82</v>
      </c>
      <c r="AV3862" s="13" t="s">
        <v>82</v>
      </c>
      <c r="AW3862" s="13" t="s">
        <v>33</v>
      </c>
      <c r="AX3862" s="13" t="s">
        <v>72</v>
      </c>
      <c r="AY3862" s="245" t="s">
        <v>180</v>
      </c>
    </row>
    <row r="3863" s="14" customFormat="1">
      <c r="A3863" s="14"/>
      <c r="B3863" s="246"/>
      <c r="C3863" s="247"/>
      <c r="D3863" s="228" t="s">
        <v>193</v>
      </c>
      <c r="E3863" s="248" t="s">
        <v>19</v>
      </c>
      <c r="F3863" s="249" t="s">
        <v>1852</v>
      </c>
      <c r="G3863" s="247"/>
      <c r="H3863" s="248" t="s">
        <v>19</v>
      </c>
      <c r="I3863" s="250"/>
      <c r="J3863" s="247"/>
      <c r="K3863" s="247"/>
      <c r="L3863" s="251"/>
      <c r="M3863" s="252"/>
      <c r="N3863" s="253"/>
      <c r="O3863" s="253"/>
      <c r="P3863" s="253"/>
      <c r="Q3863" s="253"/>
      <c r="R3863" s="253"/>
      <c r="S3863" s="253"/>
      <c r="T3863" s="254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5" t="s">
        <v>193</v>
      </c>
      <c r="AU3863" s="255" t="s">
        <v>82</v>
      </c>
      <c r="AV3863" s="14" t="s">
        <v>80</v>
      </c>
      <c r="AW3863" s="14" t="s">
        <v>33</v>
      </c>
      <c r="AX3863" s="14" t="s">
        <v>72</v>
      </c>
      <c r="AY3863" s="255" t="s">
        <v>180</v>
      </c>
    </row>
    <row r="3864" s="14" customFormat="1">
      <c r="A3864" s="14"/>
      <c r="B3864" s="246"/>
      <c r="C3864" s="247"/>
      <c r="D3864" s="228" t="s">
        <v>193</v>
      </c>
      <c r="E3864" s="248" t="s">
        <v>19</v>
      </c>
      <c r="F3864" s="249" t="s">
        <v>4183</v>
      </c>
      <c r="G3864" s="247"/>
      <c r="H3864" s="248" t="s">
        <v>19</v>
      </c>
      <c r="I3864" s="250"/>
      <c r="J3864" s="247"/>
      <c r="K3864" s="247"/>
      <c r="L3864" s="251"/>
      <c r="M3864" s="252"/>
      <c r="N3864" s="253"/>
      <c r="O3864" s="253"/>
      <c r="P3864" s="253"/>
      <c r="Q3864" s="253"/>
      <c r="R3864" s="253"/>
      <c r="S3864" s="253"/>
      <c r="T3864" s="254"/>
      <c r="U3864" s="14"/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4"/>
      <c r="AT3864" s="255" t="s">
        <v>193</v>
      </c>
      <c r="AU3864" s="255" t="s">
        <v>82</v>
      </c>
      <c r="AV3864" s="14" t="s">
        <v>80</v>
      </c>
      <c r="AW3864" s="14" t="s">
        <v>33</v>
      </c>
      <c r="AX3864" s="14" t="s">
        <v>72</v>
      </c>
      <c r="AY3864" s="255" t="s">
        <v>180</v>
      </c>
    </row>
    <row r="3865" s="13" customFormat="1">
      <c r="A3865" s="13"/>
      <c r="B3865" s="235"/>
      <c r="C3865" s="236"/>
      <c r="D3865" s="228" t="s">
        <v>193</v>
      </c>
      <c r="E3865" s="237" t="s">
        <v>19</v>
      </c>
      <c r="F3865" s="238" t="s">
        <v>4184</v>
      </c>
      <c r="G3865" s="236"/>
      <c r="H3865" s="239">
        <v>37.850000000000001</v>
      </c>
      <c r="I3865" s="240"/>
      <c r="J3865" s="236"/>
      <c r="K3865" s="236"/>
      <c r="L3865" s="241"/>
      <c r="M3865" s="242"/>
      <c r="N3865" s="243"/>
      <c r="O3865" s="243"/>
      <c r="P3865" s="243"/>
      <c r="Q3865" s="243"/>
      <c r="R3865" s="243"/>
      <c r="S3865" s="243"/>
      <c r="T3865" s="244"/>
      <c r="U3865" s="13"/>
      <c r="V3865" s="13"/>
      <c r="W3865" s="13"/>
      <c r="X3865" s="13"/>
      <c r="Y3865" s="13"/>
      <c r="Z3865" s="13"/>
      <c r="AA3865" s="13"/>
      <c r="AB3865" s="13"/>
      <c r="AC3865" s="13"/>
      <c r="AD3865" s="13"/>
      <c r="AE3865" s="13"/>
      <c r="AT3865" s="245" t="s">
        <v>193</v>
      </c>
      <c r="AU3865" s="245" t="s">
        <v>82</v>
      </c>
      <c r="AV3865" s="13" t="s">
        <v>82</v>
      </c>
      <c r="AW3865" s="13" t="s">
        <v>33</v>
      </c>
      <c r="AX3865" s="13" t="s">
        <v>72</v>
      </c>
      <c r="AY3865" s="245" t="s">
        <v>180</v>
      </c>
    </row>
    <row r="3866" s="16" customFormat="1">
      <c r="A3866" s="16"/>
      <c r="B3866" s="267"/>
      <c r="C3866" s="268"/>
      <c r="D3866" s="228" t="s">
        <v>193</v>
      </c>
      <c r="E3866" s="269" t="s">
        <v>19</v>
      </c>
      <c r="F3866" s="270" t="s">
        <v>473</v>
      </c>
      <c r="G3866" s="268"/>
      <c r="H3866" s="271">
        <v>101.14</v>
      </c>
      <c r="I3866" s="272"/>
      <c r="J3866" s="268"/>
      <c r="K3866" s="268"/>
      <c r="L3866" s="273"/>
      <c r="M3866" s="274"/>
      <c r="N3866" s="275"/>
      <c r="O3866" s="275"/>
      <c r="P3866" s="275"/>
      <c r="Q3866" s="275"/>
      <c r="R3866" s="275"/>
      <c r="S3866" s="275"/>
      <c r="T3866" s="276"/>
      <c r="U3866" s="16"/>
      <c r="V3866" s="16"/>
      <c r="W3866" s="16"/>
      <c r="X3866" s="16"/>
      <c r="Y3866" s="16"/>
      <c r="Z3866" s="16"/>
      <c r="AA3866" s="16"/>
      <c r="AB3866" s="16"/>
      <c r="AC3866" s="16"/>
      <c r="AD3866" s="16"/>
      <c r="AE3866" s="16"/>
      <c r="AT3866" s="277" t="s">
        <v>193</v>
      </c>
      <c r="AU3866" s="277" t="s">
        <v>82</v>
      </c>
      <c r="AV3866" s="16" t="s">
        <v>100</v>
      </c>
      <c r="AW3866" s="16" t="s">
        <v>33</v>
      </c>
      <c r="AX3866" s="16" t="s">
        <v>72</v>
      </c>
      <c r="AY3866" s="277" t="s">
        <v>180</v>
      </c>
    </row>
    <row r="3867" s="14" customFormat="1">
      <c r="A3867" s="14"/>
      <c r="B3867" s="246"/>
      <c r="C3867" s="247"/>
      <c r="D3867" s="228" t="s">
        <v>193</v>
      </c>
      <c r="E3867" s="248" t="s">
        <v>19</v>
      </c>
      <c r="F3867" s="249" t="s">
        <v>1389</v>
      </c>
      <c r="G3867" s="247"/>
      <c r="H3867" s="248" t="s">
        <v>19</v>
      </c>
      <c r="I3867" s="250"/>
      <c r="J3867" s="247"/>
      <c r="K3867" s="247"/>
      <c r="L3867" s="251"/>
      <c r="M3867" s="252"/>
      <c r="N3867" s="253"/>
      <c r="O3867" s="253"/>
      <c r="P3867" s="253"/>
      <c r="Q3867" s="253"/>
      <c r="R3867" s="253"/>
      <c r="S3867" s="253"/>
      <c r="T3867" s="254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5" t="s">
        <v>193</v>
      </c>
      <c r="AU3867" s="255" t="s">
        <v>82</v>
      </c>
      <c r="AV3867" s="14" t="s">
        <v>80</v>
      </c>
      <c r="AW3867" s="14" t="s">
        <v>33</v>
      </c>
      <c r="AX3867" s="14" t="s">
        <v>72</v>
      </c>
      <c r="AY3867" s="255" t="s">
        <v>180</v>
      </c>
    </row>
    <row r="3868" s="14" customFormat="1">
      <c r="A3868" s="14"/>
      <c r="B3868" s="246"/>
      <c r="C3868" s="247"/>
      <c r="D3868" s="228" t="s">
        <v>193</v>
      </c>
      <c r="E3868" s="248" t="s">
        <v>19</v>
      </c>
      <c r="F3868" s="249" t="s">
        <v>4185</v>
      </c>
      <c r="G3868" s="247"/>
      <c r="H3868" s="248" t="s">
        <v>19</v>
      </c>
      <c r="I3868" s="250"/>
      <c r="J3868" s="247"/>
      <c r="K3868" s="247"/>
      <c r="L3868" s="251"/>
      <c r="M3868" s="252"/>
      <c r="N3868" s="253"/>
      <c r="O3868" s="253"/>
      <c r="P3868" s="253"/>
      <c r="Q3868" s="253"/>
      <c r="R3868" s="253"/>
      <c r="S3868" s="253"/>
      <c r="T3868" s="254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T3868" s="255" t="s">
        <v>193</v>
      </c>
      <c r="AU3868" s="255" t="s">
        <v>82</v>
      </c>
      <c r="AV3868" s="14" t="s">
        <v>80</v>
      </c>
      <c r="AW3868" s="14" t="s">
        <v>33</v>
      </c>
      <c r="AX3868" s="14" t="s">
        <v>72</v>
      </c>
      <c r="AY3868" s="255" t="s">
        <v>180</v>
      </c>
    </row>
    <row r="3869" s="13" customFormat="1">
      <c r="A3869" s="13"/>
      <c r="B3869" s="235"/>
      <c r="C3869" s="236"/>
      <c r="D3869" s="228" t="s">
        <v>193</v>
      </c>
      <c r="E3869" s="237" t="s">
        <v>19</v>
      </c>
      <c r="F3869" s="238" t="s">
        <v>4186</v>
      </c>
      <c r="G3869" s="236"/>
      <c r="H3869" s="239">
        <v>10.01</v>
      </c>
      <c r="I3869" s="240"/>
      <c r="J3869" s="236"/>
      <c r="K3869" s="236"/>
      <c r="L3869" s="241"/>
      <c r="M3869" s="242"/>
      <c r="N3869" s="243"/>
      <c r="O3869" s="243"/>
      <c r="P3869" s="243"/>
      <c r="Q3869" s="243"/>
      <c r="R3869" s="243"/>
      <c r="S3869" s="243"/>
      <c r="T3869" s="244"/>
      <c r="U3869" s="13"/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3"/>
      <c r="AT3869" s="245" t="s">
        <v>193</v>
      </c>
      <c r="AU3869" s="245" t="s">
        <v>82</v>
      </c>
      <c r="AV3869" s="13" t="s">
        <v>82</v>
      </c>
      <c r="AW3869" s="13" t="s">
        <v>33</v>
      </c>
      <c r="AX3869" s="13" t="s">
        <v>72</v>
      </c>
      <c r="AY3869" s="245" t="s">
        <v>180</v>
      </c>
    </row>
    <row r="3870" s="14" customFormat="1">
      <c r="A3870" s="14"/>
      <c r="B3870" s="246"/>
      <c r="C3870" s="247"/>
      <c r="D3870" s="228" t="s">
        <v>193</v>
      </c>
      <c r="E3870" s="248" t="s">
        <v>19</v>
      </c>
      <c r="F3870" s="249" t="s">
        <v>1231</v>
      </c>
      <c r="G3870" s="247"/>
      <c r="H3870" s="248" t="s">
        <v>19</v>
      </c>
      <c r="I3870" s="250"/>
      <c r="J3870" s="247"/>
      <c r="K3870" s="247"/>
      <c r="L3870" s="251"/>
      <c r="M3870" s="252"/>
      <c r="N3870" s="253"/>
      <c r="O3870" s="253"/>
      <c r="P3870" s="253"/>
      <c r="Q3870" s="253"/>
      <c r="R3870" s="253"/>
      <c r="S3870" s="253"/>
      <c r="T3870" s="254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5" t="s">
        <v>193</v>
      </c>
      <c r="AU3870" s="255" t="s">
        <v>82</v>
      </c>
      <c r="AV3870" s="14" t="s">
        <v>80</v>
      </c>
      <c r="AW3870" s="14" t="s">
        <v>33</v>
      </c>
      <c r="AX3870" s="14" t="s">
        <v>72</v>
      </c>
      <c r="AY3870" s="255" t="s">
        <v>180</v>
      </c>
    </row>
    <row r="3871" s="14" customFormat="1">
      <c r="A3871" s="14"/>
      <c r="B3871" s="246"/>
      <c r="C3871" s="247"/>
      <c r="D3871" s="228" t="s">
        <v>193</v>
      </c>
      <c r="E3871" s="248" t="s">
        <v>19</v>
      </c>
      <c r="F3871" s="249" t="s">
        <v>4187</v>
      </c>
      <c r="G3871" s="247"/>
      <c r="H3871" s="248" t="s">
        <v>19</v>
      </c>
      <c r="I3871" s="250"/>
      <c r="J3871" s="247"/>
      <c r="K3871" s="247"/>
      <c r="L3871" s="251"/>
      <c r="M3871" s="252"/>
      <c r="N3871" s="253"/>
      <c r="O3871" s="253"/>
      <c r="P3871" s="253"/>
      <c r="Q3871" s="253"/>
      <c r="R3871" s="253"/>
      <c r="S3871" s="253"/>
      <c r="T3871" s="254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55" t="s">
        <v>193</v>
      </c>
      <c r="AU3871" s="255" t="s">
        <v>82</v>
      </c>
      <c r="AV3871" s="14" t="s">
        <v>80</v>
      </c>
      <c r="AW3871" s="14" t="s">
        <v>33</v>
      </c>
      <c r="AX3871" s="14" t="s">
        <v>72</v>
      </c>
      <c r="AY3871" s="255" t="s">
        <v>180</v>
      </c>
    </row>
    <row r="3872" s="13" customFormat="1">
      <c r="A3872" s="13"/>
      <c r="B3872" s="235"/>
      <c r="C3872" s="236"/>
      <c r="D3872" s="228" t="s">
        <v>193</v>
      </c>
      <c r="E3872" s="237" t="s">
        <v>19</v>
      </c>
      <c r="F3872" s="238" t="s">
        <v>4188</v>
      </c>
      <c r="G3872" s="236"/>
      <c r="H3872" s="239">
        <v>26.879999999999999</v>
      </c>
      <c r="I3872" s="240"/>
      <c r="J3872" s="236"/>
      <c r="K3872" s="236"/>
      <c r="L3872" s="241"/>
      <c r="M3872" s="242"/>
      <c r="N3872" s="243"/>
      <c r="O3872" s="243"/>
      <c r="P3872" s="243"/>
      <c r="Q3872" s="243"/>
      <c r="R3872" s="243"/>
      <c r="S3872" s="243"/>
      <c r="T3872" s="244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T3872" s="245" t="s">
        <v>193</v>
      </c>
      <c r="AU3872" s="245" t="s">
        <v>82</v>
      </c>
      <c r="AV3872" s="13" t="s">
        <v>82</v>
      </c>
      <c r="AW3872" s="13" t="s">
        <v>33</v>
      </c>
      <c r="AX3872" s="13" t="s">
        <v>72</v>
      </c>
      <c r="AY3872" s="245" t="s">
        <v>180</v>
      </c>
    </row>
    <row r="3873" s="13" customFormat="1">
      <c r="A3873" s="13"/>
      <c r="B3873" s="235"/>
      <c r="C3873" s="236"/>
      <c r="D3873" s="228" t="s">
        <v>193</v>
      </c>
      <c r="E3873" s="237" t="s">
        <v>19</v>
      </c>
      <c r="F3873" s="238" t="s">
        <v>4189</v>
      </c>
      <c r="G3873" s="236"/>
      <c r="H3873" s="239">
        <v>16.559999999999999</v>
      </c>
      <c r="I3873" s="240"/>
      <c r="J3873" s="236"/>
      <c r="K3873" s="236"/>
      <c r="L3873" s="241"/>
      <c r="M3873" s="242"/>
      <c r="N3873" s="243"/>
      <c r="O3873" s="243"/>
      <c r="P3873" s="243"/>
      <c r="Q3873" s="243"/>
      <c r="R3873" s="243"/>
      <c r="S3873" s="243"/>
      <c r="T3873" s="244"/>
      <c r="U3873" s="13"/>
      <c r="V3873" s="13"/>
      <c r="W3873" s="13"/>
      <c r="X3873" s="13"/>
      <c r="Y3873" s="13"/>
      <c r="Z3873" s="13"/>
      <c r="AA3873" s="13"/>
      <c r="AB3873" s="13"/>
      <c r="AC3873" s="13"/>
      <c r="AD3873" s="13"/>
      <c r="AE3873" s="13"/>
      <c r="AT3873" s="245" t="s">
        <v>193</v>
      </c>
      <c r="AU3873" s="245" t="s">
        <v>82</v>
      </c>
      <c r="AV3873" s="13" t="s">
        <v>82</v>
      </c>
      <c r="AW3873" s="13" t="s">
        <v>33</v>
      </c>
      <c r="AX3873" s="13" t="s">
        <v>72</v>
      </c>
      <c r="AY3873" s="245" t="s">
        <v>180</v>
      </c>
    </row>
    <row r="3874" s="13" customFormat="1">
      <c r="A3874" s="13"/>
      <c r="B3874" s="235"/>
      <c r="C3874" s="236"/>
      <c r="D3874" s="228" t="s">
        <v>193</v>
      </c>
      <c r="E3874" s="237" t="s">
        <v>19</v>
      </c>
      <c r="F3874" s="238" t="s">
        <v>4190</v>
      </c>
      <c r="G3874" s="236"/>
      <c r="H3874" s="239">
        <v>17.280000000000001</v>
      </c>
      <c r="I3874" s="240"/>
      <c r="J3874" s="236"/>
      <c r="K3874" s="236"/>
      <c r="L3874" s="241"/>
      <c r="M3874" s="242"/>
      <c r="N3874" s="243"/>
      <c r="O3874" s="243"/>
      <c r="P3874" s="243"/>
      <c r="Q3874" s="243"/>
      <c r="R3874" s="243"/>
      <c r="S3874" s="243"/>
      <c r="T3874" s="244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T3874" s="245" t="s">
        <v>193</v>
      </c>
      <c r="AU3874" s="245" t="s">
        <v>82</v>
      </c>
      <c r="AV3874" s="13" t="s">
        <v>82</v>
      </c>
      <c r="AW3874" s="13" t="s">
        <v>33</v>
      </c>
      <c r="AX3874" s="13" t="s">
        <v>72</v>
      </c>
      <c r="AY3874" s="245" t="s">
        <v>180</v>
      </c>
    </row>
    <row r="3875" s="13" customFormat="1">
      <c r="A3875" s="13"/>
      <c r="B3875" s="235"/>
      <c r="C3875" s="236"/>
      <c r="D3875" s="228" t="s">
        <v>193</v>
      </c>
      <c r="E3875" s="237" t="s">
        <v>19</v>
      </c>
      <c r="F3875" s="238" t="s">
        <v>4191</v>
      </c>
      <c r="G3875" s="236"/>
      <c r="H3875" s="239">
        <v>8.6400000000000006</v>
      </c>
      <c r="I3875" s="240"/>
      <c r="J3875" s="236"/>
      <c r="K3875" s="236"/>
      <c r="L3875" s="241"/>
      <c r="M3875" s="242"/>
      <c r="N3875" s="243"/>
      <c r="O3875" s="243"/>
      <c r="P3875" s="243"/>
      <c r="Q3875" s="243"/>
      <c r="R3875" s="243"/>
      <c r="S3875" s="243"/>
      <c r="T3875" s="244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45" t="s">
        <v>193</v>
      </c>
      <c r="AU3875" s="245" t="s">
        <v>82</v>
      </c>
      <c r="AV3875" s="13" t="s">
        <v>82</v>
      </c>
      <c r="AW3875" s="13" t="s">
        <v>33</v>
      </c>
      <c r="AX3875" s="13" t="s">
        <v>72</v>
      </c>
      <c r="AY3875" s="245" t="s">
        <v>180</v>
      </c>
    </row>
    <row r="3876" s="13" customFormat="1">
      <c r="A3876" s="13"/>
      <c r="B3876" s="235"/>
      <c r="C3876" s="236"/>
      <c r="D3876" s="228" t="s">
        <v>193</v>
      </c>
      <c r="E3876" s="237" t="s">
        <v>19</v>
      </c>
      <c r="F3876" s="238" t="s">
        <v>4192</v>
      </c>
      <c r="G3876" s="236"/>
      <c r="H3876" s="239">
        <v>12.960000000000001</v>
      </c>
      <c r="I3876" s="240"/>
      <c r="J3876" s="236"/>
      <c r="K3876" s="236"/>
      <c r="L3876" s="241"/>
      <c r="M3876" s="242"/>
      <c r="N3876" s="243"/>
      <c r="O3876" s="243"/>
      <c r="P3876" s="243"/>
      <c r="Q3876" s="243"/>
      <c r="R3876" s="243"/>
      <c r="S3876" s="243"/>
      <c r="T3876" s="244"/>
      <c r="U3876" s="13"/>
      <c r="V3876" s="13"/>
      <c r="W3876" s="13"/>
      <c r="X3876" s="13"/>
      <c r="Y3876" s="13"/>
      <c r="Z3876" s="13"/>
      <c r="AA3876" s="13"/>
      <c r="AB3876" s="13"/>
      <c r="AC3876" s="13"/>
      <c r="AD3876" s="13"/>
      <c r="AE3876" s="13"/>
      <c r="AT3876" s="245" t="s">
        <v>193</v>
      </c>
      <c r="AU3876" s="245" t="s">
        <v>82</v>
      </c>
      <c r="AV3876" s="13" t="s">
        <v>82</v>
      </c>
      <c r="AW3876" s="13" t="s">
        <v>33</v>
      </c>
      <c r="AX3876" s="13" t="s">
        <v>72</v>
      </c>
      <c r="AY3876" s="245" t="s">
        <v>180</v>
      </c>
    </row>
    <row r="3877" s="13" customFormat="1">
      <c r="A3877" s="13"/>
      <c r="B3877" s="235"/>
      <c r="C3877" s="236"/>
      <c r="D3877" s="228" t="s">
        <v>193</v>
      </c>
      <c r="E3877" s="237" t="s">
        <v>19</v>
      </c>
      <c r="F3877" s="238" t="s">
        <v>4193</v>
      </c>
      <c r="G3877" s="236"/>
      <c r="H3877" s="239">
        <v>7.4100000000000001</v>
      </c>
      <c r="I3877" s="240"/>
      <c r="J3877" s="236"/>
      <c r="K3877" s="236"/>
      <c r="L3877" s="241"/>
      <c r="M3877" s="242"/>
      <c r="N3877" s="243"/>
      <c r="O3877" s="243"/>
      <c r="P3877" s="243"/>
      <c r="Q3877" s="243"/>
      <c r="R3877" s="243"/>
      <c r="S3877" s="243"/>
      <c r="T3877" s="244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45" t="s">
        <v>193</v>
      </c>
      <c r="AU3877" s="245" t="s">
        <v>82</v>
      </c>
      <c r="AV3877" s="13" t="s">
        <v>82</v>
      </c>
      <c r="AW3877" s="13" t="s">
        <v>33</v>
      </c>
      <c r="AX3877" s="13" t="s">
        <v>72</v>
      </c>
      <c r="AY3877" s="245" t="s">
        <v>180</v>
      </c>
    </row>
    <row r="3878" s="13" customFormat="1">
      <c r="A3878" s="13"/>
      <c r="B3878" s="235"/>
      <c r="C3878" s="236"/>
      <c r="D3878" s="228" t="s">
        <v>193</v>
      </c>
      <c r="E3878" s="237" t="s">
        <v>19</v>
      </c>
      <c r="F3878" s="238" t="s">
        <v>4194</v>
      </c>
      <c r="G3878" s="236"/>
      <c r="H3878" s="239">
        <v>7.8099999999999996</v>
      </c>
      <c r="I3878" s="240"/>
      <c r="J3878" s="236"/>
      <c r="K3878" s="236"/>
      <c r="L3878" s="241"/>
      <c r="M3878" s="242"/>
      <c r="N3878" s="243"/>
      <c r="O3878" s="243"/>
      <c r="P3878" s="243"/>
      <c r="Q3878" s="243"/>
      <c r="R3878" s="243"/>
      <c r="S3878" s="243"/>
      <c r="T3878" s="244"/>
      <c r="U3878" s="13"/>
      <c r="V3878" s="13"/>
      <c r="W3878" s="13"/>
      <c r="X3878" s="13"/>
      <c r="Y3878" s="13"/>
      <c r="Z3878" s="13"/>
      <c r="AA3878" s="13"/>
      <c r="AB3878" s="13"/>
      <c r="AC3878" s="13"/>
      <c r="AD3878" s="13"/>
      <c r="AE3878" s="13"/>
      <c r="AT3878" s="245" t="s">
        <v>193</v>
      </c>
      <c r="AU3878" s="245" t="s">
        <v>82</v>
      </c>
      <c r="AV3878" s="13" t="s">
        <v>82</v>
      </c>
      <c r="AW3878" s="13" t="s">
        <v>33</v>
      </c>
      <c r="AX3878" s="13" t="s">
        <v>72</v>
      </c>
      <c r="AY3878" s="245" t="s">
        <v>180</v>
      </c>
    </row>
    <row r="3879" s="16" customFormat="1">
      <c r="A3879" s="16"/>
      <c r="B3879" s="267"/>
      <c r="C3879" s="268"/>
      <c r="D3879" s="228" t="s">
        <v>193</v>
      </c>
      <c r="E3879" s="269" t="s">
        <v>19</v>
      </c>
      <c r="F3879" s="270" t="s">
        <v>473</v>
      </c>
      <c r="G3879" s="268"/>
      <c r="H3879" s="271">
        <v>107.55000000000001</v>
      </c>
      <c r="I3879" s="272"/>
      <c r="J3879" s="268"/>
      <c r="K3879" s="268"/>
      <c r="L3879" s="273"/>
      <c r="M3879" s="274"/>
      <c r="N3879" s="275"/>
      <c r="O3879" s="275"/>
      <c r="P3879" s="275"/>
      <c r="Q3879" s="275"/>
      <c r="R3879" s="275"/>
      <c r="S3879" s="275"/>
      <c r="T3879" s="276"/>
      <c r="U3879" s="16"/>
      <c r="V3879" s="16"/>
      <c r="W3879" s="16"/>
      <c r="X3879" s="16"/>
      <c r="Y3879" s="16"/>
      <c r="Z3879" s="16"/>
      <c r="AA3879" s="16"/>
      <c r="AB3879" s="16"/>
      <c r="AC3879" s="16"/>
      <c r="AD3879" s="16"/>
      <c r="AE3879" s="16"/>
      <c r="AT3879" s="277" t="s">
        <v>193</v>
      </c>
      <c r="AU3879" s="277" t="s">
        <v>82</v>
      </c>
      <c r="AV3879" s="16" t="s">
        <v>100</v>
      </c>
      <c r="AW3879" s="16" t="s">
        <v>33</v>
      </c>
      <c r="AX3879" s="16" t="s">
        <v>72</v>
      </c>
      <c r="AY3879" s="277" t="s">
        <v>180</v>
      </c>
    </row>
    <row r="3880" s="15" customFormat="1">
      <c r="A3880" s="15"/>
      <c r="B3880" s="256"/>
      <c r="C3880" s="257"/>
      <c r="D3880" s="228" t="s">
        <v>193</v>
      </c>
      <c r="E3880" s="258" t="s">
        <v>19</v>
      </c>
      <c r="F3880" s="259" t="s">
        <v>353</v>
      </c>
      <c r="G3880" s="257"/>
      <c r="H3880" s="260">
        <v>208.69</v>
      </c>
      <c r="I3880" s="261"/>
      <c r="J3880" s="257"/>
      <c r="K3880" s="257"/>
      <c r="L3880" s="262"/>
      <c r="M3880" s="263"/>
      <c r="N3880" s="264"/>
      <c r="O3880" s="264"/>
      <c r="P3880" s="264"/>
      <c r="Q3880" s="264"/>
      <c r="R3880" s="264"/>
      <c r="S3880" s="264"/>
      <c r="T3880" s="265"/>
      <c r="U3880" s="15"/>
      <c r="V3880" s="15"/>
      <c r="W3880" s="15"/>
      <c r="X3880" s="15"/>
      <c r="Y3880" s="15"/>
      <c r="Z3880" s="15"/>
      <c r="AA3880" s="15"/>
      <c r="AB3880" s="15"/>
      <c r="AC3880" s="15"/>
      <c r="AD3880" s="15"/>
      <c r="AE3880" s="15"/>
      <c r="AT3880" s="266" t="s">
        <v>193</v>
      </c>
      <c r="AU3880" s="266" t="s">
        <v>82</v>
      </c>
      <c r="AV3880" s="15" t="s">
        <v>187</v>
      </c>
      <c r="AW3880" s="15" t="s">
        <v>33</v>
      </c>
      <c r="AX3880" s="15" t="s">
        <v>80</v>
      </c>
      <c r="AY3880" s="266" t="s">
        <v>180</v>
      </c>
    </row>
    <row r="3881" s="2" customFormat="1" ht="16.5" customHeight="1">
      <c r="A3881" s="40"/>
      <c r="B3881" s="41"/>
      <c r="C3881" s="215" t="s">
        <v>4195</v>
      </c>
      <c r="D3881" s="215" t="s">
        <v>182</v>
      </c>
      <c r="E3881" s="216" t="s">
        <v>4196</v>
      </c>
      <c r="F3881" s="217" t="s">
        <v>4197</v>
      </c>
      <c r="G3881" s="218" t="s">
        <v>185</v>
      </c>
      <c r="H3881" s="219">
        <v>20.629999999999999</v>
      </c>
      <c r="I3881" s="220"/>
      <c r="J3881" s="221">
        <f>ROUND(I3881*H3881,2)</f>
        <v>0</v>
      </c>
      <c r="K3881" s="217" t="s">
        <v>19</v>
      </c>
      <c r="L3881" s="46"/>
      <c r="M3881" s="222" t="s">
        <v>19</v>
      </c>
      <c r="N3881" s="223" t="s">
        <v>43</v>
      </c>
      <c r="O3881" s="86"/>
      <c r="P3881" s="224">
        <f>O3881*H3881</f>
        <v>0</v>
      </c>
      <c r="Q3881" s="224">
        <v>0</v>
      </c>
      <c r="R3881" s="224">
        <f>Q3881*H3881</f>
        <v>0</v>
      </c>
      <c r="S3881" s="224">
        <v>0</v>
      </c>
      <c r="T3881" s="225">
        <f>S3881*H3881</f>
        <v>0</v>
      </c>
      <c r="U3881" s="40"/>
      <c r="V3881" s="40"/>
      <c r="W3881" s="40"/>
      <c r="X3881" s="40"/>
      <c r="Y3881" s="40"/>
      <c r="Z3881" s="40"/>
      <c r="AA3881" s="40"/>
      <c r="AB3881" s="40"/>
      <c r="AC3881" s="40"/>
      <c r="AD3881" s="40"/>
      <c r="AE3881" s="40"/>
      <c r="AR3881" s="226" t="s">
        <v>286</v>
      </c>
      <c r="AT3881" s="226" t="s">
        <v>182</v>
      </c>
      <c r="AU3881" s="226" t="s">
        <v>82</v>
      </c>
      <c r="AY3881" s="19" t="s">
        <v>180</v>
      </c>
      <c r="BE3881" s="227">
        <f>IF(N3881="základní",J3881,0)</f>
        <v>0</v>
      </c>
      <c r="BF3881" s="227">
        <f>IF(N3881="snížená",J3881,0)</f>
        <v>0</v>
      </c>
      <c r="BG3881" s="227">
        <f>IF(N3881="zákl. přenesená",J3881,0)</f>
        <v>0</v>
      </c>
      <c r="BH3881" s="227">
        <f>IF(N3881="sníž. přenesená",J3881,0)</f>
        <v>0</v>
      </c>
      <c r="BI3881" s="227">
        <f>IF(N3881="nulová",J3881,0)</f>
        <v>0</v>
      </c>
      <c r="BJ3881" s="19" t="s">
        <v>80</v>
      </c>
      <c r="BK3881" s="227">
        <f>ROUND(I3881*H3881,2)</f>
        <v>0</v>
      </c>
      <c r="BL3881" s="19" t="s">
        <v>286</v>
      </c>
      <c r="BM3881" s="226" t="s">
        <v>4198</v>
      </c>
    </row>
    <row r="3882" s="2" customFormat="1">
      <c r="A3882" s="40"/>
      <c r="B3882" s="41"/>
      <c r="C3882" s="42"/>
      <c r="D3882" s="228" t="s">
        <v>189</v>
      </c>
      <c r="E3882" s="42"/>
      <c r="F3882" s="229" t="s">
        <v>4197</v>
      </c>
      <c r="G3882" s="42"/>
      <c r="H3882" s="42"/>
      <c r="I3882" s="230"/>
      <c r="J3882" s="42"/>
      <c r="K3882" s="42"/>
      <c r="L3882" s="46"/>
      <c r="M3882" s="231"/>
      <c r="N3882" s="232"/>
      <c r="O3882" s="86"/>
      <c r="P3882" s="86"/>
      <c r="Q3882" s="86"/>
      <c r="R3882" s="86"/>
      <c r="S3882" s="86"/>
      <c r="T3882" s="87"/>
      <c r="U3882" s="40"/>
      <c r="V3882" s="40"/>
      <c r="W3882" s="40"/>
      <c r="X3882" s="40"/>
      <c r="Y3882" s="40"/>
      <c r="Z3882" s="40"/>
      <c r="AA3882" s="40"/>
      <c r="AB3882" s="40"/>
      <c r="AC3882" s="40"/>
      <c r="AD3882" s="40"/>
      <c r="AE3882" s="40"/>
      <c r="AT3882" s="19" t="s">
        <v>189</v>
      </c>
      <c r="AU3882" s="19" t="s">
        <v>82</v>
      </c>
    </row>
    <row r="3883" s="14" customFormat="1">
      <c r="A3883" s="14"/>
      <c r="B3883" s="246"/>
      <c r="C3883" s="247"/>
      <c r="D3883" s="228" t="s">
        <v>193</v>
      </c>
      <c r="E3883" s="248" t="s">
        <v>19</v>
      </c>
      <c r="F3883" s="249" t="s">
        <v>4199</v>
      </c>
      <c r="G3883" s="247"/>
      <c r="H3883" s="248" t="s">
        <v>19</v>
      </c>
      <c r="I3883" s="250"/>
      <c r="J3883" s="247"/>
      <c r="K3883" s="247"/>
      <c r="L3883" s="251"/>
      <c r="M3883" s="252"/>
      <c r="N3883" s="253"/>
      <c r="O3883" s="253"/>
      <c r="P3883" s="253"/>
      <c r="Q3883" s="253"/>
      <c r="R3883" s="253"/>
      <c r="S3883" s="253"/>
      <c r="T3883" s="254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5" t="s">
        <v>193</v>
      </c>
      <c r="AU3883" s="255" t="s">
        <v>82</v>
      </c>
      <c r="AV3883" s="14" t="s">
        <v>80</v>
      </c>
      <c r="AW3883" s="14" t="s">
        <v>33</v>
      </c>
      <c r="AX3883" s="14" t="s">
        <v>72</v>
      </c>
      <c r="AY3883" s="255" t="s">
        <v>180</v>
      </c>
    </row>
    <row r="3884" s="14" customFormat="1">
      <c r="A3884" s="14"/>
      <c r="B3884" s="246"/>
      <c r="C3884" s="247"/>
      <c r="D3884" s="228" t="s">
        <v>193</v>
      </c>
      <c r="E3884" s="248" t="s">
        <v>19</v>
      </c>
      <c r="F3884" s="249" t="s">
        <v>4200</v>
      </c>
      <c r="G3884" s="247"/>
      <c r="H3884" s="248" t="s">
        <v>19</v>
      </c>
      <c r="I3884" s="250"/>
      <c r="J3884" s="247"/>
      <c r="K3884" s="247"/>
      <c r="L3884" s="251"/>
      <c r="M3884" s="252"/>
      <c r="N3884" s="253"/>
      <c r="O3884" s="253"/>
      <c r="P3884" s="253"/>
      <c r="Q3884" s="253"/>
      <c r="R3884" s="253"/>
      <c r="S3884" s="253"/>
      <c r="T3884" s="254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T3884" s="255" t="s">
        <v>193</v>
      </c>
      <c r="AU3884" s="255" t="s">
        <v>82</v>
      </c>
      <c r="AV3884" s="14" t="s">
        <v>80</v>
      </c>
      <c r="AW3884" s="14" t="s">
        <v>33</v>
      </c>
      <c r="AX3884" s="14" t="s">
        <v>72</v>
      </c>
      <c r="AY3884" s="255" t="s">
        <v>180</v>
      </c>
    </row>
    <row r="3885" s="13" customFormat="1">
      <c r="A3885" s="13"/>
      <c r="B3885" s="235"/>
      <c r="C3885" s="236"/>
      <c r="D3885" s="228" t="s">
        <v>193</v>
      </c>
      <c r="E3885" s="237" t="s">
        <v>19</v>
      </c>
      <c r="F3885" s="238" t="s">
        <v>4201</v>
      </c>
      <c r="G3885" s="236"/>
      <c r="H3885" s="239">
        <v>5.3200000000000003</v>
      </c>
      <c r="I3885" s="240"/>
      <c r="J3885" s="236"/>
      <c r="K3885" s="236"/>
      <c r="L3885" s="241"/>
      <c r="M3885" s="242"/>
      <c r="N3885" s="243"/>
      <c r="O3885" s="243"/>
      <c r="P3885" s="243"/>
      <c r="Q3885" s="243"/>
      <c r="R3885" s="243"/>
      <c r="S3885" s="243"/>
      <c r="T3885" s="244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45" t="s">
        <v>193</v>
      </c>
      <c r="AU3885" s="245" t="s">
        <v>82</v>
      </c>
      <c r="AV3885" s="13" t="s">
        <v>82</v>
      </c>
      <c r="AW3885" s="13" t="s">
        <v>33</v>
      </c>
      <c r="AX3885" s="13" t="s">
        <v>72</v>
      </c>
      <c r="AY3885" s="245" t="s">
        <v>180</v>
      </c>
    </row>
    <row r="3886" s="14" customFormat="1">
      <c r="A3886" s="14"/>
      <c r="B3886" s="246"/>
      <c r="C3886" s="247"/>
      <c r="D3886" s="228" t="s">
        <v>193</v>
      </c>
      <c r="E3886" s="248" t="s">
        <v>19</v>
      </c>
      <c r="F3886" s="249" t="s">
        <v>4202</v>
      </c>
      <c r="G3886" s="247"/>
      <c r="H3886" s="248" t="s">
        <v>19</v>
      </c>
      <c r="I3886" s="250"/>
      <c r="J3886" s="247"/>
      <c r="K3886" s="247"/>
      <c r="L3886" s="251"/>
      <c r="M3886" s="252"/>
      <c r="N3886" s="253"/>
      <c r="O3886" s="253"/>
      <c r="P3886" s="253"/>
      <c r="Q3886" s="253"/>
      <c r="R3886" s="253"/>
      <c r="S3886" s="253"/>
      <c r="T3886" s="254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5" t="s">
        <v>193</v>
      </c>
      <c r="AU3886" s="255" t="s">
        <v>82</v>
      </c>
      <c r="AV3886" s="14" t="s">
        <v>80</v>
      </c>
      <c r="AW3886" s="14" t="s">
        <v>33</v>
      </c>
      <c r="AX3886" s="14" t="s">
        <v>72</v>
      </c>
      <c r="AY3886" s="255" t="s">
        <v>180</v>
      </c>
    </row>
    <row r="3887" s="13" customFormat="1">
      <c r="A3887" s="13"/>
      <c r="B3887" s="235"/>
      <c r="C3887" s="236"/>
      <c r="D3887" s="228" t="s">
        <v>193</v>
      </c>
      <c r="E3887" s="237" t="s">
        <v>19</v>
      </c>
      <c r="F3887" s="238" t="s">
        <v>4203</v>
      </c>
      <c r="G3887" s="236"/>
      <c r="H3887" s="239">
        <v>2.54</v>
      </c>
      <c r="I3887" s="240"/>
      <c r="J3887" s="236"/>
      <c r="K3887" s="236"/>
      <c r="L3887" s="241"/>
      <c r="M3887" s="242"/>
      <c r="N3887" s="243"/>
      <c r="O3887" s="243"/>
      <c r="P3887" s="243"/>
      <c r="Q3887" s="243"/>
      <c r="R3887" s="243"/>
      <c r="S3887" s="243"/>
      <c r="T3887" s="244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T3887" s="245" t="s">
        <v>193</v>
      </c>
      <c r="AU3887" s="245" t="s">
        <v>82</v>
      </c>
      <c r="AV3887" s="13" t="s">
        <v>82</v>
      </c>
      <c r="AW3887" s="13" t="s">
        <v>33</v>
      </c>
      <c r="AX3887" s="13" t="s">
        <v>72</v>
      </c>
      <c r="AY3887" s="245" t="s">
        <v>180</v>
      </c>
    </row>
    <row r="3888" s="16" customFormat="1">
      <c r="A3888" s="16"/>
      <c r="B3888" s="267"/>
      <c r="C3888" s="268"/>
      <c r="D3888" s="228" t="s">
        <v>193</v>
      </c>
      <c r="E3888" s="269" t="s">
        <v>19</v>
      </c>
      <c r="F3888" s="270" t="s">
        <v>473</v>
      </c>
      <c r="G3888" s="268"/>
      <c r="H3888" s="271">
        <v>7.8600000000000003</v>
      </c>
      <c r="I3888" s="272"/>
      <c r="J3888" s="268"/>
      <c r="K3888" s="268"/>
      <c r="L3888" s="273"/>
      <c r="M3888" s="274"/>
      <c r="N3888" s="275"/>
      <c r="O3888" s="275"/>
      <c r="P3888" s="275"/>
      <c r="Q3888" s="275"/>
      <c r="R3888" s="275"/>
      <c r="S3888" s="275"/>
      <c r="T3888" s="276"/>
      <c r="U3888" s="16"/>
      <c r="V3888" s="16"/>
      <c r="W3888" s="16"/>
      <c r="X3888" s="16"/>
      <c r="Y3888" s="16"/>
      <c r="Z3888" s="16"/>
      <c r="AA3888" s="16"/>
      <c r="AB3888" s="16"/>
      <c r="AC3888" s="16"/>
      <c r="AD3888" s="16"/>
      <c r="AE3888" s="16"/>
      <c r="AT3888" s="277" t="s">
        <v>193</v>
      </c>
      <c r="AU3888" s="277" t="s">
        <v>82</v>
      </c>
      <c r="AV3888" s="16" t="s">
        <v>100</v>
      </c>
      <c r="AW3888" s="16" t="s">
        <v>33</v>
      </c>
      <c r="AX3888" s="16" t="s">
        <v>72</v>
      </c>
      <c r="AY3888" s="277" t="s">
        <v>180</v>
      </c>
    </row>
    <row r="3889" s="14" customFormat="1">
      <c r="A3889" s="14"/>
      <c r="B3889" s="246"/>
      <c r="C3889" s="247"/>
      <c r="D3889" s="228" t="s">
        <v>193</v>
      </c>
      <c r="E3889" s="248" t="s">
        <v>19</v>
      </c>
      <c r="F3889" s="249" t="s">
        <v>4204</v>
      </c>
      <c r="G3889" s="247"/>
      <c r="H3889" s="248" t="s">
        <v>19</v>
      </c>
      <c r="I3889" s="250"/>
      <c r="J3889" s="247"/>
      <c r="K3889" s="247"/>
      <c r="L3889" s="251"/>
      <c r="M3889" s="252"/>
      <c r="N3889" s="253"/>
      <c r="O3889" s="253"/>
      <c r="P3889" s="253"/>
      <c r="Q3889" s="253"/>
      <c r="R3889" s="253"/>
      <c r="S3889" s="253"/>
      <c r="T3889" s="254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T3889" s="255" t="s">
        <v>193</v>
      </c>
      <c r="AU3889" s="255" t="s">
        <v>82</v>
      </c>
      <c r="AV3889" s="14" t="s">
        <v>80</v>
      </c>
      <c r="AW3889" s="14" t="s">
        <v>33</v>
      </c>
      <c r="AX3889" s="14" t="s">
        <v>72</v>
      </c>
      <c r="AY3889" s="255" t="s">
        <v>180</v>
      </c>
    </row>
    <row r="3890" s="14" customFormat="1">
      <c r="A3890" s="14"/>
      <c r="B3890" s="246"/>
      <c r="C3890" s="247"/>
      <c r="D3890" s="228" t="s">
        <v>193</v>
      </c>
      <c r="E3890" s="248" t="s">
        <v>19</v>
      </c>
      <c r="F3890" s="249" t="s">
        <v>4205</v>
      </c>
      <c r="G3890" s="247"/>
      <c r="H3890" s="248" t="s">
        <v>19</v>
      </c>
      <c r="I3890" s="250"/>
      <c r="J3890" s="247"/>
      <c r="K3890" s="247"/>
      <c r="L3890" s="251"/>
      <c r="M3890" s="252"/>
      <c r="N3890" s="253"/>
      <c r="O3890" s="253"/>
      <c r="P3890" s="253"/>
      <c r="Q3890" s="253"/>
      <c r="R3890" s="253"/>
      <c r="S3890" s="253"/>
      <c r="T3890" s="254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T3890" s="255" t="s">
        <v>193</v>
      </c>
      <c r="AU3890" s="255" t="s">
        <v>82</v>
      </c>
      <c r="AV3890" s="14" t="s">
        <v>80</v>
      </c>
      <c r="AW3890" s="14" t="s">
        <v>33</v>
      </c>
      <c r="AX3890" s="14" t="s">
        <v>72</v>
      </c>
      <c r="AY3890" s="255" t="s">
        <v>180</v>
      </c>
    </row>
    <row r="3891" s="13" customFormat="1">
      <c r="A3891" s="13"/>
      <c r="B3891" s="235"/>
      <c r="C3891" s="236"/>
      <c r="D3891" s="228" t="s">
        <v>193</v>
      </c>
      <c r="E3891" s="237" t="s">
        <v>19</v>
      </c>
      <c r="F3891" s="238" t="s">
        <v>4206</v>
      </c>
      <c r="G3891" s="236"/>
      <c r="H3891" s="239">
        <v>10.970000000000001</v>
      </c>
      <c r="I3891" s="240"/>
      <c r="J3891" s="236"/>
      <c r="K3891" s="236"/>
      <c r="L3891" s="241"/>
      <c r="M3891" s="242"/>
      <c r="N3891" s="243"/>
      <c r="O3891" s="243"/>
      <c r="P3891" s="243"/>
      <c r="Q3891" s="243"/>
      <c r="R3891" s="243"/>
      <c r="S3891" s="243"/>
      <c r="T3891" s="244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45" t="s">
        <v>193</v>
      </c>
      <c r="AU3891" s="245" t="s">
        <v>82</v>
      </c>
      <c r="AV3891" s="13" t="s">
        <v>82</v>
      </c>
      <c r="AW3891" s="13" t="s">
        <v>33</v>
      </c>
      <c r="AX3891" s="13" t="s">
        <v>72</v>
      </c>
      <c r="AY3891" s="245" t="s">
        <v>180</v>
      </c>
    </row>
    <row r="3892" s="14" customFormat="1">
      <c r="A3892" s="14"/>
      <c r="B3892" s="246"/>
      <c r="C3892" s="247"/>
      <c r="D3892" s="228" t="s">
        <v>193</v>
      </c>
      <c r="E3892" s="248" t="s">
        <v>19</v>
      </c>
      <c r="F3892" s="249" t="s">
        <v>4207</v>
      </c>
      <c r="G3892" s="247"/>
      <c r="H3892" s="248" t="s">
        <v>19</v>
      </c>
      <c r="I3892" s="250"/>
      <c r="J3892" s="247"/>
      <c r="K3892" s="247"/>
      <c r="L3892" s="251"/>
      <c r="M3892" s="252"/>
      <c r="N3892" s="253"/>
      <c r="O3892" s="253"/>
      <c r="P3892" s="253"/>
      <c r="Q3892" s="253"/>
      <c r="R3892" s="253"/>
      <c r="S3892" s="253"/>
      <c r="T3892" s="254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5" t="s">
        <v>193</v>
      </c>
      <c r="AU3892" s="255" t="s">
        <v>82</v>
      </c>
      <c r="AV3892" s="14" t="s">
        <v>80</v>
      </c>
      <c r="AW3892" s="14" t="s">
        <v>33</v>
      </c>
      <c r="AX3892" s="14" t="s">
        <v>72</v>
      </c>
      <c r="AY3892" s="255" t="s">
        <v>180</v>
      </c>
    </row>
    <row r="3893" s="13" customFormat="1">
      <c r="A3893" s="13"/>
      <c r="B3893" s="235"/>
      <c r="C3893" s="236"/>
      <c r="D3893" s="228" t="s">
        <v>193</v>
      </c>
      <c r="E3893" s="237" t="s">
        <v>19</v>
      </c>
      <c r="F3893" s="238" t="s">
        <v>4208</v>
      </c>
      <c r="G3893" s="236"/>
      <c r="H3893" s="239">
        <v>1.8</v>
      </c>
      <c r="I3893" s="240"/>
      <c r="J3893" s="236"/>
      <c r="K3893" s="236"/>
      <c r="L3893" s="241"/>
      <c r="M3893" s="242"/>
      <c r="N3893" s="243"/>
      <c r="O3893" s="243"/>
      <c r="P3893" s="243"/>
      <c r="Q3893" s="243"/>
      <c r="R3893" s="243"/>
      <c r="S3893" s="243"/>
      <c r="T3893" s="244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45" t="s">
        <v>193</v>
      </c>
      <c r="AU3893" s="245" t="s">
        <v>82</v>
      </c>
      <c r="AV3893" s="13" t="s">
        <v>82</v>
      </c>
      <c r="AW3893" s="13" t="s">
        <v>33</v>
      </c>
      <c r="AX3893" s="13" t="s">
        <v>72</v>
      </c>
      <c r="AY3893" s="245" t="s">
        <v>180</v>
      </c>
    </row>
    <row r="3894" s="16" customFormat="1">
      <c r="A3894" s="16"/>
      <c r="B3894" s="267"/>
      <c r="C3894" s="268"/>
      <c r="D3894" s="228" t="s">
        <v>193</v>
      </c>
      <c r="E3894" s="269" t="s">
        <v>19</v>
      </c>
      <c r="F3894" s="270" t="s">
        <v>473</v>
      </c>
      <c r="G3894" s="268"/>
      <c r="H3894" s="271">
        <v>12.770000000000001</v>
      </c>
      <c r="I3894" s="272"/>
      <c r="J3894" s="268"/>
      <c r="K3894" s="268"/>
      <c r="L3894" s="273"/>
      <c r="M3894" s="274"/>
      <c r="N3894" s="275"/>
      <c r="O3894" s="275"/>
      <c r="P3894" s="275"/>
      <c r="Q3894" s="275"/>
      <c r="R3894" s="275"/>
      <c r="S3894" s="275"/>
      <c r="T3894" s="276"/>
      <c r="U3894" s="16"/>
      <c r="V3894" s="16"/>
      <c r="W3894" s="16"/>
      <c r="X3894" s="16"/>
      <c r="Y3894" s="16"/>
      <c r="Z3894" s="16"/>
      <c r="AA3894" s="16"/>
      <c r="AB3894" s="16"/>
      <c r="AC3894" s="16"/>
      <c r="AD3894" s="16"/>
      <c r="AE3894" s="16"/>
      <c r="AT3894" s="277" t="s">
        <v>193</v>
      </c>
      <c r="AU3894" s="277" t="s">
        <v>82</v>
      </c>
      <c r="AV3894" s="16" t="s">
        <v>100</v>
      </c>
      <c r="AW3894" s="16" t="s">
        <v>33</v>
      </c>
      <c r="AX3894" s="16" t="s">
        <v>72</v>
      </c>
      <c r="AY3894" s="277" t="s">
        <v>180</v>
      </c>
    </row>
    <row r="3895" s="15" customFormat="1">
      <c r="A3895" s="15"/>
      <c r="B3895" s="256"/>
      <c r="C3895" s="257"/>
      <c r="D3895" s="228" t="s">
        <v>193</v>
      </c>
      <c r="E3895" s="258" t="s">
        <v>19</v>
      </c>
      <c r="F3895" s="259" t="s">
        <v>353</v>
      </c>
      <c r="G3895" s="257"/>
      <c r="H3895" s="260">
        <v>20.630000000000003</v>
      </c>
      <c r="I3895" s="261"/>
      <c r="J3895" s="257"/>
      <c r="K3895" s="257"/>
      <c r="L3895" s="262"/>
      <c r="M3895" s="263"/>
      <c r="N3895" s="264"/>
      <c r="O3895" s="264"/>
      <c r="P3895" s="264"/>
      <c r="Q3895" s="264"/>
      <c r="R3895" s="264"/>
      <c r="S3895" s="264"/>
      <c r="T3895" s="265"/>
      <c r="U3895" s="15"/>
      <c r="V3895" s="15"/>
      <c r="W3895" s="15"/>
      <c r="X3895" s="15"/>
      <c r="Y3895" s="15"/>
      <c r="Z3895" s="15"/>
      <c r="AA3895" s="15"/>
      <c r="AB3895" s="15"/>
      <c r="AC3895" s="15"/>
      <c r="AD3895" s="15"/>
      <c r="AE3895" s="15"/>
      <c r="AT3895" s="266" t="s">
        <v>193</v>
      </c>
      <c r="AU3895" s="266" t="s">
        <v>82</v>
      </c>
      <c r="AV3895" s="15" t="s">
        <v>187</v>
      </c>
      <c r="AW3895" s="15" t="s">
        <v>33</v>
      </c>
      <c r="AX3895" s="15" t="s">
        <v>80</v>
      </c>
      <c r="AY3895" s="266" t="s">
        <v>180</v>
      </c>
    </row>
    <row r="3896" s="2" customFormat="1" ht="16.5" customHeight="1">
      <c r="A3896" s="40"/>
      <c r="B3896" s="41"/>
      <c r="C3896" s="215" t="s">
        <v>4209</v>
      </c>
      <c r="D3896" s="215" t="s">
        <v>182</v>
      </c>
      <c r="E3896" s="216" t="s">
        <v>4210</v>
      </c>
      <c r="F3896" s="217" t="s">
        <v>4211</v>
      </c>
      <c r="G3896" s="218" t="s">
        <v>185</v>
      </c>
      <c r="H3896" s="219">
        <v>68.700000000000003</v>
      </c>
      <c r="I3896" s="220"/>
      <c r="J3896" s="221">
        <f>ROUND(I3896*H3896,2)</f>
        <v>0</v>
      </c>
      <c r="K3896" s="217" t="s">
        <v>19</v>
      </c>
      <c r="L3896" s="46"/>
      <c r="M3896" s="222" t="s">
        <v>19</v>
      </c>
      <c r="N3896" s="223" t="s">
        <v>43</v>
      </c>
      <c r="O3896" s="86"/>
      <c r="P3896" s="224">
        <f>O3896*H3896</f>
        <v>0</v>
      </c>
      <c r="Q3896" s="224">
        <v>0</v>
      </c>
      <c r="R3896" s="224">
        <f>Q3896*H3896</f>
        <v>0</v>
      </c>
      <c r="S3896" s="224">
        <v>0</v>
      </c>
      <c r="T3896" s="225">
        <f>S3896*H3896</f>
        <v>0</v>
      </c>
      <c r="U3896" s="40"/>
      <c r="V3896" s="40"/>
      <c r="W3896" s="40"/>
      <c r="X3896" s="40"/>
      <c r="Y3896" s="40"/>
      <c r="Z3896" s="40"/>
      <c r="AA3896" s="40"/>
      <c r="AB3896" s="40"/>
      <c r="AC3896" s="40"/>
      <c r="AD3896" s="40"/>
      <c r="AE3896" s="40"/>
      <c r="AR3896" s="226" t="s">
        <v>286</v>
      </c>
      <c r="AT3896" s="226" t="s">
        <v>182</v>
      </c>
      <c r="AU3896" s="226" t="s">
        <v>82</v>
      </c>
      <c r="AY3896" s="19" t="s">
        <v>180</v>
      </c>
      <c r="BE3896" s="227">
        <f>IF(N3896="základní",J3896,0)</f>
        <v>0</v>
      </c>
      <c r="BF3896" s="227">
        <f>IF(N3896="snížená",J3896,0)</f>
        <v>0</v>
      </c>
      <c r="BG3896" s="227">
        <f>IF(N3896="zákl. přenesená",J3896,0)</f>
        <v>0</v>
      </c>
      <c r="BH3896" s="227">
        <f>IF(N3896="sníž. přenesená",J3896,0)</f>
        <v>0</v>
      </c>
      <c r="BI3896" s="227">
        <f>IF(N3896="nulová",J3896,0)</f>
        <v>0</v>
      </c>
      <c r="BJ3896" s="19" t="s">
        <v>80</v>
      </c>
      <c r="BK3896" s="227">
        <f>ROUND(I3896*H3896,2)</f>
        <v>0</v>
      </c>
      <c r="BL3896" s="19" t="s">
        <v>286</v>
      </c>
      <c r="BM3896" s="226" t="s">
        <v>4212</v>
      </c>
    </row>
    <row r="3897" s="2" customFormat="1">
      <c r="A3897" s="40"/>
      <c r="B3897" s="41"/>
      <c r="C3897" s="42"/>
      <c r="D3897" s="228" t="s">
        <v>189</v>
      </c>
      <c r="E3897" s="42"/>
      <c r="F3897" s="229" t="s">
        <v>4211</v>
      </c>
      <c r="G3897" s="42"/>
      <c r="H3897" s="42"/>
      <c r="I3897" s="230"/>
      <c r="J3897" s="42"/>
      <c r="K3897" s="42"/>
      <c r="L3897" s="46"/>
      <c r="M3897" s="231"/>
      <c r="N3897" s="232"/>
      <c r="O3897" s="86"/>
      <c r="P3897" s="86"/>
      <c r="Q3897" s="86"/>
      <c r="R3897" s="86"/>
      <c r="S3897" s="86"/>
      <c r="T3897" s="87"/>
      <c r="U3897" s="40"/>
      <c r="V3897" s="40"/>
      <c r="W3897" s="40"/>
      <c r="X3897" s="40"/>
      <c r="Y3897" s="40"/>
      <c r="Z3897" s="40"/>
      <c r="AA3897" s="40"/>
      <c r="AB3897" s="40"/>
      <c r="AC3897" s="40"/>
      <c r="AD3897" s="40"/>
      <c r="AE3897" s="40"/>
      <c r="AT3897" s="19" t="s">
        <v>189</v>
      </c>
      <c r="AU3897" s="19" t="s">
        <v>82</v>
      </c>
    </row>
    <row r="3898" s="14" customFormat="1">
      <c r="A3898" s="14"/>
      <c r="B3898" s="246"/>
      <c r="C3898" s="247"/>
      <c r="D3898" s="228" t="s">
        <v>193</v>
      </c>
      <c r="E3898" s="248" t="s">
        <v>19</v>
      </c>
      <c r="F3898" s="249" t="s">
        <v>1810</v>
      </c>
      <c r="G3898" s="247"/>
      <c r="H3898" s="248" t="s">
        <v>19</v>
      </c>
      <c r="I3898" s="250"/>
      <c r="J3898" s="247"/>
      <c r="K3898" s="247"/>
      <c r="L3898" s="251"/>
      <c r="M3898" s="252"/>
      <c r="N3898" s="253"/>
      <c r="O3898" s="253"/>
      <c r="P3898" s="253"/>
      <c r="Q3898" s="253"/>
      <c r="R3898" s="253"/>
      <c r="S3898" s="253"/>
      <c r="T3898" s="254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T3898" s="255" t="s">
        <v>193</v>
      </c>
      <c r="AU3898" s="255" t="s">
        <v>82</v>
      </c>
      <c r="AV3898" s="14" t="s">
        <v>80</v>
      </c>
      <c r="AW3898" s="14" t="s">
        <v>33</v>
      </c>
      <c r="AX3898" s="14" t="s">
        <v>72</v>
      </c>
      <c r="AY3898" s="255" t="s">
        <v>180</v>
      </c>
    </row>
    <row r="3899" s="14" customFormat="1">
      <c r="A3899" s="14"/>
      <c r="B3899" s="246"/>
      <c r="C3899" s="247"/>
      <c r="D3899" s="228" t="s">
        <v>193</v>
      </c>
      <c r="E3899" s="248" t="s">
        <v>19</v>
      </c>
      <c r="F3899" s="249" t="s">
        <v>4213</v>
      </c>
      <c r="G3899" s="247"/>
      <c r="H3899" s="248" t="s">
        <v>19</v>
      </c>
      <c r="I3899" s="250"/>
      <c r="J3899" s="247"/>
      <c r="K3899" s="247"/>
      <c r="L3899" s="251"/>
      <c r="M3899" s="252"/>
      <c r="N3899" s="253"/>
      <c r="O3899" s="253"/>
      <c r="P3899" s="253"/>
      <c r="Q3899" s="253"/>
      <c r="R3899" s="253"/>
      <c r="S3899" s="253"/>
      <c r="T3899" s="254"/>
      <c r="U3899" s="14"/>
      <c r="V3899" s="14"/>
      <c r="W3899" s="14"/>
      <c r="X3899" s="14"/>
      <c r="Y3899" s="14"/>
      <c r="Z3899" s="14"/>
      <c r="AA3899" s="14"/>
      <c r="AB3899" s="14"/>
      <c r="AC3899" s="14"/>
      <c r="AD3899" s="14"/>
      <c r="AE3899" s="14"/>
      <c r="AT3899" s="255" t="s">
        <v>193</v>
      </c>
      <c r="AU3899" s="255" t="s">
        <v>82</v>
      </c>
      <c r="AV3899" s="14" t="s">
        <v>80</v>
      </c>
      <c r="AW3899" s="14" t="s">
        <v>33</v>
      </c>
      <c r="AX3899" s="14" t="s">
        <v>72</v>
      </c>
      <c r="AY3899" s="255" t="s">
        <v>180</v>
      </c>
    </row>
    <row r="3900" s="13" customFormat="1">
      <c r="A3900" s="13"/>
      <c r="B3900" s="235"/>
      <c r="C3900" s="236"/>
      <c r="D3900" s="228" t="s">
        <v>193</v>
      </c>
      <c r="E3900" s="237" t="s">
        <v>19</v>
      </c>
      <c r="F3900" s="238" t="s">
        <v>4214</v>
      </c>
      <c r="G3900" s="236"/>
      <c r="H3900" s="239">
        <v>5.6699999999999999</v>
      </c>
      <c r="I3900" s="240"/>
      <c r="J3900" s="236"/>
      <c r="K3900" s="236"/>
      <c r="L3900" s="241"/>
      <c r="M3900" s="242"/>
      <c r="N3900" s="243"/>
      <c r="O3900" s="243"/>
      <c r="P3900" s="243"/>
      <c r="Q3900" s="243"/>
      <c r="R3900" s="243"/>
      <c r="S3900" s="243"/>
      <c r="T3900" s="244"/>
      <c r="U3900" s="13"/>
      <c r="V3900" s="13"/>
      <c r="W3900" s="13"/>
      <c r="X3900" s="13"/>
      <c r="Y3900" s="13"/>
      <c r="Z3900" s="13"/>
      <c r="AA3900" s="13"/>
      <c r="AB3900" s="13"/>
      <c r="AC3900" s="13"/>
      <c r="AD3900" s="13"/>
      <c r="AE3900" s="13"/>
      <c r="AT3900" s="245" t="s">
        <v>193</v>
      </c>
      <c r="AU3900" s="245" t="s">
        <v>82</v>
      </c>
      <c r="AV3900" s="13" t="s">
        <v>82</v>
      </c>
      <c r="AW3900" s="13" t="s">
        <v>33</v>
      </c>
      <c r="AX3900" s="13" t="s">
        <v>72</v>
      </c>
      <c r="AY3900" s="245" t="s">
        <v>180</v>
      </c>
    </row>
    <row r="3901" s="13" customFormat="1">
      <c r="A3901" s="13"/>
      <c r="B3901" s="235"/>
      <c r="C3901" s="236"/>
      <c r="D3901" s="228" t="s">
        <v>193</v>
      </c>
      <c r="E3901" s="237" t="s">
        <v>19</v>
      </c>
      <c r="F3901" s="238" t="s">
        <v>4215</v>
      </c>
      <c r="G3901" s="236"/>
      <c r="H3901" s="239">
        <v>1.1000000000000001</v>
      </c>
      <c r="I3901" s="240"/>
      <c r="J3901" s="236"/>
      <c r="K3901" s="236"/>
      <c r="L3901" s="241"/>
      <c r="M3901" s="242"/>
      <c r="N3901" s="243"/>
      <c r="O3901" s="243"/>
      <c r="P3901" s="243"/>
      <c r="Q3901" s="243"/>
      <c r="R3901" s="243"/>
      <c r="S3901" s="243"/>
      <c r="T3901" s="244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45" t="s">
        <v>193</v>
      </c>
      <c r="AU3901" s="245" t="s">
        <v>82</v>
      </c>
      <c r="AV3901" s="13" t="s">
        <v>82</v>
      </c>
      <c r="AW3901" s="13" t="s">
        <v>33</v>
      </c>
      <c r="AX3901" s="13" t="s">
        <v>72</v>
      </c>
      <c r="AY3901" s="245" t="s">
        <v>180</v>
      </c>
    </row>
    <row r="3902" s="14" customFormat="1">
      <c r="A3902" s="14"/>
      <c r="B3902" s="246"/>
      <c r="C3902" s="247"/>
      <c r="D3902" s="228" t="s">
        <v>193</v>
      </c>
      <c r="E3902" s="248" t="s">
        <v>19</v>
      </c>
      <c r="F3902" s="249" t="s">
        <v>1852</v>
      </c>
      <c r="G3902" s="247"/>
      <c r="H3902" s="248" t="s">
        <v>19</v>
      </c>
      <c r="I3902" s="250"/>
      <c r="J3902" s="247"/>
      <c r="K3902" s="247"/>
      <c r="L3902" s="251"/>
      <c r="M3902" s="252"/>
      <c r="N3902" s="253"/>
      <c r="O3902" s="253"/>
      <c r="P3902" s="253"/>
      <c r="Q3902" s="253"/>
      <c r="R3902" s="253"/>
      <c r="S3902" s="253"/>
      <c r="T3902" s="254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5" t="s">
        <v>193</v>
      </c>
      <c r="AU3902" s="255" t="s">
        <v>82</v>
      </c>
      <c r="AV3902" s="14" t="s">
        <v>80</v>
      </c>
      <c r="AW3902" s="14" t="s">
        <v>33</v>
      </c>
      <c r="AX3902" s="14" t="s">
        <v>72</v>
      </c>
      <c r="AY3902" s="255" t="s">
        <v>180</v>
      </c>
    </row>
    <row r="3903" s="14" customFormat="1">
      <c r="A3903" s="14"/>
      <c r="B3903" s="246"/>
      <c r="C3903" s="247"/>
      <c r="D3903" s="228" t="s">
        <v>193</v>
      </c>
      <c r="E3903" s="248" t="s">
        <v>19</v>
      </c>
      <c r="F3903" s="249" t="s">
        <v>4216</v>
      </c>
      <c r="G3903" s="247"/>
      <c r="H3903" s="248" t="s">
        <v>19</v>
      </c>
      <c r="I3903" s="250"/>
      <c r="J3903" s="247"/>
      <c r="K3903" s="247"/>
      <c r="L3903" s="251"/>
      <c r="M3903" s="252"/>
      <c r="N3903" s="253"/>
      <c r="O3903" s="253"/>
      <c r="P3903" s="253"/>
      <c r="Q3903" s="253"/>
      <c r="R3903" s="253"/>
      <c r="S3903" s="253"/>
      <c r="T3903" s="254"/>
      <c r="U3903" s="14"/>
      <c r="V3903" s="14"/>
      <c r="W3903" s="14"/>
      <c r="X3903" s="14"/>
      <c r="Y3903" s="14"/>
      <c r="Z3903" s="14"/>
      <c r="AA3903" s="14"/>
      <c r="AB3903" s="14"/>
      <c r="AC3903" s="14"/>
      <c r="AD3903" s="14"/>
      <c r="AE3903" s="14"/>
      <c r="AT3903" s="255" t="s">
        <v>193</v>
      </c>
      <c r="AU3903" s="255" t="s">
        <v>82</v>
      </c>
      <c r="AV3903" s="14" t="s">
        <v>80</v>
      </c>
      <c r="AW3903" s="14" t="s">
        <v>33</v>
      </c>
      <c r="AX3903" s="14" t="s">
        <v>72</v>
      </c>
      <c r="AY3903" s="255" t="s">
        <v>180</v>
      </c>
    </row>
    <row r="3904" s="13" customFormat="1">
      <c r="A3904" s="13"/>
      <c r="B3904" s="235"/>
      <c r="C3904" s="236"/>
      <c r="D3904" s="228" t="s">
        <v>193</v>
      </c>
      <c r="E3904" s="237" t="s">
        <v>19</v>
      </c>
      <c r="F3904" s="238" t="s">
        <v>4217</v>
      </c>
      <c r="G3904" s="236"/>
      <c r="H3904" s="239">
        <v>23.280000000000001</v>
      </c>
      <c r="I3904" s="240"/>
      <c r="J3904" s="236"/>
      <c r="K3904" s="236"/>
      <c r="L3904" s="241"/>
      <c r="M3904" s="242"/>
      <c r="N3904" s="243"/>
      <c r="O3904" s="243"/>
      <c r="P3904" s="243"/>
      <c r="Q3904" s="243"/>
      <c r="R3904" s="243"/>
      <c r="S3904" s="243"/>
      <c r="T3904" s="244"/>
      <c r="U3904" s="13"/>
      <c r="V3904" s="13"/>
      <c r="W3904" s="13"/>
      <c r="X3904" s="13"/>
      <c r="Y3904" s="13"/>
      <c r="Z3904" s="13"/>
      <c r="AA3904" s="13"/>
      <c r="AB3904" s="13"/>
      <c r="AC3904" s="13"/>
      <c r="AD3904" s="13"/>
      <c r="AE3904" s="13"/>
      <c r="AT3904" s="245" t="s">
        <v>193</v>
      </c>
      <c r="AU3904" s="245" t="s">
        <v>82</v>
      </c>
      <c r="AV3904" s="13" t="s">
        <v>82</v>
      </c>
      <c r="AW3904" s="13" t="s">
        <v>33</v>
      </c>
      <c r="AX3904" s="13" t="s">
        <v>72</v>
      </c>
      <c r="AY3904" s="245" t="s">
        <v>180</v>
      </c>
    </row>
    <row r="3905" s="16" customFormat="1">
      <c r="A3905" s="16"/>
      <c r="B3905" s="267"/>
      <c r="C3905" s="268"/>
      <c r="D3905" s="228" t="s">
        <v>193</v>
      </c>
      <c r="E3905" s="269" t="s">
        <v>19</v>
      </c>
      <c r="F3905" s="270" t="s">
        <v>473</v>
      </c>
      <c r="G3905" s="268"/>
      <c r="H3905" s="271">
        <v>30.050000000000001</v>
      </c>
      <c r="I3905" s="272"/>
      <c r="J3905" s="268"/>
      <c r="K3905" s="268"/>
      <c r="L3905" s="273"/>
      <c r="M3905" s="274"/>
      <c r="N3905" s="275"/>
      <c r="O3905" s="275"/>
      <c r="P3905" s="275"/>
      <c r="Q3905" s="275"/>
      <c r="R3905" s="275"/>
      <c r="S3905" s="275"/>
      <c r="T3905" s="276"/>
      <c r="U3905" s="16"/>
      <c r="V3905" s="16"/>
      <c r="W3905" s="16"/>
      <c r="X3905" s="16"/>
      <c r="Y3905" s="16"/>
      <c r="Z3905" s="16"/>
      <c r="AA3905" s="16"/>
      <c r="AB3905" s="16"/>
      <c r="AC3905" s="16"/>
      <c r="AD3905" s="16"/>
      <c r="AE3905" s="16"/>
      <c r="AT3905" s="277" t="s">
        <v>193</v>
      </c>
      <c r="AU3905" s="277" t="s">
        <v>82</v>
      </c>
      <c r="AV3905" s="16" t="s">
        <v>100</v>
      </c>
      <c r="AW3905" s="16" t="s">
        <v>33</v>
      </c>
      <c r="AX3905" s="16" t="s">
        <v>72</v>
      </c>
      <c r="AY3905" s="277" t="s">
        <v>180</v>
      </c>
    </row>
    <row r="3906" s="14" customFormat="1">
      <c r="A3906" s="14"/>
      <c r="B3906" s="246"/>
      <c r="C3906" s="247"/>
      <c r="D3906" s="228" t="s">
        <v>193</v>
      </c>
      <c r="E3906" s="248" t="s">
        <v>19</v>
      </c>
      <c r="F3906" s="249" t="s">
        <v>1231</v>
      </c>
      <c r="G3906" s="247"/>
      <c r="H3906" s="248" t="s">
        <v>19</v>
      </c>
      <c r="I3906" s="250"/>
      <c r="J3906" s="247"/>
      <c r="K3906" s="247"/>
      <c r="L3906" s="251"/>
      <c r="M3906" s="252"/>
      <c r="N3906" s="253"/>
      <c r="O3906" s="253"/>
      <c r="P3906" s="253"/>
      <c r="Q3906" s="253"/>
      <c r="R3906" s="253"/>
      <c r="S3906" s="253"/>
      <c r="T3906" s="254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55" t="s">
        <v>193</v>
      </c>
      <c r="AU3906" s="255" t="s">
        <v>82</v>
      </c>
      <c r="AV3906" s="14" t="s">
        <v>80</v>
      </c>
      <c r="AW3906" s="14" t="s">
        <v>33</v>
      </c>
      <c r="AX3906" s="14" t="s">
        <v>72</v>
      </c>
      <c r="AY3906" s="255" t="s">
        <v>180</v>
      </c>
    </row>
    <row r="3907" s="14" customFormat="1">
      <c r="A3907" s="14"/>
      <c r="B3907" s="246"/>
      <c r="C3907" s="247"/>
      <c r="D3907" s="228" t="s">
        <v>193</v>
      </c>
      <c r="E3907" s="248" t="s">
        <v>19</v>
      </c>
      <c r="F3907" s="249" t="s">
        <v>2481</v>
      </c>
      <c r="G3907" s="247"/>
      <c r="H3907" s="248" t="s">
        <v>19</v>
      </c>
      <c r="I3907" s="250"/>
      <c r="J3907" s="247"/>
      <c r="K3907" s="247"/>
      <c r="L3907" s="251"/>
      <c r="M3907" s="252"/>
      <c r="N3907" s="253"/>
      <c r="O3907" s="253"/>
      <c r="P3907" s="253"/>
      <c r="Q3907" s="253"/>
      <c r="R3907" s="253"/>
      <c r="S3907" s="253"/>
      <c r="T3907" s="254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T3907" s="255" t="s">
        <v>193</v>
      </c>
      <c r="AU3907" s="255" t="s">
        <v>82</v>
      </c>
      <c r="AV3907" s="14" t="s">
        <v>80</v>
      </c>
      <c r="AW3907" s="14" t="s">
        <v>33</v>
      </c>
      <c r="AX3907" s="14" t="s">
        <v>72</v>
      </c>
      <c r="AY3907" s="255" t="s">
        <v>180</v>
      </c>
    </row>
    <row r="3908" s="13" customFormat="1">
      <c r="A3908" s="13"/>
      <c r="B3908" s="235"/>
      <c r="C3908" s="236"/>
      <c r="D3908" s="228" t="s">
        <v>193</v>
      </c>
      <c r="E3908" s="237" t="s">
        <v>19</v>
      </c>
      <c r="F3908" s="238" t="s">
        <v>4218</v>
      </c>
      <c r="G3908" s="236"/>
      <c r="H3908" s="239">
        <v>38.649999999999999</v>
      </c>
      <c r="I3908" s="240"/>
      <c r="J3908" s="236"/>
      <c r="K3908" s="236"/>
      <c r="L3908" s="241"/>
      <c r="M3908" s="242"/>
      <c r="N3908" s="243"/>
      <c r="O3908" s="243"/>
      <c r="P3908" s="243"/>
      <c r="Q3908" s="243"/>
      <c r="R3908" s="243"/>
      <c r="S3908" s="243"/>
      <c r="T3908" s="244"/>
      <c r="U3908" s="13"/>
      <c r="V3908" s="13"/>
      <c r="W3908" s="13"/>
      <c r="X3908" s="13"/>
      <c r="Y3908" s="13"/>
      <c r="Z3908" s="13"/>
      <c r="AA3908" s="13"/>
      <c r="AB3908" s="13"/>
      <c r="AC3908" s="13"/>
      <c r="AD3908" s="13"/>
      <c r="AE3908" s="13"/>
      <c r="AT3908" s="245" t="s">
        <v>193</v>
      </c>
      <c r="AU3908" s="245" t="s">
        <v>82</v>
      </c>
      <c r="AV3908" s="13" t="s">
        <v>82</v>
      </c>
      <c r="AW3908" s="13" t="s">
        <v>33</v>
      </c>
      <c r="AX3908" s="13" t="s">
        <v>72</v>
      </c>
      <c r="AY3908" s="245" t="s">
        <v>180</v>
      </c>
    </row>
    <row r="3909" s="16" customFormat="1">
      <c r="A3909" s="16"/>
      <c r="B3909" s="267"/>
      <c r="C3909" s="268"/>
      <c r="D3909" s="228" t="s">
        <v>193</v>
      </c>
      <c r="E3909" s="269" t="s">
        <v>19</v>
      </c>
      <c r="F3909" s="270" t="s">
        <v>473</v>
      </c>
      <c r="G3909" s="268"/>
      <c r="H3909" s="271">
        <v>38.649999999999999</v>
      </c>
      <c r="I3909" s="272"/>
      <c r="J3909" s="268"/>
      <c r="K3909" s="268"/>
      <c r="L3909" s="273"/>
      <c r="M3909" s="274"/>
      <c r="N3909" s="275"/>
      <c r="O3909" s="275"/>
      <c r="P3909" s="275"/>
      <c r="Q3909" s="275"/>
      <c r="R3909" s="275"/>
      <c r="S3909" s="275"/>
      <c r="T3909" s="276"/>
      <c r="U3909" s="16"/>
      <c r="V3909" s="16"/>
      <c r="W3909" s="16"/>
      <c r="X3909" s="16"/>
      <c r="Y3909" s="16"/>
      <c r="Z3909" s="16"/>
      <c r="AA3909" s="16"/>
      <c r="AB3909" s="16"/>
      <c r="AC3909" s="16"/>
      <c r="AD3909" s="16"/>
      <c r="AE3909" s="16"/>
      <c r="AT3909" s="277" t="s">
        <v>193</v>
      </c>
      <c r="AU3909" s="277" t="s">
        <v>82</v>
      </c>
      <c r="AV3909" s="16" t="s">
        <v>100</v>
      </c>
      <c r="AW3909" s="16" t="s">
        <v>33</v>
      </c>
      <c r="AX3909" s="16" t="s">
        <v>72</v>
      </c>
      <c r="AY3909" s="277" t="s">
        <v>180</v>
      </c>
    </row>
    <row r="3910" s="15" customFormat="1">
      <c r="A3910" s="15"/>
      <c r="B3910" s="256"/>
      <c r="C3910" s="257"/>
      <c r="D3910" s="228" t="s">
        <v>193</v>
      </c>
      <c r="E3910" s="258" t="s">
        <v>19</v>
      </c>
      <c r="F3910" s="259" t="s">
        <v>353</v>
      </c>
      <c r="G3910" s="257"/>
      <c r="H3910" s="260">
        <v>68.700000000000003</v>
      </c>
      <c r="I3910" s="261"/>
      <c r="J3910" s="257"/>
      <c r="K3910" s="257"/>
      <c r="L3910" s="262"/>
      <c r="M3910" s="263"/>
      <c r="N3910" s="264"/>
      <c r="O3910" s="264"/>
      <c r="P3910" s="264"/>
      <c r="Q3910" s="264"/>
      <c r="R3910" s="264"/>
      <c r="S3910" s="264"/>
      <c r="T3910" s="265"/>
      <c r="U3910" s="15"/>
      <c r="V3910" s="15"/>
      <c r="W3910" s="15"/>
      <c r="X3910" s="15"/>
      <c r="Y3910" s="15"/>
      <c r="Z3910" s="15"/>
      <c r="AA3910" s="15"/>
      <c r="AB3910" s="15"/>
      <c r="AC3910" s="15"/>
      <c r="AD3910" s="15"/>
      <c r="AE3910" s="15"/>
      <c r="AT3910" s="266" t="s">
        <v>193</v>
      </c>
      <c r="AU3910" s="266" t="s">
        <v>82</v>
      </c>
      <c r="AV3910" s="15" t="s">
        <v>187</v>
      </c>
      <c r="AW3910" s="15" t="s">
        <v>33</v>
      </c>
      <c r="AX3910" s="15" t="s">
        <v>80</v>
      </c>
      <c r="AY3910" s="266" t="s">
        <v>180</v>
      </c>
    </row>
    <row r="3911" s="2" customFormat="1" ht="16.5" customHeight="1">
      <c r="A3911" s="40"/>
      <c r="B3911" s="41"/>
      <c r="C3911" s="215" t="s">
        <v>4219</v>
      </c>
      <c r="D3911" s="215" t="s">
        <v>182</v>
      </c>
      <c r="E3911" s="216" t="s">
        <v>4220</v>
      </c>
      <c r="F3911" s="217" t="s">
        <v>4221</v>
      </c>
      <c r="G3911" s="218" t="s">
        <v>3347</v>
      </c>
      <c r="H3911" s="293"/>
      <c r="I3911" s="220"/>
      <c r="J3911" s="221">
        <f>ROUND(I3911*H3911,2)</f>
        <v>0</v>
      </c>
      <c r="K3911" s="217" t="s">
        <v>186</v>
      </c>
      <c r="L3911" s="46"/>
      <c r="M3911" s="222" t="s">
        <v>19</v>
      </c>
      <c r="N3911" s="223" t="s">
        <v>43</v>
      </c>
      <c r="O3911" s="86"/>
      <c r="P3911" s="224">
        <f>O3911*H3911</f>
        <v>0</v>
      </c>
      <c r="Q3911" s="224">
        <v>0</v>
      </c>
      <c r="R3911" s="224">
        <f>Q3911*H3911</f>
        <v>0</v>
      </c>
      <c r="S3911" s="224">
        <v>0</v>
      </c>
      <c r="T3911" s="225">
        <f>S3911*H3911</f>
        <v>0</v>
      </c>
      <c r="U3911" s="40"/>
      <c r="V3911" s="40"/>
      <c r="W3911" s="40"/>
      <c r="X3911" s="40"/>
      <c r="Y3911" s="40"/>
      <c r="Z3911" s="40"/>
      <c r="AA3911" s="40"/>
      <c r="AB3911" s="40"/>
      <c r="AC3911" s="40"/>
      <c r="AD3911" s="40"/>
      <c r="AE3911" s="40"/>
      <c r="AR3911" s="226" t="s">
        <v>286</v>
      </c>
      <c r="AT3911" s="226" t="s">
        <v>182</v>
      </c>
      <c r="AU3911" s="226" t="s">
        <v>82</v>
      </c>
      <c r="AY3911" s="19" t="s">
        <v>180</v>
      </c>
      <c r="BE3911" s="227">
        <f>IF(N3911="základní",J3911,0)</f>
        <v>0</v>
      </c>
      <c r="BF3911" s="227">
        <f>IF(N3911="snížená",J3911,0)</f>
        <v>0</v>
      </c>
      <c r="BG3911" s="227">
        <f>IF(N3911="zákl. přenesená",J3911,0)</f>
        <v>0</v>
      </c>
      <c r="BH3911" s="227">
        <f>IF(N3911="sníž. přenesená",J3911,0)</f>
        <v>0</v>
      </c>
      <c r="BI3911" s="227">
        <f>IF(N3911="nulová",J3911,0)</f>
        <v>0</v>
      </c>
      <c r="BJ3911" s="19" t="s">
        <v>80</v>
      </c>
      <c r="BK3911" s="227">
        <f>ROUND(I3911*H3911,2)</f>
        <v>0</v>
      </c>
      <c r="BL3911" s="19" t="s">
        <v>286</v>
      </c>
      <c r="BM3911" s="226" t="s">
        <v>4222</v>
      </c>
    </row>
    <row r="3912" s="2" customFormat="1">
      <c r="A3912" s="40"/>
      <c r="B3912" s="41"/>
      <c r="C3912" s="42"/>
      <c r="D3912" s="228" t="s">
        <v>189</v>
      </c>
      <c r="E3912" s="42"/>
      <c r="F3912" s="229" t="s">
        <v>4223</v>
      </c>
      <c r="G3912" s="42"/>
      <c r="H3912" s="42"/>
      <c r="I3912" s="230"/>
      <c r="J3912" s="42"/>
      <c r="K3912" s="42"/>
      <c r="L3912" s="46"/>
      <c r="M3912" s="231"/>
      <c r="N3912" s="232"/>
      <c r="O3912" s="86"/>
      <c r="P3912" s="86"/>
      <c r="Q3912" s="86"/>
      <c r="R3912" s="86"/>
      <c r="S3912" s="86"/>
      <c r="T3912" s="87"/>
      <c r="U3912" s="40"/>
      <c r="V3912" s="40"/>
      <c r="W3912" s="40"/>
      <c r="X3912" s="40"/>
      <c r="Y3912" s="40"/>
      <c r="Z3912" s="40"/>
      <c r="AA3912" s="40"/>
      <c r="AB3912" s="40"/>
      <c r="AC3912" s="40"/>
      <c r="AD3912" s="40"/>
      <c r="AE3912" s="40"/>
      <c r="AT3912" s="19" t="s">
        <v>189</v>
      </c>
      <c r="AU3912" s="19" t="s">
        <v>82</v>
      </c>
    </row>
    <row r="3913" s="2" customFormat="1">
      <c r="A3913" s="40"/>
      <c r="B3913" s="41"/>
      <c r="C3913" s="42"/>
      <c r="D3913" s="233" t="s">
        <v>191</v>
      </c>
      <c r="E3913" s="42"/>
      <c r="F3913" s="234" t="s">
        <v>4224</v>
      </c>
      <c r="G3913" s="42"/>
      <c r="H3913" s="42"/>
      <c r="I3913" s="230"/>
      <c r="J3913" s="42"/>
      <c r="K3913" s="42"/>
      <c r="L3913" s="46"/>
      <c r="M3913" s="231"/>
      <c r="N3913" s="232"/>
      <c r="O3913" s="86"/>
      <c r="P3913" s="86"/>
      <c r="Q3913" s="86"/>
      <c r="R3913" s="86"/>
      <c r="S3913" s="86"/>
      <c r="T3913" s="87"/>
      <c r="U3913" s="40"/>
      <c r="V3913" s="40"/>
      <c r="W3913" s="40"/>
      <c r="X3913" s="40"/>
      <c r="Y3913" s="40"/>
      <c r="Z3913" s="40"/>
      <c r="AA3913" s="40"/>
      <c r="AB3913" s="40"/>
      <c r="AC3913" s="40"/>
      <c r="AD3913" s="40"/>
      <c r="AE3913" s="40"/>
      <c r="AT3913" s="19" t="s">
        <v>191</v>
      </c>
      <c r="AU3913" s="19" t="s">
        <v>82</v>
      </c>
    </row>
    <row r="3914" s="12" customFormat="1" ht="22.8" customHeight="1">
      <c r="A3914" s="12"/>
      <c r="B3914" s="199"/>
      <c r="C3914" s="200"/>
      <c r="D3914" s="201" t="s">
        <v>71</v>
      </c>
      <c r="E3914" s="213" t="s">
        <v>4225</v>
      </c>
      <c r="F3914" s="213" t="s">
        <v>4226</v>
      </c>
      <c r="G3914" s="200"/>
      <c r="H3914" s="200"/>
      <c r="I3914" s="203"/>
      <c r="J3914" s="214">
        <f>BK3914</f>
        <v>0</v>
      </c>
      <c r="K3914" s="200"/>
      <c r="L3914" s="205"/>
      <c r="M3914" s="206"/>
      <c r="N3914" s="207"/>
      <c r="O3914" s="207"/>
      <c r="P3914" s="208">
        <f>SUM(P3915:P3957)</f>
        <v>0</v>
      </c>
      <c r="Q3914" s="207"/>
      <c r="R3914" s="208">
        <f>SUM(R3915:R3957)</f>
        <v>1.7087246200000001</v>
      </c>
      <c r="S3914" s="207"/>
      <c r="T3914" s="209">
        <f>SUM(T3915:T3957)</f>
        <v>0</v>
      </c>
      <c r="U3914" s="12"/>
      <c r="V3914" s="12"/>
      <c r="W3914" s="12"/>
      <c r="X3914" s="12"/>
      <c r="Y3914" s="12"/>
      <c r="Z3914" s="12"/>
      <c r="AA3914" s="12"/>
      <c r="AB3914" s="12"/>
      <c r="AC3914" s="12"/>
      <c r="AD3914" s="12"/>
      <c r="AE3914" s="12"/>
      <c r="AR3914" s="210" t="s">
        <v>82</v>
      </c>
      <c r="AT3914" s="211" t="s">
        <v>71</v>
      </c>
      <c r="AU3914" s="211" t="s">
        <v>80</v>
      </c>
      <c r="AY3914" s="210" t="s">
        <v>180</v>
      </c>
      <c r="BK3914" s="212">
        <f>SUM(BK3915:BK3957)</f>
        <v>0</v>
      </c>
    </row>
    <row r="3915" s="2" customFormat="1" ht="16.5" customHeight="1">
      <c r="A3915" s="40"/>
      <c r="B3915" s="41"/>
      <c r="C3915" s="215" t="s">
        <v>4227</v>
      </c>
      <c r="D3915" s="215" t="s">
        <v>182</v>
      </c>
      <c r="E3915" s="216" t="s">
        <v>4228</v>
      </c>
      <c r="F3915" s="217" t="s">
        <v>4229</v>
      </c>
      <c r="G3915" s="218" t="s">
        <v>235</v>
      </c>
      <c r="H3915" s="219">
        <v>51.299999999999997</v>
      </c>
      <c r="I3915" s="220"/>
      <c r="J3915" s="221">
        <f>ROUND(I3915*H3915,2)</f>
        <v>0</v>
      </c>
      <c r="K3915" s="217" t="s">
        <v>186</v>
      </c>
      <c r="L3915" s="46"/>
      <c r="M3915" s="222" t="s">
        <v>19</v>
      </c>
      <c r="N3915" s="223" t="s">
        <v>43</v>
      </c>
      <c r="O3915" s="86"/>
      <c r="P3915" s="224">
        <f>O3915*H3915</f>
        <v>0</v>
      </c>
      <c r="Q3915" s="224">
        <v>0.00072999999999999996</v>
      </c>
      <c r="R3915" s="224">
        <f>Q3915*H3915</f>
        <v>0.037448999999999996</v>
      </c>
      <c r="S3915" s="224">
        <v>0</v>
      </c>
      <c r="T3915" s="225">
        <f>S3915*H3915</f>
        <v>0</v>
      </c>
      <c r="U3915" s="40"/>
      <c r="V3915" s="40"/>
      <c r="W3915" s="40"/>
      <c r="X3915" s="40"/>
      <c r="Y3915" s="40"/>
      <c r="Z3915" s="40"/>
      <c r="AA3915" s="40"/>
      <c r="AB3915" s="40"/>
      <c r="AC3915" s="40"/>
      <c r="AD3915" s="40"/>
      <c r="AE3915" s="40"/>
      <c r="AR3915" s="226" t="s">
        <v>286</v>
      </c>
      <c r="AT3915" s="226" t="s">
        <v>182</v>
      </c>
      <c r="AU3915" s="226" t="s">
        <v>82</v>
      </c>
      <c r="AY3915" s="19" t="s">
        <v>180</v>
      </c>
      <c r="BE3915" s="227">
        <f>IF(N3915="základní",J3915,0)</f>
        <v>0</v>
      </c>
      <c r="BF3915" s="227">
        <f>IF(N3915="snížená",J3915,0)</f>
        <v>0</v>
      </c>
      <c r="BG3915" s="227">
        <f>IF(N3915="zákl. přenesená",J3915,0)</f>
        <v>0</v>
      </c>
      <c r="BH3915" s="227">
        <f>IF(N3915="sníž. přenesená",J3915,0)</f>
        <v>0</v>
      </c>
      <c r="BI3915" s="227">
        <f>IF(N3915="nulová",J3915,0)</f>
        <v>0</v>
      </c>
      <c r="BJ3915" s="19" t="s">
        <v>80</v>
      </c>
      <c r="BK3915" s="227">
        <f>ROUND(I3915*H3915,2)</f>
        <v>0</v>
      </c>
      <c r="BL3915" s="19" t="s">
        <v>286</v>
      </c>
      <c r="BM3915" s="226" t="s">
        <v>4230</v>
      </c>
    </row>
    <row r="3916" s="2" customFormat="1">
      <c r="A3916" s="40"/>
      <c r="B3916" s="41"/>
      <c r="C3916" s="42"/>
      <c r="D3916" s="228" t="s">
        <v>189</v>
      </c>
      <c r="E3916" s="42"/>
      <c r="F3916" s="229" t="s">
        <v>4231</v>
      </c>
      <c r="G3916" s="42"/>
      <c r="H3916" s="42"/>
      <c r="I3916" s="230"/>
      <c r="J3916" s="42"/>
      <c r="K3916" s="42"/>
      <c r="L3916" s="46"/>
      <c r="M3916" s="231"/>
      <c r="N3916" s="232"/>
      <c r="O3916" s="86"/>
      <c r="P3916" s="86"/>
      <c r="Q3916" s="86"/>
      <c r="R3916" s="86"/>
      <c r="S3916" s="86"/>
      <c r="T3916" s="87"/>
      <c r="U3916" s="40"/>
      <c r="V3916" s="40"/>
      <c r="W3916" s="40"/>
      <c r="X3916" s="40"/>
      <c r="Y3916" s="40"/>
      <c r="Z3916" s="40"/>
      <c r="AA3916" s="40"/>
      <c r="AB3916" s="40"/>
      <c r="AC3916" s="40"/>
      <c r="AD3916" s="40"/>
      <c r="AE3916" s="40"/>
      <c r="AT3916" s="19" t="s">
        <v>189</v>
      </c>
      <c r="AU3916" s="19" t="s">
        <v>82</v>
      </c>
    </row>
    <row r="3917" s="2" customFormat="1">
      <c r="A3917" s="40"/>
      <c r="B3917" s="41"/>
      <c r="C3917" s="42"/>
      <c r="D3917" s="233" t="s">
        <v>191</v>
      </c>
      <c r="E3917" s="42"/>
      <c r="F3917" s="234" t="s">
        <v>4232</v>
      </c>
      <c r="G3917" s="42"/>
      <c r="H3917" s="42"/>
      <c r="I3917" s="230"/>
      <c r="J3917" s="42"/>
      <c r="K3917" s="42"/>
      <c r="L3917" s="46"/>
      <c r="M3917" s="231"/>
      <c r="N3917" s="232"/>
      <c r="O3917" s="86"/>
      <c r="P3917" s="86"/>
      <c r="Q3917" s="86"/>
      <c r="R3917" s="86"/>
      <c r="S3917" s="86"/>
      <c r="T3917" s="87"/>
      <c r="U3917" s="40"/>
      <c r="V3917" s="40"/>
      <c r="W3917" s="40"/>
      <c r="X3917" s="40"/>
      <c r="Y3917" s="40"/>
      <c r="Z3917" s="40"/>
      <c r="AA3917" s="40"/>
      <c r="AB3917" s="40"/>
      <c r="AC3917" s="40"/>
      <c r="AD3917" s="40"/>
      <c r="AE3917" s="40"/>
      <c r="AT3917" s="19" t="s">
        <v>191</v>
      </c>
      <c r="AU3917" s="19" t="s">
        <v>82</v>
      </c>
    </row>
    <row r="3918" s="14" customFormat="1">
      <c r="A3918" s="14"/>
      <c r="B3918" s="246"/>
      <c r="C3918" s="247"/>
      <c r="D3918" s="228" t="s">
        <v>193</v>
      </c>
      <c r="E3918" s="248" t="s">
        <v>19</v>
      </c>
      <c r="F3918" s="249" t="s">
        <v>4233</v>
      </c>
      <c r="G3918" s="247"/>
      <c r="H3918" s="248" t="s">
        <v>19</v>
      </c>
      <c r="I3918" s="250"/>
      <c r="J3918" s="247"/>
      <c r="K3918" s="247"/>
      <c r="L3918" s="251"/>
      <c r="M3918" s="252"/>
      <c r="N3918" s="253"/>
      <c r="O3918" s="253"/>
      <c r="P3918" s="253"/>
      <c r="Q3918" s="253"/>
      <c r="R3918" s="253"/>
      <c r="S3918" s="253"/>
      <c r="T3918" s="254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5" t="s">
        <v>193</v>
      </c>
      <c r="AU3918" s="255" t="s">
        <v>82</v>
      </c>
      <c r="AV3918" s="14" t="s">
        <v>80</v>
      </c>
      <c r="AW3918" s="14" t="s">
        <v>33</v>
      </c>
      <c r="AX3918" s="14" t="s">
        <v>72</v>
      </c>
      <c r="AY3918" s="255" t="s">
        <v>180</v>
      </c>
    </row>
    <row r="3919" s="13" customFormat="1">
      <c r="A3919" s="13"/>
      <c r="B3919" s="235"/>
      <c r="C3919" s="236"/>
      <c r="D3919" s="228" t="s">
        <v>193</v>
      </c>
      <c r="E3919" s="237" t="s">
        <v>19</v>
      </c>
      <c r="F3919" s="238" t="s">
        <v>4234</v>
      </c>
      <c r="G3919" s="236"/>
      <c r="H3919" s="239">
        <v>51.299999999999997</v>
      </c>
      <c r="I3919" s="240"/>
      <c r="J3919" s="236"/>
      <c r="K3919" s="236"/>
      <c r="L3919" s="241"/>
      <c r="M3919" s="242"/>
      <c r="N3919" s="243"/>
      <c r="O3919" s="243"/>
      <c r="P3919" s="243"/>
      <c r="Q3919" s="243"/>
      <c r="R3919" s="243"/>
      <c r="S3919" s="243"/>
      <c r="T3919" s="244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45" t="s">
        <v>193</v>
      </c>
      <c r="AU3919" s="245" t="s">
        <v>82</v>
      </c>
      <c r="AV3919" s="13" t="s">
        <v>82</v>
      </c>
      <c r="AW3919" s="13" t="s">
        <v>33</v>
      </c>
      <c r="AX3919" s="13" t="s">
        <v>80</v>
      </c>
      <c r="AY3919" s="245" t="s">
        <v>180</v>
      </c>
    </row>
    <row r="3920" s="2" customFormat="1" ht="21.75" customHeight="1">
      <c r="A3920" s="40"/>
      <c r="B3920" s="41"/>
      <c r="C3920" s="215" t="s">
        <v>4235</v>
      </c>
      <c r="D3920" s="215" t="s">
        <v>182</v>
      </c>
      <c r="E3920" s="216" t="s">
        <v>4236</v>
      </c>
      <c r="F3920" s="217" t="s">
        <v>4237</v>
      </c>
      <c r="G3920" s="218" t="s">
        <v>235</v>
      </c>
      <c r="H3920" s="219">
        <v>31.399999999999999</v>
      </c>
      <c r="I3920" s="220"/>
      <c r="J3920" s="221">
        <f>ROUND(I3920*H3920,2)</f>
        <v>0</v>
      </c>
      <c r="K3920" s="217" t="s">
        <v>19</v>
      </c>
      <c r="L3920" s="46"/>
      <c r="M3920" s="222" t="s">
        <v>19</v>
      </c>
      <c r="N3920" s="223" t="s">
        <v>43</v>
      </c>
      <c r="O3920" s="86"/>
      <c r="P3920" s="224">
        <f>O3920*H3920</f>
        <v>0</v>
      </c>
      <c r="Q3920" s="224">
        <v>0.0058399999999999997</v>
      </c>
      <c r="R3920" s="224">
        <f>Q3920*H3920</f>
        <v>0.18337599999999998</v>
      </c>
      <c r="S3920" s="224">
        <v>0</v>
      </c>
      <c r="T3920" s="225">
        <f>S3920*H3920</f>
        <v>0</v>
      </c>
      <c r="U3920" s="40"/>
      <c r="V3920" s="40"/>
      <c r="W3920" s="40"/>
      <c r="X3920" s="40"/>
      <c r="Y3920" s="40"/>
      <c r="Z3920" s="40"/>
      <c r="AA3920" s="40"/>
      <c r="AB3920" s="40"/>
      <c r="AC3920" s="40"/>
      <c r="AD3920" s="40"/>
      <c r="AE3920" s="40"/>
      <c r="AR3920" s="226" t="s">
        <v>286</v>
      </c>
      <c r="AT3920" s="226" t="s">
        <v>182</v>
      </c>
      <c r="AU3920" s="226" t="s">
        <v>82</v>
      </c>
      <c r="AY3920" s="19" t="s">
        <v>180</v>
      </c>
      <c r="BE3920" s="227">
        <f>IF(N3920="základní",J3920,0)</f>
        <v>0</v>
      </c>
      <c r="BF3920" s="227">
        <f>IF(N3920="snížená",J3920,0)</f>
        <v>0</v>
      </c>
      <c r="BG3920" s="227">
        <f>IF(N3920="zákl. přenesená",J3920,0)</f>
        <v>0</v>
      </c>
      <c r="BH3920" s="227">
        <f>IF(N3920="sníž. přenesená",J3920,0)</f>
        <v>0</v>
      </c>
      <c r="BI3920" s="227">
        <f>IF(N3920="nulová",J3920,0)</f>
        <v>0</v>
      </c>
      <c r="BJ3920" s="19" t="s">
        <v>80</v>
      </c>
      <c r="BK3920" s="227">
        <f>ROUND(I3920*H3920,2)</f>
        <v>0</v>
      </c>
      <c r="BL3920" s="19" t="s">
        <v>286</v>
      </c>
      <c r="BM3920" s="226" t="s">
        <v>4238</v>
      </c>
    </row>
    <row r="3921" s="2" customFormat="1">
      <c r="A3921" s="40"/>
      <c r="B3921" s="41"/>
      <c r="C3921" s="42"/>
      <c r="D3921" s="228" t="s">
        <v>189</v>
      </c>
      <c r="E3921" s="42"/>
      <c r="F3921" s="229" t="s">
        <v>4237</v>
      </c>
      <c r="G3921" s="42"/>
      <c r="H3921" s="42"/>
      <c r="I3921" s="230"/>
      <c r="J3921" s="42"/>
      <c r="K3921" s="42"/>
      <c r="L3921" s="46"/>
      <c r="M3921" s="231"/>
      <c r="N3921" s="232"/>
      <c r="O3921" s="86"/>
      <c r="P3921" s="86"/>
      <c r="Q3921" s="86"/>
      <c r="R3921" s="86"/>
      <c r="S3921" s="86"/>
      <c r="T3921" s="87"/>
      <c r="U3921" s="40"/>
      <c r="V3921" s="40"/>
      <c r="W3921" s="40"/>
      <c r="X3921" s="40"/>
      <c r="Y3921" s="40"/>
      <c r="Z3921" s="40"/>
      <c r="AA3921" s="40"/>
      <c r="AB3921" s="40"/>
      <c r="AC3921" s="40"/>
      <c r="AD3921" s="40"/>
      <c r="AE3921" s="40"/>
      <c r="AT3921" s="19" t="s">
        <v>189</v>
      </c>
      <c r="AU3921" s="19" t="s">
        <v>82</v>
      </c>
    </row>
    <row r="3922" s="14" customFormat="1">
      <c r="A3922" s="14"/>
      <c r="B3922" s="246"/>
      <c r="C3922" s="247"/>
      <c r="D3922" s="228" t="s">
        <v>193</v>
      </c>
      <c r="E3922" s="248" t="s">
        <v>19</v>
      </c>
      <c r="F3922" s="249" t="s">
        <v>4239</v>
      </c>
      <c r="G3922" s="247"/>
      <c r="H3922" s="248" t="s">
        <v>19</v>
      </c>
      <c r="I3922" s="250"/>
      <c r="J3922" s="247"/>
      <c r="K3922" s="247"/>
      <c r="L3922" s="251"/>
      <c r="M3922" s="252"/>
      <c r="N3922" s="253"/>
      <c r="O3922" s="253"/>
      <c r="P3922" s="253"/>
      <c r="Q3922" s="253"/>
      <c r="R3922" s="253"/>
      <c r="S3922" s="253"/>
      <c r="T3922" s="254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5" t="s">
        <v>193</v>
      </c>
      <c r="AU3922" s="255" t="s">
        <v>82</v>
      </c>
      <c r="AV3922" s="14" t="s">
        <v>80</v>
      </c>
      <c r="AW3922" s="14" t="s">
        <v>33</v>
      </c>
      <c r="AX3922" s="14" t="s">
        <v>72</v>
      </c>
      <c r="AY3922" s="255" t="s">
        <v>180</v>
      </c>
    </row>
    <row r="3923" s="13" customFormat="1">
      <c r="A3923" s="13"/>
      <c r="B3923" s="235"/>
      <c r="C3923" s="236"/>
      <c r="D3923" s="228" t="s">
        <v>193</v>
      </c>
      <c r="E3923" s="237" t="s">
        <v>19</v>
      </c>
      <c r="F3923" s="238" t="s">
        <v>4240</v>
      </c>
      <c r="G3923" s="236"/>
      <c r="H3923" s="239">
        <v>31.399999999999999</v>
      </c>
      <c r="I3923" s="240"/>
      <c r="J3923" s="236"/>
      <c r="K3923" s="236"/>
      <c r="L3923" s="241"/>
      <c r="M3923" s="242"/>
      <c r="N3923" s="243"/>
      <c r="O3923" s="243"/>
      <c r="P3923" s="243"/>
      <c r="Q3923" s="243"/>
      <c r="R3923" s="243"/>
      <c r="S3923" s="243"/>
      <c r="T3923" s="244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45" t="s">
        <v>193</v>
      </c>
      <c r="AU3923" s="245" t="s">
        <v>82</v>
      </c>
      <c r="AV3923" s="13" t="s">
        <v>82</v>
      </c>
      <c r="AW3923" s="13" t="s">
        <v>33</v>
      </c>
      <c r="AX3923" s="13" t="s">
        <v>80</v>
      </c>
      <c r="AY3923" s="245" t="s">
        <v>180</v>
      </c>
    </row>
    <row r="3924" s="2" customFormat="1" ht="21.75" customHeight="1">
      <c r="A3924" s="40"/>
      <c r="B3924" s="41"/>
      <c r="C3924" s="215" t="s">
        <v>4241</v>
      </c>
      <c r="D3924" s="215" t="s">
        <v>182</v>
      </c>
      <c r="E3924" s="216" t="s">
        <v>4242</v>
      </c>
      <c r="F3924" s="217" t="s">
        <v>4243</v>
      </c>
      <c r="G3924" s="218" t="s">
        <v>185</v>
      </c>
      <c r="H3924" s="219">
        <v>161.10400000000001</v>
      </c>
      <c r="I3924" s="220"/>
      <c r="J3924" s="221">
        <f>ROUND(I3924*H3924,2)</f>
        <v>0</v>
      </c>
      <c r="K3924" s="217" t="s">
        <v>19</v>
      </c>
      <c r="L3924" s="46"/>
      <c r="M3924" s="222" t="s">
        <v>19</v>
      </c>
      <c r="N3924" s="223" t="s">
        <v>43</v>
      </c>
      <c r="O3924" s="86"/>
      <c r="P3924" s="224">
        <f>O3924*H3924</f>
        <v>0</v>
      </c>
      <c r="Q3924" s="224">
        <v>0.0078300000000000002</v>
      </c>
      <c r="R3924" s="224">
        <f>Q3924*H3924</f>
        <v>1.2614443200000001</v>
      </c>
      <c r="S3924" s="224">
        <v>0</v>
      </c>
      <c r="T3924" s="225">
        <f>S3924*H3924</f>
        <v>0</v>
      </c>
      <c r="U3924" s="40"/>
      <c r="V3924" s="40"/>
      <c r="W3924" s="40"/>
      <c r="X3924" s="40"/>
      <c r="Y3924" s="40"/>
      <c r="Z3924" s="40"/>
      <c r="AA3924" s="40"/>
      <c r="AB3924" s="40"/>
      <c r="AC3924" s="40"/>
      <c r="AD3924" s="40"/>
      <c r="AE3924" s="40"/>
      <c r="AR3924" s="226" t="s">
        <v>286</v>
      </c>
      <c r="AT3924" s="226" t="s">
        <v>182</v>
      </c>
      <c r="AU3924" s="226" t="s">
        <v>82</v>
      </c>
      <c r="AY3924" s="19" t="s">
        <v>180</v>
      </c>
      <c r="BE3924" s="227">
        <f>IF(N3924="základní",J3924,0)</f>
        <v>0</v>
      </c>
      <c r="BF3924" s="227">
        <f>IF(N3924="snížená",J3924,0)</f>
        <v>0</v>
      </c>
      <c r="BG3924" s="227">
        <f>IF(N3924="zákl. přenesená",J3924,0)</f>
        <v>0</v>
      </c>
      <c r="BH3924" s="227">
        <f>IF(N3924="sníž. přenesená",J3924,0)</f>
        <v>0</v>
      </c>
      <c r="BI3924" s="227">
        <f>IF(N3924="nulová",J3924,0)</f>
        <v>0</v>
      </c>
      <c r="BJ3924" s="19" t="s">
        <v>80</v>
      </c>
      <c r="BK3924" s="227">
        <f>ROUND(I3924*H3924,2)</f>
        <v>0</v>
      </c>
      <c r="BL3924" s="19" t="s">
        <v>286</v>
      </c>
      <c r="BM3924" s="226" t="s">
        <v>4244</v>
      </c>
    </row>
    <row r="3925" s="2" customFormat="1">
      <c r="A3925" s="40"/>
      <c r="B3925" s="41"/>
      <c r="C3925" s="42"/>
      <c r="D3925" s="228" t="s">
        <v>189</v>
      </c>
      <c r="E3925" s="42"/>
      <c r="F3925" s="229" t="s">
        <v>4243</v>
      </c>
      <c r="G3925" s="42"/>
      <c r="H3925" s="42"/>
      <c r="I3925" s="230"/>
      <c r="J3925" s="42"/>
      <c r="K3925" s="42"/>
      <c r="L3925" s="46"/>
      <c r="M3925" s="231"/>
      <c r="N3925" s="232"/>
      <c r="O3925" s="86"/>
      <c r="P3925" s="86"/>
      <c r="Q3925" s="86"/>
      <c r="R3925" s="86"/>
      <c r="S3925" s="86"/>
      <c r="T3925" s="87"/>
      <c r="U3925" s="40"/>
      <c r="V3925" s="40"/>
      <c r="W3925" s="40"/>
      <c r="X3925" s="40"/>
      <c r="Y3925" s="40"/>
      <c r="Z3925" s="40"/>
      <c r="AA3925" s="40"/>
      <c r="AB3925" s="40"/>
      <c r="AC3925" s="40"/>
      <c r="AD3925" s="40"/>
      <c r="AE3925" s="40"/>
      <c r="AT3925" s="19" t="s">
        <v>189</v>
      </c>
      <c r="AU3925" s="19" t="s">
        <v>82</v>
      </c>
    </row>
    <row r="3926" s="14" customFormat="1">
      <c r="A3926" s="14"/>
      <c r="B3926" s="246"/>
      <c r="C3926" s="247"/>
      <c r="D3926" s="228" t="s">
        <v>193</v>
      </c>
      <c r="E3926" s="248" t="s">
        <v>19</v>
      </c>
      <c r="F3926" s="249" t="s">
        <v>4245</v>
      </c>
      <c r="G3926" s="247"/>
      <c r="H3926" s="248" t="s">
        <v>19</v>
      </c>
      <c r="I3926" s="250"/>
      <c r="J3926" s="247"/>
      <c r="K3926" s="247"/>
      <c r="L3926" s="251"/>
      <c r="M3926" s="252"/>
      <c r="N3926" s="253"/>
      <c r="O3926" s="253"/>
      <c r="P3926" s="253"/>
      <c r="Q3926" s="253"/>
      <c r="R3926" s="253"/>
      <c r="S3926" s="253"/>
      <c r="T3926" s="254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5" t="s">
        <v>193</v>
      </c>
      <c r="AU3926" s="255" t="s">
        <v>82</v>
      </c>
      <c r="AV3926" s="14" t="s">
        <v>80</v>
      </c>
      <c r="AW3926" s="14" t="s">
        <v>33</v>
      </c>
      <c r="AX3926" s="14" t="s">
        <v>72</v>
      </c>
      <c r="AY3926" s="255" t="s">
        <v>180</v>
      </c>
    </row>
    <row r="3927" s="13" customFormat="1">
      <c r="A3927" s="13"/>
      <c r="B3927" s="235"/>
      <c r="C3927" s="236"/>
      <c r="D3927" s="228" t="s">
        <v>193</v>
      </c>
      <c r="E3927" s="237" t="s">
        <v>19</v>
      </c>
      <c r="F3927" s="238" t="s">
        <v>4246</v>
      </c>
      <c r="G3927" s="236"/>
      <c r="H3927" s="239">
        <v>153.614</v>
      </c>
      <c r="I3927" s="240"/>
      <c r="J3927" s="236"/>
      <c r="K3927" s="236"/>
      <c r="L3927" s="241"/>
      <c r="M3927" s="242"/>
      <c r="N3927" s="243"/>
      <c r="O3927" s="243"/>
      <c r="P3927" s="243"/>
      <c r="Q3927" s="243"/>
      <c r="R3927" s="243"/>
      <c r="S3927" s="243"/>
      <c r="T3927" s="244"/>
      <c r="U3927" s="13"/>
      <c r="V3927" s="13"/>
      <c r="W3927" s="13"/>
      <c r="X3927" s="13"/>
      <c r="Y3927" s="13"/>
      <c r="Z3927" s="13"/>
      <c r="AA3927" s="13"/>
      <c r="AB3927" s="13"/>
      <c r="AC3927" s="13"/>
      <c r="AD3927" s="13"/>
      <c r="AE3927" s="13"/>
      <c r="AT3927" s="245" t="s">
        <v>193</v>
      </c>
      <c r="AU3927" s="245" t="s">
        <v>82</v>
      </c>
      <c r="AV3927" s="13" t="s">
        <v>82</v>
      </c>
      <c r="AW3927" s="13" t="s">
        <v>33</v>
      </c>
      <c r="AX3927" s="13" t="s">
        <v>72</v>
      </c>
      <c r="AY3927" s="245" t="s">
        <v>180</v>
      </c>
    </row>
    <row r="3928" s="13" customFormat="1">
      <c r="A3928" s="13"/>
      <c r="B3928" s="235"/>
      <c r="C3928" s="236"/>
      <c r="D3928" s="228" t="s">
        <v>193</v>
      </c>
      <c r="E3928" s="237" t="s">
        <v>19</v>
      </c>
      <c r="F3928" s="238" t="s">
        <v>4247</v>
      </c>
      <c r="G3928" s="236"/>
      <c r="H3928" s="239">
        <v>6.4009999999999998</v>
      </c>
      <c r="I3928" s="240"/>
      <c r="J3928" s="236"/>
      <c r="K3928" s="236"/>
      <c r="L3928" s="241"/>
      <c r="M3928" s="242"/>
      <c r="N3928" s="243"/>
      <c r="O3928" s="243"/>
      <c r="P3928" s="243"/>
      <c r="Q3928" s="243"/>
      <c r="R3928" s="243"/>
      <c r="S3928" s="243"/>
      <c r="T3928" s="244"/>
      <c r="U3928" s="13"/>
      <c r="V3928" s="13"/>
      <c r="W3928" s="13"/>
      <c r="X3928" s="13"/>
      <c r="Y3928" s="13"/>
      <c r="Z3928" s="13"/>
      <c r="AA3928" s="13"/>
      <c r="AB3928" s="13"/>
      <c r="AC3928" s="13"/>
      <c r="AD3928" s="13"/>
      <c r="AE3928" s="13"/>
      <c r="AT3928" s="245" t="s">
        <v>193</v>
      </c>
      <c r="AU3928" s="245" t="s">
        <v>82</v>
      </c>
      <c r="AV3928" s="13" t="s">
        <v>82</v>
      </c>
      <c r="AW3928" s="13" t="s">
        <v>33</v>
      </c>
      <c r="AX3928" s="13" t="s">
        <v>72</v>
      </c>
      <c r="AY3928" s="245" t="s">
        <v>180</v>
      </c>
    </row>
    <row r="3929" s="13" customFormat="1">
      <c r="A3929" s="13"/>
      <c r="B3929" s="235"/>
      <c r="C3929" s="236"/>
      <c r="D3929" s="228" t="s">
        <v>193</v>
      </c>
      <c r="E3929" s="237" t="s">
        <v>19</v>
      </c>
      <c r="F3929" s="238" t="s">
        <v>4248</v>
      </c>
      <c r="G3929" s="236"/>
      <c r="H3929" s="239">
        <v>1.089</v>
      </c>
      <c r="I3929" s="240"/>
      <c r="J3929" s="236"/>
      <c r="K3929" s="236"/>
      <c r="L3929" s="241"/>
      <c r="M3929" s="242"/>
      <c r="N3929" s="243"/>
      <c r="O3929" s="243"/>
      <c r="P3929" s="243"/>
      <c r="Q3929" s="243"/>
      <c r="R3929" s="243"/>
      <c r="S3929" s="243"/>
      <c r="T3929" s="244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45" t="s">
        <v>193</v>
      </c>
      <c r="AU3929" s="245" t="s">
        <v>82</v>
      </c>
      <c r="AV3929" s="13" t="s">
        <v>82</v>
      </c>
      <c r="AW3929" s="13" t="s">
        <v>33</v>
      </c>
      <c r="AX3929" s="13" t="s">
        <v>72</v>
      </c>
      <c r="AY3929" s="245" t="s">
        <v>180</v>
      </c>
    </row>
    <row r="3930" s="15" customFormat="1">
      <c r="A3930" s="15"/>
      <c r="B3930" s="256"/>
      <c r="C3930" s="257"/>
      <c r="D3930" s="228" t="s">
        <v>193</v>
      </c>
      <c r="E3930" s="258" t="s">
        <v>19</v>
      </c>
      <c r="F3930" s="259" t="s">
        <v>353</v>
      </c>
      <c r="G3930" s="257"/>
      <c r="H3930" s="260">
        <v>161.10400000000001</v>
      </c>
      <c r="I3930" s="261"/>
      <c r="J3930" s="257"/>
      <c r="K3930" s="257"/>
      <c r="L3930" s="262"/>
      <c r="M3930" s="263"/>
      <c r="N3930" s="264"/>
      <c r="O3930" s="264"/>
      <c r="P3930" s="264"/>
      <c r="Q3930" s="264"/>
      <c r="R3930" s="264"/>
      <c r="S3930" s="264"/>
      <c r="T3930" s="265"/>
      <c r="U3930" s="15"/>
      <c r="V3930" s="15"/>
      <c r="W3930" s="15"/>
      <c r="X3930" s="15"/>
      <c r="Y3930" s="15"/>
      <c r="Z3930" s="15"/>
      <c r="AA3930" s="15"/>
      <c r="AB3930" s="15"/>
      <c r="AC3930" s="15"/>
      <c r="AD3930" s="15"/>
      <c r="AE3930" s="15"/>
      <c r="AT3930" s="266" t="s">
        <v>193</v>
      </c>
      <c r="AU3930" s="266" t="s">
        <v>82</v>
      </c>
      <c r="AV3930" s="15" t="s">
        <v>187</v>
      </c>
      <c r="AW3930" s="15" t="s">
        <v>33</v>
      </c>
      <c r="AX3930" s="15" t="s">
        <v>80</v>
      </c>
      <c r="AY3930" s="266" t="s">
        <v>180</v>
      </c>
    </row>
    <row r="3931" s="2" customFormat="1" ht="16.5" customHeight="1">
      <c r="A3931" s="40"/>
      <c r="B3931" s="41"/>
      <c r="C3931" s="215" t="s">
        <v>4249</v>
      </c>
      <c r="D3931" s="215" t="s">
        <v>182</v>
      </c>
      <c r="E3931" s="216" t="s">
        <v>4250</v>
      </c>
      <c r="F3931" s="217" t="s">
        <v>4251</v>
      </c>
      <c r="G3931" s="218" t="s">
        <v>235</v>
      </c>
      <c r="H3931" s="219">
        <v>3.75</v>
      </c>
      <c r="I3931" s="220"/>
      <c r="J3931" s="221">
        <f>ROUND(I3931*H3931,2)</f>
        <v>0</v>
      </c>
      <c r="K3931" s="217" t="s">
        <v>186</v>
      </c>
      <c r="L3931" s="46"/>
      <c r="M3931" s="222" t="s">
        <v>19</v>
      </c>
      <c r="N3931" s="223" t="s">
        <v>43</v>
      </c>
      <c r="O3931" s="86"/>
      <c r="P3931" s="224">
        <f>O3931*H3931</f>
        <v>0</v>
      </c>
      <c r="Q3931" s="224">
        <v>0.0017899999999999999</v>
      </c>
      <c r="R3931" s="224">
        <f>Q3931*H3931</f>
        <v>0.0067124999999999997</v>
      </c>
      <c r="S3931" s="224">
        <v>0</v>
      </c>
      <c r="T3931" s="225">
        <f>S3931*H3931</f>
        <v>0</v>
      </c>
      <c r="U3931" s="40"/>
      <c r="V3931" s="40"/>
      <c r="W3931" s="40"/>
      <c r="X3931" s="40"/>
      <c r="Y3931" s="40"/>
      <c r="Z3931" s="40"/>
      <c r="AA3931" s="40"/>
      <c r="AB3931" s="40"/>
      <c r="AC3931" s="40"/>
      <c r="AD3931" s="40"/>
      <c r="AE3931" s="40"/>
      <c r="AR3931" s="226" t="s">
        <v>286</v>
      </c>
      <c r="AT3931" s="226" t="s">
        <v>182</v>
      </c>
      <c r="AU3931" s="226" t="s">
        <v>82</v>
      </c>
      <c r="AY3931" s="19" t="s">
        <v>180</v>
      </c>
      <c r="BE3931" s="227">
        <f>IF(N3931="základní",J3931,0)</f>
        <v>0</v>
      </c>
      <c r="BF3931" s="227">
        <f>IF(N3931="snížená",J3931,0)</f>
        <v>0</v>
      </c>
      <c r="BG3931" s="227">
        <f>IF(N3931="zákl. přenesená",J3931,0)</f>
        <v>0</v>
      </c>
      <c r="BH3931" s="227">
        <f>IF(N3931="sníž. přenesená",J3931,0)</f>
        <v>0</v>
      </c>
      <c r="BI3931" s="227">
        <f>IF(N3931="nulová",J3931,0)</f>
        <v>0</v>
      </c>
      <c r="BJ3931" s="19" t="s">
        <v>80</v>
      </c>
      <c r="BK3931" s="227">
        <f>ROUND(I3931*H3931,2)</f>
        <v>0</v>
      </c>
      <c r="BL3931" s="19" t="s">
        <v>286</v>
      </c>
      <c r="BM3931" s="226" t="s">
        <v>4252</v>
      </c>
    </row>
    <row r="3932" s="2" customFormat="1">
      <c r="A3932" s="40"/>
      <c r="B3932" s="41"/>
      <c r="C3932" s="42"/>
      <c r="D3932" s="228" t="s">
        <v>189</v>
      </c>
      <c r="E3932" s="42"/>
      <c r="F3932" s="229" t="s">
        <v>4253</v>
      </c>
      <c r="G3932" s="42"/>
      <c r="H3932" s="42"/>
      <c r="I3932" s="230"/>
      <c r="J3932" s="42"/>
      <c r="K3932" s="42"/>
      <c r="L3932" s="46"/>
      <c r="M3932" s="231"/>
      <c r="N3932" s="232"/>
      <c r="O3932" s="86"/>
      <c r="P3932" s="86"/>
      <c r="Q3932" s="86"/>
      <c r="R3932" s="86"/>
      <c r="S3932" s="86"/>
      <c r="T3932" s="87"/>
      <c r="U3932" s="40"/>
      <c r="V3932" s="40"/>
      <c r="W3932" s="40"/>
      <c r="X3932" s="40"/>
      <c r="Y3932" s="40"/>
      <c r="Z3932" s="40"/>
      <c r="AA3932" s="40"/>
      <c r="AB3932" s="40"/>
      <c r="AC3932" s="40"/>
      <c r="AD3932" s="40"/>
      <c r="AE3932" s="40"/>
      <c r="AT3932" s="19" t="s">
        <v>189</v>
      </c>
      <c r="AU3932" s="19" t="s">
        <v>82</v>
      </c>
    </row>
    <row r="3933" s="2" customFormat="1">
      <c r="A3933" s="40"/>
      <c r="B3933" s="41"/>
      <c r="C3933" s="42"/>
      <c r="D3933" s="233" t="s">
        <v>191</v>
      </c>
      <c r="E3933" s="42"/>
      <c r="F3933" s="234" t="s">
        <v>4254</v>
      </c>
      <c r="G3933" s="42"/>
      <c r="H3933" s="42"/>
      <c r="I3933" s="230"/>
      <c r="J3933" s="42"/>
      <c r="K3933" s="42"/>
      <c r="L3933" s="46"/>
      <c r="M3933" s="231"/>
      <c r="N3933" s="232"/>
      <c r="O3933" s="86"/>
      <c r="P3933" s="86"/>
      <c r="Q3933" s="86"/>
      <c r="R3933" s="86"/>
      <c r="S3933" s="86"/>
      <c r="T3933" s="87"/>
      <c r="U3933" s="40"/>
      <c r="V3933" s="40"/>
      <c r="W3933" s="40"/>
      <c r="X3933" s="40"/>
      <c r="Y3933" s="40"/>
      <c r="Z3933" s="40"/>
      <c r="AA3933" s="40"/>
      <c r="AB3933" s="40"/>
      <c r="AC3933" s="40"/>
      <c r="AD3933" s="40"/>
      <c r="AE3933" s="40"/>
      <c r="AT3933" s="19" t="s">
        <v>191</v>
      </c>
      <c r="AU3933" s="19" t="s">
        <v>82</v>
      </c>
    </row>
    <row r="3934" s="14" customFormat="1">
      <c r="A3934" s="14"/>
      <c r="B3934" s="246"/>
      <c r="C3934" s="247"/>
      <c r="D3934" s="228" t="s">
        <v>193</v>
      </c>
      <c r="E3934" s="248" t="s">
        <v>19</v>
      </c>
      <c r="F3934" s="249" t="s">
        <v>4255</v>
      </c>
      <c r="G3934" s="247"/>
      <c r="H3934" s="248" t="s">
        <v>19</v>
      </c>
      <c r="I3934" s="250"/>
      <c r="J3934" s="247"/>
      <c r="K3934" s="247"/>
      <c r="L3934" s="251"/>
      <c r="M3934" s="252"/>
      <c r="N3934" s="253"/>
      <c r="O3934" s="253"/>
      <c r="P3934" s="253"/>
      <c r="Q3934" s="253"/>
      <c r="R3934" s="253"/>
      <c r="S3934" s="253"/>
      <c r="T3934" s="254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T3934" s="255" t="s">
        <v>193</v>
      </c>
      <c r="AU3934" s="255" t="s">
        <v>82</v>
      </c>
      <c r="AV3934" s="14" t="s">
        <v>80</v>
      </c>
      <c r="AW3934" s="14" t="s">
        <v>33</v>
      </c>
      <c r="AX3934" s="14" t="s">
        <v>72</v>
      </c>
      <c r="AY3934" s="255" t="s">
        <v>180</v>
      </c>
    </row>
    <row r="3935" s="13" customFormat="1">
      <c r="A3935" s="13"/>
      <c r="B3935" s="235"/>
      <c r="C3935" s="236"/>
      <c r="D3935" s="228" t="s">
        <v>193</v>
      </c>
      <c r="E3935" s="237" t="s">
        <v>19</v>
      </c>
      <c r="F3935" s="238" t="s">
        <v>4256</v>
      </c>
      <c r="G3935" s="236"/>
      <c r="H3935" s="239">
        <v>3.75</v>
      </c>
      <c r="I3935" s="240"/>
      <c r="J3935" s="236"/>
      <c r="K3935" s="236"/>
      <c r="L3935" s="241"/>
      <c r="M3935" s="242"/>
      <c r="N3935" s="243"/>
      <c r="O3935" s="243"/>
      <c r="P3935" s="243"/>
      <c r="Q3935" s="243"/>
      <c r="R3935" s="243"/>
      <c r="S3935" s="243"/>
      <c r="T3935" s="244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45" t="s">
        <v>193</v>
      </c>
      <c r="AU3935" s="245" t="s">
        <v>82</v>
      </c>
      <c r="AV3935" s="13" t="s">
        <v>82</v>
      </c>
      <c r="AW3935" s="13" t="s">
        <v>33</v>
      </c>
      <c r="AX3935" s="13" t="s">
        <v>80</v>
      </c>
      <c r="AY3935" s="245" t="s">
        <v>180</v>
      </c>
    </row>
    <row r="3936" s="2" customFormat="1" ht="16.5" customHeight="1">
      <c r="A3936" s="40"/>
      <c r="B3936" s="41"/>
      <c r="C3936" s="215" t="s">
        <v>4257</v>
      </c>
      <c r="D3936" s="215" t="s">
        <v>182</v>
      </c>
      <c r="E3936" s="216" t="s">
        <v>4258</v>
      </c>
      <c r="F3936" s="217" t="s">
        <v>4259</v>
      </c>
      <c r="G3936" s="218" t="s">
        <v>235</v>
      </c>
      <c r="H3936" s="219">
        <v>23.75</v>
      </c>
      <c r="I3936" s="220"/>
      <c r="J3936" s="221">
        <f>ROUND(I3936*H3936,2)</f>
        <v>0</v>
      </c>
      <c r="K3936" s="217" t="s">
        <v>186</v>
      </c>
      <c r="L3936" s="46"/>
      <c r="M3936" s="222" t="s">
        <v>19</v>
      </c>
      <c r="N3936" s="223" t="s">
        <v>43</v>
      </c>
      <c r="O3936" s="86"/>
      <c r="P3936" s="224">
        <f>O3936*H3936</f>
        <v>0</v>
      </c>
      <c r="Q3936" s="224">
        <v>0.0029099999999999998</v>
      </c>
      <c r="R3936" s="224">
        <f>Q3936*H3936</f>
        <v>0.069112499999999993</v>
      </c>
      <c r="S3936" s="224">
        <v>0</v>
      </c>
      <c r="T3936" s="225">
        <f>S3936*H3936</f>
        <v>0</v>
      </c>
      <c r="U3936" s="40"/>
      <c r="V3936" s="40"/>
      <c r="W3936" s="40"/>
      <c r="X3936" s="40"/>
      <c r="Y3936" s="40"/>
      <c r="Z3936" s="40"/>
      <c r="AA3936" s="40"/>
      <c r="AB3936" s="40"/>
      <c r="AC3936" s="40"/>
      <c r="AD3936" s="40"/>
      <c r="AE3936" s="40"/>
      <c r="AR3936" s="226" t="s">
        <v>286</v>
      </c>
      <c r="AT3936" s="226" t="s">
        <v>182</v>
      </c>
      <c r="AU3936" s="226" t="s">
        <v>82</v>
      </c>
      <c r="AY3936" s="19" t="s">
        <v>180</v>
      </c>
      <c r="BE3936" s="227">
        <f>IF(N3936="základní",J3936,0)</f>
        <v>0</v>
      </c>
      <c r="BF3936" s="227">
        <f>IF(N3936="snížená",J3936,0)</f>
        <v>0</v>
      </c>
      <c r="BG3936" s="227">
        <f>IF(N3936="zákl. přenesená",J3936,0)</f>
        <v>0</v>
      </c>
      <c r="BH3936" s="227">
        <f>IF(N3936="sníž. přenesená",J3936,0)</f>
        <v>0</v>
      </c>
      <c r="BI3936" s="227">
        <f>IF(N3936="nulová",J3936,0)</f>
        <v>0</v>
      </c>
      <c r="BJ3936" s="19" t="s">
        <v>80</v>
      </c>
      <c r="BK3936" s="227">
        <f>ROUND(I3936*H3936,2)</f>
        <v>0</v>
      </c>
      <c r="BL3936" s="19" t="s">
        <v>286</v>
      </c>
      <c r="BM3936" s="226" t="s">
        <v>4260</v>
      </c>
    </row>
    <row r="3937" s="2" customFormat="1">
      <c r="A3937" s="40"/>
      <c r="B3937" s="41"/>
      <c r="C3937" s="42"/>
      <c r="D3937" s="228" t="s">
        <v>189</v>
      </c>
      <c r="E3937" s="42"/>
      <c r="F3937" s="229" t="s">
        <v>4261</v>
      </c>
      <c r="G3937" s="42"/>
      <c r="H3937" s="42"/>
      <c r="I3937" s="230"/>
      <c r="J3937" s="42"/>
      <c r="K3937" s="42"/>
      <c r="L3937" s="46"/>
      <c r="M3937" s="231"/>
      <c r="N3937" s="232"/>
      <c r="O3937" s="86"/>
      <c r="P3937" s="86"/>
      <c r="Q3937" s="86"/>
      <c r="R3937" s="86"/>
      <c r="S3937" s="86"/>
      <c r="T3937" s="87"/>
      <c r="U3937" s="40"/>
      <c r="V3937" s="40"/>
      <c r="W3937" s="40"/>
      <c r="X3937" s="40"/>
      <c r="Y3937" s="40"/>
      <c r="Z3937" s="40"/>
      <c r="AA3937" s="40"/>
      <c r="AB3937" s="40"/>
      <c r="AC3937" s="40"/>
      <c r="AD3937" s="40"/>
      <c r="AE3937" s="40"/>
      <c r="AT3937" s="19" t="s">
        <v>189</v>
      </c>
      <c r="AU3937" s="19" t="s">
        <v>82</v>
      </c>
    </row>
    <row r="3938" s="2" customFormat="1">
      <c r="A3938" s="40"/>
      <c r="B3938" s="41"/>
      <c r="C3938" s="42"/>
      <c r="D3938" s="233" t="s">
        <v>191</v>
      </c>
      <c r="E3938" s="42"/>
      <c r="F3938" s="234" t="s">
        <v>4262</v>
      </c>
      <c r="G3938" s="42"/>
      <c r="H3938" s="42"/>
      <c r="I3938" s="230"/>
      <c r="J3938" s="42"/>
      <c r="K3938" s="42"/>
      <c r="L3938" s="46"/>
      <c r="M3938" s="231"/>
      <c r="N3938" s="232"/>
      <c r="O3938" s="86"/>
      <c r="P3938" s="86"/>
      <c r="Q3938" s="86"/>
      <c r="R3938" s="86"/>
      <c r="S3938" s="86"/>
      <c r="T3938" s="87"/>
      <c r="U3938" s="40"/>
      <c r="V3938" s="40"/>
      <c r="W3938" s="40"/>
      <c r="X3938" s="40"/>
      <c r="Y3938" s="40"/>
      <c r="Z3938" s="40"/>
      <c r="AA3938" s="40"/>
      <c r="AB3938" s="40"/>
      <c r="AC3938" s="40"/>
      <c r="AD3938" s="40"/>
      <c r="AE3938" s="40"/>
      <c r="AT3938" s="19" t="s">
        <v>191</v>
      </c>
      <c r="AU3938" s="19" t="s">
        <v>82</v>
      </c>
    </row>
    <row r="3939" s="14" customFormat="1">
      <c r="A3939" s="14"/>
      <c r="B3939" s="246"/>
      <c r="C3939" s="247"/>
      <c r="D3939" s="228" t="s">
        <v>193</v>
      </c>
      <c r="E3939" s="248" t="s">
        <v>19</v>
      </c>
      <c r="F3939" s="249" t="s">
        <v>4263</v>
      </c>
      <c r="G3939" s="247"/>
      <c r="H3939" s="248" t="s">
        <v>19</v>
      </c>
      <c r="I3939" s="250"/>
      <c r="J3939" s="247"/>
      <c r="K3939" s="247"/>
      <c r="L3939" s="251"/>
      <c r="M3939" s="252"/>
      <c r="N3939" s="253"/>
      <c r="O3939" s="253"/>
      <c r="P3939" s="253"/>
      <c r="Q3939" s="253"/>
      <c r="R3939" s="253"/>
      <c r="S3939" s="253"/>
      <c r="T3939" s="254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T3939" s="255" t="s">
        <v>193</v>
      </c>
      <c r="AU3939" s="255" t="s">
        <v>82</v>
      </c>
      <c r="AV3939" s="14" t="s">
        <v>80</v>
      </c>
      <c r="AW3939" s="14" t="s">
        <v>33</v>
      </c>
      <c r="AX3939" s="14" t="s">
        <v>72</v>
      </c>
      <c r="AY3939" s="255" t="s">
        <v>180</v>
      </c>
    </row>
    <row r="3940" s="13" customFormat="1">
      <c r="A3940" s="13"/>
      <c r="B3940" s="235"/>
      <c r="C3940" s="236"/>
      <c r="D3940" s="228" t="s">
        <v>193</v>
      </c>
      <c r="E3940" s="237" t="s">
        <v>19</v>
      </c>
      <c r="F3940" s="238" t="s">
        <v>4264</v>
      </c>
      <c r="G3940" s="236"/>
      <c r="H3940" s="239">
        <v>14.75</v>
      </c>
      <c r="I3940" s="240"/>
      <c r="J3940" s="236"/>
      <c r="K3940" s="236"/>
      <c r="L3940" s="241"/>
      <c r="M3940" s="242"/>
      <c r="N3940" s="243"/>
      <c r="O3940" s="243"/>
      <c r="P3940" s="243"/>
      <c r="Q3940" s="243"/>
      <c r="R3940" s="243"/>
      <c r="S3940" s="243"/>
      <c r="T3940" s="244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45" t="s">
        <v>193</v>
      </c>
      <c r="AU3940" s="245" t="s">
        <v>82</v>
      </c>
      <c r="AV3940" s="13" t="s">
        <v>82</v>
      </c>
      <c r="AW3940" s="13" t="s">
        <v>33</v>
      </c>
      <c r="AX3940" s="13" t="s">
        <v>72</v>
      </c>
      <c r="AY3940" s="245" t="s">
        <v>180</v>
      </c>
    </row>
    <row r="3941" s="13" customFormat="1">
      <c r="A3941" s="13"/>
      <c r="B3941" s="235"/>
      <c r="C3941" s="236"/>
      <c r="D3941" s="228" t="s">
        <v>193</v>
      </c>
      <c r="E3941" s="237" t="s">
        <v>19</v>
      </c>
      <c r="F3941" s="238" t="s">
        <v>4265</v>
      </c>
      <c r="G3941" s="236"/>
      <c r="H3941" s="239">
        <v>9</v>
      </c>
      <c r="I3941" s="240"/>
      <c r="J3941" s="236"/>
      <c r="K3941" s="236"/>
      <c r="L3941" s="241"/>
      <c r="M3941" s="242"/>
      <c r="N3941" s="243"/>
      <c r="O3941" s="243"/>
      <c r="P3941" s="243"/>
      <c r="Q3941" s="243"/>
      <c r="R3941" s="243"/>
      <c r="S3941" s="243"/>
      <c r="T3941" s="244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45" t="s">
        <v>193</v>
      </c>
      <c r="AU3941" s="245" t="s">
        <v>82</v>
      </c>
      <c r="AV3941" s="13" t="s">
        <v>82</v>
      </c>
      <c r="AW3941" s="13" t="s">
        <v>33</v>
      </c>
      <c r="AX3941" s="13" t="s">
        <v>72</v>
      </c>
      <c r="AY3941" s="245" t="s">
        <v>180</v>
      </c>
    </row>
    <row r="3942" s="15" customFormat="1">
      <c r="A3942" s="15"/>
      <c r="B3942" s="256"/>
      <c r="C3942" s="257"/>
      <c r="D3942" s="228" t="s">
        <v>193</v>
      </c>
      <c r="E3942" s="258" t="s">
        <v>19</v>
      </c>
      <c r="F3942" s="259" t="s">
        <v>353</v>
      </c>
      <c r="G3942" s="257"/>
      <c r="H3942" s="260">
        <v>23.75</v>
      </c>
      <c r="I3942" s="261"/>
      <c r="J3942" s="257"/>
      <c r="K3942" s="257"/>
      <c r="L3942" s="262"/>
      <c r="M3942" s="263"/>
      <c r="N3942" s="264"/>
      <c r="O3942" s="264"/>
      <c r="P3942" s="264"/>
      <c r="Q3942" s="264"/>
      <c r="R3942" s="264"/>
      <c r="S3942" s="264"/>
      <c r="T3942" s="265"/>
      <c r="U3942" s="15"/>
      <c r="V3942" s="15"/>
      <c r="W3942" s="15"/>
      <c r="X3942" s="15"/>
      <c r="Y3942" s="15"/>
      <c r="Z3942" s="15"/>
      <c r="AA3942" s="15"/>
      <c r="AB3942" s="15"/>
      <c r="AC3942" s="15"/>
      <c r="AD3942" s="15"/>
      <c r="AE3942" s="15"/>
      <c r="AT3942" s="266" t="s">
        <v>193</v>
      </c>
      <c r="AU3942" s="266" t="s">
        <v>82</v>
      </c>
      <c r="AV3942" s="15" t="s">
        <v>187</v>
      </c>
      <c r="AW3942" s="15" t="s">
        <v>33</v>
      </c>
      <c r="AX3942" s="15" t="s">
        <v>80</v>
      </c>
      <c r="AY3942" s="266" t="s">
        <v>180</v>
      </c>
    </row>
    <row r="3943" s="2" customFormat="1" ht="16.5" customHeight="1">
      <c r="A3943" s="40"/>
      <c r="B3943" s="41"/>
      <c r="C3943" s="215" t="s">
        <v>4266</v>
      </c>
      <c r="D3943" s="215" t="s">
        <v>182</v>
      </c>
      <c r="E3943" s="216" t="s">
        <v>4267</v>
      </c>
      <c r="F3943" s="217" t="s">
        <v>4268</v>
      </c>
      <c r="G3943" s="218" t="s">
        <v>185</v>
      </c>
      <c r="H3943" s="219">
        <v>9.6029999999999998</v>
      </c>
      <c r="I3943" s="220"/>
      <c r="J3943" s="221">
        <f>ROUND(I3943*H3943,2)</f>
        <v>0</v>
      </c>
      <c r="K3943" s="217" t="s">
        <v>186</v>
      </c>
      <c r="L3943" s="46"/>
      <c r="M3943" s="222" t="s">
        <v>19</v>
      </c>
      <c r="N3943" s="223" t="s">
        <v>43</v>
      </c>
      <c r="O3943" s="86"/>
      <c r="P3943" s="224">
        <f>O3943*H3943</f>
        <v>0</v>
      </c>
      <c r="Q3943" s="224">
        <v>0.0076</v>
      </c>
      <c r="R3943" s="224">
        <f>Q3943*H3943</f>
        <v>0.0729828</v>
      </c>
      <c r="S3943" s="224">
        <v>0</v>
      </c>
      <c r="T3943" s="225">
        <f>S3943*H3943</f>
        <v>0</v>
      </c>
      <c r="U3943" s="40"/>
      <c r="V3943" s="40"/>
      <c r="W3943" s="40"/>
      <c r="X3943" s="40"/>
      <c r="Y3943" s="40"/>
      <c r="Z3943" s="40"/>
      <c r="AA3943" s="40"/>
      <c r="AB3943" s="40"/>
      <c r="AC3943" s="40"/>
      <c r="AD3943" s="40"/>
      <c r="AE3943" s="40"/>
      <c r="AR3943" s="226" t="s">
        <v>286</v>
      </c>
      <c r="AT3943" s="226" t="s">
        <v>182</v>
      </c>
      <c r="AU3943" s="226" t="s">
        <v>82</v>
      </c>
      <c r="AY3943" s="19" t="s">
        <v>180</v>
      </c>
      <c r="BE3943" s="227">
        <f>IF(N3943="základní",J3943,0)</f>
        <v>0</v>
      </c>
      <c r="BF3943" s="227">
        <f>IF(N3943="snížená",J3943,0)</f>
        <v>0</v>
      </c>
      <c r="BG3943" s="227">
        <f>IF(N3943="zákl. přenesená",J3943,0)</f>
        <v>0</v>
      </c>
      <c r="BH3943" s="227">
        <f>IF(N3943="sníž. přenesená",J3943,0)</f>
        <v>0</v>
      </c>
      <c r="BI3943" s="227">
        <f>IF(N3943="nulová",J3943,0)</f>
        <v>0</v>
      </c>
      <c r="BJ3943" s="19" t="s">
        <v>80</v>
      </c>
      <c r="BK3943" s="227">
        <f>ROUND(I3943*H3943,2)</f>
        <v>0</v>
      </c>
      <c r="BL3943" s="19" t="s">
        <v>286</v>
      </c>
      <c r="BM3943" s="226" t="s">
        <v>4269</v>
      </c>
    </row>
    <row r="3944" s="2" customFormat="1">
      <c r="A3944" s="40"/>
      <c r="B3944" s="41"/>
      <c r="C3944" s="42"/>
      <c r="D3944" s="228" t="s">
        <v>189</v>
      </c>
      <c r="E3944" s="42"/>
      <c r="F3944" s="229" t="s">
        <v>4270</v>
      </c>
      <c r="G3944" s="42"/>
      <c r="H3944" s="42"/>
      <c r="I3944" s="230"/>
      <c r="J3944" s="42"/>
      <c r="K3944" s="42"/>
      <c r="L3944" s="46"/>
      <c r="M3944" s="231"/>
      <c r="N3944" s="232"/>
      <c r="O3944" s="86"/>
      <c r="P3944" s="86"/>
      <c r="Q3944" s="86"/>
      <c r="R3944" s="86"/>
      <c r="S3944" s="86"/>
      <c r="T3944" s="87"/>
      <c r="U3944" s="40"/>
      <c r="V3944" s="40"/>
      <c r="W3944" s="40"/>
      <c r="X3944" s="40"/>
      <c r="Y3944" s="40"/>
      <c r="Z3944" s="40"/>
      <c r="AA3944" s="40"/>
      <c r="AB3944" s="40"/>
      <c r="AC3944" s="40"/>
      <c r="AD3944" s="40"/>
      <c r="AE3944" s="40"/>
      <c r="AT3944" s="19" t="s">
        <v>189</v>
      </c>
      <c r="AU3944" s="19" t="s">
        <v>82</v>
      </c>
    </row>
    <row r="3945" s="2" customFormat="1">
      <c r="A3945" s="40"/>
      <c r="B3945" s="41"/>
      <c r="C3945" s="42"/>
      <c r="D3945" s="233" t="s">
        <v>191</v>
      </c>
      <c r="E3945" s="42"/>
      <c r="F3945" s="234" t="s">
        <v>4271</v>
      </c>
      <c r="G3945" s="42"/>
      <c r="H3945" s="42"/>
      <c r="I3945" s="230"/>
      <c r="J3945" s="42"/>
      <c r="K3945" s="42"/>
      <c r="L3945" s="46"/>
      <c r="M3945" s="231"/>
      <c r="N3945" s="232"/>
      <c r="O3945" s="86"/>
      <c r="P3945" s="86"/>
      <c r="Q3945" s="86"/>
      <c r="R3945" s="86"/>
      <c r="S3945" s="86"/>
      <c r="T3945" s="87"/>
      <c r="U3945" s="40"/>
      <c r="V3945" s="40"/>
      <c r="W3945" s="40"/>
      <c r="X3945" s="40"/>
      <c r="Y3945" s="40"/>
      <c r="Z3945" s="40"/>
      <c r="AA3945" s="40"/>
      <c r="AB3945" s="40"/>
      <c r="AC3945" s="40"/>
      <c r="AD3945" s="40"/>
      <c r="AE3945" s="40"/>
      <c r="AT3945" s="19" t="s">
        <v>191</v>
      </c>
      <c r="AU3945" s="19" t="s">
        <v>82</v>
      </c>
    </row>
    <row r="3946" s="14" customFormat="1">
      <c r="A3946" s="14"/>
      <c r="B3946" s="246"/>
      <c r="C3946" s="247"/>
      <c r="D3946" s="228" t="s">
        <v>193</v>
      </c>
      <c r="E3946" s="248" t="s">
        <v>19</v>
      </c>
      <c r="F3946" s="249" t="s">
        <v>4272</v>
      </c>
      <c r="G3946" s="247"/>
      <c r="H3946" s="248" t="s">
        <v>19</v>
      </c>
      <c r="I3946" s="250"/>
      <c r="J3946" s="247"/>
      <c r="K3946" s="247"/>
      <c r="L3946" s="251"/>
      <c r="M3946" s="252"/>
      <c r="N3946" s="253"/>
      <c r="O3946" s="253"/>
      <c r="P3946" s="253"/>
      <c r="Q3946" s="253"/>
      <c r="R3946" s="253"/>
      <c r="S3946" s="253"/>
      <c r="T3946" s="254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5" t="s">
        <v>193</v>
      </c>
      <c r="AU3946" s="255" t="s">
        <v>82</v>
      </c>
      <c r="AV3946" s="14" t="s">
        <v>80</v>
      </c>
      <c r="AW3946" s="14" t="s">
        <v>33</v>
      </c>
      <c r="AX3946" s="14" t="s">
        <v>72</v>
      </c>
      <c r="AY3946" s="255" t="s">
        <v>180</v>
      </c>
    </row>
    <row r="3947" s="13" customFormat="1">
      <c r="A3947" s="13"/>
      <c r="B3947" s="235"/>
      <c r="C3947" s="236"/>
      <c r="D3947" s="228" t="s">
        <v>193</v>
      </c>
      <c r="E3947" s="237" t="s">
        <v>19</v>
      </c>
      <c r="F3947" s="238" t="s">
        <v>4273</v>
      </c>
      <c r="G3947" s="236"/>
      <c r="H3947" s="239">
        <v>9.6029999999999998</v>
      </c>
      <c r="I3947" s="240"/>
      <c r="J3947" s="236"/>
      <c r="K3947" s="236"/>
      <c r="L3947" s="241"/>
      <c r="M3947" s="242"/>
      <c r="N3947" s="243"/>
      <c r="O3947" s="243"/>
      <c r="P3947" s="243"/>
      <c r="Q3947" s="243"/>
      <c r="R3947" s="243"/>
      <c r="S3947" s="243"/>
      <c r="T3947" s="244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45" t="s">
        <v>193</v>
      </c>
      <c r="AU3947" s="245" t="s">
        <v>82</v>
      </c>
      <c r="AV3947" s="13" t="s">
        <v>82</v>
      </c>
      <c r="AW3947" s="13" t="s">
        <v>33</v>
      </c>
      <c r="AX3947" s="13" t="s">
        <v>80</v>
      </c>
      <c r="AY3947" s="245" t="s">
        <v>180</v>
      </c>
    </row>
    <row r="3948" s="2" customFormat="1" ht="16.5" customHeight="1">
      <c r="A3948" s="40"/>
      <c r="B3948" s="41"/>
      <c r="C3948" s="215" t="s">
        <v>4274</v>
      </c>
      <c r="D3948" s="215" t="s">
        <v>182</v>
      </c>
      <c r="E3948" s="216" t="s">
        <v>4275</v>
      </c>
      <c r="F3948" s="217" t="s">
        <v>4276</v>
      </c>
      <c r="G3948" s="218" t="s">
        <v>235</v>
      </c>
      <c r="H3948" s="219">
        <v>36.975000000000001</v>
      </c>
      <c r="I3948" s="220"/>
      <c r="J3948" s="221">
        <f>ROUND(I3948*H3948,2)</f>
        <v>0</v>
      </c>
      <c r="K3948" s="217" t="s">
        <v>186</v>
      </c>
      <c r="L3948" s="46"/>
      <c r="M3948" s="222" t="s">
        <v>19</v>
      </c>
      <c r="N3948" s="223" t="s">
        <v>43</v>
      </c>
      <c r="O3948" s="86"/>
      <c r="P3948" s="224">
        <f>O3948*H3948</f>
        <v>0</v>
      </c>
      <c r="Q3948" s="224">
        <v>0.0020999999999999999</v>
      </c>
      <c r="R3948" s="224">
        <f>Q3948*H3948</f>
        <v>0.077647499999999994</v>
      </c>
      <c r="S3948" s="224">
        <v>0</v>
      </c>
      <c r="T3948" s="225">
        <f>S3948*H3948</f>
        <v>0</v>
      </c>
      <c r="U3948" s="40"/>
      <c r="V3948" s="40"/>
      <c r="W3948" s="40"/>
      <c r="X3948" s="40"/>
      <c r="Y3948" s="40"/>
      <c r="Z3948" s="40"/>
      <c r="AA3948" s="40"/>
      <c r="AB3948" s="40"/>
      <c r="AC3948" s="40"/>
      <c r="AD3948" s="40"/>
      <c r="AE3948" s="40"/>
      <c r="AR3948" s="226" t="s">
        <v>286</v>
      </c>
      <c r="AT3948" s="226" t="s">
        <v>182</v>
      </c>
      <c r="AU3948" s="226" t="s">
        <v>82</v>
      </c>
      <c r="AY3948" s="19" t="s">
        <v>180</v>
      </c>
      <c r="BE3948" s="227">
        <f>IF(N3948="základní",J3948,0)</f>
        <v>0</v>
      </c>
      <c r="BF3948" s="227">
        <f>IF(N3948="snížená",J3948,0)</f>
        <v>0</v>
      </c>
      <c r="BG3948" s="227">
        <f>IF(N3948="zákl. přenesená",J3948,0)</f>
        <v>0</v>
      </c>
      <c r="BH3948" s="227">
        <f>IF(N3948="sníž. přenesená",J3948,0)</f>
        <v>0</v>
      </c>
      <c r="BI3948" s="227">
        <f>IF(N3948="nulová",J3948,0)</f>
        <v>0</v>
      </c>
      <c r="BJ3948" s="19" t="s">
        <v>80</v>
      </c>
      <c r="BK3948" s="227">
        <f>ROUND(I3948*H3948,2)</f>
        <v>0</v>
      </c>
      <c r="BL3948" s="19" t="s">
        <v>286</v>
      </c>
      <c r="BM3948" s="226" t="s">
        <v>4277</v>
      </c>
    </row>
    <row r="3949" s="2" customFormat="1">
      <c r="A3949" s="40"/>
      <c r="B3949" s="41"/>
      <c r="C3949" s="42"/>
      <c r="D3949" s="228" t="s">
        <v>189</v>
      </c>
      <c r="E3949" s="42"/>
      <c r="F3949" s="229" t="s">
        <v>4278</v>
      </c>
      <c r="G3949" s="42"/>
      <c r="H3949" s="42"/>
      <c r="I3949" s="230"/>
      <c r="J3949" s="42"/>
      <c r="K3949" s="42"/>
      <c r="L3949" s="46"/>
      <c r="M3949" s="231"/>
      <c r="N3949" s="232"/>
      <c r="O3949" s="86"/>
      <c r="P3949" s="86"/>
      <c r="Q3949" s="86"/>
      <c r="R3949" s="86"/>
      <c r="S3949" s="86"/>
      <c r="T3949" s="87"/>
      <c r="U3949" s="40"/>
      <c r="V3949" s="40"/>
      <c r="W3949" s="40"/>
      <c r="X3949" s="40"/>
      <c r="Y3949" s="40"/>
      <c r="Z3949" s="40"/>
      <c r="AA3949" s="40"/>
      <c r="AB3949" s="40"/>
      <c r="AC3949" s="40"/>
      <c r="AD3949" s="40"/>
      <c r="AE3949" s="40"/>
      <c r="AT3949" s="19" t="s">
        <v>189</v>
      </c>
      <c r="AU3949" s="19" t="s">
        <v>82</v>
      </c>
    </row>
    <row r="3950" s="2" customFormat="1">
      <c r="A3950" s="40"/>
      <c r="B3950" s="41"/>
      <c r="C3950" s="42"/>
      <c r="D3950" s="233" t="s">
        <v>191</v>
      </c>
      <c r="E3950" s="42"/>
      <c r="F3950" s="234" t="s">
        <v>4279</v>
      </c>
      <c r="G3950" s="42"/>
      <c r="H3950" s="42"/>
      <c r="I3950" s="230"/>
      <c r="J3950" s="42"/>
      <c r="K3950" s="42"/>
      <c r="L3950" s="46"/>
      <c r="M3950" s="231"/>
      <c r="N3950" s="232"/>
      <c r="O3950" s="86"/>
      <c r="P3950" s="86"/>
      <c r="Q3950" s="86"/>
      <c r="R3950" s="86"/>
      <c r="S3950" s="86"/>
      <c r="T3950" s="87"/>
      <c r="U3950" s="40"/>
      <c r="V3950" s="40"/>
      <c r="W3950" s="40"/>
      <c r="X3950" s="40"/>
      <c r="Y3950" s="40"/>
      <c r="Z3950" s="40"/>
      <c r="AA3950" s="40"/>
      <c r="AB3950" s="40"/>
      <c r="AC3950" s="40"/>
      <c r="AD3950" s="40"/>
      <c r="AE3950" s="40"/>
      <c r="AT3950" s="19" t="s">
        <v>191</v>
      </c>
      <c r="AU3950" s="19" t="s">
        <v>82</v>
      </c>
    </row>
    <row r="3951" s="14" customFormat="1">
      <c r="A3951" s="14"/>
      <c r="B3951" s="246"/>
      <c r="C3951" s="247"/>
      <c r="D3951" s="228" t="s">
        <v>193</v>
      </c>
      <c r="E3951" s="248" t="s">
        <v>19</v>
      </c>
      <c r="F3951" s="249" t="s">
        <v>4280</v>
      </c>
      <c r="G3951" s="247"/>
      <c r="H3951" s="248" t="s">
        <v>19</v>
      </c>
      <c r="I3951" s="250"/>
      <c r="J3951" s="247"/>
      <c r="K3951" s="247"/>
      <c r="L3951" s="251"/>
      <c r="M3951" s="252"/>
      <c r="N3951" s="253"/>
      <c r="O3951" s="253"/>
      <c r="P3951" s="253"/>
      <c r="Q3951" s="253"/>
      <c r="R3951" s="253"/>
      <c r="S3951" s="253"/>
      <c r="T3951" s="254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T3951" s="255" t="s">
        <v>193</v>
      </c>
      <c r="AU3951" s="255" t="s">
        <v>82</v>
      </c>
      <c r="AV3951" s="14" t="s">
        <v>80</v>
      </c>
      <c r="AW3951" s="14" t="s">
        <v>33</v>
      </c>
      <c r="AX3951" s="14" t="s">
        <v>72</v>
      </c>
      <c r="AY3951" s="255" t="s">
        <v>180</v>
      </c>
    </row>
    <row r="3952" s="13" customFormat="1">
      <c r="A3952" s="13"/>
      <c r="B3952" s="235"/>
      <c r="C3952" s="236"/>
      <c r="D3952" s="228" t="s">
        <v>193</v>
      </c>
      <c r="E3952" s="237" t="s">
        <v>19</v>
      </c>
      <c r="F3952" s="238" t="s">
        <v>4281</v>
      </c>
      <c r="G3952" s="236"/>
      <c r="H3952" s="239">
        <v>36.975000000000001</v>
      </c>
      <c r="I3952" s="240"/>
      <c r="J3952" s="236"/>
      <c r="K3952" s="236"/>
      <c r="L3952" s="241"/>
      <c r="M3952" s="242"/>
      <c r="N3952" s="243"/>
      <c r="O3952" s="243"/>
      <c r="P3952" s="243"/>
      <c r="Q3952" s="243"/>
      <c r="R3952" s="243"/>
      <c r="S3952" s="243"/>
      <c r="T3952" s="244"/>
      <c r="U3952" s="13"/>
      <c r="V3952" s="13"/>
      <c r="W3952" s="13"/>
      <c r="X3952" s="13"/>
      <c r="Y3952" s="13"/>
      <c r="Z3952" s="13"/>
      <c r="AA3952" s="13"/>
      <c r="AB3952" s="13"/>
      <c r="AC3952" s="13"/>
      <c r="AD3952" s="13"/>
      <c r="AE3952" s="13"/>
      <c r="AT3952" s="245" t="s">
        <v>193</v>
      </c>
      <c r="AU3952" s="245" t="s">
        <v>82</v>
      </c>
      <c r="AV3952" s="13" t="s">
        <v>82</v>
      </c>
      <c r="AW3952" s="13" t="s">
        <v>33</v>
      </c>
      <c r="AX3952" s="13" t="s">
        <v>80</v>
      </c>
      <c r="AY3952" s="245" t="s">
        <v>180</v>
      </c>
    </row>
    <row r="3953" s="2" customFormat="1" ht="24.15" customHeight="1">
      <c r="A3953" s="40"/>
      <c r="B3953" s="41"/>
      <c r="C3953" s="215" t="s">
        <v>4282</v>
      </c>
      <c r="D3953" s="215" t="s">
        <v>182</v>
      </c>
      <c r="E3953" s="216" t="s">
        <v>4283</v>
      </c>
      <c r="F3953" s="217" t="s">
        <v>4284</v>
      </c>
      <c r="G3953" s="218" t="s">
        <v>197</v>
      </c>
      <c r="H3953" s="219">
        <v>5</v>
      </c>
      <c r="I3953" s="220"/>
      <c r="J3953" s="221">
        <f>ROUND(I3953*H3953,2)</f>
        <v>0</v>
      </c>
      <c r="K3953" s="217" t="s">
        <v>19</v>
      </c>
      <c r="L3953" s="46"/>
      <c r="M3953" s="222" t="s">
        <v>19</v>
      </c>
      <c r="N3953" s="223" t="s">
        <v>43</v>
      </c>
      <c r="O3953" s="86"/>
      <c r="P3953" s="224">
        <f>O3953*H3953</f>
        <v>0</v>
      </c>
      <c r="Q3953" s="224">
        <v>0</v>
      </c>
      <c r="R3953" s="224">
        <f>Q3953*H3953</f>
        <v>0</v>
      </c>
      <c r="S3953" s="224">
        <v>0</v>
      </c>
      <c r="T3953" s="225">
        <f>S3953*H3953</f>
        <v>0</v>
      </c>
      <c r="U3953" s="40"/>
      <c r="V3953" s="40"/>
      <c r="W3953" s="40"/>
      <c r="X3953" s="40"/>
      <c r="Y3953" s="40"/>
      <c r="Z3953" s="40"/>
      <c r="AA3953" s="40"/>
      <c r="AB3953" s="40"/>
      <c r="AC3953" s="40"/>
      <c r="AD3953" s="40"/>
      <c r="AE3953" s="40"/>
      <c r="AR3953" s="226" t="s">
        <v>286</v>
      </c>
      <c r="AT3953" s="226" t="s">
        <v>182</v>
      </c>
      <c r="AU3953" s="226" t="s">
        <v>82</v>
      </c>
      <c r="AY3953" s="19" t="s">
        <v>180</v>
      </c>
      <c r="BE3953" s="227">
        <f>IF(N3953="základní",J3953,0)</f>
        <v>0</v>
      </c>
      <c r="BF3953" s="227">
        <f>IF(N3953="snížená",J3953,0)</f>
        <v>0</v>
      </c>
      <c r="BG3953" s="227">
        <f>IF(N3953="zákl. přenesená",J3953,0)</f>
        <v>0</v>
      </c>
      <c r="BH3953" s="227">
        <f>IF(N3953="sníž. přenesená",J3953,0)</f>
        <v>0</v>
      </c>
      <c r="BI3953" s="227">
        <f>IF(N3953="nulová",J3953,0)</f>
        <v>0</v>
      </c>
      <c r="BJ3953" s="19" t="s">
        <v>80</v>
      </c>
      <c r="BK3953" s="227">
        <f>ROUND(I3953*H3953,2)</f>
        <v>0</v>
      </c>
      <c r="BL3953" s="19" t="s">
        <v>286</v>
      </c>
      <c r="BM3953" s="226" t="s">
        <v>4285</v>
      </c>
    </row>
    <row r="3954" s="2" customFormat="1">
      <c r="A3954" s="40"/>
      <c r="B3954" s="41"/>
      <c r="C3954" s="42"/>
      <c r="D3954" s="228" t="s">
        <v>189</v>
      </c>
      <c r="E3954" s="42"/>
      <c r="F3954" s="229" t="s">
        <v>4284</v>
      </c>
      <c r="G3954" s="42"/>
      <c r="H3954" s="42"/>
      <c r="I3954" s="230"/>
      <c r="J3954" s="42"/>
      <c r="K3954" s="42"/>
      <c r="L3954" s="46"/>
      <c r="M3954" s="231"/>
      <c r="N3954" s="232"/>
      <c r="O3954" s="86"/>
      <c r="P3954" s="86"/>
      <c r="Q3954" s="86"/>
      <c r="R3954" s="86"/>
      <c r="S3954" s="86"/>
      <c r="T3954" s="87"/>
      <c r="U3954" s="40"/>
      <c r="V3954" s="40"/>
      <c r="W3954" s="40"/>
      <c r="X3954" s="40"/>
      <c r="Y3954" s="40"/>
      <c r="Z3954" s="40"/>
      <c r="AA3954" s="40"/>
      <c r="AB3954" s="40"/>
      <c r="AC3954" s="40"/>
      <c r="AD3954" s="40"/>
      <c r="AE3954" s="40"/>
      <c r="AT3954" s="19" t="s">
        <v>189</v>
      </c>
      <c r="AU3954" s="19" t="s">
        <v>82</v>
      </c>
    </row>
    <row r="3955" s="2" customFormat="1" ht="16.5" customHeight="1">
      <c r="A3955" s="40"/>
      <c r="B3955" s="41"/>
      <c r="C3955" s="215" t="s">
        <v>4286</v>
      </c>
      <c r="D3955" s="215" t="s">
        <v>182</v>
      </c>
      <c r="E3955" s="216" t="s">
        <v>4287</v>
      </c>
      <c r="F3955" s="217" t="s">
        <v>4288</v>
      </c>
      <c r="G3955" s="218" t="s">
        <v>3347</v>
      </c>
      <c r="H3955" s="293"/>
      <c r="I3955" s="220"/>
      <c r="J3955" s="221">
        <f>ROUND(I3955*H3955,2)</f>
        <v>0</v>
      </c>
      <c r="K3955" s="217" t="s">
        <v>186</v>
      </c>
      <c r="L3955" s="46"/>
      <c r="M3955" s="222" t="s">
        <v>19</v>
      </c>
      <c r="N3955" s="223" t="s">
        <v>43</v>
      </c>
      <c r="O3955" s="86"/>
      <c r="P3955" s="224">
        <f>O3955*H3955</f>
        <v>0</v>
      </c>
      <c r="Q3955" s="224">
        <v>0</v>
      </c>
      <c r="R3955" s="224">
        <f>Q3955*H3955</f>
        <v>0</v>
      </c>
      <c r="S3955" s="224">
        <v>0</v>
      </c>
      <c r="T3955" s="225">
        <f>S3955*H3955</f>
        <v>0</v>
      </c>
      <c r="U3955" s="40"/>
      <c r="V3955" s="40"/>
      <c r="W3955" s="40"/>
      <c r="X3955" s="40"/>
      <c r="Y3955" s="40"/>
      <c r="Z3955" s="40"/>
      <c r="AA3955" s="40"/>
      <c r="AB3955" s="40"/>
      <c r="AC3955" s="40"/>
      <c r="AD3955" s="40"/>
      <c r="AE3955" s="40"/>
      <c r="AR3955" s="226" t="s">
        <v>286</v>
      </c>
      <c r="AT3955" s="226" t="s">
        <v>182</v>
      </c>
      <c r="AU3955" s="226" t="s">
        <v>82</v>
      </c>
      <c r="AY3955" s="19" t="s">
        <v>180</v>
      </c>
      <c r="BE3955" s="227">
        <f>IF(N3955="základní",J3955,0)</f>
        <v>0</v>
      </c>
      <c r="BF3955" s="227">
        <f>IF(N3955="snížená",J3955,0)</f>
        <v>0</v>
      </c>
      <c r="BG3955" s="227">
        <f>IF(N3955="zákl. přenesená",J3955,0)</f>
        <v>0</v>
      </c>
      <c r="BH3955" s="227">
        <f>IF(N3955="sníž. přenesená",J3955,0)</f>
        <v>0</v>
      </c>
      <c r="BI3955" s="227">
        <f>IF(N3955="nulová",J3955,0)</f>
        <v>0</v>
      </c>
      <c r="BJ3955" s="19" t="s">
        <v>80</v>
      </c>
      <c r="BK3955" s="227">
        <f>ROUND(I3955*H3955,2)</f>
        <v>0</v>
      </c>
      <c r="BL3955" s="19" t="s">
        <v>286</v>
      </c>
      <c r="BM3955" s="226" t="s">
        <v>4289</v>
      </c>
    </row>
    <row r="3956" s="2" customFormat="1">
      <c r="A3956" s="40"/>
      <c r="B3956" s="41"/>
      <c r="C3956" s="42"/>
      <c r="D3956" s="228" t="s">
        <v>189</v>
      </c>
      <c r="E3956" s="42"/>
      <c r="F3956" s="229" t="s">
        <v>4290</v>
      </c>
      <c r="G3956" s="42"/>
      <c r="H3956" s="42"/>
      <c r="I3956" s="230"/>
      <c r="J3956" s="42"/>
      <c r="K3956" s="42"/>
      <c r="L3956" s="46"/>
      <c r="M3956" s="231"/>
      <c r="N3956" s="232"/>
      <c r="O3956" s="86"/>
      <c r="P3956" s="86"/>
      <c r="Q3956" s="86"/>
      <c r="R3956" s="86"/>
      <c r="S3956" s="86"/>
      <c r="T3956" s="87"/>
      <c r="U3956" s="40"/>
      <c r="V3956" s="40"/>
      <c r="W3956" s="40"/>
      <c r="X3956" s="40"/>
      <c r="Y3956" s="40"/>
      <c r="Z3956" s="40"/>
      <c r="AA3956" s="40"/>
      <c r="AB3956" s="40"/>
      <c r="AC3956" s="40"/>
      <c r="AD3956" s="40"/>
      <c r="AE3956" s="40"/>
      <c r="AT3956" s="19" t="s">
        <v>189</v>
      </c>
      <c r="AU3956" s="19" t="s">
        <v>82</v>
      </c>
    </row>
    <row r="3957" s="2" customFormat="1">
      <c r="A3957" s="40"/>
      <c r="B3957" s="41"/>
      <c r="C3957" s="42"/>
      <c r="D3957" s="233" t="s">
        <v>191</v>
      </c>
      <c r="E3957" s="42"/>
      <c r="F3957" s="234" t="s">
        <v>4291</v>
      </c>
      <c r="G3957" s="42"/>
      <c r="H3957" s="42"/>
      <c r="I3957" s="230"/>
      <c r="J3957" s="42"/>
      <c r="K3957" s="42"/>
      <c r="L3957" s="46"/>
      <c r="M3957" s="231"/>
      <c r="N3957" s="232"/>
      <c r="O3957" s="86"/>
      <c r="P3957" s="86"/>
      <c r="Q3957" s="86"/>
      <c r="R3957" s="86"/>
      <c r="S3957" s="86"/>
      <c r="T3957" s="87"/>
      <c r="U3957" s="40"/>
      <c r="V3957" s="40"/>
      <c r="W3957" s="40"/>
      <c r="X3957" s="40"/>
      <c r="Y3957" s="40"/>
      <c r="Z3957" s="40"/>
      <c r="AA3957" s="40"/>
      <c r="AB3957" s="40"/>
      <c r="AC3957" s="40"/>
      <c r="AD3957" s="40"/>
      <c r="AE3957" s="40"/>
      <c r="AT3957" s="19" t="s">
        <v>191</v>
      </c>
      <c r="AU3957" s="19" t="s">
        <v>82</v>
      </c>
    </row>
    <row r="3958" s="12" customFormat="1" ht="22.8" customHeight="1">
      <c r="A3958" s="12"/>
      <c r="B3958" s="199"/>
      <c r="C3958" s="200"/>
      <c r="D3958" s="201" t="s">
        <v>71</v>
      </c>
      <c r="E3958" s="213" t="s">
        <v>4292</v>
      </c>
      <c r="F3958" s="213" t="s">
        <v>4293</v>
      </c>
      <c r="G3958" s="200"/>
      <c r="H3958" s="200"/>
      <c r="I3958" s="203"/>
      <c r="J3958" s="214">
        <f>BK3958</f>
        <v>0</v>
      </c>
      <c r="K3958" s="200"/>
      <c r="L3958" s="205"/>
      <c r="M3958" s="206"/>
      <c r="N3958" s="207"/>
      <c r="O3958" s="207"/>
      <c r="P3958" s="208">
        <f>SUM(P3959:P4092)</f>
        <v>0</v>
      </c>
      <c r="Q3958" s="207"/>
      <c r="R3958" s="208">
        <f>SUM(R3959:R4092)</f>
        <v>0</v>
      </c>
      <c r="S3958" s="207"/>
      <c r="T3958" s="209">
        <f>SUM(T3959:T4092)</f>
        <v>0</v>
      </c>
      <c r="U3958" s="12"/>
      <c r="V3958" s="12"/>
      <c r="W3958" s="12"/>
      <c r="X3958" s="12"/>
      <c r="Y3958" s="12"/>
      <c r="Z3958" s="12"/>
      <c r="AA3958" s="12"/>
      <c r="AB3958" s="12"/>
      <c r="AC3958" s="12"/>
      <c r="AD3958" s="12"/>
      <c r="AE3958" s="12"/>
      <c r="AR3958" s="210" t="s">
        <v>82</v>
      </c>
      <c r="AT3958" s="211" t="s">
        <v>71</v>
      </c>
      <c r="AU3958" s="211" t="s">
        <v>80</v>
      </c>
      <c r="AY3958" s="210" t="s">
        <v>180</v>
      </c>
      <c r="BK3958" s="212">
        <f>SUM(BK3959:BK4092)</f>
        <v>0</v>
      </c>
    </row>
    <row r="3959" s="2" customFormat="1" ht="24.15" customHeight="1">
      <c r="A3959" s="40"/>
      <c r="B3959" s="41"/>
      <c r="C3959" s="215" t="s">
        <v>4294</v>
      </c>
      <c r="D3959" s="215" t="s">
        <v>182</v>
      </c>
      <c r="E3959" s="216" t="s">
        <v>4295</v>
      </c>
      <c r="F3959" s="217" t="s">
        <v>4296</v>
      </c>
      <c r="G3959" s="218" t="s">
        <v>185</v>
      </c>
      <c r="H3959" s="219">
        <v>1.512</v>
      </c>
      <c r="I3959" s="220"/>
      <c r="J3959" s="221">
        <f>ROUND(I3959*H3959,2)</f>
        <v>0</v>
      </c>
      <c r="K3959" s="217" t="s">
        <v>19</v>
      </c>
      <c r="L3959" s="46"/>
      <c r="M3959" s="222" t="s">
        <v>19</v>
      </c>
      <c r="N3959" s="223" t="s">
        <v>43</v>
      </c>
      <c r="O3959" s="86"/>
      <c r="P3959" s="224">
        <f>O3959*H3959</f>
        <v>0</v>
      </c>
      <c r="Q3959" s="224">
        <v>0</v>
      </c>
      <c r="R3959" s="224">
        <f>Q3959*H3959</f>
        <v>0</v>
      </c>
      <c r="S3959" s="224">
        <v>0</v>
      </c>
      <c r="T3959" s="225">
        <f>S3959*H3959</f>
        <v>0</v>
      </c>
      <c r="U3959" s="40"/>
      <c r="V3959" s="40"/>
      <c r="W3959" s="40"/>
      <c r="X3959" s="40"/>
      <c r="Y3959" s="40"/>
      <c r="Z3959" s="40"/>
      <c r="AA3959" s="40"/>
      <c r="AB3959" s="40"/>
      <c r="AC3959" s="40"/>
      <c r="AD3959" s="40"/>
      <c r="AE3959" s="40"/>
      <c r="AR3959" s="226" t="s">
        <v>286</v>
      </c>
      <c r="AT3959" s="226" t="s">
        <v>182</v>
      </c>
      <c r="AU3959" s="226" t="s">
        <v>82</v>
      </c>
      <c r="AY3959" s="19" t="s">
        <v>180</v>
      </c>
      <c r="BE3959" s="227">
        <f>IF(N3959="základní",J3959,0)</f>
        <v>0</v>
      </c>
      <c r="BF3959" s="227">
        <f>IF(N3959="snížená",J3959,0)</f>
        <v>0</v>
      </c>
      <c r="BG3959" s="227">
        <f>IF(N3959="zákl. přenesená",J3959,0)</f>
        <v>0</v>
      </c>
      <c r="BH3959" s="227">
        <f>IF(N3959="sníž. přenesená",J3959,0)</f>
        <v>0</v>
      </c>
      <c r="BI3959" s="227">
        <f>IF(N3959="nulová",J3959,0)</f>
        <v>0</v>
      </c>
      <c r="BJ3959" s="19" t="s">
        <v>80</v>
      </c>
      <c r="BK3959" s="227">
        <f>ROUND(I3959*H3959,2)</f>
        <v>0</v>
      </c>
      <c r="BL3959" s="19" t="s">
        <v>286</v>
      </c>
      <c r="BM3959" s="226" t="s">
        <v>4297</v>
      </c>
    </row>
    <row r="3960" s="2" customFormat="1">
      <c r="A3960" s="40"/>
      <c r="B3960" s="41"/>
      <c r="C3960" s="42"/>
      <c r="D3960" s="228" t="s">
        <v>189</v>
      </c>
      <c r="E3960" s="42"/>
      <c r="F3960" s="229" t="s">
        <v>4296</v>
      </c>
      <c r="G3960" s="42"/>
      <c r="H3960" s="42"/>
      <c r="I3960" s="230"/>
      <c r="J3960" s="42"/>
      <c r="K3960" s="42"/>
      <c r="L3960" s="46"/>
      <c r="M3960" s="231"/>
      <c r="N3960" s="232"/>
      <c r="O3960" s="86"/>
      <c r="P3960" s="86"/>
      <c r="Q3960" s="86"/>
      <c r="R3960" s="86"/>
      <c r="S3960" s="86"/>
      <c r="T3960" s="87"/>
      <c r="U3960" s="40"/>
      <c r="V3960" s="40"/>
      <c r="W3960" s="40"/>
      <c r="X3960" s="40"/>
      <c r="Y3960" s="40"/>
      <c r="Z3960" s="40"/>
      <c r="AA3960" s="40"/>
      <c r="AB3960" s="40"/>
      <c r="AC3960" s="40"/>
      <c r="AD3960" s="40"/>
      <c r="AE3960" s="40"/>
      <c r="AT3960" s="19" t="s">
        <v>189</v>
      </c>
      <c r="AU3960" s="19" t="s">
        <v>82</v>
      </c>
    </row>
    <row r="3961" s="13" customFormat="1">
      <c r="A3961" s="13"/>
      <c r="B3961" s="235"/>
      <c r="C3961" s="236"/>
      <c r="D3961" s="228" t="s">
        <v>193</v>
      </c>
      <c r="E3961" s="237" t="s">
        <v>19</v>
      </c>
      <c r="F3961" s="238" t="s">
        <v>4298</v>
      </c>
      <c r="G3961" s="236"/>
      <c r="H3961" s="239">
        <v>1.512</v>
      </c>
      <c r="I3961" s="240"/>
      <c r="J3961" s="236"/>
      <c r="K3961" s="236"/>
      <c r="L3961" s="241"/>
      <c r="M3961" s="242"/>
      <c r="N3961" s="243"/>
      <c r="O3961" s="243"/>
      <c r="P3961" s="243"/>
      <c r="Q3961" s="243"/>
      <c r="R3961" s="243"/>
      <c r="S3961" s="243"/>
      <c r="T3961" s="244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T3961" s="245" t="s">
        <v>193</v>
      </c>
      <c r="AU3961" s="245" t="s">
        <v>82</v>
      </c>
      <c r="AV3961" s="13" t="s">
        <v>82</v>
      </c>
      <c r="AW3961" s="13" t="s">
        <v>33</v>
      </c>
      <c r="AX3961" s="13" t="s">
        <v>72</v>
      </c>
      <c r="AY3961" s="245" t="s">
        <v>180</v>
      </c>
    </row>
    <row r="3962" s="15" customFormat="1">
      <c r="A3962" s="15"/>
      <c r="B3962" s="256"/>
      <c r="C3962" s="257"/>
      <c r="D3962" s="228" t="s">
        <v>193</v>
      </c>
      <c r="E3962" s="258" t="s">
        <v>19</v>
      </c>
      <c r="F3962" s="259" t="s">
        <v>353</v>
      </c>
      <c r="G3962" s="257"/>
      <c r="H3962" s="260">
        <v>1.512</v>
      </c>
      <c r="I3962" s="261"/>
      <c r="J3962" s="257"/>
      <c r="K3962" s="257"/>
      <c r="L3962" s="262"/>
      <c r="M3962" s="263"/>
      <c r="N3962" s="264"/>
      <c r="O3962" s="264"/>
      <c r="P3962" s="264"/>
      <c r="Q3962" s="264"/>
      <c r="R3962" s="264"/>
      <c r="S3962" s="264"/>
      <c r="T3962" s="265"/>
      <c r="U3962" s="15"/>
      <c r="V3962" s="15"/>
      <c r="W3962" s="15"/>
      <c r="X3962" s="15"/>
      <c r="Y3962" s="15"/>
      <c r="Z3962" s="15"/>
      <c r="AA3962" s="15"/>
      <c r="AB3962" s="15"/>
      <c r="AC3962" s="15"/>
      <c r="AD3962" s="15"/>
      <c r="AE3962" s="15"/>
      <c r="AT3962" s="266" t="s">
        <v>193</v>
      </c>
      <c r="AU3962" s="266" t="s">
        <v>82</v>
      </c>
      <c r="AV3962" s="15" t="s">
        <v>187</v>
      </c>
      <c r="AW3962" s="15" t="s">
        <v>33</v>
      </c>
      <c r="AX3962" s="15" t="s">
        <v>80</v>
      </c>
      <c r="AY3962" s="266" t="s">
        <v>180</v>
      </c>
    </row>
    <row r="3963" s="2" customFormat="1" ht="24.15" customHeight="1">
      <c r="A3963" s="40"/>
      <c r="B3963" s="41"/>
      <c r="C3963" s="215" t="s">
        <v>4299</v>
      </c>
      <c r="D3963" s="215" t="s">
        <v>182</v>
      </c>
      <c r="E3963" s="216" t="s">
        <v>4300</v>
      </c>
      <c r="F3963" s="217" t="s">
        <v>4301</v>
      </c>
      <c r="G3963" s="218" t="s">
        <v>1886</v>
      </c>
      <c r="H3963" s="219">
        <v>1</v>
      </c>
      <c r="I3963" s="220"/>
      <c r="J3963" s="221">
        <f>ROUND(I3963*H3963,2)</f>
        <v>0</v>
      </c>
      <c r="K3963" s="217" t="s">
        <v>19</v>
      </c>
      <c r="L3963" s="46"/>
      <c r="M3963" s="222" t="s">
        <v>19</v>
      </c>
      <c r="N3963" s="223" t="s">
        <v>43</v>
      </c>
      <c r="O3963" s="86"/>
      <c r="P3963" s="224">
        <f>O3963*H3963</f>
        <v>0</v>
      </c>
      <c r="Q3963" s="224">
        <v>0</v>
      </c>
      <c r="R3963" s="224">
        <f>Q3963*H3963</f>
        <v>0</v>
      </c>
      <c r="S3963" s="224">
        <v>0</v>
      </c>
      <c r="T3963" s="225">
        <f>S3963*H3963</f>
        <v>0</v>
      </c>
      <c r="U3963" s="40"/>
      <c r="V3963" s="40"/>
      <c r="W3963" s="40"/>
      <c r="X3963" s="40"/>
      <c r="Y3963" s="40"/>
      <c r="Z3963" s="40"/>
      <c r="AA3963" s="40"/>
      <c r="AB3963" s="40"/>
      <c r="AC3963" s="40"/>
      <c r="AD3963" s="40"/>
      <c r="AE3963" s="40"/>
      <c r="AR3963" s="226" t="s">
        <v>286</v>
      </c>
      <c r="AT3963" s="226" t="s">
        <v>182</v>
      </c>
      <c r="AU3963" s="226" t="s">
        <v>82</v>
      </c>
      <c r="AY3963" s="19" t="s">
        <v>180</v>
      </c>
      <c r="BE3963" s="227">
        <f>IF(N3963="základní",J3963,0)</f>
        <v>0</v>
      </c>
      <c r="BF3963" s="227">
        <f>IF(N3963="snížená",J3963,0)</f>
        <v>0</v>
      </c>
      <c r="BG3963" s="227">
        <f>IF(N3963="zákl. přenesená",J3963,0)</f>
        <v>0</v>
      </c>
      <c r="BH3963" s="227">
        <f>IF(N3963="sníž. přenesená",J3963,0)</f>
        <v>0</v>
      </c>
      <c r="BI3963" s="227">
        <f>IF(N3963="nulová",J3963,0)</f>
        <v>0</v>
      </c>
      <c r="BJ3963" s="19" t="s">
        <v>80</v>
      </c>
      <c r="BK3963" s="227">
        <f>ROUND(I3963*H3963,2)</f>
        <v>0</v>
      </c>
      <c r="BL3963" s="19" t="s">
        <v>286</v>
      </c>
      <c r="BM3963" s="226" t="s">
        <v>4302</v>
      </c>
    </row>
    <row r="3964" s="2" customFormat="1">
      <c r="A3964" s="40"/>
      <c r="B3964" s="41"/>
      <c r="C3964" s="42"/>
      <c r="D3964" s="228" t="s">
        <v>189</v>
      </c>
      <c r="E3964" s="42"/>
      <c r="F3964" s="229" t="s">
        <v>4301</v>
      </c>
      <c r="G3964" s="42"/>
      <c r="H3964" s="42"/>
      <c r="I3964" s="230"/>
      <c r="J3964" s="42"/>
      <c r="K3964" s="42"/>
      <c r="L3964" s="46"/>
      <c r="M3964" s="231"/>
      <c r="N3964" s="232"/>
      <c r="O3964" s="86"/>
      <c r="P3964" s="86"/>
      <c r="Q3964" s="86"/>
      <c r="R3964" s="86"/>
      <c r="S3964" s="86"/>
      <c r="T3964" s="87"/>
      <c r="U3964" s="40"/>
      <c r="V3964" s="40"/>
      <c r="W3964" s="40"/>
      <c r="X3964" s="40"/>
      <c r="Y3964" s="40"/>
      <c r="Z3964" s="40"/>
      <c r="AA3964" s="40"/>
      <c r="AB3964" s="40"/>
      <c r="AC3964" s="40"/>
      <c r="AD3964" s="40"/>
      <c r="AE3964" s="40"/>
      <c r="AT3964" s="19" t="s">
        <v>189</v>
      </c>
      <c r="AU3964" s="19" t="s">
        <v>82</v>
      </c>
    </row>
    <row r="3965" s="2" customFormat="1" ht="24.15" customHeight="1">
      <c r="A3965" s="40"/>
      <c r="B3965" s="41"/>
      <c r="C3965" s="215" t="s">
        <v>4303</v>
      </c>
      <c r="D3965" s="215" t="s">
        <v>182</v>
      </c>
      <c r="E3965" s="216" t="s">
        <v>4304</v>
      </c>
      <c r="F3965" s="217" t="s">
        <v>4305</v>
      </c>
      <c r="G3965" s="218" t="s">
        <v>1886</v>
      </c>
      <c r="H3965" s="219">
        <v>1</v>
      </c>
      <c r="I3965" s="220"/>
      <c r="J3965" s="221">
        <f>ROUND(I3965*H3965,2)</f>
        <v>0</v>
      </c>
      <c r="K3965" s="217" t="s">
        <v>19</v>
      </c>
      <c r="L3965" s="46"/>
      <c r="M3965" s="222" t="s">
        <v>19</v>
      </c>
      <c r="N3965" s="223" t="s">
        <v>43</v>
      </c>
      <c r="O3965" s="86"/>
      <c r="P3965" s="224">
        <f>O3965*H3965</f>
        <v>0</v>
      </c>
      <c r="Q3965" s="224">
        <v>0</v>
      </c>
      <c r="R3965" s="224">
        <f>Q3965*H3965</f>
        <v>0</v>
      </c>
      <c r="S3965" s="224">
        <v>0</v>
      </c>
      <c r="T3965" s="225">
        <f>S3965*H3965</f>
        <v>0</v>
      </c>
      <c r="U3965" s="40"/>
      <c r="V3965" s="40"/>
      <c r="W3965" s="40"/>
      <c r="X3965" s="40"/>
      <c r="Y3965" s="40"/>
      <c r="Z3965" s="40"/>
      <c r="AA3965" s="40"/>
      <c r="AB3965" s="40"/>
      <c r="AC3965" s="40"/>
      <c r="AD3965" s="40"/>
      <c r="AE3965" s="40"/>
      <c r="AR3965" s="226" t="s">
        <v>286</v>
      </c>
      <c r="AT3965" s="226" t="s">
        <v>182</v>
      </c>
      <c r="AU3965" s="226" t="s">
        <v>82</v>
      </c>
      <c r="AY3965" s="19" t="s">
        <v>180</v>
      </c>
      <c r="BE3965" s="227">
        <f>IF(N3965="základní",J3965,0)</f>
        <v>0</v>
      </c>
      <c r="BF3965" s="227">
        <f>IF(N3965="snížená",J3965,0)</f>
        <v>0</v>
      </c>
      <c r="BG3965" s="227">
        <f>IF(N3965="zákl. přenesená",J3965,0)</f>
        <v>0</v>
      </c>
      <c r="BH3965" s="227">
        <f>IF(N3965="sníž. přenesená",J3965,0)</f>
        <v>0</v>
      </c>
      <c r="BI3965" s="227">
        <f>IF(N3965="nulová",J3965,0)</f>
        <v>0</v>
      </c>
      <c r="BJ3965" s="19" t="s">
        <v>80</v>
      </c>
      <c r="BK3965" s="227">
        <f>ROUND(I3965*H3965,2)</f>
        <v>0</v>
      </c>
      <c r="BL3965" s="19" t="s">
        <v>286</v>
      </c>
      <c r="BM3965" s="226" t="s">
        <v>4306</v>
      </c>
    </row>
    <row r="3966" s="2" customFormat="1">
      <c r="A3966" s="40"/>
      <c r="B3966" s="41"/>
      <c r="C3966" s="42"/>
      <c r="D3966" s="228" t="s">
        <v>189</v>
      </c>
      <c r="E3966" s="42"/>
      <c r="F3966" s="229" t="s">
        <v>4305</v>
      </c>
      <c r="G3966" s="42"/>
      <c r="H3966" s="42"/>
      <c r="I3966" s="230"/>
      <c r="J3966" s="42"/>
      <c r="K3966" s="42"/>
      <c r="L3966" s="46"/>
      <c r="M3966" s="231"/>
      <c r="N3966" s="232"/>
      <c r="O3966" s="86"/>
      <c r="P3966" s="86"/>
      <c r="Q3966" s="86"/>
      <c r="R3966" s="86"/>
      <c r="S3966" s="86"/>
      <c r="T3966" s="87"/>
      <c r="U3966" s="40"/>
      <c r="V3966" s="40"/>
      <c r="W3966" s="40"/>
      <c r="X3966" s="40"/>
      <c r="Y3966" s="40"/>
      <c r="Z3966" s="40"/>
      <c r="AA3966" s="40"/>
      <c r="AB3966" s="40"/>
      <c r="AC3966" s="40"/>
      <c r="AD3966" s="40"/>
      <c r="AE3966" s="40"/>
      <c r="AT3966" s="19" t="s">
        <v>189</v>
      </c>
      <c r="AU3966" s="19" t="s">
        <v>82</v>
      </c>
    </row>
    <row r="3967" s="2" customFormat="1" ht="33" customHeight="1">
      <c r="A3967" s="40"/>
      <c r="B3967" s="41"/>
      <c r="C3967" s="215" t="s">
        <v>4307</v>
      </c>
      <c r="D3967" s="215" t="s">
        <v>182</v>
      </c>
      <c r="E3967" s="216" t="s">
        <v>4308</v>
      </c>
      <c r="F3967" s="217" t="s">
        <v>4309</v>
      </c>
      <c r="G3967" s="218" t="s">
        <v>1886</v>
      </c>
      <c r="H3967" s="219">
        <v>1</v>
      </c>
      <c r="I3967" s="220"/>
      <c r="J3967" s="221">
        <f>ROUND(I3967*H3967,2)</f>
        <v>0</v>
      </c>
      <c r="K3967" s="217" t="s">
        <v>19</v>
      </c>
      <c r="L3967" s="46"/>
      <c r="M3967" s="222" t="s">
        <v>19</v>
      </c>
      <c r="N3967" s="223" t="s">
        <v>43</v>
      </c>
      <c r="O3967" s="86"/>
      <c r="P3967" s="224">
        <f>O3967*H3967</f>
        <v>0</v>
      </c>
      <c r="Q3967" s="224">
        <v>0</v>
      </c>
      <c r="R3967" s="224">
        <f>Q3967*H3967</f>
        <v>0</v>
      </c>
      <c r="S3967" s="224">
        <v>0</v>
      </c>
      <c r="T3967" s="225">
        <f>S3967*H3967</f>
        <v>0</v>
      </c>
      <c r="U3967" s="40"/>
      <c r="V3967" s="40"/>
      <c r="W3967" s="40"/>
      <c r="X3967" s="40"/>
      <c r="Y3967" s="40"/>
      <c r="Z3967" s="40"/>
      <c r="AA3967" s="40"/>
      <c r="AB3967" s="40"/>
      <c r="AC3967" s="40"/>
      <c r="AD3967" s="40"/>
      <c r="AE3967" s="40"/>
      <c r="AR3967" s="226" t="s">
        <v>286</v>
      </c>
      <c r="AT3967" s="226" t="s">
        <v>182</v>
      </c>
      <c r="AU3967" s="226" t="s">
        <v>82</v>
      </c>
      <c r="AY3967" s="19" t="s">
        <v>180</v>
      </c>
      <c r="BE3967" s="227">
        <f>IF(N3967="základní",J3967,0)</f>
        <v>0</v>
      </c>
      <c r="BF3967" s="227">
        <f>IF(N3967="snížená",J3967,0)</f>
        <v>0</v>
      </c>
      <c r="BG3967" s="227">
        <f>IF(N3967="zákl. přenesená",J3967,0)</f>
        <v>0</v>
      </c>
      <c r="BH3967" s="227">
        <f>IF(N3967="sníž. přenesená",J3967,0)</f>
        <v>0</v>
      </c>
      <c r="BI3967" s="227">
        <f>IF(N3967="nulová",J3967,0)</f>
        <v>0</v>
      </c>
      <c r="BJ3967" s="19" t="s">
        <v>80</v>
      </c>
      <c r="BK3967" s="227">
        <f>ROUND(I3967*H3967,2)</f>
        <v>0</v>
      </c>
      <c r="BL3967" s="19" t="s">
        <v>286</v>
      </c>
      <c r="BM3967" s="226" t="s">
        <v>4310</v>
      </c>
    </row>
    <row r="3968" s="2" customFormat="1">
      <c r="A3968" s="40"/>
      <c r="B3968" s="41"/>
      <c r="C3968" s="42"/>
      <c r="D3968" s="228" t="s">
        <v>189</v>
      </c>
      <c r="E3968" s="42"/>
      <c r="F3968" s="229" t="s">
        <v>4309</v>
      </c>
      <c r="G3968" s="42"/>
      <c r="H3968" s="42"/>
      <c r="I3968" s="230"/>
      <c r="J3968" s="42"/>
      <c r="K3968" s="42"/>
      <c r="L3968" s="46"/>
      <c r="M3968" s="231"/>
      <c r="N3968" s="232"/>
      <c r="O3968" s="86"/>
      <c r="P3968" s="86"/>
      <c r="Q3968" s="86"/>
      <c r="R3968" s="86"/>
      <c r="S3968" s="86"/>
      <c r="T3968" s="87"/>
      <c r="U3968" s="40"/>
      <c r="V3968" s="40"/>
      <c r="W3968" s="40"/>
      <c r="X3968" s="40"/>
      <c r="Y3968" s="40"/>
      <c r="Z3968" s="40"/>
      <c r="AA3968" s="40"/>
      <c r="AB3968" s="40"/>
      <c r="AC3968" s="40"/>
      <c r="AD3968" s="40"/>
      <c r="AE3968" s="40"/>
      <c r="AT3968" s="19" t="s">
        <v>189</v>
      </c>
      <c r="AU3968" s="19" t="s">
        <v>82</v>
      </c>
    </row>
    <row r="3969" s="2" customFormat="1" ht="33" customHeight="1">
      <c r="A3969" s="40"/>
      <c r="B3969" s="41"/>
      <c r="C3969" s="215" t="s">
        <v>4311</v>
      </c>
      <c r="D3969" s="215" t="s">
        <v>182</v>
      </c>
      <c r="E3969" s="216" t="s">
        <v>4312</v>
      </c>
      <c r="F3969" s="217" t="s">
        <v>4313</v>
      </c>
      <c r="G3969" s="218" t="s">
        <v>1886</v>
      </c>
      <c r="H3969" s="219">
        <v>1</v>
      </c>
      <c r="I3969" s="220"/>
      <c r="J3969" s="221">
        <f>ROUND(I3969*H3969,2)</f>
        <v>0</v>
      </c>
      <c r="K3969" s="217" t="s">
        <v>19</v>
      </c>
      <c r="L3969" s="46"/>
      <c r="M3969" s="222" t="s">
        <v>19</v>
      </c>
      <c r="N3969" s="223" t="s">
        <v>43</v>
      </c>
      <c r="O3969" s="86"/>
      <c r="P3969" s="224">
        <f>O3969*H3969</f>
        <v>0</v>
      </c>
      <c r="Q3969" s="224">
        <v>0</v>
      </c>
      <c r="R3969" s="224">
        <f>Q3969*H3969</f>
        <v>0</v>
      </c>
      <c r="S3969" s="224">
        <v>0</v>
      </c>
      <c r="T3969" s="225">
        <f>S3969*H3969</f>
        <v>0</v>
      </c>
      <c r="U3969" s="40"/>
      <c r="V3969" s="40"/>
      <c r="W3969" s="40"/>
      <c r="X3969" s="40"/>
      <c r="Y3969" s="40"/>
      <c r="Z3969" s="40"/>
      <c r="AA3969" s="40"/>
      <c r="AB3969" s="40"/>
      <c r="AC3969" s="40"/>
      <c r="AD3969" s="40"/>
      <c r="AE3969" s="40"/>
      <c r="AR3969" s="226" t="s">
        <v>286</v>
      </c>
      <c r="AT3969" s="226" t="s">
        <v>182</v>
      </c>
      <c r="AU3969" s="226" t="s">
        <v>82</v>
      </c>
      <c r="AY3969" s="19" t="s">
        <v>180</v>
      </c>
      <c r="BE3969" s="227">
        <f>IF(N3969="základní",J3969,0)</f>
        <v>0</v>
      </c>
      <c r="BF3969" s="227">
        <f>IF(N3969="snížená",J3969,0)</f>
        <v>0</v>
      </c>
      <c r="BG3969" s="227">
        <f>IF(N3969="zákl. přenesená",J3969,0)</f>
        <v>0</v>
      </c>
      <c r="BH3969" s="227">
        <f>IF(N3969="sníž. přenesená",J3969,0)</f>
        <v>0</v>
      </c>
      <c r="BI3969" s="227">
        <f>IF(N3969="nulová",J3969,0)</f>
        <v>0</v>
      </c>
      <c r="BJ3969" s="19" t="s">
        <v>80</v>
      </c>
      <c r="BK3969" s="227">
        <f>ROUND(I3969*H3969,2)</f>
        <v>0</v>
      </c>
      <c r="BL3969" s="19" t="s">
        <v>286</v>
      </c>
      <c r="BM3969" s="226" t="s">
        <v>4314</v>
      </c>
    </row>
    <row r="3970" s="2" customFormat="1">
      <c r="A3970" s="40"/>
      <c r="B3970" s="41"/>
      <c r="C3970" s="42"/>
      <c r="D3970" s="228" t="s">
        <v>189</v>
      </c>
      <c r="E3970" s="42"/>
      <c r="F3970" s="229" t="s">
        <v>4313</v>
      </c>
      <c r="G3970" s="42"/>
      <c r="H3970" s="42"/>
      <c r="I3970" s="230"/>
      <c r="J3970" s="42"/>
      <c r="K3970" s="42"/>
      <c r="L3970" s="46"/>
      <c r="M3970" s="231"/>
      <c r="N3970" s="232"/>
      <c r="O3970" s="86"/>
      <c r="P3970" s="86"/>
      <c r="Q3970" s="86"/>
      <c r="R3970" s="86"/>
      <c r="S3970" s="86"/>
      <c r="T3970" s="87"/>
      <c r="U3970" s="40"/>
      <c r="V3970" s="40"/>
      <c r="W3970" s="40"/>
      <c r="X3970" s="40"/>
      <c r="Y3970" s="40"/>
      <c r="Z3970" s="40"/>
      <c r="AA3970" s="40"/>
      <c r="AB3970" s="40"/>
      <c r="AC3970" s="40"/>
      <c r="AD3970" s="40"/>
      <c r="AE3970" s="40"/>
      <c r="AT3970" s="19" t="s">
        <v>189</v>
      </c>
      <c r="AU3970" s="19" t="s">
        <v>82</v>
      </c>
    </row>
    <row r="3971" s="2" customFormat="1" ht="24.15" customHeight="1">
      <c r="A3971" s="40"/>
      <c r="B3971" s="41"/>
      <c r="C3971" s="215" t="s">
        <v>579</v>
      </c>
      <c r="D3971" s="215" t="s">
        <v>182</v>
      </c>
      <c r="E3971" s="216" t="s">
        <v>4315</v>
      </c>
      <c r="F3971" s="217" t="s">
        <v>4316</v>
      </c>
      <c r="G3971" s="218" t="s">
        <v>1886</v>
      </c>
      <c r="H3971" s="219">
        <v>5</v>
      </c>
      <c r="I3971" s="220"/>
      <c r="J3971" s="221">
        <f>ROUND(I3971*H3971,2)</f>
        <v>0</v>
      </c>
      <c r="K3971" s="217" t="s">
        <v>19</v>
      </c>
      <c r="L3971" s="46"/>
      <c r="M3971" s="222" t="s">
        <v>19</v>
      </c>
      <c r="N3971" s="223" t="s">
        <v>43</v>
      </c>
      <c r="O3971" s="86"/>
      <c r="P3971" s="224">
        <f>O3971*H3971</f>
        <v>0</v>
      </c>
      <c r="Q3971" s="224">
        <v>0</v>
      </c>
      <c r="R3971" s="224">
        <f>Q3971*H3971</f>
        <v>0</v>
      </c>
      <c r="S3971" s="224">
        <v>0</v>
      </c>
      <c r="T3971" s="225">
        <f>S3971*H3971</f>
        <v>0</v>
      </c>
      <c r="U3971" s="40"/>
      <c r="V3971" s="40"/>
      <c r="W3971" s="40"/>
      <c r="X3971" s="40"/>
      <c r="Y3971" s="40"/>
      <c r="Z3971" s="40"/>
      <c r="AA3971" s="40"/>
      <c r="AB3971" s="40"/>
      <c r="AC3971" s="40"/>
      <c r="AD3971" s="40"/>
      <c r="AE3971" s="40"/>
      <c r="AR3971" s="226" t="s">
        <v>286</v>
      </c>
      <c r="AT3971" s="226" t="s">
        <v>182</v>
      </c>
      <c r="AU3971" s="226" t="s">
        <v>82</v>
      </c>
      <c r="AY3971" s="19" t="s">
        <v>180</v>
      </c>
      <c r="BE3971" s="227">
        <f>IF(N3971="základní",J3971,0)</f>
        <v>0</v>
      </c>
      <c r="BF3971" s="227">
        <f>IF(N3971="snížená",J3971,0)</f>
        <v>0</v>
      </c>
      <c r="BG3971" s="227">
        <f>IF(N3971="zákl. přenesená",J3971,0)</f>
        <v>0</v>
      </c>
      <c r="BH3971" s="227">
        <f>IF(N3971="sníž. přenesená",J3971,0)</f>
        <v>0</v>
      </c>
      <c r="BI3971" s="227">
        <f>IF(N3971="nulová",J3971,0)</f>
        <v>0</v>
      </c>
      <c r="BJ3971" s="19" t="s">
        <v>80</v>
      </c>
      <c r="BK3971" s="227">
        <f>ROUND(I3971*H3971,2)</f>
        <v>0</v>
      </c>
      <c r="BL3971" s="19" t="s">
        <v>286</v>
      </c>
      <c r="BM3971" s="226" t="s">
        <v>4317</v>
      </c>
    </row>
    <row r="3972" s="2" customFormat="1">
      <c r="A3972" s="40"/>
      <c r="B3972" s="41"/>
      <c r="C3972" s="42"/>
      <c r="D3972" s="228" t="s">
        <v>189</v>
      </c>
      <c r="E3972" s="42"/>
      <c r="F3972" s="229" t="s">
        <v>4316</v>
      </c>
      <c r="G3972" s="42"/>
      <c r="H3972" s="42"/>
      <c r="I3972" s="230"/>
      <c r="J3972" s="42"/>
      <c r="K3972" s="42"/>
      <c r="L3972" s="46"/>
      <c r="M3972" s="231"/>
      <c r="N3972" s="232"/>
      <c r="O3972" s="86"/>
      <c r="P3972" s="86"/>
      <c r="Q3972" s="86"/>
      <c r="R3972" s="86"/>
      <c r="S3972" s="86"/>
      <c r="T3972" s="87"/>
      <c r="U3972" s="40"/>
      <c r="V3972" s="40"/>
      <c r="W3972" s="40"/>
      <c r="X3972" s="40"/>
      <c r="Y3972" s="40"/>
      <c r="Z3972" s="40"/>
      <c r="AA3972" s="40"/>
      <c r="AB3972" s="40"/>
      <c r="AC3972" s="40"/>
      <c r="AD3972" s="40"/>
      <c r="AE3972" s="40"/>
      <c r="AT3972" s="19" t="s">
        <v>189</v>
      </c>
      <c r="AU3972" s="19" t="s">
        <v>82</v>
      </c>
    </row>
    <row r="3973" s="2" customFormat="1" ht="21.75" customHeight="1">
      <c r="A3973" s="40"/>
      <c r="B3973" s="41"/>
      <c r="C3973" s="215" t="s">
        <v>4318</v>
      </c>
      <c r="D3973" s="215" t="s">
        <v>182</v>
      </c>
      <c r="E3973" s="216" t="s">
        <v>4319</v>
      </c>
      <c r="F3973" s="217" t="s">
        <v>4320</v>
      </c>
      <c r="G3973" s="218" t="s">
        <v>1886</v>
      </c>
      <c r="H3973" s="219">
        <v>1</v>
      </c>
      <c r="I3973" s="220"/>
      <c r="J3973" s="221">
        <f>ROUND(I3973*H3973,2)</f>
        <v>0</v>
      </c>
      <c r="K3973" s="217" t="s">
        <v>19</v>
      </c>
      <c r="L3973" s="46"/>
      <c r="M3973" s="222" t="s">
        <v>19</v>
      </c>
      <c r="N3973" s="223" t="s">
        <v>43</v>
      </c>
      <c r="O3973" s="86"/>
      <c r="P3973" s="224">
        <f>O3973*H3973</f>
        <v>0</v>
      </c>
      <c r="Q3973" s="224">
        <v>0</v>
      </c>
      <c r="R3973" s="224">
        <f>Q3973*H3973</f>
        <v>0</v>
      </c>
      <c r="S3973" s="224">
        <v>0</v>
      </c>
      <c r="T3973" s="225">
        <f>S3973*H3973</f>
        <v>0</v>
      </c>
      <c r="U3973" s="40"/>
      <c r="V3973" s="40"/>
      <c r="W3973" s="40"/>
      <c r="X3973" s="40"/>
      <c r="Y3973" s="40"/>
      <c r="Z3973" s="40"/>
      <c r="AA3973" s="40"/>
      <c r="AB3973" s="40"/>
      <c r="AC3973" s="40"/>
      <c r="AD3973" s="40"/>
      <c r="AE3973" s="40"/>
      <c r="AR3973" s="226" t="s">
        <v>286</v>
      </c>
      <c r="AT3973" s="226" t="s">
        <v>182</v>
      </c>
      <c r="AU3973" s="226" t="s">
        <v>82</v>
      </c>
      <c r="AY3973" s="19" t="s">
        <v>180</v>
      </c>
      <c r="BE3973" s="227">
        <f>IF(N3973="základní",J3973,0)</f>
        <v>0</v>
      </c>
      <c r="BF3973" s="227">
        <f>IF(N3973="snížená",J3973,0)</f>
        <v>0</v>
      </c>
      <c r="BG3973" s="227">
        <f>IF(N3973="zákl. přenesená",J3973,0)</f>
        <v>0</v>
      </c>
      <c r="BH3973" s="227">
        <f>IF(N3973="sníž. přenesená",J3973,0)</f>
        <v>0</v>
      </c>
      <c r="BI3973" s="227">
        <f>IF(N3973="nulová",J3973,0)</f>
        <v>0</v>
      </c>
      <c r="BJ3973" s="19" t="s">
        <v>80</v>
      </c>
      <c r="BK3973" s="227">
        <f>ROUND(I3973*H3973,2)</f>
        <v>0</v>
      </c>
      <c r="BL3973" s="19" t="s">
        <v>286</v>
      </c>
      <c r="BM3973" s="226" t="s">
        <v>4321</v>
      </c>
    </row>
    <row r="3974" s="2" customFormat="1">
      <c r="A3974" s="40"/>
      <c r="B3974" s="41"/>
      <c r="C3974" s="42"/>
      <c r="D3974" s="228" t="s">
        <v>189</v>
      </c>
      <c r="E3974" s="42"/>
      <c r="F3974" s="229" t="s">
        <v>4320</v>
      </c>
      <c r="G3974" s="42"/>
      <c r="H3974" s="42"/>
      <c r="I3974" s="230"/>
      <c r="J3974" s="42"/>
      <c r="K3974" s="42"/>
      <c r="L3974" s="46"/>
      <c r="M3974" s="231"/>
      <c r="N3974" s="232"/>
      <c r="O3974" s="86"/>
      <c r="P3974" s="86"/>
      <c r="Q3974" s="86"/>
      <c r="R3974" s="86"/>
      <c r="S3974" s="86"/>
      <c r="T3974" s="87"/>
      <c r="U3974" s="40"/>
      <c r="V3974" s="40"/>
      <c r="W3974" s="40"/>
      <c r="X3974" s="40"/>
      <c r="Y3974" s="40"/>
      <c r="Z3974" s="40"/>
      <c r="AA3974" s="40"/>
      <c r="AB3974" s="40"/>
      <c r="AC3974" s="40"/>
      <c r="AD3974" s="40"/>
      <c r="AE3974" s="40"/>
      <c r="AT3974" s="19" t="s">
        <v>189</v>
      </c>
      <c r="AU3974" s="19" t="s">
        <v>82</v>
      </c>
    </row>
    <row r="3975" s="2" customFormat="1" ht="24.15" customHeight="1">
      <c r="A3975" s="40"/>
      <c r="B3975" s="41"/>
      <c r="C3975" s="215" t="s">
        <v>4322</v>
      </c>
      <c r="D3975" s="215" t="s">
        <v>182</v>
      </c>
      <c r="E3975" s="216" t="s">
        <v>4323</v>
      </c>
      <c r="F3975" s="217" t="s">
        <v>4324</v>
      </c>
      <c r="G3975" s="218" t="s">
        <v>197</v>
      </c>
      <c r="H3975" s="219">
        <v>1</v>
      </c>
      <c r="I3975" s="220"/>
      <c r="J3975" s="221">
        <f>ROUND(I3975*H3975,2)</f>
        <v>0</v>
      </c>
      <c r="K3975" s="217" t="s">
        <v>19</v>
      </c>
      <c r="L3975" s="46"/>
      <c r="M3975" s="222" t="s">
        <v>19</v>
      </c>
      <c r="N3975" s="223" t="s">
        <v>43</v>
      </c>
      <c r="O3975" s="86"/>
      <c r="P3975" s="224">
        <f>O3975*H3975</f>
        <v>0</v>
      </c>
      <c r="Q3975" s="224">
        <v>0</v>
      </c>
      <c r="R3975" s="224">
        <f>Q3975*H3975</f>
        <v>0</v>
      </c>
      <c r="S3975" s="224">
        <v>0</v>
      </c>
      <c r="T3975" s="225">
        <f>S3975*H3975</f>
        <v>0</v>
      </c>
      <c r="U3975" s="40"/>
      <c r="V3975" s="40"/>
      <c r="W3975" s="40"/>
      <c r="X3975" s="40"/>
      <c r="Y3975" s="40"/>
      <c r="Z3975" s="40"/>
      <c r="AA3975" s="40"/>
      <c r="AB3975" s="40"/>
      <c r="AC3975" s="40"/>
      <c r="AD3975" s="40"/>
      <c r="AE3975" s="40"/>
      <c r="AR3975" s="226" t="s">
        <v>286</v>
      </c>
      <c r="AT3975" s="226" t="s">
        <v>182</v>
      </c>
      <c r="AU3975" s="226" t="s">
        <v>82</v>
      </c>
      <c r="AY3975" s="19" t="s">
        <v>180</v>
      </c>
      <c r="BE3975" s="227">
        <f>IF(N3975="základní",J3975,0)</f>
        <v>0</v>
      </c>
      <c r="BF3975" s="227">
        <f>IF(N3975="snížená",J3975,0)</f>
        <v>0</v>
      </c>
      <c r="BG3975" s="227">
        <f>IF(N3975="zákl. přenesená",J3975,0)</f>
        <v>0</v>
      </c>
      <c r="BH3975" s="227">
        <f>IF(N3975="sníž. přenesená",J3975,0)</f>
        <v>0</v>
      </c>
      <c r="BI3975" s="227">
        <f>IF(N3975="nulová",J3975,0)</f>
        <v>0</v>
      </c>
      <c r="BJ3975" s="19" t="s">
        <v>80</v>
      </c>
      <c r="BK3975" s="227">
        <f>ROUND(I3975*H3975,2)</f>
        <v>0</v>
      </c>
      <c r="BL3975" s="19" t="s">
        <v>286</v>
      </c>
      <c r="BM3975" s="226" t="s">
        <v>4325</v>
      </c>
    </row>
    <row r="3976" s="2" customFormat="1">
      <c r="A3976" s="40"/>
      <c r="B3976" s="41"/>
      <c r="C3976" s="42"/>
      <c r="D3976" s="228" t="s">
        <v>189</v>
      </c>
      <c r="E3976" s="42"/>
      <c r="F3976" s="229" t="s">
        <v>4324</v>
      </c>
      <c r="G3976" s="42"/>
      <c r="H3976" s="42"/>
      <c r="I3976" s="230"/>
      <c r="J3976" s="42"/>
      <c r="K3976" s="42"/>
      <c r="L3976" s="46"/>
      <c r="M3976" s="231"/>
      <c r="N3976" s="232"/>
      <c r="O3976" s="86"/>
      <c r="P3976" s="86"/>
      <c r="Q3976" s="86"/>
      <c r="R3976" s="86"/>
      <c r="S3976" s="86"/>
      <c r="T3976" s="87"/>
      <c r="U3976" s="40"/>
      <c r="V3976" s="40"/>
      <c r="W3976" s="40"/>
      <c r="X3976" s="40"/>
      <c r="Y3976" s="40"/>
      <c r="Z3976" s="40"/>
      <c r="AA3976" s="40"/>
      <c r="AB3976" s="40"/>
      <c r="AC3976" s="40"/>
      <c r="AD3976" s="40"/>
      <c r="AE3976" s="40"/>
      <c r="AT3976" s="19" t="s">
        <v>189</v>
      </c>
      <c r="AU3976" s="19" t="s">
        <v>82</v>
      </c>
    </row>
    <row r="3977" s="2" customFormat="1" ht="24.15" customHeight="1">
      <c r="A3977" s="40"/>
      <c r="B3977" s="41"/>
      <c r="C3977" s="215" t="s">
        <v>4326</v>
      </c>
      <c r="D3977" s="215" t="s">
        <v>182</v>
      </c>
      <c r="E3977" s="216" t="s">
        <v>4327</v>
      </c>
      <c r="F3977" s="217" t="s">
        <v>4328</v>
      </c>
      <c r="G3977" s="218" t="s">
        <v>197</v>
      </c>
      <c r="H3977" s="219">
        <v>1</v>
      </c>
      <c r="I3977" s="220"/>
      <c r="J3977" s="221">
        <f>ROUND(I3977*H3977,2)</f>
        <v>0</v>
      </c>
      <c r="K3977" s="217" t="s">
        <v>19</v>
      </c>
      <c r="L3977" s="46"/>
      <c r="M3977" s="222" t="s">
        <v>19</v>
      </c>
      <c r="N3977" s="223" t="s">
        <v>43</v>
      </c>
      <c r="O3977" s="86"/>
      <c r="P3977" s="224">
        <f>O3977*H3977</f>
        <v>0</v>
      </c>
      <c r="Q3977" s="224">
        <v>0</v>
      </c>
      <c r="R3977" s="224">
        <f>Q3977*H3977</f>
        <v>0</v>
      </c>
      <c r="S3977" s="224">
        <v>0</v>
      </c>
      <c r="T3977" s="225">
        <f>S3977*H3977</f>
        <v>0</v>
      </c>
      <c r="U3977" s="40"/>
      <c r="V3977" s="40"/>
      <c r="W3977" s="40"/>
      <c r="X3977" s="40"/>
      <c r="Y3977" s="40"/>
      <c r="Z3977" s="40"/>
      <c r="AA3977" s="40"/>
      <c r="AB3977" s="40"/>
      <c r="AC3977" s="40"/>
      <c r="AD3977" s="40"/>
      <c r="AE3977" s="40"/>
      <c r="AR3977" s="226" t="s">
        <v>286</v>
      </c>
      <c r="AT3977" s="226" t="s">
        <v>182</v>
      </c>
      <c r="AU3977" s="226" t="s">
        <v>82</v>
      </c>
      <c r="AY3977" s="19" t="s">
        <v>180</v>
      </c>
      <c r="BE3977" s="227">
        <f>IF(N3977="základní",J3977,0)</f>
        <v>0</v>
      </c>
      <c r="BF3977" s="227">
        <f>IF(N3977="snížená",J3977,0)</f>
        <v>0</v>
      </c>
      <c r="BG3977" s="227">
        <f>IF(N3977="zákl. přenesená",J3977,0)</f>
        <v>0</v>
      </c>
      <c r="BH3977" s="227">
        <f>IF(N3977="sníž. přenesená",J3977,0)</f>
        <v>0</v>
      </c>
      <c r="BI3977" s="227">
        <f>IF(N3977="nulová",J3977,0)</f>
        <v>0</v>
      </c>
      <c r="BJ3977" s="19" t="s">
        <v>80</v>
      </c>
      <c r="BK3977" s="227">
        <f>ROUND(I3977*H3977,2)</f>
        <v>0</v>
      </c>
      <c r="BL3977" s="19" t="s">
        <v>286</v>
      </c>
      <c r="BM3977" s="226" t="s">
        <v>4329</v>
      </c>
    </row>
    <row r="3978" s="2" customFormat="1">
      <c r="A3978" s="40"/>
      <c r="B3978" s="41"/>
      <c r="C3978" s="42"/>
      <c r="D3978" s="228" t="s">
        <v>189</v>
      </c>
      <c r="E3978" s="42"/>
      <c r="F3978" s="229" t="s">
        <v>4328</v>
      </c>
      <c r="G3978" s="42"/>
      <c r="H3978" s="42"/>
      <c r="I3978" s="230"/>
      <c r="J3978" s="42"/>
      <c r="K3978" s="42"/>
      <c r="L3978" s="46"/>
      <c r="M3978" s="231"/>
      <c r="N3978" s="232"/>
      <c r="O3978" s="86"/>
      <c r="P3978" s="86"/>
      <c r="Q3978" s="86"/>
      <c r="R3978" s="86"/>
      <c r="S3978" s="86"/>
      <c r="T3978" s="87"/>
      <c r="U3978" s="40"/>
      <c r="V3978" s="40"/>
      <c r="W3978" s="40"/>
      <c r="X3978" s="40"/>
      <c r="Y3978" s="40"/>
      <c r="Z3978" s="40"/>
      <c r="AA3978" s="40"/>
      <c r="AB3978" s="40"/>
      <c r="AC3978" s="40"/>
      <c r="AD3978" s="40"/>
      <c r="AE3978" s="40"/>
      <c r="AT3978" s="19" t="s">
        <v>189</v>
      </c>
      <c r="AU3978" s="19" t="s">
        <v>82</v>
      </c>
    </row>
    <row r="3979" s="2" customFormat="1" ht="24.15" customHeight="1">
      <c r="A3979" s="40"/>
      <c r="B3979" s="41"/>
      <c r="C3979" s="215" t="s">
        <v>4330</v>
      </c>
      <c r="D3979" s="215" t="s">
        <v>182</v>
      </c>
      <c r="E3979" s="216" t="s">
        <v>4331</v>
      </c>
      <c r="F3979" s="217" t="s">
        <v>4332</v>
      </c>
      <c r="G3979" s="218" t="s">
        <v>197</v>
      </c>
      <c r="H3979" s="219">
        <v>1</v>
      </c>
      <c r="I3979" s="220"/>
      <c r="J3979" s="221">
        <f>ROUND(I3979*H3979,2)</f>
        <v>0</v>
      </c>
      <c r="K3979" s="217" t="s">
        <v>19</v>
      </c>
      <c r="L3979" s="46"/>
      <c r="M3979" s="222" t="s">
        <v>19</v>
      </c>
      <c r="N3979" s="223" t="s">
        <v>43</v>
      </c>
      <c r="O3979" s="86"/>
      <c r="P3979" s="224">
        <f>O3979*H3979</f>
        <v>0</v>
      </c>
      <c r="Q3979" s="224">
        <v>0</v>
      </c>
      <c r="R3979" s="224">
        <f>Q3979*H3979</f>
        <v>0</v>
      </c>
      <c r="S3979" s="224">
        <v>0</v>
      </c>
      <c r="T3979" s="225">
        <f>S3979*H3979</f>
        <v>0</v>
      </c>
      <c r="U3979" s="40"/>
      <c r="V3979" s="40"/>
      <c r="W3979" s="40"/>
      <c r="X3979" s="40"/>
      <c r="Y3979" s="40"/>
      <c r="Z3979" s="40"/>
      <c r="AA3979" s="40"/>
      <c r="AB3979" s="40"/>
      <c r="AC3979" s="40"/>
      <c r="AD3979" s="40"/>
      <c r="AE3979" s="40"/>
      <c r="AR3979" s="226" t="s">
        <v>286</v>
      </c>
      <c r="AT3979" s="226" t="s">
        <v>182</v>
      </c>
      <c r="AU3979" s="226" t="s">
        <v>82</v>
      </c>
      <c r="AY3979" s="19" t="s">
        <v>180</v>
      </c>
      <c r="BE3979" s="227">
        <f>IF(N3979="základní",J3979,0)</f>
        <v>0</v>
      </c>
      <c r="BF3979" s="227">
        <f>IF(N3979="snížená",J3979,0)</f>
        <v>0</v>
      </c>
      <c r="BG3979" s="227">
        <f>IF(N3979="zákl. přenesená",J3979,0)</f>
        <v>0</v>
      </c>
      <c r="BH3979" s="227">
        <f>IF(N3979="sníž. přenesená",J3979,0)</f>
        <v>0</v>
      </c>
      <c r="BI3979" s="227">
        <f>IF(N3979="nulová",J3979,0)</f>
        <v>0</v>
      </c>
      <c r="BJ3979" s="19" t="s">
        <v>80</v>
      </c>
      <c r="BK3979" s="227">
        <f>ROUND(I3979*H3979,2)</f>
        <v>0</v>
      </c>
      <c r="BL3979" s="19" t="s">
        <v>286</v>
      </c>
      <c r="BM3979" s="226" t="s">
        <v>4333</v>
      </c>
    </row>
    <row r="3980" s="2" customFormat="1">
      <c r="A3980" s="40"/>
      <c r="B3980" s="41"/>
      <c r="C3980" s="42"/>
      <c r="D3980" s="228" t="s">
        <v>189</v>
      </c>
      <c r="E3980" s="42"/>
      <c r="F3980" s="229" t="s">
        <v>4332</v>
      </c>
      <c r="G3980" s="42"/>
      <c r="H3980" s="42"/>
      <c r="I3980" s="230"/>
      <c r="J3980" s="42"/>
      <c r="K3980" s="42"/>
      <c r="L3980" s="46"/>
      <c r="M3980" s="231"/>
      <c r="N3980" s="232"/>
      <c r="O3980" s="86"/>
      <c r="P3980" s="86"/>
      <c r="Q3980" s="86"/>
      <c r="R3980" s="86"/>
      <c r="S3980" s="86"/>
      <c r="T3980" s="87"/>
      <c r="U3980" s="40"/>
      <c r="V3980" s="40"/>
      <c r="W3980" s="40"/>
      <c r="X3980" s="40"/>
      <c r="Y3980" s="40"/>
      <c r="Z3980" s="40"/>
      <c r="AA3980" s="40"/>
      <c r="AB3980" s="40"/>
      <c r="AC3980" s="40"/>
      <c r="AD3980" s="40"/>
      <c r="AE3980" s="40"/>
      <c r="AT3980" s="19" t="s">
        <v>189</v>
      </c>
      <c r="AU3980" s="19" t="s">
        <v>82</v>
      </c>
    </row>
    <row r="3981" s="2" customFormat="1" ht="24.15" customHeight="1">
      <c r="A3981" s="40"/>
      <c r="B3981" s="41"/>
      <c r="C3981" s="215" t="s">
        <v>4334</v>
      </c>
      <c r="D3981" s="215" t="s">
        <v>182</v>
      </c>
      <c r="E3981" s="216" t="s">
        <v>4335</v>
      </c>
      <c r="F3981" s="217" t="s">
        <v>4336</v>
      </c>
      <c r="G3981" s="218" t="s">
        <v>197</v>
      </c>
      <c r="H3981" s="219">
        <v>1</v>
      </c>
      <c r="I3981" s="220"/>
      <c r="J3981" s="221">
        <f>ROUND(I3981*H3981,2)</f>
        <v>0</v>
      </c>
      <c r="K3981" s="217" t="s">
        <v>19</v>
      </c>
      <c r="L3981" s="46"/>
      <c r="M3981" s="222" t="s">
        <v>19</v>
      </c>
      <c r="N3981" s="223" t="s">
        <v>43</v>
      </c>
      <c r="O3981" s="86"/>
      <c r="P3981" s="224">
        <f>O3981*H3981</f>
        <v>0</v>
      </c>
      <c r="Q3981" s="224">
        <v>0</v>
      </c>
      <c r="R3981" s="224">
        <f>Q3981*H3981</f>
        <v>0</v>
      </c>
      <c r="S3981" s="224">
        <v>0</v>
      </c>
      <c r="T3981" s="225">
        <f>S3981*H3981</f>
        <v>0</v>
      </c>
      <c r="U3981" s="40"/>
      <c r="V3981" s="40"/>
      <c r="W3981" s="40"/>
      <c r="X3981" s="40"/>
      <c r="Y3981" s="40"/>
      <c r="Z3981" s="40"/>
      <c r="AA3981" s="40"/>
      <c r="AB3981" s="40"/>
      <c r="AC3981" s="40"/>
      <c r="AD3981" s="40"/>
      <c r="AE3981" s="40"/>
      <c r="AR3981" s="226" t="s">
        <v>286</v>
      </c>
      <c r="AT3981" s="226" t="s">
        <v>182</v>
      </c>
      <c r="AU3981" s="226" t="s">
        <v>82</v>
      </c>
      <c r="AY3981" s="19" t="s">
        <v>180</v>
      </c>
      <c r="BE3981" s="227">
        <f>IF(N3981="základní",J3981,0)</f>
        <v>0</v>
      </c>
      <c r="BF3981" s="227">
        <f>IF(N3981="snížená",J3981,0)</f>
        <v>0</v>
      </c>
      <c r="BG3981" s="227">
        <f>IF(N3981="zákl. přenesená",J3981,0)</f>
        <v>0</v>
      </c>
      <c r="BH3981" s="227">
        <f>IF(N3981="sníž. přenesená",J3981,0)</f>
        <v>0</v>
      </c>
      <c r="BI3981" s="227">
        <f>IF(N3981="nulová",J3981,0)</f>
        <v>0</v>
      </c>
      <c r="BJ3981" s="19" t="s">
        <v>80</v>
      </c>
      <c r="BK3981" s="227">
        <f>ROUND(I3981*H3981,2)</f>
        <v>0</v>
      </c>
      <c r="BL3981" s="19" t="s">
        <v>286</v>
      </c>
      <c r="BM3981" s="226" t="s">
        <v>4337</v>
      </c>
    </row>
    <row r="3982" s="2" customFormat="1">
      <c r="A3982" s="40"/>
      <c r="B3982" s="41"/>
      <c r="C3982" s="42"/>
      <c r="D3982" s="228" t="s">
        <v>189</v>
      </c>
      <c r="E3982" s="42"/>
      <c r="F3982" s="229" t="s">
        <v>4336</v>
      </c>
      <c r="G3982" s="42"/>
      <c r="H3982" s="42"/>
      <c r="I3982" s="230"/>
      <c r="J3982" s="42"/>
      <c r="K3982" s="42"/>
      <c r="L3982" s="46"/>
      <c r="M3982" s="231"/>
      <c r="N3982" s="232"/>
      <c r="O3982" s="86"/>
      <c r="P3982" s="86"/>
      <c r="Q3982" s="86"/>
      <c r="R3982" s="86"/>
      <c r="S3982" s="86"/>
      <c r="T3982" s="87"/>
      <c r="U3982" s="40"/>
      <c r="V3982" s="40"/>
      <c r="W3982" s="40"/>
      <c r="X3982" s="40"/>
      <c r="Y3982" s="40"/>
      <c r="Z3982" s="40"/>
      <c r="AA3982" s="40"/>
      <c r="AB3982" s="40"/>
      <c r="AC3982" s="40"/>
      <c r="AD3982" s="40"/>
      <c r="AE3982" s="40"/>
      <c r="AT3982" s="19" t="s">
        <v>189</v>
      </c>
      <c r="AU3982" s="19" t="s">
        <v>82</v>
      </c>
    </row>
    <row r="3983" s="2" customFormat="1" ht="24.15" customHeight="1">
      <c r="A3983" s="40"/>
      <c r="B3983" s="41"/>
      <c r="C3983" s="215" t="s">
        <v>4338</v>
      </c>
      <c r="D3983" s="215" t="s">
        <v>182</v>
      </c>
      <c r="E3983" s="216" t="s">
        <v>4339</v>
      </c>
      <c r="F3983" s="217" t="s">
        <v>4340</v>
      </c>
      <c r="G3983" s="218" t="s">
        <v>197</v>
      </c>
      <c r="H3983" s="219">
        <v>1</v>
      </c>
      <c r="I3983" s="220"/>
      <c r="J3983" s="221">
        <f>ROUND(I3983*H3983,2)</f>
        <v>0</v>
      </c>
      <c r="K3983" s="217" t="s">
        <v>19</v>
      </c>
      <c r="L3983" s="46"/>
      <c r="M3983" s="222" t="s">
        <v>19</v>
      </c>
      <c r="N3983" s="223" t="s">
        <v>43</v>
      </c>
      <c r="O3983" s="86"/>
      <c r="P3983" s="224">
        <f>O3983*H3983</f>
        <v>0</v>
      </c>
      <c r="Q3983" s="224">
        <v>0</v>
      </c>
      <c r="R3983" s="224">
        <f>Q3983*H3983</f>
        <v>0</v>
      </c>
      <c r="S3983" s="224">
        <v>0</v>
      </c>
      <c r="T3983" s="225">
        <f>S3983*H3983</f>
        <v>0</v>
      </c>
      <c r="U3983" s="40"/>
      <c r="V3983" s="40"/>
      <c r="W3983" s="40"/>
      <c r="X3983" s="40"/>
      <c r="Y3983" s="40"/>
      <c r="Z3983" s="40"/>
      <c r="AA3983" s="40"/>
      <c r="AB3983" s="40"/>
      <c r="AC3983" s="40"/>
      <c r="AD3983" s="40"/>
      <c r="AE3983" s="40"/>
      <c r="AR3983" s="226" t="s">
        <v>286</v>
      </c>
      <c r="AT3983" s="226" t="s">
        <v>182</v>
      </c>
      <c r="AU3983" s="226" t="s">
        <v>82</v>
      </c>
      <c r="AY3983" s="19" t="s">
        <v>180</v>
      </c>
      <c r="BE3983" s="227">
        <f>IF(N3983="základní",J3983,0)</f>
        <v>0</v>
      </c>
      <c r="BF3983" s="227">
        <f>IF(N3983="snížená",J3983,0)</f>
        <v>0</v>
      </c>
      <c r="BG3983" s="227">
        <f>IF(N3983="zákl. přenesená",J3983,0)</f>
        <v>0</v>
      </c>
      <c r="BH3983" s="227">
        <f>IF(N3983="sníž. přenesená",J3983,0)</f>
        <v>0</v>
      </c>
      <c r="BI3983" s="227">
        <f>IF(N3983="nulová",J3983,0)</f>
        <v>0</v>
      </c>
      <c r="BJ3983" s="19" t="s">
        <v>80</v>
      </c>
      <c r="BK3983" s="227">
        <f>ROUND(I3983*H3983,2)</f>
        <v>0</v>
      </c>
      <c r="BL3983" s="19" t="s">
        <v>286</v>
      </c>
      <c r="BM3983" s="226" t="s">
        <v>4341</v>
      </c>
    </row>
    <row r="3984" s="2" customFormat="1">
      <c r="A3984" s="40"/>
      <c r="B3984" s="41"/>
      <c r="C3984" s="42"/>
      <c r="D3984" s="228" t="s">
        <v>189</v>
      </c>
      <c r="E3984" s="42"/>
      <c r="F3984" s="229" t="s">
        <v>4340</v>
      </c>
      <c r="G3984" s="42"/>
      <c r="H3984" s="42"/>
      <c r="I3984" s="230"/>
      <c r="J3984" s="42"/>
      <c r="K3984" s="42"/>
      <c r="L3984" s="46"/>
      <c r="M3984" s="231"/>
      <c r="N3984" s="232"/>
      <c r="O3984" s="86"/>
      <c r="P3984" s="86"/>
      <c r="Q3984" s="86"/>
      <c r="R3984" s="86"/>
      <c r="S3984" s="86"/>
      <c r="T3984" s="87"/>
      <c r="U3984" s="40"/>
      <c r="V3984" s="40"/>
      <c r="W3984" s="40"/>
      <c r="X3984" s="40"/>
      <c r="Y3984" s="40"/>
      <c r="Z3984" s="40"/>
      <c r="AA3984" s="40"/>
      <c r="AB3984" s="40"/>
      <c r="AC3984" s="40"/>
      <c r="AD3984" s="40"/>
      <c r="AE3984" s="40"/>
      <c r="AT3984" s="19" t="s">
        <v>189</v>
      </c>
      <c r="AU3984" s="19" t="s">
        <v>82</v>
      </c>
    </row>
    <row r="3985" s="2" customFormat="1" ht="24.15" customHeight="1">
      <c r="A3985" s="40"/>
      <c r="B3985" s="41"/>
      <c r="C3985" s="215" t="s">
        <v>4342</v>
      </c>
      <c r="D3985" s="215" t="s">
        <v>182</v>
      </c>
      <c r="E3985" s="216" t="s">
        <v>4343</v>
      </c>
      <c r="F3985" s="217" t="s">
        <v>4344</v>
      </c>
      <c r="G3985" s="218" t="s">
        <v>197</v>
      </c>
      <c r="H3985" s="219">
        <v>1</v>
      </c>
      <c r="I3985" s="220"/>
      <c r="J3985" s="221">
        <f>ROUND(I3985*H3985,2)</f>
        <v>0</v>
      </c>
      <c r="K3985" s="217" t="s">
        <v>19</v>
      </c>
      <c r="L3985" s="46"/>
      <c r="M3985" s="222" t="s">
        <v>19</v>
      </c>
      <c r="N3985" s="223" t="s">
        <v>43</v>
      </c>
      <c r="O3985" s="86"/>
      <c r="P3985" s="224">
        <f>O3985*H3985</f>
        <v>0</v>
      </c>
      <c r="Q3985" s="224">
        <v>0</v>
      </c>
      <c r="R3985" s="224">
        <f>Q3985*H3985</f>
        <v>0</v>
      </c>
      <c r="S3985" s="224">
        <v>0</v>
      </c>
      <c r="T3985" s="225">
        <f>S3985*H3985</f>
        <v>0</v>
      </c>
      <c r="U3985" s="40"/>
      <c r="V3985" s="40"/>
      <c r="W3985" s="40"/>
      <c r="X3985" s="40"/>
      <c r="Y3985" s="40"/>
      <c r="Z3985" s="40"/>
      <c r="AA3985" s="40"/>
      <c r="AB3985" s="40"/>
      <c r="AC3985" s="40"/>
      <c r="AD3985" s="40"/>
      <c r="AE3985" s="40"/>
      <c r="AR3985" s="226" t="s">
        <v>286</v>
      </c>
      <c r="AT3985" s="226" t="s">
        <v>182</v>
      </c>
      <c r="AU3985" s="226" t="s">
        <v>82</v>
      </c>
      <c r="AY3985" s="19" t="s">
        <v>180</v>
      </c>
      <c r="BE3985" s="227">
        <f>IF(N3985="základní",J3985,0)</f>
        <v>0</v>
      </c>
      <c r="BF3985" s="227">
        <f>IF(N3985="snížená",J3985,0)</f>
        <v>0</v>
      </c>
      <c r="BG3985" s="227">
        <f>IF(N3985="zákl. přenesená",J3985,0)</f>
        <v>0</v>
      </c>
      <c r="BH3985" s="227">
        <f>IF(N3985="sníž. přenesená",J3985,0)</f>
        <v>0</v>
      </c>
      <c r="BI3985" s="227">
        <f>IF(N3985="nulová",J3985,0)</f>
        <v>0</v>
      </c>
      <c r="BJ3985" s="19" t="s">
        <v>80</v>
      </c>
      <c r="BK3985" s="227">
        <f>ROUND(I3985*H3985,2)</f>
        <v>0</v>
      </c>
      <c r="BL3985" s="19" t="s">
        <v>286</v>
      </c>
      <c r="BM3985" s="226" t="s">
        <v>4345</v>
      </c>
    </row>
    <row r="3986" s="2" customFormat="1">
      <c r="A3986" s="40"/>
      <c r="B3986" s="41"/>
      <c r="C3986" s="42"/>
      <c r="D3986" s="228" t="s">
        <v>189</v>
      </c>
      <c r="E3986" s="42"/>
      <c r="F3986" s="229" t="s">
        <v>4346</v>
      </c>
      <c r="G3986" s="42"/>
      <c r="H3986" s="42"/>
      <c r="I3986" s="230"/>
      <c r="J3986" s="42"/>
      <c r="K3986" s="42"/>
      <c r="L3986" s="46"/>
      <c r="M3986" s="231"/>
      <c r="N3986" s="232"/>
      <c r="O3986" s="86"/>
      <c r="P3986" s="86"/>
      <c r="Q3986" s="86"/>
      <c r="R3986" s="86"/>
      <c r="S3986" s="86"/>
      <c r="T3986" s="87"/>
      <c r="U3986" s="40"/>
      <c r="V3986" s="40"/>
      <c r="W3986" s="40"/>
      <c r="X3986" s="40"/>
      <c r="Y3986" s="40"/>
      <c r="Z3986" s="40"/>
      <c r="AA3986" s="40"/>
      <c r="AB3986" s="40"/>
      <c r="AC3986" s="40"/>
      <c r="AD3986" s="40"/>
      <c r="AE3986" s="40"/>
      <c r="AT3986" s="19" t="s">
        <v>189</v>
      </c>
      <c r="AU3986" s="19" t="s">
        <v>82</v>
      </c>
    </row>
    <row r="3987" s="2" customFormat="1" ht="24.15" customHeight="1">
      <c r="A3987" s="40"/>
      <c r="B3987" s="41"/>
      <c r="C3987" s="215" t="s">
        <v>4347</v>
      </c>
      <c r="D3987" s="215" t="s">
        <v>182</v>
      </c>
      <c r="E3987" s="216" t="s">
        <v>4348</v>
      </c>
      <c r="F3987" s="217" t="s">
        <v>4349</v>
      </c>
      <c r="G3987" s="218" t="s">
        <v>197</v>
      </c>
      <c r="H3987" s="219">
        <v>1</v>
      </c>
      <c r="I3987" s="220"/>
      <c r="J3987" s="221">
        <f>ROUND(I3987*H3987,2)</f>
        <v>0</v>
      </c>
      <c r="K3987" s="217" t="s">
        <v>19</v>
      </c>
      <c r="L3987" s="46"/>
      <c r="M3987" s="222" t="s">
        <v>19</v>
      </c>
      <c r="N3987" s="223" t="s">
        <v>43</v>
      </c>
      <c r="O3987" s="86"/>
      <c r="P3987" s="224">
        <f>O3987*H3987</f>
        <v>0</v>
      </c>
      <c r="Q3987" s="224">
        <v>0</v>
      </c>
      <c r="R3987" s="224">
        <f>Q3987*H3987</f>
        <v>0</v>
      </c>
      <c r="S3987" s="224">
        <v>0</v>
      </c>
      <c r="T3987" s="225">
        <f>S3987*H3987</f>
        <v>0</v>
      </c>
      <c r="U3987" s="40"/>
      <c r="V3987" s="40"/>
      <c r="W3987" s="40"/>
      <c r="X3987" s="40"/>
      <c r="Y3987" s="40"/>
      <c r="Z3987" s="40"/>
      <c r="AA3987" s="40"/>
      <c r="AB3987" s="40"/>
      <c r="AC3987" s="40"/>
      <c r="AD3987" s="40"/>
      <c r="AE3987" s="40"/>
      <c r="AR3987" s="226" t="s">
        <v>286</v>
      </c>
      <c r="AT3987" s="226" t="s">
        <v>182</v>
      </c>
      <c r="AU3987" s="226" t="s">
        <v>82</v>
      </c>
      <c r="AY3987" s="19" t="s">
        <v>180</v>
      </c>
      <c r="BE3987" s="227">
        <f>IF(N3987="základní",J3987,0)</f>
        <v>0</v>
      </c>
      <c r="BF3987" s="227">
        <f>IF(N3987="snížená",J3987,0)</f>
        <v>0</v>
      </c>
      <c r="BG3987" s="227">
        <f>IF(N3987="zákl. přenesená",J3987,0)</f>
        <v>0</v>
      </c>
      <c r="BH3987" s="227">
        <f>IF(N3987="sníž. přenesená",J3987,0)</f>
        <v>0</v>
      </c>
      <c r="BI3987" s="227">
        <f>IF(N3987="nulová",J3987,0)</f>
        <v>0</v>
      </c>
      <c r="BJ3987" s="19" t="s">
        <v>80</v>
      </c>
      <c r="BK3987" s="227">
        <f>ROUND(I3987*H3987,2)</f>
        <v>0</v>
      </c>
      <c r="BL3987" s="19" t="s">
        <v>286</v>
      </c>
      <c r="BM3987" s="226" t="s">
        <v>4350</v>
      </c>
    </row>
    <row r="3988" s="2" customFormat="1">
      <c r="A3988" s="40"/>
      <c r="B3988" s="41"/>
      <c r="C3988" s="42"/>
      <c r="D3988" s="228" t="s">
        <v>189</v>
      </c>
      <c r="E3988" s="42"/>
      <c r="F3988" s="229" t="s">
        <v>4349</v>
      </c>
      <c r="G3988" s="42"/>
      <c r="H3988" s="42"/>
      <c r="I3988" s="230"/>
      <c r="J3988" s="42"/>
      <c r="K3988" s="42"/>
      <c r="L3988" s="46"/>
      <c r="M3988" s="231"/>
      <c r="N3988" s="232"/>
      <c r="O3988" s="86"/>
      <c r="P3988" s="86"/>
      <c r="Q3988" s="86"/>
      <c r="R3988" s="86"/>
      <c r="S3988" s="86"/>
      <c r="T3988" s="87"/>
      <c r="U3988" s="40"/>
      <c r="V3988" s="40"/>
      <c r="W3988" s="40"/>
      <c r="X3988" s="40"/>
      <c r="Y3988" s="40"/>
      <c r="Z3988" s="40"/>
      <c r="AA3988" s="40"/>
      <c r="AB3988" s="40"/>
      <c r="AC3988" s="40"/>
      <c r="AD3988" s="40"/>
      <c r="AE3988" s="40"/>
      <c r="AT3988" s="19" t="s">
        <v>189</v>
      </c>
      <c r="AU3988" s="19" t="s">
        <v>82</v>
      </c>
    </row>
    <row r="3989" s="2" customFormat="1" ht="24.15" customHeight="1">
      <c r="A3989" s="40"/>
      <c r="B3989" s="41"/>
      <c r="C3989" s="215" t="s">
        <v>4351</v>
      </c>
      <c r="D3989" s="215" t="s">
        <v>182</v>
      </c>
      <c r="E3989" s="216" t="s">
        <v>4352</v>
      </c>
      <c r="F3989" s="217" t="s">
        <v>4353</v>
      </c>
      <c r="G3989" s="218" t="s">
        <v>197</v>
      </c>
      <c r="H3989" s="219">
        <v>1</v>
      </c>
      <c r="I3989" s="220"/>
      <c r="J3989" s="221">
        <f>ROUND(I3989*H3989,2)</f>
        <v>0</v>
      </c>
      <c r="K3989" s="217" t="s">
        <v>19</v>
      </c>
      <c r="L3989" s="46"/>
      <c r="M3989" s="222" t="s">
        <v>19</v>
      </c>
      <c r="N3989" s="223" t="s">
        <v>43</v>
      </c>
      <c r="O3989" s="86"/>
      <c r="P3989" s="224">
        <f>O3989*H3989</f>
        <v>0</v>
      </c>
      <c r="Q3989" s="224">
        <v>0</v>
      </c>
      <c r="R3989" s="224">
        <f>Q3989*H3989</f>
        <v>0</v>
      </c>
      <c r="S3989" s="224">
        <v>0</v>
      </c>
      <c r="T3989" s="225">
        <f>S3989*H3989</f>
        <v>0</v>
      </c>
      <c r="U3989" s="40"/>
      <c r="V3989" s="40"/>
      <c r="W3989" s="40"/>
      <c r="X3989" s="40"/>
      <c r="Y3989" s="40"/>
      <c r="Z3989" s="40"/>
      <c r="AA3989" s="40"/>
      <c r="AB3989" s="40"/>
      <c r="AC3989" s="40"/>
      <c r="AD3989" s="40"/>
      <c r="AE3989" s="40"/>
      <c r="AR3989" s="226" t="s">
        <v>286</v>
      </c>
      <c r="AT3989" s="226" t="s">
        <v>182</v>
      </c>
      <c r="AU3989" s="226" t="s">
        <v>82</v>
      </c>
      <c r="AY3989" s="19" t="s">
        <v>180</v>
      </c>
      <c r="BE3989" s="227">
        <f>IF(N3989="základní",J3989,0)</f>
        <v>0</v>
      </c>
      <c r="BF3989" s="227">
        <f>IF(N3989="snížená",J3989,0)</f>
        <v>0</v>
      </c>
      <c r="BG3989" s="227">
        <f>IF(N3989="zákl. přenesená",J3989,0)</f>
        <v>0</v>
      </c>
      <c r="BH3989" s="227">
        <f>IF(N3989="sníž. přenesená",J3989,0)</f>
        <v>0</v>
      </c>
      <c r="BI3989" s="227">
        <f>IF(N3989="nulová",J3989,0)</f>
        <v>0</v>
      </c>
      <c r="BJ3989" s="19" t="s">
        <v>80</v>
      </c>
      <c r="BK3989" s="227">
        <f>ROUND(I3989*H3989,2)</f>
        <v>0</v>
      </c>
      <c r="BL3989" s="19" t="s">
        <v>286</v>
      </c>
      <c r="BM3989" s="226" t="s">
        <v>4354</v>
      </c>
    </row>
    <row r="3990" s="2" customFormat="1">
      <c r="A3990" s="40"/>
      <c r="B3990" s="41"/>
      <c r="C3990" s="42"/>
      <c r="D3990" s="228" t="s">
        <v>189</v>
      </c>
      <c r="E3990" s="42"/>
      <c r="F3990" s="229" t="s">
        <v>4353</v>
      </c>
      <c r="G3990" s="42"/>
      <c r="H3990" s="42"/>
      <c r="I3990" s="230"/>
      <c r="J3990" s="42"/>
      <c r="K3990" s="42"/>
      <c r="L3990" s="46"/>
      <c r="M3990" s="231"/>
      <c r="N3990" s="232"/>
      <c r="O3990" s="86"/>
      <c r="P3990" s="86"/>
      <c r="Q3990" s="86"/>
      <c r="R3990" s="86"/>
      <c r="S3990" s="86"/>
      <c r="T3990" s="87"/>
      <c r="U3990" s="40"/>
      <c r="V3990" s="40"/>
      <c r="W3990" s="40"/>
      <c r="X3990" s="40"/>
      <c r="Y3990" s="40"/>
      <c r="Z3990" s="40"/>
      <c r="AA3990" s="40"/>
      <c r="AB3990" s="40"/>
      <c r="AC3990" s="40"/>
      <c r="AD3990" s="40"/>
      <c r="AE3990" s="40"/>
      <c r="AT3990" s="19" t="s">
        <v>189</v>
      </c>
      <c r="AU3990" s="19" t="s">
        <v>82</v>
      </c>
    </row>
    <row r="3991" s="2" customFormat="1" ht="24.15" customHeight="1">
      <c r="A3991" s="40"/>
      <c r="B3991" s="41"/>
      <c r="C3991" s="215" t="s">
        <v>4355</v>
      </c>
      <c r="D3991" s="215" t="s">
        <v>182</v>
      </c>
      <c r="E3991" s="216" t="s">
        <v>4356</v>
      </c>
      <c r="F3991" s="217" t="s">
        <v>4357</v>
      </c>
      <c r="G3991" s="218" t="s">
        <v>197</v>
      </c>
      <c r="H3991" s="219">
        <v>1</v>
      </c>
      <c r="I3991" s="220"/>
      <c r="J3991" s="221">
        <f>ROUND(I3991*H3991,2)</f>
        <v>0</v>
      </c>
      <c r="K3991" s="217" t="s">
        <v>19</v>
      </c>
      <c r="L3991" s="46"/>
      <c r="M3991" s="222" t="s">
        <v>19</v>
      </c>
      <c r="N3991" s="223" t="s">
        <v>43</v>
      </c>
      <c r="O3991" s="86"/>
      <c r="P3991" s="224">
        <f>O3991*H3991</f>
        <v>0</v>
      </c>
      <c r="Q3991" s="224">
        <v>0</v>
      </c>
      <c r="R3991" s="224">
        <f>Q3991*H3991</f>
        <v>0</v>
      </c>
      <c r="S3991" s="224">
        <v>0</v>
      </c>
      <c r="T3991" s="225">
        <f>S3991*H3991</f>
        <v>0</v>
      </c>
      <c r="U3991" s="40"/>
      <c r="V3991" s="40"/>
      <c r="W3991" s="40"/>
      <c r="X3991" s="40"/>
      <c r="Y3991" s="40"/>
      <c r="Z3991" s="40"/>
      <c r="AA3991" s="40"/>
      <c r="AB3991" s="40"/>
      <c r="AC3991" s="40"/>
      <c r="AD3991" s="40"/>
      <c r="AE3991" s="40"/>
      <c r="AR3991" s="226" t="s">
        <v>286</v>
      </c>
      <c r="AT3991" s="226" t="s">
        <v>182</v>
      </c>
      <c r="AU3991" s="226" t="s">
        <v>82</v>
      </c>
      <c r="AY3991" s="19" t="s">
        <v>180</v>
      </c>
      <c r="BE3991" s="227">
        <f>IF(N3991="základní",J3991,0)</f>
        <v>0</v>
      </c>
      <c r="BF3991" s="227">
        <f>IF(N3991="snížená",J3991,0)</f>
        <v>0</v>
      </c>
      <c r="BG3991" s="227">
        <f>IF(N3991="zákl. přenesená",J3991,0)</f>
        <v>0</v>
      </c>
      <c r="BH3991" s="227">
        <f>IF(N3991="sníž. přenesená",J3991,0)</f>
        <v>0</v>
      </c>
      <c r="BI3991" s="227">
        <f>IF(N3991="nulová",J3991,0)</f>
        <v>0</v>
      </c>
      <c r="BJ3991" s="19" t="s">
        <v>80</v>
      </c>
      <c r="BK3991" s="227">
        <f>ROUND(I3991*H3991,2)</f>
        <v>0</v>
      </c>
      <c r="BL3991" s="19" t="s">
        <v>286</v>
      </c>
      <c r="BM3991" s="226" t="s">
        <v>4358</v>
      </c>
    </row>
    <row r="3992" s="2" customFormat="1">
      <c r="A3992" s="40"/>
      <c r="B3992" s="41"/>
      <c r="C3992" s="42"/>
      <c r="D3992" s="228" t="s">
        <v>189</v>
      </c>
      <c r="E3992" s="42"/>
      <c r="F3992" s="229" t="s">
        <v>4357</v>
      </c>
      <c r="G3992" s="42"/>
      <c r="H3992" s="42"/>
      <c r="I3992" s="230"/>
      <c r="J3992" s="42"/>
      <c r="K3992" s="42"/>
      <c r="L3992" s="46"/>
      <c r="M3992" s="231"/>
      <c r="N3992" s="232"/>
      <c r="O3992" s="86"/>
      <c r="P3992" s="86"/>
      <c r="Q3992" s="86"/>
      <c r="R3992" s="86"/>
      <c r="S3992" s="86"/>
      <c r="T3992" s="87"/>
      <c r="U3992" s="40"/>
      <c r="V3992" s="40"/>
      <c r="W3992" s="40"/>
      <c r="X3992" s="40"/>
      <c r="Y3992" s="40"/>
      <c r="Z3992" s="40"/>
      <c r="AA3992" s="40"/>
      <c r="AB3992" s="40"/>
      <c r="AC3992" s="40"/>
      <c r="AD3992" s="40"/>
      <c r="AE3992" s="40"/>
      <c r="AT3992" s="19" t="s">
        <v>189</v>
      </c>
      <c r="AU3992" s="19" t="s">
        <v>82</v>
      </c>
    </row>
    <row r="3993" s="2" customFormat="1" ht="24.15" customHeight="1">
      <c r="A3993" s="40"/>
      <c r="B3993" s="41"/>
      <c r="C3993" s="215" t="s">
        <v>2517</v>
      </c>
      <c r="D3993" s="215" t="s">
        <v>182</v>
      </c>
      <c r="E3993" s="216" t="s">
        <v>4359</v>
      </c>
      <c r="F3993" s="217" t="s">
        <v>4360</v>
      </c>
      <c r="G3993" s="218" t="s">
        <v>197</v>
      </c>
      <c r="H3993" s="219">
        <v>1</v>
      </c>
      <c r="I3993" s="220"/>
      <c r="J3993" s="221">
        <f>ROUND(I3993*H3993,2)</f>
        <v>0</v>
      </c>
      <c r="K3993" s="217" t="s">
        <v>19</v>
      </c>
      <c r="L3993" s="46"/>
      <c r="M3993" s="222" t="s">
        <v>19</v>
      </c>
      <c r="N3993" s="223" t="s">
        <v>43</v>
      </c>
      <c r="O3993" s="86"/>
      <c r="P3993" s="224">
        <f>O3993*H3993</f>
        <v>0</v>
      </c>
      <c r="Q3993" s="224">
        <v>0</v>
      </c>
      <c r="R3993" s="224">
        <f>Q3993*H3993</f>
        <v>0</v>
      </c>
      <c r="S3993" s="224">
        <v>0</v>
      </c>
      <c r="T3993" s="225">
        <f>S3993*H3993</f>
        <v>0</v>
      </c>
      <c r="U3993" s="40"/>
      <c r="V3993" s="40"/>
      <c r="W3993" s="40"/>
      <c r="X3993" s="40"/>
      <c r="Y3993" s="40"/>
      <c r="Z3993" s="40"/>
      <c r="AA3993" s="40"/>
      <c r="AB3993" s="40"/>
      <c r="AC3993" s="40"/>
      <c r="AD3993" s="40"/>
      <c r="AE3993" s="40"/>
      <c r="AR3993" s="226" t="s">
        <v>286</v>
      </c>
      <c r="AT3993" s="226" t="s">
        <v>182</v>
      </c>
      <c r="AU3993" s="226" t="s">
        <v>82</v>
      </c>
      <c r="AY3993" s="19" t="s">
        <v>180</v>
      </c>
      <c r="BE3993" s="227">
        <f>IF(N3993="základní",J3993,0)</f>
        <v>0</v>
      </c>
      <c r="BF3993" s="227">
        <f>IF(N3993="snížená",J3993,0)</f>
        <v>0</v>
      </c>
      <c r="BG3993" s="227">
        <f>IF(N3993="zákl. přenesená",J3993,0)</f>
        <v>0</v>
      </c>
      <c r="BH3993" s="227">
        <f>IF(N3993="sníž. přenesená",J3993,0)</f>
        <v>0</v>
      </c>
      <c r="BI3993" s="227">
        <f>IF(N3993="nulová",J3993,0)</f>
        <v>0</v>
      </c>
      <c r="BJ3993" s="19" t="s">
        <v>80</v>
      </c>
      <c r="BK3993" s="227">
        <f>ROUND(I3993*H3993,2)</f>
        <v>0</v>
      </c>
      <c r="BL3993" s="19" t="s">
        <v>286</v>
      </c>
      <c r="BM3993" s="226" t="s">
        <v>4361</v>
      </c>
    </row>
    <row r="3994" s="2" customFormat="1">
      <c r="A3994" s="40"/>
      <c r="B3994" s="41"/>
      <c r="C3994" s="42"/>
      <c r="D3994" s="228" t="s">
        <v>189</v>
      </c>
      <c r="E3994" s="42"/>
      <c r="F3994" s="229" t="s">
        <v>4360</v>
      </c>
      <c r="G3994" s="42"/>
      <c r="H3994" s="42"/>
      <c r="I3994" s="230"/>
      <c r="J3994" s="42"/>
      <c r="K3994" s="42"/>
      <c r="L3994" s="46"/>
      <c r="M3994" s="231"/>
      <c r="N3994" s="232"/>
      <c r="O3994" s="86"/>
      <c r="P3994" s="86"/>
      <c r="Q3994" s="86"/>
      <c r="R3994" s="86"/>
      <c r="S3994" s="86"/>
      <c r="T3994" s="87"/>
      <c r="U3994" s="40"/>
      <c r="V3994" s="40"/>
      <c r="W3994" s="40"/>
      <c r="X3994" s="40"/>
      <c r="Y3994" s="40"/>
      <c r="Z3994" s="40"/>
      <c r="AA3994" s="40"/>
      <c r="AB3994" s="40"/>
      <c r="AC3994" s="40"/>
      <c r="AD3994" s="40"/>
      <c r="AE3994" s="40"/>
      <c r="AT3994" s="19" t="s">
        <v>189</v>
      </c>
      <c r="AU3994" s="19" t="s">
        <v>82</v>
      </c>
    </row>
    <row r="3995" s="2" customFormat="1" ht="24.15" customHeight="1">
      <c r="A3995" s="40"/>
      <c r="B3995" s="41"/>
      <c r="C3995" s="215" t="s">
        <v>4362</v>
      </c>
      <c r="D3995" s="215" t="s">
        <v>182</v>
      </c>
      <c r="E3995" s="216" t="s">
        <v>4363</v>
      </c>
      <c r="F3995" s="217" t="s">
        <v>4364</v>
      </c>
      <c r="G3995" s="218" t="s">
        <v>197</v>
      </c>
      <c r="H3995" s="219">
        <v>1</v>
      </c>
      <c r="I3995" s="220"/>
      <c r="J3995" s="221">
        <f>ROUND(I3995*H3995,2)</f>
        <v>0</v>
      </c>
      <c r="K3995" s="217" t="s">
        <v>19</v>
      </c>
      <c r="L3995" s="46"/>
      <c r="M3995" s="222" t="s">
        <v>19</v>
      </c>
      <c r="N3995" s="223" t="s">
        <v>43</v>
      </c>
      <c r="O3995" s="86"/>
      <c r="P3995" s="224">
        <f>O3995*H3995</f>
        <v>0</v>
      </c>
      <c r="Q3995" s="224">
        <v>0</v>
      </c>
      <c r="R3995" s="224">
        <f>Q3995*H3995</f>
        <v>0</v>
      </c>
      <c r="S3995" s="224">
        <v>0</v>
      </c>
      <c r="T3995" s="225">
        <f>S3995*H3995</f>
        <v>0</v>
      </c>
      <c r="U3995" s="40"/>
      <c r="V3995" s="40"/>
      <c r="W3995" s="40"/>
      <c r="X3995" s="40"/>
      <c r="Y3995" s="40"/>
      <c r="Z3995" s="40"/>
      <c r="AA3995" s="40"/>
      <c r="AB3995" s="40"/>
      <c r="AC3995" s="40"/>
      <c r="AD3995" s="40"/>
      <c r="AE3995" s="40"/>
      <c r="AR3995" s="226" t="s">
        <v>286</v>
      </c>
      <c r="AT3995" s="226" t="s">
        <v>182</v>
      </c>
      <c r="AU3995" s="226" t="s">
        <v>82</v>
      </c>
      <c r="AY3995" s="19" t="s">
        <v>180</v>
      </c>
      <c r="BE3995" s="227">
        <f>IF(N3995="základní",J3995,0)</f>
        <v>0</v>
      </c>
      <c r="BF3995" s="227">
        <f>IF(N3995="snížená",J3995,0)</f>
        <v>0</v>
      </c>
      <c r="BG3995" s="227">
        <f>IF(N3995="zákl. přenesená",J3995,0)</f>
        <v>0</v>
      </c>
      <c r="BH3995" s="227">
        <f>IF(N3995="sníž. přenesená",J3995,0)</f>
        <v>0</v>
      </c>
      <c r="BI3995" s="227">
        <f>IF(N3995="nulová",J3995,0)</f>
        <v>0</v>
      </c>
      <c r="BJ3995" s="19" t="s">
        <v>80</v>
      </c>
      <c r="BK3995" s="227">
        <f>ROUND(I3995*H3995,2)</f>
        <v>0</v>
      </c>
      <c r="BL3995" s="19" t="s">
        <v>286</v>
      </c>
      <c r="BM3995" s="226" t="s">
        <v>4365</v>
      </c>
    </row>
    <row r="3996" s="2" customFormat="1">
      <c r="A3996" s="40"/>
      <c r="B3996" s="41"/>
      <c r="C3996" s="42"/>
      <c r="D3996" s="228" t="s">
        <v>189</v>
      </c>
      <c r="E3996" s="42"/>
      <c r="F3996" s="229" t="s">
        <v>4364</v>
      </c>
      <c r="G3996" s="42"/>
      <c r="H3996" s="42"/>
      <c r="I3996" s="230"/>
      <c r="J3996" s="42"/>
      <c r="K3996" s="42"/>
      <c r="L3996" s="46"/>
      <c r="M3996" s="231"/>
      <c r="N3996" s="232"/>
      <c r="O3996" s="86"/>
      <c r="P3996" s="86"/>
      <c r="Q3996" s="86"/>
      <c r="R3996" s="86"/>
      <c r="S3996" s="86"/>
      <c r="T3996" s="87"/>
      <c r="U3996" s="40"/>
      <c r="V3996" s="40"/>
      <c r="W3996" s="40"/>
      <c r="X3996" s="40"/>
      <c r="Y3996" s="40"/>
      <c r="Z3996" s="40"/>
      <c r="AA3996" s="40"/>
      <c r="AB3996" s="40"/>
      <c r="AC3996" s="40"/>
      <c r="AD3996" s="40"/>
      <c r="AE3996" s="40"/>
      <c r="AT3996" s="19" t="s">
        <v>189</v>
      </c>
      <c r="AU3996" s="19" t="s">
        <v>82</v>
      </c>
    </row>
    <row r="3997" s="2" customFormat="1" ht="24.15" customHeight="1">
      <c r="A3997" s="40"/>
      <c r="B3997" s="41"/>
      <c r="C3997" s="215" t="s">
        <v>4366</v>
      </c>
      <c r="D3997" s="215" t="s">
        <v>182</v>
      </c>
      <c r="E3997" s="216" t="s">
        <v>4367</v>
      </c>
      <c r="F3997" s="217" t="s">
        <v>4368</v>
      </c>
      <c r="G3997" s="218" t="s">
        <v>197</v>
      </c>
      <c r="H3997" s="219">
        <v>1</v>
      </c>
      <c r="I3997" s="220"/>
      <c r="J3997" s="221">
        <f>ROUND(I3997*H3997,2)</f>
        <v>0</v>
      </c>
      <c r="K3997" s="217" t="s">
        <v>19</v>
      </c>
      <c r="L3997" s="46"/>
      <c r="M3997" s="222" t="s">
        <v>19</v>
      </c>
      <c r="N3997" s="223" t="s">
        <v>43</v>
      </c>
      <c r="O3997" s="86"/>
      <c r="P3997" s="224">
        <f>O3997*H3997</f>
        <v>0</v>
      </c>
      <c r="Q3997" s="224">
        <v>0</v>
      </c>
      <c r="R3997" s="224">
        <f>Q3997*H3997</f>
        <v>0</v>
      </c>
      <c r="S3997" s="224">
        <v>0</v>
      </c>
      <c r="T3997" s="225">
        <f>S3997*H3997</f>
        <v>0</v>
      </c>
      <c r="U3997" s="40"/>
      <c r="V3997" s="40"/>
      <c r="W3997" s="40"/>
      <c r="X3997" s="40"/>
      <c r="Y3997" s="40"/>
      <c r="Z3997" s="40"/>
      <c r="AA3997" s="40"/>
      <c r="AB3997" s="40"/>
      <c r="AC3997" s="40"/>
      <c r="AD3997" s="40"/>
      <c r="AE3997" s="40"/>
      <c r="AR3997" s="226" t="s">
        <v>286</v>
      </c>
      <c r="AT3997" s="226" t="s">
        <v>182</v>
      </c>
      <c r="AU3997" s="226" t="s">
        <v>82</v>
      </c>
      <c r="AY3997" s="19" t="s">
        <v>180</v>
      </c>
      <c r="BE3997" s="227">
        <f>IF(N3997="základní",J3997,0)</f>
        <v>0</v>
      </c>
      <c r="BF3997" s="227">
        <f>IF(N3997="snížená",J3997,0)</f>
        <v>0</v>
      </c>
      <c r="BG3997" s="227">
        <f>IF(N3997="zákl. přenesená",J3997,0)</f>
        <v>0</v>
      </c>
      <c r="BH3997" s="227">
        <f>IF(N3997="sníž. přenesená",J3997,0)</f>
        <v>0</v>
      </c>
      <c r="BI3997" s="227">
        <f>IF(N3997="nulová",J3997,0)</f>
        <v>0</v>
      </c>
      <c r="BJ3997" s="19" t="s">
        <v>80</v>
      </c>
      <c r="BK3997" s="227">
        <f>ROUND(I3997*H3997,2)</f>
        <v>0</v>
      </c>
      <c r="BL3997" s="19" t="s">
        <v>286</v>
      </c>
      <c r="BM3997" s="226" t="s">
        <v>4369</v>
      </c>
    </row>
    <row r="3998" s="2" customFormat="1">
      <c r="A3998" s="40"/>
      <c r="B3998" s="41"/>
      <c r="C3998" s="42"/>
      <c r="D3998" s="228" t="s">
        <v>189</v>
      </c>
      <c r="E3998" s="42"/>
      <c r="F3998" s="229" t="s">
        <v>4368</v>
      </c>
      <c r="G3998" s="42"/>
      <c r="H3998" s="42"/>
      <c r="I3998" s="230"/>
      <c r="J3998" s="42"/>
      <c r="K3998" s="42"/>
      <c r="L3998" s="46"/>
      <c r="M3998" s="231"/>
      <c r="N3998" s="232"/>
      <c r="O3998" s="86"/>
      <c r="P3998" s="86"/>
      <c r="Q3998" s="86"/>
      <c r="R3998" s="86"/>
      <c r="S3998" s="86"/>
      <c r="T3998" s="87"/>
      <c r="U3998" s="40"/>
      <c r="V3998" s="40"/>
      <c r="W3998" s="40"/>
      <c r="X3998" s="40"/>
      <c r="Y3998" s="40"/>
      <c r="Z3998" s="40"/>
      <c r="AA3998" s="40"/>
      <c r="AB3998" s="40"/>
      <c r="AC3998" s="40"/>
      <c r="AD3998" s="40"/>
      <c r="AE3998" s="40"/>
      <c r="AT3998" s="19" t="s">
        <v>189</v>
      </c>
      <c r="AU3998" s="19" t="s">
        <v>82</v>
      </c>
    </row>
    <row r="3999" s="2" customFormat="1" ht="24.15" customHeight="1">
      <c r="A3999" s="40"/>
      <c r="B3999" s="41"/>
      <c r="C3999" s="215" t="s">
        <v>4370</v>
      </c>
      <c r="D3999" s="215" t="s">
        <v>182</v>
      </c>
      <c r="E3999" s="216" t="s">
        <v>4371</v>
      </c>
      <c r="F3999" s="217" t="s">
        <v>4372</v>
      </c>
      <c r="G3999" s="218" t="s">
        <v>197</v>
      </c>
      <c r="H3999" s="219">
        <v>1</v>
      </c>
      <c r="I3999" s="220"/>
      <c r="J3999" s="221">
        <f>ROUND(I3999*H3999,2)</f>
        <v>0</v>
      </c>
      <c r="K3999" s="217" t="s">
        <v>19</v>
      </c>
      <c r="L3999" s="46"/>
      <c r="M3999" s="222" t="s">
        <v>19</v>
      </c>
      <c r="N3999" s="223" t="s">
        <v>43</v>
      </c>
      <c r="O3999" s="86"/>
      <c r="P3999" s="224">
        <f>O3999*H3999</f>
        <v>0</v>
      </c>
      <c r="Q3999" s="224">
        <v>0</v>
      </c>
      <c r="R3999" s="224">
        <f>Q3999*H3999</f>
        <v>0</v>
      </c>
      <c r="S3999" s="224">
        <v>0</v>
      </c>
      <c r="T3999" s="225">
        <f>S3999*H3999</f>
        <v>0</v>
      </c>
      <c r="U3999" s="40"/>
      <c r="V3999" s="40"/>
      <c r="W3999" s="40"/>
      <c r="X3999" s="40"/>
      <c r="Y3999" s="40"/>
      <c r="Z3999" s="40"/>
      <c r="AA3999" s="40"/>
      <c r="AB3999" s="40"/>
      <c r="AC3999" s="40"/>
      <c r="AD3999" s="40"/>
      <c r="AE3999" s="40"/>
      <c r="AR3999" s="226" t="s">
        <v>286</v>
      </c>
      <c r="AT3999" s="226" t="s">
        <v>182</v>
      </c>
      <c r="AU3999" s="226" t="s">
        <v>82</v>
      </c>
      <c r="AY3999" s="19" t="s">
        <v>180</v>
      </c>
      <c r="BE3999" s="227">
        <f>IF(N3999="základní",J3999,0)</f>
        <v>0</v>
      </c>
      <c r="BF3999" s="227">
        <f>IF(N3999="snížená",J3999,0)</f>
        <v>0</v>
      </c>
      <c r="BG3999" s="227">
        <f>IF(N3999="zákl. přenesená",J3999,0)</f>
        <v>0</v>
      </c>
      <c r="BH3999" s="227">
        <f>IF(N3999="sníž. přenesená",J3999,0)</f>
        <v>0</v>
      </c>
      <c r="BI3999" s="227">
        <f>IF(N3999="nulová",J3999,0)</f>
        <v>0</v>
      </c>
      <c r="BJ3999" s="19" t="s">
        <v>80</v>
      </c>
      <c r="BK3999" s="227">
        <f>ROUND(I3999*H3999,2)</f>
        <v>0</v>
      </c>
      <c r="BL3999" s="19" t="s">
        <v>286</v>
      </c>
      <c r="BM3999" s="226" t="s">
        <v>4373</v>
      </c>
    </row>
    <row r="4000" s="2" customFormat="1">
      <c r="A4000" s="40"/>
      <c r="B4000" s="41"/>
      <c r="C4000" s="42"/>
      <c r="D4000" s="228" t="s">
        <v>189</v>
      </c>
      <c r="E4000" s="42"/>
      <c r="F4000" s="229" t="s">
        <v>4372</v>
      </c>
      <c r="G4000" s="42"/>
      <c r="H4000" s="42"/>
      <c r="I4000" s="230"/>
      <c r="J4000" s="42"/>
      <c r="K4000" s="42"/>
      <c r="L4000" s="46"/>
      <c r="M4000" s="231"/>
      <c r="N4000" s="232"/>
      <c r="O4000" s="86"/>
      <c r="P4000" s="86"/>
      <c r="Q4000" s="86"/>
      <c r="R4000" s="86"/>
      <c r="S4000" s="86"/>
      <c r="T4000" s="87"/>
      <c r="U4000" s="40"/>
      <c r="V4000" s="40"/>
      <c r="W4000" s="40"/>
      <c r="X4000" s="40"/>
      <c r="Y4000" s="40"/>
      <c r="Z4000" s="40"/>
      <c r="AA4000" s="40"/>
      <c r="AB4000" s="40"/>
      <c r="AC4000" s="40"/>
      <c r="AD4000" s="40"/>
      <c r="AE4000" s="40"/>
      <c r="AT4000" s="19" t="s">
        <v>189</v>
      </c>
      <c r="AU4000" s="19" t="s">
        <v>82</v>
      </c>
    </row>
    <row r="4001" s="2" customFormat="1" ht="24.15" customHeight="1">
      <c r="A4001" s="40"/>
      <c r="B4001" s="41"/>
      <c r="C4001" s="215" t="s">
        <v>4374</v>
      </c>
      <c r="D4001" s="215" t="s">
        <v>182</v>
      </c>
      <c r="E4001" s="216" t="s">
        <v>4375</v>
      </c>
      <c r="F4001" s="217" t="s">
        <v>4376</v>
      </c>
      <c r="G4001" s="218" t="s">
        <v>197</v>
      </c>
      <c r="H4001" s="219">
        <v>1</v>
      </c>
      <c r="I4001" s="220"/>
      <c r="J4001" s="221">
        <f>ROUND(I4001*H4001,2)</f>
        <v>0</v>
      </c>
      <c r="K4001" s="217" t="s">
        <v>19</v>
      </c>
      <c r="L4001" s="46"/>
      <c r="M4001" s="222" t="s">
        <v>19</v>
      </c>
      <c r="N4001" s="223" t="s">
        <v>43</v>
      </c>
      <c r="O4001" s="86"/>
      <c r="P4001" s="224">
        <f>O4001*H4001</f>
        <v>0</v>
      </c>
      <c r="Q4001" s="224">
        <v>0</v>
      </c>
      <c r="R4001" s="224">
        <f>Q4001*H4001</f>
        <v>0</v>
      </c>
      <c r="S4001" s="224">
        <v>0</v>
      </c>
      <c r="T4001" s="225">
        <f>S4001*H4001</f>
        <v>0</v>
      </c>
      <c r="U4001" s="40"/>
      <c r="V4001" s="40"/>
      <c r="W4001" s="40"/>
      <c r="X4001" s="40"/>
      <c r="Y4001" s="40"/>
      <c r="Z4001" s="40"/>
      <c r="AA4001" s="40"/>
      <c r="AB4001" s="40"/>
      <c r="AC4001" s="40"/>
      <c r="AD4001" s="40"/>
      <c r="AE4001" s="40"/>
      <c r="AR4001" s="226" t="s">
        <v>286</v>
      </c>
      <c r="AT4001" s="226" t="s">
        <v>182</v>
      </c>
      <c r="AU4001" s="226" t="s">
        <v>82</v>
      </c>
      <c r="AY4001" s="19" t="s">
        <v>180</v>
      </c>
      <c r="BE4001" s="227">
        <f>IF(N4001="základní",J4001,0)</f>
        <v>0</v>
      </c>
      <c r="BF4001" s="227">
        <f>IF(N4001="snížená",J4001,0)</f>
        <v>0</v>
      </c>
      <c r="BG4001" s="227">
        <f>IF(N4001="zákl. přenesená",J4001,0)</f>
        <v>0</v>
      </c>
      <c r="BH4001" s="227">
        <f>IF(N4001="sníž. přenesená",J4001,0)</f>
        <v>0</v>
      </c>
      <c r="BI4001" s="227">
        <f>IF(N4001="nulová",J4001,0)</f>
        <v>0</v>
      </c>
      <c r="BJ4001" s="19" t="s">
        <v>80</v>
      </c>
      <c r="BK4001" s="227">
        <f>ROUND(I4001*H4001,2)</f>
        <v>0</v>
      </c>
      <c r="BL4001" s="19" t="s">
        <v>286</v>
      </c>
      <c r="BM4001" s="226" t="s">
        <v>4377</v>
      </c>
    </row>
    <row r="4002" s="2" customFormat="1">
      <c r="A4002" s="40"/>
      <c r="B4002" s="41"/>
      <c r="C4002" s="42"/>
      <c r="D4002" s="228" t="s">
        <v>189</v>
      </c>
      <c r="E4002" s="42"/>
      <c r="F4002" s="229" t="s">
        <v>4376</v>
      </c>
      <c r="G4002" s="42"/>
      <c r="H4002" s="42"/>
      <c r="I4002" s="230"/>
      <c r="J4002" s="42"/>
      <c r="K4002" s="42"/>
      <c r="L4002" s="46"/>
      <c r="M4002" s="231"/>
      <c r="N4002" s="232"/>
      <c r="O4002" s="86"/>
      <c r="P4002" s="86"/>
      <c r="Q4002" s="86"/>
      <c r="R4002" s="86"/>
      <c r="S4002" s="86"/>
      <c r="T4002" s="87"/>
      <c r="U4002" s="40"/>
      <c r="V4002" s="40"/>
      <c r="W4002" s="40"/>
      <c r="X4002" s="40"/>
      <c r="Y4002" s="40"/>
      <c r="Z4002" s="40"/>
      <c r="AA4002" s="40"/>
      <c r="AB4002" s="40"/>
      <c r="AC4002" s="40"/>
      <c r="AD4002" s="40"/>
      <c r="AE4002" s="40"/>
      <c r="AT4002" s="19" t="s">
        <v>189</v>
      </c>
      <c r="AU4002" s="19" t="s">
        <v>82</v>
      </c>
    </row>
    <row r="4003" s="2" customFormat="1" ht="24.15" customHeight="1">
      <c r="A4003" s="40"/>
      <c r="B4003" s="41"/>
      <c r="C4003" s="215" t="s">
        <v>4378</v>
      </c>
      <c r="D4003" s="215" t="s">
        <v>182</v>
      </c>
      <c r="E4003" s="216" t="s">
        <v>4379</v>
      </c>
      <c r="F4003" s="217" t="s">
        <v>4380</v>
      </c>
      <c r="G4003" s="218" t="s">
        <v>197</v>
      </c>
      <c r="H4003" s="219">
        <v>1</v>
      </c>
      <c r="I4003" s="220"/>
      <c r="J4003" s="221">
        <f>ROUND(I4003*H4003,2)</f>
        <v>0</v>
      </c>
      <c r="K4003" s="217" t="s">
        <v>19</v>
      </c>
      <c r="L4003" s="46"/>
      <c r="M4003" s="222" t="s">
        <v>19</v>
      </c>
      <c r="N4003" s="223" t="s">
        <v>43</v>
      </c>
      <c r="O4003" s="86"/>
      <c r="P4003" s="224">
        <f>O4003*H4003</f>
        <v>0</v>
      </c>
      <c r="Q4003" s="224">
        <v>0</v>
      </c>
      <c r="R4003" s="224">
        <f>Q4003*H4003</f>
        <v>0</v>
      </c>
      <c r="S4003" s="224">
        <v>0</v>
      </c>
      <c r="T4003" s="225">
        <f>S4003*H4003</f>
        <v>0</v>
      </c>
      <c r="U4003" s="40"/>
      <c r="V4003" s="40"/>
      <c r="W4003" s="40"/>
      <c r="X4003" s="40"/>
      <c r="Y4003" s="40"/>
      <c r="Z4003" s="40"/>
      <c r="AA4003" s="40"/>
      <c r="AB4003" s="40"/>
      <c r="AC4003" s="40"/>
      <c r="AD4003" s="40"/>
      <c r="AE4003" s="40"/>
      <c r="AR4003" s="226" t="s">
        <v>286</v>
      </c>
      <c r="AT4003" s="226" t="s">
        <v>182</v>
      </c>
      <c r="AU4003" s="226" t="s">
        <v>82</v>
      </c>
      <c r="AY4003" s="19" t="s">
        <v>180</v>
      </c>
      <c r="BE4003" s="227">
        <f>IF(N4003="základní",J4003,0)</f>
        <v>0</v>
      </c>
      <c r="BF4003" s="227">
        <f>IF(N4003="snížená",J4003,0)</f>
        <v>0</v>
      </c>
      <c r="BG4003" s="227">
        <f>IF(N4003="zákl. přenesená",J4003,0)</f>
        <v>0</v>
      </c>
      <c r="BH4003" s="227">
        <f>IF(N4003="sníž. přenesená",J4003,0)</f>
        <v>0</v>
      </c>
      <c r="BI4003" s="227">
        <f>IF(N4003="nulová",J4003,0)</f>
        <v>0</v>
      </c>
      <c r="BJ4003" s="19" t="s">
        <v>80</v>
      </c>
      <c r="BK4003" s="227">
        <f>ROUND(I4003*H4003,2)</f>
        <v>0</v>
      </c>
      <c r="BL4003" s="19" t="s">
        <v>286</v>
      </c>
      <c r="BM4003" s="226" t="s">
        <v>4381</v>
      </c>
    </row>
    <row r="4004" s="2" customFormat="1">
      <c r="A4004" s="40"/>
      <c r="B4004" s="41"/>
      <c r="C4004" s="42"/>
      <c r="D4004" s="228" t="s">
        <v>189</v>
      </c>
      <c r="E4004" s="42"/>
      <c r="F4004" s="229" t="s">
        <v>4380</v>
      </c>
      <c r="G4004" s="42"/>
      <c r="H4004" s="42"/>
      <c r="I4004" s="230"/>
      <c r="J4004" s="42"/>
      <c r="K4004" s="42"/>
      <c r="L4004" s="46"/>
      <c r="M4004" s="231"/>
      <c r="N4004" s="232"/>
      <c r="O4004" s="86"/>
      <c r="P4004" s="86"/>
      <c r="Q4004" s="86"/>
      <c r="R4004" s="86"/>
      <c r="S4004" s="86"/>
      <c r="T4004" s="87"/>
      <c r="U4004" s="40"/>
      <c r="V4004" s="40"/>
      <c r="W4004" s="40"/>
      <c r="X4004" s="40"/>
      <c r="Y4004" s="40"/>
      <c r="Z4004" s="40"/>
      <c r="AA4004" s="40"/>
      <c r="AB4004" s="40"/>
      <c r="AC4004" s="40"/>
      <c r="AD4004" s="40"/>
      <c r="AE4004" s="40"/>
      <c r="AT4004" s="19" t="s">
        <v>189</v>
      </c>
      <c r="AU4004" s="19" t="s">
        <v>82</v>
      </c>
    </row>
    <row r="4005" s="2" customFormat="1" ht="24.15" customHeight="1">
      <c r="A4005" s="40"/>
      <c r="B4005" s="41"/>
      <c r="C4005" s="215" t="s">
        <v>4382</v>
      </c>
      <c r="D4005" s="215" t="s">
        <v>182</v>
      </c>
      <c r="E4005" s="216" t="s">
        <v>4383</v>
      </c>
      <c r="F4005" s="217" t="s">
        <v>4384</v>
      </c>
      <c r="G4005" s="218" t="s">
        <v>197</v>
      </c>
      <c r="H4005" s="219">
        <v>1</v>
      </c>
      <c r="I4005" s="220"/>
      <c r="J4005" s="221">
        <f>ROUND(I4005*H4005,2)</f>
        <v>0</v>
      </c>
      <c r="K4005" s="217" t="s">
        <v>19</v>
      </c>
      <c r="L4005" s="46"/>
      <c r="M4005" s="222" t="s">
        <v>19</v>
      </c>
      <c r="N4005" s="223" t="s">
        <v>43</v>
      </c>
      <c r="O4005" s="86"/>
      <c r="P4005" s="224">
        <f>O4005*H4005</f>
        <v>0</v>
      </c>
      <c r="Q4005" s="224">
        <v>0</v>
      </c>
      <c r="R4005" s="224">
        <f>Q4005*H4005</f>
        <v>0</v>
      </c>
      <c r="S4005" s="224">
        <v>0</v>
      </c>
      <c r="T4005" s="225">
        <f>S4005*H4005</f>
        <v>0</v>
      </c>
      <c r="U4005" s="40"/>
      <c r="V4005" s="40"/>
      <c r="W4005" s="40"/>
      <c r="X4005" s="40"/>
      <c r="Y4005" s="40"/>
      <c r="Z4005" s="40"/>
      <c r="AA4005" s="40"/>
      <c r="AB4005" s="40"/>
      <c r="AC4005" s="40"/>
      <c r="AD4005" s="40"/>
      <c r="AE4005" s="40"/>
      <c r="AR4005" s="226" t="s">
        <v>286</v>
      </c>
      <c r="AT4005" s="226" t="s">
        <v>182</v>
      </c>
      <c r="AU4005" s="226" t="s">
        <v>82</v>
      </c>
      <c r="AY4005" s="19" t="s">
        <v>180</v>
      </c>
      <c r="BE4005" s="227">
        <f>IF(N4005="základní",J4005,0)</f>
        <v>0</v>
      </c>
      <c r="BF4005" s="227">
        <f>IF(N4005="snížená",J4005,0)</f>
        <v>0</v>
      </c>
      <c r="BG4005" s="227">
        <f>IF(N4005="zákl. přenesená",J4005,0)</f>
        <v>0</v>
      </c>
      <c r="BH4005" s="227">
        <f>IF(N4005="sníž. přenesená",J4005,0)</f>
        <v>0</v>
      </c>
      <c r="BI4005" s="227">
        <f>IF(N4005="nulová",J4005,0)</f>
        <v>0</v>
      </c>
      <c r="BJ4005" s="19" t="s">
        <v>80</v>
      </c>
      <c r="BK4005" s="227">
        <f>ROUND(I4005*H4005,2)</f>
        <v>0</v>
      </c>
      <c r="BL4005" s="19" t="s">
        <v>286</v>
      </c>
      <c r="BM4005" s="226" t="s">
        <v>4385</v>
      </c>
    </row>
    <row r="4006" s="2" customFormat="1">
      <c r="A4006" s="40"/>
      <c r="B4006" s="41"/>
      <c r="C4006" s="42"/>
      <c r="D4006" s="228" t="s">
        <v>189</v>
      </c>
      <c r="E4006" s="42"/>
      <c r="F4006" s="229" t="s">
        <v>4384</v>
      </c>
      <c r="G4006" s="42"/>
      <c r="H4006" s="42"/>
      <c r="I4006" s="230"/>
      <c r="J4006" s="42"/>
      <c r="K4006" s="42"/>
      <c r="L4006" s="46"/>
      <c r="M4006" s="231"/>
      <c r="N4006" s="232"/>
      <c r="O4006" s="86"/>
      <c r="P4006" s="86"/>
      <c r="Q4006" s="86"/>
      <c r="R4006" s="86"/>
      <c r="S4006" s="86"/>
      <c r="T4006" s="87"/>
      <c r="U4006" s="40"/>
      <c r="V4006" s="40"/>
      <c r="W4006" s="40"/>
      <c r="X4006" s="40"/>
      <c r="Y4006" s="40"/>
      <c r="Z4006" s="40"/>
      <c r="AA4006" s="40"/>
      <c r="AB4006" s="40"/>
      <c r="AC4006" s="40"/>
      <c r="AD4006" s="40"/>
      <c r="AE4006" s="40"/>
      <c r="AT4006" s="19" t="s">
        <v>189</v>
      </c>
      <c r="AU4006" s="19" t="s">
        <v>82</v>
      </c>
    </row>
    <row r="4007" s="2" customFormat="1" ht="24.15" customHeight="1">
      <c r="A4007" s="40"/>
      <c r="B4007" s="41"/>
      <c r="C4007" s="215" t="s">
        <v>4386</v>
      </c>
      <c r="D4007" s="215" t="s">
        <v>182</v>
      </c>
      <c r="E4007" s="216" t="s">
        <v>4387</v>
      </c>
      <c r="F4007" s="217" t="s">
        <v>4388</v>
      </c>
      <c r="G4007" s="218" t="s">
        <v>197</v>
      </c>
      <c r="H4007" s="219">
        <v>1</v>
      </c>
      <c r="I4007" s="220"/>
      <c r="J4007" s="221">
        <f>ROUND(I4007*H4007,2)</f>
        <v>0</v>
      </c>
      <c r="K4007" s="217" t="s">
        <v>19</v>
      </c>
      <c r="L4007" s="46"/>
      <c r="M4007" s="222" t="s">
        <v>19</v>
      </c>
      <c r="N4007" s="223" t="s">
        <v>43</v>
      </c>
      <c r="O4007" s="86"/>
      <c r="P4007" s="224">
        <f>O4007*H4007</f>
        <v>0</v>
      </c>
      <c r="Q4007" s="224">
        <v>0</v>
      </c>
      <c r="R4007" s="224">
        <f>Q4007*H4007</f>
        <v>0</v>
      </c>
      <c r="S4007" s="224">
        <v>0</v>
      </c>
      <c r="T4007" s="225">
        <f>S4007*H4007</f>
        <v>0</v>
      </c>
      <c r="U4007" s="40"/>
      <c r="V4007" s="40"/>
      <c r="W4007" s="40"/>
      <c r="X4007" s="40"/>
      <c r="Y4007" s="40"/>
      <c r="Z4007" s="40"/>
      <c r="AA4007" s="40"/>
      <c r="AB4007" s="40"/>
      <c r="AC4007" s="40"/>
      <c r="AD4007" s="40"/>
      <c r="AE4007" s="40"/>
      <c r="AR4007" s="226" t="s">
        <v>286</v>
      </c>
      <c r="AT4007" s="226" t="s">
        <v>182</v>
      </c>
      <c r="AU4007" s="226" t="s">
        <v>82</v>
      </c>
      <c r="AY4007" s="19" t="s">
        <v>180</v>
      </c>
      <c r="BE4007" s="227">
        <f>IF(N4007="základní",J4007,0)</f>
        <v>0</v>
      </c>
      <c r="BF4007" s="227">
        <f>IF(N4007="snížená",J4007,0)</f>
        <v>0</v>
      </c>
      <c r="BG4007" s="227">
        <f>IF(N4007="zákl. přenesená",J4007,0)</f>
        <v>0</v>
      </c>
      <c r="BH4007" s="227">
        <f>IF(N4007="sníž. přenesená",J4007,0)</f>
        <v>0</v>
      </c>
      <c r="BI4007" s="227">
        <f>IF(N4007="nulová",J4007,0)</f>
        <v>0</v>
      </c>
      <c r="BJ4007" s="19" t="s">
        <v>80</v>
      </c>
      <c r="BK4007" s="227">
        <f>ROUND(I4007*H4007,2)</f>
        <v>0</v>
      </c>
      <c r="BL4007" s="19" t="s">
        <v>286</v>
      </c>
      <c r="BM4007" s="226" t="s">
        <v>4389</v>
      </c>
    </row>
    <row r="4008" s="2" customFormat="1">
      <c r="A4008" s="40"/>
      <c r="B4008" s="41"/>
      <c r="C4008" s="42"/>
      <c r="D4008" s="228" t="s">
        <v>189</v>
      </c>
      <c r="E4008" s="42"/>
      <c r="F4008" s="229" t="s">
        <v>4388</v>
      </c>
      <c r="G4008" s="42"/>
      <c r="H4008" s="42"/>
      <c r="I4008" s="230"/>
      <c r="J4008" s="42"/>
      <c r="K4008" s="42"/>
      <c r="L4008" s="46"/>
      <c r="M4008" s="231"/>
      <c r="N4008" s="232"/>
      <c r="O4008" s="86"/>
      <c r="P4008" s="86"/>
      <c r="Q4008" s="86"/>
      <c r="R4008" s="86"/>
      <c r="S4008" s="86"/>
      <c r="T4008" s="87"/>
      <c r="U4008" s="40"/>
      <c r="V4008" s="40"/>
      <c r="W4008" s="40"/>
      <c r="X4008" s="40"/>
      <c r="Y4008" s="40"/>
      <c r="Z4008" s="40"/>
      <c r="AA4008" s="40"/>
      <c r="AB4008" s="40"/>
      <c r="AC4008" s="40"/>
      <c r="AD4008" s="40"/>
      <c r="AE4008" s="40"/>
      <c r="AT4008" s="19" t="s">
        <v>189</v>
      </c>
      <c r="AU4008" s="19" t="s">
        <v>82</v>
      </c>
    </row>
    <row r="4009" s="2" customFormat="1" ht="24.15" customHeight="1">
      <c r="A4009" s="40"/>
      <c r="B4009" s="41"/>
      <c r="C4009" s="215" t="s">
        <v>4390</v>
      </c>
      <c r="D4009" s="215" t="s">
        <v>182</v>
      </c>
      <c r="E4009" s="216" t="s">
        <v>4391</v>
      </c>
      <c r="F4009" s="217" t="s">
        <v>4392</v>
      </c>
      <c r="G4009" s="218" t="s">
        <v>197</v>
      </c>
      <c r="H4009" s="219">
        <v>1</v>
      </c>
      <c r="I4009" s="220"/>
      <c r="J4009" s="221">
        <f>ROUND(I4009*H4009,2)</f>
        <v>0</v>
      </c>
      <c r="K4009" s="217" t="s">
        <v>19</v>
      </c>
      <c r="L4009" s="46"/>
      <c r="M4009" s="222" t="s">
        <v>19</v>
      </c>
      <c r="N4009" s="223" t="s">
        <v>43</v>
      </c>
      <c r="O4009" s="86"/>
      <c r="P4009" s="224">
        <f>O4009*H4009</f>
        <v>0</v>
      </c>
      <c r="Q4009" s="224">
        <v>0</v>
      </c>
      <c r="R4009" s="224">
        <f>Q4009*H4009</f>
        <v>0</v>
      </c>
      <c r="S4009" s="224">
        <v>0</v>
      </c>
      <c r="T4009" s="225">
        <f>S4009*H4009</f>
        <v>0</v>
      </c>
      <c r="U4009" s="40"/>
      <c r="V4009" s="40"/>
      <c r="W4009" s="40"/>
      <c r="X4009" s="40"/>
      <c r="Y4009" s="40"/>
      <c r="Z4009" s="40"/>
      <c r="AA4009" s="40"/>
      <c r="AB4009" s="40"/>
      <c r="AC4009" s="40"/>
      <c r="AD4009" s="40"/>
      <c r="AE4009" s="40"/>
      <c r="AR4009" s="226" t="s">
        <v>286</v>
      </c>
      <c r="AT4009" s="226" t="s">
        <v>182</v>
      </c>
      <c r="AU4009" s="226" t="s">
        <v>82</v>
      </c>
      <c r="AY4009" s="19" t="s">
        <v>180</v>
      </c>
      <c r="BE4009" s="227">
        <f>IF(N4009="základní",J4009,0)</f>
        <v>0</v>
      </c>
      <c r="BF4009" s="227">
        <f>IF(N4009="snížená",J4009,0)</f>
        <v>0</v>
      </c>
      <c r="BG4009" s="227">
        <f>IF(N4009="zákl. přenesená",J4009,0)</f>
        <v>0</v>
      </c>
      <c r="BH4009" s="227">
        <f>IF(N4009="sníž. přenesená",J4009,0)</f>
        <v>0</v>
      </c>
      <c r="BI4009" s="227">
        <f>IF(N4009="nulová",J4009,0)</f>
        <v>0</v>
      </c>
      <c r="BJ4009" s="19" t="s">
        <v>80</v>
      </c>
      <c r="BK4009" s="227">
        <f>ROUND(I4009*H4009,2)</f>
        <v>0</v>
      </c>
      <c r="BL4009" s="19" t="s">
        <v>286</v>
      </c>
      <c r="BM4009" s="226" t="s">
        <v>4393</v>
      </c>
    </row>
    <row r="4010" s="2" customFormat="1">
      <c r="A4010" s="40"/>
      <c r="B4010" s="41"/>
      <c r="C4010" s="42"/>
      <c r="D4010" s="228" t="s">
        <v>189</v>
      </c>
      <c r="E4010" s="42"/>
      <c r="F4010" s="229" t="s">
        <v>4392</v>
      </c>
      <c r="G4010" s="42"/>
      <c r="H4010" s="42"/>
      <c r="I4010" s="230"/>
      <c r="J4010" s="42"/>
      <c r="K4010" s="42"/>
      <c r="L4010" s="46"/>
      <c r="M4010" s="231"/>
      <c r="N4010" s="232"/>
      <c r="O4010" s="86"/>
      <c r="P4010" s="86"/>
      <c r="Q4010" s="86"/>
      <c r="R4010" s="86"/>
      <c r="S4010" s="86"/>
      <c r="T4010" s="87"/>
      <c r="U4010" s="40"/>
      <c r="V4010" s="40"/>
      <c r="W4010" s="40"/>
      <c r="X4010" s="40"/>
      <c r="Y4010" s="40"/>
      <c r="Z4010" s="40"/>
      <c r="AA4010" s="40"/>
      <c r="AB4010" s="40"/>
      <c r="AC4010" s="40"/>
      <c r="AD4010" s="40"/>
      <c r="AE4010" s="40"/>
      <c r="AT4010" s="19" t="s">
        <v>189</v>
      </c>
      <c r="AU4010" s="19" t="s">
        <v>82</v>
      </c>
    </row>
    <row r="4011" s="2" customFormat="1" ht="24.15" customHeight="1">
      <c r="A4011" s="40"/>
      <c r="B4011" s="41"/>
      <c r="C4011" s="215" t="s">
        <v>3431</v>
      </c>
      <c r="D4011" s="215" t="s">
        <v>182</v>
      </c>
      <c r="E4011" s="216" t="s">
        <v>4394</v>
      </c>
      <c r="F4011" s="217" t="s">
        <v>4395</v>
      </c>
      <c r="G4011" s="218" t="s">
        <v>197</v>
      </c>
      <c r="H4011" s="219">
        <v>1</v>
      </c>
      <c r="I4011" s="220"/>
      <c r="J4011" s="221">
        <f>ROUND(I4011*H4011,2)</f>
        <v>0</v>
      </c>
      <c r="K4011" s="217" t="s">
        <v>19</v>
      </c>
      <c r="L4011" s="46"/>
      <c r="M4011" s="222" t="s">
        <v>19</v>
      </c>
      <c r="N4011" s="223" t="s">
        <v>43</v>
      </c>
      <c r="O4011" s="86"/>
      <c r="P4011" s="224">
        <f>O4011*H4011</f>
        <v>0</v>
      </c>
      <c r="Q4011" s="224">
        <v>0</v>
      </c>
      <c r="R4011" s="224">
        <f>Q4011*H4011</f>
        <v>0</v>
      </c>
      <c r="S4011" s="224">
        <v>0</v>
      </c>
      <c r="T4011" s="225">
        <f>S4011*H4011</f>
        <v>0</v>
      </c>
      <c r="U4011" s="40"/>
      <c r="V4011" s="40"/>
      <c r="W4011" s="40"/>
      <c r="X4011" s="40"/>
      <c r="Y4011" s="40"/>
      <c r="Z4011" s="40"/>
      <c r="AA4011" s="40"/>
      <c r="AB4011" s="40"/>
      <c r="AC4011" s="40"/>
      <c r="AD4011" s="40"/>
      <c r="AE4011" s="40"/>
      <c r="AR4011" s="226" t="s">
        <v>286</v>
      </c>
      <c r="AT4011" s="226" t="s">
        <v>182</v>
      </c>
      <c r="AU4011" s="226" t="s">
        <v>82</v>
      </c>
      <c r="AY4011" s="19" t="s">
        <v>180</v>
      </c>
      <c r="BE4011" s="227">
        <f>IF(N4011="základní",J4011,0)</f>
        <v>0</v>
      </c>
      <c r="BF4011" s="227">
        <f>IF(N4011="snížená",J4011,0)</f>
        <v>0</v>
      </c>
      <c r="BG4011" s="227">
        <f>IF(N4011="zákl. přenesená",J4011,0)</f>
        <v>0</v>
      </c>
      <c r="BH4011" s="227">
        <f>IF(N4011="sníž. přenesená",J4011,0)</f>
        <v>0</v>
      </c>
      <c r="BI4011" s="227">
        <f>IF(N4011="nulová",J4011,0)</f>
        <v>0</v>
      </c>
      <c r="BJ4011" s="19" t="s">
        <v>80</v>
      </c>
      <c r="BK4011" s="227">
        <f>ROUND(I4011*H4011,2)</f>
        <v>0</v>
      </c>
      <c r="BL4011" s="19" t="s">
        <v>286</v>
      </c>
      <c r="BM4011" s="226" t="s">
        <v>4396</v>
      </c>
    </row>
    <row r="4012" s="2" customFormat="1">
      <c r="A4012" s="40"/>
      <c r="B4012" s="41"/>
      <c r="C4012" s="42"/>
      <c r="D4012" s="228" t="s">
        <v>189</v>
      </c>
      <c r="E4012" s="42"/>
      <c r="F4012" s="229" t="s">
        <v>4395</v>
      </c>
      <c r="G4012" s="42"/>
      <c r="H4012" s="42"/>
      <c r="I4012" s="230"/>
      <c r="J4012" s="42"/>
      <c r="K4012" s="42"/>
      <c r="L4012" s="46"/>
      <c r="M4012" s="231"/>
      <c r="N4012" s="232"/>
      <c r="O4012" s="86"/>
      <c r="P4012" s="86"/>
      <c r="Q4012" s="86"/>
      <c r="R4012" s="86"/>
      <c r="S4012" s="86"/>
      <c r="T4012" s="87"/>
      <c r="U4012" s="40"/>
      <c r="V4012" s="40"/>
      <c r="W4012" s="40"/>
      <c r="X4012" s="40"/>
      <c r="Y4012" s="40"/>
      <c r="Z4012" s="40"/>
      <c r="AA4012" s="40"/>
      <c r="AB4012" s="40"/>
      <c r="AC4012" s="40"/>
      <c r="AD4012" s="40"/>
      <c r="AE4012" s="40"/>
      <c r="AT4012" s="19" t="s">
        <v>189</v>
      </c>
      <c r="AU4012" s="19" t="s">
        <v>82</v>
      </c>
    </row>
    <row r="4013" s="2" customFormat="1" ht="24.15" customHeight="1">
      <c r="A4013" s="40"/>
      <c r="B4013" s="41"/>
      <c r="C4013" s="215" t="s">
        <v>4397</v>
      </c>
      <c r="D4013" s="215" t="s">
        <v>182</v>
      </c>
      <c r="E4013" s="216" t="s">
        <v>4398</v>
      </c>
      <c r="F4013" s="217" t="s">
        <v>4399</v>
      </c>
      <c r="G4013" s="218" t="s">
        <v>197</v>
      </c>
      <c r="H4013" s="219">
        <v>1</v>
      </c>
      <c r="I4013" s="220"/>
      <c r="J4013" s="221">
        <f>ROUND(I4013*H4013,2)</f>
        <v>0</v>
      </c>
      <c r="K4013" s="217" t="s">
        <v>19</v>
      </c>
      <c r="L4013" s="46"/>
      <c r="M4013" s="222" t="s">
        <v>19</v>
      </c>
      <c r="N4013" s="223" t="s">
        <v>43</v>
      </c>
      <c r="O4013" s="86"/>
      <c r="P4013" s="224">
        <f>O4013*H4013</f>
        <v>0</v>
      </c>
      <c r="Q4013" s="224">
        <v>0</v>
      </c>
      <c r="R4013" s="224">
        <f>Q4013*H4013</f>
        <v>0</v>
      </c>
      <c r="S4013" s="224">
        <v>0</v>
      </c>
      <c r="T4013" s="225">
        <f>S4013*H4013</f>
        <v>0</v>
      </c>
      <c r="U4013" s="40"/>
      <c r="V4013" s="40"/>
      <c r="W4013" s="40"/>
      <c r="X4013" s="40"/>
      <c r="Y4013" s="40"/>
      <c r="Z4013" s="40"/>
      <c r="AA4013" s="40"/>
      <c r="AB4013" s="40"/>
      <c r="AC4013" s="40"/>
      <c r="AD4013" s="40"/>
      <c r="AE4013" s="40"/>
      <c r="AR4013" s="226" t="s">
        <v>286</v>
      </c>
      <c r="AT4013" s="226" t="s">
        <v>182</v>
      </c>
      <c r="AU4013" s="226" t="s">
        <v>82</v>
      </c>
      <c r="AY4013" s="19" t="s">
        <v>180</v>
      </c>
      <c r="BE4013" s="227">
        <f>IF(N4013="základní",J4013,0)</f>
        <v>0</v>
      </c>
      <c r="BF4013" s="227">
        <f>IF(N4013="snížená",J4013,0)</f>
        <v>0</v>
      </c>
      <c r="BG4013" s="227">
        <f>IF(N4013="zákl. přenesená",J4013,0)</f>
        <v>0</v>
      </c>
      <c r="BH4013" s="227">
        <f>IF(N4013="sníž. přenesená",J4013,0)</f>
        <v>0</v>
      </c>
      <c r="BI4013" s="227">
        <f>IF(N4013="nulová",J4013,0)</f>
        <v>0</v>
      </c>
      <c r="BJ4013" s="19" t="s">
        <v>80</v>
      </c>
      <c r="BK4013" s="227">
        <f>ROUND(I4013*H4013,2)</f>
        <v>0</v>
      </c>
      <c r="BL4013" s="19" t="s">
        <v>286</v>
      </c>
      <c r="BM4013" s="226" t="s">
        <v>4400</v>
      </c>
    </row>
    <row r="4014" s="2" customFormat="1">
      <c r="A4014" s="40"/>
      <c r="B4014" s="41"/>
      <c r="C4014" s="42"/>
      <c r="D4014" s="228" t="s">
        <v>189</v>
      </c>
      <c r="E4014" s="42"/>
      <c r="F4014" s="229" t="s">
        <v>4399</v>
      </c>
      <c r="G4014" s="42"/>
      <c r="H4014" s="42"/>
      <c r="I4014" s="230"/>
      <c r="J4014" s="42"/>
      <c r="K4014" s="42"/>
      <c r="L4014" s="46"/>
      <c r="M4014" s="231"/>
      <c r="N4014" s="232"/>
      <c r="O4014" s="86"/>
      <c r="P4014" s="86"/>
      <c r="Q4014" s="86"/>
      <c r="R4014" s="86"/>
      <c r="S4014" s="86"/>
      <c r="T4014" s="87"/>
      <c r="U4014" s="40"/>
      <c r="V4014" s="40"/>
      <c r="W4014" s="40"/>
      <c r="X4014" s="40"/>
      <c r="Y4014" s="40"/>
      <c r="Z4014" s="40"/>
      <c r="AA4014" s="40"/>
      <c r="AB4014" s="40"/>
      <c r="AC4014" s="40"/>
      <c r="AD4014" s="40"/>
      <c r="AE4014" s="40"/>
      <c r="AT4014" s="19" t="s">
        <v>189</v>
      </c>
      <c r="AU4014" s="19" t="s">
        <v>82</v>
      </c>
    </row>
    <row r="4015" s="2" customFormat="1" ht="24.15" customHeight="1">
      <c r="A4015" s="40"/>
      <c r="B4015" s="41"/>
      <c r="C4015" s="215" t="s">
        <v>4401</v>
      </c>
      <c r="D4015" s="215" t="s">
        <v>182</v>
      </c>
      <c r="E4015" s="216" t="s">
        <v>4402</v>
      </c>
      <c r="F4015" s="217" t="s">
        <v>4403</v>
      </c>
      <c r="G4015" s="218" t="s">
        <v>197</v>
      </c>
      <c r="H4015" s="219">
        <v>1</v>
      </c>
      <c r="I4015" s="220"/>
      <c r="J4015" s="221">
        <f>ROUND(I4015*H4015,2)</f>
        <v>0</v>
      </c>
      <c r="K4015" s="217" t="s">
        <v>19</v>
      </c>
      <c r="L4015" s="46"/>
      <c r="M4015" s="222" t="s">
        <v>19</v>
      </c>
      <c r="N4015" s="223" t="s">
        <v>43</v>
      </c>
      <c r="O4015" s="86"/>
      <c r="P4015" s="224">
        <f>O4015*H4015</f>
        <v>0</v>
      </c>
      <c r="Q4015" s="224">
        <v>0</v>
      </c>
      <c r="R4015" s="224">
        <f>Q4015*H4015</f>
        <v>0</v>
      </c>
      <c r="S4015" s="224">
        <v>0</v>
      </c>
      <c r="T4015" s="225">
        <f>S4015*H4015</f>
        <v>0</v>
      </c>
      <c r="U4015" s="40"/>
      <c r="V4015" s="40"/>
      <c r="W4015" s="40"/>
      <c r="X4015" s="40"/>
      <c r="Y4015" s="40"/>
      <c r="Z4015" s="40"/>
      <c r="AA4015" s="40"/>
      <c r="AB4015" s="40"/>
      <c r="AC4015" s="40"/>
      <c r="AD4015" s="40"/>
      <c r="AE4015" s="40"/>
      <c r="AR4015" s="226" t="s">
        <v>286</v>
      </c>
      <c r="AT4015" s="226" t="s">
        <v>182</v>
      </c>
      <c r="AU4015" s="226" t="s">
        <v>82</v>
      </c>
      <c r="AY4015" s="19" t="s">
        <v>180</v>
      </c>
      <c r="BE4015" s="227">
        <f>IF(N4015="základní",J4015,0)</f>
        <v>0</v>
      </c>
      <c r="BF4015" s="227">
        <f>IF(N4015="snížená",J4015,0)</f>
        <v>0</v>
      </c>
      <c r="BG4015" s="227">
        <f>IF(N4015="zákl. přenesená",J4015,0)</f>
        <v>0</v>
      </c>
      <c r="BH4015" s="227">
        <f>IF(N4015="sníž. přenesená",J4015,0)</f>
        <v>0</v>
      </c>
      <c r="BI4015" s="227">
        <f>IF(N4015="nulová",J4015,0)</f>
        <v>0</v>
      </c>
      <c r="BJ4015" s="19" t="s">
        <v>80</v>
      </c>
      <c r="BK4015" s="227">
        <f>ROUND(I4015*H4015,2)</f>
        <v>0</v>
      </c>
      <c r="BL4015" s="19" t="s">
        <v>286</v>
      </c>
      <c r="BM4015" s="226" t="s">
        <v>4404</v>
      </c>
    </row>
    <row r="4016" s="2" customFormat="1">
      <c r="A4016" s="40"/>
      <c r="B4016" s="41"/>
      <c r="C4016" s="42"/>
      <c r="D4016" s="228" t="s">
        <v>189</v>
      </c>
      <c r="E4016" s="42"/>
      <c r="F4016" s="229" t="s">
        <v>4405</v>
      </c>
      <c r="G4016" s="42"/>
      <c r="H4016" s="42"/>
      <c r="I4016" s="230"/>
      <c r="J4016" s="42"/>
      <c r="K4016" s="42"/>
      <c r="L4016" s="46"/>
      <c r="M4016" s="231"/>
      <c r="N4016" s="232"/>
      <c r="O4016" s="86"/>
      <c r="P4016" s="86"/>
      <c r="Q4016" s="86"/>
      <c r="R4016" s="86"/>
      <c r="S4016" s="86"/>
      <c r="T4016" s="87"/>
      <c r="U4016" s="40"/>
      <c r="V4016" s="40"/>
      <c r="W4016" s="40"/>
      <c r="X4016" s="40"/>
      <c r="Y4016" s="40"/>
      <c r="Z4016" s="40"/>
      <c r="AA4016" s="40"/>
      <c r="AB4016" s="40"/>
      <c r="AC4016" s="40"/>
      <c r="AD4016" s="40"/>
      <c r="AE4016" s="40"/>
      <c r="AT4016" s="19" t="s">
        <v>189</v>
      </c>
      <c r="AU4016" s="19" t="s">
        <v>82</v>
      </c>
    </row>
    <row r="4017" s="2" customFormat="1" ht="24.15" customHeight="1">
      <c r="A4017" s="40"/>
      <c r="B4017" s="41"/>
      <c r="C4017" s="215" t="s">
        <v>4406</v>
      </c>
      <c r="D4017" s="215" t="s">
        <v>182</v>
      </c>
      <c r="E4017" s="216" t="s">
        <v>4407</v>
      </c>
      <c r="F4017" s="217" t="s">
        <v>4408</v>
      </c>
      <c r="G4017" s="218" t="s">
        <v>197</v>
      </c>
      <c r="H4017" s="219">
        <v>1</v>
      </c>
      <c r="I4017" s="220"/>
      <c r="J4017" s="221">
        <f>ROUND(I4017*H4017,2)</f>
        <v>0</v>
      </c>
      <c r="K4017" s="217" t="s">
        <v>19</v>
      </c>
      <c r="L4017" s="46"/>
      <c r="M4017" s="222" t="s">
        <v>19</v>
      </c>
      <c r="N4017" s="223" t="s">
        <v>43</v>
      </c>
      <c r="O4017" s="86"/>
      <c r="P4017" s="224">
        <f>O4017*H4017</f>
        <v>0</v>
      </c>
      <c r="Q4017" s="224">
        <v>0</v>
      </c>
      <c r="R4017" s="224">
        <f>Q4017*H4017</f>
        <v>0</v>
      </c>
      <c r="S4017" s="224">
        <v>0</v>
      </c>
      <c r="T4017" s="225">
        <f>S4017*H4017</f>
        <v>0</v>
      </c>
      <c r="U4017" s="40"/>
      <c r="V4017" s="40"/>
      <c r="W4017" s="40"/>
      <c r="X4017" s="40"/>
      <c r="Y4017" s="40"/>
      <c r="Z4017" s="40"/>
      <c r="AA4017" s="40"/>
      <c r="AB4017" s="40"/>
      <c r="AC4017" s="40"/>
      <c r="AD4017" s="40"/>
      <c r="AE4017" s="40"/>
      <c r="AR4017" s="226" t="s">
        <v>286</v>
      </c>
      <c r="AT4017" s="226" t="s">
        <v>182</v>
      </c>
      <c r="AU4017" s="226" t="s">
        <v>82</v>
      </c>
      <c r="AY4017" s="19" t="s">
        <v>180</v>
      </c>
      <c r="BE4017" s="227">
        <f>IF(N4017="základní",J4017,0)</f>
        <v>0</v>
      </c>
      <c r="BF4017" s="227">
        <f>IF(N4017="snížená",J4017,0)</f>
        <v>0</v>
      </c>
      <c r="BG4017" s="227">
        <f>IF(N4017="zákl. přenesená",J4017,0)</f>
        <v>0</v>
      </c>
      <c r="BH4017" s="227">
        <f>IF(N4017="sníž. přenesená",J4017,0)</f>
        <v>0</v>
      </c>
      <c r="BI4017" s="227">
        <f>IF(N4017="nulová",J4017,0)</f>
        <v>0</v>
      </c>
      <c r="BJ4017" s="19" t="s">
        <v>80</v>
      </c>
      <c r="BK4017" s="227">
        <f>ROUND(I4017*H4017,2)</f>
        <v>0</v>
      </c>
      <c r="BL4017" s="19" t="s">
        <v>286</v>
      </c>
      <c r="BM4017" s="226" t="s">
        <v>4409</v>
      </c>
    </row>
    <row r="4018" s="2" customFormat="1">
      <c r="A4018" s="40"/>
      <c r="B4018" s="41"/>
      <c r="C4018" s="42"/>
      <c r="D4018" s="228" t="s">
        <v>189</v>
      </c>
      <c r="E4018" s="42"/>
      <c r="F4018" s="229" t="s">
        <v>4408</v>
      </c>
      <c r="G4018" s="42"/>
      <c r="H4018" s="42"/>
      <c r="I4018" s="230"/>
      <c r="J4018" s="42"/>
      <c r="K4018" s="42"/>
      <c r="L4018" s="46"/>
      <c r="M4018" s="231"/>
      <c r="N4018" s="232"/>
      <c r="O4018" s="86"/>
      <c r="P4018" s="86"/>
      <c r="Q4018" s="86"/>
      <c r="R4018" s="86"/>
      <c r="S4018" s="86"/>
      <c r="T4018" s="87"/>
      <c r="U4018" s="40"/>
      <c r="V4018" s="40"/>
      <c r="W4018" s="40"/>
      <c r="X4018" s="40"/>
      <c r="Y4018" s="40"/>
      <c r="Z4018" s="40"/>
      <c r="AA4018" s="40"/>
      <c r="AB4018" s="40"/>
      <c r="AC4018" s="40"/>
      <c r="AD4018" s="40"/>
      <c r="AE4018" s="40"/>
      <c r="AT4018" s="19" t="s">
        <v>189</v>
      </c>
      <c r="AU4018" s="19" t="s">
        <v>82</v>
      </c>
    </row>
    <row r="4019" s="2" customFormat="1" ht="24.15" customHeight="1">
      <c r="A4019" s="40"/>
      <c r="B4019" s="41"/>
      <c r="C4019" s="215" t="s">
        <v>4410</v>
      </c>
      <c r="D4019" s="215" t="s">
        <v>182</v>
      </c>
      <c r="E4019" s="216" t="s">
        <v>4411</v>
      </c>
      <c r="F4019" s="217" t="s">
        <v>4412</v>
      </c>
      <c r="G4019" s="218" t="s">
        <v>197</v>
      </c>
      <c r="H4019" s="219">
        <v>1</v>
      </c>
      <c r="I4019" s="220"/>
      <c r="J4019" s="221">
        <f>ROUND(I4019*H4019,2)</f>
        <v>0</v>
      </c>
      <c r="K4019" s="217" t="s">
        <v>19</v>
      </c>
      <c r="L4019" s="46"/>
      <c r="M4019" s="222" t="s">
        <v>19</v>
      </c>
      <c r="N4019" s="223" t="s">
        <v>43</v>
      </c>
      <c r="O4019" s="86"/>
      <c r="P4019" s="224">
        <f>O4019*H4019</f>
        <v>0</v>
      </c>
      <c r="Q4019" s="224">
        <v>0</v>
      </c>
      <c r="R4019" s="224">
        <f>Q4019*H4019</f>
        <v>0</v>
      </c>
      <c r="S4019" s="224">
        <v>0</v>
      </c>
      <c r="T4019" s="225">
        <f>S4019*H4019</f>
        <v>0</v>
      </c>
      <c r="U4019" s="40"/>
      <c r="V4019" s="40"/>
      <c r="W4019" s="40"/>
      <c r="X4019" s="40"/>
      <c r="Y4019" s="40"/>
      <c r="Z4019" s="40"/>
      <c r="AA4019" s="40"/>
      <c r="AB4019" s="40"/>
      <c r="AC4019" s="40"/>
      <c r="AD4019" s="40"/>
      <c r="AE4019" s="40"/>
      <c r="AR4019" s="226" t="s">
        <v>286</v>
      </c>
      <c r="AT4019" s="226" t="s">
        <v>182</v>
      </c>
      <c r="AU4019" s="226" t="s">
        <v>82</v>
      </c>
      <c r="AY4019" s="19" t="s">
        <v>180</v>
      </c>
      <c r="BE4019" s="227">
        <f>IF(N4019="základní",J4019,0)</f>
        <v>0</v>
      </c>
      <c r="BF4019" s="227">
        <f>IF(N4019="snížená",J4019,0)</f>
        <v>0</v>
      </c>
      <c r="BG4019" s="227">
        <f>IF(N4019="zákl. přenesená",J4019,0)</f>
        <v>0</v>
      </c>
      <c r="BH4019" s="227">
        <f>IF(N4019="sníž. přenesená",J4019,0)</f>
        <v>0</v>
      </c>
      <c r="BI4019" s="227">
        <f>IF(N4019="nulová",J4019,0)</f>
        <v>0</v>
      </c>
      <c r="BJ4019" s="19" t="s">
        <v>80</v>
      </c>
      <c r="BK4019" s="227">
        <f>ROUND(I4019*H4019,2)</f>
        <v>0</v>
      </c>
      <c r="BL4019" s="19" t="s">
        <v>286</v>
      </c>
      <c r="BM4019" s="226" t="s">
        <v>4413</v>
      </c>
    </row>
    <row r="4020" s="2" customFormat="1">
      <c r="A4020" s="40"/>
      <c r="B4020" s="41"/>
      <c r="C4020" s="42"/>
      <c r="D4020" s="228" t="s">
        <v>189</v>
      </c>
      <c r="E4020" s="42"/>
      <c r="F4020" s="229" t="s">
        <v>4412</v>
      </c>
      <c r="G4020" s="42"/>
      <c r="H4020" s="42"/>
      <c r="I4020" s="230"/>
      <c r="J4020" s="42"/>
      <c r="K4020" s="42"/>
      <c r="L4020" s="46"/>
      <c r="M4020" s="231"/>
      <c r="N4020" s="232"/>
      <c r="O4020" s="86"/>
      <c r="P4020" s="86"/>
      <c r="Q4020" s="86"/>
      <c r="R4020" s="86"/>
      <c r="S4020" s="86"/>
      <c r="T4020" s="87"/>
      <c r="U4020" s="40"/>
      <c r="V4020" s="40"/>
      <c r="W4020" s="40"/>
      <c r="X4020" s="40"/>
      <c r="Y4020" s="40"/>
      <c r="Z4020" s="40"/>
      <c r="AA4020" s="40"/>
      <c r="AB4020" s="40"/>
      <c r="AC4020" s="40"/>
      <c r="AD4020" s="40"/>
      <c r="AE4020" s="40"/>
      <c r="AT4020" s="19" t="s">
        <v>189</v>
      </c>
      <c r="AU4020" s="19" t="s">
        <v>82</v>
      </c>
    </row>
    <row r="4021" s="2" customFormat="1" ht="24.15" customHeight="1">
      <c r="A4021" s="40"/>
      <c r="B4021" s="41"/>
      <c r="C4021" s="215" t="s">
        <v>4414</v>
      </c>
      <c r="D4021" s="215" t="s">
        <v>182</v>
      </c>
      <c r="E4021" s="216" t="s">
        <v>4415</v>
      </c>
      <c r="F4021" s="217" t="s">
        <v>4416</v>
      </c>
      <c r="G4021" s="218" t="s">
        <v>197</v>
      </c>
      <c r="H4021" s="219">
        <v>1</v>
      </c>
      <c r="I4021" s="220"/>
      <c r="J4021" s="221">
        <f>ROUND(I4021*H4021,2)</f>
        <v>0</v>
      </c>
      <c r="K4021" s="217" t="s">
        <v>19</v>
      </c>
      <c r="L4021" s="46"/>
      <c r="M4021" s="222" t="s">
        <v>19</v>
      </c>
      <c r="N4021" s="223" t="s">
        <v>43</v>
      </c>
      <c r="O4021" s="86"/>
      <c r="P4021" s="224">
        <f>O4021*H4021</f>
        <v>0</v>
      </c>
      <c r="Q4021" s="224">
        <v>0</v>
      </c>
      <c r="R4021" s="224">
        <f>Q4021*H4021</f>
        <v>0</v>
      </c>
      <c r="S4021" s="224">
        <v>0</v>
      </c>
      <c r="T4021" s="225">
        <f>S4021*H4021</f>
        <v>0</v>
      </c>
      <c r="U4021" s="40"/>
      <c r="V4021" s="40"/>
      <c r="W4021" s="40"/>
      <c r="X4021" s="40"/>
      <c r="Y4021" s="40"/>
      <c r="Z4021" s="40"/>
      <c r="AA4021" s="40"/>
      <c r="AB4021" s="40"/>
      <c r="AC4021" s="40"/>
      <c r="AD4021" s="40"/>
      <c r="AE4021" s="40"/>
      <c r="AR4021" s="226" t="s">
        <v>286</v>
      </c>
      <c r="AT4021" s="226" t="s">
        <v>182</v>
      </c>
      <c r="AU4021" s="226" t="s">
        <v>82</v>
      </c>
      <c r="AY4021" s="19" t="s">
        <v>180</v>
      </c>
      <c r="BE4021" s="227">
        <f>IF(N4021="základní",J4021,0)</f>
        <v>0</v>
      </c>
      <c r="BF4021" s="227">
        <f>IF(N4021="snížená",J4021,0)</f>
        <v>0</v>
      </c>
      <c r="BG4021" s="227">
        <f>IF(N4021="zákl. přenesená",J4021,0)</f>
        <v>0</v>
      </c>
      <c r="BH4021" s="227">
        <f>IF(N4021="sníž. přenesená",J4021,0)</f>
        <v>0</v>
      </c>
      <c r="BI4021" s="227">
        <f>IF(N4021="nulová",J4021,0)</f>
        <v>0</v>
      </c>
      <c r="BJ4021" s="19" t="s">
        <v>80</v>
      </c>
      <c r="BK4021" s="227">
        <f>ROUND(I4021*H4021,2)</f>
        <v>0</v>
      </c>
      <c r="BL4021" s="19" t="s">
        <v>286</v>
      </c>
      <c r="BM4021" s="226" t="s">
        <v>4417</v>
      </c>
    </row>
    <row r="4022" s="2" customFormat="1">
      <c r="A4022" s="40"/>
      <c r="B4022" s="41"/>
      <c r="C4022" s="42"/>
      <c r="D4022" s="228" t="s">
        <v>189</v>
      </c>
      <c r="E4022" s="42"/>
      <c r="F4022" s="229" t="s">
        <v>4416</v>
      </c>
      <c r="G4022" s="42"/>
      <c r="H4022" s="42"/>
      <c r="I4022" s="230"/>
      <c r="J4022" s="42"/>
      <c r="K4022" s="42"/>
      <c r="L4022" s="46"/>
      <c r="M4022" s="231"/>
      <c r="N4022" s="232"/>
      <c r="O4022" s="86"/>
      <c r="P4022" s="86"/>
      <c r="Q4022" s="86"/>
      <c r="R4022" s="86"/>
      <c r="S4022" s="86"/>
      <c r="T4022" s="87"/>
      <c r="U4022" s="40"/>
      <c r="V4022" s="40"/>
      <c r="W4022" s="40"/>
      <c r="X4022" s="40"/>
      <c r="Y4022" s="40"/>
      <c r="Z4022" s="40"/>
      <c r="AA4022" s="40"/>
      <c r="AB4022" s="40"/>
      <c r="AC4022" s="40"/>
      <c r="AD4022" s="40"/>
      <c r="AE4022" s="40"/>
      <c r="AT4022" s="19" t="s">
        <v>189</v>
      </c>
      <c r="AU4022" s="19" t="s">
        <v>82</v>
      </c>
    </row>
    <row r="4023" s="2" customFormat="1" ht="24.15" customHeight="1">
      <c r="A4023" s="40"/>
      <c r="B4023" s="41"/>
      <c r="C4023" s="215" t="s">
        <v>4418</v>
      </c>
      <c r="D4023" s="215" t="s">
        <v>182</v>
      </c>
      <c r="E4023" s="216" t="s">
        <v>4419</v>
      </c>
      <c r="F4023" s="217" t="s">
        <v>4420</v>
      </c>
      <c r="G4023" s="218" t="s">
        <v>197</v>
      </c>
      <c r="H4023" s="219">
        <v>1</v>
      </c>
      <c r="I4023" s="220"/>
      <c r="J4023" s="221">
        <f>ROUND(I4023*H4023,2)</f>
        <v>0</v>
      </c>
      <c r="K4023" s="217" t="s">
        <v>19</v>
      </c>
      <c r="L4023" s="46"/>
      <c r="M4023" s="222" t="s">
        <v>19</v>
      </c>
      <c r="N4023" s="223" t="s">
        <v>43</v>
      </c>
      <c r="O4023" s="86"/>
      <c r="P4023" s="224">
        <f>O4023*H4023</f>
        <v>0</v>
      </c>
      <c r="Q4023" s="224">
        <v>0</v>
      </c>
      <c r="R4023" s="224">
        <f>Q4023*H4023</f>
        <v>0</v>
      </c>
      <c r="S4023" s="224">
        <v>0</v>
      </c>
      <c r="T4023" s="225">
        <f>S4023*H4023</f>
        <v>0</v>
      </c>
      <c r="U4023" s="40"/>
      <c r="V4023" s="40"/>
      <c r="W4023" s="40"/>
      <c r="X4023" s="40"/>
      <c r="Y4023" s="40"/>
      <c r="Z4023" s="40"/>
      <c r="AA4023" s="40"/>
      <c r="AB4023" s="40"/>
      <c r="AC4023" s="40"/>
      <c r="AD4023" s="40"/>
      <c r="AE4023" s="40"/>
      <c r="AR4023" s="226" t="s">
        <v>286</v>
      </c>
      <c r="AT4023" s="226" t="s">
        <v>182</v>
      </c>
      <c r="AU4023" s="226" t="s">
        <v>82</v>
      </c>
      <c r="AY4023" s="19" t="s">
        <v>180</v>
      </c>
      <c r="BE4023" s="227">
        <f>IF(N4023="základní",J4023,0)</f>
        <v>0</v>
      </c>
      <c r="BF4023" s="227">
        <f>IF(N4023="snížená",J4023,0)</f>
        <v>0</v>
      </c>
      <c r="BG4023" s="227">
        <f>IF(N4023="zákl. přenesená",J4023,0)</f>
        <v>0</v>
      </c>
      <c r="BH4023" s="227">
        <f>IF(N4023="sníž. přenesená",J4023,0)</f>
        <v>0</v>
      </c>
      <c r="BI4023" s="227">
        <f>IF(N4023="nulová",J4023,0)</f>
        <v>0</v>
      </c>
      <c r="BJ4023" s="19" t="s">
        <v>80</v>
      </c>
      <c r="BK4023" s="227">
        <f>ROUND(I4023*H4023,2)</f>
        <v>0</v>
      </c>
      <c r="BL4023" s="19" t="s">
        <v>286</v>
      </c>
      <c r="BM4023" s="226" t="s">
        <v>4421</v>
      </c>
    </row>
    <row r="4024" s="2" customFormat="1">
      <c r="A4024" s="40"/>
      <c r="B4024" s="41"/>
      <c r="C4024" s="42"/>
      <c r="D4024" s="228" t="s">
        <v>189</v>
      </c>
      <c r="E4024" s="42"/>
      <c r="F4024" s="229" t="s">
        <v>4420</v>
      </c>
      <c r="G4024" s="42"/>
      <c r="H4024" s="42"/>
      <c r="I4024" s="230"/>
      <c r="J4024" s="42"/>
      <c r="K4024" s="42"/>
      <c r="L4024" s="46"/>
      <c r="M4024" s="231"/>
      <c r="N4024" s="232"/>
      <c r="O4024" s="86"/>
      <c r="P4024" s="86"/>
      <c r="Q4024" s="86"/>
      <c r="R4024" s="86"/>
      <c r="S4024" s="86"/>
      <c r="T4024" s="87"/>
      <c r="U4024" s="40"/>
      <c r="V4024" s="40"/>
      <c r="W4024" s="40"/>
      <c r="X4024" s="40"/>
      <c r="Y4024" s="40"/>
      <c r="Z4024" s="40"/>
      <c r="AA4024" s="40"/>
      <c r="AB4024" s="40"/>
      <c r="AC4024" s="40"/>
      <c r="AD4024" s="40"/>
      <c r="AE4024" s="40"/>
      <c r="AT4024" s="19" t="s">
        <v>189</v>
      </c>
      <c r="AU4024" s="19" t="s">
        <v>82</v>
      </c>
    </row>
    <row r="4025" s="2" customFormat="1" ht="24.15" customHeight="1">
      <c r="A4025" s="40"/>
      <c r="B4025" s="41"/>
      <c r="C4025" s="215" t="s">
        <v>4422</v>
      </c>
      <c r="D4025" s="215" t="s">
        <v>182</v>
      </c>
      <c r="E4025" s="216" t="s">
        <v>4423</v>
      </c>
      <c r="F4025" s="217" t="s">
        <v>4424</v>
      </c>
      <c r="G4025" s="218" t="s">
        <v>197</v>
      </c>
      <c r="H4025" s="219">
        <v>1</v>
      </c>
      <c r="I4025" s="220"/>
      <c r="J4025" s="221">
        <f>ROUND(I4025*H4025,2)</f>
        <v>0</v>
      </c>
      <c r="K4025" s="217" t="s">
        <v>19</v>
      </c>
      <c r="L4025" s="46"/>
      <c r="M4025" s="222" t="s">
        <v>19</v>
      </c>
      <c r="N4025" s="223" t="s">
        <v>43</v>
      </c>
      <c r="O4025" s="86"/>
      <c r="P4025" s="224">
        <f>O4025*H4025</f>
        <v>0</v>
      </c>
      <c r="Q4025" s="224">
        <v>0</v>
      </c>
      <c r="R4025" s="224">
        <f>Q4025*H4025</f>
        <v>0</v>
      </c>
      <c r="S4025" s="224">
        <v>0</v>
      </c>
      <c r="T4025" s="225">
        <f>S4025*H4025</f>
        <v>0</v>
      </c>
      <c r="U4025" s="40"/>
      <c r="V4025" s="40"/>
      <c r="W4025" s="40"/>
      <c r="X4025" s="40"/>
      <c r="Y4025" s="40"/>
      <c r="Z4025" s="40"/>
      <c r="AA4025" s="40"/>
      <c r="AB4025" s="40"/>
      <c r="AC4025" s="40"/>
      <c r="AD4025" s="40"/>
      <c r="AE4025" s="40"/>
      <c r="AR4025" s="226" t="s">
        <v>286</v>
      </c>
      <c r="AT4025" s="226" t="s">
        <v>182</v>
      </c>
      <c r="AU4025" s="226" t="s">
        <v>82</v>
      </c>
      <c r="AY4025" s="19" t="s">
        <v>180</v>
      </c>
      <c r="BE4025" s="227">
        <f>IF(N4025="základní",J4025,0)</f>
        <v>0</v>
      </c>
      <c r="BF4025" s="227">
        <f>IF(N4025="snížená",J4025,0)</f>
        <v>0</v>
      </c>
      <c r="BG4025" s="227">
        <f>IF(N4025="zákl. přenesená",J4025,0)</f>
        <v>0</v>
      </c>
      <c r="BH4025" s="227">
        <f>IF(N4025="sníž. přenesená",J4025,0)</f>
        <v>0</v>
      </c>
      <c r="BI4025" s="227">
        <f>IF(N4025="nulová",J4025,0)</f>
        <v>0</v>
      </c>
      <c r="BJ4025" s="19" t="s">
        <v>80</v>
      </c>
      <c r="BK4025" s="227">
        <f>ROUND(I4025*H4025,2)</f>
        <v>0</v>
      </c>
      <c r="BL4025" s="19" t="s">
        <v>286</v>
      </c>
      <c r="BM4025" s="226" t="s">
        <v>4425</v>
      </c>
    </row>
    <row r="4026" s="2" customFormat="1">
      <c r="A4026" s="40"/>
      <c r="B4026" s="41"/>
      <c r="C4026" s="42"/>
      <c r="D4026" s="228" t="s">
        <v>189</v>
      </c>
      <c r="E4026" s="42"/>
      <c r="F4026" s="229" t="s">
        <v>4424</v>
      </c>
      <c r="G4026" s="42"/>
      <c r="H4026" s="42"/>
      <c r="I4026" s="230"/>
      <c r="J4026" s="42"/>
      <c r="K4026" s="42"/>
      <c r="L4026" s="46"/>
      <c r="M4026" s="231"/>
      <c r="N4026" s="232"/>
      <c r="O4026" s="86"/>
      <c r="P4026" s="86"/>
      <c r="Q4026" s="86"/>
      <c r="R4026" s="86"/>
      <c r="S4026" s="86"/>
      <c r="T4026" s="87"/>
      <c r="U4026" s="40"/>
      <c r="V4026" s="40"/>
      <c r="W4026" s="40"/>
      <c r="X4026" s="40"/>
      <c r="Y4026" s="40"/>
      <c r="Z4026" s="40"/>
      <c r="AA4026" s="40"/>
      <c r="AB4026" s="40"/>
      <c r="AC4026" s="40"/>
      <c r="AD4026" s="40"/>
      <c r="AE4026" s="40"/>
      <c r="AT4026" s="19" t="s">
        <v>189</v>
      </c>
      <c r="AU4026" s="19" t="s">
        <v>82</v>
      </c>
    </row>
    <row r="4027" s="2" customFormat="1" ht="24.15" customHeight="1">
      <c r="A4027" s="40"/>
      <c r="B4027" s="41"/>
      <c r="C4027" s="215" t="s">
        <v>4426</v>
      </c>
      <c r="D4027" s="215" t="s">
        <v>182</v>
      </c>
      <c r="E4027" s="216" t="s">
        <v>4427</v>
      </c>
      <c r="F4027" s="217" t="s">
        <v>4428</v>
      </c>
      <c r="G4027" s="218" t="s">
        <v>197</v>
      </c>
      <c r="H4027" s="219">
        <v>1</v>
      </c>
      <c r="I4027" s="220"/>
      <c r="J4027" s="221">
        <f>ROUND(I4027*H4027,2)</f>
        <v>0</v>
      </c>
      <c r="K4027" s="217" t="s">
        <v>19</v>
      </c>
      <c r="L4027" s="46"/>
      <c r="M4027" s="222" t="s">
        <v>19</v>
      </c>
      <c r="N4027" s="223" t="s">
        <v>43</v>
      </c>
      <c r="O4027" s="86"/>
      <c r="P4027" s="224">
        <f>O4027*H4027</f>
        <v>0</v>
      </c>
      <c r="Q4027" s="224">
        <v>0</v>
      </c>
      <c r="R4027" s="224">
        <f>Q4027*H4027</f>
        <v>0</v>
      </c>
      <c r="S4027" s="224">
        <v>0</v>
      </c>
      <c r="T4027" s="225">
        <f>S4027*H4027</f>
        <v>0</v>
      </c>
      <c r="U4027" s="40"/>
      <c r="V4027" s="40"/>
      <c r="W4027" s="40"/>
      <c r="X4027" s="40"/>
      <c r="Y4027" s="40"/>
      <c r="Z4027" s="40"/>
      <c r="AA4027" s="40"/>
      <c r="AB4027" s="40"/>
      <c r="AC4027" s="40"/>
      <c r="AD4027" s="40"/>
      <c r="AE4027" s="40"/>
      <c r="AR4027" s="226" t="s">
        <v>286</v>
      </c>
      <c r="AT4027" s="226" t="s">
        <v>182</v>
      </c>
      <c r="AU4027" s="226" t="s">
        <v>82</v>
      </c>
      <c r="AY4027" s="19" t="s">
        <v>180</v>
      </c>
      <c r="BE4027" s="227">
        <f>IF(N4027="základní",J4027,0)</f>
        <v>0</v>
      </c>
      <c r="BF4027" s="227">
        <f>IF(N4027="snížená",J4027,0)</f>
        <v>0</v>
      </c>
      <c r="BG4027" s="227">
        <f>IF(N4027="zákl. přenesená",J4027,0)</f>
        <v>0</v>
      </c>
      <c r="BH4027" s="227">
        <f>IF(N4027="sníž. přenesená",J4027,0)</f>
        <v>0</v>
      </c>
      <c r="BI4027" s="227">
        <f>IF(N4027="nulová",J4027,0)</f>
        <v>0</v>
      </c>
      <c r="BJ4027" s="19" t="s">
        <v>80</v>
      </c>
      <c r="BK4027" s="227">
        <f>ROUND(I4027*H4027,2)</f>
        <v>0</v>
      </c>
      <c r="BL4027" s="19" t="s">
        <v>286</v>
      </c>
      <c r="BM4027" s="226" t="s">
        <v>4429</v>
      </c>
    </row>
    <row r="4028" s="2" customFormat="1">
      <c r="A4028" s="40"/>
      <c r="B4028" s="41"/>
      <c r="C4028" s="42"/>
      <c r="D4028" s="228" t="s">
        <v>189</v>
      </c>
      <c r="E4028" s="42"/>
      <c r="F4028" s="229" t="s">
        <v>4428</v>
      </c>
      <c r="G4028" s="42"/>
      <c r="H4028" s="42"/>
      <c r="I4028" s="230"/>
      <c r="J4028" s="42"/>
      <c r="K4028" s="42"/>
      <c r="L4028" s="46"/>
      <c r="M4028" s="231"/>
      <c r="N4028" s="232"/>
      <c r="O4028" s="86"/>
      <c r="P4028" s="86"/>
      <c r="Q4028" s="86"/>
      <c r="R4028" s="86"/>
      <c r="S4028" s="86"/>
      <c r="T4028" s="87"/>
      <c r="U4028" s="40"/>
      <c r="V4028" s="40"/>
      <c r="W4028" s="40"/>
      <c r="X4028" s="40"/>
      <c r="Y4028" s="40"/>
      <c r="Z4028" s="40"/>
      <c r="AA4028" s="40"/>
      <c r="AB4028" s="40"/>
      <c r="AC4028" s="40"/>
      <c r="AD4028" s="40"/>
      <c r="AE4028" s="40"/>
      <c r="AT4028" s="19" t="s">
        <v>189</v>
      </c>
      <c r="AU4028" s="19" t="s">
        <v>82</v>
      </c>
    </row>
    <row r="4029" s="2" customFormat="1" ht="24.15" customHeight="1">
      <c r="A4029" s="40"/>
      <c r="B4029" s="41"/>
      <c r="C4029" s="215" t="s">
        <v>4430</v>
      </c>
      <c r="D4029" s="215" t="s">
        <v>182</v>
      </c>
      <c r="E4029" s="216" t="s">
        <v>4431</v>
      </c>
      <c r="F4029" s="217" t="s">
        <v>4432</v>
      </c>
      <c r="G4029" s="218" t="s">
        <v>197</v>
      </c>
      <c r="H4029" s="219">
        <v>1</v>
      </c>
      <c r="I4029" s="220"/>
      <c r="J4029" s="221">
        <f>ROUND(I4029*H4029,2)</f>
        <v>0</v>
      </c>
      <c r="K4029" s="217" t="s">
        <v>19</v>
      </c>
      <c r="L4029" s="46"/>
      <c r="M4029" s="222" t="s">
        <v>19</v>
      </c>
      <c r="N4029" s="223" t="s">
        <v>43</v>
      </c>
      <c r="O4029" s="86"/>
      <c r="P4029" s="224">
        <f>O4029*H4029</f>
        <v>0</v>
      </c>
      <c r="Q4029" s="224">
        <v>0</v>
      </c>
      <c r="R4029" s="224">
        <f>Q4029*H4029</f>
        <v>0</v>
      </c>
      <c r="S4029" s="224">
        <v>0</v>
      </c>
      <c r="T4029" s="225">
        <f>S4029*H4029</f>
        <v>0</v>
      </c>
      <c r="U4029" s="40"/>
      <c r="V4029" s="40"/>
      <c r="W4029" s="40"/>
      <c r="X4029" s="40"/>
      <c r="Y4029" s="40"/>
      <c r="Z4029" s="40"/>
      <c r="AA4029" s="40"/>
      <c r="AB4029" s="40"/>
      <c r="AC4029" s="40"/>
      <c r="AD4029" s="40"/>
      <c r="AE4029" s="40"/>
      <c r="AR4029" s="226" t="s">
        <v>286</v>
      </c>
      <c r="AT4029" s="226" t="s">
        <v>182</v>
      </c>
      <c r="AU4029" s="226" t="s">
        <v>82</v>
      </c>
      <c r="AY4029" s="19" t="s">
        <v>180</v>
      </c>
      <c r="BE4029" s="227">
        <f>IF(N4029="základní",J4029,0)</f>
        <v>0</v>
      </c>
      <c r="BF4029" s="227">
        <f>IF(N4029="snížená",J4029,0)</f>
        <v>0</v>
      </c>
      <c r="BG4029" s="227">
        <f>IF(N4029="zákl. přenesená",J4029,0)</f>
        <v>0</v>
      </c>
      <c r="BH4029" s="227">
        <f>IF(N4029="sníž. přenesená",J4029,0)</f>
        <v>0</v>
      </c>
      <c r="BI4029" s="227">
        <f>IF(N4029="nulová",J4029,0)</f>
        <v>0</v>
      </c>
      <c r="BJ4029" s="19" t="s">
        <v>80</v>
      </c>
      <c r="BK4029" s="227">
        <f>ROUND(I4029*H4029,2)</f>
        <v>0</v>
      </c>
      <c r="BL4029" s="19" t="s">
        <v>286</v>
      </c>
      <c r="BM4029" s="226" t="s">
        <v>4433</v>
      </c>
    </row>
    <row r="4030" s="2" customFormat="1">
      <c r="A4030" s="40"/>
      <c r="B4030" s="41"/>
      <c r="C4030" s="42"/>
      <c r="D4030" s="228" t="s">
        <v>189</v>
      </c>
      <c r="E4030" s="42"/>
      <c r="F4030" s="229" t="s">
        <v>4432</v>
      </c>
      <c r="G4030" s="42"/>
      <c r="H4030" s="42"/>
      <c r="I4030" s="230"/>
      <c r="J4030" s="42"/>
      <c r="K4030" s="42"/>
      <c r="L4030" s="46"/>
      <c r="M4030" s="231"/>
      <c r="N4030" s="232"/>
      <c r="O4030" s="86"/>
      <c r="P4030" s="86"/>
      <c r="Q4030" s="86"/>
      <c r="R4030" s="86"/>
      <c r="S4030" s="86"/>
      <c r="T4030" s="87"/>
      <c r="U4030" s="40"/>
      <c r="V4030" s="40"/>
      <c r="W4030" s="40"/>
      <c r="X4030" s="40"/>
      <c r="Y4030" s="40"/>
      <c r="Z4030" s="40"/>
      <c r="AA4030" s="40"/>
      <c r="AB4030" s="40"/>
      <c r="AC4030" s="40"/>
      <c r="AD4030" s="40"/>
      <c r="AE4030" s="40"/>
      <c r="AT4030" s="19" t="s">
        <v>189</v>
      </c>
      <c r="AU4030" s="19" t="s">
        <v>82</v>
      </c>
    </row>
    <row r="4031" s="2" customFormat="1" ht="24.15" customHeight="1">
      <c r="A4031" s="40"/>
      <c r="B4031" s="41"/>
      <c r="C4031" s="215" t="s">
        <v>4434</v>
      </c>
      <c r="D4031" s="215" t="s">
        <v>182</v>
      </c>
      <c r="E4031" s="216" t="s">
        <v>4435</v>
      </c>
      <c r="F4031" s="217" t="s">
        <v>4436</v>
      </c>
      <c r="G4031" s="218" t="s">
        <v>197</v>
      </c>
      <c r="H4031" s="219">
        <v>1</v>
      </c>
      <c r="I4031" s="220"/>
      <c r="J4031" s="221">
        <f>ROUND(I4031*H4031,2)</f>
        <v>0</v>
      </c>
      <c r="K4031" s="217" t="s">
        <v>19</v>
      </c>
      <c r="L4031" s="46"/>
      <c r="M4031" s="222" t="s">
        <v>19</v>
      </c>
      <c r="N4031" s="223" t="s">
        <v>43</v>
      </c>
      <c r="O4031" s="86"/>
      <c r="P4031" s="224">
        <f>O4031*H4031</f>
        <v>0</v>
      </c>
      <c r="Q4031" s="224">
        <v>0</v>
      </c>
      <c r="R4031" s="224">
        <f>Q4031*H4031</f>
        <v>0</v>
      </c>
      <c r="S4031" s="224">
        <v>0</v>
      </c>
      <c r="T4031" s="225">
        <f>S4031*H4031</f>
        <v>0</v>
      </c>
      <c r="U4031" s="40"/>
      <c r="V4031" s="40"/>
      <c r="W4031" s="40"/>
      <c r="X4031" s="40"/>
      <c r="Y4031" s="40"/>
      <c r="Z4031" s="40"/>
      <c r="AA4031" s="40"/>
      <c r="AB4031" s="40"/>
      <c r="AC4031" s="40"/>
      <c r="AD4031" s="40"/>
      <c r="AE4031" s="40"/>
      <c r="AR4031" s="226" t="s">
        <v>286</v>
      </c>
      <c r="AT4031" s="226" t="s">
        <v>182</v>
      </c>
      <c r="AU4031" s="226" t="s">
        <v>82</v>
      </c>
      <c r="AY4031" s="19" t="s">
        <v>180</v>
      </c>
      <c r="BE4031" s="227">
        <f>IF(N4031="základní",J4031,0)</f>
        <v>0</v>
      </c>
      <c r="BF4031" s="227">
        <f>IF(N4031="snížená",J4031,0)</f>
        <v>0</v>
      </c>
      <c r="BG4031" s="227">
        <f>IF(N4031="zákl. přenesená",J4031,0)</f>
        <v>0</v>
      </c>
      <c r="BH4031" s="227">
        <f>IF(N4031="sníž. přenesená",J4031,0)</f>
        <v>0</v>
      </c>
      <c r="BI4031" s="227">
        <f>IF(N4031="nulová",J4031,0)</f>
        <v>0</v>
      </c>
      <c r="BJ4031" s="19" t="s">
        <v>80</v>
      </c>
      <c r="BK4031" s="227">
        <f>ROUND(I4031*H4031,2)</f>
        <v>0</v>
      </c>
      <c r="BL4031" s="19" t="s">
        <v>286</v>
      </c>
      <c r="BM4031" s="226" t="s">
        <v>4437</v>
      </c>
    </row>
    <row r="4032" s="2" customFormat="1">
      <c r="A4032" s="40"/>
      <c r="B4032" s="41"/>
      <c r="C4032" s="42"/>
      <c r="D4032" s="228" t="s">
        <v>189</v>
      </c>
      <c r="E4032" s="42"/>
      <c r="F4032" s="229" t="s">
        <v>4436</v>
      </c>
      <c r="G4032" s="42"/>
      <c r="H4032" s="42"/>
      <c r="I4032" s="230"/>
      <c r="J4032" s="42"/>
      <c r="K4032" s="42"/>
      <c r="L4032" s="46"/>
      <c r="M4032" s="231"/>
      <c r="N4032" s="232"/>
      <c r="O4032" s="86"/>
      <c r="P4032" s="86"/>
      <c r="Q4032" s="86"/>
      <c r="R4032" s="86"/>
      <c r="S4032" s="86"/>
      <c r="T4032" s="87"/>
      <c r="U4032" s="40"/>
      <c r="V4032" s="40"/>
      <c r="W4032" s="40"/>
      <c r="X4032" s="40"/>
      <c r="Y4032" s="40"/>
      <c r="Z4032" s="40"/>
      <c r="AA4032" s="40"/>
      <c r="AB4032" s="40"/>
      <c r="AC4032" s="40"/>
      <c r="AD4032" s="40"/>
      <c r="AE4032" s="40"/>
      <c r="AT4032" s="19" t="s">
        <v>189</v>
      </c>
      <c r="AU4032" s="19" t="s">
        <v>82</v>
      </c>
    </row>
    <row r="4033" s="2" customFormat="1" ht="24.15" customHeight="1">
      <c r="A4033" s="40"/>
      <c r="B4033" s="41"/>
      <c r="C4033" s="215" t="s">
        <v>4438</v>
      </c>
      <c r="D4033" s="215" t="s">
        <v>182</v>
      </c>
      <c r="E4033" s="216" t="s">
        <v>4439</v>
      </c>
      <c r="F4033" s="217" t="s">
        <v>4440</v>
      </c>
      <c r="G4033" s="218" t="s">
        <v>197</v>
      </c>
      <c r="H4033" s="219">
        <v>1</v>
      </c>
      <c r="I4033" s="220"/>
      <c r="J4033" s="221">
        <f>ROUND(I4033*H4033,2)</f>
        <v>0</v>
      </c>
      <c r="K4033" s="217" t="s">
        <v>19</v>
      </c>
      <c r="L4033" s="46"/>
      <c r="M4033" s="222" t="s">
        <v>19</v>
      </c>
      <c r="N4033" s="223" t="s">
        <v>43</v>
      </c>
      <c r="O4033" s="86"/>
      <c r="P4033" s="224">
        <f>O4033*H4033</f>
        <v>0</v>
      </c>
      <c r="Q4033" s="224">
        <v>0</v>
      </c>
      <c r="R4033" s="224">
        <f>Q4033*H4033</f>
        <v>0</v>
      </c>
      <c r="S4033" s="224">
        <v>0</v>
      </c>
      <c r="T4033" s="225">
        <f>S4033*H4033</f>
        <v>0</v>
      </c>
      <c r="U4033" s="40"/>
      <c r="V4033" s="40"/>
      <c r="W4033" s="40"/>
      <c r="X4033" s="40"/>
      <c r="Y4033" s="40"/>
      <c r="Z4033" s="40"/>
      <c r="AA4033" s="40"/>
      <c r="AB4033" s="40"/>
      <c r="AC4033" s="40"/>
      <c r="AD4033" s="40"/>
      <c r="AE4033" s="40"/>
      <c r="AR4033" s="226" t="s">
        <v>286</v>
      </c>
      <c r="AT4033" s="226" t="s">
        <v>182</v>
      </c>
      <c r="AU4033" s="226" t="s">
        <v>82</v>
      </c>
      <c r="AY4033" s="19" t="s">
        <v>180</v>
      </c>
      <c r="BE4033" s="227">
        <f>IF(N4033="základní",J4033,0)</f>
        <v>0</v>
      </c>
      <c r="BF4033" s="227">
        <f>IF(N4033="snížená",J4033,0)</f>
        <v>0</v>
      </c>
      <c r="BG4033" s="227">
        <f>IF(N4033="zákl. přenesená",J4033,0)</f>
        <v>0</v>
      </c>
      <c r="BH4033" s="227">
        <f>IF(N4033="sníž. přenesená",J4033,0)</f>
        <v>0</v>
      </c>
      <c r="BI4033" s="227">
        <f>IF(N4033="nulová",J4033,0)</f>
        <v>0</v>
      </c>
      <c r="BJ4033" s="19" t="s">
        <v>80</v>
      </c>
      <c r="BK4033" s="227">
        <f>ROUND(I4033*H4033,2)</f>
        <v>0</v>
      </c>
      <c r="BL4033" s="19" t="s">
        <v>286</v>
      </c>
      <c r="BM4033" s="226" t="s">
        <v>4441</v>
      </c>
    </row>
    <row r="4034" s="2" customFormat="1">
      <c r="A4034" s="40"/>
      <c r="B4034" s="41"/>
      <c r="C4034" s="42"/>
      <c r="D4034" s="228" t="s">
        <v>189</v>
      </c>
      <c r="E4034" s="42"/>
      <c r="F4034" s="229" t="s">
        <v>4442</v>
      </c>
      <c r="G4034" s="42"/>
      <c r="H4034" s="42"/>
      <c r="I4034" s="230"/>
      <c r="J4034" s="42"/>
      <c r="K4034" s="42"/>
      <c r="L4034" s="46"/>
      <c r="M4034" s="231"/>
      <c r="N4034" s="232"/>
      <c r="O4034" s="86"/>
      <c r="P4034" s="86"/>
      <c r="Q4034" s="86"/>
      <c r="R4034" s="86"/>
      <c r="S4034" s="86"/>
      <c r="T4034" s="87"/>
      <c r="U4034" s="40"/>
      <c r="V4034" s="40"/>
      <c r="W4034" s="40"/>
      <c r="X4034" s="40"/>
      <c r="Y4034" s="40"/>
      <c r="Z4034" s="40"/>
      <c r="AA4034" s="40"/>
      <c r="AB4034" s="40"/>
      <c r="AC4034" s="40"/>
      <c r="AD4034" s="40"/>
      <c r="AE4034" s="40"/>
      <c r="AT4034" s="19" t="s">
        <v>189</v>
      </c>
      <c r="AU4034" s="19" t="s">
        <v>82</v>
      </c>
    </row>
    <row r="4035" s="2" customFormat="1" ht="24.15" customHeight="1">
      <c r="A4035" s="40"/>
      <c r="B4035" s="41"/>
      <c r="C4035" s="215" t="s">
        <v>4443</v>
      </c>
      <c r="D4035" s="215" t="s">
        <v>182</v>
      </c>
      <c r="E4035" s="216" t="s">
        <v>4444</v>
      </c>
      <c r="F4035" s="217" t="s">
        <v>4445</v>
      </c>
      <c r="G4035" s="218" t="s">
        <v>197</v>
      </c>
      <c r="H4035" s="219">
        <v>1</v>
      </c>
      <c r="I4035" s="220"/>
      <c r="J4035" s="221">
        <f>ROUND(I4035*H4035,2)</f>
        <v>0</v>
      </c>
      <c r="K4035" s="217" t="s">
        <v>19</v>
      </c>
      <c r="L4035" s="46"/>
      <c r="M4035" s="222" t="s">
        <v>19</v>
      </c>
      <c r="N4035" s="223" t="s">
        <v>43</v>
      </c>
      <c r="O4035" s="86"/>
      <c r="P4035" s="224">
        <f>O4035*H4035</f>
        <v>0</v>
      </c>
      <c r="Q4035" s="224">
        <v>0</v>
      </c>
      <c r="R4035" s="224">
        <f>Q4035*H4035</f>
        <v>0</v>
      </c>
      <c r="S4035" s="224">
        <v>0</v>
      </c>
      <c r="T4035" s="225">
        <f>S4035*H4035</f>
        <v>0</v>
      </c>
      <c r="U4035" s="40"/>
      <c r="V4035" s="40"/>
      <c r="W4035" s="40"/>
      <c r="X4035" s="40"/>
      <c r="Y4035" s="40"/>
      <c r="Z4035" s="40"/>
      <c r="AA4035" s="40"/>
      <c r="AB4035" s="40"/>
      <c r="AC4035" s="40"/>
      <c r="AD4035" s="40"/>
      <c r="AE4035" s="40"/>
      <c r="AR4035" s="226" t="s">
        <v>286</v>
      </c>
      <c r="AT4035" s="226" t="s">
        <v>182</v>
      </c>
      <c r="AU4035" s="226" t="s">
        <v>82</v>
      </c>
      <c r="AY4035" s="19" t="s">
        <v>180</v>
      </c>
      <c r="BE4035" s="227">
        <f>IF(N4035="základní",J4035,0)</f>
        <v>0</v>
      </c>
      <c r="BF4035" s="227">
        <f>IF(N4035="snížená",J4035,0)</f>
        <v>0</v>
      </c>
      <c r="BG4035" s="227">
        <f>IF(N4035="zákl. přenesená",J4035,0)</f>
        <v>0</v>
      </c>
      <c r="BH4035" s="227">
        <f>IF(N4035="sníž. přenesená",J4035,0)</f>
        <v>0</v>
      </c>
      <c r="BI4035" s="227">
        <f>IF(N4035="nulová",J4035,0)</f>
        <v>0</v>
      </c>
      <c r="BJ4035" s="19" t="s">
        <v>80</v>
      </c>
      <c r="BK4035" s="227">
        <f>ROUND(I4035*H4035,2)</f>
        <v>0</v>
      </c>
      <c r="BL4035" s="19" t="s">
        <v>286</v>
      </c>
      <c r="BM4035" s="226" t="s">
        <v>4446</v>
      </c>
    </row>
    <row r="4036" s="2" customFormat="1">
      <c r="A4036" s="40"/>
      <c r="B4036" s="41"/>
      <c r="C4036" s="42"/>
      <c r="D4036" s="228" t="s">
        <v>189</v>
      </c>
      <c r="E4036" s="42"/>
      <c r="F4036" s="229" t="s">
        <v>4445</v>
      </c>
      <c r="G4036" s="42"/>
      <c r="H4036" s="42"/>
      <c r="I4036" s="230"/>
      <c r="J4036" s="42"/>
      <c r="K4036" s="42"/>
      <c r="L4036" s="46"/>
      <c r="M4036" s="231"/>
      <c r="N4036" s="232"/>
      <c r="O4036" s="86"/>
      <c r="P4036" s="86"/>
      <c r="Q4036" s="86"/>
      <c r="R4036" s="86"/>
      <c r="S4036" s="86"/>
      <c r="T4036" s="87"/>
      <c r="U4036" s="40"/>
      <c r="V4036" s="40"/>
      <c r="W4036" s="40"/>
      <c r="X4036" s="40"/>
      <c r="Y4036" s="40"/>
      <c r="Z4036" s="40"/>
      <c r="AA4036" s="40"/>
      <c r="AB4036" s="40"/>
      <c r="AC4036" s="40"/>
      <c r="AD4036" s="40"/>
      <c r="AE4036" s="40"/>
      <c r="AT4036" s="19" t="s">
        <v>189</v>
      </c>
      <c r="AU4036" s="19" t="s">
        <v>82</v>
      </c>
    </row>
    <row r="4037" s="2" customFormat="1" ht="33" customHeight="1">
      <c r="A4037" s="40"/>
      <c r="B4037" s="41"/>
      <c r="C4037" s="215" t="s">
        <v>4447</v>
      </c>
      <c r="D4037" s="215" t="s">
        <v>182</v>
      </c>
      <c r="E4037" s="216" t="s">
        <v>4448</v>
      </c>
      <c r="F4037" s="217" t="s">
        <v>4449</v>
      </c>
      <c r="G4037" s="218" t="s">
        <v>197</v>
      </c>
      <c r="H4037" s="219">
        <v>1</v>
      </c>
      <c r="I4037" s="220"/>
      <c r="J4037" s="221">
        <f>ROUND(I4037*H4037,2)</f>
        <v>0</v>
      </c>
      <c r="K4037" s="217" t="s">
        <v>19</v>
      </c>
      <c r="L4037" s="46"/>
      <c r="M4037" s="222" t="s">
        <v>19</v>
      </c>
      <c r="N4037" s="223" t="s">
        <v>43</v>
      </c>
      <c r="O4037" s="86"/>
      <c r="P4037" s="224">
        <f>O4037*H4037</f>
        <v>0</v>
      </c>
      <c r="Q4037" s="224">
        <v>0</v>
      </c>
      <c r="R4037" s="224">
        <f>Q4037*H4037</f>
        <v>0</v>
      </c>
      <c r="S4037" s="224">
        <v>0</v>
      </c>
      <c r="T4037" s="225">
        <f>S4037*H4037</f>
        <v>0</v>
      </c>
      <c r="U4037" s="40"/>
      <c r="V4037" s="40"/>
      <c r="W4037" s="40"/>
      <c r="X4037" s="40"/>
      <c r="Y4037" s="40"/>
      <c r="Z4037" s="40"/>
      <c r="AA4037" s="40"/>
      <c r="AB4037" s="40"/>
      <c r="AC4037" s="40"/>
      <c r="AD4037" s="40"/>
      <c r="AE4037" s="40"/>
      <c r="AR4037" s="226" t="s">
        <v>286</v>
      </c>
      <c r="AT4037" s="226" t="s">
        <v>182</v>
      </c>
      <c r="AU4037" s="226" t="s">
        <v>82</v>
      </c>
      <c r="AY4037" s="19" t="s">
        <v>180</v>
      </c>
      <c r="BE4037" s="227">
        <f>IF(N4037="základní",J4037,0)</f>
        <v>0</v>
      </c>
      <c r="BF4037" s="227">
        <f>IF(N4037="snížená",J4037,0)</f>
        <v>0</v>
      </c>
      <c r="BG4037" s="227">
        <f>IF(N4037="zákl. přenesená",J4037,0)</f>
        <v>0</v>
      </c>
      <c r="BH4037" s="227">
        <f>IF(N4037="sníž. přenesená",J4037,0)</f>
        <v>0</v>
      </c>
      <c r="BI4037" s="227">
        <f>IF(N4037="nulová",J4037,0)</f>
        <v>0</v>
      </c>
      <c r="BJ4037" s="19" t="s">
        <v>80</v>
      </c>
      <c r="BK4037" s="227">
        <f>ROUND(I4037*H4037,2)</f>
        <v>0</v>
      </c>
      <c r="BL4037" s="19" t="s">
        <v>286</v>
      </c>
      <c r="BM4037" s="226" t="s">
        <v>4450</v>
      </c>
    </row>
    <row r="4038" s="2" customFormat="1">
      <c r="A4038" s="40"/>
      <c r="B4038" s="41"/>
      <c r="C4038" s="42"/>
      <c r="D4038" s="228" t="s">
        <v>189</v>
      </c>
      <c r="E4038" s="42"/>
      <c r="F4038" s="229" t="s">
        <v>4451</v>
      </c>
      <c r="G4038" s="42"/>
      <c r="H4038" s="42"/>
      <c r="I4038" s="230"/>
      <c r="J4038" s="42"/>
      <c r="K4038" s="42"/>
      <c r="L4038" s="46"/>
      <c r="M4038" s="231"/>
      <c r="N4038" s="232"/>
      <c r="O4038" s="86"/>
      <c r="P4038" s="86"/>
      <c r="Q4038" s="86"/>
      <c r="R4038" s="86"/>
      <c r="S4038" s="86"/>
      <c r="T4038" s="87"/>
      <c r="U4038" s="40"/>
      <c r="V4038" s="40"/>
      <c r="W4038" s="40"/>
      <c r="X4038" s="40"/>
      <c r="Y4038" s="40"/>
      <c r="Z4038" s="40"/>
      <c r="AA4038" s="40"/>
      <c r="AB4038" s="40"/>
      <c r="AC4038" s="40"/>
      <c r="AD4038" s="40"/>
      <c r="AE4038" s="40"/>
      <c r="AT4038" s="19" t="s">
        <v>189</v>
      </c>
      <c r="AU4038" s="19" t="s">
        <v>82</v>
      </c>
    </row>
    <row r="4039" s="2" customFormat="1" ht="33" customHeight="1">
      <c r="A4039" s="40"/>
      <c r="B4039" s="41"/>
      <c r="C4039" s="215" t="s">
        <v>4452</v>
      </c>
      <c r="D4039" s="215" t="s">
        <v>182</v>
      </c>
      <c r="E4039" s="216" t="s">
        <v>4453</v>
      </c>
      <c r="F4039" s="217" t="s">
        <v>4454</v>
      </c>
      <c r="G4039" s="218" t="s">
        <v>197</v>
      </c>
      <c r="H4039" s="219">
        <v>1</v>
      </c>
      <c r="I4039" s="220"/>
      <c r="J4039" s="221">
        <f>ROUND(I4039*H4039,2)</f>
        <v>0</v>
      </c>
      <c r="K4039" s="217" t="s">
        <v>19</v>
      </c>
      <c r="L4039" s="46"/>
      <c r="M4039" s="222" t="s">
        <v>19</v>
      </c>
      <c r="N4039" s="223" t="s">
        <v>43</v>
      </c>
      <c r="O4039" s="86"/>
      <c r="P4039" s="224">
        <f>O4039*H4039</f>
        <v>0</v>
      </c>
      <c r="Q4039" s="224">
        <v>0</v>
      </c>
      <c r="R4039" s="224">
        <f>Q4039*H4039</f>
        <v>0</v>
      </c>
      <c r="S4039" s="224">
        <v>0</v>
      </c>
      <c r="T4039" s="225">
        <f>S4039*H4039</f>
        <v>0</v>
      </c>
      <c r="U4039" s="40"/>
      <c r="V4039" s="40"/>
      <c r="W4039" s="40"/>
      <c r="X4039" s="40"/>
      <c r="Y4039" s="40"/>
      <c r="Z4039" s="40"/>
      <c r="AA4039" s="40"/>
      <c r="AB4039" s="40"/>
      <c r="AC4039" s="40"/>
      <c r="AD4039" s="40"/>
      <c r="AE4039" s="40"/>
      <c r="AR4039" s="226" t="s">
        <v>286</v>
      </c>
      <c r="AT4039" s="226" t="s">
        <v>182</v>
      </c>
      <c r="AU4039" s="226" t="s">
        <v>82</v>
      </c>
      <c r="AY4039" s="19" t="s">
        <v>180</v>
      </c>
      <c r="BE4039" s="227">
        <f>IF(N4039="základní",J4039,0)</f>
        <v>0</v>
      </c>
      <c r="BF4039" s="227">
        <f>IF(N4039="snížená",J4039,0)</f>
        <v>0</v>
      </c>
      <c r="BG4039" s="227">
        <f>IF(N4039="zákl. přenesená",J4039,0)</f>
        <v>0</v>
      </c>
      <c r="BH4039" s="227">
        <f>IF(N4039="sníž. přenesená",J4039,0)</f>
        <v>0</v>
      </c>
      <c r="BI4039" s="227">
        <f>IF(N4039="nulová",J4039,0)</f>
        <v>0</v>
      </c>
      <c r="BJ4039" s="19" t="s">
        <v>80</v>
      </c>
      <c r="BK4039" s="227">
        <f>ROUND(I4039*H4039,2)</f>
        <v>0</v>
      </c>
      <c r="BL4039" s="19" t="s">
        <v>286</v>
      </c>
      <c r="BM4039" s="226" t="s">
        <v>4455</v>
      </c>
    </row>
    <row r="4040" s="2" customFormat="1">
      <c r="A4040" s="40"/>
      <c r="B4040" s="41"/>
      <c r="C4040" s="42"/>
      <c r="D4040" s="228" t="s">
        <v>189</v>
      </c>
      <c r="E4040" s="42"/>
      <c r="F4040" s="229" t="s">
        <v>4454</v>
      </c>
      <c r="G4040" s="42"/>
      <c r="H4040" s="42"/>
      <c r="I4040" s="230"/>
      <c r="J4040" s="42"/>
      <c r="K4040" s="42"/>
      <c r="L4040" s="46"/>
      <c r="M4040" s="231"/>
      <c r="N4040" s="232"/>
      <c r="O4040" s="86"/>
      <c r="P4040" s="86"/>
      <c r="Q4040" s="86"/>
      <c r="R4040" s="86"/>
      <c r="S4040" s="86"/>
      <c r="T4040" s="87"/>
      <c r="U4040" s="40"/>
      <c r="V4040" s="40"/>
      <c r="W4040" s="40"/>
      <c r="X4040" s="40"/>
      <c r="Y4040" s="40"/>
      <c r="Z4040" s="40"/>
      <c r="AA4040" s="40"/>
      <c r="AB4040" s="40"/>
      <c r="AC4040" s="40"/>
      <c r="AD4040" s="40"/>
      <c r="AE4040" s="40"/>
      <c r="AT4040" s="19" t="s">
        <v>189</v>
      </c>
      <c r="AU4040" s="19" t="s">
        <v>82</v>
      </c>
    </row>
    <row r="4041" s="2" customFormat="1" ht="24.15" customHeight="1">
      <c r="A4041" s="40"/>
      <c r="B4041" s="41"/>
      <c r="C4041" s="215" t="s">
        <v>4456</v>
      </c>
      <c r="D4041" s="215" t="s">
        <v>182</v>
      </c>
      <c r="E4041" s="216" t="s">
        <v>4457</v>
      </c>
      <c r="F4041" s="217" t="s">
        <v>4458</v>
      </c>
      <c r="G4041" s="218" t="s">
        <v>197</v>
      </c>
      <c r="H4041" s="219">
        <v>1</v>
      </c>
      <c r="I4041" s="220"/>
      <c r="J4041" s="221">
        <f>ROUND(I4041*H4041,2)</f>
        <v>0</v>
      </c>
      <c r="K4041" s="217" t="s">
        <v>19</v>
      </c>
      <c r="L4041" s="46"/>
      <c r="M4041" s="222" t="s">
        <v>19</v>
      </c>
      <c r="N4041" s="223" t="s">
        <v>43</v>
      </c>
      <c r="O4041" s="86"/>
      <c r="P4041" s="224">
        <f>O4041*H4041</f>
        <v>0</v>
      </c>
      <c r="Q4041" s="224">
        <v>0</v>
      </c>
      <c r="R4041" s="224">
        <f>Q4041*H4041</f>
        <v>0</v>
      </c>
      <c r="S4041" s="224">
        <v>0</v>
      </c>
      <c r="T4041" s="225">
        <f>S4041*H4041</f>
        <v>0</v>
      </c>
      <c r="U4041" s="40"/>
      <c r="V4041" s="40"/>
      <c r="W4041" s="40"/>
      <c r="X4041" s="40"/>
      <c r="Y4041" s="40"/>
      <c r="Z4041" s="40"/>
      <c r="AA4041" s="40"/>
      <c r="AB4041" s="40"/>
      <c r="AC4041" s="40"/>
      <c r="AD4041" s="40"/>
      <c r="AE4041" s="40"/>
      <c r="AR4041" s="226" t="s">
        <v>286</v>
      </c>
      <c r="AT4041" s="226" t="s">
        <v>182</v>
      </c>
      <c r="AU4041" s="226" t="s">
        <v>82</v>
      </c>
      <c r="AY4041" s="19" t="s">
        <v>180</v>
      </c>
      <c r="BE4041" s="227">
        <f>IF(N4041="základní",J4041,0)</f>
        <v>0</v>
      </c>
      <c r="BF4041" s="227">
        <f>IF(N4041="snížená",J4041,0)</f>
        <v>0</v>
      </c>
      <c r="BG4041" s="227">
        <f>IF(N4041="zákl. přenesená",J4041,0)</f>
        <v>0</v>
      </c>
      <c r="BH4041" s="227">
        <f>IF(N4041="sníž. přenesená",J4041,0)</f>
        <v>0</v>
      </c>
      <c r="BI4041" s="227">
        <f>IF(N4041="nulová",J4041,0)</f>
        <v>0</v>
      </c>
      <c r="BJ4041" s="19" t="s">
        <v>80</v>
      </c>
      <c r="BK4041" s="227">
        <f>ROUND(I4041*H4041,2)</f>
        <v>0</v>
      </c>
      <c r="BL4041" s="19" t="s">
        <v>286</v>
      </c>
      <c r="BM4041" s="226" t="s">
        <v>4459</v>
      </c>
    </row>
    <row r="4042" s="2" customFormat="1">
      <c r="A4042" s="40"/>
      <c r="B4042" s="41"/>
      <c r="C4042" s="42"/>
      <c r="D4042" s="228" t="s">
        <v>189</v>
      </c>
      <c r="E4042" s="42"/>
      <c r="F4042" s="229" t="s">
        <v>4458</v>
      </c>
      <c r="G4042" s="42"/>
      <c r="H4042" s="42"/>
      <c r="I4042" s="230"/>
      <c r="J4042" s="42"/>
      <c r="K4042" s="42"/>
      <c r="L4042" s="46"/>
      <c r="M4042" s="231"/>
      <c r="N4042" s="232"/>
      <c r="O4042" s="86"/>
      <c r="P4042" s="86"/>
      <c r="Q4042" s="86"/>
      <c r="R4042" s="86"/>
      <c r="S4042" s="86"/>
      <c r="T4042" s="87"/>
      <c r="U4042" s="40"/>
      <c r="V4042" s="40"/>
      <c r="W4042" s="40"/>
      <c r="X4042" s="40"/>
      <c r="Y4042" s="40"/>
      <c r="Z4042" s="40"/>
      <c r="AA4042" s="40"/>
      <c r="AB4042" s="40"/>
      <c r="AC4042" s="40"/>
      <c r="AD4042" s="40"/>
      <c r="AE4042" s="40"/>
      <c r="AT4042" s="19" t="s">
        <v>189</v>
      </c>
      <c r="AU4042" s="19" t="s">
        <v>82</v>
      </c>
    </row>
    <row r="4043" s="2" customFormat="1" ht="33" customHeight="1">
      <c r="A4043" s="40"/>
      <c r="B4043" s="41"/>
      <c r="C4043" s="215" t="s">
        <v>4460</v>
      </c>
      <c r="D4043" s="215" t="s">
        <v>182</v>
      </c>
      <c r="E4043" s="216" t="s">
        <v>4461</v>
      </c>
      <c r="F4043" s="217" t="s">
        <v>4462</v>
      </c>
      <c r="G4043" s="218" t="s">
        <v>197</v>
      </c>
      <c r="H4043" s="219">
        <v>1</v>
      </c>
      <c r="I4043" s="220"/>
      <c r="J4043" s="221">
        <f>ROUND(I4043*H4043,2)</f>
        <v>0</v>
      </c>
      <c r="K4043" s="217" t="s">
        <v>19</v>
      </c>
      <c r="L4043" s="46"/>
      <c r="M4043" s="222" t="s">
        <v>19</v>
      </c>
      <c r="N4043" s="223" t="s">
        <v>43</v>
      </c>
      <c r="O4043" s="86"/>
      <c r="P4043" s="224">
        <f>O4043*H4043</f>
        <v>0</v>
      </c>
      <c r="Q4043" s="224">
        <v>0</v>
      </c>
      <c r="R4043" s="224">
        <f>Q4043*H4043</f>
        <v>0</v>
      </c>
      <c r="S4043" s="224">
        <v>0</v>
      </c>
      <c r="T4043" s="225">
        <f>S4043*H4043</f>
        <v>0</v>
      </c>
      <c r="U4043" s="40"/>
      <c r="V4043" s="40"/>
      <c r="W4043" s="40"/>
      <c r="X4043" s="40"/>
      <c r="Y4043" s="40"/>
      <c r="Z4043" s="40"/>
      <c r="AA4043" s="40"/>
      <c r="AB4043" s="40"/>
      <c r="AC4043" s="40"/>
      <c r="AD4043" s="40"/>
      <c r="AE4043" s="40"/>
      <c r="AR4043" s="226" t="s">
        <v>286</v>
      </c>
      <c r="AT4043" s="226" t="s">
        <v>182</v>
      </c>
      <c r="AU4043" s="226" t="s">
        <v>82</v>
      </c>
      <c r="AY4043" s="19" t="s">
        <v>180</v>
      </c>
      <c r="BE4043" s="227">
        <f>IF(N4043="základní",J4043,0)</f>
        <v>0</v>
      </c>
      <c r="BF4043" s="227">
        <f>IF(N4043="snížená",J4043,0)</f>
        <v>0</v>
      </c>
      <c r="BG4043" s="227">
        <f>IF(N4043="zákl. přenesená",J4043,0)</f>
        <v>0</v>
      </c>
      <c r="BH4043" s="227">
        <f>IF(N4043="sníž. přenesená",J4043,0)</f>
        <v>0</v>
      </c>
      <c r="BI4043" s="227">
        <f>IF(N4043="nulová",J4043,0)</f>
        <v>0</v>
      </c>
      <c r="BJ4043" s="19" t="s">
        <v>80</v>
      </c>
      <c r="BK4043" s="227">
        <f>ROUND(I4043*H4043,2)</f>
        <v>0</v>
      </c>
      <c r="BL4043" s="19" t="s">
        <v>286</v>
      </c>
      <c r="BM4043" s="226" t="s">
        <v>4463</v>
      </c>
    </row>
    <row r="4044" s="2" customFormat="1">
      <c r="A4044" s="40"/>
      <c r="B4044" s="41"/>
      <c r="C4044" s="42"/>
      <c r="D4044" s="228" t="s">
        <v>189</v>
      </c>
      <c r="E4044" s="42"/>
      <c r="F4044" s="229" t="s">
        <v>4464</v>
      </c>
      <c r="G4044" s="42"/>
      <c r="H4044" s="42"/>
      <c r="I4044" s="230"/>
      <c r="J4044" s="42"/>
      <c r="K4044" s="42"/>
      <c r="L4044" s="46"/>
      <c r="M4044" s="231"/>
      <c r="N4044" s="232"/>
      <c r="O4044" s="86"/>
      <c r="P4044" s="86"/>
      <c r="Q4044" s="86"/>
      <c r="R4044" s="86"/>
      <c r="S4044" s="86"/>
      <c r="T4044" s="87"/>
      <c r="U4044" s="40"/>
      <c r="V4044" s="40"/>
      <c r="W4044" s="40"/>
      <c r="X4044" s="40"/>
      <c r="Y4044" s="40"/>
      <c r="Z4044" s="40"/>
      <c r="AA4044" s="40"/>
      <c r="AB4044" s="40"/>
      <c r="AC4044" s="40"/>
      <c r="AD4044" s="40"/>
      <c r="AE4044" s="40"/>
      <c r="AT4044" s="19" t="s">
        <v>189</v>
      </c>
      <c r="AU4044" s="19" t="s">
        <v>82</v>
      </c>
    </row>
    <row r="4045" s="2" customFormat="1" ht="33" customHeight="1">
      <c r="A4045" s="40"/>
      <c r="B4045" s="41"/>
      <c r="C4045" s="215" t="s">
        <v>4465</v>
      </c>
      <c r="D4045" s="215" t="s">
        <v>182</v>
      </c>
      <c r="E4045" s="216" t="s">
        <v>4466</v>
      </c>
      <c r="F4045" s="217" t="s">
        <v>4467</v>
      </c>
      <c r="G4045" s="218" t="s">
        <v>197</v>
      </c>
      <c r="H4045" s="219">
        <v>1</v>
      </c>
      <c r="I4045" s="220"/>
      <c r="J4045" s="221">
        <f>ROUND(I4045*H4045,2)</f>
        <v>0</v>
      </c>
      <c r="K4045" s="217" t="s">
        <v>19</v>
      </c>
      <c r="L4045" s="46"/>
      <c r="M4045" s="222" t="s">
        <v>19</v>
      </c>
      <c r="N4045" s="223" t="s">
        <v>43</v>
      </c>
      <c r="O4045" s="86"/>
      <c r="P4045" s="224">
        <f>O4045*H4045</f>
        <v>0</v>
      </c>
      <c r="Q4045" s="224">
        <v>0</v>
      </c>
      <c r="R4045" s="224">
        <f>Q4045*H4045</f>
        <v>0</v>
      </c>
      <c r="S4045" s="224">
        <v>0</v>
      </c>
      <c r="T4045" s="225">
        <f>S4045*H4045</f>
        <v>0</v>
      </c>
      <c r="U4045" s="40"/>
      <c r="V4045" s="40"/>
      <c r="W4045" s="40"/>
      <c r="X4045" s="40"/>
      <c r="Y4045" s="40"/>
      <c r="Z4045" s="40"/>
      <c r="AA4045" s="40"/>
      <c r="AB4045" s="40"/>
      <c r="AC4045" s="40"/>
      <c r="AD4045" s="40"/>
      <c r="AE4045" s="40"/>
      <c r="AR4045" s="226" t="s">
        <v>286</v>
      </c>
      <c r="AT4045" s="226" t="s">
        <v>182</v>
      </c>
      <c r="AU4045" s="226" t="s">
        <v>82</v>
      </c>
      <c r="AY4045" s="19" t="s">
        <v>180</v>
      </c>
      <c r="BE4045" s="227">
        <f>IF(N4045="základní",J4045,0)</f>
        <v>0</v>
      </c>
      <c r="BF4045" s="227">
        <f>IF(N4045="snížená",J4045,0)</f>
        <v>0</v>
      </c>
      <c r="BG4045" s="227">
        <f>IF(N4045="zákl. přenesená",J4045,0)</f>
        <v>0</v>
      </c>
      <c r="BH4045" s="227">
        <f>IF(N4045="sníž. přenesená",J4045,0)</f>
        <v>0</v>
      </c>
      <c r="BI4045" s="227">
        <f>IF(N4045="nulová",J4045,0)</f>
        <v>0</v>
      </c>
      <c r="BJ4045" s="19" t="s">
        <v>80</v>
      </c>
      <c r="BK4045" s="227">
        <f>ROUND(I4045*H4045,2)</f>
        <v>0</v>
      </c>
      <c r="BL4045" s="19" t="s">
        <v>286</v>
      </c>
      <c r="BM4045" s="226" t="s">
        <v>4468</v>
      </c>
    </row>
    <row r="4046" s="2" customFormat="1">
      <c r="A4046" s="40"/>
      <c r="B4046" s="41"/>
      <c r="C4046" s="42"/>
      <c r="D4046" s="228" t="s">
        <v>189</v>
      </c>
      <c r="E4046" s="42"/>
      <c r="F4046" s="229" t="s">
        <v>4467</v>
      </c>
      <c r="G4046" s="42"/>
      <c r="H4046" s="42"/>
      <c r="I4046" s="230"/>
      <c r="J4046" s="42"/>
      <c r="K4046" s="42"/>
      <c r="L4046" s="46"/>
      <c r="M4046" s="231"/>
      <c r="N4046" s="232"/>
      <c r="O4046" s="86"/>
      <c r="P4046" s="86"/>
      <c r="Q4046" s="86"/>
      <c r="R4046" s="86"/>
      <c r="S4046" s="86"/>
      <c r="T4046" s="87"/>
      <c r="U4046" s="40"/>
      <c r="V4046" s="40"/>
      <c r="W4046" s="40"/>
      <c r="X4046" s="40"/>
      <c r="Y4046" s="40"/>
      <c r="Z4046" s="40"/>
      <c r="AA4046" s="40"/>
      <c r="AB4046" s="40"/>
      <c r="AC4046" s="40"/>
      <c r="AD4046" s="40"/>
      <c r="AE4046" s="40"/>
      <c r="AT4046" s="19" t="s">
        <v>189</v>
      </c>
      <c r="AU4046" s="19" t="s">
        <v>82</v>
      </c>
    </row>
    <row r="4047" s="2" customFormat="1" ht="24.15" customHeight="1">
      <c r="A4047" s="40"/>
      <c r="B4047" s="41"/>
      <c r="C4047" s="215" t="s">
        <v>4469</v>
      </c>
      <c r="D4047" s="215" t="s">
        <v>182</v>
      </c>
      <c r="E4047" s="216" t="s">
        <v>4470</v>
      </c>
      <c r="F4047" s="217" t="s">
        <v>4471</v>
      </c>
      <c r="G4047" s="218" t="s">
        <v>197</v>
      </c>
      <c r="H4047" s="219">
        <v>1</v>
      </c>
      <c r="I4047" s="220"/>
      <c r="J4047" s="221">
        <f>ROUND(I4047*H4047,2)</f>
        <v>0</v>
      </c>
      <c r="K4047" s="217" t="s">
        <v>19</v>
      </c>
      <c r="L4047" s="46"/>
      <c r="M4047" s="222" t="s">
        <v>19</v>
      </c>
      <c r="N4047" s="223" t="s">
        <v>43</v>
      </c>
      <c r="O4047" s="86"/>
      <c r="P4047" s="224">
        <f>O4047*H4047</f>
        <v>0</v>
      </c>
      <c r="Q4047" s="224">
        <v>0</v>
      </c>
      <c r="R4047" s="224">
        <f>Q4047*H4047</f>
        <v>0</v>
      </c>
      <c r="S4047" s="224">
        <v>0</v>
      </c>
      <c r="T4047" s="225">
        <f>S4047*H4047</f>
        <v>0</v>
      </c>
      <c r="U4047" s="40"/>
      <c r="V4047" s="40"/>
      <c r="W4047" s="40"/>
      <c r="X4047" s="40"/>
      <c r="Y4047" s="40"/>
      <c r="Z4047" s="40"/>
      <c r="AA4047" s="40"/>
      <c r="AB4047" s="40"/>
      <c r="AC4047" s="40"/>
      <c r="AD4047" s="40"/>
      <c r="AE4047" s="40"/>
      <c r="AR4047" s="226" t="s">
        <v>286</v>
      </c>
      <c r="AT4047" s="226" t="s">
        <v>182</v>
      </c>
      <c r="AU4047" s="226" t="s">
        <v>82</v>
      </c>
      <c r="AY4047" s="19" t="s">
        <v>180</v>
      </c>
      <c r="BE4047" s="227">
        <f>IF(N4047="základní",J4047,0)</f>
        <v>0</v>
      </c>
      <c r="BF4047" s="227">
        <f>IF(N4047="snížená",J4047,0)</f>
        <v>0</v>
      </c>
      <c r="BG4047" s="227">
        <f>IF(N4047="zákl. přenesená",J4047,0)</f>
        <v>0</v>
      </c>
      <c r="BH4047" s="227">
        <f>IF(N4047="sníž. přenesená",J4047,0)</f>
        <v>0</v>
      </c>
      <c r="BI4047" s="227">
        <f>IF(N4047="nulová",J4047,0)</f>
        <v>0</v>
      </c>
      <c r="BJ4047" s="19" t="s">
        <v>80</v>
      </c>
      <c r="BK4047" s="227">
        <f>ROUND(I4047*H4047,2)</f>
        <v>0</v>
      </c>
      <c r="BL4047" s="19" t="s">
        <v>286</v>
      </c>
      <c r="BM4047" s="226" t="s">
        <v>4472</v>
      </c>
    </row>
    <row r="4048" s="2" customFormat="1">
      <c r="A4048" s="40"/>
      <c r="B4048" s="41"/>
      <c r="C4048" s="42"/>
      <c r="D4048" s="228" t="s">
        <v>189</v>
      </c>
      <c r="E4048" s="42"/>
      <c r="F4048" s="229" t="s">
        <v>4471</v>
      </c>
      <c r="G4048" s="42"/>
      <c r="H4048" s="42"/>
      <c r="I4048" s="230"/>
      <c r="J4048" s="42"/>
      <c r="K4048" s="42"/>
      <c r="L4048" s="46"/>
      <c r="M4048" s="231"/>
      <c r="N4048" s="232"/>
      <c r="O4048" s="86"/>
      <c r="P4048" s="86"/>
      <c r="Q4048" s="86"/>
      <c r="R4048" s="86"/>
      <c r="S4048" s="86"/>
      <c r="T4048" s="87"/>
      <c r="U4048" s="40"/>
      <c r="V4048" s="40"/>
      <c r="W4048" s="40"/>
      <c r="X4048" s="40"/>
      <c r="Y4048" s="40"/>
      <c r="Z4048" s="40"/>
      <c r="AA4048" s="40"/>
      <c r="AB4048" s="40"/>
      <c r="AC4048" s="40"/>
      <c r="AD4048" s="40"/>
      <c r="AE4048" s="40"/>
      <c r="AT4048" s="19" t="s">
        <v>189</v>
      </c>
      <c r="AU4048" s="19" t="s">
        <v>82</v>
      </c>
    </row>
    <row r="4049" s="2" customFormat="1" ht="24.15" customHeight="1">
      <c r="A4049" s="40"/>
      <c r="B4049" s="41"/>
      <c r="C4049" s="215" t="s">
        <v>4473</v>
      </c>
      <c r="D4049" s="215" t="s">
        <v>182</v>
      </c>
      <c r="E4049" s="216" t="s">
        <v>4474</v>
      </c>
      <c r="F4049" s="217" t="s">
        <v>4475</v>
      </c>
      <c r="G4049" s="218" t="s">
        <v>197</v>
      </c>
      <c r="H4049" s="219">
        <v>1</v>
      </c>
      <c r="I4049" s="220"/>
      <c r="J4049" s="221">
        <f>ROUND(I4049*H4049,2)</f>
        <v>0</v>
      </c>
      <c r="K4049" s="217" t="s">
        <v>19</v>
      </c>
      <c r="L4049" s="46"/>
      <c r="M4049" s="222" t="s">
        <v>19</v>
      </c>
      <c r="N4049" s="223" t="s">
        <v>43</v>
      </c>
      <c r="O4049" s="86"/>
      <c r="P4049" s="224">
        <f>O4049*H4049</f>
        <v>0</v>
      </c>
      <c r="Q4049" s="224">
        <v>0</v>
      </c>
      <c r="R4049" s="224">
        <f>Q4049*H4049</f>
        <v>0</v>
      </c>
      <c r="S4049" s="224">
        <v>0</v>
      </c>
      <c r="T4049" s="225">
        <f>S4049*H4049</f>
        <v>0</v>
      </c>
      <c r="U4049" s="40"/>
      <c r="V4049" s="40"/>
      <c r="W4049" s="40"/>
      <c r="X4049" s="40"/>
      <c r="Y4049" s="40"/>
      <c r="Z4049" s="40"/>
      <c r="AA4049" s="40"/>
      <c r="AB4049" s="40"/>
      <c r="AC4049" s="40"/>
      <c r="AD4049" s="40"/>
      <c r="AE4049" s="40"/>
      <c r="AR4049" s="226" t="s">
        <v>286</v>
      </c>
      <c r="AT4049" s="226" t="s">
        <v>182</v>
      </c>
      <c r="AU4049" s="226" t="s">
        <v>82</v>
      </c>
      <c r="AY4049" s="19" t="s">
        <v>180</v>
      </c>
      <c r="BE4049" s="227">
        <f>IF(N4049="základní",J4049,0)</f>
        <v>0</v>
      </c>
      <c r="BF4049" s="227">
        <f>IF(N4049="snížená",J4049,0)</f>
        <v>0</v>
      </c>
      <c r="BG4049" s="227">
        <f>IF(N4049="zákl. přenesená",J4049,0)</f>
        <v>0</v>
      </c>
      <c r="BH4049" s="227">
        <f>IF(N4049="sníž. přenesená",J4049,0)</f>
        <v>0</v>
      </c>
      <c r="BI4049" s="227">
        <f>IF(N4049="nulová",J4049,0)</f>
        <v>0</v>
      </c>
      <c r="BJ4049" s="19" t="s">
        <v>80</v>
      </c>
      <c r="BK4049" s="227">
        <f>ROUND(I4049*H4049,2)</f>
        <v>0</v>
      </c>
      <c r="BL4049" s="19" t="s">
        <v>286</v>
      </c>
      <c r="BM4049" s="226" t="s">
        <v>4476</v>
      </c>
    </row>
    <row r="4050" s="2" customFormat="1">
      <c r="A4050" s="40"/>
      <c r="B4050" s="41"/>
      <c r="C4050" s="42"/>
      <c r="D4050" s="228" t="s">
        <v>189</v>
      </c>
      <c r="E4050" s="42"/>
      <c r="F4050" s="229" t="s">
        <v>4475</v>
      </c>
      <c r="G4050" s="42"/>
      <c r="H4050" s="42"/>
      <c r="I4050" s="230"/>
      <c r="J4050" s="42"/>
      <c r="K4050" s="42"/>
      <c r="L4050" s="46"/>
      <c r="M4050" s="231"/>
      <c r="N4050" s="232"/>
      <c r="O4050" s="86"/>
      <c r="P4050" s="86"/>
      <c r="Q4050" s="86"/>
      <c r="R4050" s="86"/>
      <c r="S4050" s="86"/>
      <c r="T4050" s="87"/>
      <c r="U4050" s="40"/>
      <c r="V4050" s="40"/>
      <c r="W4050" s="40"/>
      <c r="X4050" s="40"/>
      <c r="Y4050" s="40"/>
      <c r="Z4050" s="40"/>
      <c r="AA4050" s="40"/>
      <c r="AB4050" s="40"/>
      <c r="AC4050" s="40"/>
      <c r="AD4050" s="40"/>
      <c r="AE4050" s="40"/>
      <c r="AT4050" s="19" t="s">
        <v>189</v>
      </c>
      <c r="AU4050" s="19" t="s">
        <v>82</v>
      </c>
    </row>
    <row r="4051" s="2" customFormat="1" ht="24.15" customHeight="1">
      <c r="A4051" s="40"/>
      <c r="B4051" s="41"/>
      <c r="C4051" s="215" t="s">
        <v>4477</v>
      </c>
      <c r="D4051" s="215" t="s">
        <v>182</v>
      </c>
      <c r="E4051" s="216" t="s">
        <v>4478</v>
      </c>
      <c r="F4051" s="217" t="s">
        <v>4479</v>
      </c>
      <c r="G4051" s="218" t="s">
        <v>197</v>
      </c>
      <c r="H4051" s="219">
        <v>1</v>
      </c>
      <c r="I4051" s="220"/>
      <c r="J4051" s="221">
        <f>ROUND(I4051*H4051,2)</f>
        <v>0</v>
      </c>
      <c r="K4051" s="217" t="s">
        <v>19</v>
      </c>
      <c r="L4051" s="46"/>
      <c r="M4051" s="222" t="s">
        <v>19</v>
      </c>
      <c r="N4051" s="223" t="s">
        <v>43</v>
      </c>
      <c r="O4051" s="86"/>
      <c r="P4051" s="224">
        <f>O4051*H4051</f>
        <v>0</v>
      </c>
      <c r="Q4051" s="224">
        <v>0</v>
      </c>
      <c r="R4051" s="224">
        <f>Q4051*H4051</f>
        <v>0</v>
      </c>
      <c r="S4051" s="224">
        <v>0</v>
      </c>
      <c r="T4051" s="225">
        <f>S4051*H4051</f>
        <v>0</v>
      </c>
      <c r="U4051" s="40"/>
      <c r="V4051" s="40"/>
      <c r="W4051" s="40"/>
      <c r="X4051" s="40"/>
      <c r="Y4051" s="40"/>
      <c r="Z4051" s="40"/>
      <c r="AA4051" s="40"/>
      <c r="AB4051" s="40"/>
      <c r="AC4051" s="40"/>
      <c r="AD4051" s="40"/>
      <c r="AE4051" s="40"/>
      <c r="AR4051" s="226" t="s">
        <v>286</v>
      </c>
      <c r="AT4051" s="226" t="s">
        <v>182</v>
      </c>
      <c r="AU4051" s="226" t="s">
        <v>82</v>
      </c>
      <c r="AY4051" s="19" t="s">
        <v>180</v>
      </c>
      <c r="BE4051" s="227">
        <f>IF(N4051="základní",J4051,0)</f>
        <v>0</v>
      </c>
      <c r="BF4051" s="227">
        <f>IF(N4051="snížená",J4051,0)</f>
        <v>0</v>
      </c>
      <c r="BG4051" s="227">
        <f>IF(N4051="zákl. přenesená",J4051,0)</f>
        <v>0</v>
      </c>
      <c r="BH4051" s="227">
        <f>IF(N4051="sníž. přenesená",J4051,0)</f>
        <v>0</v>
      </c>
      <c r="BI4051" s="227">
        <f>IF(N4051="nulová",J4051,0)</f>
        <v>0</v>
      </c>
      <c r="BJ4051" s="19" t="s">
        <v>80</v>
      </c>
      <c r="BK4051" s="227">
        <f>ROUND(I4051*H4051,2)</f>
        <v>0</v>
      </c>
      <c r="BL4051" s="19" t="s">
        <v>286</v>
      </c>
      <c r="BM4051" s="226" t="s">
        <v>4480</v>
      </c>
    </row>
    <row r="4052" s="2" customFormat="1">
      <c r="A4052" s="40"/>
      <c r="B4052" s="41"/>
      <c r="C4052" s="42"/>
      <c r="D4052" s="228" t="s">
        <v>189</v>
      </c>
      <c r="E4052" s="42"/>
      <c r="F4052" s="229" t="s">
        <v>4479</v>
      </c>
      <c r="G4052" s="42"/>
      <c r="H4052" s="42"/>
      <c r="I4052" s="230"/>
      <c r="J4052" s="42"/>
      <c r="K4052" s="42"/>
      <c r="L4052" s="46"/>
      <c r="M4052" s="231"/>
      <c r="N4052" s="232"/>
      <c r="O4052" s="86"/>
      <c r="P4052" s="86"/>
      <c r="Q4052" s="86"/>
      <c r="R4052" s="86"/>
      <c r="S4052" s="86"/>
      <c r="T4052" s="87"/>
      <c r="U4052" s="40"/>
      <c r="V4052" s="40"/>
      <c r="W4052" s="40"/>
      <c r="X4052" s="40"/>
      <c r="Y4052" s="40"/>
      <c r="Z4052" s="40"/>
      <c r="AA4052" s="40"/>
      <c r="AB4052" s="40"/>
      <c r="AC4052" s="40"/>
      <c r="AD4052" s="40"/>
      <c r="AE4052" s="40"/>
      <c r="AT4052" s="19" t="s">
        <v>189</v>
      </c>
      <c r="AU4052" s="19" t="s">
        <v>82</v>
      </c>
    </row>
    <row r="4053" s="2" customFormat="1" ht="33" customHeight="1">
      <c r="A4053" s="40"/>
      <c r="B4053" s="41"/>
      <c r="C4053" s="215" t="s">
        <v>4481</v>
      </c>
      <c r="D4053" s="215" t="s">
        <v>182</v>
      </c>
      <c r="E4053" s="216" t="s">
        <v>4482</v>
      </c>
      <c r="F4053" s="217" t="s">
        <v>4483</v>
      </c>
      <c r="G4053" s="218" t="s">
        <v>197</v>
      </c>
      <c r="H4053" s="219">
        <v>1</v>
      </c>
      <c r="I4053" s="220"/>
      <c r="J4053" s="221">
        <f>ROUND(I4053*H4053,2)</f>
        <v>0</v>
      </c>
      <c r="K4053" s="217" t="s">
        <v>19</v>
      </c>
      <c r="L4053" s="46"/>
      <c r="M4053" s="222" t="s">
        <v>19</v>
      </c>
      <c r="N4053" s="223" t="s">
        <v>43</v>
      </c>
      <c r="O4053" s="86"/>
      <c r="P4053" s="224">
        <f>O4053*H4053</f>
        <v>0</v>
      </c>
      <c r="Q4053" s="224">
        <v>0</v>
      </c>
      <c r="R4053" s="224">
        <f>Q4053*H4053</f>
        <v>0</v>
      </c>
      <c r="S4053" s="224">
        <v>0</v>
      </c>
      <c r="T4053" s="225">
        <f>S4053*H4053</f>
        <v>0</v>
      </c>
      <c r="U4053" s="40"/>
      <c r="V4053" s="40"/>
      <c r="W4053" s="40"/>
      <c r="X4053" s="40"/>
      <c r="Y4053" s="40"/>
      <c r="Z4053" s="40"/>
      <c r="AA4053" s="40"/>
      <c r="AB4053" s="40"/>
      <c r="AC4053" s="40"/>
      <c r="AD4053" s="40"/>
      <c r="AE4053" s="40"/>
      <c r="AR4053" s="226" t="s">
        <v>286</v>
      </c>
      <c r="AT4053" s="226" t="s">
        <v>182</v>
      </c>
      <c r="AU4053" s="226" t="s">
        <v>82</v>
      </c>
      <c r="AY4053" s="19" t="s">
        <v>180</v>
      </c>
      <c r="BE4053" s="227">
        <f>IF(N4053="základní",J4053,0)</f>
        <v>0</v>
      </c>
      <c r="BF4053" s="227">
        <f>IF(N4053="snížená",J4053,0)</f>
        <v>0</v>
      </c>
      <c r="BG4053" s="227">
        <f>IF(N4053="zákl. přenesená",J4053,0)</f>
        <v>0</v>
      </c>
      <c r="BH4053" s="227">
        <f>IF(N4053="sníž. přenesená",J4053,0)</f>
        <v>0</v>
      </c>
      <c r="BI4053" s="227">
        <f>IF(N4053="nulová",J4053,0)</f>
        <v>0</v>
      </c>
      <c r="BJ4053" s="19" t="s">
        <v>80</v>
      </c>
      <c r="BK4053" s="227">
        <f>ROUND(I4053*H4053,2)</f>
        <v>0</v>
      </c>
      <c r="BL4053" s="19" t="s">
        <v>286</v>
      </c>
      <c r="BM4053" s="226" t="s">
        <v>4484</v>
      </c>
    </row>
    <row r="4054" s="2" customFormat="1">
      <c r="A4054" s="40"/>
      <c r="B4054" s="41"/>
      <c r="C4054" s="42"/>
      <c r="D4054" s="228" t="s">
        <v>189</v>
      </c>
      <c r="E4054" s="42"/>
      <c r="F4054" s="229" t="s">
        <v>4485</v>
      </c>
      <c r="G4054" s="42"/>
      <c r="H4054" s="42"/>
      <c r="I4054" s="230"/>
      <c r="J4054" s="42"/>
      <c r="K4054" s="42"/>
      <c r="L4054" s="46"/>
      <c r="M4054" s="231"/>
      <c r="N4054" s="232"/>
      <c r="O4054" s="86"/>
      <c r="P4054" s="86"/>
      <c r="Q4054" s="86"/>
      <c r="R4054" s="86"/>
      <c r="S4054" s="86"/>
      <c r="T4054" s="87"/>
      <c r="U4054" s="40"/>
      <c r="V4054" s="40"/>
      <c r="W4054" s="40"/>
      <c r="X4054" s="40"/>
      <c r="Y4054" s="40"/>
      <c r="Z4054" s="40"/>
      <c r="AA4054" s="40"/>
      <c r="AB4054" s="40"/>
      <c r="AC4054" s="40"/>
      <c r="AD4054" s="40"/>
      <c r="AE4054" s="40"/>
      <c r="AT4054" s="19" t="s">
        <v>189</v>
      </c>
      <c r="AU4054" s="19" t="s">
        <v>82</v>
      </c>
    </row>
    <row r="4055" s="2" customFormat="1" ht="24.15" customHeight="1">
      <c r="A4055" s="40"/>
      <c r="B4055" s="41"/>
      <c r="C4055" s="215" t="s">
        <v>4486</v>
      </c>
      <c r="D4055" s="215" t="s">
        <v>182</v>
      </c>
      <c r="E4055" s="216" t="s">
        <v>4487</v>
      </c>
      <c r="F4055" s="217" t="s">
        <v>4488</v>
      </c>
      <c r="G4055" s="218" t="s">
        <v>197</v>
      </c>
      <c r="H4055" s="219">
        <v>1</v>
      </c>
      <c r="I4055" s="220"/>
      <c r="J4055" s="221">
        <f>ROUND(I4055*H4055,2)</f>
        <v>0</v>
      </c>
      <c r="K4055" s="217" t="s">
        <v>19</v>
      </c>
      <c r="L4055" s="46"/>
      <c r="M4055" s="222" t="s">
        <v>19</v>
      </c>
      <c r="N4055" s="223" t="s">
        <v>43</v>
      </c>
      <c r="O4055" s="86"/>
      <c r="P4055" s="224">
        <f>O4055*H4055</f>
        <v>0</v>
      </c>
      <c r="Q4055" s="224">
        <v>0</v>
      </c>
      <c r="R4055" s="224">
        <f>Q4055*H4055</f>
        <v>0</v>
      </c>
      <c r="S4055" s="224">
        <v>0</v>
      </c>
      <c r="T4055" s="225">
        <f>S4055*H4055</f>
        <v>0</v>
      </c>
      <c r="U4055" s="40"/>
      <c r="V4055" s="40"/>
      <c r="W4055" s="40"/>
      <c r="X4055" s="40"/>
      <c r="Y4055" s="40"/>
      <c r="Z4055" s="40"/>
      <c r="AA4055" s="40"/>
      <c r="AB4055" s="40"/>
      <c r="AC4055" s="40"/>
      <c r="AD4055" s="40"/>
      <c r="AE4055" s="40"/>
      <c r="AR4055" s="226" t="s">
        <v>286</v>
      </c>
      <c r="AT4055" s="226" t="s">
        <v>182</v>
      </c>
      <c r="AU4055" s="226" t="s">
        <v>82</v>
      </c>
      <c r="AY4055" s="19" t="s">
        <v>180</v>
      </c>
      <c r="BE4055" s="227">
        <f>IF(N4055="základní",J4055,0)</f>
        <v>0</v>
      </c>
      <c r="BF4055" s="227">
        <f>IF(N4055="snížená",J4055,0)</f>
        <v>0</v>
      </c>
      <c r="BG4055" s="227">
        <f>IF(N4055="zákl. přenesená",J4055,0)</f>
        <v>0</v>
      </c>
      <c r="BH4055" s="227">
        <f>IF(N4055="sníž. přenesená",J4055,0)</f>
        <v>0</v>
      </c>
      <c r="BI4055" s="227">
        <f>IF(N4055="nulová",J4055,0)</f>
        <v>0</v>
      </c>
      <c r="BJ4055" s="19" t="s">
        <v>80</v>
      </c>
      <c r="BK4055" s="227">
        <f>ROUND(I4055*H4055,2)</f>
        <v>0</v>
      </c>
      <c r="BL4055" s="19" t="s">
        <v>286</v>
      </c>
      <c r="BM4055" s="226" t="s">
        <v>4489</v>
      </c>
    </row>
    <row r="4056" s="2" customFormat="1">
      <c r="A4056" s="40"/>
      <c r="B4056" s="41"/>
      <c r="C4056" s="42"/>
      <c r="D4056" s="228" t="s">
        <v>189</v>
      </c>
      <c r="E4056" s="42"/>
      <c r="F4056" s="229" t="s">
        <v>4488</v>
      </c>
      <c r="G4056" s="42"/>
      <c r="H4056" s="42"/>
      <c r="I4056" s="230"/>
      <c r="J4056" s="42"/>
      <c r="K4056" s="42"/>
      <c r="L4056" s="46"/>
      <c r="M4056" s="231"/>
      <c r="N4056" s="232"/>
      <c r="O4056" s="86"/>
      <c r="P4056" s="86"/>
      <c r="Q4056" s="86"/>
      <c r="R4056" s="86"/>
      <c r="S4056" s="86"/>
      <c r="T4056" s="87"/>
      <c r="U4056" s="40"/>
      <c r="V4056" s="40"/>
      <c r="W4056" s="40"/>
      <c r="X4056" s="40"/>
      <c r="Y4056" s="40"/>
      <c r="Z4056" s="40"/>
      <c r="AA4056" s="40"/>
      <c r="AB4056" s="40"/>
      <c r="AC4056" s="40"/>
      <c r="AD4056" s="40"/>
      <c r="AE4056" s="40"/>
      <c r="AT4056" s="19" t="s">
        <v>189</v>
      </c>
      <c r="AU4056" s="19" t="s">
        <v>82</v>
      </c>
    </row>
    <row r="4057" s="2" customFormat="1" ht="24.15" customHeight="1">
      <c r="A4057" s="40"/>
      <c r="B4057" s="41"/>
      <c r="C4057" s="215" t="s">
        <v>4490</v>
      </c>
      <c r="D4057" s="215" t="s">
        <v>182</v>
      </c>
      <c r="E4057" s="216" t="s">
        <v>4491</v>
      </c>
      <c r="F4057" s="217" t="s">
        <v>4492</v>
      </c>
      <c r="G4057" s="218" t="s">
        <v>197</v>
      </c>
      <c r="H4057" s="219">
        <v>1</v>
      </c>
      <c r="I4057" s="220"/>
      <c r="J4057" s="221">
        <f>ROUND(I4057*H4057,2)</f>
        <v>0</v>
      </c>
      <c r="K4057" s="217" t="s">
        <v>19</v>
      </c>
      <c r="L4057" s="46"/>
      <c r="M4057" s="222" t="s">
        <v>19</v>
      </c>
      <c r="N4057" s="223" t="s">
        <v>43</v>
      </c>
      <c r="O4057" s="86"/>
      <c r="P4057" s="224">
        <f>O4057*H4057</f>
        <v>0</v>
      </c>
      <c r="Q4057" s="224">
        <v>0</v>
      </c>
      <c r="R4057" s="224">
        <f>Q4057*H4057</f>
        <v>0</v>
      </c>
      <c r="S4057" s="224">
        <v>0</v>
      </c>
      <c r="T4057" s="225">
        <f>S4057*H4057</f>
        <v>0</v>
      </c>
      <c r="U4057" s="40"/>
      <c r="V4057" s="40"/>
      <c r="W4057" s="40"/>
      <c r="X4057" s="40"/>
      <c r="Y4057" s="40"/>
      <c r="Z4057" s="40"/>
      <c r="AA4057" s="40"/>
      <c r="AB4057" s="40"/>
      <c r="AC4057" s="40"/>
      <c r="AD4057" s="40"/>
      <c r="AE4057" s="40"/>
      <c r="AR4057" s="226" t="s">
        <v>286</v>
      </c>
      <c r="AT4057" s="226" t="s">
        <v>182</v>
      </c>
      <c r="AU4057" s="226" t="s">
        <v>82</v>
      </c>
      <c r="AY4057" s="19" t="s">
        <v>180</v>
      </c>
      <c r="BE4057" s="227">
        <f>IF(N4057="základní",J4057,0)</f>
        <v>0</v>
      </c>
      <c r="BF4057" s="227">
        <f>IF(N4057="snížená",J4057,0)</f>
        <v>0</v>
      </c>
      <c r="BG4057" s="227">
        <f>IF(N4057="zákl. přenesená",J4057,0)</f>
        <v>0</v>
      </c>
      <c r="BH4057" s="227">
        <f>IF(N4057="sníž. přenesená",J4057,0)</f>
        <v>0</v>
      </c>
      <c r="BI4057" s="227">
        <f>IF(N4057="nulová",J4057,0)</f>
        <v>0</v>
      </c>
      <c r="BJ4057" s="19" t="s">
        <v>80</v>
      </c>
      <c r="BK4057" s="227">
        <f>ROUND(I4057*H4057,2)</f>
        <v>0</v>
      </c>
      <c r="BL4057" s="19" t="s">
        <v>286</v>
      </c>
      <c r="BM4057" s="226" t="s">
        <v>4493</v>
      </c>
    </row>
    <row r="4058" s="2" customFormat="1">
      <c r="A4058" s="40"/>
      <c r="B4058" s="41"/>
      <c r="C4058" s="42"/>
      <c r="D4058" s="228" t="s">
        <v>189</v>
      </c>
      <c r="E4058" s="42"/>
      <c r="F4058" s="229" t="s">
        <v>4492</v>
      </c>
      <c r="G4058" s="42"/>
      <c r="H4058" s="42"/>
      <c r="I4058" s="230"/>
      <c r="J4058" s="42"/>
      <c r="K4058" s="42"/>
      <c r="L4058" s="46"/>
      <c r="M4058" s="231"/>
      <c r="N4058" s="232"/>
      <c r="O4058" s="86"/>
      <c r="P4058" s="86"/>
      <c r="Q4058" s="86"/>
      <c r="R4058" s="86"/>
      <c r="S4058" s="86"/>
      <c r="T4058" s="87"/>
      <c r="U4058" s="40"/>
      <c r="V4058" s="40"/>
      <c r="W4058" s="40"/>
      <c r="X4058" s="40"/>
      <c r="Y4058" s="40"/>
      <c r="Z4058" s="40"/>
      <c r="AA4058" s="40"/>
      <c r="AB4058" s="40"/>
      <c r="AC4058" s="40"/>
      <c r="AD4058" s="40"/>
      <c r="AE4058" s="40"/>
      <c r="AT4058" s="19" t="s">
        <v>189</v>
      </c>
      <c r="AU4058" s="19" t="s">
        <v>82</v>
      </c>
    </row>
    <row r="4059" s="2" customFormat="1" ht="24.15" customHeight="1">
      <c r="A4059" s="40"/>
      <c r="B4059" s="41"/>
      <c r="C4059" s="215" t="s">
        <v>4494</v>
      </c>
      <c r="D4059" s="215" t="s">
        <v>182</v>
      </c>
      <c r="E4059" s="216" t="s">
        <v>4495</v>
      </c>
      <c r="F4059" s="217" t="s">
        <v>4496</v>
      </c>
      <c r="G4059" s="218" t="s">
        <v>197</v>
      </c>
      <c r="H4059" s="219">
        <v>1</v>
      </c>
      <c r="I4059" s="220"/>
      <c r="J4059" s="221">
        <f>ROUND(I4059*H4059,2)</f>
        <v>0</v>
      </c>
      <c r="K4059" s="217" t="s">
        <v>19</v>
      </c>
      <c r="L4059" s="46"/>
      <c r="M4059" s="222" t="s">
        <v>19</v>
      </c>
      <c r="N4059" s="223" t="s">
        <v>43</v>
      </c>
      <c r="O4059" s="86"/>
      <c r="P4059" s="224">
        <f>O4059*H4059</f>
        <v>0</v>
      </c>
      <c r="Q4059" s="224">
        <v>0</v>
      </c>
      <c r="R4059" s="224">
        <f>Q4059*H4059</f>
        <v>0</v>
      </c>
      <c r="S4059" s="224">
        <v>0</v>
      </c>
      <c r="T4059" s="225">
        <f>S4059*H4059</f>
        <v>0</v>
      </c>
      <c r="U4059" s="40"/>
      <c r="V4059" s="40"/>
      <c r="W4059" s="40"/>
      <c r="X4059" s="40"/>
      <c r="Y4059" s="40"/>
      <c r="Z4059" s="40"/>
      <c r="AA4059" s="40"/>
      <c r="AB4059" s="40"/>
      <c r="AC4059" s="40"/>
      <c r="AD4059" s="40"/>
      <c r="AE4059" s="40"/>
      <c r="AR4059" s="226" t="s">
        <v>286</v>
      </c>
      <c r="AT4059" s="226" t="s">
        <v>182</v>
      </c>
      <c r="AU4059" s="226" t="s">
        <v>82</v>
      </c>
      <c r="AY4059" s="19" t="s">
        <v>180</v>
      </c>
      <c r="BE4059" s="227">
        <f>IF(N4059="základní",J4059,0)</f>
        <v>0</v>
      </c>
      <c r="BF4059" s="227">
        <f>IF(N4059="snížená",J4059,0)</f>
        <v>0</v>
      </c>
      <c r="BG4059" s="227">
        <f>IF(N4059="zákl. přenesená",J4059,0)</f>
        <v>0</v>
      </c>
      <c r="BH4059" s="227">
        <f>IF(N4059="sníž. přenesená",J4059,0)</f>
        <v>0</v>
      </c>
      <c r="BI4059" s="227">
        <f>IF(N4059="nulová",J4059,0)</f>
        <v>0</v>
      </c>
      <c r="BJ4059" s="19" t="s">
        <v>80</v>
      </c>
      <c r="BK4059" s="227">
        <f>ROUND(I4059*H4059,2)</f>
        <v>0</v>
      </c>
      <c r="BL4059" s="19" t="s">
        <v>286</v>
      </c>
      <c r="BM4059" s="226" t="s">
        <v>4497</v>
      </c>
    </row>
    <row r="4060" s="2" customFormat="1">
      <c r="A4060" s="40"/>
      <c r="B4060" s="41"/>
      <c r="C4060" s="42"/>
      <c r="D4060" s="228" t="s">
        <v>189</v>
      </c>
      <c r="E4060" s="42"/>
      <c r="F4060" s="229" t="s">
        <v>4496</v>
      </c>
      <c r="G4060" s="42"/>
      <c r="H4060" s="42"/>
      <c r="I4060" s="230"/>
      <c r="J4060" s="42"/>
      <c r="K4060" s="42"/>
      <c r="L4060" s="46"/>
      <c r="M4060" s="231"/>
      <c r="N4060" s="232"/>
      <c r="O4060" s="86"/>
      <c r="P4060" s="86"/>
      <c r="Q4060" s="86"/>
      <c r="R4060" s="86"/>
      <c r="S4060" s="86"/>
      <c r="T4060" s="87"/>
      <c r="U4060" s="40"/>
      <c r="V4060" s="40"/>
      <c r="W4060" s="40"/>
      <c r="X4060" s="40"/>
      <c r="Y4060" s="40"/>
      <c r="Z4060" s="40"/>
      <c r="AA4060" s="40"/>
      <c r="AB4060" s="40"/>
      <c r="AC4060" s="40"/>
      <c r="AD4060" s="40"/>
      <c r="AE4060" s="40"/>
      <c r="AT4060" s="19" t="s">
        <v>189</v>
      </c>
      <c r="AU4060" s="19" t="s">
        <v>82</v>
      </c>
    </row>
    <row r="4061" s="2" customFormat="1" ht="24.15" customHeight="1">
      <c r="A4061" s="40"/>
      <c r="B4061" s="41"/>
      <c r="C4061" s="215" t="s">
        <v>4498</v>
      </c>
      <c r="D4061" s="215" t="s">
        <v>182</v>
      </c>
      <c r="E4061" s="216" t="s">
        <v>4499</v>
      </c>
      <c r="F4061" s="217" t="s">
        <v>4500</v>
      </c>
      <c r="G4061" s="218" t="s">
        <v>197</v>
      </c>
      <c r="H4061" s="219">
        <v>1</v>
      </c>
      <c r="I4061" s="220"/>
      <c r="J4061" s="221">
        <f>ROUND(I4061*H4061,2)</f>
        <v>0</v>
      </c>
      <c r="K4061" s="217" t="s">
        <v>19</v>
      </c>
      <c r="L4061" s="46"/>
      <c r="M4061" s="222" t="s">
        <v>19</v>
      </c>
      <c r="N4061" s="223" t="s">
        <v>43</v>
      </c>
      <c r="O4061" s="86"/>
      <c r="P4061" s="224">
        <f>O4061*H4061</f>
        <v>0</v>
      </c>
      <c r="Q4061" s="224">
        <v>0</v>
      </c>
      <c r="R4061" s="224">
        <f>Q4061*H4061</f>
        <v>0</v>
      </c>
      <c r="S4061" s="224">
        <v>0</v>
      </c>
      <c r="T4061" s="225">
        <f>S4061*H4061</f>
        <v>0</v>
      </c>
      <c r="U4061" s="40"/>
      <c r="V4061" s="40"/>
      <c r="W4061" s="40"/>
      <c r="X4061" s="40"/>
      <c r="Y4061" s="40"/>
      <c r="Z4061" s="40"/>
      <c r="AA4061" s="40"/>
      <c r="AB4061" s="40"/>
      <c r="AC4061" s="40"/>
      <c r="AD4061" s="40"/>
      <c r="AE4061" s="40"/>
      <c r="AR4061" s="226" t="s">
        <v>286</v>
      </c>
      <c r="AT4061" s="226" t="s">
        <v>182</v>
      </c>
      <c r="AU4061" s="226" t="s">
        <v>82</v>
      </c>
      <c r="AY4061" s="19" t="s">
        <v>180</v>
      </c>
      <c r="BE4061" s="227">
        <f>IF(N4061="základní",J4061,0)</f>
        <v>0</v>
      </c>
      <c r="BF4061" s="227">
        <f>IF(N4061="snížená",J4061,0)</f>
        <v>0</v>
      </c>
      <c r="BG4061" s="227">
        <f>IF(N4061="zákl. přenesená",J4061,0)</f>
        <v>0</v>
      </c>
      <c r="BH4061" s="227">
        <f>IF(N4061="sníž. přenesená",J4061,0)</f>
        <v>0</v>
      </c>
      <c r="BI4061" s="227">
        <f>IF(N4061="nulová",J4061,0)</f>
        <v>0</v>
      </c>
      <c r="BJ4061" s="19" t="s">
        <v>80</v>
      </c>
      <c r="BK4061" s="227">
        <f>ROUND(I4061*H4061,2)</f>
        <v>0</v>
      </c>
      <c r="BL4061" s="19" t="s">
        <v>286</v>
      </c>
      <c r="BM4061" s="226" t="s">
        <v>4501</v>
      </c>
    </row>
    <row r="4062" s="2" customFormat="1">
      <c r="A4062" s="40"/>
      <c r="B4062" s="41"/>
      <c r="C4062" s="42"/>
      <c r="D4062" s="228" t="s">
        <v>189</v>
      </c>
      <c r="E4062" s="42"/>
      <c r="F4062" s="229" t="s">
        <v>4500</v>
      </c>
      <c r="G4062" s="42"/>
      <c r="H4062" s="42"/>
      <c r="I4062" s="230"/>
      <c r="J4062" s="42"/>
      <c r="K4062" s="42"/>
      <c r="L4062" s="46"/>
      <c r="M4062" s="231"/>
      <c r="N4062" s="232"/>
      <c r="O4062" s="86"/>
      <c r="P4062" s="86"/>
      <c r="Q4062" s="86"/>
      <c r="R4062" s="86"/>
      <c r="S4062" s="86"/>
      <c r="T4062" s="87"/>
      <c r="U4062" s="40"/>
      <c r="V4062" s="40"/>
      <c r="W4062" s="40"/>
      <c r="X4062" s="40"/>
      <c r="Y4062" s="40"/>
      <c r="Z4062" s="40"/>
      <c r="AA4062" s="40"/>
      <c r="AB4062" s="40"/>
      <c r="AC4062" s="40"/>
      <c r="AD4062" s="40"/>
      <c r="AE4062" s="40"/>
      <c r="AT4062" s="19" t="s">
        <v>189</v>
      </c>
      <c r="AU4062" s="19" t="s">
        <v>82</v>
      </c>
    </row>
    <row r="4063" s="2" customFormat="1" ht="24.15" customHeight="1">
      <c r="A4063" s="40"/>
      <c r="B4063" s="41"/>
      <c r="C4063" s="215" t="s">
        <v>4502</v>
      </c>
      <c r="D4063" s="215" t="s">
        <v>182</v>
      </c>
      <c r="E4063" s="216" t="s">
        <v>4503</v>
      </c>
      <c r="F4063" s="217" t="s">
        <v>4504</v>
      </c>
      <c r="G4063" s="218" t="s">
        <v>197</v>
      </c>
      <c r="H4063" s="219">
        <v>1</v>
      </c>
      <c r="I4063" s="220"/>
      <c r="J4063" s="221">
        <f>ROUND(I4063*H4063,2)</f>
        <v>0</v>
      </c>
      <c r="K4063" s="217" t="s">
        <v>19</v>
      </c>
      <c r="L4063" s="46"/>
      <c r="M4063" s="222" t="s">
        <v>19</v>
      </c>
      <c r="N4063" s="223" t="s">
        <v>43</v>
      </c>
      <c r="O4063" s="86"/>
      <c r="P4063" s="224">
        <f>O4063*H4063</f>
        <v>0</v>
      </c>
      <c r="Q4063" s="224">
        <v>0</v>
      </c>
      <c r="R4063" s="224">
        <f>Q4063*H4063</f>
        <v>0</v>
      </c>
      <c r="S4063" s="224">
        <v>0</v>
      </c>
      <c r="T4063" s="225">
        <f>S4063*H4063</f>
        <v>0</v>
      </c>
      <c r="U4063" s="40"/>
      <c r="V4063" s="40"/>
      <c r="W4063" s="40"/>
      <c r="X4063" s="40"/>
      <c r="Y4063" s="40"/>
      <c r="Z4063" s="40"/>
      <c r="AA4063" s="40"/>
      <c r="AB4063" s="40"/>
      <c r="AC4063" s="40"/>
      <c r="AD4063" s="40"/>
      <c r="AE4063" s="40"/>
      <c r="AR4063" s="226" t="s">
        <v>286</v>
      </c>
      <c r="AT4063" s="226" t="s">
        <v>182</v>
      </c>
      <c r="AU4063" s="226" t="s">
        <v>82</v>
      </c>
      <c r="AY4063" s="19" t="s">
        <v>180</v>
      </c>
      <c r="BE4063" s="227">
        <f>IF(N4063="základní",J4063,0)</f>
        <v>0</v>
      </c>
      <c r="BF4063" s="227">
        <f>IF(N4063="snížená",J4063,0)</f>
        <v>0</v>
      </c>
      <c r="BG4063" s="227">
        <f>IF(N4063="zákl. přenesená",J4063,0)</f>
        <v>0</v>
      </c>
      <c r="BH4063" s="227">
        <f>IF(N4063="sníž. přenesená",J4063,0)</f>
        <v>0</v>
      </c>
      <c r="BI4063" s="227">
        <f>IF(N4063="nulová",J4063,0)</f>
        <v>0</v>
      </c>
      <c r="BJ4063" s="19" t="s">
        <v>80</v>
      </c>
      <c r="BK4063" s="227">
        <f>ROUND(I4063*H4063,2)</f>
        <v>0</v>
      </c>
      <c r="BL4063" s="19" t="s">
        <v>286</v>
      </c>
      <c r="BM4063" s="226" t="s">
        <v>4505</v>
      </c>
    </row>
    <row r="4064" s="2" customFormat="1">
      <c r="A4064" s="40"/>
      <c r="B4064" s="41"/>
      <c r="C4064" s="42"/>
      <c r="D4064" s="228" t="s">
        <v>189</v>
      </c>
      <c r="E4064" s="42"/>
      <c r="F4064" s="229" t="s">
        <v>4504</v>
      </c>
      <c r="G4064" s="42"/>
      <c r="H4064" s="42"/>
      <c r="I4064" s="230"/>
      <c r="J4064" s="42"/>
      <c r="K4064" s="42"/>
      <c r="L4064" s="46"/>
      <c r="M4064" s="231"/>
      <c r="N4064" s="232"/>
      <c r="O4064" s="86"/>
      <c r="P4064" s="86"/>
      <c r="Q4064" s="86"/>
      <c r="R4064" s="86"/>
      <c r="S4064" s="86"/>
      <c r="T4064" s="87"/>
      <c r="U4064" s="40"/>
      <c r="V4064" s="40"/>
      <c r="W4064" s="40"/>
      <c r="X4064" s="40"/>
      <c r="Y4064" s="40"/>
      <c r="Z4064" s="40"/>
      <c r="AA4064" s="40"/>
      <c r="AB4064" s="40"/>
      <c r="AC4064" s="40"/>
      <c r="AD4064" s="40"/>
      <c r="AE4064" s="40"/>
      <c r="AT4064" s="19" t="s">
        <v>189</v>
      </c>
      <c r="AU4064" s="19" t="s">
        <v>82</v>
      </c>
    </row>
    <row r="4065" s="2" customFormat="1" ht="24.15" customHeight="1">
      <c r="A4065" s="40"/>
      <c r="B4065" s="41"/>
      <c r="C4065" s="215" t="s">
        <v>4506</v>
      </c>
      <c r="D4065" s="215" t="s">
        <v>182</v>
      </c>
      <c r="E4065" s="216" t="s">
        <v>4507</v>
      </c>
      <c r="F4065" s="217" t="s">
        <v>4508</v>
      </c>
      <c r="G4065" s="218" t="s">
        <v>197</v>
      </c>
      <c r="H4065" s="219">
        <v>1</v>
      </c>
      <c r="I4065" s="220"/>
      <c r="J4065" s="221">
        <f>ROUND(I4065*H4065,2)</f>
        <v>0</v>
      </c>
      <c r="K4065" s="217" t="s">
        <v>19</v>
      </c>
      <c r="L4065" s="46"/>
      <c r="M4065" s="222" t="s">
        <v>19</v>
      </c>
      <c r="N4065" s="223" t="s">
        <v>43</v>
      </c>
      <c r="O4065" s="86"/>
      <c r="P4065" s="224">
        <f>O4065*H4065</f>
        <v>0</v>
      </c>
      <c r="Q4065" s="224">
        <v>0</v>
      </c>
      <c r="R4065" s="224">
        <f>Q4065*H4065</f>
        <v>0</v>
      </c>
      <c r="S4065" s="224">
        <v>0</v>
      </c>
      <c r="T4065" s="225">
        <f>S4065*H4065</f>
        <v>0</v>
      </c>
      <c r="U4065" s="40"/>
      <c r="V4065" s="40"/>
      <c r="W4065" s="40"/>
      <c r="X4065" s="40"/>
      <c r="Y4065" s="40"/>
      <c r="Z4065" s="40"/>
      <c r="AA4065" s="40"/>
      <c r="AB4065" s="40"/>
      <c r="AC4065" s="40"/>
      <c r="AD4065" s="40"/>
      <c r="AE4065" s="40"/>
      <c r="AR4065" s="226" t="s">
        <v>286</v>
      </c>
      <c r="AT4065" s="226" t="s">
        <v>182</v>
      </c>
      <c r="AU4065" s="226" t="s">
        <v>82</v>
      </c>
      <c r="AY4065" s="19" t="s">
        <v>180</v>
      </c>
      <c r="BE4065" s="227">
        <f>IF(N4065="základní",J4065,0)</f>
        <v>0</v>
      </c>
      <c r="BF4065" s="227">
        <f>IF(N4065="snížená",J4065,0)</f>
        <v>0</v>
      </c>
      <c r="BG4065" s="227">
        <f>IF(N4065="zákl. přenesená",J4065,0)</f>
        <v>0</v>
      </c>
      <c r="BH4065" s="227">
        <f>IF(N4065="sníž. přenesená",J4065,0)</f>
        <v>0</v>
      </c>
      <c r="BI4065" s="227">
        <f>IF(N4065="nulová",J4065,0)</f>
        <v>0</v>
      </c>
      <c r="BJ4065" s="19" t="s">
        <v>80</v>
      </c>
      <c r="BK4065" s="227">
        <f>ROUND(I4065*H4065,2)</f>
        <v>0</v>
      </c>
      <c r="BL4065" s="19" t="s">
        <v>286</v>
      </c>
      <c r="BM4065" s="226" t="s">
        <v>4509</v>
      </c>
    </row>
    <row r="4066" s="2" customFormat="1">
      <c r="A4066" s="40"/>
      <c r="B4066" s="41"/>
      <c r="C4066" s="42"/>
      <c r="D4066" s="228" t="s">
        <v>189</v>
      </c>
      <c r="E4066" s="42"/>
      <c r="F4066" s="229" t="s">
        <v>4508</v>
      </c>
      <c r="G4066" s="42"/>
      <c r="H4066" s="42"/>
      <c r="I4066" s="230"/>
      <c r="J4066" s="42"/>
      <c r="K4066" s="42"/>
      <c r="L4066" s="46"/>
      <c r="M4066" s="231"/>
      <c r="N4066" s="232"/>
      <c r="O4066" s="86"/>
      <c r="P4066" s="86"/>
      <c r="Q4066" s="86"/>
      <c r="R4066" s="86"/>
      <c r="S4066" s="86"/>
      <c r="T4066" s="87"/>
      <c r="U4066" s="40"/>
      <c r="V4066" s="40"/>
      <c r="W4066" s="40"/>
      <c r="X4066" s="40"/>
      <c r="Y4066" s="40"/>
      <c r="Z4066" s="40"/>
      <c r="AA4066" s="40"/>
      <c r="AB4066" s="40"/>
      <c r="AC4066" s="40"/>
      <c r="AD4066" s="40"/>
      <c r="AE4066" s="40"/>
      <c r="AT4066" s="19" t="s">
        <v>189</v>
      </c>
      <c r="AU4066" s="19" t="s">
        <v>82</v>
      </c>
    </row>
    <row r="4067" s="2" customFormat="1" ht="24.15" customHeight="1">
      <c r="A4067" s="40"/>
      <c r="B4067" s="41"/>
      <c r="C4067" s="215" t="s">
        <v>4510</v>
      </c>
      <c r="D4067" s="215" t="s">
        <v>182</v>
      </c>
      <c r="E4067" s="216" t="s">
        <v>4511</v>
      </c>
      <c r="F4067" s="217" t="s">
        <v>4512</v>
      </c>
      <c r="G4067" s="218" t="s">
        <v>197</v>
      </c>
      <c r="H4067" s="219">
        <v>1</v>
      </c>
      <c r="I4067" s="220"/>
      <c r="J4067" s="221">
        <f>ROUND(I4067*H4067,2)</f>
        <v>0</v>
      </c>
      <c r="K4067" s="217" t="s">
        <v>19</v>
      </c>
      <c r="L4067" s="46"/>
      <c r="M4067" s="222" t="s">
        <v>19</v>
      </c>
      <c r="N4067" s="223" t="s">
        <v>43</v>
      </c>
      <c r="O4067" s="86"/>
      <c r="P4067" s="224">
        <f>O4067*H4067</f>
        <v>0</v>
      </c>
      <c r="Q4067" s="224">
        <v>0</v>
      </c>
      <c r="R4067" s="224">
        <f>Q4067*H4067</f>
        <v>0</v>
      </c>
      <c r="S4067" s="224">
        <v>0</v>
      </c>
      <c r="T4067" s="225">
        <f>S4067*H4067</f>
        <v>0</v>
      </c>
      <c r="U4067" s="40"/>
      <c r="V4067" s="40"/>
      <c r="W4067" s="40"/>
      <c r="X4067" s="40"/>
      <c r="Y4067" s="40"/>
      <c r="Z4067" s="40"/>
      <c r="AA4067" s="40"/>
      <c r="AB4067" s="40"/>
      <c r="AC4067" s="40"/>
      <c r="AD4067" s="40"/>
      <c r="AE4067" s="40"/>
      <c r="AR4067" s="226" t="s">
        <v>286</v>
      </c>
      <c r="AT4067" s="226" t="s">
        <v>182</v>
      </c>
      <c r="AU4067" s="226" t="s">
        <v>82</v>
      </c>
      <c r="AY4067" s="19" t="s">
        <v>180</v>
      </c>
      <c r="BE4067" s="227">
        <f>IF(N4067="základní",J4067,0)</f>
        <v>0</v>
      </c>
      <c r="BF4067" s="227">
        <f>IF(N4067="snížená",J4067,0)</f>
        <v>0</v>
      </c>
      <c r="BG4067" s="227">
        <f>IF(N4067="zákl. přenesená",J4067,0)</f>
        <v>0</v>
      </c>
      <c r="BH4067" s="227">
        <f>IF(N4067="sníž. přenesená",J4067,0)</f>
        <v>0</v>
      </c>
      <c r="BI4067" s="227">
        <f>IF(N4067="nulová",J4067,0)</f>
        <v>0</v>
      </c>
      <c r="BJ4067" s="19" t="s">
        <v>80</v>
      </c>
      <c r="BK4067" s="227">
        <f>ROUND(I4067*H4067,2)</f>
        <v>0</v>
      </c>
      <c r="BL4067" s="19" t="s">
        <v>286</v>
      </c>
      <c r="BM4067" s="226" t="s">
        <v>4513</v>
      </c>
    </row>
    <row r="4068" s="2" customFormat="1">
      <c r="A4068" s="40"/>
      <c r="B4068" s="41"/>
      <c r="C4068" s="42"/>
      <c r="D4068" s="228" t="s">
        <v>189</v>
      </c>
      <c r="E4068" s="42"/>
      <c r="F4068" s="229" t="s">
        <v>4512</v>
      </c>
      <c r="G4068" s="42"/>
      <c r="H4068" s="42"/>
      <c r="I4068" s="230"/>
      <c r="J4068" s="42"/>
      <c r="K4068" s="42"/>
      <c r="L4068" s="46"/>
      <c r="M4068" s="231"/>
      <c r="N4068" s="232"/>
      <c r="O4068" s="86"/>
      <c r="P4068" s="86"/>
      <c r="Q4068" s="86"/>
      <c r="R4068" s="86"/>
      <c r="S4068" s="86"/>
      <c r="T4068" s="87"/>
      <c r="U4068" s="40"/>
      <c r="V4068" s="40"/>
      <c r="W4068" s="40"/>
      <c r="X4068" s="40"/>
      <c r="Y4068" s="40"/>
      <c r="Z4068" s="40"/>
      <c r="AA4068" s="40"/>
      <c r="AB4068" s="40"/>
      <c r="AC4068" s="40"/>
      <c r="AD4068" s="40"/>
      <c r="AE4068" s="40"/>
      <c r="AT4068" s="19" t="s">
        <v>189</v>
      </c>
      <c r="AU4068" s="19" t="s">
        <v>82</v>
      </c>
    </row>
    <row r="4069" s="2" customFormat="1" ht="24.15" customHeight="1">
      <c r="A4069" s="40"/>
      <c r="B4069" s="41"/>
      <c r="C4069" s="215" t="s">
        <v>4514</v>
      </c>
      <c r="D4069" s="215" t="s">
        <v>182</v>
      </c>
      <c r="E4069" s="216" t="s">
        <v>4515</v>
      </c>
      <c r="F4069" s="217" t="s">
        <v>4516</v>
      </c>
      <c r="G4069" s="218" t="s">
        <v>197</v>
      </c>
      <c r="H4069" s="219">
        <v>1</v>
      </c>
      <c r="I4069" s="220"/>
      <c r="J4069" s="221">
        <f>ROUND(I4069*H4069,2)</f>
        <v>0</v>
      </c>
      <c r="K4069" s="217" t="s">
        <v>19</v>
      </c>
      <c r="L4069" s="46"/>
      <c r="M4069" s="222" t="s">
        <v>19</v>
      </c>
      <c r="N4069" s="223" t="s">
        <v>43</v>
      </c>
      <c r="O4069" s="86"/>
      <c r="P4069" s="224">
        <f>O4069*H4069</f>
        <v>0</v>
      </c>
      <c r="Q4069" s="224">
        <v>0</v>
      </c>
      <c r="R4069" s="224">
        <f>Q4069*H4069</f>
        <v>0</v>
      </c>
      <c r="S4069" s="224">
        <v>0</v>
      </c>
      <c r="T4069" s="225">
        <f>S4069*H4069</f>
        <v>0</v>
      </c>
      <c r="U4069" s="40"/>
      <c r="V4069" s="40"/>
      <c r="W4069" s="40"/>
      <c r="X4069" s="40"/>
      <c r="Y4069" s="40"/>
      <c r="Z4069" s="40"/>
      <c r="AA4069" s="40"/>
      <c r="AB4069" s="40"/>
      <c r="AC4069" s="40"/>
      <c r="AD4069" s="40"/>
      <c r="AE4069" s="40"/>
      <c r="AR4069" s="226" t="s">
        <v>286</v>
      </c>
      <c r="AT4069" s="226" t="s">
        <v>182</v>
      </c>
      <c r="AU4069" s="226" t="s">
        <v>82</v>
      </c>
      <c r="AY4069" s="19" t="s">
        <v>180</v>
      </c>
      <c r="BE4069" s="227">
        <f>IF(N4069="základní",J4069,0)</f>
        <v>0</v>
      </c>
      <c r="BF4069" s="227">
        <f>IF(N4069="snížená",J4069,0)</f>
        <v>0</v>
      </c>
      <c r="BG4069" s="227">
        <f>IF(N4069="zákl. přenesená",J4069,0)</f>
        <v>0</v>
      </c>
      <c r="BH4069" s="227">
        <f>IF(N4069="sníž. přenesená",J4069,0)</f>
        <v>0</v>
      </c>
      <c r="BI4069" s="227">
        <f>IF(N4069="nulová",J4069,0)</f>
        <v>0</v>
      </c>
      <c r="BJ4069" s="19" t="s">
        <v>80</v>
      </c>
      <c r="BK4069" s="227">
        <f>ROUND(I4069*H4069,2)</f>
        <v>0</v>
      </c>
      <c r="BL4069" s="19" t="s">
        <v>286</v>
      </c>
      <c r="BM4069" s="226" t="s">
        <v>4517</v>
      </c>
    </row>
    <row r="4070" s="2" customFormat="1">
      <c r="A4070" s="40"/>
      <c r="B4070" s="41"/>
      <c r="C4070" s="42"/>
      <c r="D4070" s="228" t="s">
        <v>189</v>
      </c>
      <c r="E4070" s="42"/>
      <c r="F4070" s="229" t="s">
        <v>4516</v>
      </c>
      <c r="G4070" s="42"/>
      <c r="H4070" s="42"/>
      <c r="I4070" s="230"/>
      <c r="J4070" s="42"/>
      <c r="K4070" s="42"/>
      <c r="L4070" s="46"/>
      <c r="M4070" s="231"/>
      <c r="N4070" s="232"/>
      <c r="O4070" s="86"/>
      <c r="P4070" s="86"/>
      <c r="Q4070" s="86"/>
      <c r="R4070" s="86"/>
      <c r="S4070" s="86"/>
      <c r="T4070" s="87"/>
      <c r="U4070" s="40"/>
      <c r="V4070" s="40"/>
      <c r="W4070" s="40"/>
      <c r="X4070" s="40"/>
      <c r="Y4070" s="40"/>
      <c r="Z4070" s="40"/>
      <c r="AA4070" s="40"/>
      <c r="AB4070" s="40"/>
      <c r="AC4070" s="40"/>
      <c r="AD4070" s="40"/>
      <c r="AE4070" s="40"/>
      <c r="AT4070" s="19" t="s">
        <v>189</v>
      </c>
      <c r="AU4070" s="19" t="s">
        <v>82</v>
      </c>
    </row>
    <row r="4071" s="2" customFormat="1" ht="24.15" customHeight="1">
      <c r="A4071" s="40"/>
      <c r="B4071" s="41"/>
      <c r="C4071" s="215" t="s">
        <v>4518</v>
      </c>
      <c r="D4071" s="215" t="s">
        <v>182</v>
      </c>
      <c r="E4071" s="216" t="s">
        <v>4519</v>
      </c>
      <c r="F4071" s="217" t="s">
        <v>4520</v>
      </c>
      <c r="G4071" s="218" t="s">
        <v>197</v>
      </c>
      <c r="H4071" s="219">
        <v>1</v>
      </c>
      <c r="I4071" s="220"/>
      <c r="J4071" s="221">
        <f>ROUND(I4071*H4071,2)</f>
        <v>0</v>
      </c>
      <c r="K4071" s="217" t="s">
        <v>19</v>
      </c>
      <c r="L4071" s="46"/>
      <c r="M4071" s="222" t="s">
        <v>19</v>
      </c>
      <c r="N4071" s="223" t="s">
        <v>43</v>
      </c>
      <c r="O4071" s="86"/>
      <c r="P4071" s="224">
        <f>O4071*H4071</f>
        <v>0</v>
      </c>
      <c r="Q4071" s="224">
        <v>0</v>
      </c>
      <c r="R4071" s="224">
        <f>Q4071*H4071</f>
        <v>0</v>
      </c>
      <c r="S4071" s="224">
        <v>0</v>
      </c>
      <c r="T4071" s="225">
        <f>S4071*H4071</f>
        <v>0</v>
      </c>
      <c r="U4071" s="40"/>
      <c r="V4071" s="40"/>
      <c r="W4071" s="40"/>
      <c r="X4071" s="40"/>
      <c r="Y4071" s="40"/>
      <c r="Z4071" s="40"/>
      <c r="AA4071" s="40"/>
      <c r="AB4071" s="40"/>
      <c r="AC4071" s="40"/>
      <c r="AD4071" s="40"/>
      <c r="AE4071" s="40"/>
      <c r="AR4071" s="226" t="s">
        <v>286</v>
      </c>
      <c r="AT4071" s="226" t="s">
        <v>182</v>
      </c>
      <c r="AU4071" s="226" t="s">
        <v>82</v>
      </c>
      <c r="AY4071" s="19" t="s">
        <v>180</v>
      </c>
      <c r="BE4071" s="227">
        <f>IF(N4071="základní",J4071,0)</f>
        <v>0</v>
      </c>
      <c r="BF4071" s="227">
        <f>IF(N4071="snížená",J4071,0)</f>
        <v>0</v>
      </c>
      <c r="BG4071" s="227">
        <f>IF(N4071="zákl. přenesená",J4071,0)</f>
        <v>0</v>
      </c>
      <c r="BH4071" s="227">
        <f>IF(N4071="sníž. přenesená",J4071,0)</f>
        <v>0</v>
      </c>
      <c r="BI4071" s="227">
        <f>IF(N4071="nulová",J4071,0)</f>
        <v>0</v>
      </c>
      <c r="BJ4071" s="19" t="s">
        <v>80</v>
      </c>
      <c r="BK4071" s="227">
        <f>ROUND(I4071*H4071,2)</f>
        <v>0</v>
      </c>
      <c r="BL4071" s="19" t="s">
        <v>286</v>
      </c>
      <c r="BM4071" s="226" t="s">
        <v>4521</v>
      </c>
    </row>
    <row r="4072" s="2" customFormat="1">
      <c r="A4072" s="40"/>
      <c r="B4072" s="41"/>
      <c r="C4072" s="42"/>
      <c r="D4072" s="228" t="s">
        <v>189</v>
      </c>
      <c r="E4072" s="42"/>
      <c r="F4072" s="229" t="s">
        <v>4520</v>
      </c>
      <c r="G4072" s="42"/>
      <c r="H4072" s="42"/>
      <c r="I4072" s="230"/>
      <c r="J4072" s="42"/>
      <c r="K4072" s="42"/>
      <c r="L4072" s="46"/>
      <c r="M4072" s="231"/>
      <c r="N4072" s="232"/>
      <c r="O4072" s="86"/>
      <c r="P4072" s="86"/>
      <c r="Q4072" s="86"/>
      <c r="R4072" s="86"/>
      <c r="S4072" s="86"/>
      <c r="T4072" s="87"/>
      <c r="U4072" s="40"/>
      <c r="V4072" s="40"/>
      <c r="W4072" s="40"/>
      <c r="X4072" s="40"/>
      <c r="Y4072" s="40"/>
      <c r="Z4072" s="40"/>
      <c r="AA4072" s="40"/>
      <c r="AB4072" s="40"/>
      <c r="AC4072" s="40"/>
      <c r="AD4072" s="40"/>
      <c r="AE4072" s="40"/>
      <c r="AT4072" s="19" t="s">
        <v>189</v>
      </c>
      <c r="AU4072" s="19" t="s">
        <v>82</v>
      </c>
    </row>
    <row r="4073" s="2" customFormat="1" ht="24.15" customHeight="1">
      <c r="A4073" s="40"/>
      <c r="B4073" s="41"/>
      <c r="C4073" s="215" t="s">
        <v>4522</v>
      </c>
      <c r="D4073" s="215" t="s">
        <v>182</v>
      </c>
      <c r="E4073" s="216" t="s">
        <v>4523</v>
      </c>
      <c r="F4073" s="217" t="s">
        <v>4524</v>
      </c>
      <c r="G4073" s="218" t="s">
        <v>197</v>
      </c>
      <c r="H4073" s="219">
        <v>1</v>
      </c>
      <c r="I4073" s="220"/>
      <c r="J4073" s="221">
        <f>ROUND(I4073*H4073,2)</f>
        <v>0</v>
      </c>
      <c r="K4073" s="217" t="s">
        <v>19</v>
      </c>
      <c r="L4073" s="46"/>
      <c r="M4073" s="222" t="s">
        <v>19</v>
      </c>
      <c r="N4073" s="223" t="s">
        <v>43</v>
      </c>
      <c r="O4073" s="86"/>
      <c r="P4073" s="224">
        <f>O4073*H4073</f>
        <v>0</v>
      </c>
      <c r="Q4073" s="224">
        <v>0</v>
      </c>
      <c r="R4073" s="224">
        <f>Q4073*H4073</f>
        <v>0</v>
      </c>
      <c r="S4073" s="224">
        <v>0</v>
      </c>
      <c r="T4073" s="225">
        <f>S4073*H4073</f>
        <v>0</v>
      </c>
      <c r="U4073" s="40"/>
      <c r="V4073" s="40"/>
      <c r="W4073" s="40"/>
      <c r="X4073" s="40"/>
      <c r="Y4073" s="40"/>
      <c r="Z4073" s="40"/>
      <c r="AA4073" s="40"/>
      <c r="AB4073" s="40"/>
      <c r="AC4073" s="40"/>
      <c r="AD4073" s="40"/>
      <c r="AE4073" s="40"/>
      <c r="AR4073" s="226" t="s">
        <v>286</v>
      </c>
      <c r="AT4073" s="226" t="s">
        <v>182</v>
      </c>
      <c r="AU4073" s="226" t="s">
        <v>82</v>
      </c>
      <c r="AY4073" s="19" t="s">
        <v>180</v>
      </c>
      <c r="BE4073" s="227">
        <f>IF(N4073="základní",J4073,0)</f>
        <v>0</v>
      </c>
      <c r="BF4073" s="227">
        <f>IF(N4073="snížená",J4073,0)</f>
        <v>0</v>
      </c>
      <c r="BG4073" s="227">
        <f>IF(N4073="zákl. přenesená",J4073,0)</f>
        <v>0</v>
      </c>
      <c r="BH4073" s="227">
        <f>IF(N4073="sníž. přenesená",J4073,0)</f>
        <v>0</v>
      </c>
      <c r="BI4073" s="227">
        <f>IF(N4073="nulová",J4073,0)</f>
        <v>0</v>
      </c>
      <c r="BJ4073" s="19" t="s">
        <v>80</v>
      </c>
      <c r="BK4073" s="227">
        <f>ROUND(I4073*H4073,2)</f>
        <v>0</v>
      </c>
      <c r="BL4073" s="19" t="s">
        <v>286</v>
      </c>
      <c r="BM4073" s="226" t="s">
        <v>4525</v>
      </c>
    </row>
    <row r="4074" s="2" customFormat="1">
      <c r="A4074" s="40"/>
      <c r="B4074" s="41"/>
      <c r="C4074" s="42"/>
      <c r="D4074" s="228" t="s">
        <v>189</v>
      </c>
      <c r="E4074" s="42"/>
      <c r="F4074" s="229" t="s">
        <v>4524</v>
      </c>
      <c r="G4074" s="42"/>
      <c r="H4074" s="42"/>
      <c r="I4074" s="230"/>
      <c r="J4074" s="42"/>
      <c r="K4074" s="42"/>
      <c r="L4074" s="46"/>
      <c r="M4074" s="231"/>
      <c r="N4074" s="232"/>
      <c r="O4074" s="86"/>
      <c r="P4074" s="86"/>
      <c r="Q4074" s="86"/>
      <c r="R4074" s="86"/>
      <c r="S4074" s="86"/>
      <c r="T4074" s="87"/>
      <c r="U4074" s="40"/>
      <c r="V4074" s="40"/>
      <c r="W4074" s="40"/>
      <c r="X4074" s="40"/>
      <c r="Y4074" s="40"/>
      <c r="Z4074" s="40"/>
      <c r="AA4074" s="40"/>
      <c r="AB4074" s="40"/>
      <c r="AC4074" s="40"/>
      <c r="AD4074" s="40"/>
      <c r="AE4074" s="40"/>
      <c r="AT4074" s="19" t="s">
        <v>189</v>
      </c>
      <c r="AU4074" s="19" t="s">
        <v>82</v>
      </c>
    </row>
    <row r="4075" s="2" customFormat="1" ht="24.15" customHeight="1">
      <c r="A4075" s="40"/>
      <c r="B4075" s="41"/>
      <c r="C4075" s="215" t="s">
        <v>4526</v>
      </c>
      <c r="D4075" s="215" t="s">
        <v>182</v>
      </c>
      <c r="E4075" s="216" t="s">
        <v>4527</v>
      </c>
      <c r="F4075" s="217" t="s">
        <v>4528</v>
      </c>
      <c r="G4075" s="218" t="s">
        <v>197</v>
      </c>
      <c r="H4075" s="219">
        <v>1</v>
      </c>
      <c r="I4075" s="220"/>
      <c r="J4075" s="221">
        <f>ROUND(I4075*H4075,2)</f>
        <v>0</v>
      </c>
      <c r="K4075" s="217" t="s">
        <v>19</v>
      </c>
      <c r="L4075" s="46"/>
      <c r="M4075" s="222" t="s">
        <v>19</v>
      </c>
      <c r="N4075" s="223" t="s">
        <v>43</v>
      </c>
      <c r="O4075" s="86"/>
      <c r="P4075" s="224">
        <f>O4075*H4075</f>
        <v>0</v>
      </c>
      <c r="Q4075" s="224">
        <v>0</v>
      </c>
      <c r="R4075" s="224">
        <f>Q4075*H4075</f>
        <v>0</v>
      </c>
      <c r="S4075" s="224">
        <v>0</v>
      </c>
      <c r="T4075" s="225">
        <f>S4075*H4075</f>
        <v>0</v>
      </c>
      <c r="U4075" s="40"/>
      <c r="V4075" s="40"/>
      <c r="W4075" s="40"/>
      <c r="X4075" s="40"/>
      <c r="Y4075" s="40"/>
      <c r="Z4075" s="40"/>
      <c r="AA4075" s="40"/>
      <c r="AB4075" s="40"/>
      <c r="AC4075" s="40"/>
      <c r="AD4075" s="40"/>
      <c r="AE4075" s="40"/>
      <c r="AR4075" s="226" t="s">
        <v>286</v>
      </c>
      <c r="AT4075" s="226" t="s">
        <v>182</v>
      </c>
      <c r="AU4075" s="226" t="s">
        <v>82</v>
      </c>
      <c r="AY4075" s="19" t="s">
        <v>180</v>
      </c>
      <c r="BE4075" s="227">
        <f>IF(N4075="základní",J4075,0)</f>
        <v>0</v>
      </c>
      <c r="BF4075" s="227">
        <f>IF(N4075="snížená",J4075,0)</f>
        <v>0</v>
      </c>
      <c r="BG4075" s="227">
        <f>IF(N4075="zákl. přenesená",J4075,0)</f>
        <v>0</v>
      </c>
      <c r="BH4075" s="227">
        <f>IF(N4075="sníž. přenesená",J4075,0)</f>
        <v>0</v>
      </c>
      <c r="BI4075" s="227">
        <f>IF(N4075="nulová",J4075,0)</f>
        <v>0</v>
      </c>
      <c r="BJ4075" s="19" t="s">
        <v>80</v>
      </c>
      <c r="BK4075" s="227">
        <f>ROUND(I4075*H4075,2)</f>
        <v>0</v>
      </c>
      <c r="BL4075" s="19" t="s">
        <v>286</v>
      </c>
      <c r="BM4075" s="226" t="s">
        <v>4529</v>
      </c>
    </row>
    <row r="4076" s="2" customFormat="1">
      <c r="A4076" s="40"/>
      <c r="B4076" s="41"/>
      <c r="C4076" s="42"/>
      <c r="D4076" s="228" t="s">
        <v>189</v>
      </c>
      <c r="E4076" s="42"/>
      <c r="F4076" s="229" t="s">
        <v>4528</v>
      </c>
      <c r="G4076" s="42"/>
      <c r="H4076" s="42"/>
      <c r="I4076" s="230"/>
      <c r="J4076" s="42"/>
      <c r="K4076" s="42"/>
      <c r="L4076" s="46"/>
      <c r="M4076" s="231"/>
      <c r="N4076" s="232"/>
      <c r="O4076" s="86"/>
      <c r="P4076" s="86"/>
      <c r="Q4076" s="86"/>
      <c r="R4076" s="86"/>
      <c r="S4076" s="86"/>
      <c r="T4076" s="87"/>
      <c r="U4076" s="40"/>
      <c r="V4076" s="40"/>
      <c r="W4076" s="40"/>
      <c r="X4076" s="40"/>
      <c r="Y4076" s="40"/>
      <c r="Z4076" s="40"/>
      <c r="AA4076" s="40"/>
      <c r="AB4076" s="40"/>
      <c r="AC4076" s="40"/>
      <c r="AD4076" s="40"/>
      <c r="AE4076" s="40"/>
      <c r="AT4076" s="19" t="s">
        <v>189</v>
      </c>
      <c r="AU4076" s="19" t="s">
        <v>82</v>
      </c>
    </row>
    <row r="4077" s="2" customFormat="1" ht="24.15" customHeight="1">
      <c r="A4077" s="40"/>
      <c r="B4077" s="41"/>
      <c r="C4077" s="215" t="s">
        <v>4530</v>
      </c>
      <c r="D4077" s="215" t="s">
        <v>182</v>
      </c>
      <c r="E4077" s="216" t="s">
        <v>4531</v>
      </c>
      <c r="F4077" s="217" t="s">
        <v>4532</v>
      </c>
      <c r="G4077" s="218" t="s">
        <v>197</v>
      </c>
      <c r="H4077" s="219">
        <v>1</v>
      </c>
      <c r="I4077" s="220"/>
      <c r="J4077" s="221">
        <f>ROUND(I4077*H4077,2)</f>
        <v>0</v>
      </c>
      <c r="K4077" s="217" t="s">
        <v>19</v>
      </c>
      <c r="L4077" s="46"/>
      <c r="M4077" s="222" t="s">
        <v>19</v>
      </c>
      <c r="N4077" s="223" t="s">
        <v>43</v>
      </c>
      <c r="O4077" s="86"/>
      <c r="P4077" s="224">
        <f>O4077*H4077</f>
        <v>0</v>
      </c>
      <c r="Q4077" s="224">
        <v>0</v>
      </c>
      <c r="R4077" s="224">
        <f>Q4077*H4077</f>
        <v>0</v>
      </c>
      <c r="S4077" s="224">
        <v>0</v>
      </c>
      <c r="T4077" s="225">
        <f>S4077*H4077</f>
        <v>0</v>
      </c>
      <c r="U4077" s="40"/>
      <c r="V4077" s="40"/>
      <c r="W4077" s="40"/>
      <c r="X4077" s="40"/>
      <c r="Y4077" s="40"/>
      <c r="Z4077" s="40"/>
      <c r="AA4077" s="40"/>
      <c r="AB4077" s="40"/>
      <c r="AC4077" s="40"/>
      <c r="AD4077" s="40"/>
      <c r="AE4077" s="40"/>
      <c r="AR4077" s="226" t="s">
        <v>286</v>
      </c>
      <c r="AT4077" s="226" t="s">
        <v>182</v>
      </c>
      <c r="AU4077" s="226" t="s">
        <v>82</v>
      </c>
      <c r="AY4077" s="19" t="s">
        <v>180</v>
      </c>
      <c r="BE4077" s="227">
        <f>IF(N4077="základní",J4077,0)</f>
        <v>0</v>
      </c>
      <c r="BF4077" s="227">
        <f>IF(N4077="snížená",J4077,0)</f>
        <v>0</v>
      </c>
      <c r="BG4077" s="227">
        <f>IF(N4077="zákl. přenesená",J4077,0)</f>
        <v>0</v>
      </c>
      <c r="BH4077" s="227">
        <f>IF(N4077="sníž. přenesená",J4077,0)</f>
        <v>0</v>
      </c>
      <c r="BI4077" s="227">
        <f>IF(N4077="nulová",J4077,0)</f>
        <v>0</v>
      </c>
      <c r="BJ4077" s="19" t="s">
        <v>80</v>
      </c>
      <c r="BK4077" s="227">
        <f>ROUND(I4077*H4077,2)</f>
        <v>0</v>
      </c>
      <c r="BL4077" s="19" t="s">
        <v>286</v>
      </c>
      <c r="BM4077" s="226" t="s">
        <v>4533</v>
      </c>
    </row>
    <row r="4078" s="2" customFormat="1">
      <c r="A4078" s="40"/>
      <c r="B4078" s="41"/>
      <c r="C4078" s="42"/>
      <c r="D4078" s="228" t="s">
        <v>189</v>
      </c>
      <c r="E4078" s="42"/>
      <c r="F4078" s="229" t="s">
        <v>4534</v>
      </c>
      <c r="G4078" s="42"/>
      <c r="H4078" s="42"/>
      <c r="I4078" s="230"/>
      <c r="J4078" s="42"/>
      <c r="K4078" s="42"/>
      <c r="L4078" s="46"/>
      <c r="M4078" s="231"/>
      <c r="N4078" s="232"/>
      <c r="O4078" s="86"/>
      <c r="P4078" s="86"/>
      <c r="Q4078" s="86"/>
      <c r="R4078" s="86"/>
      <c r="S4078" s="86"/>
      <c r="T4078" s="87"/>
      <c r="U4078" s="40"/>
      <c r="V4078" s="40"/>
      <c r="W4078" s="40"/>
      <c r="X4078" s="40"/>
      <c r="Y4078" s="40"/>
      <c r="Z4078" s="40"/>
      <c r="AA4078" s="40"/>
      <c r="AB4078" s="40"/>
      <c r="AC4078" s="40"/>
      <c r="AD4078" s="40"/>
      <c r="AE4078" s="40"/>
      <c r="AT4078" s="19" t="s">
        <v>189</v>
      </c>
      <c r="AU4078" s="19" t="s">
        <v>82</v>
      </c>
    </row>
    <row r="4079" s="2" customFormat="1" ht="24.15" customHeight="1">
      <c r="A4079" s="40"/>
      <c r="B4079" s="41"/>
      <c r="C4079" s="215" t="s">
        <v>4535</v>
      </c>
      <c r="D4079" s="215" t="s">
        <v>182</v>
      </c>
      <c r="E4079" s="216" t="s">
        <v>4536</v>
      </c>
      <c r="F4079" s="217" t="s">
        <v>4537</v>
      </c>
      <c r="G4079" s="218" t="s">
        <v>197</v>
      </c>
      <c r="H4079" s="219">
        <v>1</v>
      </c>
      <c r="I4079" s="220"/>
      <c r="J4079" s="221">
        <f>ROUND(I4079*H4079,2)</f>
        <v>0</v>
      </c>
      <c r="K4079" s="217" t="s">
        <v>19</v>
      </c>
      <c r="L4079" s="46"/>
      <c r="M4079" s="222" t="s">
        <v>19</v>
      </c>
      <c r="N4079" s="223" t="s">
        <v>43</v>
      </c>
      <c r="O4079" s="86"/>
      <c r="P4079" s="224">
        <f>O4079*H4079</f>
        <v>0</v>
      </c>
      <c r="Q4079" s="224">
        <v>0</v>
      </c>
      <c r="R4079" s="224">
        <f>Q4079*H4079</f>
        <v>0</v>
      </c>
      <c r="S4079" s="224">
        <v>0</v>
      </c>
      <c r="T4079" s="225">
        <f>S4079*H4079</f>
        <v>0</v>
      </c>
      <c r="U4079" s="40"/>
      <c r="V4079" s="40"/>
      <c r="W4079" s="40"/>
      <c r="X4079" s="40"/>
      <c r="Y4079" s="40"/>
      <c r="Z4079" s="40"/>
      <c r="AA4079" s="40"/>
      <c r="AB4079" s="40"/>
      <c r="AC4079" s="40"/>
      <c r="AD4079" s="40"/>
      <c r="AE4079" s="40"/>
      <c r="AR4079" s="226" t="s">
        <v>286</v>
      </c>
      <c r="AT4079" s="226" t="s">
        <v>182</v>
      </c>
      <c r="AU4079" s="226" t="s">
        <v>82</v>
      </c>
      <c r="AY4079" s="19" t="s">
        <v>180</v>
      </c>
      <c r="BE4079" s="227">
        <f>IF(N4079="základní",J4079,0)</f>
        <v>0</v>
      </c>
      <c r="BF4079" s="227">
        <f>IF(N4079="snížená",J4079,0)</f>
        <v>0</v>
      </c>
      <c r="BG4079" s="227">
        <f>IF(N4079="zákl. přenesená",J4079,0)</f>
        <v>0</v>
      </c>
      <c r="BH4079" s="227">
        <f>IF(N4079="sníž. přenesená",J4079,0)</f>
        <v>0</v>
      </c>
      <c r="BI4079" s="227">
        <f>IF(N4079="nulová",J4079,0)</f>
        <v>0</v>
      </c>
      <c r="BJ4079" s="19" t="s">
        <v>80</v>
      </c>
      <c r="BK4079" s="227">
        <f>ROUND(I4079*H4079,2)</f>
        <v>0</v>
      </c>
      <c r="BL4079" s="19" t="s">
        <v>286</v>
      </c>
      <c r="BM4079" s="226" t="s">
        <v>4538</v>
      </c>
    </row>
    <row r="4080" s="2" customFormat="1">
      <c r="A4080" s="40"/>
      <c r="B4080" s="41"/>
      <c r="C4080" s="42"/>
      <c r="D4080" s="228" t="s">
        <v>189</v>
      </c>
      <c r="E4080" s="42"/>
      <c r="F4080" s="229" t="s">
        <v>4537</v>
      </c>
      <c r="G4080" s="42"/>
      <c r="H4080" s="42"/>
      <c r="I4080" s="230"/>
      <c r="J4080" s="42"/>
      <c r="K4080" s="42"/>
      <c r="L4080" s="46"/>
      <c r="M4080" s="231"/>
      <c r="N4080" s="232"/>
      <c r="O4080" s="86"/>
      <c r="P4080" s="86"/>
      <c r="Q4080" s="86"/>
      <c r="R4080" s="86"/>
      <c r="S4080" s="86"/>
      <c r="T4080" s="87"/>
      <c r="U4080" s="40"/>
      <c r="V4080" s="40"/>
      <c r="W4080" s="40"/>
      <c r="X4080" s="40"/>
      <c r="Y4080" s="40"/>
      <c r="Z4080" s="40"/>
      <c r="AA4080" s="40"/>
      <c r="AB4080" s="40"/>
      <c r="AC4080" s="40"/>
      <c r="AD4080" s="40"/>
      <c r="AE4080" s="40"/>
      <c r="AT4080" s="19" t="s">
        <v>189</v>
      </c>
      <c r="AU4080" s="19" t="s">
        <v>82</v>
      </c>
    </row>
    <row r="4081" s="2" customFormat="1" ht="33" customHeight="1">
      <c r="A4081" s="40"/>
      <c r="B4081" s="41"/>
      <c r="C4081" s="215" t="s">
        <v>4539</v>
      </c>
      <c r="D4081" s="215" t="s">
        <v>182</v>
      </c>
      <c r="E4081" s="216" t="s">
        <v>4540</v>
      </c>
      <c r="F4081" s="217" t="s">
        <v>4541</v>
      </c>
      <c r="G4081" s="218" t="s">
        <v>197</v>
      </c>
      <c r="H4081" s="219">
        <v>1</v>
      </c>
      <c r="I4081" s="220"/>
      <c r="J4081" s="221">
        <f>ROUND(I4081*H4081,2)</f>
        <v>0</v>
      </c>
      <c r="K4081" s="217" t="s">
        <v>19</v>
      </c>
      <c r="L4081" s="46"/>
      <c r="M4081" s="222" t="s">
        <v>19</v>
      </c>
      <c r="N4081" s="223" t="s">
        <v>43</v>
      </c>
      <c r="O4081" s="86"/>
      <c r="P4081" s="224">
        <f>O4081*H4081</f>
        <v>0</v>
      </c>
      <c r="Q4081" s="224">
        <v>0</v>
      </c>
      <c r="R4081" s="224">
        <f>Q4081*H4081</f>
        <v>0</v>
      </c>
      <c r="S4081" s="224">
        <v>0</v>
      </c>
      <c r="T4081" s="225">
        <f>S4081*H4081</f>
        <v>0</v>
      </c>
      <c r="U4081" s="40"/>
      <c r="V4081" s="40"/>
      <c r="W4081" s="40"/>
      <c r="X4081" s="40"/>
      <c r="Y4081" s="40"/>
      <c r="Z4081" s="40"/>
      <c r="AA4081" s="40"/>
      <c r="AB4081" s="40"/>
      <c r="AC4081" s="40"/>
      <c r="AD4081" s="40"/>
      <c r="AE4081" s="40"/>
      <c r="AR4081" s="226" t="s">
        <v>286</v>
      </c>
      <c r="AT4081" s="226" t="s">
        <v>182</v>
      </c>
      <c r="AU4081" s="226" t="s">
        <v>82</v>
      </c>
      <c r="AY4081" s="19" t="s">
        <v>180</v>
      </c>
      <c r="BE4081" s="227">
        <f>IF(N4081="základní",J4081,0)</f>
        <v>0</v>
      </c>
      <c r="BF4081" s="227">
        <f>IF(N4081="snížená",J4081,0)</f>
        <v>0</v>
      </c>
      <c r="BG4081" s="227">
        <f>IF(N4081="zákl. přenesená",J4081,0)</f>
        <v>0</v>
      </c>
      <c r="BH4081" s="227">
        <f>IF(N4081="sníž. přenesená",J4081,0)</f>
        <v>0</v>
      </c>
      <c r="BI4081" s="227">
        <f>IF(N4081="nulová",J4081,0)</f>
        <v>0</v>
      </c>
      <c r="BJ4081" s="19" t="s">
        <v>80</v>
      </c>
      <c r="BK4081" s="227">
        <f>ROUND(I4081*H4081,2)</f>
        <v>0</v>
      </c>
      <c r="BL4081" s="19" t="s">
        <v>286</v>
      </c>
      <c r="BM4081" s="226" t="s">
        <v>4542</v>
      </c>
    </row>
    <row r="4082" s="2" customFormat="1">
      <c r="A4082" s="40"/>
      <c r="B4082" s="41"/>
      <c r="C4082" s="42"/>
      <c r="D4082" s="228" t="s">
        <v>189</v>
      </c>
      <c r="E4082" s="42"/>
      <c r="F4082" s="229" t="s">
        <v>4543</v>
      </c>
      <c r="G4082" s="42"/>
      <c r="H4082" s="42"/>
      <c r="I4082" s="230"/>
      <c r="J4082" s="42"/>
      <c r="K4082" s="42"/>
      <c r="L4082" s="46"/>
      <c r="M4082" s="231"/>
      <c r="N4082" s="232"/>
      <c r="O4082" s="86"/>
      <c r="P4082" s="86"/>
      <c r="Q4082" s="86"/>
      <c r="R4082" s="86"/>
      <c r="S4082" s="86"/>
      <c r="T4082" s="87"/>
      <c r="U4082" s="40"/>
      <c r="V4082" s="40"/>
      <c r="W4082" s="40"/>
      <c r="X4082" s="40"/>
      <c r="Y4082" s="40"/>
      <c r="Z4082" s="40"/>
      <c r="AA4082" s="40"/>
      <c r="AB4082" s="40"/>
      <c r="AC4082" s="40"/>
      <c r="AD4082" s="40"/>
      <c r="AE4082" s="40"/>
      <c r="AT4082" s="19" t="s">
        <v>189</v>
      </c>
      <c r="AU4082" s="19" t="s">
        <v>82</v>
      </c>
    </row>
    <row r="4083" s="2" customFormat="1" ht="24.15" customHeight="1">
      <c r="A4083" s="40"/>
      <c r="B4083" s="41"/>
      <c r="C4083" s="215" t="s">
        <v>4544</v>
      </c>
      <c r="D4083" s="215" t="s">
        <v>182</v>
      </c>
      <c r="E4083" s="216" t="s">
        <v>4545</v>
      </c>
      <c r="F4083" s="217" t="s">
        <v>4546</v>
      </c>
      <c r="G4083" s="218" t="s">
        <v>197</v>
      </c>
      <c r="H4083" s="219">
        <v>1</v>
      </c>
      <c r="I4083" s="220"/>
      <c r="J4083" s="221">
        <f>ROUND(I4083*H4083,2)</f>
        <v>0</v>
      </c>
      <c r="K4083" s="217" t="s">
        <v>19</v>
      </c>
      <c r="L4083" s="46"/>
      <c r="M4083" s="222" t="s">
        <v>19</v>
      </c>
      <c r="N4083" s="223" t="s">
        <v>43</v>
      </c>
      <c r="O4083" s="86"/>
      <c r="P4083" s="224">
        <f>O4083*H4083</f>
        <v>0</v>
      </c>
      <c r="Q4083" s="224">
        <v>0</v>
      </c>
      <c r="R4083" s="224">
        <f>Q4083*H4083</f>
        <v>0</v>
      </c>
      <c r="S4083" s="224">
        <v>0</v>
      </c>
      <c r="T4083" s="225">
        <f>S4083*H4083</f>
        <v>0</v>
      </c>
      <c r="U4083" s="40"/>
      <c r="V4083" s="40"/>
      <c r="W4083" s="40"/>
      <c r="X4083" s="40"/>
      <c r="Y4083" s="40"/>
      <c r="Z4083" s="40"/>
      <c r="AA4083" s="40"/>
      <c r="AB4083" s="40"/>
      <c r="AC4083" s="40"/>
      <c r="AD4083" s="40"/>
      <c r="AE4083" s="40"/>
      <c r="AR4083" s="226" t="s">
        <v>286</v>
      </c>
      <c r="AT4083" s="226" t="s">
        <v>182</v>
      </c>
      <c r="AU4083" s="226" t="s">
        <v>82</v>
      </c>
      <c r="AY4083" s="19" t="s">
        <v>180</v>
      </c>
      <c r="BE4083" s="227">
        <f>IF(N4083="základní",J4083,0)</f>
        <v>0</v>
      </c>
      <c r="BF4083" s="227">
        <f>IF(N4083="snížená",J4083,0)</f>
        <v>0</v>
      </c>
      <c r="BG4083" s="227">
        <f>IF(N4083="zákl. přenesená",J4083,0)</f>
        <v>0</v>
      </c>
      <c r="BH4083" s="227">
        <f>IF(N4083="sníž. přenesená",J4083,0)</f>
        <v>0</v>
      </c>
      <c r="BI4083" s="227">
        <f>IF(N4083="nulová",J4083,0)</f>
        <v>0</v>
      </c>
      <c r="BJ4083" s="19" t="s">
        <v>80</v>
      </c>
      <c r="BK4083" s="227">
        <f>ROUND(I4083*H4083,2)</f>
        <v>0</v>
      </c>
      <c r="BL4083" s="19" t="s">
        <v>286</v>
      </c>
      <c r="BM4083" s="226" t="s">
        <v>4547</v>
      </c>
    </row>
    <row r="4084" s="2" customFormat="1">
      <c r="A4084" s="40"/>
      <c r="B4084" s="41"/>
      <c r="C4084" s="42"/>
      <c r="D4084" s="228" t="s">
        <v>189</v>
      </c>
      <c r="E4084" s="42"/>
      <c r="F4084" s="229" t="s">
        <v>4546</v>
      </c>
      <c r="G4084" s="42"/>
      <c r="H4084" s="42"/>
      <c r="I4084" s="230"/>
      <c r="J4084" s="42"/>
      <c r="K4084" s="42"/>
      <c r="L4084" s="46"/>
      <c r="M4084" s="231"/>
      <c r="N4084" s="232"/>
      <c r="O4084" s="86"/>
      <c r="P4084" s="86"/>
      <c r="Q4084" s="86"/>
      <c r="R4084" s="86"/>
      <c r="S4084" s="86"/>
      <c r="T4084" s="87"/>
      <c r="U4084" s="40"/>
      <c r="V4084" s="40"/>
      <c r="W4084" s="40"/>
      <c r="X4084" s="40"/>
      <c r="Y4084" s="40"/>
      <c r="Z4084" s="40"/>
      <c r="AA4084" s="40"/>
      <c r="AB4084" s="40"/>
      <c r="AC4084" s="40"/>
      <c r="AD4084" s="40"/>
      <c r="AE4084" s="40"/>
      <c r="AT4084" s="19" t="s">
        <v>189</v>
      </c>
      <c r="AU4084" s="19" t="s">
        <v>82</v>
      </c>
    </row>
    <row r="4085" s="2" customFormat="1" ht="24.15" customHeight="1">
      <c r="A4085" s="40"/>
      <c r="B4085" s="41"/>
      <c r="C4085" s="215" t="s">
        <v>4548</v>
      </c>
      <c r="D4085" s="215" t="s">
        <v>182</v>
      </c>
      <c r="E4085" s="216" t="s">
        <v>4549</v>
      </c>
      <c r="F4085" s="217" t="s">
        <v>4550</v>
      </c>
      <c r="G4085" s="218" t="s">
        <v>197</v>
      </c>
      <c r="H4085" s="219">
        <v>1</v>
      </c>
      <c r="I4085" s="220"/>
      <c r="J4085" s="221">
        <f>ROUND(I4085*H4085,2)</f>
        <v>0</v>
      </c>
      <c r="K4085" s="217" t="s">
        <v>19</v>
      </c>
      <c r="L4085" s="46"/>
      <c r="M4085" s="222" t="s">
        <v>19</v>
      </c>
      <c r="N4085" s="223" t="s">
        <v>43</v>
      </c>
      <c r="O4085" s="86"/>
      <c r="P4085" s="224">
        <f>O4085*H4085</f>
        <v>0</v>
      </c>
      <c r="Q4085" s="224">
        <v>0</v>
      </c>
      <c r="R4085" s="224">
        <f>Q4085*H4085</f>
        <v>0</v>
      </c>
      <c r="S4085" s="224">
        <v>0</v>
      </c>
      <c r="T4085" s="225">
        <f>S4085*H4085</f>
        <v>0</v>
      </c>
      <c r="U4085" s="40"/>
      <c r="V4085" s="40"/>
      <c r="W4085" s="40"/>
      <c r="X4085" s="40"/>
      <c r="Y4085" s="40"/>
      <c r="Z4085" s="40"/>
      <c r="AA4085" s="40"/>
      <c r="AB4085" s="40"/>
      <c r="AC4085" s="40"/>
      <c r="AD4085" s="40"/>
      <c r="AE4085" s="40"/>
      <c r="AR4085" s="226" t="s">
        <v>286</v>
      </c>
      <c r="AT4085" s="226" t="s">
        <v>182</v>
      </c>
      <c r="AU4085" s="226" t="s">
        <v>82</v>
      </c>
      <c r="AY4085" s="19" t="s">
        <v>180</v>
      </c>
      <c r="BE4085" s="227">
        <f>IF(N4085="základní",J4085,0)</f>
        <v>0</v>
      </c>
      <c r="BF4085" s="227">
        <f>IF(N4085="snížená",J4085,0)</f>
        <v>0</v>
      </c>
      <c r="BG4085" s="227">
        <f>IF(N4085="zákl. přenesená",J4085,0)</f>
        <v>0</v>
      </c>
      <c r="BH4085" s="227">
        <f>IF(N4085="sníž. přenesená",J4085,0)</f>
        <v>0</v>
      </c>
      <c r="BI4085" s="227">
        <f>IF(N4085="nulová",J4085,0)</f>
        <v>0</v>
      </c>
      <c r="BJ4085" s="19" t="s">
        <v>80</v>
      </c>
      <c r="BK4085" s="227">
        <f>ROUND(I4085*H4085,2)</f>
        <v>0</v>
      </c>
      <c r="BL4085" s="19" t="s">
        <v>286</v>
      </c>
      <c r="BM4085" s="226" t="s">
        <v>4551</v>
      </c>
    </row>
    <row r="4086" s="2" customFormat="1">
      <c r="A4086" s="40"/>
      <c r="B4086" s="41"/>
      <c r="C4086" s="42"/>
      <c r="D4086" s="228" t="s">
        <v>189</v>
      </c>
      <c r="E4086" s="42"/>
      <c r="F4086" s="229" t="s">
        <v>4550</v>
      </c>
      <c r="G4086" s="42"/>
      <c r="H4086" s="42"/>
      <c r="I4086" s="230"/>
      <c r="J4086" s="42"/>
      <c r="K4086" s="42"/>
      <c r="L4086" s="46"/>
      <c r="M4086" s="231"/>
      <c r="N4086" s="232"/>
      <c r="O4086" s="86"/>
      <c r="P4086" s="86"/>
      <c r="Q4086" s="86"/>
      <c r="R4086" s="86"/>
      <c r="S4086" s="86"/>
      <c r="T4086" s="87"/>
      <c r="U4086" s="40"/>
      <c r="V4086" s="40"/>
      <c r="W4086" s="40"/>
      <c r="X4086" s="40"/>
      <c r="Y4086" s="40"/>
      <c r="Z4086" s="40"/>
      <c r="AA4086" s="40"/>
      <c r="AB4086" s="40"/>
      <c r="AC4086" s="40"/>
      <c r="AD4086" s="40"/>
      <c r="AE4086" s="40"/>
      <c r="AT4086" s="19" t="s">
        <v>189</v>
      </c>
      <c r="AU4086" s="19" t="s">
        <v>82</v>
      </c>
    </row>
    <row r="4087" s="2" customFormat="1" ht="24.15" customHeight="1">
      <c r="A4087" s="40"/>
      <c r="B4087" s="41"/>
      <c r="C4087" s="215" t="s">
        <v>4552</v>
      </c>
      <c r="D4087" s="215" t="s">
        <v>182</v>
      </c>
      <c r="E4087" s="216" t="s">
        <v>4553</v>
      </c>
      <c r="F4087" s="217" t="s">
        <v>4554</v>
      </c>
      <c r="G4087" s="218" t="s">
        <v>197</v>
      </c>
      <c r="H4087" s="219">
        <v>1</v>
      </c>
      <c r="I4087" s="220"/>
      <c r="J4087" s="221">
        <f>ROUND(I4087*H4087,2)</f>
        <v>0</v>
      </c>
      <c r="K4087" s="217" t="s">
        <v>19</v>
      </c>
      <c r="L4087" s="46"/>
      <c r="M4087" s="222" t="s">
        <v>19</v>
      </c>
      <c r="N4087" s="223" t="s">
        <v>43</v>
      </c>
      <c r="O4087" s="86"/>
      <c r="P4087" s="224">
        <f>O4087*H4087</f>
        <v>0</v>
      </c>
      <c r="Q4087" s="224">
        <v>0</v>
      </c>
      <c r="R4087" s="224">
        <f>Q4087*H4087</f>
        <v>0</v>
      </c>
      <c r="S4087" s="224">
        <v>0</v>
      </c>
      <c r="T4087" s="225">
        <f>S4087*H4087</f>
        <v>0</v>
      </c>
      <c r="U4087" s="40"/>
      <c r="V4087" s="40"/>
      <c r="W4087" s="40"/>
      <c r="X4087" s="40"/>
      <c r="Y4087" s="40"/>
      <c r="Z4087" s="40"/>
      <c r="AA4087" s="40"/>
      <c r="AB4087" s="40"/>
      <c r="AC4087" s="40"/>
      <c r="AD4087" s="40"/>
      <c r="AE4087" s="40"/>
      <c r="AR4087" s="226" t="s">
        <v>286</v>
      </c>
      <c r="AT4087" s="226" t="s">
        <v>182</v>
      </c>
      <c r="AU4087" s="226" t="s">
        <v>82</v>
      </c>
      <c r="AY4087" s="19" t="s">
        <v>180</v>
      </c>
      <c r="BE4087" s="227">
        <f>IF(N4087="základní",J4087,0)</f>
        <v>0</v>
      </c>
      <c r="BF4087" s="227">
        <f>IF(N4087="snížená",J4087,0)</f>
        <v>0</v>
      </c>
      <c r="BG4087" s="227">
        <f>IF(N4087="zákl. přenesená",J4087,0)</f>
        <v>0</v>
      </c>
      <c r="BH4087" s="227">
        <f>IF(N4087="sníž. přenesená",J4087,0)</f>
        <v>0</v>
      </c>
      <c r="BI4087" s="227">
        <f>IF(N4087="nulová",J4087,0)</f>
        <v>0</v>
      </c>
      <c r="BJ4087" s="19" t="s">
        <v>80</v>
      </c>
      <c r="BK4087" s="227">
        <f>ROUND(I4087*H4087,2)</f>
        <v>0</v>
      </c>
      <c r="BL4087" s="19" t="s">
        <v>286</v>
      </c>
      <c r="BM4087" s="226" t="s">
        <v>4555</v>
      </c>
    </row>
    <row r="4088" s="2" customFormat="1">
      <c r="A4088" s="40"/>
      <c r="B4088" s="41"/>
      <c r="C4088" s="42"/>
      <c r="D4088" s="228" t="s">
        <v>189</v>
      </c>
      <c r="E4088" s="42"/>
      <c r="F4088" s="229" t="s">
        <v>4554</v>
      </c>
      <c r="G4088" s="42"/>
      <c r="H4088" s="42"/>
      <c r="I4088" s="230"/>
      <c r="J4088" s="42"/>
      <c r="K4088" s="42"/>
      <c r="L4088" s="46"/>
      <c r="M4088" s="231"/>
      <c r="N4088" s="232"/>
      <c r="O4088" s="86"/>
      <c r="P4088" s="86"/>
      <c r="Q4088" s="86"/>
      <c r="R4088" s="86"/>
      <c r="S4088" s="86"/>
      <c r="T4088" s="87"/>
      <c r="U4088" s="40"/>
      <c r="V4088" s="40"/>
      <c r="W4088" s="40"/>
      <c r="X4088" s="40"/>
      <c r="Y4088" s="40"/>
      <c r="Z4088" s="40"/>
      <c r="AA4088" s="40"/>
      <c r="AB4088" s="40"/>
      <c r="AC4088" s="40"/>
      <c r="AD4088" s="40"/>
      <c r="AE4088" s="40"/>
      <c r="AT4088" s="19" t="s">
        <v>189</v>
      </c>
      <c r="AU4088" s="19" t="s">
        <v>82</v>
      </c>
    </row>
    <row r="4089" s="2" customFormat="1" ht="24.15" customHeight="1">
      <c r="A4089" s="40"/>
      <c r="B4089" s="41"/>
      <c r="C4089" s="215" t="s">
        <v>4556</v>
      </c>
      <c r="D4089" s="215" t="s">
        <v>182</v>
      </c>
      <c r="E4089" s="216" t="s">
        <v>4557</v>
      </c>
      <c r="F4089" s="217" t="s">
        <v>4558</v>
      </c>
      <c r="G4089" s="218" t="s">
        <v>197</v>
      </c>
      <c r="H4089" s="219">
        <v>1</v>
      </c>
      <c r="I4089" s="220"/>
      <c r="J4089" s="221">
        <f>ROUND(I4089*H4089,2)</f>
        <v>0</v>
      </c>
      <c r="K4089" s="217" t="s">
        <v>19</v>
      </c>
      <c r="L4089" s="46"/>
      <c r="M4089" s="222" t="s">
        <v>19</v>
      </c>
      <c r="N4089" s="223" t="s">
        <v>43</v>
      </c>
      <c r="O4089" s="86"/>
      <c r="P4089" s="224">
        <f>O4089*H4089</f>
        <v>0</v>
      </c>
      <c r="Q4089" s="224">
        <v>0</v>
      </c>
      <c r="R4089" s="224">
        <f>Q4089*H4089</f>
        <v>0</v>
      </c>
      <c r="S4089" s="224">
        <v>0</v>
      </c>
      <c r="T4089" s="225">
        <f>S4089*H4089</f>
        <v>0</v>
      </c>
      <c r="U4089" s="40"/>
      <c r="V4089" s="40"/>
      <c r="W4089" s="40"/>
      <c r="X4089" s="40"/>
      <c r="Y4089" s="40"/>
      <c r="Z4089" s="40"/>
      <c r="AA4089" s="40"/>
      <c r="AB4089" s="40"/>
      <c r="AC4089" s="40"/>
      <c r="AD4089" s="40"/>
      <c r="AE4089" s="40"/>
      <c r="AR4089" s="226" t="s">
        <v>286</v>
      </c>
      <c r="AT4089" s="226" t="s">
        <v>182</v>
      </c>
      <c r="AU4089" s="226" t="s">
        <v>82</v>
      </c>
      <c r="AY4089" s="19" t="s">
        <v>180</v>
      </c>
      <c r="BE4089" s="227">
        <f>IF(N4089="základní",J4089,0)</f>
        <v>0</v>
      </c>
      <c r="BF4089" s="227">
        <f>IF(N4089="snížená",J4089,0)</f>
        <v>0</v>
      </c>
      <c r="BG4089" s="227">
        <f>IF(N4089="zákl. přenesená",J4089,0)</f>
        <v>0</v>
      </c>
      <c r="BH4089" s="227">
        <f>IF(N4089="sníž. přenesená",J4089,0)</f>
        <v>0</v>
      </c>
      <c r="BI4089" s="227">
        <f>IF(N4089="nulová",J4089,0)</f>
        <v>0</v>
      </c>
      <c r="BJ4089" s="19" t="s">
        <v>80</v>
      </c>
      <c r="BK4089" s="227">
        <f>ROUND(I4089*H4089,2)</f>
        <v>0</v>
      </c>
      <c r="BL4089" s="19" t="s">
        <v>286</v>
      </c>
      <c r="BM4089" s="226" t="s">
        <v>4559</v>
      </c>
    </row>
    <row r="4090" s="2" customFormat="1">
      <c r="A4090" s="40"/>
      <c r="B4090" s="41"/>
      <c r="C4090" s="42"/>
      <c r="D4090" s="228" t="s">
        <v>189</v>
      </c>
      <c r="E4090" s="42"/>
      <c r="F4090" s="229" t="s">
        <v>4558</v>
      </c>
      <c r="G4090" s="42"/>
      <c r="H4090" s="42"/>
      <c r="I4090" s="230"/>
      <c r="J4090" s="42"/>
      <c r="K4090" s="42"/>
      <c r="L4090" s="46"/>
      <c r="M4090" s="231"/>
      <c r="N4090" s="232"/>
      <c r="O4090" s="86"/>
      <c r="P4090" s="86"/>
      <c r="Q4090" s="86"/>
      <c r="R4090" s="86"/>
      <c r="S4090" s="86"/>
      <c r="T4090" s="87"/>
      <c r="U4090" s="40"/>
      <c r="V4090" s="40"/>
      <c r="W4090" s="40"/>
      <c r="X4090" s="40"/>
      <c r="Y4090" s="40"/>
      <c r="Z4090" s="40"/>
      <c r="AA4090" s="40"/>
      <c r="AB4090" s="40"/>
      <c r="AC4090" s="40"/>
      <c r="AD4090" s="40"/>
      <c r="AE4090" s="40"/>
      <c r="AT4090" s="19" t="s">
        <v>189</v>
      </c>
      <c r="AU4090" s="19" t="s">
        <v>82</v>
      </c>
    </row>
    <row r="4091" s="2" customFormat="1" ht="24.15" customHeight="1">
      <c r="A4091" s="40"/>
      <c r="B4091" s="41"/>
      <c r="C4091" s="215" t="s">
        <v>4560</v>
      </c>
      <c r="D4091" s="215" t="s">
        <v>182</v>
      </c>
      <c r="E4091" s="216" t="s">
        <v>4561</v>
      </c>
      <c r="F4091" s="217" t="s">
        <v>4562</v>
      </c>
      <c r="G4091" s="218" t="s">
        <v>197</v>
      </c>
      <c r="H4091" s="219">
        <v>1</v>
      </c>
      <c r="I4091" s="220"/>
      <c r="J4091" s="221">
        <f>ROUND(I4091*H4091,2)</f>
        <v>0</v>
      </c>
      <c r="K4091" s="217" t="s">
        <v>19</v>
      </c>
      <c r="L4091" s="46"/>
      <c r="M4091" s="222" t="s">
        <v>19</v>
      </c>
      <c r="N4091" s="223" t="s">
        <v>43</v>
      </c>
      <c r="O4091" s="86"/>
      <c r="P4091" s="224">
        <f>O4091*H4091</f>
        <v>0</v>
      </c>
      <c r="Q4091" s="224">
        <v>0</v>
      </c>
      <c r="R4091" s="224">
        <f>Q4091*H4091</f>
        <v>0</v>
      </c>
      <c r="S4091" s="224">
        <v>0</v>
      </c>
      <c r="T4091" s="225">
        <f>S4091*H4091</f>
        <v>0</v>
      </c>
      <c r="U4091" s="40"/>
      <c r="V4091" s="40"/>
      <c r="W4091" s="40"/>
      <c r="X4091" s="40"/>
      <c r="Y4091" s="40"/>
      <c r="Z4091" s="40"/>
      <c r="AA4091" s="40"/>
      <c r="AB4091" s="40"/>
      <c r="AC4091" s="40"/>
      <c r="AD4091" s="40"/>
      <c r="AE4091" s="40"/>
      <c r="AR4091" s="226" t="s">
        <v>286</v>
      </c>
      <c r="AT4091" s="226" t="s">
        <v>182</v>
      </c>
      <c r="AU4091" s="226" t="s">
        <v>82</v>
      </c>
      <c r="AY4091" s="19" t="s">
        <v>180</v>
      </c>
      <c r="BE4091" s="227">
        <f>IF(N4091="základní",J4091,0)</f>
        <v>0</v>
      </c>
      <c r="BF4091" s="227">
        <f>IF(N4091="snížená",J4091,0)</f>
        <v>0</v>
      </c>
      <c r="BG4091" s="227">
        <f>IF(N4091="zákl. přenesená",J4091,0)</f>
        <v>0</v>
      </c>
      <c r="BH4091" s="227">
        <f>IF(N4091="sníž. přenesená",J4091,0)</f>
        <v>0</v>
      </c>
      <c r="BI4091" s="227">
        <f>IF(N4091="nulová",J4091,0)</f>
        <v>0</v>
      </c>
      <c r="BJ4091" s="19" t="s">
        <v>80</v>
      </c>
      <c r="BK4091" s="227">
        <f>ROUND(I4091*H4091,2)</f>
        <v>0</v>
      </c>
      <c r="BL4091" s="19" t="s">
        <v>286</v>
      </c>
      <c r="BM4091" s="226" t="s">
        <v>4563</v>
      </c>
    </row>
    <row r="4092" s="2" customFormat="1">
      <c r="A4092" s="40"/>
      <c r="B4092" s="41"/>
      <c r="C4092" s="42"/>
      <c r="D4092" s="228" t="s">
        <v>189</v>
      </c>
      <c r="E4092" s="42"/>
      <c r="F4092" s="229" t="s">
        <v>4562</v>
      </c>
      <c r="G4092" s="42"/>
      <c r="H4092" s="42"/>
      <c r="I4092" s="230"/>
      <c r="J4092" s="42"/>
      <c r="K4092" s="42"/>
      <c r="L4092" s="46"/>
      <c r="M4092" s="231"/>
      <c r="N4092" s="232"/>
      <c r="O4092" s="86"/>
      <c r="P4092" s="86"/>
      <c r="Q4092" s="86"/>
      <c r="R4092" s="86"/>
      <c r="S4092" s="86"/>
      <c r="T4092" s="87"/>
      <c r="U4092" s="40"/>
      <c r="V4092" s="40"/>
      <c r="W4092" s="40"/>
      <c r="X4092" s="40"/>
      <c r="Y4092" s="40"/>
      <c r="Z4092" s="40"/>
      <c r="AA4092" s="40"/>
      <c r="AB4092" s="40"/>
      <c r="AC4092" s="40"/>
      <c r="AD4092" s="40"/>
      <c r="AE4092" s="40"/>
      <c r="AT4092" s="19" t="s">
        <v>189</v>
      </c>
      <c r="AU4092" s="19" t="s">
        <v>82</v>
      </c>
    </row>
    <row r="4093" s="12" customFormat="1" ht="22.8" customHeight="1">
      <c r="A4093" s="12"/>
      <c r="B4093" s="199"/>
      <c r="C4093" s="200"/>
      <c r="D4093" s="201" t="s">
        <v>71</v>
      </c>
      <c r="E4093" s="213" t="s">
        <v>4564</v>
      </c>
      <c r="F4093" s="213" t="s">
        <v>4565</v>
      </c>
      <c r="G4093" s="200"/>
      <c r="H4093" s="200"/>
      <c r="I4093" s="203"/>
      <c r="J4093" s="214">
        <f>BK4093</f>
        <v>0</v>
      </c>
      <c r="K4093" s="200"/>
      <c r="L4093" s="205"/>
      <c r="M4093" s="206"/>
      <c r="N4093" s="207"/>
      <c r="O4093" s="207"/>
      <c r="P4093" s="208">
        <f>SUM(P4094:P4121)</f>
        <v>0</v>
      </c>
      <c r="Q4093" s="207"/>
      <c r="R4093" s="208">
        <f>SUM(R4094:R4121)</f>
        <v>0</v>
      </c>
      <c r="S4093" s="207"/>
      <c r="T4093" s="209">
        <f>SUM(T4094:T4121)</f>
        <v>0</v>
      </c>
      <c r="U4093" s="12"/>
      <c r="V4093" s="12"/>
      <c r="W4093" s="12"/>
      <c r="X4093" s="12"/>
      <c r="Y4093" s="12"/>
      <c r="Z4093" s="12"/>
      <c r="AA4093" s="12"/>
      <c r="AB4093" s="12"/>
      <c r="AC4093" s="12"/>
      <c r="AD4093" s="12"/>
      <c r="AE4093" s="12"/>
      <c r="AR4093" s="210" t="s">
        <v>82</v>
      </c>
      <c r="AT4093" s="211" t="s">
        <v>71</v>
      </c>
      <c r="AU4093" s="211" t="s">
        <v>80</v>
      </c>
      <c r="AY4093" s="210" t="s">
        <v>180</v>
      </c>
      <c r="BK4093" s="212">
        <f>SUM(BK4094:BK4121)</f>
        <v>0</v>
      </c>
    </row>
    <row r="4094" s="2" customFormat="1" ht="24.15" customHeight="1">
      <c r="A4094" s="40"/>
      <c r="B4094" s="41"/>
      <c r="C4094" s="215" t="s">
        <v>4566</v>
      </c>
      <c r="D4094" s="215" t="s">
        <v>182</v>
      </c>
      <c r="E4094" s="216" t="s">
        <v>4567</v>
      </c>
      <c r="F4094" s="217" t="s">
        <v>4568</v>
      </c>
      <c r="G4094" s="218" t="s">
        <v>1886</v>
      </c>
      <c r="H4094" s="219">
        <v>1</v>
      </c>
      <c r="I4094" s="220"/>
      <c r="J4094" s="221">
        <f>ROUND(I4094*H4094,2)</f>
        <v>0</v>
      </c>
      <c r="K4094" s="217" t="s">
        <v>19</v>
      </c>
      <c r="L4094" s="46"/>
      <c r="M4094" s="222" t="s">
        <v>19</v>
      </c>
      <c r="N4094" s="223" t="s">
        <v>43</v>
      </c>
      <c r="O4094" s="86"/>
      <c r="P4094" s="224">
        <f>O4094*H4094</f>
        <v>0</v>
      </c>
      <c r="Q4094" s="224">
        <v>0</v>
      </c>
      <c r="R4094" s="224">
        <f>Q4094*H4094</f>
        <v>0</v>
      </c>
      <c r="S4094" s="224">
        <v>0</v>
      </c>
      <c r="T4094" s="225">
        <f>S4094*H4094</f>
        <v>0</v>
      </c>
      <c r="U4094" s="40"/>
      <c r="V4094" s="40"/>
      <c r="W4094" s="40"/>
      <c r="X4094" s="40"/>
      <c r="Y4094" s="40"/>
      <c r="Z4094" s="40"/>
      <c r="AA4094" s="40"/>
      <c r="AB4094" s="40"/>
      <c r="AC4094" s="40"/>
      <c r="AD4094" s="40"/>
      <c r="AE4094" s="40"/>
      <c r="AR4094" s="226" t="s">
        <v>286</v>
      </c>
      <c r="AT4094" s="226" t="s">
        <v>182</v>
      </c>
      <c r="AU4094" s="226" t="s">
        <v>82</v>
      </c>
      <c r="AY4094" s="19" t="s">
        <v>180</v>
      </c>
      <c r="BE4094" s="227">
        <f>IF(N4094="základní",J4094,0)</f>
        <v>0</v>
      </c>
      <c r="BF4094" s="227">
        <f>IF(N4094="snížená",J4094,0)</f>
        <v>0</v>
      </c>
      <c r="BG4094" s="227">
        <f>IF(N4094="zákl. přenesená",J4094,0)</f>
        <v>0</v>
      </c>
      <c r="BH4094" s="227">
        <f>IF(N4094="sníž. přenesená",J4094,0)</f>
        <v>0</v>
      </c>
      <c r="BI4094" s="227">
        <f>IF(N4094="nulová",J4094,0)</f>
        <v>0</v>
      </c>
      <c r="BJ4094" s="19" t="s">
        <v>80</v>
      </c>
      <c r="BK4094" s="227">
        <f>ROUND(I4094*H4094,2)</f>
        <v>0</v>
      </c>
      <c r="BL4094" s="19" t="s">
        <v>286</v>
      </c>
      <c r="BM4094" s="226" t="s">
        <v>4569</v>
      </c>
    </row>
    <row r="4095" s="2" customFormat="1">
      <c r="A4095" s="40"/>
      <c r="B4095" s="41"/>
      <c r="C4095" s="42"/>
      <c r="D4095" s="228" t="s">
        <v>189</v>
      </c>
      <c r="E4095" s="42"/>
      <c r="F4095" s="229" t="s">
        <v>4568</v>
      </c>
      <c r="G4095" s="42"/>
      <c r="H4095" s="42"/>
      <c r="I4095" s="230"/>
      <c r="J4095" s="42"/>
      <c r="K4095" s="42"/>
      <c r="L4095" s="46"/>
      <c r="M4095" s="231"/>
      <c r="N4095" s="232"/>
      <c r="O4095" s="86"/>
      <c r="P4095" s="86"/>
      <c r="Q4095" s="86"/>
      <c r="R4095" s="86"/>
      <c r="S4095" s="86"/>
      <c r="T4095" s="87"/>
      <c r="U4095" s="40"/>
      <c r="V4095" s="40"/>
      <c r="W4095" s="40"/>
      <c r="X4095" s="40"/>
      <c r="Y4095" s="40"/>
      <c r="Z4095" s="40"/>
      <c r="AA4095" s="40"/>
      <c r="AB4095" s="40"/>
      <c r="AC4095" s="40"/>
      <c r="AD4095" s="40"/>
      <c r="AE4095" s="40"/>
      <c r="AT4095" s="19" t="s">
        <v>189</v>
      </c>
      <c r="AU4095" s="19" t="s">
        <v>82</v>
      </c>
    </row>
    <row r="4096" s="2" customFormat="1" ht="21.75" customHeight="1">
      <c r="A4096" s="40"/>
      <c r="B4096" s="41"/>
      <c r="C4096" s="215" t="s">
        <v>4570</v>
      </c>
      <c r="D4096" s="215" t="s">
        <v>182</v>
      </c>
      <c r="E4096" s="216" t="s">
        <v>4571</v>
      </c>
      <c r="F4096" s="217" t="s">
        <v>4572</v>
      </c>
      <c r="G4096" s="218" t="s">
        <v>235</v>
      </c>
      <c r="H4096" s="219">
        <v>6.4800000000000004</v>
      </c>
      <c r="I4096" s="220"/>
      <c r="J4096" s="221">
        <f>ROUND(I4096*H4096,2)</f>
        <v>0</v>
      </c>
      <c r="K4096" s="217" t="s">
        <v>19</v>
      </c>
      <c r="L4096" s="46"/>
      <c r="M4096" s="222" t="s">
        <v>19</v>
      </c>
      <c r="N4096" s="223" t="s">
        <v>43</v>
      </c>
      <c r="O4096" s="86"/>
      <c r="P4096" s="224">
        <f>O4096*H4096</f>
        <v>0</v>
      </c>
      <c r="Q4096" s="224">
        <v>0</v>
      </c>
      <c r="R4096" s="224">
        <f>Q4096*H4096</f>
        <v>0</v>
      </c>
      <c r="S4096" s="224">
        <v>0</v>
      </c>
      <c r="T4096" s="225">
        <f>S4096*H4096</f>
        <v>0</v>
      </c>
      <c r="U4096" s="40"/>
      <c r="V4096" s="40"/>
      <c r="W4096" s="40"/>
      <c r="X4096" s="40"/>
      <c r="Y4096" s="40"/>
      <c r="Z4096" s="40"/>
      <c r="AA4096" s="40"/>
      <c r="AB4096" s="40"/>
      <c r="AC4096" s="40"/>
      <c r="AD4096" s="40"/>
      <c r="AE4096" s="40"/>
      <c r="AR4096" s="226" t="s">
        <v>286</v>
      </c>
      <c r="AT4096" s="226" t="s">
        <v>182</v>
      </c>
      <c r="AU4096" s="226" t="s">
        <v>82</v>
      </c>
      <c r="AY4096" s="19" t="s">
        <v>180</v>
      </c>
      <c r="BE4096" s="227">
        <f>IF(N4096="základní",J4096,0)</f>
        <v>0</v>
      </c>
      <c r="BF4096" s="227">
        <f>IF(N4096="snížená",J4096,0)</f>
        <v>0</v>
      </c>
      <c r="BG4096" s="227">
        <f>IF(N4096="zákl. přenesená",J4096,0)</f>
        <v>0</v>
      </c>
      <c r="BH4096" s="227">
        <f>IF(N4096="sníž. přenesená",J4096,0)</f>
        <v>0</v>
      </c>
      <c r="BI4096" s="227">
        <f>IF(N4096="nulová",J4096,0)</f>
        <v>0</v>
      </c>
      <c r="BJ4096" s="19" t="s">
        <v>80</v>
      </c>
      <c r="BK4096" s="227">
        <f>ROUND(I4096*H4096,2)</f>
        <v>0</v>
      </c>
      <c r="BL4096" s="19" t="s">
        <v>286</v>
      </c>
      <c r="BM4096" s="226" t="s">
        <v>4573</v>
      </c>
    </row>
    <row r="4097" s="2" customFormat="1">
      <c r="A4097" s="40"/>
      <c r="B4097" s="41"/>
      <c r="C4097" s="42"/>
      <c r="D4097" s="228" t="s">
        <v>189</v>
      </c>
      <c r="E4097" s="42"/>
      <c r="F4097" s="229" t="s">
        <v>4572</v>
      </c>
      <c r="G4097" s="42"/>
      <c r="H4097" s="42"/>
      <c r="I4097" s="230"/>
      <c r="J4097" s="42"/>
      <c r="K4097" s="42"/>
      <c r="L4097" s="46"/>
      <c r="M4097" s="231"/>
      <c r="N4097" s="232"/>
      <c r="O4097" s="86"/>
      <c r="P4097" s="86"/>
      <c r="Q4097" s="86"/>
      <c r="R4097" s="86"/>
      <c r="S4097" s="86"/>
      <c r="T4097" s="87"/>
      <c r="U4097" s="40"/>
      <c r="V4097" s="40"/>
      <c r="W4097" s="40"/>
      <c r="X4097" s="40"/>
      <c r="Y4097" s="40"/>
      <c r="Z4097" s="40"/>
      <c r="AA4097" s="40"/>
      <c r="AB4097" s="40"/>
      <c r="AC4097" s="40"/>
      <c r="AD4097" s="40"/>
      <c r="AE4097" s="40"/>
      <c r="AT4097" s="19" t="s">
        <v>189</v>
      </c>
      <c r="AU4097" s="19" t="s">
        <v>82</v>
      </c>
    </row>
    <row r="4098" s="2" customFormat="1" ht="21.75" customHeight="1">
      <c r="A4098" s="40"/>
      <c r="B4098" s="41"/>
      <c r="C4098" s="215" t="s">
        <v>4574</v>
      </c>
      <c r="D4098" s="215" t="s">
        <v>182</v>
      </c>
      <c r="E4098" s="216" t="s">
        <v>4575</v>
      </c>
      <c r="F4098" s="217" t="s">
        <v>4576</v>
      </c>
      <c r="G4098" s="218" t="s">
        <v>235</v>
      </c>
      <c r="H4098" s="219">
        <v>3.8999999999999999</v>
      </c>
      <c r="I4098" s="220"/>
      <c r="J4098" s="221">
        <f>ROUND(I4098*H4098,2)</f>
        <v>0</v>
      </c>
      <c r="K4098" s="217" t="s">
        <v>19</v>
      </c>
      <c r="L4098" s="46"/>
      <c r="M4098" s="222" t="s">
        <v>19</v>
      </c>
      <c r="N4098" s="223" t="s">
        <v>43</v>
      </c>
      <c r="O4098" s="86"/>
      <c r="P4098" s="224">
        <f>O4098*H4098</f>
        <v>0</v>
      </c>
      <c r="Q4098" s="224">
        <v>0</v>
      </c>
      <c r="R4098" s="224">
        <f>Q4098*H4098</f>
        <v>0</v>
      </c>
      <c r="S4098" s="224">
        <v>0</v>
      </c>
      <c r="T4098" s="225">
        <f>S4098*H4098</f>
        <v>0</v>
      </c>
      <c r="U4098" s="40"/>
      <c r="V4098" s="40"/>
      <c r="W4098" s="40"/>
      <c r="X4098" s="40"/>
      <c r="Y4098" s="40"/>
      <c r="Z4098" s="40"/>
      <c r="AA4098" s="40"/>
      <c r="AB4098" s="40"/>
      <c r="AC4098" s="40"/>
      <c r="AD4098" s="40"/>
      <c r="AE4098" s="40"/>
      <c r="AR4098" s="226" t="s">
        <v>286</v>
      </c>
      <c r="AT4098" s="226" t="s">
        <v>182</v>
      </c>
      <c r="AU4098" s="226" t="s">
        <v>82</v>
      </c>
      <c r="AY4098" s="19" t="s">
        <v>180</v>
      </c>
      <c r="BE4098" s="227">
        <f>IF(N4098="základní",J4098,0)</f>
        <v>0</v>
      </c>
      <c r="BF4098" s="227">
        <f>IF(N4098="snížená",J4098,0)</f>
        <v>0</v>
      </c>
      <c r="BG4098" s="227">
        <f>IF(N4098="zákl. přenesená",J4098,0)</f>
        <v>0</v>
      </c>
      <c r="BH4098" s="227">
        <f>IF(N4098="sníž. přenesená",J4098,0)</f>
        <v>0</v>
      </c>
      <c r="BI4098" s="227">
        <f>IF(N4098="nulová",J4098,0)</f>
        <v>0</v>
      </c>
      <c r="BJ4098" s="19" t="s">
        <v>80</v>
      </c>
      <c r="BK4098" s="227">
        <f>ROUND(I4098*H4098,2)</f>
        <v>0</v>
      </c>
      <c r="BL4098" s="19" t="s">
        <v>286</v>
      </c>
      <c r="BM4098" s="226" t="s">
        <v>4577</v>
      </c>
    </row>
    <row r="4099" s="2" customFormat="1">
      <c r="A4099" s="40"/>
      <c r="B4099" s="41"/>
      <c r="C4099" s="42"/>
      <c r="D4099" s="228" t="s">
        <v>189</v>
      </c>
      <c r="E4099" s="42"/>
      <c r="F4099" s="229" t="s">
        <v>4576</v>
      </c>
      <c r="G4099" s="42"/>
      <c r="H4099" s="42"/>
      <c r="I4099" s="230"/>
      <c r="J4099" s="42"/>
      <c r="K4099" s="42"/>
      <c r="L4099" s="46"/>
      <c r="M4099" s="231"/>
      <c r="N4099" s="232"/>
      <c r="O4099" s="86"/>
      <c r="P4099" s="86"/>
      <c r="Q4099" s="86"/>
      <c r="R4099" s="86"/>
      <c r="S4099" s="86"/>
      <c r="T4099" s="87"/>
      <c r="U4099" s="40"/>
      <c r="V4099" s="40"/>
      <c r="W4099" s="40"/>
      <c r="X4099" s="40"/>
      <c r="Y4099" s="40"/>
      <c r="Z4099" s="40"/>
      <c r="AA4099" s="40"/>
      <c r="AB4099" s="40"/>
      <c r="AC4099" s="40"/>
      <c r="AD4099" s="40"/>
      <c r="AE4099" s="40"/>
      <c r="AT4099" s="19" t="s">
        <v>189</v>
      </c>
      <c r="AU4099" s="19" t="s">
        <v>82</v>
      </c>
    </row>
    <row r="4100" s="2" customFormat="1" ht="21.75" customHeight="1">
      <c r="A4100" s="40"/>
      <c r="B4100" s="41"/>
      <c r="C4100" s="215" t="s">
        <v>4578</v>
      </c>
      <c r="D4100" s="215" t="s">
        <v>182</v>
      </c>
      <c r="E4100" s="216" t="s">
        <v>4579</v>
      </c>
      <c r="F4100" s="217" t="s">
        <v>4580</v>
      </c>
      <c r="G4100" s="218" t="s">
        <v>235</v>
      </c>
      <c r="H4100" s="219">
        <v>2.3999999999999999</v>
      </c>
      <c r="I4100" s="220"/>
      <c r="J4100" s="221">
        <f>ROUND(I4100*H4100,2)</f>
        <v>0</v>
      </c>
      <c r="K4100" s="217" t="s">
        <v>19</v>
      </c>
      <c r="L4100" s="46"/>
      <c r="M4100" s="222" t="s">
        <v>19</v>
      </c>
      <c r="N4100" s="223" t="s">
        <v>43</v>
      </c>
      <c r="O4100" s="86"/>
      <c r="P4100" s="224">
        <f>O4100*H4100</f>
        <v>0</v>
      </c>
      <c r="Q4100" s="224">
        <v>0</v>
      </c>
      <c r="R4100" s="224">
        <f>Q4100*H4100</f>
        <v>0</v>
      </c>
      <c r="S4100" s="224">
        <v>0</v>
      </c>
      <c r="T4100" s="225">
        <f>S4100*H4100</f>
        <v>0</v>
      </c>
      <c r="U4100" s="40"/>
      <c r="V4100" s="40"/>
      <c r="W4100" s="40"/>
      <c r="X4100" s="40"/>
      <c r="Y4100" s="40"/>
      <c r="Z4100" s="40"/>
      <c r="AA4100" s="40"/>
      <c r="AB4100" s="40"/>
      <c r="AC4100" s="40"/>
      <c r="AD4100" s="40"/>
      <c r="AE4100" s="40"/>
      <c r="AR4100" s="226" t="s">
        <v>286</v>
      </c>
      <c r="AT4100" s="226" t="s">
        <v>182</v>
      </c>
      <c r="AU4100" s="226" t="s">
        <v>82</v>
      </c>
      <c r="AY4100" s="19" t="s">
        <v>180</v>
      </c>
      <c r="BE4100" s="227">
        <f>IF(N4100="základní",J4100,0)</f>
        <v>0</v>
      </c>
      <c r="BF4100" s="227">
        <f>IF(N4100="snížená",J4100,0)</f>
        <v>0</v>
      </c>
      <c r="BG4100" s="227">
        <f>IF(N4100="zákl. přenesená",J4100,0)</f>
        <v>0</v>
      </c>
      <c r="BH4100" s="227">
        <f>IF(N4100="sníž. přenesená",J4100,0)</f>
        <v>0</v>
      </c>
      <c r="BI4100" s="227">
        <f>IF(N4100="nulová",J4100,0)</f>
        <v>0</v>
      </c>
      <c r="BJ4100" s="19" t="s">
        <v>80</v>
      </c>
      <c r="BK4100" s="227">
        <f>ROUND(I4100*H4100,2)</f>
        <v>0</v>
      </c>
      <c r="BL4100" s="19" t="s">
        <v>286</v>
      </c>
      <c r="BM4100" s="226" t="s">
        <v>4581</v>
      </c>
    </row>
    <row r="4101" s="2" customFormat="1">
      <c r="A4101" s="40"/>
      <c r="B4101" s="41"/>
      <c r="C4101" s="42"/>
      <c r="D4101" s="228" t="s">
        <v>189</v>
      </c>
      <c r="E4101" s="42"/>
      <c r="F4101" s="229" t="s">
        <v>4580</v>
      </c>
      <c r="G4101" s="42"/>
      <c r="H4101" s="42"/>
      <c r="I4101" s="230"/>
      <c r="J4101" s="42"/>
      <c r="K4101" s="42"/>
      <c r="L4101" s="46"/>
      <c r="M4101" s="231"/>
      <c r="N4101" s="232"/>
      <c r="O4101" s="86"/>
      <c r="P4101" s="86"/>
      <c r="Q4101" s="86"/>
      <c r="R4101" s="86"/>
      <c r="S4101" s="86"/>
      <c r="T4101" s="87"/>
      <c r="U4101" s="40"/>
      <c r="V4101" s="40"/>
      <c r="W4101" s="40"/>
      <c r="X4101" s="40"/>
      <c r="Y4101" s="40"/>
      <c r="Z4101" s="40"/>
      <c r="AA4101" s="40"/>
      <c r="AB4101" s="40"/>
      <c r="AC4101" s="40"/>
      <c r="AD4101" s="40"/>
      <c r="AE4101" s="40"/>
      <c r="AT4101" s="19" t="s">
        <v>189</v>
      </c>
      <c r="AU4101" s="19" t="s">
        <v>82</v>
      </c>
    </row>
    <row r="4102" s="2" customFormat="1" ht="24.15" customHeight="1">
      <c r="A4102" s="40"/>
      <c r="B4102" s="41"/>
      <c r="C4102" s="215" t="s">
        <v>4582</v>
      </c>
      <c r="D4102" s="215" t="s">
        <v>182</v>
      </c>
      <c r="E4102" s="216" t="s">
        <v>4583</v>
      </c>
      <c r="F4102" s="217" t="s">
        <v>4584</v>
      </c>
      <c r="G4102" s="218" t="s">
        <v>1886</v>
      </c>
      <c r="H4102" s="219">
        <v>1</v>
      </c>
      <c r="I4102" s="220"/>
      <c r="J4102" s="221">
        <f>ROUND(I4102*H4102,2)</f>
        <v>0</v>
      </c>
      <c r="K4102" s="217" t="s">
        <v>19</v>
      </c>
      <c r="L4102" s="46"/>
      <c r="M4102" s="222" t="s">
        <v>19</v>
      </c>
      <c r="N4102" s="223" t="s">
        <v>43</v>
      </c>
      <c r="O4102" s="86"/>
      <c r="P4102" s="224">
        <f>O4102*H4102</f>
        <v>0</v>
      </c>
      <c r="Q4102" s="224">
        <v>0</v>
      </c>
      <c r="R4102" s="224">
        <f>Q4102*H4102</f>
        <v>0</v>
      </c>
      <c r="S4102" s="224">
        <v>0</v>
      </c>
      <c r="T4102" s="225">
        <f>S4102*H4102</f>
        <v>0</v>
      </c>
      <c r="U4102" s="40"/>
      <c r="V4102" s="40"/>
      <c r="W4102" s="40"/>
      <c r="X4102" s="40"/>
      <c r="Y4102" s="40"/>
      <c r="Z4102" s="40"/>
      <c r="AA4102" s="40"/>
      <c r="AB4102" s="40"/>
      <c r="AC4102" s="40"/>
      <c r="AD4102" s="40"/>
      <c r="AE4102" s="40"/>
      <c r="AR4102" s="226" t="s">
        <v>286</v>
      </c>
      <c r="AT4102" s="226" t="s">
        <v>182</v>
      </c>
      <c r="AU4102" s="226" t="s">
        <v>82</v>
      </c>
      <c r="AY4102" s="19" t="s">
        <v>180</v>
      </c>
      <c r="BE4102" s="227">
        <f>IF(N4102="základní",J4102,0)</f>
        <v>0</v>
      </c>
      <c r="BF4102" s="227">
        <f>IF(N4102="snížená",J4102,0)</f>
        <v>0</v>
      </c>
      <c r="BG4102" s="227">
        <f>IF(N4102="zákl. přenesená",J4102,0)</f>
        <v>0</v>
      </c>
      <c r="BH4102" s="227">
        <f>IF(N4102="sníž. přenesená",J4102,0)</f>
        <v>0</v>
      </c>
      <c r="BI4102" s="227">
        <f>IF(N4102="nulová",J4102,0)</f>
        <v>0</v>
      </c>
      <c r="BJ4102" s="19" t="s">
        <v>80</v>
      </c>
      <c r="BK4102" s="227">
        <f>ROUND(I4102*H4102,2)</f>
        <v>0</v>
      </c>
      <c r="BL4102" s="19" t="s">
        <v>286</v>
      </c>
      <c r="BM4102" s="226" t="s">
        <v>4585</v>
      </c>
    </row>
    <row r="4103" s="2" customFormat="1">
      <c r="A4103" s="40"/>
      <c r="B4103" s="41"/>
      <c r="C4103" s="42"/>
      <c r="D4103" s="228" t="s">
        <v>189</v>
      </c>
      <c r="E4103" s="42"/>
      <c r="F4103" s="229" t="s">
        <v>4584</v>
      </c>
      <c r="G4103" s="42"/>
      <c r="H4103" s="42"/>
      <c r="I4103" s="230"/>
      <c r="J4103" s="42"/>
      <c r="K4103" s="42"/>
      <c r="L4103" s="46"/>
      <c r="M4103" s="231"/>
      <c r="N4103" s="232"/>
      <c r="O4103" s="86"/>
      <c r="P4103" s="86"/>
      <c r="Q4103" s="86"/>
      <c r="R4103" s="86"/>
      <c r="S4103" s="86"/>
      <c r="T4103" s="87"/>
      <c r="U4103" s="40"/>
      <c r="V4103" s="40"/>
      <c r="W4103" s="40"/>
      <c r="X4103" s="40"/>
      <c r="Y4103" s="40"/>
      <c r="Z4103" s="40"/>
      <c r="AA4103" s="40"/>
      <c r="AB4103" s="40"/>
      <c r="AC4103" s="40"/>
      <c r="AD4103" s="40"/>
      <c r="AE4103" s="40"/>
      <c r="AT4103" s="19" t="s">
        <v>189</v>
      </c>
      <c r="AU4103" s="19" t="s">
        <v>82</v>
      </c>
    </row>
    <row r="4104" s="2" customFormat="1" ht="21.75" customHeight="1">
      <c r="A4104" s="40"/>
      <c r="B4104" s="41"/>
      <c r="C4104" s="215" t="s">
        <v>4586</v>
      </c>
      <c r="D4104" s="215" t="s">
        <v>182</v>
      </c>
      <c r="E4104" s="216" t="s">
        <v>4587</v>
      </c>
      <c r="F4104" s="217" t="s">
        <v>4588</v>
      </c>
      <c r="G4104" s="218" t="s">
        <v>235</v>
      </c>
      <c r="H4104" s="219">
        <v>4.5199999999999996</v>
      </c>
      <c r="I4104" s="220"/>
      <c r="J4104" s="221">
        <f>ROUND(I4104*H4104,2)</f>
        <v>0</v>
      </c>
      <c r="K4104" s="217" t="s">
        <v>19</v>
      </c>
      <c r="L4104" s="46"/>
      <c r="M4104" s="222" t="s">
        <v>19</v>
      </c>
      <c r="N4104" s="223" t="s">
        <v>43</v>
      </c>
      <c r="O4104" s="86"/>
      <c r="P4104" s="224">
        <f>O4104*H4104</f>
        <v>0</v>
      </c>
      <c r="Q4104" s="224">
        <v>0</v>
      </c>
      <c r="R4104" s="224">
        <f>Q4104*H4104</f>
        <v>0</v>
      </c>
      <c r="S4104" s="224">
        <v>0</v>
      </c>
      <c r="T4104" s="225">
        <f>S4104*H4104</f>
        <v>0</v>
      </c>
      <c r="U4104" s="40"/>
      <c r="V4104" s="40"/>
      <c r="W4104" s="40"/>
      <c r="X4104" s="40"/>
      <c r="Y4104" s="40"/>
      <c r="Z4104" s="40"/>
      <c r="AA4104" s="40"/>
      <c r="AB4104" s="40"/>
      <c r="AC4104" s="40"/>
      <c r="AD4104" s="40"/>
      <c r="AE4104" s="40"/>
      <c r="AR4104" s="226" t="s">
        <v>286</v>
      </c>
      <c r="AT4104" s="226" t="s">
        <v>182</v>
      </c>
      <c r="AU4104" s="226" t="s">
        <v>82</v>
      </c>
      <c r="AY4104" s="19" t="s">
        <v>180</v>
      </c>
      <c r="BE4104" s="227">
        <f>IF(N4104="základní",J4104,0)</f>
        <v>0</v>
      </c>
      <c r="BF4104" s="227">
        <f>IF(N4104="snížená",J4104,0)</f>
        <v>0</v>
      </c>
      <c r="BG4104" s="227">
        <f>IF(N4104="zákl. přenesená",J4104,0)</f>
        <v>0</v>
      </c>
      <c r="BH4104" s="227">
        <f>IF(N4104="sníž. přenesená",J4104,0)</f>
        <v>0</v>
      </c>
      <c r="BI4104" s="227">
        <f>IF(N4104="nulová",J4104,0)</f>
        <v>0</v>
      </c>
      <c r="BJ4104" s="19" t="s">
        <v>80</v>
      </c>
      <c r="BK4104" s="227">
        <f>ROUND(I4104*H4104,2)</f>
        <v>0</v>
      </c>
      <c r="BL4104" s="19" t="s">
        <v>286</v>
      </c>
      <c r="BM4104" s="226" t="s">
        <v>4589</v>
      </c>
    </row>
    <row r="4105" s="2" customFormat="1">
      <c r="A4105" s="40"/>
      <c r="B4105" s="41"/>
      <c r="C4105" s="42"/>
      <c r="D4105" s="228" t="s">
        <v>189</v>
      </c>
      <c r="E4105" s="42"/>
      <c r="F4105" s="229" t="s">
        <v>4588</v>
      </c>
      <c r="G4105" s="42"/>
      <c r="H4105" s="42"/>
      <c r="I4105" s="230"/>
      <c r="J4105" s="42"/>
      <c r="K4105" s="42"/>
      <c r="L4105" s="46"/>
      <c r="M4105" s="231"/>
      <c r="N4105" s="232"/>
      <c r="O4105" s="86"/>
      <c r="P4105" s="86"/>
      <c r="Q4105" s="86"/>
      <c r="R4105" s="86"/>
      <c r="S4105" s="86"/>
      <c r="T4105" s="87"/>
      <c r="U4105" s="40"/>
      <c r="V4105" s="40"/>
      <c r="W4105" s="40"/>
      <c r="X4105" s="40"/>
      <c r="Y4105" s="40"/>
      <c r="Z4105" s="40"/>
      <c r="AA4105" s="40"/>
      <c r="AB4105" s="40"/>
      <c r="AC4105" s="40"/>
      <c r="AD4105" s="40"/>
      <c r="AE4105" s="40"/>
      <c r="AT4105" s="19" t="s">
        <v>189</v>
      </c>
      <c r="AU4105" s="19" t="s">
        <v>82</v>
      </c>
    </row>
    <row r="4106" s="2" customFormat="1" ht="21.75" customHeight="1">
      <c r="A4106" s="40"/>
      <c r="B4106" s="41"/>
      <c r="C4106" s="215" t="s">
        <v>4590</v>
      </c>
      <c r="D4106" s="215" t="s">
        <v>182</v>
      </c>
      <c r="E4106" s="216" t="s">
        <v>4591</v>
      </c>
      <c r="F4106" s="217" t="s">
        <v>4592</v>
      </c>
      <c r="G4106" s="218" t="s">
        <v>235</v>
      </c>
      <c r="H4106" s="219">
        <v>1.575</v>
      </c>
      <c r="I4106" s="220"/>
      <c r="J4106" s="221">
        <f>ROUND(I4106*H4106,2)</f>
        <v>0</v>
      </c>
      <c r="K4106" s="217" t="s">
        <v>19</v>
      </c>
      <c r="L4106" s="46"/>
      <c r="M4106" s="222" t="s">
        <v>19</v>
      </c>
      <c r="N4106" s="223" t="s">
        <v>43</v>
      </c>
      <c r="O4106" s="86"/>
      <c r="P4106" s="224">
        <f>O4106*H4106</f>
        <v>0</v>
      </c>
      <c r="Q4106" s="224">
        <v>0</v>
      </c>
      <c r="R4106" s="224">
        <f>Q4106*H4106</f>
        <v>0</v>
      </c>
      <c r="S4106" s="224">
        <v>0</v>
      </c>
      <c r="T4106" s="225">
        <f>S4106*H4106</f>
        <v>0</v>
      </c>
      <c r="U4106" s="40"/>
      <c r="V4106" s="40"/>
      <c r="W4106" s="40"/>
      <c r="X4106" s="40"/>
      <c r="Y4106" s="40"/>
      <c r="Z4106" s="40"/>
      <c r="AA4106" s="40"/>
      <c r="AB4106" s="40"/>
      <c r="AC4106" s="40"/>
      <c r="AD4106" s="40"/>
      <c r="AE4106" s="40"/>
      <c r="AR4106" s="226" t="s">
        <v>286</v>
      </c>
      <c r="AT4106" s="226" t="s">
        <v>182</v>
      </c>
      <c r="AU4106" s="226" t="s">
        <v>82</v>
      </c>
      <c r="AY4106" s="19" t="s">
        <v>180</v>
      </c>
      <c r="BE4106" s="227">
        <f>IF(N4106="základní",J4106,0)</f>
        <v>0</v>
      </c>
      <c r="BF4106" s="227">
        <f>IF(N4106="snížená",J4106,0)</f>
        <v>0</v>
      </c>
      <c r="BG4106" s="227">
        <f>IF(N4106="zákl. přenesená",J4106,0)</f>
        <v>0</v>
      </c>
      <c r="BH4106" s="227">
        <f>IF(N4106="sníž. přenesená",J4106,0)</f>
        <v>0</v>
      </c>
      <c r="BI4106" s="227">
        <f>IF(N4106="nulová",J4106,0)</f>
        <v>0</v>
      </c>
      <c r="BJ4106" s="19" t="s">
        <v>80</v>
      </c>
      <c r="BK4106" s="227">
        <f>ROUND(I4106*H4106,2)</f>
        <v>0</v>
      </c>
      <c r="BL4106" s="19" t="s">
        <v>286</v>
      </c>
      <c r="BM4106" s="226" t="s">
        <v>4593</v>
      </c>
    </row>
    <row r="4107" s="2" customFormat="1">
      <c r="A4107" s="40"/>
      <c r="B4107" s="41"/>
      <c r="C4107" s="42"/>
      <c r="D4107" s="228" t="s">
        <v>189</v>
      </c>
      <c r="E4107" s="42"/>
      <c r="F4107" s="229" t="s">
        <v>4592</v>
      </c>
      <c r="G4107" s="42"/>
      <c r="H4107" s="42"/>
      <c r="I4107" s="230"/>
      <c r="J4107" s="42"/>
      <c r="K4107" s="42"/>
      <c r="L4107" s="46"/>
      <c r="M4107" s="231"/>
      <c r="N4107" s="232"/>
      <c r="O4107" s="86"/>
      <c r="P4107" s="86"/>
      <c r="Q4107" s="86"/>
      <c r="R4107" s="86"/>
      <c r="S4107" s="86"/>
      <c r="T4107" s="87"/>
      <c r="U4107" s="40"/>
      <c r="V4107" s="40"/>
      <c r="W4107" s="40"/>
      <c r="X4107" s="40"/>
      <c r="Y4107" s="40"/>
      <c r="Z4107" s="40"/>
      <c r="AA4107" s="40"/>
      <c r="AB4107" s="40"/>
      <c r="AC4107" s="40"/>
      <c r="AD4107" s="40"/>
      <c r="AE4107" s="40"/>
      <c r="AT4107" s="19" t="s">
        <v>189</v>
      </c>
      <c r="AU4107" s="19" t="s">
        <v>82</v>
      </c>
    </row>
    <row r="4108" s="2" customFormat="1" ht="33" customHeight="1">
      <c r="A4108" s="40"/>
      <c r="B4108" s="41"/>
      <c r="C4108" s="215" t="s">
        <v>4594</v>
      </c>
      <c r="D4108" s="215" t="s">
        <v>182</v>
      </c>
      <c r="E4108" s="216" t="s">
        <v>4595</v>
      </c>
      <c r="F4108" s="217" t="s">
        <v>4596</v>
      </c>
      <c r="G4108" s="218" t="s">
        <v>1886</v>
      </c>
      <c r="H4108" s="219">
        <v>1</v>
      </c>
      <c r="I4108" s="220"/>
      <c r="J4108" s="221">
        <f>ROUND(I4108*H4108,2)</f>
        <v>0</v>
      </c>
      <c r="K4108" s="217" t="s">
        <v>19</v>
      </c>
      <c r="L4108" s="46"/>
      <c r="M4108" s="222" t="s">
        <v>19</v>
      </c>
      <c r="N4108" s="223" t="s">
        <v>43</v>
      </c>
      <c r="O4108" s="86"/>
      <c r="P4108" s="224">
        <f>O4108*H4108</f>
        <v>0</v>
      </c>
      <c r="Q4108" s="224">
        <v>0</v>
      </c>
      <c r="R4108" s="224">
        <f>Q4108*H4108</f>
        <v>0</v>
      </c>
      <c r="S4108" s="224">
        <v>0</v>
      </c>
      <c r="T4108" s="225">
        <f>S4108*H4108</f>
        <v>0</v>
      </c>
      <c r="U4108" s="40"/>
      <c r="V4108" s="40"/>
      <c r="W4108" s="40"/>
      <c r="X4108" s="40"/>
      <c r="Y4108" s="40"/>
      <c r="Z4108" s="40"/>
      <c r="AA4108" s="40"/>
      <c r="AB4108" s="40"/>
      <c r="AC4108" s="40"/>
      <c r="AD4108" s="40"/>
      <c r="AE4108" s="40"/>
      <c r="AR4108" s="226" t="s">
        <v>286</v>
      </c>
      <c r="AT4108" s="226" t="s">
        <v>182</v>
      </c>
      <c r="AU4108" s="226" t="s">
        <v>82</v>
      </c>
      <c r="AY4108" s="19" t="s">
        <v>180</v>
      </c>
      <c r="BE4108" s="227">
        <f>IF(N4108="základní",J4108,0)</f>
        <v>0</v>
      </c>
      <c r="BF4108" s="227">
        <f>IF(N4108="snížená",J4108,0)</f>
        <v>0</v>
      </c>
      <c r="BG4108" s="227">
        <f>IF(N4108="zákl. přenesená",J4108,0)</f>
        <v>0</v>
      </c>
      <c r="BH4108" s="227">
        <f>IF(N4108="sníž. přenesená",J4108,0)</f>
        <v>0</v>
      </c>
      <c r="BI4108" s="227">
        <f>IF(N4108="nulová",J4108,0)</f>
        <v>0</v>
      </c>
      <c r="BJ4108" s="19" t="s">
        <v>80</v>
      </c>
      <c r="BK4108" s="227">
        <f>ROUND(I4108*H4108,2)</f>
        <v>0</v>
      </c>
      <c r="BL4108" s="19" t="s">
        <v>286</v>
      </c>
      <c r="BM4108" s="226" t="s">
        <v>4597</v>
      </c>
    </row>
    <row r="4109" s="2" customFormat="1">
      <c r="A4109" s="40"/>
      <c r="B4109" s="41"/>
      <c r="C4109" s="42"/>
      <c r="D4109" s="228" t="s">
        <v>189</v>
      </c>
      <c r="E4109" s="42"/>
      <c r="F4109" s="229" t="s">
        <v>4596</v>
      </c>
      <c r="G4109" s="42"/>
      <c r="H4109" s="42"/>
      <c r="I4109" s="230"/>
      <c r="J4109" s="42"/>
      <c r="K4109" s="42"/>
      <c r="L4109" s="46"/>
      <c r="M4109" s="231"/>
      <c r="N4109" s="232"/>
      <c r="O4109" s="86"/>
      <c r="P4109" s="86"/>
      <c r="Q4109" s="86"/>
      <c r="R4109" s="86"/>
      <c r="S4109" s="86"/>
      <c r="T4109" s="87"/>
      <c r="U4109" s="40"/>
      <c r="V4109" s="40"/>
      <c r="W4109" s="40"/>
      <c r="X4109" s="40"/>
      <c r="Y4109" s="40"/>
      <c r="Z4109" s="40"/>
      <c r="AA4109" s="40"/>
      <c r="AB4109" s="40"/>
      <c r="AC4109" s="40"/>
      <c r="AD4109" s="40"/>
      <c r="AE4109" s="40"/>
      <c r="AT4109" s="19" t="s">
        <v>189</v>
      </c>
      <c r="AU4109" s="19" t="s">
        <v>82</v>
      </c>
    </row>
    <row r="4110" s="2" customFormat="1" ht="16.5" customHeight="1">
      <c r="A4110" s="40"/>
      <c r="B4110" s="41"/>
      <c r="C4110" s="215" t="s">
        <v>4598</v>
      </c>
      <c r="D4110" s="215" t="s">
        <v>182</v>
      </c>
      <c r="E4110" s="216" t="s">
        <v>4599</v>
      </c>
      <c r="F4110" s="217" t="s">
        <v>4600</v>
      </c>
      <c r="G4110" s="218" t="s">
        <v>235</v>
      </c>
      <c r="H4110" s="219">
        <v>9.9450000000000003</v>
      </c>
      <c r="I4110" s="220"/>
      <c r="J4110" s="221">
        <f>ROUND(I4110*H4110,2)</f>
        <v>0</v>
      </c>
      <c r="K4110" s="217" t="s">
        <v>19</v>
      </c>
      <c r="L4110" s="46"/>
      <c r="M4110" s="222" t="s">
        <v>19</v>
      </c>
      <c r="N4110" s="223" t="s">
        <v>43</v>
      </c>
      <c r="O4110" s="86"/>
      <c r="P4110" s="224">
        <f>O4110*H4110</f>
        <v>0</v>
      </c>
      <c r="Q4110" s="224">
        <v>0</v>
      </c>
      <c r="R4110" s="224">
        <f>Q4110*H4110</f>
        <v>0</v>
      </c>
      <c r="S4110" s="224">
        <v>0</v>
      </c>
      <c r="T4110" s="225">
        <f>S4110*H4110</f>
        <v>0</v>
      </c>
      <c r="U4110" s="40"/>
      <c r="V4110" s="40"/>
      <c r="W4110" s="40"/>
      <c r="X4110" s="40"/>
      <c r="Y4110" s="40"/>
      <c r="Z4110" s="40"/>
      <c r="AA4110" s="40"/>
      <c r="AB4110" s="40"/>
      <c r="AC4110" s="40"/>
      <c r="AD4110" s="40"/>
      <c r="AE4110" s="40"/>
      <c r="AR4110" s="226" t="s">
        <v>286</v>
      </c>
      <c r="AT4110" s="226" t="s">
        <v>182</v>
      </c>
      <c r="AU4110" s="226" t="s">
        <v>82</v>
      </c>
      <c r="AY4110" s="19" t="s">
        <v>180</v>
      </c>
      <c r="BE4110" s="227">
        <f>IF(N4110="základní",J4110,0)</f>
        <v>0</v>
      </c>
      <c r="BF4110" s="227">
        <f>IF(N4110="snížená",J4110,0)</f>
        <v>0</v>
      </c>
      <c r="BG4110" s="227">
        <f>IF(N4110="zákl. přenesená",J4110,0)</f>
        <v>0</v>
      </c>
      <c r="BH4110" s="227">
        <f>IF(N4110="sníž. přenesená",J4110,0)</f>
        <v>0</v>
      </c>
      <c r="BI4110" s="227">
        <f>IF(N4110="nulová",J4110,0)</f>
        <v>0</v>
      </c>
      <c r="BJ4110" s="19" t="s">
        <v>80</v>
      </c>
      <c r="BK4110" s="227">
        <f>ROUND(I4110*H4110,2)</f>
        <v>0</v>
      </c>
      <c r="BL4110" s="19" t="s">
        <v>286</v>
      </c>
      <c r="BM4110" s="226" t="s">
        <v>4601</v>
      </c>
    </row>
    <row r="4111" s="2" customFormat="1">
      <c r="A4111" s="40"/>
      <c r="B4111" s="41"/>
      <c r="C4111" s="42"/>
      <c r="D4111" s="228" t="s">
        <v>189</v>
      </c>
      <c r="E4111" s="42"/>
      <c r="F4111" s="229" t="s">
        <v>4600</v>
      </c>
      <c r="G4111" s="42"/>
      <c r="H4111" s="42"/>
      <c r="I4111" s="230"/>
      <c r="J4111" s="42"/>
      <c r="K4111" s="42"/>
      <c r="L4111" s="46"/>
      <c r="M4111" s="231"/>
      <c r="N4111" s="232"/>
      <c r="O4111" s="86"/>
      <c r="P4111" s="86"/>
      <c r="Q4111" s="86"/>
      <c r="R4111" s="86"/>
      <c r="S4111" s="86"/>
      <c r="T4111" s="87"/>
      <c r="U4111" s="40"/>
      <c r="V4111" s="40"/>
      <c r="W4111" s="40"/>
      <c r="X4111" s="40"/>
      <c r="Y4111" s="40"/>
      <c r="Z4111" s="40"/>
      <c r="AA4111" s="40"/>
      <c r="AB4111" s="40"/>
      <c r="AC4111" s="40"/>
      <c r="AD4111" s="40"/>
      <c r="AE4111" s="40"/>
      <c r="AT4111" s="19" t="s">
        <v>189</v>
      </c>
      <c r="AU4111" s="19" t="s">
        <v>82</v>
      </c>
    </row>
    <row r="4112" s="2" customFormat="1" ht="21.75" customHeight="1">
      <c r="A4112" s="40"/>
      <c r="B4112" s="41"/>
      <c r="C4112" s="215" t="s">
        <v>4602</v>
      </c>
      <c r="D4112" s="215" t="s">
        <v>182</v>
      </c>
      <c r="E4112" s="216" t="s">
        <v>4603</v>
      </c>
      <c r="F4112" s="217" t="s">
        <v>4604</v>
      </c>
      <c r="G4112" s="218" t="s">
        <v>235</v>
      </c>
      <c r="H4112" s="219">
        <v>14.199999999999999</v>
      </c>
      <c r="I4112" s="220"/>
      <c r="J4112" s="221">
        <f>ROUND(I4112*H4112,2)</f>
        <v>0</v>
      </c>
      <c r="K4112" s="217" t="s">
        <v>19</v>
      </c>
      <c r="L4112" s="46"/>
      <c r="M4112" s="222" t="s">
        <v>19</v>
      </c>
      <c r="N4112" s="223" t="s">
        <v>43</v>
      </c>
      <c r="O4112" s="86"/>
      <c r="P4112" s="224">
        <f>O4112*H4112</f>
        <v>0</v>
      </c>
      <c r="Q4112" s="224">
        <v>0</v>
      </c>
      <c r="R4112" s="224">
        <f>Q4112*H4112</f>
        <v>0</v>
      </c>
      <c r="S4112" s="224">
        <v>0</v>
      </c>
      <c r="T4112" s="225">
        <f>S4112*H4112</f>
        <v>0</v>
      </c>
      <c r="U4112" s="40"/>
      <c r="V4112" s="40"/>
      <c r="W4112" s="40"/>
      <c r="X4112" s="40"/>
      <c r="Y4112" s="40"/>
      <c r="Z4112" s="40"/>
      <c r="AA4112" s="40"/>
      <c r="AB4112" s="40"/>
      <c r="AC4112" s="40"/>
      <c r="AD4112" s="40"/>
      <c r="AE4112" s="40"/>
      <c r="AR4112" s="226" t="s">
        <v>286</v>
      </c>
      <c r="AT4112" s="226" t="s">
        <v>182</v>
      </c>
      <c r="AU4112" s="226" t="s">
        <v>82</v>
      </c>
      <c r="AY4112" s="19" t="s">
        <v>180</v>
      </c>
      <c r="BE4112" s="227">
        <f>IF(N4112="základní",J4112,0)</f>
        <v>0</v>
      </c>
      <c r="BF4112" s="227">
        <f>IF(N4112="snížená",J4112,0)</f>
        <v>0</v>
      </c>
      <c r="BG4112" s="227">
        <f>IF(N4112="zákl. přenesená",J4112,0)</f>
        <v>0</v>
      </c>
      <c r="BH4112" s="227">
        <f>IF(N4112="sníž. přenesená",J4112,0)</f>
        <v>0</v>
      </c>
      <c r="BI4112" s="227">
        <f>IF(N4112="nulová",J4112,0)</f>
        <v>0</v>
      </c>
      <c r="BJ4112" s="19" t="s">
        <v>80</v>
      </c>
      <c r="BK4112" s="227">
        <f>ROUND(I4112*H4112,2)</f>
        <v>0</v>
      </c>
      <c r="BL4112" s="19" t="s">
        <v>286</v>
      </c>
      <c r="BM4112" s="226" t="s">
        <v>4605</v>
      </c>
    </row>
    <row r="4113" s="2" customFormat="1">
      <c r="A4113" s="40"/>
      <c r="B4113" s="41"/>
      <c r="C4113" s="42"/>
      <c r="D4113" s="228" t="s">
        <v>189</v>
      </c>
      <c r="E4113" s="42"/>
      <c r="F4113" s="229" t="s">
        <v>4604</v>
      </c>
      <c r="G4113" s="42"/>
      <c r="H4113" s="42"/>
      <c r="I4113" s="230"/>
      <c r="J4113" s="42"/>
      <c r="K4113" s="42"/>
      <c r="L4113" s="46"/>
      <c r="M4113" s="231"/>
      <c r="N4113" s="232"/>
      <c r="O4113" s="86"/>
      <c r="P4113" s="86"/>
      <c r="Q4113" s="86"/>
      <c r="R4113" s="86"/>
      <c r="S4113" s="86"/>
      <c r="T4113" s="87"/>
      <c r="U4113" s="40"/>
      <c r="V4113" s="40"/>
      <c r="W4113" s="40"/>
      <c r="X4113" s="40"/>
      <c r="Y4113" s="40"/>
      <c r="Z4113" s="40"/>
      <c r="AA4113" s="40"/>
      <c r="AB4113" s="40"/>
      <c r="AC4113" s="40"/>
      <c r="AD4113" s="40"/>
      <c r="AE4113" s="40"/>
      <c r="AT4113" s="19" t="s">
        <v>189</v>
      </c>
      <c r="AU4113" s="19" t="s">
        <v>82</v>
      </c>
    </row>
    <row r="4114" s="2" customFormat="1" ht="24.15" customHeight="1">
      <c r="A4114" s="40"/>
      <c r="B4114" s="41"/>
      <c r="C4114" s="215" t="s">
        <v>4606</v>
      </c>
      <c r="D4114" s="215" t="s">
        <v>182</v>
      </c>
      <c r="E4114" s="216" t="s">
        <v>4607</v>
      </c>
      <c r="F4114" s="217" t="s">
        <v>4608</v>
      </c>
      <c r="G4114" s="218" t="s">
        <v>1886</v>
      </c>
      <c r="H4114" s="219">
        <v>1</v>
      </c>
      <c r="I4114" s="220"/>
      <c r="J4114" s="221">
        <f>ROUND(I4114*H4114,2)</f>
        <v>0</v>
      </c>
      <c r="K4114" s="217" t="s">
        <v>19</v>
      </c>
      <c r="L4114" s="46"/>
      <c r="M4114" s="222" t="s">
        <v>19</v>
      </c>
      <c r="N4114" s="223" t="s">
        <v>43</v>
      </c>
      <c r="O4114" s="86"/>
      <c r="P4114" s="224">
        <f>O4114*H4114</f>
        <v>0</v>
      </c>
      <c r="Q4114" s="224">
        <v>0</v>
      </c>
      <c r="R4114" s="224">
        <f>Q4114*H4114</f>
        <v>0</v>
      </c>
      <c r="S4114" s="224">
        <v>0</v>
      </c>
      <c r="T4114" s="225">
        <f>S4114*H4114</f>
        <v>0</v>
      </c>
      <c r="U4114" s="40"/>
      <c r="V4114" s="40"/>
      <c r="W4114" s="40"/>
      <c r="X4114" s="40"/>
      <c r="Y4114" s="40"/>
      <c r="Z4114" s="40"/>
      <c r="AA4114" s="40"/>
      <c r="AB4114" s="40"/>
      <c r="AC4114" s="40"/>
      <c r="AD4114" s="40"/>
      <c r="AE4114" s="40"/>
      <c r="AR4114" s="226" t="s">
        <v>286</v>
      </c>
      <c r="AT4114" s="226" t="s">
        <v>182</v>
      </c>
      <c r="AU4114" s="226" t="s">
        <v>82</v>
      </c>
      <c r="AY4114" s="19" t="s">
        <v>180</v>
      </c>
      <c r="BE4114" s="227">
        <f>IF(N4114="základní",J4114,0)</f>
        <v>0</v>
      </c>
      <c r="BF4114" s="227">
        <f>IF(N4114="snížená",J4114,0)</f>
        <v>0</v>
      </c>
      <c r="BG4114" s="227">
        <f>IF(N4114="zákl. přenesená",J4114,0)</f>
        <v>0</v>
      </c>
      <c r="BH4114" s="227">
        <f>IF(N4114="sníž. přenesená",J4114,0)</f>
        <v>0</v>
      </c>
      <c r="BI4114" s="227">
        <f>IF(N4114="nulová",J4114,0)</f>
        <v>0</v>
      </c>
      <c r="BJ4114" s="19" t="s">
        <v>80</v>
      </c>
      <c r="BK4114" s="227">
        <f>ROUND(I4114*H4114,2)</f>
        <v>0</v>
      </c>
      <c r="BL4114" s="19" t="s">
        <v>286</v>
      </c>
      <c r="BM4114" s="226" t="s">
        <v>4609</v>
      </c>
    </row>
    <row r="4115" s="2" customFormat="1">
      <c r="A4115" s="40"/>
      <c r="B4115" s="41"/>
      <c r="C4115" s="42"/>
      <c r="D4115" s="228" t="s">
        <v>189</v>
      </c>
      <c r="E4115" s="42"/>
      <c r="F4115" s="229" t="s">
        <v>4608</v>
      </c>
      <c r="G4115" s="42"/>
      <c r="H4115" s="42"/>
      <c r="I4115" s="230"/>
      <c r="J4115" s="42"/>
      <c r="K4115" s="42"/>
      <c r="L4115" s="46"/>
      <c r="M4115" s="231"/>
      <c r="N4115" s="232"/>
      <c r="O4115" s="86"/>
      <c r="P4115" s="86"/>
      <c r="Q4115" s="86"/>
      <c r="R4115" s="86"/>
      <c r="S4115" s="86"/>
      <c r="T4115" s="87"/>
      <c r="U4115" s="40"/>
      <c r="V4115" s="40"/>
      <c r="W4115" s="40"/>
      <c r="X4115" s="40"/>
      <c r="Y4115" s="40"/>
      <c r="Z4115" s="40"/>
      <c r="AA4115" s="40"/>
      <c r="AB4115" s="40"/>
      <c r="AC4115" s="40"/>
      <c r="AD4115" s="40"/>
      <c r="AE4115" s="40"/>
      <c r="AT4115" s="19" t="s">
        <v>189</v>
      </c>
      <c r="AU4115" s="19" t="s">
        <v>82</v>
      </c>
    </row>
    <row r="4116" s="2" customFormat="1" ht="24.15" customHeight="1">
      <c r="A4116" s="40"/>
      <c r="B4116" s="41"/>
      <c r="C4116" s="215" t="s">
        <v>4610</v>
      </c>
      <c r="D4116" s="215" t="s">
        <v>182</v>
      </c>
      <c r="E4116" s="216" t="s">
        <v>4611</v>
      </c>
      <c r="F4116" s="217" t="s">
        <v>4612</v>
      </c>
      <c r="G4116" s="218" t="s">
        <v>1886</v>
      </c>
      <c r="H4116" s="219">
        <v>1</v>
      </c>
      <c r="I4116" s="220"/>
      <c r="J4116" s="221">
        <f>ROUND(I4116*H4116,2)</f>
        <v>0</v>
      </c>
      <c r="K4116" s="217" t="s">
        <v>19</v>
      </c>
      <c r="L4116" s="46"/>
      <c r="M4116" s="222" t="s">
        <v>19</v>
      </c>
      <c r="N4116" s="223" t="s">
        <v>43</v>
      </c>
      <c r="O4116" s="86"/>
      <c r="P4116" s="224">
        <f>O4116*H4116</f>
        <v>0</v>
      </c>
      <c r="Q4116" s="224">
        <v>0</v>
      </c>
      <c r="R4116" s="224">
        <f>Q4116*H4116</f>
        <v>0</v>
      </c>
      <c r="S4116" s="224">
        <v>0</v>
      </c>
      <c r="T4116" s="225">
        <f>S4116*H4116</f>
        <v>0</v>
      </c>
      <c r="U4116" s="40"/>
      <c r="V4116" s="40"/>
      <c r="W4116" s="40"/>
      <c r="X4116" s="40"/>
      <c r="Y4116" s="40"/>
      <c r="Z4116" s="40"/>
      <c r="AA4116" s="40"/>
      <c r="AB4116" s="40"/>
      <c r="AC4116" s="40"/>
      <c r="AD4116" s="40"/>
      <c r="AE4116" s="40"/>
      <c r="AR4116" s="226" t="s">
        <v>286</v>
      </c>
      <c r="AT4116" s="226" t="s">
        <v>182</v>
      </c>
      <c r="AU4116" s="226" t="s">
        <v>82</v>
      </c>
      <c r="AY4116" s="19" t="s">
        <v>180</v>
      </c>
      <c r="BE4116" s="227">
        <f>IF(N4116="základní",J4116,0)</f>
        <v>0</v>
      </c>
      <c r="BF4116" s="227">
        <f>IF(N4116="snížená",J4116,0)</f>
        <v>0</v>
      </c>
      <c r="BG4116" s="227">
        <f>IF(N4116="zákl. přenesená",J4116,0)</f>
        <v>0</v>
      </c>
      <c r="BH4116" s="227">
        <f>IF(N4116="sníž. přenesená",J4116,0)</f>
        <v>0</v>
      </c>
      <c r="BI4116" s="227">
        <f>IF(N4116="nulová",J4116,0)</f>
        <v>0</v>
      </c>
      <c r="BJ4116" s="19" t="s">
        <v>80</v>
      </c>
      <c r="BK4116" s="227">
        <f>ROUND(I4116*H4116,2)</f>
        <v>0</v>
      </c>
      <c r="BL4116" s="19" t="s">
        <v>286</v>
      </c>
      <c r="BM4116" s="226" t="s">
        <v>4613</v>
      </c>
    </row>
    <row r="4117" s="2" customFormat="1">
      <c r="A4117" s="40"/>
      <c r="B4117" s="41"/>
      <c r="C4117" s="42"/>
      <c r="D4117" s="228" t="s">
        <v>189</v>
      </c>
      <c r="E4117" s="42"/>
      <c r="F4117" s="229" t="s">
        <v>4612</v>
      </c>
      <c r="G4117" s="42"/>
      <c r="H4117" s="42"/>
      <c r="I4117" s="230"/>
      <c r="J4117" s="42"/>
      <c r="K4117" s="42"/>
      <c r="L4117" s="46"/>
      <c r="M4117" s="231"/>
      <c r="N4117" s="232"/>
      <c r="O4117" s="86"/>
      <c r="P4117" s="86"/>
      <c r="Q4117" s="86"/>
      <c r="R4117" s="86"/>
      <c r="S4117" s="86"/>
      <c r="T4117" s="87"/>
      <c r="U4117" s="40"/>
      <c r="V4117" s="40"/>
      <c r="W4117" s="40"/>
      <c r="X4117" s="40"/>
      <c r="Y4117" s="40"/>
      <c r="Z4117" s="40"/>
      <c r="AA4117" s="40"/>
      <c r="AB4117" s="40"/>
      <c r="AC4117" s="40"/>
      <c r="AD4117" s="40"/>
      <c r="AE4117" s="40"/>
      <c r="AT4117" s="19" t="s">
        <v>189</v>
      </c>
      <c r="AU4117" s="19" t="s">
        <v>82</v>
      </c>
    </row>
    <row r="4118" s="2" customFormat="1" ht="24.15" customHeight="1">
      <c r="A4118" s="40"/>
      <c r="B4118" s="41"/>
      <c r="C4118" s="215" t="s">
        <v>4614</v>
      </c>
      <c r="D4118" s="215" t="s">
        <v>182</v>
      </c>
      <c r="E4118" s="216" t="s">
        <v>4615</v>
      </c>
      <c r="F4118" s="217" t="s">
        <v>4616</v>
      </c>
      <c r="G4118" s="218" t="s">
        <v>1886</v>
      </c>
      <c r="H4118" s="219">
        <v>1</v>
      </c>
      <c r="I4118" s="220"/>
      <c r="J4118" s="221">
        <f>ROUND(I4118*H4118,2)</f>
        <v>0</v>
      </c>
      <c r="K4118" s="217" t="s">
        <v>19</v>
      </c>
      <c r="L4118" s="46"/>
      <c r="M4118" s="222" t="s">
        <v>19</v>
      </c>
      <c r="N4118" s="223" t="s">
        <v>43</v>
      </c>
      <c r="O4118" s="86"/>
      <c r="P4118" s="224">
        <f>O4118*H4118</f>
        <v>0</v>
      </c>
      <c r="Q4118" s="224">
        <v>0</v>
      </c>
      <c r="R4118" s="224">
        <f>Q4118*H4118</f>
        <v>0</v>
      </c>
      <c r="S4118" s="224">
        <v>0</v>
      </c>
      <c r="T4118" s="225">
        <f>S4118*H4118</f>
        <v>0</v>
      </c>
      <c r="U4118" s="40"/>
      <c r="V4118" s="40"/>
      <c r="W4118" s="40"/>
      <c r="X4118" s="40"/>
      <c r="Y4118" s="40"/>
      <c r="Z4118" s="40"/>
      <c r="AA4118" s="40"/>
      <c r="AB4118" s="40"/>
      <c r="AC4118" s="40"/>
      <c r="AD4118" s="40"/>
      <c r="AE4118" s="40"/>
      <c r="AR4118" s="226" t="s">
        <v>286</v>
      </c>
      <c r="AT4118" s="226" t="s">
        <v>182</v>
      </c>
      <c r="AU4118" s="226" t="s">
        <v>82</v>
      </c>
      <c r="AY4118" s="19" t="s">
        <v>180</v>
      </c>
      <c r="BE4118" s="227">
        <f>IF(N4118="základní",J4118,0)</f>
        <v>0</v>
      </c>
      <c r="BF4118" s="227">
        <f>IF(N4118="snížená",J4118,0)</f>
        <v>0</v>
      </c>
      <c r="BG4118" s="227">
        <f>IF(N4118="zákl. přenesená",J4118,0)</f>
        <v>0</v>
      </c>
      <c r="BH4118" s="227">
        <f>IF(N4118="sníž. přenesená",J4118,0)</f>
        <v>0</v>
      </c>
      <c r="BI4118" s="227">
        <f>IF(N4118="nulová",J4118,0)</f>
        <v>0</v>
      </c>
      <c r="BJ4118" s="19" t="s">
        <v>80</v>
      </c>
      <c r="BK4118" s="227">
        <f>ROUND(I4118*H4118,2)</f>
        <v>0</v>
      </c>
      <c r="BL4118" s="19" t="s">
        <v>286</v>
      </c>
      <c r="BM4118" s="226" t="s">
        <v>4617</v>
      </c>
    </row>
    <row r="4119" s="2" customFormat="1">
      <c r="A4119" s="40"/>
      <c r="B4119" s="41"/>
      <c r="C4119" s="42"/>
      <c r="D4119" s="228" t="s">
        <v>189</v>
      </c>
      <c r="E4119" s="42"/>
      <c r="F4119" s="229" t="s">
        <v>4616</v>
      </c>
      <c r="G4119" s="42"/>
      <c r="H4119" s="42"/>
      <c r="I4119" s="230"/>
      <c r="J4119" s="42"/>
      <c r="K4119" s="42"/>
      <c r="L4119" s="46"/>
      <c r="M4119" s="231"/>
      <c r="N4119" s="232"/>
      <c r="O4119" s="86"/>
      <c r="P4119" s="86"/>
      <c r="Q4119" s="86"/>
      <c r="R4119" s="86"/>
      <c r="S4119" s="86"/>
      <c r="T4119" s="87"/>
      <c r="U4119" s="40"/>
      <c r="V4119" s="40"/>
      <c r="W4119" s="40"/>
      <c r="X4119" s="40"/>
      <c r="Y4119" s="40"/>
      <c r="Z4119" s="40"/>
      <c r="AA4119" s="40"/>
      <c r="AB4119" s="40"/>
      <c r="AC4119" s="40"/>
      <c r="AD4119" s="40"/>
      <c r="AE4119" s="40"/>
      <c r="AT4119" s="19" t="s">
        <v>189</v>
      </c>
      <c r="AU4119" s="19" t="s">
        <v>82</v>
      </c>
    </row>
    <row r="4120" s="2" customFormat="1" ht="24.15" customHeight="1">
      <c r="A4120" s="40"/>
      <c r="B4120" s="41"/>
      <c r="C4120" s="215" t="s">
        <v>4618</v>
      </c>
      <c r="D4120" s="215" t="s">
        <v>182</v>
      </c>
      <c r="E4120" s="216" t="s">
        <v>4619</v>
      </c>
      <c r="F4120" s="217" t="s">
        <v>4620</v>
      </c>
      <c r="G4120" s="218" t="s">
        <v>1886</v>
      </c>
      <c r="H4120" s="219">
        <v>1</v>
      </c>
      <c r="I4120" s="220"/>
      <c r="J4120" s="221">
        <f>ROUND(I4120*H4120,2)</f>
        <v>0</v>
      </c>
      <c r="K4120" s="217" t="s">
        <v>19</v>
      </c>
      <c r="L4120" s="46"/>
      <c r="M4120" s="222" t="s">
        <v>19</v>
      </c>
      <c r="N4120" s="223" t="s">
        <v>43</v>
      </c>
      <c r="O4120" s="86"/>
      <c r="P4120" s="224">
        <f>O4120*H4120</f>
        <v>0</v>
      </c>
      <c r="Q4120" s="224">
        <v>0</v>
      </c>
      <c r="R4120" s="224">
        <f>Q4120*H4120</f>
        <v>0</v>
      </c>
      <c r="S4120" s="224">
        <v>0</v>
      </c>
      <c r="T4120" s="225">
        <f>S4120*H4120</f>
        <v>0</v>
      </c>
      <c r="U4120" s="40"/>
      <c r="V4120" s="40"/>
      <c r="W4120" s="40"/>
      <c r="X4120" s="40"/>
      <c r="Y4120" s="40"/>
      <c r="Z4120" s="40"/>
      <c r="AA4120" s="40"/>
      <c r="AB4120" s="40"/>
      <c r="AC4120" s="40"/>
      <c r="AD4120" s="40"/>
      <c r="AE4120" s="40"/>
      <c r="AR4120" s="226" t="s">
        <v>286</v>
      </c>
      <c r="AT4120" s="226" t="s">
        <v>182</v>
      </c>
      <c r="AU4120" s="226" t="s">
        <v>82</v>
      </c>
      <c r="AY4120" s="19" t="s">
        <v>180</v>
      </c>
      <c r="BE4120" s="227">
        <f>IF(N4120="základní",J4120,0)</f>
        <v>0</v>
      </c>
      <c r="BF4120" s="227">
        <f>IF(N4120="snížená",J4120,0)</f>
        <v>0</v>
      </c>
      <c r="BG4120" s="227">
        <f>IF(N4120="zákl. přenesená",J4120,0)</f>
        <v>0</v>
      </c>
      <c r="BH4120" s="227">
        <f>IF(N4120="sníž. přenesená",J4120,0)</f>
        <v>0</v>
      </c>
      <c r="BI4120" s="227">
        <f>IF(N4120="nulová",J4120,0)</f>
        <v>0</v>
      </c>
      <c r="BJ4120" s="19" t="s">
        <v>80</v>
      </c>
      <c r="BK4120" s="227">
        <f>ROUND(I4120*H4120,2)</f>
        <v>0</v>
      </c>
      <c r="BL4120" s="19" t="s">
        <v>286</v>
      </c>
      <c r="BM4120" s="226" t="s">
        <v>4621</v>
      </c>
    </row>
    <row r="4121" s="2" customFormat="1">
      <c r="A4121" s="40"/>
      <c r="B4121" s="41"/>
      <c r="C4121" s="42"/>
      <c r="D4121" s="228" t="s">
        <v>189</v>
      </c>
      <c r="E4121" s="42"/>
      <c r="F4121" s="229" t="s">
        <v>4620</v>
      </c>
      <c r="G4121" s="42"/>
      <c r="H4121" s="42"/>
      <c r="I4121" s="230"/>
      <c r="J4121" s="42"/>
      <c r="K4121" s="42"/>
      <c r="L4121" s="46"/>
      <c r="M4121" s="231"/>
      <c r="N4121" s="232"/>
      <c r="O4121" s="86"/>
      <c r="P4121" s="86"/>
      <c r="Q4121" s="86"/>
      <c r="R4121" s="86"/>
      <c r="S4121" s="86"/>
      <c r="T4121" s="87"/>
      <c r="U4121" s="40"/>
      <c r="V4121" s="40"/>
      <c r="W4121" s="40"/>
      <c r="X4121" s="40"/>
      <c r="Y4121" s="40"/>
      <c r="Z4121" s="40"/>
      <c r="AA4121" s="40"/>
      <c r="AB4121" s="40"/>
      <c r="AC4121" s="40"/>
      <c r="AD4121" s="40"/>
      <c r="AE4121" s="40"/>
      <c r="AT4121" s="19" t="s">
        <v>189</v>
      </c>
      <c r="AU4121" s="19" t="s">
        <v>82</v>
      </c>
    </row>
    <row r="4122" s="12" customFormat="1" ht="22.8" customHeight="1">
      <c r="A4122" s="12"/>
      <c r="B4122" s="199"/>
      <c r="C4122" s="200"/>
      <c r="D4122" s="201" t="s">
        <v>71</v>
      </c>
      <c r="E4122" s="213" t="s">
        <v>4622</v>
      </c>
      <c r="F4122" s="213" t="s">
        <v>4623</v>
      </c>
      <c r="G4122" s="200"/>
      <c r="H4122" s="200"/>
      <c r="I4122" s="203"/>
      <c r="J4122" s="214">
        <f>BK4122</f>
        <v>0</v>
      </c>
      <c r="K4122" s="200"/>
      <c r="L4122" s="205"/>
      <c r="M4122" s="206"/>
      <c r="N4122" s="207"/>
      <c r="O4122" s="207"/>
      <c r="P4122" s="208">
        <f>SUM(P4123:P4286)</f>
        <v>0</v>
      </c>
      <c r="Q4122" s="207"/>
      <c r="R4122" s="208">
        <f>SUM(R4123:R4286)</f>
        <v>26.221635799999994</v>
      </c>
      <c r="S4122" s="207"/>
      <c r="T4122" s="209">
        <f>SUM(T4123:T4286)</f>
        <v>0</v>
      </c>
      <c r="U4122" s="12"/>
      <c r="V4122" s="12"/>
      <c r="W4122" s="12"/>
      <c r="X4122" s="12"/>
      <c r="Y4122" s="12"/>
      <c r="Z4122" s="12"/>
      <c r="AA4122" s="12"/>
      <c r="AB4122" s="12"/>
      <c r="AC4122" s="12"/>
      <c r="AD4122" s="12"/>
      <c r="AE4122" s="12"/>
      <c r="AR4122" s="210" t="s">
        <v>82</v>
      </c>
      <c r="AT4122" s="211" t="s">
        <v>71</v>
      </c>
      <c r="AU4122" s="211" t="s">
        <v>80</v>
      </c>
      <c r="AY4122" s="210" t="s">
        <v>180</v>
      </c>
      <c r="BK4122" s="212">
        <f>SUM(BK4123:BK4286)</f>
        <v>0</v>
      </c>
    </row>
    <row r="4123" s="2" customFormat="1" ht="16.5" customHeight="1">
      <c r="A4123" s="40"/>
      <c r="B4123" s="41"/>
      <c r="C4123" s="215" t="s">
        <v>4624</v>
      </c>
      <c r="D4123" s="215" t="s">
        <v>182</v>
      </c>
      <c r="E4123" s="216" t="s">
        <v>4625</v>
      </c>
      <c r="F4123" s="217" t="s">
        <v>4626</v>
      </c>
      <c r="G4123" s="218" t="s">
        <v>235</v>
      </c>
      <c r="H4123" s="219">
        <v>726.52300000000002</v>
      </c>
      <c r="I4123" s="220"/>
      <c r="J4123" s="221">
        <f>ROUND(I4123*H4123,2)</f>
        <v>0</v>
      </c>
      <c r="K4123" s="217" t="s">
        <v>19</v>
      </c>
      <c r="L4123" s="46"/>
      <c r="M4123" s="222" t="s">
        <v>19</v>
      </c>
      <c r="N4123" s="223" t="s">
        <v>43</v>
      </c>
      <c r="O4123" s="86"/>
      <c r="P4123" s="224">
        <f>O4123*H4123</f>
        <v>0</v>
      </c>
      <c r="Q4123" s="224">
        <v>0</v>
      </c>
      <c r="R4123" s="224">
        <f>Q4123*H4123</f>
        <v>0</v>
      </c>
      <c r="S4123" s="224">
        <v>0</v>
      </c>
      <c r="T4123" s="225">
        <f>S4123*H4123</f>
        <v>0</v>
      </c>
      <c r="U4123" s="40"/>
      <c r="V4123" s="40"/>
      <c r="W4123" s="40"/>
      <c r="X4123" s="40"/>
      <c r="Y4123" s="40"/>
      <c r="Z4123" s="40"/>
      <c r="AA4123" s="40"/>
      <c r="AB4123" s="40"/>
      <c r="AC4123" s="40"/>
      <c r="AD4123" s="40"/>
      <c r="AE4123" s="40"/>
      <c r="AR4123" s="226" t="s">
        <v>286</v>
      </c>
      <c r="AT4123" s="226" t="s">
        <v>182</v>
      </c>
      <c r="AU4123" s="226" t="s">
        <v>82</v>
      </c>
      <c r="AY4123" s="19" t="s">
        <v>180</v>
      </c>
      <c r="BE4123" s="227">
        <f>IF(N4123="základní",J4123,0)</f>
        <v>0</v>
      </c>
      <c r="BF4123" s="227">
        <f>IF(N4123="snížená",J4123,0)</f>
        <v>0</v>
      </c>
      <c r="BG4123" s="227">
        <f>IF(N4123="zákl. přenesená",J4123,0)</f>
        <v>0</v>
      </c>
      <c r="BH4123" s="227">
        <f>IF(N4123="sníž. přenesená",J4123,0)</f>
        <v>0</v>
      </c>
      <c r="BI4123" s="227">
        <f>IF(N4123="nulová",J4123,0)</f>
        <v>0</v>
      </c>
      <c r="BJ4123" s="19" t="s">
        <v>80</v>
      </c>
      <c r="BK4123" s="227">
        <f>ROUND(I4123*H4123,2)</f>
        <v>0</v>
      </c>
      <c r="BL4123" s="19" t="s">
        <v>286</v>
      </c>
      <c r="BM4123" s="226" t="s">
        <v>4627</v>
      </c>
    </row>
    <row r="4124" s="2" customFormat="1">
      <c r="A4124" s="40"/>
      <c r="B4124" s="41"/>
      <c r="C4124" s="42"/>
      <c r="D4124" s="228" t="s">
        <v>189</v>
      </c>
      <c r="E4124" s="42"/>
      <c r="F4124" s="229" t="s">
        <v>4626</v>
      </c>
      <c r="G4124" s="42"/>
      <c r="H4124" s="42"/>
      <c r="I4124" s="230"/>
      <c r="J4124" s="42"/>
      <c r="K4124" s="42"/>
      <c r="L4124" s="46"/>
      <c r="M4124" s="231"/>
      <c r="N4124" s="232"/>
      <c r="O4124" s="86"/>
      <c r="P4124" s="86"/>
      <c r="Q4124" s="86"/>
      <c r="R4124" s="86"/>
      <c r="S4124" s="86"/>
      <c r="T4124" s="87"/>
      <c r="U4124" s="40"/>
      <c r="V4124" s="40"/>
      <c r="W4124" s="40"/>
      <c r="X4124" s="40"/>
      <c r="Y4124" s="40"/>
      <c r="Z4124" s="40"/>
      <c r="AA4124" s="40"/>
      <c r="AB4124" s="40"/>
      <c r="AC4124" s="40"/>
      <c r="AD4124" s="40"/>
      <c r="AE4124" s="40"/>
      <c r="AT4124" s="19" t="s">
        <v>189</v>
      </c>
      <c r="AU4124" s="19" t="s">
        <v>82</v>
      </c>
    </row>
    <row r="4125" s="14" customFormat="1">
      <c r="A4125" s="14"/>
      <c r="B4125" s="246"/>
      <c r="C4125" s="247"/>
      <c r="D4125" s="228" t="s">
        <v>193</v>
      </c>
      <c r="E4125" s="248" t="s">
        <v>19</v>
      </c>
      <c r="F4125" s="249" t="s">
        <v>4628</v>
      </c>
      <c r="G4125" s="247"/>
      <c r="H4125" s="248" t="s">
        <v>19</v>
      </c>
      <c r="I4125" s="250"/>
      <c r="J4125" s="247"/>
      <c r="K4125" s="247"/>
      <c r="L4125" s="251"/>
      <c r="M4125" s="252"/>
      <c r="N4125" s="253"/>
      <c r="O4125" s="253"/>
      <c r="P4125" s="253"/>
      <c r="Q4125" s="253"/>
      <c r="R4125" s="253"/>
      <c r="S4125" s="253"/>
      <c r="T4125" s="254"/>
      <c r="U4125" s="14"/>
      <c r="V4125" s="14"/>
      <c r="W4125" s="14"/>
      <c r="X4125" s="14"/>
      <c r="Y4125" s="14"/>
      <c r="Z4125" s="14"/>
      <c r="AA4125" s="14"/>
      <c r="AB4125" s="14"/>
      <c r="AC4125" s="14"/>
      <c r="AD4125" s="14"/>
      <c r="AE4125" s="14"/>
      <c r="AT4125" s="255" t="s">
        <v>193</v>
      </c>
      <c r="AU4125" s="255" t="s">
        <v>82</v>
      </c>
      <c r="AV4125" s="14" t="s">
        <v>80</v>
      </c>
      <c r="AW4125" s="14" t="s">
        <v>33</v>
      </c>
      <c r="AX4125" s="14" t="s">
        <v>72</v>
      </c>
      <c r="AY4125" s="255" t="s">
        <v>180</v>
      </c>
    </row>
    <row r="4126" s="14" customFormat="1">
      <c r="A4126" s="14"/>
      <c r="B4126" s="246"/>
      <c r="C4126" s="247"/>
      <c r="D4126" s="228" t="s">
        <v>193</v>
      </c>
      <c r="E4126" s="248" t="s">
        <v>19</v>
      </c>
      <c r="F4126" s="249" t="s">
        <v>2375</v>
      </c>
      <c r="G4126" s="247"/>
      <c r="H4126" s="248" t="s">
        <v>19</v>
      </c>
      <c r="I4126" s="250"/>
      <c r="J4126" s="247"/>
      <c r="K4126" s="247"/>
      <c r="L4126" s="251"/>
      <c r="M4126" s="252"/>
      <c r="N4126" s="253"/>
      <c r="O4126" s="253"/>
      <c r="P4126" s="253"/>
      <c r="Q4126" s="253"/>
      <c r="R4126" s="253"/>
      <c r="S4126" s="253"/>
      <c r="T4126" s="254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T4126" s="255" t="s">
        <v>193</v>
      </c>
      <c r="AU4126" s="255" t="s">
        <v>82</v>
      </c>
      <c r="AV4126" s="14" t="s">
        <v>80</v>
      </c>
      <c r="AW4126" s="14" t="s">
        <v>33</v>
      </c>
      <c r="AX4126" s="14" t="s">
        <v>72</v>
      </c>
      <c r="AY4126" s="255" t="s">
        <v>180</v>
      </c>
    </row>
    <row r="4127" s="14" customFormat="1">
      <c r="A4127" s="14"/>
      <c r="B4127" s="246"/>
      <c r="C4127" s="247"/>
      <c r="D4127" s="228" t="s">
        <v>193</v>
      </c>
      <c r="E4127" s="248" t="s">
        <v>19</v>
      </c>
      <c r="F4127" s="249" t="s">
        <v>4629</v>
      </c>
      <c r="G4127" s="247"/>
      <c r="H4127" s="248" t="s">
        <v>19</v>
      </c>
      <c r="I4127" s="250"/>
      <c r="J4127" s="247"/>
      <c r="K4127" s="247"/>
      <c r="L4127" s="251"/>
      <c r="M4127" s="252"/>
      <c r="N4127" s="253"/>
      <c r="O4127" s="253"/>
      <c r="P4127" s="253"/>
      <c r="Q4127" s="253"/>
      <c r="R4127" s="253"/>
      <c r="S4127" s="253"/>
      <c r="T4127" s="254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T4127" s="255" t="s">
        <v>193</v>
      </c>
      <c r="AU4127" s="255" t="s">
        <v>82</v>
      </c>
      <c r="AV4127" s="14" t="s">
        <v>80</v>
      </c>
      <c r="AW4127" s="14" t="s">
        <v>33</v>
      </c>
      <c r="AX4127" s="14" t="s">
        <v>72</v>
      </c>
      <c r="AY4127" s="255" t="s">
        <v>180</v>
      </c>
    </row>
    <row r="4128" s="13" customFormat="1">
      <c r="A4128" s="13"/>
      <c r="B4128" s="235"/>
      <c r="C4128" s="236"/>
      <c r="D4128" s="228" t="s">
        <v>193</v>
      </c>
      <c r="E4128" s="237" t="s">
        <v>19</v>
      </c>
      <c r="F4128" s="238" t="s">
        <v>3636</v>
      </c>
      <c r="G4128" s="236"/>
      <c r="H4128" s="239">
        <v>15.33</v>
      </c>
      <c r="I4128" s="240"/>
      <c r="J4128" s="236"/>
      <c r="K4128" s="236"/>
      <c r="L4128" s="241"/>
      <c r="M4128" s="242"/>
      <c r="N4128" s="243"/>
      <c r="O4128" s="243"/>
      <c r="P4128" s="243"/>
      <c r="Q4128" s="243"/>
      <c r="R4128" s="243"/>
      <c r="S4128" s="243"/>
      <c r="T4128" s="244"/>
      <c r="U4128" s="13"/>
      <c r="V4128" s="13"/>
      <c r="W4128" s="13"/>
      <c r="X4128" s="13"/>
      <c r="Y4128" s="13"/>
      <c r="Z4128" s="13"/>
      <c r="AA4128" s="13"/>
      <c r="AB4128" s="13"/>
      <c r="AC4128" s="13"/>
      <c r="AD4128" s="13"/>
      <c r="AE4128" s="13"/>
      <c r="AT4128" s="245" t="s">
        <v>193</v>
      </c>
      <c r="AU4128" s="245" t="s">
        <v>82</v>
      </c>
      <c r="AV4128" s="13" t="s">
        <v>82</v>
      </c>
      <c r="AW4128" s="13" t="s">
        <v>33</v>
      </c>
      <c r="AX4128" s="13" t="s">
        <v>72</v>
      </c>
      <c r="AY4128" s="245" t="s">
        <v>180</v>
      </c>
    </row>
    <row r="4129" s="13" customFormat="1">
      <c r="A4129" s="13"/>
      <c r="B4129" s="235"/>
      <c r="C4129" s="236"/>
      <c r="D4129" s="228" t="s">
        <v>193</v>
      </c>
      <c r="E4129" s="237" t="s">
        <v>19</v>
      </c>
      <c r="F4129" s="238" t="s">
        <v>3637</v>
      </c>
      <c r="G4129" s="236"/>
      <c r="H4129" s="239">
        <v>11.154999999999999</v>
      </c>
      <c r="I4129" s="240"/>
      <c r="J4129" s="236"/>
      <c r="K4129" s="236"/>
      <c r="L4129" s="241"/>
      <c r="M4129" s="242"/>
      <c r="N4129" s="243"/>
      <c r="O4129" s="243"/>
      <c r="P4129" s="243"/>
      <c r="Q4129" s="243"/>
      <c r="R4129" s="243"/>
      <c r="S4129" s="243"/>
      <c r="T4129" s="244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T4129" s="245" t="s">
        <v>193</v>
      </c>
      <c r="AU4129" s="245" t="s">
        <v>82</v>
      </c>
      <c r="AV4129" s="13" t="s">
        <v>82</v>
      </c>
      <c r="AW4129" s="13" t="s">
        <v>33</v>
      </c>
      <c r="AX4129" s="13" t="s">
        <v>72</v>
      </c>
      <c r="AY4129" s="245" t="s">
        <v>180</v>
      </c>
    </row>
    <row r="4130" s="13" customFormat="1">
      <c r="A4130" s="13"/>
      <c r="B4130" s="235"/>
      <c r="C4130" s="236"/>
      <c r="D4130" s="228" t="s">
        <v>193</v>
      </c>
      <c r="E4130" s="237" t="s">
        <v>19</v>
      </c>
      <c r="F4130" s="238" t="s">
        <v>4630</v>
      </c>
      <c r="G4130" s="236"/>
      <c r="H4130" s="239">
        <v>-3.1000000000000001</v>
      </c>
      <c r="I4130" s="240"/>
      <c r="J4130" s="236"/>
      <c r="K4130" s="236"/>
      <c r="L4130" s="241"/>
      <c r="M4130" s="242"/>
      <c r="N4130" s="243"/>
      <c r="O4130" s="243"/>
      <c r="P4130" s="243"/>
      <c r="Q4130" s="243"/>
      <c r="R4130" s="243"/>
      <c r="S4130" s="243"/>
      <c r="T4130" s="244"/>
      <c r="U4130" s="13"/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3"/>
      <c r="AT4130" s="245" t="s">
        <v>193</v>
      </c>
      <c r="AU4130" s="245" t="s">
        <v>82</v>
      </c>
      <c r="AV4130" s="13" t="s">
        <v>82</v>
      </c>
      <c r="AW4130" s="13" t="s">
        <v>33</v>
      </c>
      <c r="AX4130" s="13" t="s">
        <v>72</v>
      </c>
      <c r="AY4130" s="245" t="s">
        <v>180</v>
      </c>
    </row>
    <row r="4131" s="14" customFormat="1">
      <c r="A4131" s="14"/>
      <c r="B4131" s="246"/>
      <c r="C4131" s="247"/>
      <c r="D4131" s="228" t="s">
        <v>193</v>
      </c>
      <c r="E4131" s="248" t="s">
        <v>19</v>
      </c>
      <c r="F4131" s="249" t="s">
        <v>2392</v>
      </c>
      <c r="G4131" s="247"/>
      <c r="H4131" s="248" t="s">
        <v>19</v>
      </c>
      <c r="I4131" s="250"/>
      <c r="J4131" s="247"/>
      <c r="K4131" s="247"/>
      <c r="L4131" s="251"/>
      <c r="M4131" s="252"/>
      <c r="N4131" s="253"/>
      <c r="O4131" s="253"/>
      <c r="P4131" s="253"/>
      <c r="Q4131" s="253"/>
      <c r="R4131" s="253"/>
      <c r="S4131" s="253"/>
      <c r="T4131" s="254"/>
      <c r="U4131" s="14"/>
      <c r="V4131" s="14"/>
      <c r="W4131" s="14"/>
      <c r="X4131" s="14"/>
      <c r="Y4131" s="14"/>
      <c r="Z4131" s="14"/>
      <c r="AA4131" s="14"/>
      <c r="AB4131" s="14"/>
      <c r="AC4131" s="14"/>
      <c r="AD4131" s="14"/>
      <c r="AE4131" s="14"/>
      <c r="AT4131" s="255" t="s">
        <v>193</v>
      </c>
      <c r="AU4131" s="255" t="s">
        <v>82</v>
      </c>
      <c r="AV4131" s="14" t="s">
        <v>80</v>
      </c>
      <c r="AW4131" s="14" t="s">
        <v>33</v>
      </c>
      <c r="AX4131" s="14" t="s">
        <v>72</v>
      </c>
      <c r="AY4131" s="255" t="s">
        <v>180</v>
      </c>
    </row>
    <row r="4132" s="13" customFormat="1">
      <c r="A4132" s="13"/>
      <c r="B4132" s="235"/>
      <c r="C4132" s="236"/>
      <c r="D4132" s="228" t="s">
        <v>193</v>
      </c>
      <c r="E4132" s="237" t="s">
        <v>19</v>
      </c>
      <c r="F4132" s="238" t="s">
        <v>4631</v>
      </c>
      <c r="G4132" s="236"/>
      <c r="H4132" s="239">
        <v>14.805</v>
      </c>
      <c r="I4132" s="240"/>
      <c r="J4132" s="236"/>
      <c r="K4132" s="236"/>
      <c r="L4132" s="241"/>
      <c r="M4132" s="242"/>
      <c r="N4132" s="243"/>
      <c r="O4132" s="243"/>
      <c r="P4132" s="243"/>
      <c r="Q4132" s="243"/>
      <c r="R4132" s="243"/>
      <c r="S4132" s="243"/>
      <c r="T4132" s="244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T4132" s="245" t="s">
        <v>193</v>
      </c>
      <c r="AU4132" s="245" t="s">
        <v>82</v>
      </c>
      <c r="AV4132" s="13" t="s">
        <v>82</v>
      </c>
      <c r="AW4132" s="13" t="s">
        <v>33</v>
      </c>
      <c r="AX4132" s="13" t="s">
        <v>72</v>
      </c>
      <c r="AY4132" s="245" t="s">
        <v>180</v>
      </c>
    </row>
    <row r="4133" s="13" customFormat="1">
      <c r="A4133" s="13"/>
      <c r="B4133" s="235"/>
      <c r="C4133" s="236"/>
      <c r="D4133" s="228" t="s">
        <v>193</v>
      </c>
      <c r="E4133" s="237" t="s">
        <v>19</v>
      </c>
      <c r="F4133" s="238" t="s">
        <v>4632</v>
      </c>
      <c r="G4133" s="236"/>
      <c r="H4133" s="239">
        <v>9.0999999999999996</v>
      </c>
      <c r="I4133" s="240"/>
      <c r="J4133" s="236"/>
      <c r="K4133" s="236"/>
      <c r="L4133" s="241"/>
      <c r="M4133" s="242"/>
      <c r="N4133" s="243"/>
      <c r="O4133" s="243"/>
      <c r="P4133" s="243"/>
      <c r="Q4133" s="243"/>
      <c r="R4133" s="243"/>
      <c r="S4133" s="243"/>
      <c r="T4133" s="244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45" t="s">
        <v>193</v>
      </c>
      <c r="AU4133" s="245" t="s">
        <v>82</v>
      </c>
      <c r="AV4133" s="13" t="s">
        <v>82</v>
      </c>
      <c r="AW4133" s="13" t="s">
        <v>33</v>
      </c>
      <c r="AX4133" s="13" t="s">
        <v>72</v>
      </c>
      <c r="AY4133" s="245" t="s">
        <v>180</v>
      </c>
    </row>
    <row r="4134" s="13" customFormat="1">
      <c r="A4134" s="13"/>
      <c r="B4134" s="235"/>
      <c r="C4134" s="236"/>
      <c r="D4134" s="228" t="s">
        <v>193</v>
      </c>
      <c r="E4134" s="237" t="s">
        <v>19</v>
      </c>
      <c r="F4134" s="238" t="s">
        <v>4633</v>
      </c>
      <c r="G4134" s="236"/>
      <c r="H4134" s="239">
        <v>-1.3999999999999999</v>
      </c>
      <c r="I4134" s="240"/>
      <c r="J4134" s="236"/>
      <c r="K4134" s="236"/>
      <c r="L4134" s="241"/>
      <c r="M4134" s="242"/>
      <c r="N4134" s="243"/>
      <c r="O4134" s="243"/>
      <c r="P4134" s="243"/>
      <c r="Q4134" s="243"/>
      <c r="R4134" s="243"/>
      <c r="S4134" s="243"/>
      <c r="T4134" s="244"/>
      <c r="U4134" s="13"/>
      <c r="V4134" s="13"/>
      <c r="W4134" s="13"/>
      <c r="X4134" s="13"/>
      <c r="Y4134" s="13"/>
      <c r="Z4134" s="13"/>
      <c r="AA4134" s="13"/>
      <c r="AB4134" s="13"/>
      <c r="AC4134" s="13"/>
      <c r="AD4134" s="13"/>
      <c r="AE4134" s="13"/>
      <c r="AT4134" s="245" t="s">
        <v>193</v>
      </c>
      <c r="AU4134" s="245" t="s">
        <v>82</v>
      </c>
      <c r="AV4134" s="13" t="s">
        <v>82</v>
      </c>
      <c r="AW4134" s="13" t="s">
        <v>33</v>
      </c>
      <c r="AX4134" s="13" t="s">
        <v>72</v>
      </c>
      <c r="AY4134" s="245" t="s">
        <v>180</v>
      </c>
    </row>
    <row r="4135" s="14" customFormat="1">
      <c r="A4135" s="14"/>
      <c r="B4135" s="246"/>
      <c r="C4135" s="247"/>
      <c r="D4135" s="228" t="s">
        <v>193</v>
      </c>
      <c r="E4135" s="248" t="s">
        <v>19</v>
      </c>
      <c r="F4135" s="249" t="s">
        <v>2396</v>
      </c>
      <c r="G4135" s="247"/>
      <c r="H4135" s="248" t="s">
        <v>19</v>
      </c>
      <c r="I4135" s="250"/>
      <c r="J4135" s="247"/>
      <c r="K4135" s="247"/>
      <c r="L4135" s="251"/>
      <c r="M4135" s="252"/>
      <c r="N4135" s="253"/>
      <c r="O4135" s="253"/>
      <c r="P4135" s="253"/>
      <c r="Q4135" s="253"/>
      <c r="R4135" s="253"/>
      <c r="S4135" s="253"/>
      <c r="T4135" s="254"/>
      <c r="U4135" s="14"/>
      <c r="V4135" s="14"/>
      <c r="W4135" s="14"/>
      <c r="X4135" s="14"/>
      <c r="Y4135" s="14"/>
      <c r="Z4135" s="14"/>
      <c r="AA4135" s="14"/>
      <c r="AB4135" s="14"/>
      <c r="AC4135" s="14"/>
      <c r="AD4135" s="14"/>
      <c r="AE4135" s="14"/>
      <c r="AT4135" s="255" t="s">
        <v>193</v>
      </c>
      <c r="AU4135" s="255" t="s">
        <v>82</v>
      </c>
      <c r="AV4135" s="14" t="s">
        <v>80</v>
      </c>
      <c r="AW4135" s="14" t="s">
        <v>33</v>
      </c>
      <c r="AX4135" s="14" t="s">
        <v>72</v>
      </c>
      <c r="AY4135" s="255" t="s">
        <v>180</v>
      </c>
    </row>
    <row r="4136" s="13" customFormat="1">
      <c r="A4136" s="13"/>
      <c r="B4136" s="235"/>
      <c r="C4136" s="236"/>
      <c r="D4136" s="228" t="s">
        <v>193</v>
      </c>
      <c r="E4136" s="237" t="s">
        <v>19</v>
      </c>
      <c r="F4136" s="238" t="s">
        <v>4634</v>
      </c>
      <c r="G4136" s="236"/>
      <c r="H4136" s="239">
        <v>30.199999999999999</v>
      </c>
      <c r="I4136" s="240"/>
      <c r="J4136" s="236"/>
      <c r="K4136" s="236"/>
      <c r="L4136" s="241"/>
      <c r="M4136" s="242"/>
      <c r="N4136" s="243"/>
      <c r="O4136" s="243"/>
      <c r="P4136" s="243"/>
      <c r="Q4136" s="243"/>
      <c r="R4136" s="243"/>
      <c r="S4136" s="243"/>
      <c r="T4136" s="244"/>
      <c r="U4136" s="13"/>
      <c r="V4136" s="13"/>
      <c r="W4136" s="13"/>
      <c r="X4136" s="13"/>
      <c r="Y4136" s="13"/>
      <c r="Z4136" s="13"/>
      <c r="AA4136" s="13"/>
      <c r="AB4136" s="13"/>
      <c r="AC4136" s="13"/>
      <c r="AD4136" s="13"/>
      <c r="AE4136" s="13"/>
      <c r="AT4136" s="245" t="s">
        <v>193</v>
      </c>
      <c r="AU4136" s="245" t="s">
        <v>82</v>
      </c>
      <c r="AV4136" s="13" t="s">
        <v>82</v>
      </c>
      <c r="AW4136" s="13" t="s">
        <v>33</v>
      </c>
      <c r="AX4136" s="13" t="s">
        <v>72</v>
      </c>
      <c r="AY4136" s="245" t="s">
        <v>180</v>
      </c>
    </row>
    <row r="4137" s="13" customFormat="1">
      <c r="A4137" s="13"/>
      <c r="B4137" s="235"/>
      <c r="C4137" s="236"/>
      <c r="D4137" s="228" t="s">
        <v>193</v>
      </c>
      <c r="E4137" s="237" t="s">
        <v>19</v>
      </c>
      <c r="F4137" s="238" t="s">
        <v>4635</v>
      </c>
      <c r="G4137" s="236"/>
      <c r="H4137" s="239">
        <v>-3.2000000000000002</v>
      </c>
      <c r="I4137" s="240"/>
      <c r="J4137" s="236"/>
      <c r="K4137" s="236"/>
      <c r="L4137" s="241"/>
      <c r="M4137" s="242"/>
      <c r="N4137" s="243"/>
      <c r="O4137" s="243"/>
      <c r="P4137" s="243"/>
      <c r="Q4137" s="243"/>
      <c r="R4137" s="243"/>
      <c r="S4137" s="243"/>
      <c r="T4137" s="244"/>
      <c r="U4137" s="13"/>
      <c r="V4137" s="13"/>
      <c r="W4137" s="13"/>
      <c r="X4137" s="13"/>
      <c r="Y4137" s="13"/>
      <c r="Z4137" s="13"/>
      <c r="AA4137" s="13"/>
      <c r="AB4137" s="13"/>
      <c r="AC4137" s="13"/>
      <c r="AD4137" s="13"/>
      <c r="AE4137" s="13"/>
      <c r="AT4137" s="245" t="s">
        <v>193</v>
      </c>
      <c r="AU4137" s="245" t="s">
        <v>82</v>
      </c>
      <c r="AV4137" s="13" t="s">
        <v>82</v>
      </c>
      <c r="AW4137" s="13" t="s">
        <v>33</v>
      </c>
      <c r="AX4137" s="13" t="s">
        <v>72</v>
      </c>
      <c r="AY4137" s="245" t="s">
        <v>180</v>
      </c>
    </row>
    <row r="4138" s="14" customFormat="1">
      <c r="A4138" s="14"/>
      <c r="B4138" s="246"/>
      <c r="C4138" s="247"/>
      <c r="D4138" s="228" t="s">
        <v>193</v>
      </c>
      <c r="E4138" s="248" t="s">
        <v>19</v>
      </c>
      <c r="F4138" s="249" t="s">
        <v>4636</v>
      </c>
      <c r="G4138" s="247"/>
      <c r="H4138" s="248" t="s">
        <v>19</v>
      </c>
      <c r="I4138" s="250"/>
      <c r="J4138" s="247"/>
      <c r="K4138" s="247"/>
      <c r="L4138" s="251"/>
      <c r="M4138" s="252"/>
      <c r="N4138" s="253"/>
      <c r="O4138" s="253"/>
      <c r="P4138" s="253"/>
      <c r="Q4138" s="253"/>
      <c r="R4138" s="253"/>
      <c r="S4138" s="253"/>
      <c r="T4138" s="254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55" t="s">
        <v>193</v>
      </c>
      <c r="AU4138" s="255" t="s">
        <v>82</v>
      </c>
      <c r="AV4138" s="14" t="s">
        <v>80</v>
      </c>
      <c r="AW4138" s="14" t="s">
        <v>33</v>
      </c>
      <c r="AX4138" s="14" t="s">
        <v>72</v>
      </c>
      <c r="AY4138" s="255" t="s">
        <v>180</v>
      </c>
    </row>
    <row r="4139" s="13" customFormat="1">
      <c r="A4139" s="13"/>
      <c r="B4139" s="235"/>
      <c r="C4139" s="236"/>
      <c r="D4139" s="228" t="s">
        <v>193</v>
      </c>
      <c r="E4139" s="237" t="s">
        <v>19</v>
      </c>
      <c r="F4139" s="238" t="s">
        <v>3643</v>
      </c>
      <c r="G4139" s="236"/>
      <c r="H4139" s="239">
        <v>28.07</v>
      </c>
      <c r="I4139" s="240"/>
      <c r="J4139" s="236"/>
      <c r="K4139" s="236"/>
      <c r="L4139" s="241"/>
      <c r="M4139" s="242"/>
      <c r="N4139" s="243"/>
      <c r="O4139" s="243"/>
      <c r="P4139" s="243"/>
      <c r="Q4139" s="243"/>
      <c r="R4139" s="243"/>
      <c r="S4139" s="243"/>
      <c r="T4139" s="244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45" t="s">
        <v>193</v>
      </c>
      <c r="AU4139" s="245" t="s">
        <v>82</v>
      </c>
      <c r="AV4139" s="13" t="s">
        <v>82</v>
      </c>
      <c r="AW4139" s="13" t="s">
        <v>33</v>
      </c>
      <c r="AX4139" s="13" t="s">
        <v>72</v>
      </c>
      <c r="AY4139" s="245" t="s">
        <v>180</v>
      </c>
    </row>
    <row r="4140" s="13" customFormat="1">
      <c r="A4140" s="13"/>
      <c r="B4140" s="235"/>
      <c r="C4140" s="236"/>
      <c r="D4140" s="228" t="s">
        <v>193</v>
      </c>
      <c r="E4140" s="237" t="s">
        <v>19</v>
      </c>
      <c r="F4140" s="238" t="s">
        <v>4637</v>
      </c>
      <c r="G4140" s="236"/>
      <c r="H4140" s="239">
        <v>-2.3999999999999999</v>
      </c>
      <c r="I4140" s="240"/>
      <c r="J4140" s="236"/>
      <c r="K4140" s="236"/>
      <c r="L4140" s="241"/>
      <c r="M4140" s="242"/>
      <c r="N4140" s="243"/>
      <c r="O4140" s="243"/>
      <c r="P4140" s="243"/>
      <c r="Q4140" s="243"/>
      <c r="R4140" s="243"/>
      <c r="S4140" s="243"/>
      <c r="T4140" s="244"/>
      <c r="U4140" s="13"/>
      <c r="V4140" s="13"/>
      <c r="W4140" s="13"/>
      <c r="X4140" s="13"/>
      <c r="Y4140" s="13"/>
      <c r="Z4140" s="13"/>
      <c r="AA4140" s="13"/>
      <c r="AB4140" s="13"/>
      <c r="AC4140" s="13"/>
      <c r="AD4140" s="13"/>
      <c r="AE4140" s="13"/>
      <c r="AT4140" s="245" t="s">
        <v>193</v>
      </c>
      <c r="AU4140" s="245" t="s">
        <v>82</v>
      </c>
      <c r="AV4140" s="13" t="s">
        <v>82</v>
      </c>
      <c r="AW4140" s="13" t="s">
        <v>33</v>
      </c>
      <c r="AX4140" s="13" t="s">
        <v>72</v>
      </c>
      <c r="AY4140" s="245" t="s">
        <v>180</v>
      </c>
    </row>
    <row r="4141" s="14" customFormat="1">
      <c r="A4141" s="14"/>
      <c r="B4141" s="246"/>
      <c r="C4141" s="247"/>
      <c r="D4141" s="228" t="s">
        <v>193</v>
      </c>
      <c r="E4141" s="248" t="s">
        <v>19</v>
      </c>
      <c r="F4141" s="249" t="s">
        <v>1729</v>
      </c>
      <c r="G4141" s="247"/>
      <c r="H4141" s="248" t="s">
        <v>19</v>
      </c>
      <c r="I4141" s="250"/>
      <c r="J4141" s="247"/>
      <c r="K4141" s="247"/>
      <c r="L4141" s="251"/>
      <c r="M4141" s="252"/>
      <c r="N4141" s="253"/>
      <c r="O4141" s="253"/>
      <c r="P4141" s="253"/>
      <c r="Q4141" s="253"/>
      <c r="R4141" s="253"/>
      <c r="S4141" s="253"/>
      <c r="T4141" s="254"/>
      <c r="U4141" s="14"/>
      <c r="V4141" s="14"/>
      <c r="W4141" s="14"/>
      <c r="X4141" s="14"/>
      <c r="Y4141" s="14"/>
      <c r="Z4141" s="14"/>
      <c r="AA4141" s="14"/>
      <c r="AB4141" s="14"/>
      <c r="AC4141" s="14"/>
      <c r="AD4141" s="14"/>
      <c r="AE4141" s="14"/>
      <c r="AT4141" s="255" t="s">
        <v>193</v>
      </c>
      <c r="AU4141" s="255" t="s">
        <v>82</v>
      </c>
      <c r="AV4141" s="14" t="s">
        <v>80</v>
      </c>
      <c r="AW4141" s="14" t="s">
        <v>33</v>
      </c>
      <c r="AX4141" s="14" t="s">
        <v>72</v>
      </c>
      <c r="AY4141" s="255" t="s">
        <v>180</v>
      </c>
    </row>
    <row r="4142" s="14" customFormat="1">
      <c r="A4142" s="14"/>
      <c r="B4142" s="246"/>
      <c r="C4142" s="247"/>
      <c r="D4142" s="228" t="s">
        <v>193</v>
      </c>
      <c r="E4142" s="248" t="s">
        <v>19</v>
      </c>
      <c r="F4142" s="249" t="s">
        <v>2407</v>
      </c>
      <c r="G4142" s="247"/>
      <c r="H4142" s="248" t="s">
        <v>19</v>
      </c>
      <c r="I4142" s="250"/>
      <c r="J4142" s="247"/>
      <c r="K4142" s="247"/>
      <c r="L4142" s="251"/>
      <c r="M4142" s="252"/>
      <c r="N4142" s="253"/>
      <c r="O4142" s="253"/>
      <c r="P4142" s="253"/>
      <c r="Q4142" s="253"/>
      <c r="R4142" s="253"/>
      <c r="S4142" s="253"/>
      <c r="T4142" s="254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T4142" s="255" t="s">
        <v>193</v>
      </c>
      <c r="AU4142" s="255" t="s">
        <v>82</v>
      </c>
      <c r="AV4142" s="14" t="s">
        <v>80</v>
      </c>
      <c r="AW4142" s="14" t="s">
        <v>33</v>
      </c>
      <c r="AX4142" s="14" t="s">
        <v>72</v>
      </c>
      <c r="AY4142" s="255" t="s">
        <v>180</v>
      </c>
    </row>
    <row r="4143" s="13" customFormat="1">
      <c r="A4143" s="13"/>
      <c r="B4143" s="235"/>
      <c r="C4143" s="236"/>
      <c r="D4143" s="228" t="s">
        <v>193</v>
      </c>
      <c r="E4143" s="237" t="s">
        <v>19</v>
      </c>
      <c r="F4143" s="238" t="s">
        <v>3645</v>
      </c>
      <c r="G4143" s="236"/>
      <c r="H4143" s="239">
        <v>27.164999999999999</v>
      </c>
      <c r="I4143" s="240"/>
      <c r="J4143" s="236"/>
      <c r="K4143" s="236"/>
      <c r="L4143" s="241"/>
      <c r="M4143" s="242"/>
      <c r="N4143" s="243"/>
      <c r="O4143" s="243"/>
      <c r="P4143" s="243"/>
      <c r="Q4143" s="243"/>
      <c r="R4143" s="243"/>
      <c r="S4143" s="243"/>
      <c r="T4143" s="244"/>
      <c r="U4143" s="13"/>
      <c r="V4143" s="13"/>
      <c r="W4143" s="13"/>
      <c r="X4143" s="13"/>
      <c r="Y4143" s="13"/>
      <c r="Z4143" s="13"/>
      <c r="AA4143" s="13"/>
      <c r="AB4143" s="13"/>
      <c r="AC4143" s="13"/>
      <c r="AD4143" s="13"/>
      <c r="AE4143" s="13"/>
      <c r="AT4143" s="245" t="s">
        <v>193</v>
      </c>
      <c r="AU4143" s="245" t="s">
        <v>82</v>
      </c>
      <c r="AV4143" s="13" t="s">
        <v>82</v>
      </c>
      <c r="AW4143" s="13" t="s">
        <v>33</v>
      </c>
      <c r="AX4143" s="13" t="s">
        <v>72</v>
      </c>
      <c r="AY4143" s="245" t="s">
        <v>180</v>
      </c>
    </row>
    <row r="4144" s="13" customFormat="1">
      <c r="A4144" s="13"/>
      <c r="B4144" s="235"/>
      <c r="C4144" s="236"/>
      <c r="D4144" s="228" t="s">
        <v>193</v>
      </c>
      <c r="E4144" s="237" t="s">
        <v>19</v>
      </c>
      <c r="F4144" s="238" t="s">
        <v>4638</v>
      </c>
      <c r="G4144" s="236"/>
      <c r="H4144" s="239">
        <v>-1.6000000000000001</v>
      </c>
      <c r="I4144" s="240"/>
      <c r="J4144" s="236"/>
      <c r="K4144" s="236"/>
      <c r="L4144" s="241"/>
      <c r="M4144" s="242"/>
      <c r="N4144" s="243"/>
      <c r="O4144" s="243"/>
      <c r="P4144" s="243"/>
      <c r="Q4144" s="243"/>
      <c r="R4144" s="243"/>
      <c r="S4144" s="243"/>
      <c r="T4144" s="244"/>
      <c r="U4144" s="13"/>
      <c r="V4144" s="13"/>
      <c r="W4144" s="13"/>
      <c r="X4144" s="13"/>
      <c r="Y4144" s="13"/>
      <c r="Z4144" s="13"/>
      <c r="AA4144" s="13"/>
      <c r="AB4144" s="13"/>
      <c r="AC4144" s="13"/>
      <c r="AD4144" s="13"/>
      <c r="AE4144" s="13"/>
      <c r="AT4144" s="245" t="s">
        <v>193</v>
      </c>
      <c r="AU4144" s="245" t="s">
        <v>82</v>
      </c>
      <c r="AV4144" s="13" t="s">
        <v>82</v>
      </c>
      <c r="AW4144" s="13" t="s">
        <v>33</v>
      </c>
      <c r="AX4144" s="13" t="s">
        <v>72</v>
      </c>
      <c r="AY4144" s="245" t="s">
        <v>180</v>
      </c>
    </row>
    <row r="4145" s="14" customFormat="1">
      <c r="A4145" s="14"/>
      <c r="B4145" s="246"/>
      <c r="C4145" s="247"/>
      <c r="D4145" s="228" t="s">
        <v>193</v>
      </c>
      <c r="E4145" s="248" t="s">
        <v>19</v>
      </c>
      <c r="F4145" s="249" t="s">
        <v>2413</v>
      </c>
      <c r="G4145" s="247"/>
      <c r="H4145" s="248" t="s">
        <v>19</v>
      </c>
      <c r="I4145" s="250"/>
      <c r="J4145" s="247"/>
      <c r="K4145" s="247"/>
      <c r="L4145" s="251"/>
      <c r="M4145" s="252"/>
      <c r="N4145" s="253"/>
      <c r="O4145" s="253"/>
      <c r="P4145" s="253"/>
      <c r="Q4145" s="253"/>
      <c r="R4145" s="253"/>
      <c r="S4145" s="253"/>
      <c r="T4145" s="254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T4145" s="255" t="s">
        <v>193</v>
      </c>
      <c r="AU4145" s="255" t="s">
        <v>82</v>
      </c>
      <c r="AV4145" s="14" t="s">
        <v>80</v>
      </c>
      <c r="AW4145" s="14" t="s">
        <v>33</v>
      </c>
      <c r="AX4145" s="14" t="s">
        <v>72</v>
      </c>
      <c r="AY4145" s="255" t="s">
        <v>180</v>
      </c>
    </row>
    <row r="4146" s="13" customFormat="1">
      <c r="A4146" s="13"/>
      <c r="B4146" s="235"/>
      <c r="C4146" s="236"/>
      <c r="D4146" s="228" t="s">
        <v>193</v>
      </c>
      <c r="E4146" s="237" t="s">
        <v>19</v>
      </c>
      <c r="F4146" s="238" t="s">
        <v>3646</v>
      </c>
      <c r="G4146" s="236"/>
      <c r="H4146" s="239">
        <v>22.449999999999999</v>
      </c>
      <c r="I4146" s="240"/>
      <c r="J4146" s="236"/>
      <c r="K4146" s="236"/>
      <c r="L4146" s="241"/>
      <c r="M4146" s="242"/>
      <c r="N4146" s="243"/>
      <c r="O4146" s="243"/>
      <c r="P4146" s="243"/>
      <c r="Q4146" s="243"/>
      <c r="R4146" s="243"/>
      <c r="S4146" s="243"/>
      <c r="T4146" s="244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T4146" s="245" t="s">
        <v>193</v>
      </c>
      <c r="AU4146" s="245" t="s">
        <v>82</v>
      </c>
      <c r="AV4146" s="13" t="s">
        <v>82</v>
      </c>
      <c r="AW4146" s="13" t="s">
        <v>33</v>
      </c>
      <c r="AX4146" s="13" t="s">
        <v>72</v>
      </c>
      <c r="AY4146" s="245" t="s">
        <v>180</v>
      </c>
    </row>
    <row r="4147" s="13" customFormat="1">
      <c r="A4147" s="13"/>
      <c r="B4147" s="235"/>
      <c r="C4147" s="236"/>
      <c r="D4147" s="228" t="s">
        <v>193</v>
      </c>
      <c r="E4147" s="237" t="s">
        <v>19</v>
      </c>
      <c r="F4147" s="238" t="s">
        <v>4638</v>
      </c>
      <c r="G4147" s="236"/>
      <c r="H4147" s="239">
        <v>-1.6000000000000001</v>
      </c>
      <c r="I4147" s="240"/>
      <c r="J4147" s="236"/>
      <c r="K4147" s="236"/>
      <c r="L4147" s="241"/>
      <c r="M4147" s="242"/>
      <c r="N4147" s="243"/>
      <c r="O4147" s="243"/>
      <c r="P4147" s="243"/>
      <c r="Q4147" s="243"/>
      <c r="R4147" s="243"/>
      <c r="S4147" s="243"/>
      <c r="T4147" s="244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45" t="s">
        <v>193</v>
      </c>
      <c r="AU4147" s="245" t="s">
        <v>82</v>
      </c>
      <c r="AV4147" s="13" t="s">
        <v>82</v>
      </c>
      <c r="AW4147" s="13" t="s">
        <v>33</v>
      </c>
      <c r="AX4147" s="13" t="s">
        <v>72</v>
      </c>
      <c r="AY4147" s="245" t="s">
        <v>180</v>
      </c>
    </row>
    <row r="4148" s="14" customFormat="1">
      <c r="A4148" s="14"/>
      <c r="B4148" s="246"/>
      <c r="C4148" s="247"/>
      <c r="D4148" s="228" t="s">
        <v>193</v>
      </c>
      <c r="E4148" s="248" t="s">
        <v>19</v>
      </c>
      <c r="F4148" s="249" t="s">
        <v>2416</v>
      </c>
      <c r="G4148" s="247"/>
      <c r="H4148" s="248" t="s">
        <v>19</v>
      </c>
      <c r="I4148" s="250"/>
      <c r="J4148" s="247"/>
      <c r="K4148" s="247"/>
      <c r="L4148" s="251"/>
      <c r="M4148" s="252"/>
      <c r="N4148" s="253"/>
      <c r="O4148" s="253"/>
      <c r="P4148" s="253"/>
      <c r="Q4148" s="253"/>
      <c r="R4148" s="253"/>
      <c r="S4148" s="253"/>
      <c r="T4148" s="254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T4148" s="255" t="s">
        <v>193</v>
      </c>
      <c r="AU4148" s="255" t="s">
        <v>82</v>
      </c>
      <c r="AV4148" s="14" t="s">
        <v>80</v>
      </c>
      <c r="AW4148" s="14" t="s">
        <v>33</v>
      </c>
      <c r="AX4148" s="14" t="s">
        <v>72</v>
      </c>
      <c r="AY4148" s="255" t="s">
        <v>180</v>
      </c>
    </row>
    <row r="4149" s="13" customFormat="1">
      <c r="A4149" s="13"/>
      <c r="B4149" s="235"/>
      <c r="C4149" s="236"/>
      <c r="D4149" s="228" t="s">
        <v>193</v>
      </c>
      <c r="E4149" s="237" t="s">
        <v>19</v>
      </c>
      <c r="F4149" s="238" t="s">
        <v>3647</v>
      </c>
      <c r="G4149" s="236"/>
      <c r="H4149" s="239">
        <v>8.4350000000000005</v>
      </c>
      <c r="I4149" s="240"/>
      <c r="J4149" s="236"/>
      <c r="K4149" s="236"/>
      <c r="L4149" s="241"/>
      <c r="M4149" s="242"/>
      <c r="N4149" s="243"/>
      <c r="O4149" s="243"/>
      <c r="P4149" s="243"/>
      <c r="Q4149" s="243"/>
      <c r="R4149" s="243"/>
      <c r="S4149" s="243"/>
      <c r="T4149" s="244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45" t="s">
        <v>193</v>
      </c>
      <c r="AU4149" s="245" t="s">
        <v>82</v>
      </c>
      <c r="AV4149" s="13" t="s">
        <v>82</v>
      </c>
      <c r="AW4149" s="13" t="s">
        <v>33</v>
      </c>
      <c r="AX4149" s="13" t="s">
        <v>72</v>
      </c>
      <c r="AY4149" s="245" t="s">
        <v>180</v>
      </c>
    </row>
    <row r="4150" s="13" customFormat="1">
      <c r="A4150" s="13"/>
      <c r="B4150" s="235"/>
      <c r="C4150" s="236"/>
      <c r="D4150" s="228" t="s">
        <v>193</v>
      </c>
      <c r="E4150" s="237" t="s">
        <v>19</v>
      </c>
      <c r="F4150" s="238" t="s">
        <v>3648</v>
      </c>
      <c r="G4150" s="236"/>
      <c r="H4150" s="239">
        <v>38.280000000000001</v>
      </c>
      <c r="I4150" s="240"/>
      <c r="J4150" s="236"/>
      <c r="K4150" s="236"/>
      <c r="L4150" s="241"/>
      <c r="M4150" s="242"/>
      <c r="N4150" s="243"/>
      <c r="O4150" s="243"/>
      <c r="P4150" s="243"/>
      <c r="Q4150" s="243"/>
      <c r="R4150" s="243"/>
      <c r="S4150" s="243"/>
      <c r="T4150" s="244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T4150" s="245" t="s">
        <v>193</v>
      </c>
      <c r="AU4150" s="245" t="s">
        <v>82</v>
      </c>
      <c r="AV4150" s="13" t="s">
        <v>82</v>
      </c>
      <c r="AW4150" s="13" t="s">
        <v>33</v>
      </c>
      <c r="AX4150" s="13" t="s">
        <v>72</v>
      </c>
      <c r="AY4150" s="245" t="s">
        <v>180</v>
      </c>
    </row>
    <row r="4151" s="13" customFormat="1">
      <c r="A4151" s="13"/>
      <c r="B4151" s="235"/>
      <c r="C4151" s="236"/>
      <c r="D4151" s="228" t="s">
        <v>193</v>
      </c>
      <c r="E4151" s="237" t="s">
        <v>19</v>
      </c>
      <c r="F4151" s="238" t="s">
        <v>4639</v>
      </c>
      <c r="G4151" s="236"/>
      <c r="H4151" s="239">
        <v>-4.7999999999999998</v>
      </c>
      <c r="I4151" s="240"/>
      <c r="J4151" s="236"/>
      <c r="K4151" s="236"/>
      <c r="L4151" s="241"/>
      <c r="M4151" s="242"/>
      <c r="N4151" s="243"/>
      <c r="O4151" s="243"/>
      <c r="P4151" s="243"/>
      <c r="Q4151" s="243"/>
      <c r="R4151" s="243"/>
      <c r="S4151" s="243"/>
      <c r="T4151" s="244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45" t="s">
        <v>193</v>
      </c>
      <c r="AU4151" s="245" t="s">
        <v>82</v>
      </c>
      <c r="AV4151" s="13" t="s">
        <v>82</v>
      </c>
      <c r="AW4151" s="13" t="s">
        <v>33</v>
      </c>
      <c r="AX4151" s="13" t="s">
        <v>72</v>
      </c>
      <c r="AY4151" s="245" t="s">
        <v>180</v>
      </c>
    </row>
    <row r="4152" s="13" customFormat="1">
      <c r="A4152" s="13"/>
      <c r="B4152" s="235"/>
      <c r="C4152" s="236"/>
      <c r="D4152" s="228" t="s">
        <v>193</v>
      </c>
      <c r="E4152" s="237" t="s">
        <v>19</v>
      </c>
      <c r="F4152" s="238" t="s">
        <v>4633</v>
      </c>
      <c r="G4152" s="236"/>
      <c r="H4152" s="239">
        <v>-1.3999999999999999</v>
      </c>
      <c r="I4152" s="240"/>
      <c r="J4152" s="236"/>
      <c r="K4152" s="236"/>
      <c r="L4152" s="241"/>
      <c r="M4152" s="242"/>
      <c r="N4152" s="243"/>
      <c r="O4152" s="243"/>
      <c r="P4152" s="243"/>
      <c r="Q4152" s="243"/>
      <c r="R4152" s="243"/>
      <c r="S4152" s="243"/>
      <c r="T4152" s="244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T4152" s="245" t="s">
        <v>193</v>
      </c>
      <c r="AU4152" s="245" t="s">
        <v>82</v>
      </c>
      <c r="AV4152" s="13" t="s">
        <v>82</v>
      </c>
      <c r="AW4152" s="13" t="s">
        <v>33</v>
      </c>
      <c r="AX4152" s="13" t="s">
        <v>72</v>
      </c>
      <c r="AY4152" s="245" t="s">
        <v>180</v>
      </c>
    </row>
    <row r="4153" s="14" customFormat="1">
      <c r="A4153" s="14"/>
      <c r="B4153" s="246"/>
      <c r="C4153" s="247"/>
      <c r="D4153" s="228" t="s">
        <v>193</v>
      </c>
      <c r="E4153" s="248" t="s">
        <v>19</v>
      </c>
      <c r="F4153" s="249" t="s">
        <v>2424</v>
      </c>
      <c r="G4153" s="247"/>
      <c r="H4153" s="248" t="s">
        <v>19</v>
      </c>
      <c r="I4153" s="250"/>
      <c r="J4153" s="247"/>
      <c r="K4153" s="247"/>
      <c r="L4153" s="251"/>
      <c r="M4153" s="252"/>
      <c r="N4153" s="253"/>
      <c r="O4153" s="253"/>
      <c r="P4153" s="253"/>
      <c r="Q4153" s="253"/>
      <c r="R4153" s="253"/>
      <c r="S4153" s="253"/>
      <c r="T4153" s="254"/>
      <c r="U4153" s="14"/>
      <c r="V4153" s="14"/>
      <c r="W4153" s="14"/>
      <c r="X4153" s="14"/>
      <c r="Y4153" s="14"/>
      <c r="Z4153" s="14"/>
      <c r="AA4153" s="14"/>
      <c r="AB4153" s="14"/>
      <c r="AC4153" s="14"/>
      <c r="AD4153" s="14"/>
      <c r="AE4153" s="14"/>
      <c r="AT4153" s="255" t="s">
        <v>193</v>
      </c>
      <c r="AU4153" s="255" t="s">
        <v>82</v>
      </c>
      <c r="AV4153" s="14" t="s">
        <v>80</v>
      </c>
      <c r="AW4153" s="14" t="s">
        <v>33</v>
      </c>
      <c r="AX4153" s="14" t="s">
        <v>72</v>
      </c>
      <c r="AY4153" s="255" t="s">
        <v>180</v>
      </c>
    </row>
    <row r="4154" s="13" customFormat="1">
      <c r="A4154" s="13"/>
      <c r="B4154" s="235"/>
      <c r="C4154" s="236"/>
      <c r="D4154" s="228" t="s">
        <v>193</v>
      </c>
      <c r="E4154" s="237" t="s">
        <v>19</v>
      </c>
      <c r="F4154" s="238" t="s">
        <v>3651</v>
      </c>
      <c r="G4154" s="236"/>
      <c r="H4154" s="239">
        <v>14.503</v>
      </c>
      <c r="I4154" s="240"/>
      <c r="J4154" s="236"/>
      <c r="K4154" s="236"/>
      <c r="L4154" s="241"/>
      <c r="M4154" s="242"/>
      <c r="N4154" s="243"/>
      <c r="O4154" s="243"/>
      <c r="P4154" s="243"/>
      <c r="Q4154" s="243"/>
      <c r="R4154" s="243"/>
      <c r="S4154" s="243"/>
      <c r="T4154" s="244"/>
      <c r="U4154" s="13"/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3"/>
      <c r="AT4154" s="245" t="s">
        <v>193</v>
      </c>
      <c r="AU4154" s="245" t="s">
        <v>82</v>
      </c>
      <c r="AV4154" s="13" t="s">
        <v>82</v>
      </c>
      <c r="AW4154" s="13" t="s">
        <v>33</v>
      </c>
      <c r="AX4154" s="13" t="s">
        <v>72</v>
      </c>
      <c r="AY4154" s="245" t="s">
        <v>180</v>
      </c>
    </row>
    <row r="4155" s="13" customFormat="1">
      <c r="A4155" s="13"/>
      <c r="B4155" s="235"/>
      <c r="C4155" s="236"/>
      <c r="D4155" s="228" t="s">
        <v>193</v>
      </c>
      <c r="E4155" s="237" t="s">
        <v>19</v>
      </c>
      <c r="F4155" s="238" t="s">
        <v>3652</v>
      </c>
      <c r="G4155" s="236"/>
      <c r="H4155" s="239">
        <v>62.689999999999998</v>
      </c>
      <c r="I4155" s="240"/>
      <c r="J4155" s="236"/>
      <c r="K4155" s="236"/>
      <c r="L4155" s="241"/>
      <c r="M4155" s="242"/>
      <c r="N4155" s="243"/>
      <c r="O4155" s="243"/>
      <c r="P4155" s="243"/>
      <c r="Q4155" s="243"/>
      <c r="R4155" s="243"/>
      <c r="S4155" s="243"/>
      <c r="T4155" s="244"/>
      <c r="U4155" s="13"/>
      <c r="V4155" s="13"/>
      <c r="W4155" s="13"/>
      <c r="X4155" s="13"/>
      <c r="Y4155" s="13"/>
      <c r="Z4155" s="13"/>
      <c r="AA4155" s="13"/>
      <c r="AB4155" s="13"/>
      <c r="AC4155" s="13"/>
      <c r="AD4155" s="13"/>
      <c r="AE4155" s="13"/>
      <c r="AT4155" s="245" t="s">
        <v>193</v>
      </c>
      <c r="AU4155" s="245" t="s">
        <v>82</v>
      </c>
      <c r="AV4155" s="13" t="s">
        <v>82</v>
      </c>
      <c r="AW4155" s="13" t="s">
        <v>33</v>
      </c>
      <c r="AX4155" s="13" t="s">
        <v>72</v>
      </c>
      <c r="AY4155" s="245" t="s">
        <v>180</v>
      </c>
    </row>
    <row r="4156" s="13" customFormat="1">
      <c r="A4156" s="13"/>
      <c r="B4156" s="235"/>
      <c r="C4156" s="236"/>
      <c r="D4156" s="228" t="s">
        <v>193</v>
      </c>
      <c r="E4156" s="237" t="s">
        <v>19</v>
      </c>
      <c r="F4156" s="238" t="s">
        <v>4640</v>
      </c>
      <c r="G4156" s="236"/>
      <c r="H4156" s="239">
        <v>-4.7000000000000002</v>
      </c>
      <c r="I4156" s="240"/>
      <c r="J4156" s="236"/>
      <c r="K4156" s="236"/>
      <c r="L4156" s="241"/>
      <c r="M4156" s="242"/>
      <c r="N4156" s="243"/>
      <c r="O4156" s="243"/>
      <c r="P4156" s="243"/>
      <c r="Q4156" s="243"/>
      <c r="R4156" s="243"/>
      <c r="S4156" s="243"/>
      <c r="T4156" s="244"/>
      <c r="U4156" s="13"/>
      <c r="V4156" s="13"/>
      <c r="W4156" s="13"/>
      <c r="X4156" s="13"/>
      <c r="Y4156" s="13"/>
      <c r="Z4156" s="13"/>
      <c r="AA4156" s="13"/>
      <c r="AB4156" s="13"/>
      <c r="AC4156" s="13"/>
      <c r="AD4156" s="13"/>
      <c r="AE4156" s="13"/>
      <c r="AT4156" s="245" t="s">
        <v>193</v>
      </c>
      <c r="AU4156" s="245" t="s">
        <v>82</v>
      </c>
      <c r="AV4156" s="13" t="s">
        <v>82</v>
      </c>
      <c r="AW4156" s="13" t="s">
        <v>33</v>
      </c>
      <c r="AX4156" s="13" t="s">
        <v>72</v>
      </c>
      <c r="AY4156" s="245" t="s">
        <v>180</v>
      </c>
    </row>
    <row r="4157" s="16" customFormat="1">
      <c r="A4157" s="16"/>
      <c r="B4157" s="267"/>
      <c r="C4157" s="268"/>
      <c r="D4157" s="228" t="s">
        <v>193</v>
      </c>
      <c r="E4157" s="269" t="s">
        <v>19</v>
      </c>
      <c r="F4157" s="270" t="s">
        <v>473</v>
      </c>
      <c r="G4157" s="268"/>
      <c r="H4157" s="271">
        <v>257.983</v>
      </c>
      <c r="I4157" s="272"/>
      <c r="J4157" s="268"/>
      <c r="K4157" s="268"/>
      <c r="L4157" s="273"/>
      <c r="M4157" s="274"/>
      <c r="N4157" s="275"/>
      <c r="O4157" s="275"/>
      <c r="P4157" s="275"/>
      <c r="Q4157" s="275"/>
      <c r="R4157" s="275"/>
      <c r="S4157" s="275"/>
      <c r="T4157" s="276"/>
      <c r="U4157" s="16"/>
      <c r="V4157" s="16"/>
      <c r="W4157" s="16"/>
      <c r="X4157" s="16"/>
      <c r="Y4157" s="16"/>
      <c r="Z4157" s="16"/>
      <c r="AA4157" s="16"/>
      <c r="AB4157" s="16"/>
      <c r="AC4157" s="16"/>
      <c r="AD4157" s="16"/>
      <c r="AE4157" s="16"/>
      <c r="AT4157" s="277" t="s">
        <v>193</v>
      </c>
      <c r="AU4157" s="277" t="s">
        <v>82</v>
      </c>
      <c r="AV4157" s="16" t="s">
        <v>100</v>
      </c>
      <c r="AW4157" s="16" t="s">
        <v>33</v>
      </c>
      <c r="AX4157" s="16" t="s">
        <v>72</v>
      </c>
      <c r="AY4157" s="277" t="s">
        <v>180</v>
      </c>
    </row>
    <row r="4158" s="14" customFormat="1">
      <c r="A4158" s="14"/>
      <c r="B4158" s="246"/>
      <c r="C4158" s="247"/>
      <c r="D4158" s="228" t="s">
        <v>193</v>
      </c>
      <c r="E4158" s="248" t="s">
        <v>19</v>
      </c>
      <c r="F4158" s="249" t="s">
        <v>2428</v>
      </c>
      <c r="G4158" s="247"/>
      <c r="H4158" s="248" t="s">
        <v>19</v>
      </c>
      <c r="I4158" s="250"/>
      <c r="J4158" s="247"/>
      <c r="K4158" s="247"/>
      <c r="L4158" s="251"/>
      <c r="M4158" s="252"/>
      <c r="N4158" s="253"/>
      <c r="O4158" s="253"/>
      <c r="P4158" s="253"/>
      <c r="Q4158" s="253"/>
      <c r="R4158" s="253"/>
      <c r="S4158" s="253"/>
      <c r="T4158" s="254"/>
      <c r="U4158" s="14"/>
      <c r="V4158" s="14"/>
      <c r="W4158" s="14"/>
      <c r="X4158" s="14"/>
      <c r="Y4158" s="14"/>
      <c r="Z4158" s="14"/>
      <c r="AA4158" s="14"/>
      <c r="AB4158" s="14"/>
      <c r="AC4158" s="14"/>
      <c r="AD4158" s="14"/>
      <c r="AE4158" s="14"/>
      <c r="AT4158" s="255" t="s">
        <v>193</v>
      </c>
      <c r="AU4158" s="255" t="s">
        <v>82</v>
      </c>
      <c r="AV4158" s="14" t="s">
        <v>80</v>
      </c>
      <c r="AW4158" s="14" t="s">
        <v>33</v>
      </c>
      <c r="AX4158" s="14" t="s">
        <v>72</v>
      </c>
      <c r="AY4158" s="255" t="s">
        <v>180</v>
      </c>
    </row>
    <row r="4159" s="13" customFormat="1">
      <c r="A4159" s="13"/>
      <c r="B4159" s="235"/>
      <c r="C4159" s="236"/>
      <c r="D4159" s="228" t="s">
        <v>193</v>
      </c>
      <c r="E4159" s="237" t="s">
        <v>19</v>
      </c>
      <c r="F4159" s="238" t="s">
        <v>3653</v>
      </c>
      <c r="G4159" s="236"/>
      <c r="H4159" s="239">
        <v>25.109999999999999</v>
      </c>
      <c r="I4159" s="240"/>
      <c r="J4159" s="236"/>
      <c r="K4159" s="236"/>
      <c r="L4159" s="241"/>
      <c r="M4159" s="242"/>
      <c r="N4159" s="243"/>
      <c r="O4159" s="243"/>
      <c r="P4159" s="243"/>
      <c r="Q4159" s="243"/>
      <c r="R4159" s="243"/>
      <c r="S4159" s="243"/>
      <c r="T4159" s="244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45" t="s">
        <v>193</v>
      </c>
      <c r="AU4159" s="245" t="s">
        <v>82</v>
      </c>
      <c r="AV4159" s="13" t="s">
        <v>82</v>
      </c>
      <c r="AW4159" s="13" t="s">
        <v>33</v>
      </c>
      <c r="AX4159" s="13" t="s">
        <v>72</v>
      </c>
      <c r="AY4159" s="245" t="s">
        <v>180</v>
      </c>
    </row>
    <row r="4160" s="13" customFormat="1">
      <c r="A4160" s="13"/>
      <c r="B4160" s="235"/>
      <c r="C4160" s="236"/>
      <c r="D4160" s="228" t="s">
        <v>193</v>
      </c>
      <c r="E4160" s="237" t="s">
        <v>19</v>
      </c>
      <c r="F4160" s="238" t="s">
        <v>3654</v>
      </c>
      <c r="G4160" s="236"/>
      <c r="H4160" s="239">
        <v>22.105</v>
      </c>
      <c r="I4160" s="240"/>
      <c r="J4160" s="236"/>
      <c r="K4160" s="236"/>
      <c r="L4160" s="241"/>
      <c r="M4160" s="242"/>
      <c r="N4160" s="243"/>
      <c r="O4160" s="243"/>
      <c r="P4160" s="243"/>
      <c r="Q4160" s="243"/>
      <c r="R4160" s="243"/>
      <c r="S4160" s="243"/>
      <c r="T4160" s="244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45" t="s">
        <v>193</v>
      </c>
      <c r="AU4160" s="245" t="s">
        <v>82</v>
      </c>
      <c r="AV4160" s="13" t="s">
        <v>82</v>
      </c>
      <c r="AW4160" s="13" t="s">
        <v>33</v>
      </c>
      <c r="AX4160" s="13" t="s">
        <v>72</v>
      </c>
      <c r="AY4160" s="245" t="s">
        <v>180</v>
      </c>
    </row>
    <row r="4161" s="13" customFormat="1">
      <c r="A4161" s="13"/>
      <c r="B4161" s="235"/>
      <c r="C4161" s="236"/>
      <c r="D4161" s="228" t="s">
        <v>193</v>
      </c>
      <c r="E4161" s="237" t="s">
        <v>19</v>
      </c>
      <c r="F4161" s="238" t="s">
        <v>3655</v>
      </c>
      <c r="G4161" s="236"/>
      <c r="H4161" s="239">
        <v>21.059999999999999</v>
      </c>
      <c r="I4161" s="240"/>
      <c r="J4161" s="236"/>
      <c r="K4161" s="236"/>
      <c r="L4161" s="241"/>
      <c r="M4161" s="242"/>
      <c r="N4161" s="243"/>
      <c r="O4161" s="243"/>
      <c r="P4161" s="243"/>
      <c r="Q4161" s="243"/>
      <c r="R4161" s="243"/>
      <c r="S4161" s="243"/>
      <c r="T4161" s="244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45" t="s">
        <v>193</v>
      </c>
      <c r="AU4161" s="245" t="s">
        <v>82</v>
      </c>
      <c r="AV4161" s="13" t="s">
        <v>82</v>
      </c>
      <c r="AW4161" s="13" t="s">
        <v>33</v>
      </c>
      <c r="AX4161" s="13" t="s">
        <v>72</v>
      </c>
      <c r="AY4161" s="245" t="s">
        <v>180</v>
      </c>
    </row>
    <row r="4162" s="13" customFormat="1">
      <c r="A4162" s="13"/>
      <c r="B4162" s="235"/>
      <c r="C4162" s="236"/>
      <c r="D4162" s="228" t="s">
        <v>193</v>
      </c>
      <c r="E4162" s="237" t="s">
        <v>19</v>
      </c>
      <c r="F4162" s="238" t="s">
        <v>3656</v>
      </c>
      <c r="G4162" s="236"/>
      <c r="H4162" s="239">
        <v>20.030000000000001</v>
      </c>
      <c r="I4162" s="240"/>
      <c r="J4162" s="236"/>
      <c r="K4162" s="236"/>
      <c r="L4162" s="241"/>
      <c r="M4162" s="242"/>
      <c r="N4162" s="243"/>
      <c r="O4162" s="243"/>
      <c r="P4162" s="243"/>
      <c r="Q4162" s="243"/>
      <c r="R4162" s="243"/>
      <c r="S4162" s="243"/>
      <c r="T4162" s="244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T4162" s="245" t="s">
        <v>193</v>
      </c>
      <c r="AU4162" s="245" t="s">
        <v>82</v>
      </c>
      <c r="AV4162" s="13" t="s">
        <v>82</v>
      </c>
      <c r="AW4162" s="13" t="s">
        <v>33</v>
      </c>
      <c r="AX4162" s="13" t="s">
        <v>72</v>
      </c>
      <c r="AY4162" s="245" t="s">
        <v>180</v>
      </c>
    </row>
    <row r="4163" s="13" customFormat="1">
      <c r="A4163" s="13"/>
      <c r="B4163" s="235"/>
      <c r="C4163" s="236"/>
      <c r="D4163" s="228" t="s">
        <v>193</v>
      </c>
      <c r="E4163" s="237" t="s">
        <v>19</v>
      </c>
      <c r="F4163" s="238" t="s">
        <v>3657</v>
      </c>
      <c r="G4163" s="236"/>
      <c r="H4163" s="239">
        <v>24.300000000000001</v>
      </c>
      <c r="I4163" s="240"/>
      <c r="J4163" s="236"/>
      <c r="K4163" s="236"/>
      <c r="L4163" s="241"/>
      <c r="M4163" s="242"/>
      <c r="N4163" s="243"/>
      <c r="O4163" s="243"/>
      <c r="P4163" s="243"/>
      <c r="Q4163" s="243"/>
      <c r="R4163" s="243"/>
      <c r="S4163" s="243"/>
      <c r="T4163" s="244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45" t="s">
        <v>193</v>
      </c>
      <c r="AU4163" s="245" t="s">
        <v>82</v>
      </c>
      <c r="AV4163" s="13" t="s">
        <v>82</v>
      </c>
      <c r="AW4163" s="13" t="s">
        <v>33</v>
      </c>
      <c r="AX4163" s="13" t="s">
        <v>72</v>
      </c>
      <c r="AY4163" s="245" t="s">
        <v>180</v>
      </c>
    </row>
    <row r="4164" s="14" customFormat="1">
      <c r="A4164" s="14"/>
      <c r="B4164" s="246"/>
      <c r="C4164" s="247"/>
      <c r="D4164" s="228" t="s">
        <v>193</v>
      </c>
      <c r="E4164" s="248" t="s">
        <v>19</v>
      </c>
      <c r="F4164" s="249" t="s">
        <v>2434</v>
      </c>
      <c r="G4164" s="247"/>
      <c r="H4164" s="248" t="s">
        <v>19</v>
      </c>
      <c r="I4164" s="250"/>
      <c r="J4164" s="247"/>
      <c r="K4164" s="247"/>
      <c r="L4164" s="251"/>
      <c r="M4164" s="252"/>
      <c r="N4164" s="253"/>
      <c r="O4164" s="253"/>
      <c r="P4164" s="253"/>
      <c r="Q4164" s="253"/>
      <c r="R4164" s="253"/>
      <c r="S4164" s="253"/>
      <c r="T4164" s="254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T4164" s="255" t="s">
        <v>193</v>
      </c>
      <c r="AU4164" s="255" t="s">
        <v>82</v>
      </c>
      <c r="AV4164" s="14" t="s">
        <v>80</v>
      </c>
      <c r="AW4164" s="14" t="s">
        <v>33</v>
      </c>
      <c r="AX4164" s="14" t="s">
        <v>72</v>
      </c>
      <c r="AY4164" s="255" t="s">
        <v>180</v>
      </c>
    </row>
    <row r="4165" s="13" customFormat="1">
      <c r="A4165" s="13"/>
      <c r="B4165" s="235"/>
      <c r="C4165" s="236"/>
      <c r="D4165" s="228" t="s">
        <v>193</v>
      </c>
      <c r="E4165" s="237" t="s">
        <v>19</v>
      </c>
      <c r="F4165" s="238" t="s">
        <v>3658</v>
      </c>
      <c r="G4165" s="236"/>
      <c r="H4165" s="239">
        <v>19.055</v>
      </c>
      <c r="I4165" s="240"/>
      <c r="J4165" s="236"/>
      <c r="K4165" s="236"/>
      <c r="L4165" s="241"/>
      <c r="M4165" s="242"/>
      <c r="N4165" s="243"/>
      <c r="O4165" s="243"/>
      <c r="P4165" s="243"/>
      <c r="Q4165" s="243"/>
      <c r="R4165" s="243"/>
      <c r="S4165" s="243"/>
      <c r="T4165" s="244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T4165" s="245" t="s">
        <v>193</v>
      </c>
      <c r="AU4165" s="245" t="s">
        <v>82</v>
      </c>
      <c r="AV4165" s="13" t="s">
        <v>82</v>
      </c>
      <c r="AW4165" s="13" t="s">
        <v>33</v>
      </c>
      <c r="AX4165" s="13" t="s">
        <v>72</v>
      </c>
      <c r="AY4165" s="245" t="s">
        <v>180</v>
      </c>
    </row>
    <row r="4166" s="13" customFormat="1">
      <c r="A4166" s="13"/>
      <c r="B4166" s="235"/>
      <c r="C4166" s="236"/>
      <c r="D4166" s="228" t="s">
        <v>193</v>
      </c>
      <c r="E4166" s="237" t="s">
        <v>19</v>
      </c>
      <c r="F4166" s="238" t="s">
        <v>3659</v>
      </c>
      <c r="G4166" s="236"/>
      <c r="H4166" s="239">
        <v>41.594999999999999</v>
      </c>
      <c r="I4166" s="240"/>
      <c r="J4166" s="236"/>
      <c r="K4166" s="236"/>
      <c r="L4166" s="241"/>
      <c r="M4166" s="242"/>
      <c r="N4166" s="243"/>
      <c r="O4166" s="243"/>
      <c r="P4166" s="243"/>
      <c r="Q4166" s="243"/>
      <c r="R4166" s="243"/>
      <c r="S4166" s="243"/>
      <c r="T4166" s="244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T4166" s="245" t="s">
        <v>193</v>
      </c>
      <c r="AU4166" s="245" t="s">
        <v>82</v>
      </c>
      <c r="AV4166" s="13" t="s">
        <v>82</v>
      </c>
      <c r="AW4166" s="13" t="s">
        <v>33</v>
      </c>
      <c r="AX4166" s="13" t="s">
        <v>72</v>
      </c>
      <c r="AY4166" s="245" t="s">
        <v>180</v>
      </c>
    </row>
    <row r="4167" s="13" customFormat="1">
      <c r="A4167" s="13"/>
      <c r="B4167" s="235"/>
      <c r="C4167" s="236"/>
      <c r="D4167" s="228" t="s">
        <v>193</v>
      </c>
      <c r="E4167" s="237" t="s">
        <v>19</v>
      </c>
      <c r="F4167" s="238" t="s">
        <v>1762</v>
      </c>
      <c r="G4167" s="236"/>
      <c r="H4167" s="239">
        <v>-8</v>
      </c>
      <c r="I4167" s="240"/>
      <c r="J4167" s="236"/>
      <c r="K4167" s="236"/>
      <c r="L4167" s="241"/>
      <c r="M4167" s="242"/>
      <c r="N4167" s="243"/>
      <c r="O4167" s="243"/>
      <c r="P4167" s="243"/>
      <c r="Q4167" s="243"/>
      <c r="R4167" s="243"/>
      <c r="S4167" s="243"/>
      <c r="T4167" s="244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45" t="s">
        <v>193</v>
      </c>
      <c r="AU4167" s="245" t="s">
        <v>82</v>
      </c>
      <c r="AV4167" s="13" t="s">
        <v>82</v>
      </c>
      <c r="AW4167" s="13" t="s">
        <v>33</v>
      </c>
      <c r="AX4167" s="13" t="s">
        <v>72</v>
      </c>
      <c r="AY4167" s="245" t="s">
        <v>180</v>
      </c>
    </row>
    <row r="4168" s="14" customFormat="1">
      <c r="A4168" s="14"/>
      <c r="B4168" s="246"/>
      <c r="C4168" s="247"/>
      <c r="D4168" s="228" t="s">
        <v>193</v>
      </c>
      <c r="E4168" s="248" t="s">
        <v>19</v>
      </c>
      <c r="F4168" s="249" t="s">
        <v>2440</v>
      </c>
      <c r="G4168" s="247"/>
      <c r="H4168" s="248" t="s">
        <v>19</v>
      </c>
      <c r="I4168" s="250"/>
      <c r="J4168" s="247"/>
      <c r="K4168" s="247"/>
      <c r="L4168" s="251"/>
      <c r="M4168" s="252"/>
      <c r="N4168" s="253"/>
      <c r="O4168" s="253"/>
      <c r="P4168" s="253"/>
      <c r="Q4168" s="253"/>
      <c r="R4168" s="253"/>
      <c r="S4168" s="253"/>
      <c r="T4168" s="254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T4168" s="255" t="s">
        <v>193</v>
      </c>
      <c r="AU4168" s="255" t="s">
        <v>82</v>
      </c>
      <c r="AV4168" s="14" t="s">
        <v>80</v>
      </c>
      <c r="AW4168" s="14" t="s">
        <v>33</v>
      </c>
      <c r="AX4168" s="14" t="s">
        <v>72</v>
      </c>
      <c r="AY4168" s="255" t="s">
        <v>180</v>
      </c>
    </row>
    <row r="4169" s="14" customFormat="1">
      <c r="A4169" s="14"/>
      <c r="B4169" s="246"/>
      <c r="C4169" s="247"/>
      <c r="D4169" s="228" t="s">
        <v>193</v>
      </c>
      <c r="E4169" s="248" t="s">
        <v>19</v>
      </c>
      <c r="F4169" s="249" t="s">
        <v>2441</v>
      </c>
      <c r="G4169" s="247"/>
      <c r="H4169" s="248" t="s">
        <v>19</v>
      </c>
      <c r="I4169" s="250"/>
      <c r="J4169" s="247"/>
      <c r="K4169" s="247"/>
      <c r="L4169" s="251"/>
      <c r="M4169" s="252"/>
      <c r="N4169" s="253"/>
      <c r="O4169" s="253"/>
      <c r="P4169" s="253"/>
      <c r="Q4169" s="253"/>
      <c r="R4169" s="253"/>
      <c r="S4169" s="253"/>
      <c r="T4169" s="254"/>
      <c r="U4169" s="14"/>
      <c r="V4169" s="14"/>
      <c r="W4169" s="14"/>
      <c r="X4169" s="14"/>
      <c r="Y4169" s="14"/>
      <c r="Z4169" s="14"/>
      <c r="AA4169" s="14"/>
      <c r="AB4169" s="14"/>
      <c r="AC4169" s="14"/>
      <c r="AD4169" s="14"/>
      <c r="AE4169" s="14"/>
      <c r="AT4169" s="255" t="s">
        <v>193</v>
      </c>
      <c r="AU4169" s="255" t="s">
        <v>82</v>
      </c>
      <c r="AV4169" s="14" t="s">
        <v>80</v>
      </c>
      <c r="AW4169" s="14" t="s">
        <v>33</v>
      </c>
      <c r="AX4169" s="14" t="s">
        <v>72</v>
      </c>
      <c r="AY4169" s="255" t="s">
        <v>180</v>
      </c>
    </row>
    <row r="4170" s="13" customFormat="1">
      <c r="A4170" s="13"/>
      <c r="B4170" s="235"/>
      <c r="C4170" s="236"/>
      <c r="D4170" s="228" t="s">
        <v>193</v>
      </c>
      <c r="E4170" s="237" t="s">
        <v>19</v>
      </c>
      <c r="F4170" s="238" t="s">
        <v>3660</v>
      </c>
      <c r="G4170" s="236"/>
      <c r="H4170" s="239">
        <v>34.604999999999997</v>
      </c>
      <c r="I4170" s="240"/>
      <c r="J4170" s="236"/>
      <c r="K4170" s="236"/>
      <c r="L4170" s="241"/>
      <c r="M4170" s="242"/>
      <c r="N4170" s="243"/>
      <c r="O4170" s="243"/>
      <c r="P4170" s="243"/>
      <c r="Q4170" s="243"/>
      <c r="R4170" s="243"/>
      <c r="S4170" s="243"/>
      <c r="T4170" s="244"/>
      <c r="U4170" s="13"/>
      <c r="V4170" s="13"/>
      <c r="W4170" s="13"/>
      <c r="X4170" s="13"/>
      <c r="Y4170" s="13"/>
      <c r="Z4170" s="13"/>
      <c r="AA4170" s="13"/>
      <c r="AB4170" s="13"/>
      <c r="AC4170" s="13"/>
      <c r="AD4170" s="13"/>
      <c r="AE4170" s="13"/>
      <c r="AT4170" s="245" t="s">
        <v>193</v>
      </c>
      <c r="AU4170" s="245" t="s">
        <v>82</v>
      </c>
      <c r="AV4170" s="13" t="s">
        <v>82</v>
      </c>
      <c r="AW4170" s="13" t="s">
        <v>33</v>
      </c>
      <c r="AX4170" s="13" t="s">
        <v>72</v>
      </c>
      <c r="AY4170" s="245" t="s">
        <v>180</v>
      </c>
    </row>
    <row r="4171" s="13" customFormat="1">
      <c r="A4171" s="13"/>
      <c r="B4171" s="235"/>
      <c r="C4171" s="236"/>
      <c r="D4171" s="228" t="s">
        <v>193</v>
      </c>
      <c r="E4171" s="237" t="s">
        <v>19</v>
      </c>
      <c r="F4171" s="238" t="s">
        <v>4641</v>
      </c>
      <c r="G4171" s="236"/>
      <c r="H4171" s="239">
        <v>-0.80000000000000004</v>
      </c>
      <c r="I4171" s="240"/>
      <c r="J4171" s="236"/>
      <c r="K4171" s="236"/>
      <c r="L4171" s="241"/>
      <c r="M4171" s="242"/>
      <c r="N4171" s="243"/>
      <c r="O4171" s="243"/>
      <c r="P4171" s="243"/>
      <c r="Q4171" s="243"/>
      <c r="R4171" s="243"/>
      <c r="S4171" s="243"/>
      <c r="T4171" s="244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45" t="s">
        <v>193</v>
      </c>
      <c r="AU4171" s="245" t="s">
        <v>82</v>
      </c>
      <c r="AV4171" s="13" t="s">
        <v>82</v>
      </c>
      <c r="AW4171" s="13" t="s">
        <v>33</v>
      </c>
      <c r="AX4171" s="13" t="s">
        <v>72</v>
      </c>
      <c r="AY4171" s="245" t="s">
        <v>180</v>
      </c>
    </row>
    <row r="4172" s="14" customFormat="1">
      <c r="A4172" s="14"/>
      <c r="B4172" s="246"/>
      <c r="C4172" s="247"/>
      <c r="D4172" s="228" t="s">
        <v>193</v>
      </c>
      <c r="E4172" s="248" t="s">
        <v>19</v>
      </c>
      <c r="F4172" s="249" t="s">
        <v>2452</v>
      </c>
      <c r="G4172" s="247"/>
      <c r="H4172" s="248" t="s">
        <v>19</v>
      </c>
      <c r="I4172" s="250"/>
      <c r="J4172" s="247"/>
      <c r="K4172" s="247"/>
      <c r="L4172" s="251"/>
      <c r="M4172" s="252"/>
      <c r="N4172" s="253"/>
      <c r="O4172" s="253"/>
      <c r="P4172" s="253"/>
      <c r="Q4172" s="253"/>
      <c r="R4172" s="253"/>
      <c r="S4172" s="253"/>
      <c r="T4172" s="254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T4172" s="255" t="s">
        <v>193</v>
      </c>
      <c r="AU4172" s="255" t="s">
        <v>82</v>
      </c>
      <c r="AV4172" s="14" t="s">
        <v>80</v>
      </c>
      <c r="AW4172" s="14" t="s">
        <v>33</v>
      </c>
      <c r="AX4172" s="14" t="s">
        <v>72</v>
      </c>
      <c r="AY4172" s="255" t="s">
        <v>180</v>
      </c>
    </row>
    <row r="4173" s="13" customFormat="1">
      <c r="A4173" s="13"/>
      <c r="B4173" s="235"/>
      <c r="C4173" s="236"/>
      <c r="D4173" s="228" t="s">
        <v>193</v>
      </c>
      <c r="E4173" s="237" t="s">
        <v>19</v>
      </c>
      <c r="F4173" s="238" t="s">
        <v>3663</v>
      </c>
      <c r="G4173" s="236"/>
      <c r="H4173" s="239">
        <v>31.870000000000001</v>
      </c>
      <c r="I4173" s="240"/>
      <c r="J4173" s="236"/>
      <c r="K4173" s="236"/>
      <c r="L4173" s="241"/>
      <c r="M4173" s="242"/>
      <c r="N4173" s="243"/>
      <c r="O4173" s="243"/>
      <c r="P4173" s="243"/>
      <c r="Q4173" s="243"/>
      <c r="R4173" s="243"/>
      <c r="S4173" s="243"/>
      <c r="T4173" s="244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T4173" s="245" t="s">
        <v>193</v>
      </c>
      <c r="AU4173" s="245" t="s">
        <v>82</v>
      </c>
      <c r="AV4173" s="13" t="s">
        <v>82</v>
      </c>
      <c r="AW4173" s="13" t="s">
        <v>33</v>
      </c>
      <c r="AX4173" s="13" t="s">
        <v>72</v>
      </c>
      <c r="AY4173" s="245" t="s">
        <v>180</v>
      </c>
    </row>
    <row r="4174" s="13" customFormat="1">
      <c r="A4174" s="13"/>
      <c r="B4174" s="235"/>
      <c r="C4174" s="236"/>
      <c r="D4174" s="228" t="s">
        <v>193</v>
      </c>
      <c r="E4174" s="237" t="s">
        <v>19</v>
      </c>
      <c r="F4174" s="238" t="s">
        <v>4641</v>
      </c>
      <c r="G4174" s="236"/>
      <c r="H4174" s="239">
        <v>-0.80000000000000004</v>
      </c>
      <c r="I4174" s="240"/>
      <c r="J4174" s="236"/>
      <c r="K4174" s="236"/>
      <c r="L4174" s="241"/>
      <c r="M4174" s="242"/>
      <c r="N4174" s="243"/>
      <c r="O4174" s="243"/>
      <c r="P4174" s="243"/>
      <c r="Q4174" s="243"/>
      <c r="R4174" s="243"/>
      <c r="S4174" s="243"/>
      <c r="T4174" s="244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45" t="s">
        <v>193</v>
      </c>
      <c r="AU4174" s="245" t="s">
        <v>82</v>
      </c>
      <c r="AV4174" s="13" t="s">
        <v>82</v>
      </c>
      <c r="AW4174" s="13" t="s">
        <v>33</v>
      </c>
      <c r="AX4174" s="13" t="s">
        <v>72</v>
      </c>
      <c r="AY4174" s="245" t="s">
        <v>180</v>
      </c>
    </row>
    <row r="4175" s="14" customFormat="1">
      <c r="A4175" s="14"/>
      <c r="B4175" s="246"/>
      <c r="C4175" s="247"/>
      <c r="D4175" s="228" t="s">
        <v>193</v>
      </c>
      <c r="E4175" s="248" t="s">
        <v>19</v>
      </c>
      <c r="F4175" s="249" t="s">
        <v>2459</v>
      </c>
      <c r="G4175" s="247"/>
      <c r="H4175" s="248" t="s">
        <v>19</v>
      </c>
      <c r="I4175" s="250"/>
      <c r="J4175" s="247"/>
      <c r="K4175" s="247"/>
      <c r="L4175" s="251"/>
      <c r="M4175" s="252"/>
      <c r="N4175" s="253"/>
      <c r="O4175" s="253"/>
      <c r="P4175" s="253"/>
      <c r="Q4175" s="253"/>
      <c r="R4175" s="253"/>
      <c r="S4175" s="253"/>
      <c r="T4175" s="254"/>
      <c r="U4175" s="14"/>
      <c r="V4175" s="14"/>
      <c r="W4175" s="14"/>
      <c r="X4175" s="14"/>
      <c r="Y4175" s="14"/>
      <c r="Z4175" s="14"/>
      <c r="AA4175" s="14"/>
      <c r="AB4175" s="14"/>
      <c r="AC4175" s="14"/>
      <c r="AD4175" s="14"/>
      <c r="AE4175" s="14"/>
      <c r="AT4175" s="255" t="s">
        <v>193</v>
      </c>
      <c r="AU4175" s="255" t="s">
        <v>82</v>
      </c>
      <c r="AV4175" s="14" t="s">
        <v>80</v>
      </c>
      <c r="AW4175" s="14" t="s">
        <v>33</v>
      </c>
      <c r="AX4175" s="14" t="s">
        <v>72</v>
      </c>
      <c r="AY4175" s="255" t="s">
        <v>180</v>
      </c>
    </row>
    <row r="4176" s="13" customFormat="1">
      <c r="A4176" s="13"/>
      <c r="B4176" s="235"/>
      <c r="C4176" s="236"/>
      <c r="D4176" s="228" t="s">
        <v>193</v>
      </c>
      <c r="E4176" s="237" t="s">
        <v>19</v>
      </c>
      <c r="F4176" s="238" t="s">
        <v>4642</v>
      </c>
      <c r="G4176" s="236"/>
      <c r="H4176" s="239">
        <v>19.109999999999999</v>
      </c>
      <c r="I4176" s="240"/>
      <c r="J4176" s="236"/>
      <c r="K4176" s="236"/>
      <c r="L4176" s="241"/>
      <c r="M4176" s="242"/>
      <c r="N4176" s="243"/>
      <c r="O4176" s="243"/>
      <c r="P4176" s="243"/>
      <c r="Q4176" s="243"/>
      <c r="R4176" s="243"/>
      <c r="S4176" s="243"/>
      <c r="T4176" s="244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45" t="s">
        <v>193</v>
      </c>
      <c r="AU4176" s="245" t="s">
        <v>82</v>
      </c>
      <c r="AV4176" s="13" t="s">
        <v>82</v>
      </c>
      <c r="AW4176" s="13" t="s">
        <v>33</v>
      </c>
      <c r="AX4176" s="13" t="s">
        <v>72</v>
      </c>
      <c r="AY4176" s="245" t="s">
        <v>180</v>
      </c>
    </row>
    <row r="4177" s="14" customFormat="1">
      <c r="A4177" s="14"/>
      <c r="B4177" s="246"/>
      <c r="C4177" s="247"/>
      <c r="D4177" s="228" t="s">
        <v>193</v>
      </c>
      <c r="E4177" s="248" t="s">
        <v>19</v>
      </c>
      <c r="F4177" s="249" t="s">
        <v>2464</v>
      </c>
      <c r="G4177" s="247"/>
      <c r="H4177" s="248" t="s">
        <v>19</v>
      </c>
      <c r="I4177" s="250"/>
      <c r="J4177" s="247"/>
      <c r="K4177" s="247"/>
      <c r="L4177" s="251"/>
      <c r="M4177" s="252"/>
      <c r="N4177" s="253"/>
      <c r="O4177" s="253"/>
      <c r="P4177" s="253"/>
      <c r="Q4177" s="253"/>
      <c r="R4177" s="253"/>
      <c r="S4177" s="253"/>
      <c r="T4177" s="254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T4177" s="255" t="s">
        <v>193</v>
      </c>
      <c r="AU4177" s="255" t="s">
        <v>82</v>
      </c>
      <c r="AV4177" s="14" t="s">
        <v>80</v>
      </c>
      <c r="AW4177" s="14" t="s">
        <v>33</v>
      </c>
      <c r="AX4177" s="14" t="s">
        <v>72</v>
      </c>
      <c r="AY4177" s="255" t="s">
        <v>180</v>
      </c>
    </row>
    <row r="4178" s="13" customFormat="1">
      <c r="A4178" s="13"/>
      <c r="B4178" s="235"/>
      <c r="C4178" s="236"/>
      <c r="D4178" s="228" t="s">
        <v>193</v>
      </c>
      <c r="E4178" s="237" t="s">
        <v>19</v>
      </c>
      <c r="F4178" s="238" t="s">
        <v>3667</v>
      </c>
      <c r="G4178" s="236"/>
      <c r="H4178" s="239">
        <v>23.495000000000001</v>
      </c>
      <c r="I4178" s="240"/>
      <c r="J4178" s="236"/>
      <c r="K4178" s="236"/>
      <c r="L4178" s="241"/>
      <c r="M4178" s="242"/>
      <c r="N4178" s="243"/>
      <c r="O4178" s="243"/>
      <c r="P4178" s="243"/>
      <c r="Q4178" s="243"/>
      <c r="R4178" s="243"/>
      <c r="S4178" s="243"/>
      <c r="T4178" s="244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45" t="s">
        <v>193</v>
      </c>
      <c r="AU4178" s="245" t="s">
        <v>82</v>
      </c>
      <c r="AV4178" s="13" t="s">
        <v>82</v>
      </c>
      <c r="AW4178" s="13" t="s">
        <v>33</v>
      </c>
      <c r="AX4178" s="13" t="s">
        <v>72</v>
      </c>
      <c r="AY4178" s="245" t="s">
        <v>180</v>
      </c>
    </row>
    <row r="4179" s="13" customFormat="1">
      <c r="A4179" s="13"/>
      <c r="B4179" s="235"/>
      <c r="C4179" s="236"/>
      <c r="D4179" s="228" t="s">
        <v>193</v>
      </c>
      <c r="E4179" s="237" t="s">
        <v>19</v>
      </c>
      <c r="F4179" s="238" t="s">
        <v>4643</v>
      </c>
      <c r="G4179" s="236"/>
      <c r="H4179" s="239">
        <v>9.2200000000000006</v>
      </c>
      <c r="I4179" s="240"/>
      <c r="J4179" s="236"/>
      <c r="K4179" s="236"/>
      <c r="L4179" s="241"/>
      <c r="M4179" s="242"/>
      <c r="N4179" s="243"/>
      <c r="O4179" s="243"/>
      <c r="P4179" s="243"/>
      <c r="Q4179" s="243"/>
      <c r="R4179" s="243"/>
      <c r="S4179" s="243"/>
      <c r="T4179" s="244"/>
      <c r="U4179" s="13"/>
      <c r="V4179" s="13"/>
      <c r="W4179" s="13"/>
      <c r="X4179" s="13"/>
      <c r="Y4179" s="13"/>
      <c r="Z4179" s="13"/>
      <c r="AA4179" s="13"/>
      <c r="AB4179" s="13"/>
      <c r="AC4179" s="13"/>
      <c r="AD4179" s="13"/>
      <c r="AE4179" s="13"/>
      <c r="AT4179" s="245" t="s">
        <v>193</v>
      </c>
      <c r="AU4179" s="245" t="s">
        <v>82</v>
      </c>
      <c r="AV4179" s="13" t="s">
        <v>82</v>
      </c>
      <c r="AW4179" s="13" t="s">
        <v>33</v>
      </c>
      <c r="AX4179" s="13" t="s">
        <v>72</v>
      </c>
      <c r="AY4179" s="245" t="s">
        <v>180</v>
      </c>
    </row>
    <row r="4180" s="13" customFormat="1">
      <c r="A4180" s="13"/>
      <c r="B4180" s="235"/>
      <c r="C4180" s="236"/>
      <c r="D4180" s="228" t="s">
        <v>193</v>
      </c>
      <c r="E4180" s="237" t="s">
        <v>19</v>
      </c>
      <c r="F4180" s="238" t="s">
        <v>4638</v>
      </c>
      <c r="G4180" s="236"/>
      <c r="H4180" s="239">
        <v>-1.6000000000000001</v>
      </c>
      <c r="I4180" s="240"/>
      <c r="J4180" s="236"/>
      <c r="K4180" s="236"/>
      <c r="L4180" s="241"/>
      <c r="M4180" s="242"/>
      <c r="N4180" s="243"/>
      <c r="O4180" s="243"/>
      <c r="P4180" s="243"/>
      <c r="Q4180" s="243"/>
      <c r="R4180" s="243"/>
      <c r="S4180" s="243"/>
      <c r="T4180" s="244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45" t="s">
        <v>193</v>
      </c>
      <c r="AU4180" s="245" t="s">
        <v>82</v>
      </c>
      <c r="AV4180" s="13" t="s">
        <v>82</v>
      </c>
      <c r="AW4180" s="13" t="s">
        <v>33</v>
      </c>
      <c r="AX4180" s="13" t="s">
        <v>72</v>
      </c>
      <c r="AY4180" s="245" t="s">
        <v>180</v>
      </c>
    </row>
    <row r="4181" s="14" customFormat="1">
      <c r="A4181" s="14"/>
      <c r="B4181" s="246"/>
      <c r="C4181" s="247"/>
      <c r="D4181" s="228" t="s">
        <v>193</v>
      </c>
      <c r="E4181" s="248" t="s">
        <v>19</v>
      </c>
      <c r="F4181" s="249" t="s">
        <v>2468</v>
      </c>
      <c r="G4181" s="247"/>
      <c r="H4181" s="248" t="s">
        <v>19</v>
      </c>
      <c r="I4181" s="250"/>
      <c r="J4181" s="247"/>
      <c r="K4181" s="247"/>
      <c r="L4181" s="251"/>
      <c r="M4181" s="252"/>
      <c r="N4181" s="253"/>
      <c r="O4181" s="253"/>
      <c r="P4181" s="253"/>
      <c r="Q4181" s="253"/>
      <c r="R4181" s="253"/>
      <c r="S4181" s="253"/>
      <c r="T4181" s="254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T4181" s="255" t="s">
        <v>193</v>
      </c>
      <c r="AU4181" s="255" t="s">
        <v>82</v>
      </c>
      <c r="AV4181" s="14" t="s">
        <v>80</v>
      </c>
      <c r="AW4181" s="14" t="s">
        <v>33</v>
      </c>
      <c r="AX4181" s="14" t="s">
        <v>72</v>
      </c>
      <c r="AY4181" s="255" t="s">
        <v>180</v>
      </c>
    </row>
    <row r="4182" s="14" customFormat="1">
      <c r="A4182" s="14"/>
      <c r="B4182" s="246"/>
      <c r="C4182" s="247"/>
      <c r="D4182" s="228" t="s">
        <v>193</v>
      </c>
      <c r="E4182" s="248" t="s">
        <v>19</v>
      </c>
      <c r="F4182" s="249" t="s">
        <v>2469</v>
      </c>
      <c r="G4182" s="247"/>
      <c r="H4182" s="248" t="s">
        <v>19</v>
      </c>
      <c r="I4182" s="250"/>
      <c r="J4182" s="247"/>
      <c r="K4182" s="247"/>
      <c r="L4182" s="251"/>
      <c r="M4182" s="252"/>
      <c r="N4182" s="253"/>
      <c r="O4182" s="253"/>
      <c r="P4182" s="253"/>
      <c r="Q4182" s="253"/>
      <c r="R4182" s="253"/>
      <c r="S4182" s="253"/>
      <c r="T4182" s="254"/>
      <c r="U4182" s="14"/>
      <c r="V4182" s="14"/>
      <c r="W4182" s="14"/>
      <c r="X4182" s="14"/>
      <c r="Y4182" s="14"/>
      <c r="Z4182" s="14"/>
      <c r="AA4182" s="14"/>
      <c r="AB4182" s="14"/>
      <c r="AC4182" s="14"/>
      <c r="AD4182" s="14"/>
      <c r="AE4182" s="14"/>
      <c r="AT4182" s="255" t="s">
        <v>193</v>
      </c>
      <c r="AU4182" s="255" t="s">
        <v>82</v>
      </c>
      <c r="AV4182" s="14" t="s">
        <v>80</v>
      </c>
      <c r="AW4182" s="14" t="s">
        <v>33</v>
      </c>
      <c r="AX4182" s="14" t="s">
        <v>72</v>
      </c>
      <c r="AY4182" s="255" t="s">
        <v>180</v>
      </c>
    </row>
    <row r="4183" s="13" customFormat="1">
      <c r="A4183" s="13"/>
      <c r="B4183" s="235"/>
      <c r="C4183" s="236"/>
      <c r="D4183" s="228" t="s">
        <v>193</v>
      </c>
      <c r="E4183" s="237" t="s">
        <v>19</v>
      </c>
      <c r="F4183" s="238" t="s">
        <v>3669</v>
      </c>
      <c r="G4183" s="236"/>
      <c r="H4183" s="239">
        <v>43.274999999999999</v>
      </c>
      <c r="I4183" s="240"/>
      <c r="J4183" s="236"/>
      <c r="K4183" s="236"/>
      <c r="L4183" s="241"/>
      <c r="M4183" s="242"/>
      <c r="N4183" s="243"/>
      <c r="O4183" s="243"/>
      <c r="P4183" s="243"/>
      <c r="Q4183" s="243"/>
      <c r="R4183" s="243"/>
      <c r="S4183" s="243"/>
      <c r="T4183" s="244"/>
      <c r="U4183" s="13"/>
      <c r="V4183" s="13"/>
      <c r="W4183" s="13"/>
      <c r="X4183" s="13"/>
      <c r="Y4183" s="13"/>
      <c r="Z4183" s="13"/>
      <c r="AA4183" s="13"/>
      <c r="AB4183" s="13"/>
      <c r="AC4183" s="13"/>
      <c r="AD4183" s="13"/>
      <c r="AE4183" s="13"/>
      <c r="AT4183" s="245" t="s">
        <v>193</v>
      </c>
      <c r="AU4183" s="245" t="s">
        <v>82</v>
      </c>
      <c r="AV4183" s="13" t="s">
        <v>82</v>
      </c>
      <c r="AW4183" s="13" t="s">
        <v>33</v>
      </c>
      <c r="AX4183" s="13" t="s">
        <v>72</v>
      </c>
      <c r="AY4183" s="245" t="s">
        <v>180</v>
      </c>
    </row>
    <row r="4184" s="13" customFormat="1">
      <c r="A4184" s="13"/>
      <c r="B4184" s="235"/>
      <c r="C4184" s="236"/>
      <c r="D4184" s="228" t="s">
        <v>193</v>
      </c>
      <c r="E4184" s="237" t="s">
        <v>19</v>
      </c>
      <c r="F4184" s="238" t="s">
        <v>4644</v>
      </c>
      <c r="G4184" s="236"/>
      <c r="H4184" s="239">
        <v>-2.2999999999999998</v>
      </c>
      <c r="I4184" s="240"/>
      <c r="J4184" s="236"/>
      <c r="K4184" s="236"/>
      <c r="L4184" s="241"/>
      <c r="M4184" s="242"/>
      <c r="N4184" s="243"/>
      <c r="O4184" s="243"/>
      <c r="P4184" s="243"/>
      <c r="Q4184" s="243"/>
      <c r="R4184" s="243"/>
      <c r="S4184" s="243"/>
      <c r="T4184" s="244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45" t="s">
        <v>193</v>
      </c>
      <c r="AU4184" s="245" t="s">
        <v>82</v>
      </c>
      <c r="AV4184" s="13" t="s">
        <v>82</v>
      </c>
      <c r="AW4184" s="13" t="s">
        <v>33</v>
      </c>
      <c r="AX4184" s="13" t="s">
        <v>72</v>
      </c>
      <c r="AY4184" s="245" t="s">
        <v>180</v>
      </c>
    </row>
    <row r="4185" s="13" customFormat="1">
      <c r="A4185" s="13"/>
      <c r="B4185" s="235"/>
      <c r="C4185" s="236"/>
      <c r="D4185" s="228" t="s">
        <v>193</v>
      </c>
      <c r="E4185" s="237" t="s">
        <v>19</v>
      </c>
      <c r="F4185" s="238" t="s">
        <v>4645</v>
      </c>
      <c r="G4185" s="236"/>
      <c r="H4185" s="239">
        <v>-1.8999999999999999</v>
      </c>
      <c r="I4185" s="240"/>
      <c r="J4185" s="236"/>
      <c r="K4185" s="236"/>
      <c r="L4185" s="241"/>
      <c r="M4185" s="242"/>
      <c r="N4185" s="243"/>
      <c r="O4185" s="243"/>
      <c r="P4185" s="243"/>
      <c r="Q4185" s="243"/>
      <c r="R4185" s="243"/>
      <c r="S4185" s="243"/>
      <c r="T4185" s="244"/>
      <c r="U4185" s="13"/>
      <c r="V4185" s="13"/>
      <c r="W4185" s="13"/>
      <c r="X4185" s="13"/>
      <c r="Y4185" s="13"/>
      <c r="Z4185" s="13"/>
      <c r="AA4185" s="13"/>
      <c r="AB4185" s="13"/>
      <c r="AC4185" s="13"/>
      <c r="AD4185" s="13"/>
      <c r="AE4185" s="13"/>
      <c r="AT4185" s="245" t="s">
        <v>193</v>
      </c>
      <c r="AU4185" s="245" t="s">
        <v>82</v>
      </c>
      <c r="AV4185" s="13" t="s">
        <v>82</v>
      </c>
      <c r="AW4185" s="13" t="s">
        <v>33</v>
      </c>
      <c r="AX4185" s="13" t="s">
        <v>72</v>
      </c>
      <c r="AY4185" s="245" t="s">
        <v>180</v>
      </c>
    </row>
    <row r="4186" s="14" customFormat="1">
      <c r="A4186" s="14"/>
      <c r="B4186" s="246"/>
      <c r="C4186" s="247"/>
      <c r="D4186" s="228" t="s">
        <v>193</v>
      </c>
      <c r="E4186" s="248" t="s">
        <v>19</v>
      </c>
      <c r="F4186" s="249" t="s">
        <v>2471</v>
      </c>
      <c r="G4186" s="247"/>
      <c r="H4186" s="248" t="s">
        <v>19</v>
      </c>
      <c r="I4186" s="250"/>
      <c r="J4186" s="247"/>
      <c r="K4186" s="247"/>
      <c r="L4186" s="251"/>
      <c r="M4186" s="252"/>
      <c r="N4186" s="253"/>
      <c r="O4186" s="253"/>
      <c r="P4186" s="253"/>
      <c r="Q4186" s="253"/>
      <c r="R4186" s="253"/>
      <c r="S4186" s="253"/>
      <c r="T4186" s="254"/>
      <c r="U4186" s="14"/>
      <c r="V4186" s="14"/>
      <c r="W4186" s="14"/>
      <c r="X4186" s="14"/>
      <c r="Y4186" s="14"/>
      <c r="Z4186" s="14"/>
      <c r="AA4186" s="14"/>
      <c r="AB4186" s="14"/>
      <c r="AC4186" s="14"/>
      <c r="AD4186" s="14"/>
      <c r="AE4186" s="14"/>
      <c r="AT4186" s="255" t="s">
        <v>193</v>
      </c>
      <c r="AU4186" s="255" t="s">
        <v>82</v>
      </c>
      <c r="AV4186" s="14" t="s">
        <v>80</v>
      </c>
      <c r="AW4186" s="14" t="s">
        <v>33</v>
      </c>
      <c r="AX4186" s="14" t="s">
        <v>72</v>
      </c>
      <c r="AY4186" s="255" t="s">
        <v>180</v>
      </c>
    </row>
    <row r="4187" s="13" customFormat="1">
      <c r="A4187" s="13"/>
      <c r="B4187" s="235"/>
      <c r="C4187" s="236"/>
      <c r="D4187" s="228" t="s">
        <v>193</v>
      </c>
      <c r="E4187" s="237" t="s">
        <v>19</v>
      </c>
      <c r="F4187" s="238" t="s">
        <v>3670</v>
      </c>
      <c r="G4187" s="236"/>
      <c r="H4187" s="239">
        <v>38.490000000000002</v>
      </c>
      <c r="I4187" s="240"/>
      <c r="J4187" s="236"/>
      <c r="K4187" s="236"/>
      <c r="L4187" s="241"/>
      <c r="M4187" s="242"/>
      <c r="N4187" s="243"/>
      <c r="O4187" s="243"/>
      <c r="P4187" s="243"/>
      <c r="Q4187" s="243"/>
      <c r="R4187" s="243"/>
      <c r="S4187" s="243"/>
      <c r="T4187" s="244"/>
      <c r="U4187" s="13"/>
      <c r="V4187" s="13"/>
      <c r="W4187" s="13"/>
      <c r="X4187" s="13"/>
      <c r="Y4187" s="13"/>
      <c r="Z4187" s="13"/>
      <c r="AA4187" s="13"/>
      <c r="AB4187" s="13"/>
      <c r="AC4187" s="13"/>
      <c r="AD4187" s="13"/>
      <c r="AE4187" s="13"/>
      <c r="AT4187" s="245" t="s">
        <v>193</v>
      </c>
      <c r="AU4187" s="245" t="s">
        <v>82</v>
      </c>
      <c r="AV4187" s="13" t="s">
        <v>82</v>
      </c>
      <c r="AW4187" s="13" t="s">
        <v>33</v>
      </c>
      <c r="AX4187" s="13" t="s">
        <v>72</v>
      </c>
      <c r="AY4187" s="245" t="s">
        <v>180</v>
      </c>
    </row>
    <row r="4188" s="13" customFormat="1">
      <c r="A4188" s="13"/>
      <c r="B4188" s="235"/>
      <c r="C4188" s="236"/>
      <c r="D4188" s="228" t="s">
        <v>193</v>
      </c>
      <c r="E4188" s="237" t="s">
        <v>19</v>
      </c>
      <c r="F4188" s="238" t="s">
        <v>3671</v>
      </c>
      <c r="G4188" s="236"/>
      <c r="H4188" s="239">
        <v>26.43</v>
      </c>
      <c r="I4188" s="240"/>
      <c r="J4188" s="236"/>
      <c r="K4188" s="236"/>
      <c r="L4188" s="241"/>
      <c r="M4188" s="242"/>
      <c r="N4188" s="243"/>
      <c r="O4188" s="243"/>
      <c r="P4188" s="243"/>
      <c r="Q4188" s="243"/>
      <c r="R4188" s="243"/>
      <c r="S4188" s="243"/>
      <c r="T4188" s="244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45" t="s">
        <v>193</v>
      </c>
      <c r="AU4188" s="245" t="s">
        <v>82</v>
      </c>
      <c r="AV4188" s="13" t="s">
        <v>82</v>
      </c>
      <c r="AW4188" s="13" t="s">
        <v>33</v>
      </c>
      <c r="AX4188" s="13" t="s">
        <v>72</v>
      </c>
      <c r="AY4188" s="245" t="s">
        <v>180</v>
      </c>
    </row>
    <row r="4189" s="13" customFormat="1">
      <c r="A4189" s="13"/>
      <c r="B4189" s="235"/>
      <c r="C4189" s="236"/>
      <c r="D4189" s="228" t="s">
        <v>193</v>
      </c>
      <c r="E4189" s="237" t="s">
        <v>19</v>
      </c>
      <c r="F4189" s="238" t="s">
        <v>4646</v>
      </c>
      <c r="G4189" s="236"/>
      <c r="H4189" s="239">
        <v>-6.5999999999999996</v>
      </c>
      <c r="I4189" s="240"/>
      <c r="J4189" s="236"/>
      <c r="K4189" s="236"/>
      <c r="L4189" s="241"/>
      <c r="M4189" s="242"/>
      <c r="N4189" s="243"/>
      <c r="O4189" s="243"/>
      <c r="P4189" s="243"/>
      <c r="Q4189" s="243"/>
      <c r="R4189" s="243"/>
      <c r="S4189" s="243"/>
      <c r="T4189" s="244"/>
      <c r="U4189" s="13"/>
      <c r="V4189" s="13"/>
      <c r="W4189" s="13"/>
      <c r="X4189" s="13"/>
      <c r="Y4189" s="13"/>
      <c r="Z4189" s="13"/>
      <c r="AA4189" s="13"/>
      <c r="AB4189" s="13"/>
      <c r="AC4189" s="13"/>
      <c r="AD4189" s="13"/>
      <c r="AE4189" s="13"/>
      <c r="AT4189" s="245" t="s">
        <v>193</v>
      </c>
      <c r="AU4189" s="245" t="s">
        <v>82</v>
      </c>
      <c r="AV4189" s="13" t="s">
        <v>82</v>
      </c>
      <c r="AW4189" s="13" t="s">
        <v>33</v>
      </c>
      <c r="AX4189" s="13" t="s">
        <v>72</v>
      </c>
      <c r="AY4189" s="245" t="s">
        <v>180</v>
      </c>
    </row>
    <row r="4190" s="14" customFormat="1">
      <c r="A4190" s="14"/>
      <c r="B4190" s="246"/>
      <c r="C4190" s="247"/>
      <c r="D4190" s="228" t="s">
        <v>193</v>
      </c>
      <c r="E4190" s="248" t="s">
        <v>19</v>
      </c>
      <c r="F4190" s="249" t="s">
        <v>4647</v>
      </c>
      <c r="G4190" s="247"/>
      <c r="H4190" s="248" t="s">
        <v>19</v>
      </c>
      <c r="I4190" s="250"/>
      <c r="J4190" s="247"/>
      <c r="K4190" s="247"/>
      <c r="L4190" s="251"/>
      <c r="M4190" s="252"/>
      <c r="N4190" s="253"/>
      <c r="O4190" s="253"/>
      <c r="P4190" s="253"/>
      <c r="Q4190" s="253"/>
      <c r="R4190" s="253"/>
      <c r="S4190" s="253"/>
      <c r="T4190" s="254"/>
      <c r="U4190" s="14"/>
      <c r="V4190" s="14"/>
      <c r="W4190" s="14"/>
      <c r="X4190" s="14"/>
      <c r="Y4190" s="14"/>
      <c r="Z4190" s="14"/>
      <c r="AA4190" s="14"/>
      <c r="AB4190" s="14"/>
      <c r="AC4190" s="14"/>
      <c r="AD4190" s="14"/>
      <c r="AE4190" s="14"/>
      <c r="AT4190" s="255" t="s">
        <v>193</v>
      </c>
      <c r="AU4190" s="255" t="s">
        <v>82</v>
      </c>
      <c r="AV4190" s="14" t="s">
        <v>80</v>
      </c>
      <c r="AW4190" s="14" t="s">
        <v>33</v>
      </c>
      <c r="AX4190" s="14" t="s">
        <v>72</v>
      </c>
      <c r="AY4190" s="255" t="s">
        <v>180</v>
      </c>
    </row>
    <row r="4191" s="13" customFormat="1">
      <c r="A4191" s="13"/>
      <c r="B4191" s="235"/>
      <c r="C4191" s="236"/>
      <c r="D4191" s="228" t="s">
        <v>193</v>
      </c>
      <c r="E4191" s="237" t="s">
        <v>19</v>
      </c>
      <c r="F4191" s="238" t="s">
        <v>3673</v>
      </c>
      <c r="G4191" s="236"/>
      <c r="H4191" s="239">
        <v>38.649999999999999</v>
      </c>
      <c r="I4191" s="240"/>
      <c r="J4191" s="236"/>
      <c r="K4191" s="236"/>
      <c r="L4191" s="241"/>
      <c r="M4191" s="242"/>
      <c r="N4191" s="243"/>
      <c r="O4191" s="243"/>
      <c r="P4191" s="243"/>
      <c r="Q4191" s="243"/>
      <c r="R4191" s="243"/>
      <c r="S4191" s="243"/>
      <c r="T4191" s="244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T4191" s="245" t="s">
        <v>193</v>
      </c>
      <c r="AU4191" s="245" t="s">
        <v>82</v>
      </c>
      <c r="AV4191" s="13" t="s">
        <v>82</v>
      </c>
      <c r="AW4191" s="13" t="s">
        <v>33</v>
      </c>
      <c r="AX4191" s="13" t="s">
        <v>72</v>
      </c>
      <c r="AY4191" s="245" t="s">
        <v>180</v>
      </c>
    </row>
    <row r="4192" s="13" customFormat="1">
      <c r="A4192" s="13"/>
      <c r="B4192" s="235"/>
      <c r="C4192" s="236"/>
      <c r="D4192" s="228" t="s">
        <v>193</v>
      </c>
      <c r="E4192" s="237" t="s">
        <v>19</v>
      </c>
      <c r="F4192" s="238" t="s">
        <v>3674</v>
      </c>
      <c r="G4192" s="236"/>
      <c r="H4192" s="239">
        <v>3.645</v>
      </c>
      <c r="I4192" s="240"/>
      <c r="J4192" s="236"/>
      <c r="K4192" s="236"/>
      <c r="L4192" s="241"/>
      <c r="M4192" s="242"/>
      <c r="N4192" s="243"/>
      <c r="O4192" s="243"/>
      <c r="P4192" s="243"/>
      <c r="Q4192" s="243"/>
      <c r="R4192" s="243"/>
      <c r="S4192" s="243"/>
      <c r="T4192" s="244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45" t="s">
        <v>193</v>
      </c>
      <c r="AU4192" s="245" t="s">
        <v>82</v>
      </c>
      <c r="AV4192" s="13" t="s">
        <v>82</v>
      </c>
      <c r="AW4192" s="13" t="s">
        <v>33</v>
      </c>
      <c r="AX4192" s="13" t="s">
        <v>72</v>
      </c>
      <c r="AY4192" s="245" t="s">
        <v>180</v>
      </c>
    </row>
    <row r="4193" s="13" customFormat="1">
      <c r="A4193" s="13"/>
      <c r="B4193" s="235"/>
      <c r="C4193" s="236"/>
      <c r="D4193" s="228" t="s">
        <v>193</v>
      </c>
      <c r="E4193" s="237" t="s">
        <v>19</v>
      </c>
      <c r="F4193" s="238" t="s">
        <v>4637</v>
      </c>
      <c r="G4193" s="236"/>
      <c r="H4193" s="239">
        <v>-2.3999999999999999</v>
      </c>
      <c r="I4193" s="240"/>
      <c r="J4193" s="236"/>
      <c r="K4193" s="236"/>
      <c r="L4193" s="241"/>
      <c r="M4193" s="242"/>
      <c r="N4193" s="243"/>
      <c r="O4193" s="243"/>
      <c r="P4193" s="243"/>
      <c r="Q4193" s="243"/>
      <c r="R4193" s="243"/>
      <c r="S4193" s="243"/>
      <c r="T4193" s="244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45" t="s">
        <v>193</v>
      </c>
      <c r="AU4193" s="245" t="s">
        <v>82</v>
      </c>
      <c r="AV4193" s="13" t="s">
        <v>82</v>
      </c>
      <c r="AW4193" s="13" t="s">
        <v>33</v>
      </c>
      <c r="AX4193" s="13" t="s">
        <v>72</v>
      </c>
      <c r="AY4193" s="245" t="s">
        <v>180</v>
      </c>
    </row>
    <row r="4194" s="14" customFormat="1">
      <c r="A4194" s="14"/>
      <c r="B4194" s="246"/>
      <c r="C4194" s="247"/>
      <c r="D4194" s="228" t="s">
        <v>193</v>
      </c>
      <c r="E4194" s="248" t="s">
        <v>19</v>
      </c>
      <c r="F4194" s="249" t="s">
        <v>2481</v>
      </c>
      <c r="G4194" s="247"/>
      <c r="H4194" s="248" t="s">
        <v>19</v>
      </c>
      <c r="I4194" s="250"/>
      <c r="J4194" s="247"/>
      <c r="K4194" s="247"/>
      <c r="L4194" s="251"/>
      <c r="M4194" s="252"/>
      <c r="N4194" s="253"/>
      <c r="O4194" s="253"/>
      <c r="P4194" s="253"/>
      <c r="Q4194" s="253"/>
      <c r="R4194" s="253"/>
      <c r="S4194" s="253"/>
      <c r="T4194" s="254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T4194" s="255" t="s">
        <v>193</v>
      </c>
      <c r="AU4194" s="255" t="s">
        <v>82</v>
      </c>
      <c r="AV4194" s="14" t="s">
        <v>80</v>
      </c>
      <c r="AW4194" s="14" t="s">
        <v>33</v>
      </c>
      <c r="AX4194" s="14" t="s">
        <v>72</v>
      </c>
      <c r="AY4194" s="255" t="s">
        <v>180</v>
      </c>
    </row>
    <row r="4195" s="13" customFormat="1">
      <c r="A4195" s="13"/>
      <c r="B4195" s="235"/>
      <c r="C4195" s="236"/>
      <c r="D4195" s="228" t="s">
        <v>193</v>
      </c>
      <c r="E4195" s="237" t="s">
        <v>19</v>
      </c>
      <c r="F4195" s="238" t="s">
        <v>3675</v>
      </c>
      <c r="G4195" s="236"/>
      <c r="H4195" s="239">
        <v>41.984999999999999</v>
      </c>
      <c r="I4195" s="240"/>
      <c r="J4195" s="236"/>
      <c r="K4195" s="236"/>
      <c r="L4195" s="241"/>
      <c r="M4195" s="242"/>
      <c r="N4195" s="243"/>
      <c r="O4195" s="243"/>
      <c r="P4195" s="243"/>
      <c r="Q4195" s="243"/>
      <c r="R4195" s="243"/>
      <c r="S4195" s="243"/>
      <c r="T4195" s="244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T4195" s="245" t="s">
        <v>193</v>
      </c>
      <c r="AU4195" s="245" t="s">
        <v>82</v>
      </c>
      <c r="AV4195" s="13" t="s">
        <v>82</v>
      </c>
      <c r="AW4195" s="13" t="s">
        <v>33</v>
      </c>
      <c r="AX4195" s="13" t="s">
        <v>72</v>
      </c>
      <c r="AY4195" s="245" t="s">
        <v>180</v>
      </c>
    </row>
    <row r="4196" s="14" customFormat="1">
      <c r="A4196" s="14"/>
      <c r="B4196" s="246"/>
      <c r="C4196" s="247"/>
      <c r="D4196" s="228" t="s">
        <v>193</v>
      </c>
      <c r="E4196" s="248" t="s">
        <v>19</v>
      </c>
      <c r="F4196" s="249" t="s">
        <v>1789</v>
      </c>
      <c r="G4196" s="247"/>
      <c r="H4196" s="248" t="s">
        <v>19</v>
      </c>
      <c r="I4196" s="250"/>
      <c r="J4196" s="247"/>
      <c r="K4196" s="247"/>
      <c r="L4196" s="251"/>
      <c r="M4196" s="252"/>
      <c r="N4196" s="253"/>
      <c r="O4196" s="253"/>
      <c r="P4196" s="253"/>
      <c r="Q4196" s="253"/>
      <c r="R4196" s="253"/>
      <c r="S4196" s="253"/>
      <c r="T4196" s="254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T4196" s="255" t="s">
        <v>193</v>
      </c>
      <c r="AU4196" s="255" t="s">
        <v>82</v>
      </c>
      <c r="AV4196" s="14" t="s">
        <v>80</v>
      </c>
      <c r="AW4196" s="14" t="s">
        <v>33</v>
      </c>
      <c r="AX4196" s="14" t="s">
        <v>72</v>
      </c>
      <c r="AY4196" s="255" t="s">
        <v>180</v>
      </c>
    </row>
    <row r="4197" s="13" customFormat="1">
      <c r="A4197" s="13"/>
      <c r="B4197" s="235"/>
      <c r="C4197" s="236"/>
      <c r="D4197" s="228" t="s">
        <v>193</v>
      </c>
      <c r="E4197" s="237" t="s">
        <v>19</v>
      </c>
      <c r="F4197" s="238" t="s">
        <v>3676</v>
      </c>
      <c r="G4197" s="236"/>
      <c r="H4197" s="239">
        <v>10.199999999999999</v>
      </c>
      <c r="I4197" s="240"/>
      <c r="J4197" s="236"/>
      <c r="K4197" s="236"/>
      <c r="L4197" s="241"/>
      <c r="M4197" s="242"/>
      <c r="N4197" s="243"/>
      <c r="O4197" s="243"/>
      <c r="P4197" s="243"/>
      <c r="Q4197" s="243"/>
      <c r="R4197" s="243"/>
      <c r="S4197" s="243"/>
      <c r="T4197" s="244"/>
      <c r="U4197" s="13"/>
      <c r="V4197" s="13"/>
      <c r="W4197" s="13"/>
      <c r="X4197" s="13"/>
      <c r="Y4197" s="13"/>
      <c r="Z4197" s="13"/>
      <c r="AA4197" s="13"/>
      <c r="AB4197" s="13"/>
      <c r="AC4197" s="13"/>
      <c r="AD4197" s="13"/>
      <c r="AE4197" s="13"/>
      <c r="AT4197" s="245" t="s">
        <v>193</v>
      </c>
      <c r="AU4197" s="245" t="s">
        <v>82</v>
      </c>
      <c r="AV4197" s="13" t="s">
        <v>82</v>
      </c>
      <c r="AW4197" s="13" t="s">
        <v>33</v>
      </c>
      <c r="AX4197" s="13" t="s">
        <v>72</v>
      </c>
      <c r="AY4197" s="245" t="s">
        <v>180</v>
      </c>
    </row>
    <row r="4198" s="13" customFormat="1">
      <c r="A4198" s="13"/>
      <c r="B4198" s="235"/>
      <c r="C4198" s="236"/>
      <c r="D4198" s="228" t="s">
        <v>193</v>
      </c>
      <c r="E4198" s="237" t="s">
        <v>19</v>
      </c>
      <c r="F4198" s="238" t="s">
        <v>4648</v>
      </c>
      <c r="G4198" s="236"/>
      <c r="H4198" s="239">
        <v>-3.5</v>
      </c>
      <c r="I4198" s="240"/>
      <c r="J4198" s="236"/>
      <c r="K4198" s="236"/>
      <c r="L4198" s="241"/>
      <c r="M4198" s="242"/>
      <c r="N4198" s="243"/>
      <c r="O4198" s="243"/>
      <c r="P4198" s="243"/>
      <c r="Q4198" s="243"/>
      <c r="R4198" s="243"/>
      <c r="S4198" s="243"/>
      <c r="T4198" s="244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45" t="s">
        <v>193</v>
      </c>
      <c r="AU4198" s="245" t="s">
        <v>82</v>
      </c>
      <c r="AV4198" s="13" t="s">
        <v>82</v>
      </c>
      <c r="AW4198" s="13" t="s">
        <v>33</v>
      </c>
      <c r="AX4198" s="13" t="s">
        <v>72</v>
      </c>
      <c r="AY4198" s="245" t="s">
        <v>180</v>
      </c>
    </row>
    <row r="4199" s="14" customFormat="1">
      <c r="A4199" s="14"/>
      <c r="B4199" s="246"/>
      <c r="C4199" s="247"/>
      <c r="D4199" s="228" t="s">
        <v>193</v>
      </c>
      <c r="E4199" s="248" t="s">
        <v>19</v>
      </c>
      <c r="F4199" s="249" t="s">
        <v>4649</v>
      </c>
      <c r="G4199" s="247"/>
      <c r="H4199" s="248" t="s">
        <v>19</v>
      </c>
      <c r="I4199" s="250"/>
      <c r="J4199" s="247"/>
      <c r="K4199" s="247"/>
      <c r="L4199" s="251"/>
      <c r="M4199" s="252"/>
      <c r="N4199" s="253"/>
      <c r="O4199" s="253"/>
      <c r="P4199" s="253"/>
      <c r="Q4199" s="253"/>
      <c r="R4199" s="253"/>
      <c r="S4199" s="253"/>
      <c r="T4199" s="254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T4199" s="255" t="s">
        <v>193</v>
      </c>
      <c r="AU4199" s="255" t="s">
        <v>82</v>
      </c>
      <c r="AV4199" s="14" t="s">
        <v>80</v>
      </c>
      <c r="AW4199" s="14" t="s">
        <v>33</v>
      </c>
      <c r="AX4199" s="14" t="s">
        <v>72</v>
      </c>
      <c r="AY4199" s="255" t="s">
        <v>180</v>
      </c>
    </row>
    <row r="4200" s="13" customFormat="1">
      <c r="A4200" s="13"/>
      <c r="B4200" s="235"/>
      <c r="C4200" s="236"/>
      <c r="D4200" s="228" t="s">
        <v>193</v>
      </c>
      <c r="E4200" s="237" t="s">
        <v>19</v>
      </c>
      <c r="F4200" s="238" t="s">
        <v>4650</v>
      </c>
      <c r="G4200" s="236"/>
      <c r="H4200" s="239">
        <v>4.5099999999999998</v>
      </c>
      <c r="I4200" s="240"/>
      <c r="J4200" s="236"/>
      <c r="K4200" s="236"/>
      <c r="L4200" s="241"/>
      <c r="M4200" s="242"/>
      <c r="N4200" s="243"/>
      <c r="O4200" s="243"/>
      <c r="P4200" s="243"/>
      <c r="Q4200" s="243"/>
      <c r="R4200" s="243"/>
      <c r="S4200" s="243"/>
      <c r="T4200" s="244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45" t="s">
        <v>193</v>
      </c>
      <c r="AU4200" s="245" t="s">
        <v>82</v>
      </c>
      <c r="AV4200" s="13" t="s">
        <v>82</v>
      </c>
      <c r="AW4200" s="13" t="s">
        <v>33</v>
      </c>
      <c r="AX4200" s="13" t="s">
        <v>72</v>
      </c>
      <c r="AY4200" s="245" t="s">
        <v>180</v>
      </c>
    </row>
    <row r="4201" s="13" customFormat="1">
      <c r="A4201" s="13"/>
      <c r="B4201" s="235"/>
      <c r="C4201" s="236"/>
      <c r="D4201" s="228" t="s">
        <v>193</v>
      </c>
      <c r="E4201" s="237" t="s">
        <v>19</v>
      </c>
      <c r="F4201" s="238" t="s">
        <v>4644</v>
      </c>
      <c r="G4201" s="236"/>
      <c r="H4201" s="239">
        <v>-2.2999999999999998</v>
      </c>
      <c r="I4201" s="240"/>
      <c r="J4201" s="236"/>
      <c r="K4201" s="236"/>
      <c r="L4201" s="241"/>
      <c r="M4201" s="242"/>
      <c r="N4201" s="243"/>
      <c r="O4201" s="243"/>
      <c r="P4201" s="243"/>
      <c r="Q4201" s="243"/>
      <c r="R4201" s="243"/>
      <c r="S4201" s="243"/>
      <c r="T4201" s="244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T4201" s="245" t="s">
        <v>193</v>
      </c>
      <c r="AU4201" s="245" t="s">
        <v>82</v>
      </c>
      <c r="AV4201" s="13" t="s">
        <v>82</v>
      </c>
      <c r="AW4201" s="13" t="s">
        <v>33</v>
      </c>
      <c r="AX4201" s="13" t="s">
        <v>72</v>
      </c>
      <c r="AY4201" s="245" t="s">
        <v>180</v>
      </c>
    </row>
    <row r="4202" s="16" customFormat="1">
      <c r="A4202" s="16"/>
      <c r="B4202" s="267"/>
      <c r="C4202" s="268"/>
      <c r="D4202" s="228" t="s">
        <v>193</v>
      </c>
      <c r="E4202" s="269" t="s">
        <v>19</v>
      </c>
      <c r="F4202" s="270" t="s">
        <v>473</v>
      </c>
      <c r="G4202" s="268"/>
      <c r="H4202" s="271">
        <v>468.53999999999991</v>
      </c>
      <c r="I4202" s="272"/>
      <c r="J4202" s="268"/>
      <c r="K4202" s="268"/>
      <c r="L4202" s="273"/>
      <c r="M4202" s="274"/>
      <c r="N4202" s="275"/>
      <c r="O4202" s="275"/>
      <c r="P4202" s="275"/>
      <c r="Q4202" s="275"/>
      <c r="R4202" s="275"/>
      <c r="S4202" s="275"/>
      <c r="T4202" s="276"/>
      <c r="U4202" s="16"/>
      <c r="V4202" s="16"/>
      <c r="W4202" s="16"/>
      <c r="X4202" s="16"/>
      <c r="Y4202" s="16"/>
      <c r="Z4202" s="16"/>
      <c r="AA4202" s="16"/>
      <c r="AB4202" s="16"/>
      <c r="AC4202" s="16"/>
      <c r="AD4202" s="16"/>
      <c r="AE4202" s="16"/>
      <c r="AT4202" s="277" t="s">
        <v>193</v>
      </c>
      <c r="AU4202" s="277" t="s">
        <v>82</v>
      </c>
      <c r="AV4202" s="16" t="s">
        <v>100</v>
      </c>
      <c r="AW4202" s="16" t="s">
        <v>33</v>
      </c>
      <c r="AX4202" s="16" t="s">
        <v>72</v>
      </c>
      <c r="AY4202" s="277" t="s">
        <v>180</v>
      </c>
    </row>
    <row r="4203" s="15" customFormat="1">
      <c r="A4203" s="15"/>
      <c r="B4203" s="256"/>
      <c r="C4203" s="257"/>
      <c r="D4203" s="228" t="s">
        <v>193</v>
      </c>
      <c r="E4203" s="258" t="s">
        <v>19</v>
      </c>
      <c r="F4203" s="259" t="s">
        <v>353</v>
      </c>
      <c r="G4203" s="257"/>
      <c r="H4203" s="260">
        <v>726.52300000000014</v>
      </c>
      <c r="I4203" s="261"/>
      <c r="J4203" s="257"/>
      <c r="K4203" s="257"/>
      <c r="L4203" s="262"/>
      <c r="M4203" s="263"/>
      <c r="N4203" s="264"/>
      <c r="O4203" s="264"/>
      <c r="P4203" s="264"/>
      <c r="Q4203" s="264"/>
      <c r="R4203" s="264"/>
      <c r="S4203" s="264"/>
      <c r="T4203" s="265"/>
      <c r="U4203" s="15"/>
      <c r="V4203" s="15"/>
      <c r="W4203" s="15"/>
      <c r="X4203" s="15"/>
      <c r="Y4203" s="15"/>
      <c r="Z4203" s="15"/>
      <c r="AA4203" s="15"/>
      <c r="AB4203" s="15"/>
      <c r="AC4203" s="15"/>
      <c r="AD4203" s="15"/>
      <c r="AE4203" s="15"/>
      <c r="AT4203" s="266" t="s">
        <v>193</v>
      </c>
      <c r="AU4203" s="266" t="s">
        <v>82</v>
      </c>
      <c r="AV4203" s="15" t="s">
        <v>187</v>
      </c>
      <c r="AW4203" s="15" t="s">
        <v>33</v>
      </c>
      <c r="AX4203" s="15" t="s">
        <v>80</v>
      </c>
      <c r="AY4203" s="266" t="s">
        <v>180</v>
      </c>
    </row>
    <row r="4204" s="2" customFormat="1" ht="16.5" customHeight="1">
      <c r="A4204" s="40"/>
      <c r="B4204" s="41"/>
      <c r="C4204" s="215" t="s">
        <v>4651</v>
      </c>
      <c r="D4204" s="215" t="s">
        <v>182</v>
      </c>
      <c r="E4204" s="216" t="s">
        <v>4652</v>
      </c>
      <c r="F4204" s="217" t="s">
        <v>4653</v>
      </c>
      <c r="G4204" s="218" t="s">
        <v>185</v>
      </c>
      <c r="H4204" s="219">
        <v>874.73000000000002</v>
      </c>
      <c r="I4204" s="220"/>
      <c r="J4204" s="221">
        <f>ROUND(I4204*H4204,2)</f>
        <v>0</v>
      </c>
      <c r="K4204" s="217" t="s">
        <v>186</v>
      </c>
      <c r="L4204" s="46"/>
      <c r="M4204" s="222" t="s">
        <v>19</v>
      </c>
      <c r="N4204" s="223" t="s">
        <v>43</v>
      </c>
      <c r="O4204" s="86"/>
      <c r="P4204" s="224">
        <f>O4204*H4204</f>
        <v>0</v>
      </c>
      <c r="Q4204" s="224">
        <v>0</v>
      </c>
      <c r="R4204" s="224">
        <f>Q4204*H4204</f>
        <v>0</v>
      </c>
      <c r="S4204" s="224">
        <v>0</v>
      </c>
      <c r="T4204" s="225">
        <f>S4204*H4204</f>
        <v>0</v>
      </c>
      <c r="U4204" s="40"/>
      <c r="V4204" s="40"/>
      <c r="W4204" s="40"/>
      <c r="X4204" s="40"/>
      <c r="Y4204" s="40"/>
      <c r="Z4204" s="40"/>
      <c r="AA4204" s="40"/>
      <c r="AB4204" s="40"/>
      <c r="AC4204" s="40"/>
      <c r="AD4204" s="40"/>
      <c r="AE4204" s="40"/>
      <c r="AR4204" s="226" t="s">
        <v>286</v>
      </c>
      <c r="AT4204" s="226" t="s">
        <v>182</v>
      </c>
      <c r="AU4204" s="226" t="s">
        <v>82</v>
      </c>
      <c r="AY4204" s="19" t="s">
        <v>180</v>
      </c>
      <c r="BE4204" s="227">
        <f>IF(N4204="základní",J4204,0)</f>
        <v>0</v>
      </c>
      <c r="BF4204" s="227">
        <f>IF(N4204="snížená",J4204,0)</f>
        <v>0</v>
      </c>
      <c r="BG4204" s="227">
        <f>IF(N4204="zákl. přenesená",J4204,0)</f>
        <v>0</v>
      </c>
      <c r="BH4204" s="227">
        <f>IF(N4204="sníž. přenesená",J4204,0)</f>
        <v>0</v>
      </c>
      <c r="BI4204" s="227">
        <f>IF(N4204="nulová",J4204,0)</f>
        <v>0</v>
      </c>
      <c r="BJ4204" s="19" t="s">
        <v>80</v>
      </c>
      <c r="BK4204" s="227">
        <f>ROUND(I4204*H4204,2)</f>
        <v>0</v>
      </c>
      <c r="BL4204" s="19" t="s">
        <v>286</v>
      </c>
      <c r="BM4204" s="226" t="s">
        <v>4654</v>
      </c>
    </row>
    <row r="4205" s="2" customFormat="1">
      <c r="A4205" s="40"/>
      <c r="B4205" s="41"/>
      <c r="C4205" s="42"/>
      <c r="D4205" s="228" t="s">
        <v>189</v>
      </c>
      <c r="E4205" s="42"/>
      <c r="F4205" s="229" t="s">
        <v>4655</v>
      </c>
      <c r="G4205" s="42"/>
      <c r="H4205" s="42"/>
      <c r="I4205" s="230"/>
      <c r="J4205" s="42"/>
      <c r="K4205" s="42"/>
      <c r="L4205" s="46"/>
      <c r="M4205" s="231"/>
      <c r="N4205" s="232"/>
      <c r="O4205" s="86"/>
      <c r="P4205" s="86"/>
      <c r="Q4205" s="86"/>
      <c r="R4205" s="86"/>
      <c r="S4205" s="86"/>
      <c r="T4205" s="87"/>
      <c r="U4205" s="40"/>
      <c r="V4205" s="40"/>
      <c r="W4205" s="40"/>
      <c r="X4205" s="40"/>
      <c r="Y4205" s="40"/>
      <c r="Z4205" s="40"/>
      <c r="AA4205" s="40"/>
      <c r="AB4205" s="40"/>
      <c r="AC4205" s="40"/>
      <c r="AD4205" s="40"/>
      <c r="AE4205" s="40"/>
      <c r="AT4205" s="19" t="s">
        <v>189</v>
      </c>
      <c r="AU4205" s="19" t="s">
        <v>82</v>
      </c>
    </row>
    <row r="4206" s="2" customFormat="1">
      <c r="A4206" s="40"/>
      <c r="B4206" s="41"/>
      <c r="C4206" s="42"/>
      <c r="D4206" s="233" t="s">
        <v>191</v>
      </c>
      <c r="E4206" s="42"/>
      <c r="F4206" s="234" t="s">
        <v>4656</v>
      </c>
      <c r="G4206" s="42"/>
      <c r="H4206" s="42"/>
      <c r="I4206" s="230"/>
      <c r="J4206" s="42"/>
      <c r="K4206" s="42"/>
      <c r="L4206" s="46"/>
      <c r="M4206" s="231"/>
      <c r="N4206" s="232"/>
      <c r="O4206" s="86"/>
      <c r="P4206" s="86"/>
      <c r="Q4206" s="86"/>
      <c r="R4206" s="86"/>
      <c r="S4206" s="86"/>
      <c r="T4206" s="87"/>
      <c r="U4206" s="40"/>
      <c r="V4206" s="40"/>
      <c r="W4206" s="40"/>
      <c r="X4206" s="40"/>
      <c r="Y4206" s="40"/>
      <c r="Z4206" s="40"/>
      <c r="AA4206" s="40"/>
      <c r="AB4206" s="40"/>
      <c r="AC4206" s="40"/>
      <c r="AD4206" s="40"/>
      <c r="AE4206" s="40"/>
      <c r="AT4206" s="19" t="s">
        <v>191</v>
      </c>
      <c r="AU4206" s="19" t="s">
        <v>82</v>
      </c>
    </row>
    <row r="4207" s="14" customFormat="1">
      <c r="A4207" s="14"/>
      <c r="B4207" s="246"/>
      <c r="C4207" s="247"/>
      <c r="D4207" s="228" t="s">
        <v>193</v>
      </c>
      <c r="E4207" s="248" t="s">
        <v>19</v>
      </c>
      <c r="F4207" s="249" t="s">
        <v>1218</v>
      </c>
      <c r="G4207" s="247"/>
      <c r="H4207" s="248" t="s">
        <v>19</v>
      </c>
      <c r="I4207" s="250"/>
      <c r="J4207" s="247"/>
      <c r="K4207" s="247"/>
      <c r="L4207" s="251"/>
      <c r="M4207" s="252"/>
      <c r="N4207" s="253"/>
      <c r="O4207" s="253"/>
      <c r="P4207" s="253"/>
      <c r="Q4207" s="253"/>
      <c r="R4207" s="253"/>
      <c r="S4207" s="253"/>
      <c r="T4207" s="254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T4207" s="255" t="s">
        <v>193</v>
      </c>
      <c r="AU4207" s="255" t="s">
        <v>82</v>
      </c>
      <c r="AV4207" s="14" t="s">
        <v>80</v>
      </c>
      <c r="AW4207" s="14" t="s">
        <v>33</v>
      </c>
      <c r="AX4207" s="14" t="s">
        <v>72</v>
      </c>
      <c r="AY4207" s="255" t="s">
        <v>180</v>
      </c>
    </row>
    <row r="4208" s="14" customFormat="1">
      <c r="A4208" s="14"/>
      <c r="B4208" s="246"/>
      <c r="C4208" s="247"/>
      <c r="D4208" s="228" t="s">
        <v>193</v>
      </c>
      <c r="E4208" s="248" t="s">
        <v>19</v>
      </c>
      <c r="F4208" s="249" t="s">
        <v>2905</v>
      </c>
      <c r="G4208" s="247"/>
      <c r="H4208" s="248" t="s">
        <v>19</v>
      </c>
      <c r="I4208" s="250"/>
      <c r="J4208" s="247"/>
      <c r="K4208" s="247"/>
      <c r="L4208" s="251"/>
      <c r="M4208" s="252"/>
      <c r="N4208" s="253"/>
      <c r="O4208" s="253"/>
      <c r="P4208" s="253"/>
      <c r="Q4208" s="253"/>
      <c r="R4208" s="253"/>
      <c r="S4208" s="253"/>
      <c r="T4208" s="254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T4208" s="255" t="s">
        <v>193</v>
      </c>
      <c r="AU4208" s="255" t="s">
        <v>82</v>
      </c>
      <c r="AV4208" s="14" t="s">
        <v>80</v>
      </c>
      <c r="AW4208" s="14" t="s">
        <v>33</v>
      </c>
      <c r="AX4208" s="14" t="s">
        <v>72</v>
      </c>
      <c r="AY4208" s="255" t="s">
        <v>180</v>
      </c>
    </row>
    <row r="4209" s="13" customFormat="1">
      <c r="A4209" s="13"/>
      <c r="B4209" s="235"/>
      <c r="C4209" s="236"/>
      <c r="D4209" s="228" t="s">
        <v>193</v>
      </c>
      <c r="E4209" s="237" t="s">
        <v>19</v>
      </c>
      <c r="F4209" s="238" t="s">
        <v>2906</v>
      </c>
      <c r="G4209" s="236"/>
      <c r="H4209" s="239">
        <v>88.439999999999998</v>
      </c>
      <c r="I4209" s="240"/>
      <c r="J4209" s="236"/>
      <c r="K4209" s="236"/>
      <c r="L4209" s="241"/>
      <c r="M4209" s="242"/>
      <c r="N4209" s="243"/>
      <c r="O4209" s="243"/>
      <c r="P4209" s="243"/>
      <c r="Q4209" s="243"/>
      <c r="R4209" s="243"/>
      <c r="S4209" s="243"/>
      <c r="T4209" s="244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45" t="s">
        <v>193</v>
      </c>
      <c r="AU4209" s="245" t="s">
        <v>82</v>
      </c>
      <c r="AV4209" s="13" t="s">
        <v>82</v>
      </c>
      <c r="AW4209" s="13" t="s">
        <v>33</v>
      </c>
      <c r="AX4209" s="13" t="s">
        <v>72</v>
      </c>
      <c r="AY4209" s="245" t="s">
        <v>180</v>
      </c>
    </row>
    <row r="4210" s="14" customFormat="1">
      <c r="A4210" s="14"/>
      <c r="B4210" s="246"/>
      <c r="C4210" s="247"/>
      <c r="D4210" s="228" t="s">
        <v>193</v>
      </c>
      <c r="E4210" s="248" t="s">
        <v>19</v>
      </c>
      <c r="F4210" s="249" t="s">
        <v>2907</v>
      </c>
      <c r="G4210" s="247"/>
      <c r="H4210" s="248" t="s">
        <v>19</v>
      </c>
      <c r="I4210" s="250"/>
      <c r="J4210" s="247"/>
      <c r="K4210" s="247"/>
      <c r="L4210" s="251"/>
      <c r="M4210" s="252"/>
      <c r="N4210" s="253"/>
      <c r="O4210" s="253"/>
      <c r="P4210" s="253"/>
      <c r="Q4210" s="253"/>
      <c r="R4210" s="253"/>
      <c r="S4210" s="253"/>
      <c r="T4210" s="254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T4210" s="255" t="s">
        <v>193</v>
      </c>
      <c r="AU4210" s="255" t="s">
        <v>82</v>
      </c>
      <c r="AV4210" s="14" t="s">
        <v>80</v>
      </c>
      <c r="AW4210" s="14" t="s">
        <v>33</v>
      </c>
      <c r="AX4210" s="14" t="s">
        <v>72</v>
      </c>
      <c r="AY4210" s="255" t="s">
        <v>180</v>
      </c>
    </row>
    <row r="4211" s="13" customFormat="1">
      <c r="A4211" s="13"/>
      <c r="B4211" s="235"/>
      <c r="C4211" s="236"/>
      <c r="D4211" s="228" t="s">
        <v>193</v>
      </c>
      <c r="E4211" s="237" t="s">
        <v>19</v>
      </c>
      <c r="F4211" s="238" t="s">
        <v>2908</v>
      </c>
      <c r="G4211" s="236"/>
      <c r="H4211" s="239">
        <v>14.869999999999999</v>
      </c>
      <c r="I4211" s="240"/>
      <c r="J4211" s="236"/>
      <c r="K4211" s="236"/>
      <c r="L4211" s="241"/>
      <c r="M4211" s="242"/>
      <c r="N4211" s="243"/>
      <c r="O4211" s="243"/>
      <c r="P4211" s="243"/>
      <c r="Q4211" s="243"/>
      <c r="R4211" s="243"/>
      <c r="S4211" s="243"/>
      <c r="T4211" s="244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T4211" s="245" t="s">
        <v>193</v>
      </c>
      <c r="AU4211" s="245" t="s">
        <v>82</v>
      </c>
      <c r="AV4211" s="13" t="s">
        <v>82</v>
      </c>
      <c r="AW4211" s="13" t="s">
        <v>33</v>
      </c>
      <c r="AX4211" s="13" t="s">
        <v>72</v>
      </c>
      <c r="AY4211" s="245" t="s">
        <v>180</v>
      </c>
    </row>
    <row r="4212" s="14" customFormat="1">
      <c r="A4212" s="14"/>
      <c r="B4212" s="246"/>
      <c r="C4212" s="247"/>
      <c r="D4212" s="228" t="s">
        <v>193</v>
      </c>
      <c r="E4212" s="248" t="s">
        <v>19</v>
      </c>
      <c r="F4212" s="249" t="s">
        <v>1729</v>
      </c>
      <c r="G4212" s="247"/>
      <c r="H4212" s="248" t="s">
        <v>19</v>
      </c>
      <c r="I4212" s="250"/>
      <c r="J4212" s="247"/>
      <c r="K4212" s="247"/>
      <c r="L4212" s="251"/>
      <c r="M4212" s="252"/>
      <c r="N4212" s="253"/>
      <c r="O4212" s="253"/>
      <c r="P4212" s="253"/>
      <c r="Q4212" s="253"/>
      <c r="R4212" s="253"/>
      <c r="S4212" s="253"/>
      <c r="T4212" s="254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T4212" s="255" t="s">
        <v>193</v>
      </c>
      <c r="AU4212" s="255" t="s">
        <v>82</v>
      </c>
      <c r="AV4212" s="14" t="s">
        <v>80</v>
      </c>
      <c r="AW4212" s="14" t="s">
        <v>33</v>
      </c>
      <c r="AX4212" s="14" t="s">
        <v>72</v>
      </c>
      <c r="AY4212" s="255" t="s">
        <v>180</v>
      </c>
    </row>
    <row r="4213" s="14" customFormat="1">
      <c r="A4213" s="14"/>
      <c r="B4213" s="246"/>
      <c r="C4213" s="247"/>
      <c r="D4213" s="228" t="s">
        <v>193</v>
      </c>
      <c r="E4213" s="248" t="s">
        <v>19</v>
      </c>
      <c r="F4213" s="249" t="s">
        <v>2909</v>
      </c>
      <c r="G4213" s="247"/>
      <c r="H4213" s="248" t="s">
        <v>19</v>
      </c>
      <c r="I4213" s="250"/>
      <c r="J4213" s="247"/>
      <c r="K4213" s="247"/>
      <c r="L4213" s="251"/>
      <c r="M4213" s="252"/>
      <c r="N4213" s="253"/>
      <c r="O4213" s="253"/>
      <c r="P4213" s="253"/>
      <c r="Q4213" s="253"/>
      <c r="R4213" s="253"/>
      <c r="S4213" s="253"/>
      <c r="T4213" s="254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T4213" s="255" t="s">
        <v>193</v>
      </c>
      <c r="AU4213" s="255" t="s">
        <v>82</v>
      </c>
      <c r="AV4213" s="14" t="s">
        <v>80</v>
      </c>
      <c r="AW4213" s="14" t="s">
        <v>33</v>
      </c>
      <c r="AX4213" s="14" t="s">
        <v>72</v>
      </c>
      <c r="AY4213" s="255" t="s">
        <v>180</v>
      </c>
    </row>
    <row r="4214" s="13" customFormat="1">
      <c r="A4214" s="13"/>
      <c r="B4214" s="235"/>
      <c r="C4214" s="236"/>
      <c r="D4214" s="228" t="s">
        <v>193</v>
      </c>
      <c r="E4214" s="237" t="s">
        <v>19</v>
      </c>
      <c r="F4214" s="238" t="s">
        <v>2910</v>
      </c>
      <c r="G4214" s="236"/>
      <c r="H4214" s="239">
        <v>129.94</v>
      </c>
      <c r="I4214" s="240"/>
      <c r="J4214" s="236"/>
      <c r="K4214" s="236"/>
      <c r="L4214" s="241"/>
      <c r="M4214" s="242"/>
      <c r="N4214" s="243"/>
      <c r="O4214" s="243"/>
      <c r="P4214" s="243"/>
      <c r="Q4214" s="243"/>
      <c r="R4214" s="243"/>
      <c r="S4214" s="243"/>
      <c r="T4214" s="244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T4214" s="245" t="s">
        <v>193</v>
      </c>
      <c r="AU4214" s="245" t="s">
        <v>82</v>
      </c>
      <c r="AV4214" s="13" t="s">
        <v>82</v>
      </c>
      <c r="AW4214" s="13" t="s">
        <v>33</v>
      </c>
      <c r="AX4214" s="13" t="s">
        <v>72</v>
      </c>
      <c r="AY4214" s="245" t="s">
        <v>180</v>
      </c>
    </row>
    <row r="4215" s="16" customFormat="1">
      <c r="A4215" s="16"/>
      <c r="B4215" s="267"/>
      <c r="C4215" s="268"/>
      <c r="D4215" s="228" t="s">
        <v>193</v>
      </c>
      <c r="E4215" s="269" t="s">
        <v>19</v>
      </c>
      <c r="F4215" s="270" t="s">
        <v>473</v>
      </c>
      <c r="G4215" s="268"/>
      <c r="H4215" s="271">
        <v>233.25</v>
      </c>
      <c r="I4215" s="272"/>
      <c r="J4215" s="268"/>
      <c r="K4215" s="268"/>
      <c r="L4215" s="273"/>
      <c r="M4215" s="274"/>
      <c r="N4215" s="275"/>
      <c r="O4215" s="275"/>
      <c r="P4215" s="275"/>
      <c r="Q4215" s="275"/>
      <c r="R4215" s="275"/>
      <c r="S4215" s="275"/>
      <c r="T4215" s="276"/>
      <c r="U4215" s="16"/>
      <c r="V4215" s="16"/>
      <c r="W4215" s="16"/>
      <c r="X4215" s="16"/>
      <c r="Y4215" s="16"/>
      <c r="Z4215" s="16"/>
      <c r="AA4215" s="16"/>
      <c r="AB4215" s="16"/>
      <c r="AC4215" s="16"/>
      <c r="AD4215" s="16"/>
      <c r="AE4215" s="16"/>
      <c r="AT4215" s="277" t="s">
        <v>193</v>
      </c>
      <c r="AU4215" s="277" t="s">
        <v>82</v>
      </c>
      <c r="AV4215" s="16" t="s">
        <v>100</v>
      </c>
      <c r="AW4215" s="16" t="s">
        <v>33</v>
      </c>
      <c r="AX4215" s="16" t="s">
        <v>72</v>
      </c>
      <c r="AY4215" s="277" t="s">
        <v>180</v>
      </c>
    </row>
    <row r="4216" s="14" customFormat="1">
      <c r="A4216" s="14"/>
      <c r="B4216" s="246"/>
      <c r="C4216" s="247"/>
      <c r="D4216" s="228" t="s">
        <v>193</v>
      </c>
      <c r="E4216" s="248" t="s">
        <v>19</v>
      </c>
      <c r="F4216" s="249" t="s">
        <v>1770</v>
      </c>
      <c r="G4216" s="247"/>
      <c r="H4216" s="248" t="s">
        <v>19</v>
      </c>
      <c r="I4216" s="250"/>
      <c r="J4216" s="247"/>
      <c r="K4216" s="247"/>
      <c r="L4216" s="251"/>
      <c r="M4216" s="252"/>
      <c r="N4216" s="253"/>
      <c r="O4216" s="253"/>
      <c r="P4216" s="253"/>
      <c r="Q4216" s="253"/>
      <c r="R4216" s="253"/>
      <c r="S4216" s="253"/>
      <c r="T4216" s="254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T4216" s="255" t="s">
        <v>193</v>
      </c>
      <c r="AU4216" s="255" t="s">
        <v>82</v>
      </c>
      <c r="AV4216" s="14" t="s">
        <v>80</v>
      </c>
      <c r="AW4216" s="14" t="s">
        <v>33</v>
      </c>
      <c r="AX4216" s="14" t="s">
        <v>72</v>
      </c>
      <c r="AY4216" s="255" t="s">
        <v>180</v>
      </c>
    </row>
    <row r="4217" s="14" customFormat="1">
      <c r="A4217" s="14"/>
      <c r="B4217" s="246"/>
      <c r="C4217" s="247"/>
      <c r="D4217" s="228" t="s">
        <v>193</v>
      </c>
      <c r="E4217" s="248" t="s">
        <v>19</v>
      </c>
      <c r="F4217" s="249" t="s">
        <v>2913</v>
      </c>
      <c r="G4217" s="247"/>
      <c r="H4217" s="248" t="s">
        <v>19</v>
      </c>
      <c r="I4217" s="250"/>
      <c r="J4217" s="247"/>
      <c r="K4217" s="247"/>
      <c r="L4217" s="251"/>
      <c r="M4217" s="252"/>
      <c r="N4217" s="253"/>
      <c r="O4217" s="253"/>
      <c r="P4217" s="253"/>
      <c r="Q4217" s="253"/>
      <c r="R4217" s="253"/>
      <c r="S4217" s="253"/>
      <c r="T4217" s="254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T4217" s="255" t="s">
        <v>193</v>
      </c>
      <c r="AU4217" s="255" t="s">
        <v>82</v>
      </c>
      <c r="AV4217" s="14" t="s">
        <v>80</v>
      </c>
      <c r="AW4217" s="14" t="s">
        <v>33</v>
      </c>
      <c r="AX4217" s="14" t="s">
        <v>72</v>
      </c>
      <c r="AY4217" s="255" t="s">
        <v>180</v>
      </c>
    </row>
    <row r="4218" s="13" customFormat="1">
      <c r="A4218" s="13"/>
      <c r="B4218" s="235"/>
      <c r="C4218" s="236"/>
      <c r="D4218" s="228" t="s">
        <v>193</v>
      </c>
      <c r="E4218" s="237" t="s">
        <v>19</v>
      </c>
      <c r="F4218" s="238" t="s">
        <v>2914</v>
      </c>
      <c r="G4218" s="236"/>
      <c r="H4218" s="239">
        <v>138.75</v>
      </c>
      <c r="I4218" s="240"/>
      <c r="J4218" s="236"/>
      <c r="K4218" s="236"/>
      <c r="L4218" s="241"/>
      <c r="M4218" s="242"/>
      <c r="N4218" s="243"/>
      <c r="O4218" s="243"/>
      <c r="P4218" s="243"/>
      <c r="Q4218" s="243"/>
      <c r="R4218" s="243"/>
      <c r="S4218" s="243"/>
      <c r="T4218" s="244"/>
      <c r="U4218" s="13"/>
      <c r="V4218" s="13"/>
      <c r="W4218" s="13"/>
      <c r="X4218" s="13"/>
      <c r="Y4218" s="13"/>
      <c r="Z4218" s="13"/>
      <c r="AA4218" s="13"/>
      <c r="AB4218" s="13"/>
      <c r="AC4218" s="13"/>
      <c r="AD4218" s="13"/>
      <c r="AE4218" s="13"/>
      <c r="AT4218" s="245" t="s">
        <v>193</v>
      </c>
      <c r="AU4218" s="245" t="s">
        <v>82</v>
      </c>
      <c r="AV4218" s="13" t="s">
        <v>82</v>
      </c>
      <c r="AW4218" s="13" t="s">
        <v>33</v>
      </c>
      <c r="AX4218" s="13" t="s">
        <v>72</v>
      </c>
      <c r="AY4218" s="245" t="s">
        <v>180</v>
      </c>
    </row>
    <row r="4219" s="14" customFormat="1">
      <c r="A4219" s="14"/>
      <c r="B4219" s="246"/>
      <c r="C4219" s="247"/>
      <c r="D4219" s="228" t="s">
        <v>193</v>
      </c>
      <c r="E4219" s="248" t="s">
        <v>19</v>
      </c>
      <c r="F4219" s="249" t="s">
        <v>2915</v>
      </c>
      <c r="G4219" s="247"/>
      <c r="H4219" s="248" t="s">
        <v>19</v>
      </c>
      <c r="I4219" s="250"/>
      <c r="J4219" s="247"/>
      <c r="K4219" s="247"/>
      <c r="L4219" s="251"/>
      <c r="M4219" s="252"/>
      <c r="N4219" s="253"/>
      <c r="O4219" s="253"/>
      <c r="P4219" s="253"/>
      <c r="Q4219" s="253"/>
      <c r="R4219" s="253"/>
      <c r="S4219" s="253"/>
      <c r="T4219" s="254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T4219" s="255" t="s">
        <v>193</v>
      </c>
      <c r="AU4219" s="255" t="s">
        <v>82</v>
      </c>
      <c r="AV4219" s="14" t="s">
        <v>80</v>
      </c>
      <c r="AW4219" s="14" t="s">
        <v>33</v>
      </c>
      <c r="AX4219" s="14" t="s">
        <v>72</v>
      </c>
      <c r="AY4219" s="255" t="s">
        <v>180</v>
      </c>
    </row>
    <row r="4220" s="13" customFormat="1">
      <c r="A4220" s="13"/>
      <c r="B4220" s="235"/>
      <c r="C4220" s="236"/>
      <c r="D4220" s="228" t="s">
        <v>193</v>
      </c>
      <c r="E4220" s="237" t="s">
        <v>19</v>
      </c>
      <c r="F4220" s="238" t="s">
        <v>2916</v>
      </c>
      <c r="G4220" s="236"/>
      <c r="H4220" s="239">
        <v>31.390000000000001</v>
      </c>
      <c r="I4220" s="240"/>
      <c r="J4220" s="236"/>
      <c r="K4220" s="236"/>
      <c r="L4220" s="241"/>
      <c r="M4220" s="242"/>
      <c r="N4220" s="243"/>
      <c r="O4220" s="243"/>
      <c r="P4220" s="243"/>
      <c r="Q4220" s="243"/>
      <c r="R4220" s="243"/>
      <c r="S4220" s="243"/>
      <c r="T4220" s="244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45" t="s">
        <v>193</v>
      </c>
      <c r="AU4220" s="245" t="s">
        <v>82</v>
      </c>
      <c r="AV4220" s="13" t="s">
        <v>82</v>
      </c>
      <c r="AW4220" s="13" t="s">
        <v>33</v>
      </c>
      <c r="AX4220" s="13" t="s">
        <v>72</v>
      </c>
      <c r="AY4220" s="245" t="s">
        <v>180</v>
      </c>
    </row>
    <row r="4221" s="14" customFormat="1">
      <c r="A4221" s="14"/>
      <c r="B4221" s="246"/>
      <c r="C4221" s="247"/>
      <c r="D4221" s="228" t="s">
        <v>193</v>
      </c>
      <c r="E4221" s="248" t="s">
        <v>19</v>
      </c>
      <c r="F4221" s="249" t="s">
        <v>2917</v>
      </c>
      <c r="G4221" s="247"/>
      <c r="H4221" s="248" t="s">
        <v>19</v>
      </c>
      <c r="I4221" s="250"/>
      <c r="J4221" s="247"/>
      <c r="K4221" s="247"/>
      <c r="L4221" s="251"/>
      <c r="M4221" s="252"/>
      <c r="N4221" s="253"/>
      <c r="O4221" s="253"/>
      <c r="P4221" s="253"/>
      <c r="Q4221" s="253"/>
      <c r="R4221" s="253"/>
      <c r="S4221" s="253"/>
      <c r="T4221" s="254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T4221" s="255" t="s">
        <v>193</v>
      </c>
      <c r="AU4221" s="255" t="s">
        <v>82</v>
      </c>
      <c r="AV4221" s="14" t="s">
        <v>80</v>
      </c>
      <c r="AW4221" s="14" t="s">
        <v>33</v>
      </c>
      <c r="AX4221" s="14" t="s">
        <v>72</v>
      </c>
      <c r="AY4221" s="255" t="s">
        <v>180</v>
      </c>
    </row>
    <row r="4222" s="13" customFormat="1">
      <c r="A4222" s="13"/>
      <c r="B4222" s="235"/>
      <c r="C4222" s="236"/>
      <c r="D4222" s="228" t="s">
        <v>193</v>
      </c>
      <c r="E4222" s="237" t="s">
        <v>19</v>
      </c>
      <c r="F4222" s="238" t="s">
        <v>2918</v>
      </c>
      <c r="G4222" s="236"/>
      <c r="H4222" s="239">
        <v>18.280000000000001</v>
      </c>
      <c r="I4222" s="240"/>
      <c r="J4222" s="236"/>
      <c r="K4222" s="236"/>
      <c r="L4222" s="241"/>
      <c r="M4222" s="242"/>
      <c r="N4222" s="243"/>
      <c r="O4222" s="243"/>
      <c r="P4222" s="243"/>
      <c r="Q4222" s="243"/>
      <c r="R4222" s="243"/>
      <c r="S4222" s="243"/>
      <c r="T4222" s="244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T4222" s="245" t="s">
        <v>193</v>
      </c>
      <c r="AU4222" s="245" t="s">
        <v>82</v>
      </c>
      <c r="AV4222" s="13" t="s">
        <v>82</v>
      </c>
      <c r="AW4222" s="13" t="s">
        <v>33</v>
      </c>
      <c r="AX4222" s="13" t="s">
        <v>72</v>
      </c>
      <c r="AY4222" s="245" t="s">
        <v>180</v>
      </c>
    </row>
    <row r="4223" s="14" customFormat="1">
      <c r="A4223" s="14"/>
      <c r="B4223" s="246"/>
      <c r="C4223" s="247"/>
      <c r="D4223" s="228" t="s">
        <v>193</v>
      </c>
      <c r="E4223" s="248" t="s">
        <v>19</v>
      </c>
      <c r="F4223" s="249" t="s">
        <v>1774</v>
      </c>
      <c r="G4223" s="247"/>
      <c r="H4223" s="248" t="s">
        <v>19</v>
      </c>
      <c r="I4223" s="250"/>
      <c r="J4223" s="247"/>
      <c r="K4223" s="247"/>
      <c r="L4223" s="251"/>
      <c r="M4223" s="252"/>
      <c r="N4223" s="253"/>
      <c r="O4223" s="253"/>
      <c r="P4223" s="253"/>
      <c r="Q4223" s="253"/>
      <c r="R4223" s="253"/>
      <c r="S4223" s="253"/>
      <c r="T4223" s="254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T4223" s="255" t="s">
        <v>193</v>
      </c>
      <c r="AU4223" s="255" t="s">
        <v>82</v>
      </c>
      <c r="AV4223" s="14" t="s">
        <v>80</v>
      </c>
      <c r="AW4223" s="14" t="s">
        <v>33</v>
      </c>
      <c r="AX4223" s="14" t="s">
        <v>72</v>
      </c>
      <c r="AY4223" s="255" t="s">
        <v>180</v>
      </c>
    </row>
    <row r="4224" s="14" customFormat="1">
      <c r="A4224" s="14"/>
      <c r="B4224" s="246"/>
      <c r="C4224" s="247"/>
      <c r="D4224" s="228" t="s">
        <v>193</v>
      </c>
      <c r="E4224" s="248" t="s">
        <v>19</v>
      </c>
      <c r="F4224" s="249" t="s">
        <v>2919</v>
      </c>
      <c r="G4224" s="247"/>
      <c r="H4224" s="248" t="s">
        <v>19</v>
      </c>
      <c r="I4224" s="250"/>
      <c r="J4224" s="247"/>
      <c r="K4224" s="247"/>
      <c r="L4224" s="251"/>
      <c r="M4224" s="252"/>
      <c r="N4224" s="253"/>
      <c r="O4224" s="253"/>
      <c r="P4224" s="253"/>
      <c r="Q4224" s="253"/>
      <c r="R4224" s="253"/>
      <c r="S4224" s="253"/>
      <c r="T4224" s="254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T4224" s="255" t="s">
        <v>193</v>
      </c>
      <c r="AU4224" s="255" t="s">
        <v>82</v>
      </c>
      <c r="AV4224" s="14" t="s">
        <v>80</v>
      </c>
      <c r="AW4224" s="14" t="s">
        <v>33</v>
      </c>
      <c r="AX4224" s="14" t="s">
        <v>72</v>
      </c>
      <c r="AY4224" s="255" t="s">
        <v>180</v>
      </c>
    </row>
    <row r="4225" s="13" customFormat="1">
      <c r="A4225" s="13"/>
      <c r="B4225" s="235"/>
      <c r="C4225" s="236"/>
      <c r="D4225" s="228" t="s">
        <v>193</v>
      </c>
      <c r="E4225" s="237" t="s">
        <v>19</v>
      </c>
      <c r="F4225" s="238" t="s">
        <v>2920</v>
      </c>
      <c r="G4225" s="236"/>
      <c r="H4225" s="239">
        <v>71.430000000000007</v>
      </c>
      <c r="I4225" s="240"/>
      <c r="J4225" s="236"/>
      <c r="K4225" s="236"/>
      <c r="L4225" s="241"/>
      <c r="M4225" s="242"/>
      <c r="N4225" s="243"/>
      <c r="O4225" s="243"/>
      <c r="P4225" s="243"/>
      <c r="Q4225" s="243"/>
      <c r="R4225" s="243"/>
      <c r="S4225" s="243"/>
      <c r="T4225" s="244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T4225" s="245" t="s">
        <v>193</v>
      </c>
      <c r="AU4225" s="245" t="s">
        <v>82</v>
      </c>
      <c r="AV4225" s="13" t="s">
        <v>82</v>
      </c>
      <c r="AW4225" s="13" t="s">
        <v>33</v>
      </c>
      <c r="AX4225" s="13" t="s">
        <v>72</v>
      </c>
      <c r="AY4225" s="245" t="s">
        <v>180</v>
      </c>
    </row>
    <row r="4226" s="14" customFormat="1">
      <c r="A4226" s="14"/>
      <c r="B4226" s="246"/>
      <c r="C4226" s="247"/>
      <c r="D4226" s="228" t="s">
        <v>193</v>
      </c>
      <c r="E4226" s="248" t="s">
        <v>19</v>
      </c>
      <c r="F4226" s="249" t="s">
        <v>2921</v>
      </c>
      <c r="G4226" s="247"/>
      <c r="H4226" s="248" t="s">
        <v>19</v>
      </c>
      <c r="I4226" s="250"/>
      <c r="J4226" s="247"/>
      <c r="K4226" s="247"/>
      <c r="L4226" s="251"/>
      <c r="M4226" s="252"/>
      <c r="N4226" s="253"/>
      <c r="O4226" s="253"/>
      <c r="P4226" s="253"/>
      <c r="Q4226" s="253"/>
      <c r="R4226" s="253"/>
      <c r="S4226" s="253"/>
      <c r="T4226" s="254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T4226" s="255" t="s">
        <v>193</v>
      </c>
      <c r="AU4226" s="255" t="s">
        <v>82</v>
      </c>
      <c r="AV4226" s="14" t="s">
        <v>80</v>
      </c>
      <c r="AW4226" s="14" t="s">
        <v>33</v>
      </c>
      <c r="AX4226" s="14" t="s">
        <v>72</v>
      </c>
      <c r="AY4226" s="255" t="s">
        <v>180</v>
      </c>
    </row>
    <row r="4227" s="13" customFormat="1">
      <c r="A4227" s="13"/>
      <c r="B4227" s="235"/>
      <c r="C4227" s="236"/>
      <c r="D4227" s="228" t="s">
        <v>193</v>
      </c>
      <c r="E4227" s="237" t="s">
        <v>19</v>
      </c>
      <c r="F4227" s="238" t="s">
        <v>2922</v>
      </c>
      <c r="G4227" s="236"/>
      <c r="H4227" s="239">
        <v>65.030000000000001</v>
      </c>
      <c r="I4227" s="240"/>
      <c r="J4227" s="236"/>
      <c r="K4227" s="236"/>
      <c r="L4227" s="241"/>
      <c r="M4227" s="242"/>
      <c r="N4227" s="243"/>
      <c r="O4227" s="243"/>
      <c r="P4227" s="243"/>
      <c r="Q4227" s="243"/>
      <c r="R4227" s="243"/>
      <c r="S4227" s="243"/>
      <c r="T4227" s="244"/>
      <c r="U4227" s="13"/>
      <c r="V4227" s="13"/>
      <c r="W4227" s="13"/>
      <c r="X4227" s="13"/>
      <c r="Y4227" s="13"/>
      <c r="Z4227" s="13"/>
      <c r="AA4227" s="13"/>
      <c r="AB4227" s="13"/>
      <c r="AC4227" s="13"/>
      <c r="AD4227" s="13"/>
      <c r="AE4227" s="13"/>
      <c r="AT4227" s="245" t="s">
        <v>193</v>
      </c>
      <c r="AU4227" s="245" t="s">
        <v>82</v>
      </c>
      <c r="AV4227" s="13" t="s">
        <v>82</v>
      </c>
      <c r="AW4227" s="13" t="s">
        <v>33</v>
      </c>
      <c r="AX4227" s="13" t="s">
        <v>72</v>
      </c>
      <c r="AY4227" s="245" t="s">
        <v>180</v>
      </c>
    </row>
    <row r="4228" s="14" customFormat="1">
      <c r="A4228" s="14"/>
      <c r="B4228" s="246"/>
      <c r="C4228" s="247"/>
      <c r="D4228" s="228" t="s">
        <v>193</v>
      </c>
      <c r="E4228" s="248" t="s">
        <v>19</v>
      </c>
      <c r="F4228" s="249" t="s">
        <v>2923</v>
      </c>
      <c r="G4228" s="247"/>
      <c r="H4228" s="248" t="s">
        <v>19</v>
      </c>
      <c r="I4228" s="250"/>
      <c r="J4228" s="247"/>
      <c r="K4228" s="247"/>
      <c r="L4228" s="251"/>
      <c r="M4228" s="252"/>
      <c r="N4228" s="253"/>
      <c r="O4228" s="253"/>
      <c r="P4228" s="253"/>
      <c r="Q4228" s="253"/>
      <c r="R4228" s="253"/>
      <c r="S4228" s="253"/>
      <c r="T4228" s="254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T4228" s="255" t="s">
        <v>193</v>
      </c>
      <c r="AU4228" s="255" t="s">
        <v>82</v>
      </c>
      <c r="AV4228" s="14" t="s">
        <v>80</v>
      </c>
      <c r="AW4228" s="14" t="s">
        <v>33</v>
      </c>
      <c r="AX4228" s="14" t="s">
        <v>72</v>
      </c>
      <c r="AY4228" s="255" t="s">
        <v>180</v>
      </c>
    </row>
    <row r="4229" s="13" customFormat="1">
      <c r="A4229" s="13"/>
      <c r="B4229" s="235"/>
      <c r="C4229" s="236"/>
      <c r="D4229" s="228" t="s">
        <v>193</v>
      </c>
      <c r="E4229" s="237" t="s">
        <v>19</v>
      </c>
      <c r="F4229" s="238" t="s">
        <v>2924</v>
      </c>
      <c r="G4229" s="236"/>
      <c r="H4229" s="239">
        <v>15.890000000000001</v>
      </c>
      <c r="I4229" s="240"/>
      <c r="J4229" s="236"/>
      <c r="K4229" s="236"/>
      <c r="L4229" s="241"/>
      <c r="M4229" s="242"/>
      <c r="N4229" s="243"/>
      <c r="O4229" s="243"/>
      <c r="P4229" s="243"/>
      <c r="Q4229" s="243"/>
      <c r="R4229" s="243"/>
      <c r="S4229" s="243"/>
      <c r="T4229" s="244"/>
      <c r="U4229" s="13"/>
      <c r="V4229" s="13"/>
      <c r="W4229" s="13"/>
      <c r="X4229" s="13"/>
      <c r="Y4229" s="13"/>
      <c r="Z4229" s="13"/>
      <c r="AA4229" s="13"/>
      <c r="AB4229" s="13"/>
      <c r="AC4229" s="13"/>
      <c r="AD4229" s="13"/>
      <c r="AE4229" s="13"/>
      <c r="AT4229" s="245" t="s">
        <v>193</v>
      </c>
      <c r="AU4229" s="245" t="s">
        <v>82</v>
      </c>
      <c r="AV4229" s="13" t="s">
        <v>82</v>
      </c>
      <c r="AW4229" s="13" t="s">
        <v>33</v>
      </c>
      <c r="AX4229" s="13" t="s">
        <v>72</v>
      </c>
      <c r="AY4229" s="245" t="s">
        <v>180</v>
      </c>
    </row>
    <row r="4230" s="14" customFormat="1">
      <c r="A4230" s="14"/>
      <c r="B4230" s="246"/>
      <c r="C4230" s="247"/>
      <c r="D4230" s="228" t="s">
        <v>193</v>
      </c>
      <c r="E4230" s="248" t="s">
        <v>19</v>
      </c>
      <c r="F4230" s="249" t="s">
        <v>2925</v>
      </c>
      <c r="G4230" s="247"/>
      <c r="H4230" s="248" t="s">
        <v>19</v>
      </c>
      <c r="I4230" s="250"/>
      <c r="J4230" s="247"/>
      <c r="K4230" s="247"/>
      <c r="L4230" s="251"/>
      <c r="M4230" s="252"/>
      <c r="N4230" s="253"/>
      <c r="O4230" s="253"/>
      <c r="P4230" s="253"/>
      <c r="Q4230" s="253"/>
      <c r="R4230" s="253"/>
      <c r="S4230" s="253"/>
      <c r="T4230" s="254"/>
      <c r="U4230" s="14"/>
      <c r="V4230" s="14"/>
      <c r="W4230" s="14"/>
      <c r="X4230" s="14"/>
      <c r="Y4230" s="14"/>
      <c r="Z4230" s="14"/>
      <c r="AA4230" s="14"/>
      <c r="AB4230" s="14"/>
      <c r="AC4230" s="14"/>
      <c r="AD4230" s="14"/>
      <c r="AE4230" s="14"/>
      <c r="AT4230" s="255" t="s">
        <v>193</v>
      </c>
      <c r="AU4230" s="255" t="s">
        <v>82</v>
      </c>
      <c r="AV4230" s="14" t="s">
        <v>80</v>
      </c>
      <c r="AW4230" s="14" t="s">
        <v>33</v>
      </c>
      <c r="AX4230" s="14" t="s">
        <v>72</v>
      </c>
      <c r="AY4230" s="255" t="s">
        <v>180</v>
      </c>
    </row>
    <row r="4231" s="13" customFormat="1">
      <c r="A4231" s="13"/>
      <c r="B4231" s="235"/>
      <c r="C4231" s="236"/>
      <c r="D4231" s="228" t="s">
        <v>193</v>
      </c>
      <c r="E4231" s="237" t="s">
        <v>19</v>
      </c>
      <c r="F4231" s="238" t="s">
        <v>2926</v>
      </c>
      <c r="G4231" s="236"/>
      <c r="H4231" s="239">
        <v>28.66</v>
      </c>
      <c r="I4231" s="240"/>
      <c r="J4231" s="236"/>
      <c r="K4231" s="236"/>
      <c r="L4231" s="241"/>
      <c r="M4231" s="242"/>
      <c r="N4231" s="243"/>
      <c r="O4231" s="243"/>
      <c r="P4231" s="243"/>
      <c r="Q4231" s="243"/>
      <c r="R4231" s="243"/>
      <c r="S4231" s="243"/>
      <c r="T4231" s="244"/>
      <c r="U4231" s="13"/>
      <c r="V4231" s="13"/>
      <c r="W4231" s="13"/>
      <c r="X4231" s="13"/>
      <c r="Y4231" s="13"/>
      <c r="Z4231" s="13"/>
      <c r="AA4231" s="13"/>
      <c r="AB4231" s="13"/>
      <c r="AC4231" s="13"/>
      <c r="AD4231" s="13"/>
      <c r="AE4231" s="13"/>
      <c r="AT4231" s="245" t="s">
        <v>193</v>
      </c>
      <c r="AU4231" s="245" t="s">
        <v>82</v>
      </c>
      <c r="AV4231" s="13" t="s">
        <v>82</v>
      </c>
      <c r="AW4231" s="13" t="s">
        <v>33</v>
      </c>
      <c r="AX4231" s="13" t="s">
        <v>72</v>
      </c>
      <c r="AY4231" s="245" t="s">
        <v>180</v>
      </c>
    </row>
    <row r="4232" s="14" customFormat="1">
      <c r="A4232" s="14"/>
      <c r="B4232" s="246"/>
      <c r="C4232" s="247"/>
      <c r="D4232" s="228" t="s">
        <v>193</v>
      </c>
      <c r="E4232" s="248" t="s">
        <v>19</v>
      </c>
      <c r="F4232" s="249" t="s">
        <v>2468</v>
      </c>
      <c r="G4232" s="247"/>
      <c r="H4232" s="248" t="s">
        <v>19</v>
      </c>
      <c r="I4232" s="250"/>
      <c r="J4232" s="247"/>
      <c r="K4232" s="247"/>
      <c r="L4232" s="251"/>
      <c r="M4232" s="252"/>
      <c r="N4232" s="253"/>
      <c r="O4232" s="253"/>
      <c r="P4232" s="253"/>
      <c r="Q4232" s="253"/>
      <c r="R4232" s="253"/>
      <c r="S4232" s="253"/>
      <c r="T4232" s="254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T4232" s="255" t="s">
        <v>193</v>
      </c>
      <c r="AU4232" s="255" t="s">
        <v>82</v>
      </c>
      <c r="AV4232" s="14" t="s">
        <v>80</v>
      </c>
      <c r="AW4232" s="14" t="s">
        <v>33</v>
      </c>
      <c r="AX4232" s="14" t="s">
        <v>72</v>
      </c>
      <c r="AY4232" s="255" t="s">
        <v>180</v>
      </c>
    </row>
    <row r="4233" s="14" customFormat="1">
      <c r="A4233" s="14"/>
      <c r="B4233" s="246"/>
      <c r="C4233" s="247"/>
      <c r="D4233" s="228" t="s">
        <v>193</v>
      </c>
      <c r="E4233" s="248" t="s">
        <v>19</v>
      </c>
      <c r="F4233" s="249" t="s">
        <v>2927</v>
      </c>
      <c r="G4233" s="247"/>
      <c r="H4233" s="248" t="s">
        <v>19</v>
      </c>
      <c r="I4233" s="250"/>
      <c r="J4233" s="247"/>
      <c r="K4233" s="247"/>
      <c r="L4233" s="251"/>
      <c r="M4233" s="252"/>
      <c r="N4233" s="253"/>
      <c r="O4233" s="253"/>
      <c r="P4233" s="253"/>
      <c r="Q4233" s="253"/>
      <c r="R4233" s="253"/>
      <c r="S4233" s="253"/>
      <c r="T4233" s="254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T4233" s="255" t="s">
        <v>193</v>
      </c>
      <c r="AU4233" s="255" t="s">
        <v>82</v>
      </c>
      <c r="AV4233" s="14" t="s">
        <v>80</v>
      </c>
      <c r="AW4233" s="14" t="s">
        <v>33</v>
      </c>
      <c r="AX4233" s="14" t="s">
        <v>72</v>
      </c>
      <c r="AY4233" s="255" t="s">
        <v>180</v>
      </c>
    </row>
    <row r="4234" s="13" customFormat="1">
      <c r="A4234" s="13"/>
      <c r="B4234" s="235"/>
      <c r="C4234" s="236"/>
      <c r="D4234" s="228" t="s">
        <v>193</v>
      </c>
      <c r="E4234" s="237" t="s">
        <v>19</v>
      </c>
      <c r="F4234" s="238" t="s">
        <v>2928</v>
      </c>
      <c r="G4234" s="236"/>
      <c r="H4234" s="239">
        <v>272.05000000000001</v>
      </c>
      <c r="I4234" s="240"/>
      <c r="J4234" s="236"/>
      <c r="K4234" s="236"/>
      <c r="L4234" s="241"/>
      <c r="M4234" s="242"/>
      <c r="N4234" s="243"/>
      <c r="O4234" s="243"/>
      <c r="P4234" s="243"/>
      <c r="Q4234" s="243"/>
      <c r="R4234" s="243"/>
      <c r="S4234" s="243"/>
      <c r="T4234" s="244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T4234" s="245" t="s">
        <v>193</v>
      </c>
      <c r="AU4234" s="245" t="s">
        <v>82</v>
      </c>
      <c r="AV4234" s="13" t="s">
        <v>82</v>
      </c>
      <c r="AW4234" s="13" t="s">
        <v>33</v>
      </c>
      <c r="AX4234" s="13" t="s">
        <v>72</v>
      </c>
      <c r="AY4234" s="245" t="s">
        <v>180</v>
      </c>
    </row>
    <row r="4235" s="16" customFormat="1">
      <c r="A4235" s="16"/>
      <c r="B4235" s="267"/>
      <c r="C4235" s="268"/>
      <c r="D4235" s="228" t="s">
        <v>193</v>
      </c>
      <c r="E4235" s="269" t="s">
        <v>19</v>
      </c>
      <c r="F4235" s="270" t="s">
        <v>473</v>
      </c>
      <c r="G4235" s="268"/>
      <c r="H4235" s="271">
        <v>641.48000000000002</v>
      </c>
      <c r="I4235" s="272"/>
      <c r="J4235" s="268"/>
      <c r="K4235" s="268"/>
      <c r="L4235" s="273"/>
      <c r="M4235" s="274"/>
      <c r="N4235" s="275"/>
      <c r="O4235" s="275"/>
      <c r="P4235" s="275"/>
      <c r="Q4235" s="275"/>
      <c r="R4235" s="275"/>
      <c r="S4235" s="275"/>
      <c r="T4235" s="276"/>
      <c r="U4235" s="16"/>
      <c r="V4235" s="16"/>
      <c r="W4235" s="16"/>
      <c r="X4235" s="16"/>
      <c r="Y4235" s="16"/>
      <c r="Z4235" s="16"/>
      <c r="AA4235" s="16"/>
      <c r="AB4235" s="16"/>
      <c r="AC4235" s="16"/>
      <c r="AD4235" s="16"/>
      <c r="AE4235" s="16"/>
      <c r="AT4235" s="277" t="s">
        <v>193</v>
      </c>
      <c r="AU4235" s="277" t="s">
        <v>82</v>
      </c>
      <c r="AV4235" s="16" t="s">
        <v>100</v>
      </c>
      <c r="AW4235" s="16" t="s">
        <v>33</v>
      </c>
      <c r="AX4235" s="16" t="s">
        <v>72</v>
      </c>
      <c r="AY4235" s="277" t="s">
        <v>180</v>
      </c>
    </row>
    <row r="4236" s="15" customFormat="1">
      <c r="A4236" s="15"/>
      <c r="B4236" s="256"/>
      <c r="C4236" s="257"/>
      <c r="D4236" s="228" t="s">
        <v>193</v>
      </c>
      <c r="E4236" s="258" t="s">
        <v>19</v>
      </c>
      <c r="F4236" s="259" t="s">
        <v>353</v>
      </c>
      <c r="G4236" s="257"/>
      <c r="H4236" s="260">
        <v>874.73000000000002</v>
      </c>
      <c r="I4236" s="261"/>
      <c r="J4236" s="257"/>
      <c r="K4236" s="257"/>
      <c r="L4236" s="262"/>
      <c r="M4236" s="263"/>
      <c r="N4236" s="264"/>
      <c r="O4236" s="264"/>
      <c r="P4236" s="264"/>
      <c r="Q4236" s="264"/>
      <c r="R4236" s="264"/>
      <c r="S4236" s="264"/>
      <c r="T4236" s="265"/>
      <c r="U4236" s="15"/>
      <c r="V4236" s="15"/>
      <c r="W4236" s="15"/>
      <c r="X4236" s="15"/>
      <c r="Y4236" s="15"/>
      <c r="Z4236" s="15"/>
      <c r="AA4236" s="15"/>
      <c r="AB4236" s="15"/>
      <c r="AC4236" s="15"/>
      <c r="AD4236" s="15"/>
      <c r="AE4236" s="15"/>
      <c r="AT4236" s="266" t="s">
        <v>193</v>
      </c>
      <c r="AU4236" s="266" t="s">
        <v>82</v>
      </c>
      <c r="AV4236" s="15" t="s">
        <v>187</v>
      </c>
      <c r="AW4236" s="15" t="s">
        <v>33</v>
      </c>
      <c r="AX4236" s="15" t="s">
        <v>80</v>
      </c>
      <c r="AY4236" s="266" t="s">
        <v>180</v>
      </c>
    </row>
    <row r="4237" s="2" customFormat="1" ht="16.5" customHeight="1">
      <c r="A4237" s="40"/>
      <c r="B4237" s="41"/>
      <c r="C4237" s="215" t="s">
        <v>4657</v>
      </c>
      <c r="D4237" s="215" t="s">
        <v>182</v>
      </c>
      <c r="E4237" s="216" t="s">
        <v>4658</v>
      </c>
      <c r="F4237" s="217" t="s">
        <v>4659</v>
      </c>
      <c r="G4237" s="218" t="s">
        <v>185</v>
      </c>
      <c r="H4237" s="219">
        <v>874.73000000000002</v>
      </c>
      <c r="I4237" s="220"/>
      <c r="J4237" s="221">
        <f>ROUND(I4237*H4237,2)</f>
        <v>0</v>
      </c>
      <c r="K4237" s="217" t="s">
        <v>186</v>
      </c>
      <c r="L4237" s="46"/>
      <c r="M4237" s="222" t="s">
        <v>19</v>
      </c>
      <c r="N4237" s="223" t="s">
        <v>43</v>
      </c>
      <c r="O4237" s="86"/>
      <c r="P4237" s="224">
        <f>O4237*H4237</f>
        <v>0</v>
      </c>
      <c r="Q4237" s="224">
        <v>0.00029999999999999997</v>
      </c>
      <c r="R4237" s="224">
        <f>Q4237*H4237</f>
        <v>0.26241899999999996</v>
      </c>
      <c r="S4237" s="224">
        <v>0</v>
      </c>
      <c r="T4237" s="225">
        <f>S4237*H4237</f>
        <v>0</v>
      </c>
      <c r="U4237" s="40"/>
      <c r="V4237" s="40"/>
      <c r="W4237" s="40"/>
      <c r="X4237" s="40"/>
      <c r="Y4237" s="40"/>
      <c r="Z4237" s="40"/>
      <c r="AA4237" s="40"/>
      <c r="AB4237" s="40"/>
      <c r="AC4237" s="40"/>
      <c r="AD4237" s="40"/>
      <c r="AE4237" s="40"/>
      <c r="AR4237" s="226" t="s">
        <v>286</v>
      </c>
      <c r="AT4237" s="226" t="s">
        <v>182</v>
      </c>
      <c r="AU4237" s="226" t="s">
        <v>82</v>
      </c>
      <c r="AY4237" s="19" t="s">
        <v>180</v>
      </c>
      <c r="BE4237" s="227">
        <f>IF(N4237="základní",J4237,0)</f>
        <v>0</v>
      </c>
      <c r="BF4237" s="227">
        <f>IF(N4237="snížená",J4237,0)</f>
        <v>0</v>
      </c>
      <c r="BG4237" s="227">
        <f>IF(N4237="zákl. přenesená",J4237,0)</f>
        <v>0</v>
      </c>
      <c r="BH4237" s="227">
        <f>IF(N4237="sníž. přenesená",J4237,0)</f>
        <v>0</v>
      </c>
      <c r="BI4237" s="227">
        <f>IF(N4237="nulová",J4237,0)</f>
        <v>0</v>
      </c>
      <c r="BJ4237" s="19" t="s">
        <v>80</v>
      </c>
      <c r="BK4237" s="227">
        <f>ROUND(I4237*H4237,2)</f>
        <v>0</v>
      </c>
      <c r="BL4237" s="19" t="s">
        <v>286</v>
      </c>
      <c r="BM4237" s="226" t="s">
        <v>4660</v>
      </c>
    </row>
    <row r="4238" s="2" customFormat="1">
      <c r="A4238" s="40"/>
      <c r="B4238" s="41"/>
      <c r="C4238" s="42"/>
      <c r="D4238" s="228" t="s">
        <v>189</v>
      </c>
      <c r="E4238" s="42"/>
      <c r="F4238" s="229" t="s">
        <v>4661</v>
      </c>
      <c r="G4238" s="42"/>
      <c r="H4238" s="42"/>
      <c r="I4238" s="230"/>
      <c r="J4238" s="42"/>
      <c r="K4238" s="42"/>
      <c r="L4238" s="46"/>
      <c r="M4238" s="231"/>
      <c r="N4238" s="232"/>
      <c r="O4238" s="86"/>
      <c r="P4238" s="86"/>
      <c r="Q4238" s="86"/>
      <c r="R4238" s="86"/>
      <c r="S4238" s="86"/>
      <c r="T4238" s="87"/>
      <c r="U4238" s="40"/>
      <c r="V4238" s="40"/>
      <c r="W4238" s="40"/>
      <c r="X4238" s="40"/>
      <c r="Y4238" s="40"/>
      <c r="Z4238" s="40"/>
      <c r="AA4238" s="40"/>
      <c r="AB4238" s="40"/>
      <c r="AC4238" s="40"/>
      <c r="AD4238" s="40"/>
      <c r="AE4238" s="40"/>
      <c r="AT4238" s="19" t="s">
        <v>189</v>
      </c>
      <c r="AU4238" s="19" t="s">
        <v>82</v>
      </c>
    </row>
    <row r="4239" s="2" customFormat="1">
      <c r="A4239" s="40"/>
      <c r="B4239" s="41"/>
      <c r="C4239" s="42"/>
      <c r="D4239" s="233" t="s">
        <v>191</v>
      </c>
      <c r="E4239" s="42"/>
      <c r="F4239" s="234" t="s">
        <v>4662</v>
      </c>
      <c r="G4239" s="42"/>
      <c r="H4239" s="42"/>
      <c r="I4239" s="230"/>
      <c r="J4239" s="42"/>
      <c r="K4239" s="42"/>
      <c r="L4239" s="46"/>
      <c r="M4239" s="231"/>
      <c r="N4239" s="232"/>
      <c r="O4239" s="86"/>
      <c r="P4239" s="86"/>
      <c r="Q4239" s="86"/>
      <c r="R4239" s="86"/>
      <c r="S4239" s="86"/>
      <c r="T4239" s="87"/>
      <c r="U4239" s="40"/>
      <c r="V4239" s="40"/>
      <c r="W4239" s="40"/>
      <c r="X4239" s="40"/>
      <c r="Y4239" s="40"/>
      <c r="Z4239" s="40"/>
      <c r="AA4239" s="40"/>
      <c r="AB4239" s="40"/>
      <c r="AC4239" s="40"/>
      <c r="AD4239" s="40"/>
      <c r="AE4239" s="40"/>
      <c r="AT4239" s="19" t="s">
        <v>191</v>
      </c>
      <c r="AU4239" s="19" t="s">
        <v>82</v>
      </c>
    </row>
    <row r="4240" s="2" customFormat="1" ht="16.5" customHeight="1">
      <c r="A4240" s="40"/>
      <c r="B4240" s="41"/>
      <c r="C4240" s="215" t="s">
        <v>4663</v>
      </c>
      <c r="D4240" s="215" t="s">
        <v>182</v>
      </c>
      <c r="E4240" s="216" t="s">
        <v>4664</v>
      </c>
      <c r="F4240" s="217" t="s">
        <v>4665</v>
      </c>
      <c r="G4240" s="218" t="s">
        <v>235</v>
      </c>
      <c r="H4240" s="219">
        <v>39.399999999999999</v>
      </c>
      <c r="I4240" s="220"/>
      <c r="J4240" s="221">
        <f>ROUND(I4240*H4240,2)</f>
        <v>0</v>
      </c>
      <c r="K4240" s="217" t="s">
        <v>186</v>
      </c>
      <c r="L4240" s="46"/>
      <c r="M4240" s="222" t="s">
        <v>19</v>
      </c>
      <c r="N4240" s="223" t="s">
        <v>43</v>
      </c>
      <c r="O4240" s="86"/>
      <c r="P4240" s="224">
        <f>O4240*H4240</f>
        <v>0</v>
      </c>
      <c r="Q4240" s="224">
        <v>0</v>
      </c>
      <c r="R4240" s="224">
        <f>Q4240*H4240</f>
        <v>0</v>
      </c>
      <c r="S4240" s="224">
        <v>0</v>
      </c>
      <c r="T4240" s="225">
        <f>S4240*H4240</f>
        <v>0</v>
      </c>
      <c r="U4240" s="40"/>
      <c r="V4240" s="40"/>
      <c r="W4240" s="40"/>
      <c r="X4240" s="40"/>
      <c r="Y4240" s="40"/>
      <c r="Z4240" s="40"/>
      <c r="AA4240" s="40"/>
      <c r="AB4240" s="40"/>
      <c r="AC4240" s="40"/>
      <c r="AD4240" s="40"/>
      <c r="AE4240" s="40"/>
      <c r="AR4240" s="226" t="s">
        <v>286</v>
      </c>
      <c r="AT4240" s="226" t="s">
        <v>182</v>
      </c>
      <c r="AU4240" s="226" t="s">
        <v>82</v>
      </c>
      <c r="AY4240" s="19" t="s">
        <v>180</v>
      </c>
      <c r="BE4240" s="227">
        <f>IF(N4240="základní",J4240,0)</f>
        <v>0</v>
      </c>
      <c r="BF4240" s="227">
        <f>IF(N4240="snížená",J4240,0)</f>
        <v>0</v>
      </c>
      <c r="BG4240" s="227">
        <f>IF(N4240="zákl. přenesená",J4240,0)</f>
        <v>0</v>
      </c>
      <c r="BH4240" s="227">
        <f>IF(N4240="sníž. přenesená",J4240,0)</f>
        <v>0</v>
      </c>
      <c r="BI4240" s="227">
        <f>IF(N4240="nulová",J4240,0)</f>
        <v>0</v>
      </c>
      <c r="BJ4240" s="19" t="s">
        <v>80</v>
      </c>
      <c r="BK4240" s="227">
        <f>ROUND(I4240*H4240,2)</f>
        <v>0</v>
      </c>
      <c r="BL4240" s="19" t="s">
        <v>286</v>
      </c>
      <c r="BM4240" s="226" t="s">
        <v>4666</v>
      </c>
    </row>
    <row r="4241" s="2" customFormat="1">
      <c r="A4241" s="40"/>
      <c r="B4241" s="41"/>
      <c r="C4241" s="42"/>
      <c r="D4241" s="228" t="s">
        <v>189</v>
      </c>
      <c r="E4241" s="42"/>
      <c r="F4241" s="229" t="s">
        <v>4667</v>
      </c>
      <c r="G4241" s="42"/>
      <c r="H4241" s="42"/>
      <c r="I4241" s="230"/>
      <c r="J4241" s="42"/>
      <c r="K4241" s="42"/>
      <c r="L4241" s="46"/>
      <c r="M4241" s="231"/>
      <c r="N4241" s="232"/>
      <c r="O4241" s="86"/>
      <c r="P4241" s="86"/>
      <c r="Q4241" s="86"/>
      <c r="R4241" s="86"/>
      <c r="S4241" s="86"/>
      <c r="T4241" s="87"/>
      <c r="U4241" s="40"/>
      <c r="V4241" s="40"/>
      <c r="W4241" s="40"/>
      <c r="X4241" s="40"/>
      <c r="Y4241" s="40"/>
      <c r="Z4241" s="40"/>
      <c r="AA4241" s="40"/>
      <c r="AB4241" s="40"/>
      <c r="AC4241" s="40"/>
      <c r="AD4241" s="40"/>
      <c r="AE4241" s="40"/>
      <c r="AT4241" s="19" t="s">
        <v>189</v>
      </c>
      <c r="AU4241" s="19" t="s">
        <v>82</v>
      </c>
    </row>
    <row r="4242" s="2" customFormat="1">
      <c r="A4242" s="40"/>
      <c r="B4242" s="41"/>
      <c r="C4242" s="42"/>
      <c r="D4242" s="233" t="s">
        <v>191</v>
      </c>
      <c r="E4242" s="42"/>
      <c r="F4242" s="234" t="s">
        <v>4668</v>
      </c>
      <c r="G4242" s="42"/>
      <c r="H4242" s="42"/>
      <c r="I4242" s="230"/>
      <c r="J4242" s="42"/>
      <c r="K4242" s="42"/>
      <c r="L4242" s="46"/>
      <c r="M4242" s="231"/>
      <c r="N4242" s="232"/>
      <c r="O4242" s="86"/>
      <c r="P4242" s="86"/>
      <c r="Q4242" s="86"/>
      <c r="R4242" s="86"/>
      <c r="S4242" s="86"/>
      <c r="T4242" s="87"/>
      <c r="U4242" s="40"/>
      <c r="V4242" s="40"/>
      <c r="W4242" s="40"/>
      <c r="X4242" s="40"/>
      <c r="Y4242" s="40"/>
      <c r="Z4242" s="40"/>
      <c r="AA4242" s="40"/>
      <c r="AB4242" s="40"/>
      <c r="AC4242" s="40"/>
      <c r="AD4242" s="40"/>
      <c r="AE4242" s="40"/>
      <c r="AT4242" s="19" t="s">
        <v>191</v>
      </c>
      <c r="AU4242" s="19" t="s">
        <v>82</v>
      </c>
    </row>
    <row r="4243" s="14" customFormat="1">
      <c r="A4243" s="14"/>
      <c r="B4243" s="246"/>
      <c r="C4243" s="247"/>
      <c r="D4243" s="228" t="s">
        <v>193</v>
      </c>
      <c r="E4243" s="248" t="s">
        <v>19</v>
      </c>
      <c r="F4243" s="249" t="s">
        <v>4669</v>
      </c>
      <c r="G4243" s="247"/>
      <c r="H4243" s="248" t="s">
        <v>19</v>
      </c>
      <c r="I4243" s="250"/>
      <c r="J4243" s="247"/>
      <c r="K4243" s="247"/>
      <c r="L4243" s="251"/>
      <c r="M4243" s="252"/>
      <c r="N4243" s="253"/>
      <c r="O4243" s="253"/>
      <c r="P4243" s="253"/>
      <c r="Q4243" s="253"/>
      <c r="R4243" s="253"/>
      <c r="S4243" s="253"/>
      <c r="T4243" s="254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T4243" s="255" t="s">
        <v>193</v>
      </c>
      <c r="AU4243" s="255" t="s">
        <v>82</v>
      </c>
      <c r="AV4243" s="14" t="s">
        <v>80</v>
      </c>
      <c r="AW4243" s="14" t="s">
        <v>33</v>
      </c>
      <c r="AX4243" s="14" t="s">
        <v>72</v>
      </c>
      <c r="AY4243" s="255" t="s">
        <v>180</v>
      </c>
    </row>
    <row r="4244" s="13" customFormat="1">
      <c r="A4244" s="13"/>
      <c r="B4244" s="235"/>
      <c r="C4244" s="236"/>
      <c r="D4244" s="228" t="s">
        <v>193</v>
      </c>
      <c r="E4244" s="237" t="s">
        <v>19</v>
      </c>
      <c r="F4244" s="238" t="s">
        <v>4670</v>
      </c>
      <c r="G4244" s="236"/>
      <c r="H4244" s="239">
        <v>30</v>
      </c>
      <c r="I4244" s="240"/>
      <c r="J4244" s="236"/>
      <c r="K4244" s="236"/>
      <c r="L4244" s="241"/>
      <c r="M4244" s="242"/>
      <c r="N4244" s="243"/>
      <c r="O4244" s="243"/>
      <c r="P4244" s="243"/>
      <c r="Q4244" s="243"/>
      <c r="R4244" s="243"/>
      <c r="S4244" s="243"/>
      <c r="T4244" s="244"/>
      <c r="U4244" s="13"/>
      <c r="V4244" s="13"/>
      <c r="W4244" s="13"/>
      <c r="X4244" s="13"/>
      <c r="Y4244" s="13"/>
      <c r="Z4244" s="13"/>
      <c r="AA4244" s="13"/>
      <c r="AB4244" s="13"/>
      <c r="AC4244" s="13"/>
      <c r="AD4244" s="13"/>
      <c r="AE4244" s="13"/>
      <c r="AT4244" s="245" t="s">
        <v>193</v>
      </c>
      <c r="AU4244" s="245" t="s">
        <v>82</v>
      </c>
      <c r="AV4244" s="13" t="s">
        <v>82</v>
      </c>
      <c r="AW4244" s="13" t="s">
        <v>33</v>
      </c>
      <c r="AX4244" s="13" t="s">
        <v>72</v>
      </c>
      <c r="AY4244" s="245" t="s">
        <v>180</v>
      </c>
    </row>
    <row r="4245" s="14" customFormat="1">
      <c r="A4245" s="14"/>
      <c r="B4245" s="246"/>
      <c r="C4245" s="247"/>
      <c r="D4245" s="228" t="s">
        <v>193</v>
      </c>
      <c r="E4245" s="248" t="s">
        <v>19</v>
      </c>
      <c r="F4245" s="249" t="s">
        <v>2481</v>
      </c>
      <c r="G4245" s="247"/>
      <c r="H4245" s="248" t="s">
        <v>19</v>
      </c>
      <c r="I4245" s="250"/>
      <c r="J4245" s="247"/>
      <c r="K4245" s="247"/>
      <c r="L4245" s="251"/>
      <c r="M4245" s="252"/>
      <c r="N4245" s="253"/>
      <c r="O4245" s="253"/>
      <c r="P4245" s="253"/>
      <c r="Q4245" s="253"/>
      <c r="R4245" s="253"/>
      <c r="S4245" s="253"/>
      <c r="T4245" s="254"/>
      <c r="U4245" s="14"/>
      <c r="V4245" s="14"/>
      <c r="W4245" s="14"/>
      <c r="X4245" s="14"/>
      <c r="Y4245" s="14"/>
      <c r="Z4245" s="14"/>
      <c r="AA4245" s="14"/>
      <c r="AB4245" s="14"/>
      <c r="AC4245" s="14"/>
      <c r="AD4245" s="14"/>
      <c r="AE4245" s="14"/>
      <c r="AT4245" s="255" t="s">
        <v>193</v>
      </c>
      <c r="AU4245" s="255" t="s">
        <v>82</v>
      </c>
      <c r="AV4245" s="14" t="s">
        <v>80</v>
      </c>
      <c r="AW4245" s="14" t="s">
        <v>33</v>
      </c>
      <c r="AX4245" s="14" t="s">
        <v>72</v>
      </c>
      <c r="AY4245" s="255" t="s">
        <v>180</v>
      </c>
    </row>
    <row r="4246" s="13" customFormat="1">
      <c r="A4246" s="13"/>
      <c r="B4246" s="235"/>
      <c r="C4246" s="236"/>
      <c r="D4246" s="228" t="s">
        <v>193</v>
      </c>
      <c r="E4246" s="237" t="s">
        <v>19</v>
      </c>
      <c r="F4246" s="238" t="s">
        <v>4671</v>
      </c>
      <c r="G4246" s="236"/>
      <c r="H4246" s="239">
        <v>9.4000000000000004</v>
      </c>
      <c r="I4246" s="240"/>
      <c r="J4246" s="236"/>
      <c r="K4246" s="236"/>
      <c r="L4246" s="241"/>
      <c r="M4246" s="242"/>
      <c r="N4246" s="243"/>
      <c r="O4246" s="243"/>
      <c r="P4246" s="243"/>
      <c r="Q4246" s="243"/>
      <c r="R4246" s="243"/>
      <c r="S4246" s="243"/>
      <c r="T4246" s="244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45" t="s">
        <v>193</v>
      </c>
      <c r="AU4246" s="245" t="s">
        <v>82</v>
      </c>
      <c r="AV4246" s="13" t="s">
        <v>82</v>
      </c>
      <c r="AW4246" s="13" t="s">
        <v>33</v>
      </c>
      <c r="AX4246" s="13" t="s">
        <v>72</v>
      </c>
      <c r="AY4246" s="245" t="s">
        <v>180</v>
      </c>
    </row>
    <row r="4247" s="15" customFormat="1">
      <c r="A4247" s="15"/>
      <c r="B4247" s="256"/>
      <c r="C4247" s="257"/>
      <c r="D4247" s="228" t="s">
        <v>193</v>
      </c>
      <c r="E4247" s="258" t="s">
        <v>19</v>
      </c>
      <c r="F4247" s="259" t="s">
        <v>353</v>
      </c>
      <c r="G4247" s="257"/>
      <c r="H4247" s="260">
        <v>39.399999999999999</v>
      </c>
      <c r="I4247" s="261"/>
      <c r="J4247" s="257"/>
      <c r="K4247" s="257"/>
      <c r="L4247" s="262"/>
      <c r="M4247" s="263"/>
      <c r="N4247" s="264"/>
      <c r="O4247" s="264"/>
      <c r="P4247" s="264"/>
      <c r="Q4247" s="264"/>
      <c r="R4247" s="264"/>
      <c r="S4247" s="264"/>
      <c r="T4247" s="265"/>
      <c r="U4247" s="15"/>
      <c r="V4247" s="15"/>
      <c r="W4247" s="15"/>
      <c r="X4247" s="15"/>
      <c r="Y4247" s="15"/>
      <c r="Z4247" s="15"/>
      <c r="AA4247" s="15"/>
      <c r="AB4247" s="15"/>
      <c r="AC4247" s="15"/>
      <c r="AD4247" s="15"/>
      <c r="AE4247" s="15"/>
      <c r="AT4247" s="266" t="s">
        <v>193</v>
      </c>
      <c r="AU4247" s="266" t="s">
        <v>82</v>
      </c>
      <c r="AV4247" s="15" t="s">
        <v>187</v>
      </c>
      <c r="AW4247" s="15" t="s">
        <v>33</v>
      </c>
      <c r="AX4247" s="15" t="s">
        <v>80</v>
      </c>
      <c r="AY4247" s="266" t="s">
        <v>180</v>
      </c>
    </row>
    <row r="4248" s="2" customFormat="1" ht="16.5" customHeight="1">
      <c r="A4248" s="40"/>
      <c r="B4248" s="41"/>
      <c r="C4248" s="282" t="s">
        <v>4672</v>
      </c>
      <c r="D4248" s="282" t="s">
        <v>754</v>
      </c>
      <c r="E4248" s="283" t="s">
        <v>4673</v>
      </c>
      <c r="F4248" s="284" t="s">
        <v>4674</v>
      </c>
      <c r="G4248" s="285" t="s">
        <v>235</v>
      </c>
      <c r="H4248" s="286">
        <v>43.340000000000003</v>
      </c>
      <c r="I4248" s="287"/>
      <c r="J4248" s="288">
        <f>ROUND(I4248*H4248,2)</f>
        <v>0</v>
      </c>
      <c r="K4248" s="284" t="s">
        <v>186</v>
      </c>
      <c r="L4248" s="289"/>
      <c r="M4248" s="290" t="s">
        <v>19</v>
      </c>
      <c r="N4248" s="291" t="s">
        <v>43</v>
      </c>
      <c r="O4248" s="86"/>
      <c r="P4248" s="224">
        <f>O4248*H4248</f>
        <v>0</v>
      </c>
      <c r="Q4248" s="224">
        <v>0.00010000000000000001</v>
      </c>
      <c r="R4248" s="224">
        <f>Q4248*H4248</f>
        <v>0.0043340000000000002</v>
      </c>
      <c r="S4248" s="224">
        <v>0</v>
      </c>
      <c r="T4248" s="225">
        <f>S4248*H4248</f>
        <v>0</v>
      </c>
      <c r="U4248" s="40"/>
      <c r="V4248" s="40"/>
      <c r="W4248" s="40"/>
      <c r="X4248" s="40"/>
      <c r="Y4248" s="40"/>
      <c r="Z4248" s="40"/>
      <c r="AA4248" s="40"/>
      <c r="AB4248" s="40"/>
      <c r="AC4248" s="40"/>
      <c r="AD4248" s="40"/>
      <c r="AE4248" s="40"/>
      <c r="AR4248" s="226" t="s">
        <v>398</v>
      </c>
      <c r="AT4248" s="226" t="s">
        <v>754</v>
      </c>
      <c r="AU4248" s="226" t="s">
        <v>82</v>
      </c>
      <c r="AY4248" s="19" t="s">
        <v>180</v>
      </c>
      <c r="BE4248" s="227">
        <f>IF(N4248="základní",J4248,0)</f>
        <v>0</v>
      </c>
      <c r="BF4248" s="227">
        <f>IF(N4248="snížená",J4248,0)</f>
        <v>0</v>
      </c>
      <c r="BG4248" s="227">
        <f>IF(N4248="zákl. přenesená",J4248,0)</f>
        <v>0</v>
      </c>
      <c r="BH4248" s="227">
        <f>IF(N4248="sníž. přenesená",J4248,0)</f>
        <v>0</v>
      </c>
      <c r="BI4248" s="227">
        <f>IF(N4248="nulová",J4248,0)</f>
        <v>0</v>
      </c>
      <c r="BJ4248" s="19" t="s">
        <v>80</v>
      </c>
      <c r="BK4248" s="227">
        <f>ROUND(I4248*H4248,2)</f>
        <v>0</v>
      </c>
      <c r="BL4248" s="19" t="s">
        <v>286</v>
      </c>
      <c r="BM4248" s="226" t="s">
        <v>4675</v>
      </c>
    </row>
    <row r="4249" s="2" customFormat="1">
      <c r="A4249" s="40"/>
      <c r="B4249" s="41"/>
      <c r="C4249" s="42"/>
      <c r="D4249" s="228" t="s">
        <v>189</v>
      </c>
      <c r="E4249" s="42"/>
      <c r="F4249" s="229" t="s">
        <v>4674</v>
      </c>
      <c r="G4249" s="42"/>
      <c r="H4249" s="42"/>
      <c r="I4249" s="230"/>
      <c r="J4249" s="42"/>
      <c r="K4249" s="42"/>
      <c r="L4249" s="46"/>
      <c r="M4249" s="231"/>
      <c r="N4249" s="232"/>
      <c r="O4249" s="86"/>
      <c r="P4249" s="86"/>
      <c r="Q4249" s="86"/>
      <c r="R4249" s="86"/>
      <c r="S4249" s="86"/>
      <c r="T4249" s="87"/>
      <c r="U4249" s="40"/>
      <c r="V4249" s="40"/>
      <c r="W4249" s="40"/>
      <c r="X4249" s="40"/>
      <c r="Y4249" s="40"/>
      <c r="Z4249" s="40"/>
      <c r="AA4249" s="40"/>
      <c r="AB4249" s="40"/>
      <c r="AC4249" s="40"/>
      <c r="AD4249" s="40"/>
      <c r="AE4249" s="40"/>
      <c r="AT4249" s="19" t="s">
        <v>189</v>
      </c>
      <c r="AU4249" s="19" t="s">
        <v>82</v>
      </c>
    </row>
    <row r="4250" s="13" customFormat="1">
      <c r="A4250" s="13"/>
      <c r="B4250" s="235"/>
      <c r="C4250" s="236"/>
      <c r="D4250" s="228" t="s">
        <v>193</v>
      </c>
      <c r="E4250" s="236"/>
      <c r="F4250" s="238" t="s">
        <v>4676</v>
      </c>
      <c r="G4250" s="236"/>
      <c r="H4250" s="239">
        <v>43.340000000000003</v>
      </c>
      <c r="I4250" s="240"/>
      <c r="J4250" s="236"/>
      <c r="K4250" s="236"/>
      <c r="L4250" s="241"/>
      <c r="M4250" s="242"/>
      <c r="N4250" s="243"/>
      <c r="O4250" s="243"/>
      <c r="P4250" s="243"/>
      <c r="Q4250" s="243"/>
      <c r="R4250" s="243"/>
      <c r="S4250" s="243"/>
      <c r="T4250" s="244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45" t="s">
        <v>193</v>
      </c>
      <c r="AU4250" s="245" t="s">
        <v>82</v>
      </c>
      <c r="AV4250" s="13" t="s">
        <v>82</v>
      </c>
      <c r="AW4250" s="13" t="s">
        <v>4</v>
      </c>
      <c r="AX4250" s="13" t="s">
        <v>80</v>
      </c>
      <c r="AY4250" s="245" t="s">
        <v>180</v>
      </c>
    </row>
    <row r="4251" s="2" customFormat="1" ht="16.5" customHeight="1">
      <c r="A4251" s="40"/>
      <c r="B4251" s="41"/>
      <c r="C4251" s="215" t="s">
        <v>4677</v>
      </c>
      <c r="D4251" s="215" t="s">
        <v>182</v>
      </c>
      <c r="E4251" s="216" t="s">
        <v>4678</v>
      </c>
      <c r="F4251" s="217" t="s">
        <v>4679</v>
      </c>
      <c r="G4251" s="218" t="s">
        <v>235</v>
      </c>
      <c r="H4251" s="219">
        <v>1</v>
      </c>
      <c r="I4251" s="220"/>
      <c r="J4251" s="221">
        <f>ROUND(I4251*H4251,2)</f>
        <v>0</v>
      </c>
      <c r="K4251" s="217" t="s">
        <v>186</v>
      </c>
      <c r="L4251" s="46"/>
      <c r="M4251" s="222" t="s">
        <v>19</v>
      </c>
      <c r="N4251" s="223" t="s">
        <v>43</v>
      </c>
      <c r="O4251" s="86"/>
      <c r="P4251" s="224">
        <f>O4251*H4251</f>
        <v>0</v>
      </c>
      <c r="Q4251" s="224">
        <v>0.00020000000000000001</v>
      </c>
      <c r="R4251" s="224">
        <f>Q4251*H4251</f>
        <v>0.00020000000000000001</v>
      </c>
      <c r="S4251" s="224">
        <v>0</v>
      </c>
      <c r="T4251" s="225">
        <f>S4251*H4251</f>
        <v>0</v>
      </c>
      <c r="U4251" s="40"/>
      <c r="V4251" s="40"/>
      <c r="W4251" s="40"/>
      <c r="X4251" s="40"/>
      <c r="Y4251" s="40"/>
      <c r="Z4251" s="40"/>
      <c r="AA4251" s="40"/>
      <c r="AB4251" s="40"/>
      <c r="AC4251" s="40"/>
      <c r="AD4251" s="40"/>
      <c r="AE4251" s="40"/>
      <c r="AR4251" s="226" t="s">
        <v>286</v>
      </c>
      <c r="AT4251" s="226" t="s">
        <v>182</v>
      </c>
      <c r="AU4251" s="226" t="s">
        <v>82</v>
      </c>
      <c r="AY4251" s="19" t="s">
        <v>180</v>
      </c>
      <c r="BE4251" s="227">
        <f>IF(N4251="základní",J4251,0)</f>
        <v>0</v>
      </c>
      <c r="BF4251" s="227">
        <f>IF(N4251="snížená",J4251,0)</f>
        <v>0</v>
      </c>
      <c r="BG4251" s="227">
        <f>IF(N4251="zákl. přenesená",J4251,0)</f>
        <v>0</v>
      </c>
      <c r="BH4251" s="227">
        <f>IF(N4251="sníž. přenesená",J4251,0)</f>
        <v>0</v>
      </c>
      <c r="BI4251" s="227">
        <f>IF(N4251="nulová",J4251,0)</f>
        <v>0</v>
      </c>
      <c r="BJ4251" s="19" t="s">
        <v>80</v>
      </c>
      <c r="BK4251" s="227">
        <f>ROUND(I4251*H4251,2)</f>
        <v>0</v>
      </c>
      <c r="BL4251" s="19" t="s">
        <v>286</v>
      </c>
      <c r="BM4251" s="226" t="s">
        <v>4680</v>
      </c>
    </row>
    <row r="4252" s="2" customFormat="1">
      <c r="A4252" s="40"/>
      <c r="B4252" s="41"/>
      <c r="C4252" s="42"/>
      <c r="D4252" s="228" t="s">
        <v>189</v>
      </c>
      <c r="E4252" s="42"/>
      <c r="F4252" s="229" t="s">
        <v>4681</v>
      </c>
      <c r="G4252" s="42"/>
      <c r="H4252" s="42"/>
      <c r="I4252" s="230"/>
      <c r="J4252" s="42"/>
      <c r="K4252" s="42"/>
      <c r="L4252" s="46"/>
      <c r="M4252" s="231"/>
      <c r="N4252" s="232"/>
      <c r="O4252" s="86"/>
      <c r="P4252" s="86"/>
      <c r="Q4252" s="86"/>
      <c r="R4252" s="86"/>
      <c r="S4252" s="86"/>
      <c r="T4252" s="87"/>
      <c r="U4252" s="40"/>
      <c r="V4252" s="40"/>
      <c r="W4252" s="40"/>
      <c r="X4252" s="40"/>
      <c r="Y4252" s="40"/>
      <c r="Z4252" s="40"/>
      <c r="AA4252" s="40"/>
      <c r="AB4252" s="40"/>
      <c r="AC4252" s="40"/>
      <c r="AD4252" s="40"/>
      <c r="AE4252" s="40"/>
      <c r="AT4252" s="19" t="s">
        <v>189</v>
      </c>
      <c r="AU4252" s="19" t="s">
        <v>82</v>
      </c>
    </row>
    <row r="4253" s="2" customFormat="1">
      <c r="A4253" s="40"/>
      <c r="B4253" s="41"/>
      <c r="C4253" s="42"/>
      <c r="D4253" s="233" t="s">
        <v>191</v>
      </c>
      <c r="E4253" s="42"/>
      <c r="F4253" s="234" t="s">
        <v>4682</v>
      </c>
      <c r="G4253" s="42"/>
      <c r="H4253" s="42"/>
      <c r="I4253" s="230"/>
      <c r="J4253" s="42"/>
      <c r="K4253" s="42"/>
      <c r="L4253" s="46"/>
      <c r="M4253" s="231"/>
      <c r="N4253" s="232"/>
      <c r="O4253" s="86"/>
      <c r="P4253" s="86"/>
      <c r="Q4253" s="86"/>
      <c r="R4253" s="86"/>
      <c r="S4253" s="86"/>
      <c r="T4253" s="87"/>
      <c r="U4253" s="40"/>
      <c r="V4253" s="40"/>
      <c r="W4253" s="40"/>
      <c r="X4253" s="40"/>
      <c r="Y4253" s="40"/>
      <c r="Z4253" s="40"/>
      <c r="AA4253" s="40"/>
      <c r="AB4253" s="40"/>
      <c r="AC4253" s="40"/>
      <c r="AD4253" s="40"/>
      <c r="AE4253" s="40"/>
      <c r="AT4253" s="19" t="s">
        <v>191</v>
      </c>
      <c r="AU4253" s="19" t="s">
        <v>82</v>
      </c>
    </row>
    <row r="4254" s="14" customFormat="1">
      <c r="A4254" s="14"/>
      <c r="B4254" s="246"/>
      <c r="C4254" s="247"/>
      <c r="D4254" s="228" t="s">
        <v>193</v>
      </c>
      <c r="E4254" s="248" t="s">
        <v>19</v>
      </c>
      <c r="F4254" s="249" t="s">
        <v>4683</v>
      </c>
      <c r="G4254" s="247"/>
      <c r="H4254" s="248" t="s">
        <v>19</v>
      </c>
      <c r="I4254" s="250"/>
      <c r="J4254" s="247"/>
      <c r="K4254" s="247"/>
      <c r="L4254" s="251"/>
      <c r="M4254" s="252"/>
      <c r="N4254" s="253"/>
      <c r="O4254" s="253"/>
      <c r="P4254" s="253"/>
      <c r="Q4254" s="253"/>
      <c r="R4254" s="253"/>
      <c r="S4254" s="253"/>
      <c r="T4254" s="254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T4254" s="255" t="s">
        <v>193</v>
      </c>
      <c r="AU4254" s="255" t="s">
        <v>82</v>
      </c>
      <c r="AV4254" s="14" t="s">
        <v>80</v>
      </c>
      <c r="AW4254" s="14" t="s">
        <v>33</v>
      </c>
      <c r="AX4254" s="14" t="s">
        <v>72</v>
      </c>
      <c r="AY4254" s="255" t="s">
        <v>180</v>
      </c>
    </row>
    <row r="4255" s="13" customFormat="1">
      <c r="A4255" s="13"/>
      <c r="B4255" s="235"/>
      <c r="C4255" s="236"/>
      <c r="D4255" s="228" t="s">
        <v>193</v>
      </c>
      <c r="E4255" s="237" t="s">
        <v>19</v>
      </c>
      <c r="F4255" s="238" t="s">
        <v>80</v>
      </c>
      <c r="G4255" s="236"/>
      <c r="H4255" s="239">
        <v>1</v>
      </c>
      <c r="I4255" s="240"/>
      <c r="J4255" s="236"/>
      <c r="K4255" s="236"/>
      <c r="L4255" s="241"/>
      <c r="M4255" s="242"/>
      <c r="N4255" s="243"/>
      <c r="O4255" s="243"/>
      <c r="P4255" s="243"/>
      <c r="Q4255" s="243"/>
      <c r="R4255" s="243"/>
      <c r="S4255" s="243"/>
      <c r="T4255" s="244"/>
      <c r="U4255" s="13"/>
      <c r="V4255" s="13"/>
      <c r="W4255" s="13"/>
      <c r="X4255" s="13"/>
      <c r="Y4255" s="13"/>
      <c r="Z4255" s="13"/>
      <c r="AA4255" s="13"/>
      <c r="AB4255" s="13"/>
      <c r="AC4255" s="13"/>
      <c r="AD4255" s="13"/>
      <c r="AE4255" s="13"/>
      <c r="AT4255" s="245" t="s">
        <v>193</v>
      </c>
      <c r="AU4255" s="245" t="s">
        <v>82</v>
      </c>
      <c r="AV4255" s="13" t="s">
        <v>82</v>
      </c>
      <c r="AW4255" s="13" t="s">
        <v>33</v>
      </c>
      <c r="AX4255" s="13" t="s">
        <v>80</v>
      </c>
      <c r="AY4255" s="245" t="s">
        <v>180</v>
      </c>
    </row>
    <row r="4256" s="2" customFormat="1" ht="16.5" customHeight="1">
      <c r="A4256" s="40"/>
      <c r="B4256" s="41"/>
      <c r="C4256" s="282" t="s">
        <v>4684</v>
      </c>
      <c r="D4256" s="282" t="s">
        <v>754</v>
      </c>
      <c r="E4256" s="283" t="s">
        <v>4685</v>
      </c>
      <c r="F4256" s="284" t="s">
        <v>4686</v>
      </c>
      <c r="G4256" s="285" t="s">
        <v>235</v>
      </c>
      <c r="H4256" s="286">
        <v>1.1000000000000001</v>
      </c>
      <c r="I4256" s="287"/>
      <c r="J4256" s="288">
        <f>ROUND(I4256*H4256,2)</f>
        <v>0</v>
      </c>
      <c r="K4256" s="284" t="s">
        <v>186</v>
      </c>
      <c r="L4256" s="289"/>
      <c r="M4256" s="290" t="s">
        <v>19</v>
      </c>
      <c r="N4256" s="291" t="s">
        <v>43</v>
      </c>
      <c r="O4256" s="86"/>
      <c r="P4256" s="224">
        <f>O4256*H4256</f>
        <v>0</v>
      </c>
      <c r="Q4256" s="224">
        <v>0.00031</v>
      </c>
      <c r="R4256" s="224">
        <f>Q4256*H4256</f>
        <v>0.00034100000000000005</v>
      </c>
      <c r="S4256" s="224">
        <v>0</v>
      </c>
      <c r="T4256" s="225">
        <f>S4256*H4256</f>
        <v>0</v>
      </c>
      <c r="U4256" s="40"/>
      <c r="V4256" s="40"/>
      <c r="W4256" s="40"/>
      <c r="X4256" s="40"/>
      <c r="Y4256" s="40"/>
      <c r="Z4256" s="40"/>
      <c r="AA4256" s="40"/>
      <c r="AB4256" s="40"/>
      <c r="AC4256" s="40"/>
      <c r="AD4256" s="40"/>
      <c r="AE4256" s="40"/>
      <c r="AR4256" s="226" t="s">
        <v>398</v>
      </c>
      <c r="AT4256" s="226" t="s">
        <v>754</v>
      </c>
      <c r="AU4256" s="226" t="s">
        <v>82</v>
      </c>
      <c r="AY4256" s="19" t="s">
        <v>180</v>
      </c>
      <c r="BE4256" s="227">
        <f>IF(N4256="základní",J4256,0)</f>
        <v>0</v>
      </c>
      <c r="BF4256" s="227">
        <f>IF(N4256="snížená",J4256,0)</f>
        <v>0</v>
      </c>
      <c r="BG4256" s="227">
        <f>IF(N4256="zákl. přenesená",J4256,0)</f>
        <v>0</v>
      </c>
      <c r="BH4256" s="227">
        <f>IF(N4256="sníž. přenesená",J4256,0)</f>
        <v>0</v>
      </c>
      <c r="BI4256" s="227">
        <f>IF(N4256="nulová",J4256,0)</f>
        <v>0</v>
      </c>
      <c r="BJ4256" s="19" t="s">
        <v>80</v>
      </c>
      <c r="BK4256" s="227">
        <f>ROUND(I4256*H4256,2)</f>
        <v>0</v>
      </c>
      <c r="BL4256" s="19" t="s">
        <v>286</v>
      </c>
      <c r="BM4256" s="226" t="s">
        <v>4687</v>
      </c>
    </row>
    <row r="4257" s="2" customFormat="1">
      <c r="A4257" s="40"/>
      <c r="B4257" s="41"/>
      <c r="C4257" s="42"/>
      <c r="D4257" s="228" t="s">
        <v>189</v>
      </c>
      <c r="E4257" s="42"/>
      <c r="F4257" s="229" t="s">
        <v>4686</v>
      </c>
      <c r="G4257" s="42"/>
      <c r="H4257" s="42"/>
      <c r="I4257" s="230"/>
      <c r="J4257" s="42"/>
      <c r="K4257" s="42"/>
      <c r="L4257" s="46"/>
      <c r="M4257" s="231"/>
      <c r="N4257" s="232"/>
      <c r="O4257" s="86"/>
      <c r="P4257" s="86"/>
      <c r="Q4257" s="86"/>
      <c r="R4257" s="86"/>
      <c r="S4257" s="86"/>
      <c r="T4257" s="87"/>
      <c r="U4257" s="40"/>
      <c r="V4257" s="40"/>
      <c r="W4257" s="40"/>
      <c r="X4257" s="40"/>
      <c r="Y4257" s="40"/>
      <c r="Z4257" s="40"/>
      <c r="AA4257" s="40"/>
      <c r="AB4257" s="40"/>
      <c r="AC4257" s="40"/>
      <c r="AD4257" s="40"/>
      <c r="AE4257" s="40"/>
      <c r="AT4257" s="19" t="s">
        <v>189</v>
      </c>
      <c r="AU4257" s="19" t="s">
        <v>82</v>
      </c>
    </row>
    <row r="4258" s="13" customFormat="1">
      <c r="A4258" s="13"/>
      <c r="B4258" s="235"/>
      <c r="C4258" s="236"/>
      <c r="D4258" s="228" t="s">
        <v>193</v>
      </c>
      <c r="E4258" s="236"/>
      <c r="F4258" s="238" t="s">
        <v>4688</v>
      </c>
      <c r="G4258" s="236"/>
      <c r="H4258" s="239">
        <v>1.1000000000000001</v>
      </c>
      <c r="I4258" s="240"/>
      <c r="J4258" s="236"/>
      <c r="K4258" s="236"/>
      <c r="L4258" s="241"/>
      <c r="M4258" s="242"/>
      <c r="N4258" s="243"/>
      <c r="O4258" s="243"/>
      <c r="P4258" s="243"/>
      <c r="Q4258" s="243"/>
      <c r="R4258" s="243"/>
      <c r="S4258" s="243"/>
      <c r="T4258" s="244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45" t="s">
        <v>193</v>
      </c>
      <c r="AU4258" s="245" t="s">
        <v>82</v>
      </c>
      <c r="AV4258" s="13" t="s">
        <v>82</v>
      </c>
      <c r="AW4258" s="13" t="s">
        <v>4</v>
      </c>
      <c r="AX4258" s="13" t="s">
        <v>80</v>
      </c>
      <c r="AY4258" s="245" t="s">
        <v>180</v>
      </c>
    </row>
    <row r="4259" s="2" customFormat="1" ht="24.15" customHeight="1">
      <c r="A4259" s="40"/>
      <c r="B4259" s="41"/>
      <c r="C4259" s="215" t="s">
        <v>4689</v>
      </c>
      <c r="D4259" s="215" t="s">
        <v>182</v>
      </c>
      <c r="E4259" s="216" t="s">
        <v>4690</v>
      </c>
      <c r="F4259" s="217" t="s">
        <v>4691</v>
      </c>
      <c r="G4259" s="218" t="s">
        <v>235</v>
      </c>
      <c r="H4259" s="219">
        <v>2</v>
      </c>
      <c r="I4259" s="220"/>
      <c r="J4259" s="221">
        <f>ROUND(I4259*H4259,2)</f>
        <v>0</v>
      </c>
      <c r="K4259" s="217" t="s">
        <v>186</v>
      </c>
      <c r="L4259" s="46"/>
      <c r="M4259" s="222" t="s">
        <v>19</v>
      </c>
      <c r="N4259" s="223" t="s">
        <v>43</v>
      </c>
      <c r="O4259" s="86"/>
      <c r="P4259" s="224">
        <f>O4259*H4259</f>
        <v>0</v>
      </c>
      <c r="Q4259" s="224">
        <v>0.0015299999999999999</v>
      </c>
      <c r="R4259" s="224">
        <f>Q4259*H4259</f>
        <v>0.0030599999999999998</v>
      </c>
      <c r="S4259" s="224">
        <v>0</v>
      </c>
      <c r="T4259" s="225">
        <f>S4259*H4259</f>
        <v>0</v>
      </c>
      <c r="U4259" s="40"/>
      <c r="V4259" s="40"/>
      <c r="W4259" s="40"/>
      <c r="X4259" s="40"/>
      <c r="Y4259" s="40"/>
      <c r="Z4259" s="40"/>
      <c r="AA4259" s="40"/>
      <c r="AB4259" s="40"/>
      <c r="AC4259" s="40"/>
      <c r="AD4259" s="40"/>
      <c r="AE4259" s="40"/>
      <c r="AR4259" s="226" t="s">
        <v>286</v>
      </c>
      <c r="AT4259" s="226" t="s">
        <v>182</v>
      </c>
      <c r="AU4259" s="226" t="s">
        <v>82</v>
      </c>
      <c r="AY4259" s="19" t="s">
        <v>180</v>
      </c>
      <c r="BE4259" s="227">
        <f>IF(N4259="základní",J4259,0)</f>
        <v>0</v>
      </c>
      <c r="BF4259" s="227">
        <f>IF(N4259="snížená",J4259,0)</f>
        <v>0</v>
      </c>
      <c r="BG4259" s="227">
        <f>IF(N4259="zákl. přenesená",J4259,0)</f>
        <v>0</v>
      </c>
      <c r="BH4259" s="227">
        <f>IF(N4259="sníž. přenesená",J4259,0)</f>
        <v>0</v>
      </c>
      <c r="BI4259" s="227">
        <f>IF(N4259="nulová",J4259,0)</f>
        <v>0</v>
      </c>
      <c r="BJ4259" s="19" t="s">
        <v>80</v>
      </c>
      <c r="BK4259" s="227">
        <f>ROUND(I4259*H4259,2)</f>
        <v>0</v>
      </c>
      <c r="BL4259" s="19" t="s">
        <v>286</v>
      </c>
      <c r="BM4259" s="226" t="s">
        <v>4692</v>
      </c>
    </row>
    <row r="4260" s="2" customFormat="1">
      <c r="A4260" s="40"/>
      <c r="B4260" s="41"/>
      <c r="C4260" s="42"/>
      <c r="D4260" s="228" t="s">
        <v>189</v>
      </c>
      <c r="E4260" s="42"/>
      <c r="F4260" s="229" t="s">
        <v>4693</v>
      </c>
      <c r="G4260" s="42"/>
      <c r="H4260" s="42"/>
      <c r="I4260" s="230"/>
      <c r="J4260" s="42"/>
      <c r="K4260" s="42"/>
      <c r="L4260" s="46"/>
      <c r="M4260" s="231"/>
      <c r="N4260" s="232"/>
      <c r="O4260" s="86"/>
      <c r="P4260" s="86"/>
      <c r="Q4260" s="86"/>
      <c r="R4260" s="86"/>
      <c r="S4260" s="86"/>
      <c r="T4260" s="87"/>
      <c r="U4260" s="40"/>
      <c r="V4260" s="40"/>
      <c r="W4260" s="40"/>
      <c r="X4260" s="40"/>
      <c r="Y4260" s="40"/>
      <c r="Z4260" s="40"/>
      <c r="AA4260" s="40"/>
      <c r="AB4260" s="40"/>
      <c r="AC4260" s="40"/>
      <c r="AD4260" s="40"/>
      <c r="AE4260" s="40"/>
      <c r="AT4260" s="19" t="s">
        <v>189</v>
      </c>
      <c r="AU4260" s="19" t="s">
        <v>82</v>
      </c>
    </row>
    <row r="4261" s="2" customFormat="1">
      <c r="A4261" s="40"/>
      <c r="B4261" s="41"/>
      <c r="C4261" s="42"/>
      <c r="D4261" s="233" t="s">
        <v>191</v>
      </c>
      <c r="E4261" s="42"/>
      <c r="F4261" s="234" t="s">
        <v>4694</v>
      </c>
      <c r="G4261" s="42"/>
      <c r="H4261" s="42"/>
      <c r="I4261" s="230"/>
      <c r="J4261" s="42"/>
      <c r="K4261" s="42"/>
      <c r="L4261" s="46"/>
      <c r="M4261" s="231"/>
      <c r="N4261" s="232"/>
      <c r="O4261" s="86"/>
      <c r="P4261" s="86"/>
      <c r="Q4261" s="86"/>
      <c r="R4261" s="86"/>
      <c r="S4261" s="86"/>
      <c r="T4261" s="87"/>
      <c r="U4261" s="40"/>
      <c r="V4261" s="40"/>
      <c r="W4261" s="40"/>
      <c r="X4261" s="40"/>
      <c r="Y4261" s="40"/>
      <c r="Z4261" s="40"/>
      <c r="AA4261" s="40"/>
      <c r="AB4261" s="40"/>
      <c r="AC4261" s="40"/>
      <c r="AD4261" s="40"/>
      <c r="AE4261" s="40"/>
      <c r="AT4261" s="19" t="s">
        <v>191</v>
      </c>
      <c r="AU4261" s="19" t="s">
        <v>82</v>
      </c>
    </row>
    <row r="4262" s="14" customFormat="1">
      <c r="A4262" s="14"/>
      <c r="B4262" s="246"/>
      <c r="C4262" s="247"/>
      <c r="D4262" s="228" t="s">
        <v>193</v>
      </c>
      <c r="E4262" s="248" t="s">
        <v>19</v>
      </c>
      <c r="F4262" s="249" t="s">
        <v>4695</v>
      </c>
      <c r="G4262" s="247"/>
      <c r="H4262" s="248" t="s">
        <v>19</v>
      </c>
      <c r="I4262" s="250"/>
      <c r="J4262" s="247"/>
      <c r="K4262" s="247"/>
      <c r="L4262" s="251"/>
      <c r="M4262" s="252"/>
      <c r="N4262" s="253"/>
      <c r="O4262" s="253"/>
      <c r="P4262" s="253"/>
      <c r="Q4262" s="253"/>
      <c r="R4262" s="253"/>
      <c r="S4262" s="253"/>
      <c r="T4262" s="254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T4262" s="255" t="s">
        <v>193</v>
      </c>
      <c r="AU4262" s="255" t="s">
        <v>82</v>
      </c>
      <c r="AV4262" s="14" t="s">
        <v>80</v>
      </c>
      <c r="AW4262" s="14" t="s">
        <v>33</v>
      </c>
      <c r="AX4262" s="14" t="s">
        <v>72</v>
      </c>
      <c r="AY4262" s="255" t="s">
        <v>180</v>
      </c>
    </row>
    <row r="4263" s="13" customFormat="1">
      <c r="A4263" s="13"/>
      <c r="B4263" s="235"/>
      <c r="C4263" s="236"/>
      <c r="D4263" s="228" t="s">
        <v>193</v>
      </c>
      <c r="E4263" s="237" t="s">
        <v>19</v>
      </c>
      <c r="F4263" s="238" t="s">
        <v>4696</v>
      </c>
      <c r="G4263" s="236"/>
      <c r="H4263" s="239">
        <v>2</v>
      </c>
      <c r="I4263" s="240"/>
      <c r="J4263" s="236"/>
      <c r="K4263" s="236"/>
      <c r="L4263" s="241"/>
      <c r="M4263" s="242"/>
      <c r="N4263" s="243"/>
      <c r="O4263" s="243"/>
      <c r="P4263" s="243"/>
      <c r="Q4263" s="243"/>
      <c r="R4263" s="243"/>
      <c r="S4263" s="243"/>
      <c r="T4263" s="244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45" t="s">
        <v>193</v>
      </c>
      <c r="AU4263" s="245" t="s">
        <v>82</v>
      </c>
      <c r="AV4263" s="13" t="s">
        <v>82</v>
      </c>
      <c r="AW4263" s="13" t="s">
        <v>33</v>
      </c>
      <c r="AX4263" s="13" t="s">
        <v>80</v>
      </c>
      <c r="AY4263" s="245" t="s">
        <v>180</v>
      </c>
    </row>
    <row r="4264" s="2" customFormat="1" ht="24.15" customHeight="1">
      <c r="A4264" s="40"/>
      <c r="B4264" s="41"/>
      <c r="C4264" s="215" t="s">
        <v>4697</v>
      </c>
      <c r="D4264" s="215" t="s">
        <v>182</v>
      </c>
      <c r="E4264" s="216" t="s">
        <v>4698</v>
      </c>
      <c r="F4264" s="217" t="s">
        <v>4699</v>
      </c>
      <c r="G4264" s="218" t="s">
        <v>235</v>
      </c>
      <c r="H4264" s="219">
        <v>3.7999999999999998</v>
      </c>
      <c r="I4264" s="220"/>
      <c r="J4264" s="221">
        <f>ROUND(I4264*H4264,2)</f>
        <v>0</v>
      </c>
      <c r="K4264" s="217" t="s">
        <v>186</v>
      </c>
      <c r="L4264" s="46"/>
      <c r="M4264" s="222" t="s">
        <v>19</v>
      </c>
      <c r="N4264" s="223" t="s">
        <v>43</v>
      </c>
      <c r="O4264" s="86"/>
      <c r="P4264" s="224">
        <f>O4264*H4264</f>
        <v>0</v>
      </c>
      <c r="Q4264" s="224">
        <v>0.0010200000000000001</v>
      </c>
      <c r="R4264" s="224">
        <f>Q4264*H4264</f>
        <v>0.0038760000000000001</v>
      </c>
      <c r="S4264" s="224">
        <v>0</v>
      </c>
      <c r="T4264" s="225">
        <f>S4264*H4264</f>
        <v>0</v>
      </c>
      <c r="U4264" s="40"/>
      <c r="V4264" s="40"/>
      <c r="W4264" s="40"/>
      <c r="X4264" s="40"/>
      <c r="Y4264" s="40"/>
      <c r="Z4264" s="40"/>
      <c r="AA4264" s="40"/>
      <c r="AB4264" s="40"/>
      <c r="AC4264" s="40"/>
      <c r="AD4264" s="40"/>
      <c r="AE4264" s="40"/>
      <c r="AR4264" s="226" t="s">
        <v>286</v>
      </c>
      <c r="AT4264" s="226" t="s">
        <v>182</v>
      </c>
      <c r="AU4264" s="226" t="s">
        <v>82</v>
      </c>
      <c r="AY4264" s="19" t="s">
        <v>180</v>
      </c>
      <c r="BE4264" s="227">
        <f>IF(N4264="základní",J4264,0)</f>
        <v>0</v>
      </c>
      <c r="BF4264" s="227">
        <f>IF(N4264="snížená",J4264,0)</f>
        <v>0</v>
      </c>
      <c r="BG4264" s="227">
        <f>IF(N4264="zákl. přenesená",J4264,0)</f>
        <v>0</v>
      </c>
      <c r="BH4264" s="227">
        <f>IF(N4264="sníž. přenesená",J4264,0)</f>
        <v>0</v>
      </c>
      <c r="BI4264" s="227">
        <f>IF(N4264="nulová",J4264,0)</f>
        <v>0</v>
      </c>
      <c r="BJ4264" s="19" t="s">
        <v>80</v>
      </c>
      <c r="BK4264" s="227">
        <f>ROUND(I4264*H4264,2)</f>
        <v>0</v>
      </c>
      <c r="BL4264" s="19" t="s">
        <v>286</v>
      </c>
      <c r="BM4264" s="226" t="s">
        <v>4700</v>
      </c>
    </row>
    <row r="4265" s="2" customFormat="1">
      <c r="A4265" s="40"/>
      <c r="B4265" s="41"/>
      <c r="C4265" s="42"/>
      <c r="D4265" s="228" t="s">
        <v>189</v>
      </c>
      <c r="E4265" s="42"/>
      <c r="F4265" s="229" t="s">
        <v>4701</v>
      </c>
      <c r="G4265" s="42"/>
      <c r="H4265" s="42"/>
      <c r="I4265" s="230"/>
      <c r="J4265" s="42"/>
      <c r="K4265" s="42"/>
      <c r="L4265" s="46"/>
      <c r="M4265" s="231"/>
      <c r="N4265" s="232"/>
      <c r="O4265" s="86"/>
      <c r="P4265" s="86"/>
      <c r="Q4265" s="86"/>
      <c r="R4265" s="86"/>
      <c r="S4265" s="86"/>
      <c r="T4265" s="87"/>
      <c r="U4265" s="40"/>
      <c r="V4265" s="40"/>
      <c r="W4265" s="40"/>
      <c r="X4265" s="40"/>
      <c r="Y4265" s="40"/>
      <c r="Z4265" s="40"/>
      <c r="AA4265" s="40"/>
      <c r="AB4265" s="40"/>
      <c r="AC4265" s="40"/>
      <c r="AD4265" s="40"/>
      <c r="AE4265" s="40"/>
      <c r="AT4265" s="19" t="s">
        <v>189</v>
      </c>
      <c r="AU4265" s="19" t="s">
        <v>82</v>
      </c>
    </row>
    <row r="4266" s="2" customFormat="1">
      <c r="A4266" s="40"/>
      <c r="B4266" s="41"/>
      <c r="C4266" s="42"/>
      <c r="D4266" s="233" t="s">
        <v>191</v>
      </c>
      <c r="E4266" s="42"/>
      <c r="F4266" s="234" t="s">
        <v>4702</v>
      </c>
      <c r="G4266" s="42"/>
      <c r="H4266" s="42"/>
      <c r="I4266" s="230"/>
      <c r="J4266" s="42"/>
      <c r="K4266" s="42"/>
      <c r="L4266" s="46"/>
      <c r="M4266" s="231"/>
      <c r="N4266" s="232"/>
      <c r="O4266" s="86"/>
      <c r="P4266" s="86"/>
      <c r="Q4266" s="86"/>
      <c r="R4266" s="86"/>
      <c r="S4266" s="86"/>
      <c r="T4266" s="87"/>
      <c r="U4266" s="40"/>
      <c r="V4266" s="40"/>
      <c r="W4266" s="40"/>
      <c r="X4266" s="40"/>
      <c r="Y4266" s="40"/>
      <c r="Z4266" s="40"/>
      <c r="AA4266" s="40"/>
      <c r="AB4266" s="40"/>
      <c r="AC4266" s="40"/>
      <c r="AD4266" s="40"/>
      <c r="AE4266" s="40"/>
      <c r="AT4266" s="19" t="s">
        <v>191</v>
      </c>
      <c r="AU4266" s="19" t="s">
        <v>82</v>
      </c>
    </row>
    <row r="4267" s="14" customFormat="1">
      <c r="A4267" s="14"/>
      <c r="B4267" s="246"/>
      <c r="C4267" s="247"/>
      <c r="D4267" s="228" t="s">
        <v>193</v>
      </c>
      <c r="E4267" s="248" t="s">
        <v>19</v>
      </c>
      <c r="F4267" s="249" t="s">
        <v>4695</v>
      </c>
      <c r="G4267" s="247"/>
      <c r="H4267" s="248" t="s">
        <v>19</v>
      </c>
      <c r="I4267" s="250"/>
      <c r="J4267" s="247"/>
      <c r="K4267" s="247"/>
      <c r="L4267" s="251"/>
      <c r="M4267" s="252"/>
      <c r="N4267" s="253"/>
      <c r="O4267" s="253"/>
      <c r="P4267" s="253"/>
      <c r="Q4267" s="253"/>
      <c r="R4267" s="253"/>
      <c r="S4267" s="253"/>
      <c r="T4267" s="254"/>
      <c r="U4267" s="14"/>
      <c r="V4267" s="14"/>
      <c r="W4267" s="14"/>
      <c r="X4267" s="14"/>
      <c r="Y4267" s="14"/>
      <c r="Z4267" s="14"/>
      <c r="AA4267" s="14"/>
      <c r="AB4267" s="14"/>
      <c r="AC4267" s="14"/>
      <c r="AD4267" s="14"/>
      <c r="AE4267" s="14"/>
      <c r="AT4267" s="255" t="s">
        <v>193</v>
      </c>
      <c r="AU4267" s="255" t="s">
        <v>82</v>
      </c>
      <c r="AV4267" s="14" t="s">
        <v>80</v>
      </c>
      <c r="AW4267" s="14" t="s">
        <v>33</v>
      </c>
      <c r="AX4267" s="14" t="s">
        <v>72</v>
      </c>
      <c r="AY4267" s="255" t="s">
        <v>180</v>
      </c>
    </row>
    <row r="4268" s="13" customFormat="1">
      <c r="A4268" s="13"/>
      <c r="B4268" s="235"/>
      <c r="C4268" s="236"/>
      <c r="D4268" s="228" t="s">
        <v>193</v>
      </c>
      <c r="E4268" s="237" t="s">
        <v>19</v>
      </c>
      <c r="F4268" s="238" t="s">
        <v>4703</v>
      </c>
      <c r="G4268" s="236"/>
      <c r="H4268" s="239">
        <v>3.7999999999999998</v>
      </c>
      <c r="I4268" s="240"/>
      <c r="J4268" s="236"/>
      <c r="K4268" s="236"/>
      <c r="L4268" s="241"/>
      <c r="M4268" s="242"/>
      <c r="N4268" s="243"/>
      <c r="O4268" s="243"/>
      <c r="P4268" s="243"/>
      <c r="Q4268" s="243"/>
      <c r="R4268" s="243"/>
      <c r="S4268" s="243"/>
      <c r="T4268" s="244"/>
      <c r="U4268" s="13"/>
      <c r="V4268" s="13"/>
      <c r="W4268" s="13"/>
      <c r="X4268" s="13"/>
      <c r="Y4268" s="13"/>
      <c r="Z4268" s="13"/>
      <c r="AA4268" s="13"/>
      <c r="AB4268" s="13"/>
      <c r="AC4268" s="13"/>
      <c r="AD4268" s="13"/>
      <c r="AE4268" s="13"/>
      <c r="AT4268" s="245" t="s">
        <v>193</v>
      </c>
      <c r="AU4268" s="245" t="s">
        <v>82</v>
      </c>
      <c r="AV4268" s="13" t="s">
        <v>82</v>
      </c>
      <c r="AW4268" s="13" t="s">
        <v>33</v>
      </c>
      <c r="AX4268" s="13" t="s">
        <v>80</v>
      </c>
      <c r="AY4268" s="245" t="s">
        <v>180</v>
      </c>
    </row>
    <row r="4269" s="2" customFormat="1" ht="24.15" customHeight="1">
      <c r="A4269" s="40"/>
      <c r="B4269" s="41"/>
      <c r="C4269" s="215" t="s">
        <v>4704</v>
      </c>
      <c r="D4269" s="215" t="s">
        <v>182</v>
      </c>
      <c r="E4269" s="216" t="s">
        <v>4705</v>
      </c>
      <c r="F4269" s="217" t="s">
        <v>4706</v>
      </c>
      <c r="G4269" s="218" t="s">
        <v>235</v>
      </c>
      <c r="H4269" s="219">
        <v>9.5999999999999996</v>
      </c>
      <c r="I4269" s="220"/>
      <c r="J4269" s="221">
        <f>ROUND(I4269*H4269,2)</f>
        <v>0</v>
      </c>
      <c r="K4269" s="217" t="s">
        <v>19</v>
      </c>
      <c r="L4269" s="46"/>
      <c r="M4269" s="222" t="s">
        <v>19</v>
      </c>
      <c r="N4269" s="223" t="s">
        <v>43</v>
      </c>
      <c r="O4269" s="86"/>
      <c r="P4269" s="224">
        <f>O4269*H4269</f>
        <v>0</v>
      </c>
      <c r="Q4269" s="224">
        <v>0.00058</v>
      </c>
      <c r="R4269" s="224">
        <f>Q4269*H4269</f>
        <v>0.005568</v>
      </c>
      <c r="S4269" s="224">
        <v>0</v>
      </c>
      <c r="T4269" s="225">
        <f>S4269*H4269</f>
        <v>0</v>
      </c>
      <c r="U4269" s="40"/>
      <c r="V4269" s="40"/>
      <c r="W4269" s="40"/>
      <c r="X4269" s="40"/>
      <c r="Y4269" s="40"/>
      <c r="Z4269" s="40"/>
      <c r="AA4269" s="40"/>
      <c r="AB4269" s="40"/>
      <c r="AC4269" s="40"/>
      <c r="AD4269" s="40"/>
      <c r="AE4269" s="40"/>
      <c r="AR4269" s="226" t="s">
        <v>286</v>
      </c>
      <c r="AT4269" s="226" t="s">
        <v>182</v>
      </c>
      <c r="AU4269" s="226" t="s">
        <v>82</v>
      </c>
      <c r="AY4269" s="19" t="s">
        <v>180</v>
      </c>
      <c r="BE4269" s="227">
        <f>IF(N4269="základní",J4269,0)</f>
        <v>0</v>
      </c>
      <c r="BF4269" s="227">
        <f>IF(N4269="snížená",J4269,0)</f>
        <v>0</v>
      </c>
      <c r="BG4269" s="227">
        <f>IF(N4269="zákl. přenesená",J4269,0)</f>
        <v>0</v>
      </c>
      <c r="BH4269" s="227">
        <f>IF(N4269="sníž. přenesená",J4269,0)</f>
        <v>0</v>
      </c>
      <c r="BI4269" s="227">
        <f>IF(N4269="nulová",J4269,0)</f>
        <v>0</v>
      </c>
      <c r="BJ4269" s="19" t="s">
        <v>80</v>
      </c>
      <c r="BK4269" s="227">
        <f>ROUND(I4269*H4269,2)</f>
        <v>0</v>
      </c>
      <c r="BL4269" s="19" t="s">
        <v>286</v>
      </c>
      <c r="BM4269" s="226" t="s">
        <v>4707</v>
      </c>
    </row>
    <row r="4270" s="2" customFormat="1">
      <c r="A4270" s="40"/>
      <c r="B4270" s="41"/>
      <c r="C4270" s="42"/>
      <c r="D4270" s="228" t="s">
        <v>189</v>
      </c>
      <c r="E4270" s="42"/>
      <c r="F4270" s="229" t="s">
        <v>4706</v>
      </c>
      <c r="G4270" s="42"/>
      <c r="H4270" s="42"/>
      <c r="I4270" s="230"/>
      <c r="J4270" s="42"/>
      <c r="K4270" s="42"/>
      <c r="L4270" s="46"/>
      <c r="M4270" s="231"/>
      <c r="N4270" s="232"/>
      <c r="O4270" s="86"/>
      <c r="P4270" s="86"/>
      <c r="Q4270" s="86"/>
      <c r="R4270" s="86"/>
      <c r="S4270" s="86"/>
      <c r="T4270" s="87"/>
      <c r="U4270" s="40"/>
      <c r="V4270" s="40"/>
      <c r="W4270" s="40"/>
      <c r="X4270" s="40"/>
      <c r="Y4270" s="40"/>
      <c r="Z4270" s="40"/>
      <c r="AA4270" s="40"/>
      <c r="AB4270" s="40"/>
      <c r="AC4270" s="40"/>
      <c r="AD4270" s="40"/>
      <c r="AE4270" s="40"/>
      <c r="AT4270" s="19" t="s">
        <v>189</v>
      </c>
      <c r="AU4270" s="19" t="s">
        <v>82</v>
      </c>
    </row>
    <row r="4271" s="14" customFormat="1">
      <c r="A4271" s="14"/>
      <c r="B4271" s="246"/>
      <c r="C4271" s="247"/>
      <c r="D4271" s="228" t="s">
        <v>193</v>
      </c>
      <c r="E4271" s="248" t="s">
        <v>19</v>
      </c>
      <c r="F4271" s="249" t="s">
        <v>4708</v>
      </c>
      <c r="G4271" s="247"/>
      <c r="H4271" s="248" t="s">
        <v>19</v>
      </c>
      <c r="I4271" s="250"/>
      <c r="J4271" s="247"/>
      <c r="K4271" s="247"/>
      <c r="L4271" s="251"/>
      <c r="M4271" s="252"/>
      <c r="N4271" s="253"/>
      <c r="O4271" s="253"/>
      <c r="P4271" s="253"/>
      <c r="Q4271" s="253"/>
      <c r="R4271" s="253"/>
      <c r="S4271" s="253"/>
      <c r="T4271" s="254"/>
      <c r="U4271" s="14"/>
      <c r="V4271" s="14"/>
      <c r="W4271" s="14"/>
      <c r="X4271" s="14"/>
      <c r="Y4271" s="14"/>
      <c r="Z4271" s="14"/>
      <c r="AA4271" s="14"/>
      <c r="AB4271" s="14"/>
      <c r="AC4271" s="14"/>
      <c r="AD4271" s="14"/>
      <c r="AE4271" s="14"/>
      <c r="AT4271" s="255" t="s">
        <v>193</v>
      </c>
      <c r="AU4271" s="255" t="s">
        <v>82</v>
      </c>
      <c r="AV4271" s="14" t="s">
        <v>80</v>
      </c>
      <c r="AW4271" s="14" t="s">
        <v>33</v>
      </c>
      <c r="AX4271" s="14" t="s">
        <v>72</v>
      </c>
      <c r="AY4271" s="255" t="s">
        <v>180</v>
      </c>
    </row>
    <row r="4272" s="13" customFormat="1">
      <c r="A4272" s="13"/>
      <c r="B4272" s="235"/>
      <c r="C4272" s="236"/>
      <c r="D4272" s="228" t="s">
        <v>193</v>
      </c>
      <c r="E4272" s="237" t="s">
        <v>19</v>
      </c>
      <c r="F4272" s="238" t="s">
        <v>4709</v>
      </c>
      <c r="G4272" s="236"/>
      <c r="H4272" s="239">
        <v>9.5999999999999996</v>
      </c>
      <c r="I4272" s="240"/>
      <c r="J4272" s="236"/>
      <c r="K4272" s="236"/>
      <c r="L4272" s="241"/>
      <c r="M4272" s="242"/>
      <c r="N4272" s="243"/>
      <c r="O4272" s="243"/>
      <c r="P4272" s="243"/>
      <c r="Q4272" s="243"/>
      <c r="R4272" s="243"/>
      <c r="S4272" s="243"/>
      <c r="T4272" s="244"/>
      <c r="U4272" s="13"/>
      <c r="V4272" s="13"/>
      <c r="W4272" s="13"/>
      <c r="X4272" s="13"/>
      <c r="Y4272" s="13"/>
      <c r="Z4272" s="13"/>
      <c r="AA4272" s="13"/>
      <c r="AB4272" s="13"/>
      <c r="AC4272" s="13"/>
      <c r="AD4272" s="13"/>
      <c r="AE4272" s="13"/>
      <c r="AT4272" s="245" t="s">
        <v>193</v>
      </c>
      <c r="AU4272" s="245" t="s">
        <v>82</v>
      </c>
      <c r="AV4272" s="13" t="s">
        <v>82</v>
      </c>
      <c r="AW4272" s="13" t="s">
        <v>33</v>
      </c>
      <c r="AX4272" s="13" t="s">
        <v>80</v>
      </c>
      <c r="AY4272" s="245" t="s">
        <v>180</v>
      </c>
    </row>
    <row r="4273" s="2" customFormat="1" ht="16.5" customHeight="1">
      <c r="A4273" s="40"/>
      <c r="B4273" s="41"/>
      <c r="C4273" s="282" t="s">
        <v>4710</v>
      </c>
      <c r="D4273" s="282" t="s">
        <v>754</v>
      </c>
      <c r="E4273" s="283" t="s">
        <v>4711</v>
      </c>
      <c r="F4273" s="284" t="s">
        <v>4712</v>
      </c>
      <c r="G4273" s="285" t="s">
        <v>235</v>
      </c>
      <c r="H4273" s="286">
        <v>10.560000000000001</v>
      </c>
      <c r="I4273" s="287"/>
      <c r="J4273" s="288">
        <f>ROUND(I4273*H4273,2)</f>
        <v>0</v>
      </c>
      <c r="K4273" s="284" t="s">
        <v>186</v>
      </c>
      <c r="L4273" s="289"/>
      <c r="M4273" s="290" t="s">
        <v>19</v>
      </c>
      <c r="N4273" s="291" t="s">
        <v>43</v>
      </c>
      <c r="O4273" s="86"/>
      <c r="P4273" s="224">
        <f>O4273*H4273</f>
        <v>0</v>
      </c>
      <c r="Q4273" s="224">
        <v>0.00264</v>
      </c>
      <c r="R4273" s="224">
        <f>Q4273*H4273</f>
        <v>0.027878400000000001</v>
      </c>
      <c r="S4273" s="224">
        <v>0</v>
      </c>
      <c r="T4273" s="225">
        <f>S4273*H4273</f>
        <v>0</v>
      </c>
      <c r="U4273" s="40"/>
      <c r="V4273" s="40"/>
      <c r="W4273" s="40"/>
      <c r="X4273" s="40"/>
      <c r="Y4273" s="40"/>
      <c r="Z4273" s="40"/>
      <c r="AA4273" s="40"/>
      <c r="AB4273" s="40"/>
      <c r="AC4273" s="40"/>
      <c r="AD4273" s="40"/>
      <c r="AE4273" s="40"/>
      <c r="AR4273" s="226" t="s">
        <v>398</v>
      </c>
      <c r="AT4273" s="226" t="s">
        <v>754</v>
      </c>
      <c r="AU4273" s="226" t="s">
        <v>82</v>
      </c>
      <c r="AY4273" s="19" t="s">
        <v>180</v>
      </c>
      <c r="BE4273" s="227">
        <f>IF(N4273="základní",J4273,0)</f>
        <v>0</v>
      </c>
      <c r="BF4273" s="227">
        <f>IF(N4273="snížená",J4273,0)</f>
        <v>0</v>
      </c>
      <c r="BG4273" s="227">
        <f>IF(N4273="zákl. přenesená",J4273,0)</f>
        <v>0</v>
      </c>
      <c r="BH4273" s="227">
        <f>IF(N4273="sníž. přenesená",J4273,0)</f>
        <v>0</v>
      </c>
      <c r="BI4273" s="227">
        <f>IF(N4273="nulová",J4273,0)</f>
        <v>0</v>
      </c>
      <c r="BJ4273" s="19" t="s">
        <v>80</v>
      </c>
      <c r="BK4273" s="227">
        <f>ROUND(I4273*H4273,2)</f>
        <v>0</v>
      </c>
      <c r="BL4273" s="19" t="s">
        <v>286</v>
      </c>
      <c r="BM4273" s="226" t="s">
        <v>4713</v>
      </c>
    </row>
    <row r="4274" s="2" customFormat="1">
      <c r="A4274" s="40"/>
      <c r="B4274" s="41"/>
      <c r="C4274" s="42"/>
      <c r="D4274" s="228" t="s">
        <v>189</v>
      </c>
      <c r="E4274" s="42"/>
      <c r="F4274" s="229" t="s">
        <v>4712</v>
      </c>
      <c r="G4274" s="42"/>
      <c r="H4274" s="42"/>
      <c r="I4274" s="230"/>
      <c r="J4274" s="42"/>
      <c r="K4274" s="42"/>
      <c r="L4274" s="46"/>
      <c r="M4274" s="231"/>
      <c r="N4274" s="232"/>
      <c r="O4274" s="86"/>
      <c r="P4274" s="86"/>
      <c r="Q4274" s="86"/>
      <c r="R4274" s="86"/>
      <c r="S4274" s="86"/>
      <c r="T4274" s="87"/>
      <c r="U4274" s="40"/>
      <c r="V4274" s="40"/>
      <c r="W4274" s="40"/>
      <c r="X4274" s="40"/>
      <c r="Y4274" s="40"/>
      <c r="Z4274" s="40"/>
      <c r="AA4274" s="40"/>
      <c r="AB4274" s="40"/>
      <c r="AC4274" s="40"/>
      <c r="AD4274" s="40"/>
      <c r="AE4274" s="40"/>
      <c r="AT4274" s="19" t="s">
        <v>189</v>
      </c>
      <c r="AU4274" s="19" t="s">
        <v>82</v>
      </c>
    </row>
    <row r="4275" s="13" customFormat="1">
      <c r="A4275" s="13"/>
      <c r="B4275" s="235"/>
      <c r="C4275" s="236"/>
      <c r="D4275" s="228" t="s">
        <v>193</v>
      </c>
      <c r="E4275" s="236"/>
      <c r="F4275" s="238" t="s">
        <v>4714</v>
      </c>
      <c r="G4275" s="236"/>
      <c r="H4275" s="239">
        <v>10.560000000000001</v>
      </c>
      <c r="I4275" s="240"/>
      <c r="J4275" s="236"/>
      <c r="K4275" s="236"/>
      <c r="L4275" s="241"/>
      <c r="M4275" s="242"/>
      <c r="N4275" s="243"/>
      <c r="O4275" s="243"/>
      <c r="P4275" s="243"/>
      <c r="Q4275" s="243"/>
      <c r="R4275" s="243"/>
      <c r="S4275" s="243"/>
      <c r="T4275" s="244"/>
      <c r="U4275" s="13"/>
      <c r="V4275" s="13"/>
      <c r="W4275" s="13"/>
      <c r="X4275" s="13"/>
      <c r="Y4275" s="13"/>
      <c r="Z4275" s="13"/>
      <c r="AA4275" s="13"/>
      <c r="AB4275" s="13"/>
      <c r="AC4275" s="13"/>
      <c r="AD4275" s="13"/>
      <c r="AE4275" s="13"/>
      <c r="AT4275" s="245" t="s">
        <v>193</v>
      </c>
      <c r="AU4275" s="245" t="s">
        <v>82</v>
      </c>
      <c r="AV4275" s="13" t="s">
        <v>82</v>
      </c>
      <c r="AW4275" s="13" t="s">
        <v>4</v>
      </c>
      <c r="AX4275" s="13" t="s">
        <v>80</v>
      </c>
      <c r="AY4275" s="245" t="s">
        <v>180</v>
      </c>
    </row>
    <row r="4276" s="2" customFormat="1" ht="21.75" customHeight="1">
      <c r="A4276" s="40"/>
      <c r="B4276" s="41"/>
      <c r="C4276" s="215" t="s">
        <v>4715</v>
      </c>
      <c r="D4276" s="215" t="s">
        <v>182</v>
      </c>
      <c r="E4276" s="216" t="s">
        <v>4716</v>
      </c>
      <c r="F4276" s="217" t="s">
        <v>4717</v>
      </c>
      <c r="G4276" s="218" t="s">
        <v>185</v>
      </c>
      <c r="H4276" s="219">
        <v>874.73000000000002</v>
      </c>
      <c r="I4276" s="220"/>
      <c r="J4276" s="221">
        <f>ROUND(I4276*H4276,2)</f>
        <v>0</v>
      </c>
      <c r="K4276" s="217" t="s">
        <v>186</v>
      </c>
      <c r="L4276" s="46"/>
      <c r="M4276" s="222" t="s">
        <v>19</v>
      </c>
      <c r="N4276" s="223" t="s">
        <v>43</v>
      </c>
      <c r="O4276" s="86"/>
      <c r="P4276" s="224">
        <f>O4276*H4276</f>
        <v>0</v>
      </c>
      <c r="Q4276" s="224">
        <v>0.0053800000000000002</v>
      </c>
      <c r="R4276" s="224">
        <f>Q4276*H4276</f>
        <v>4.7060474000000001</v>
      </c>
      <c r="S4276" s="224">
        <v>0</v>
      </c>
      <c r="T4276" s="225">
        <f>S4276*H4276</f>
        <v>0</v>
      </c>
      <c r="U4276" s="40"/>
      <c r="V4276" s="40"/>
      <c r="W4276" s="40"/>
      <c r="X4276" s="40"/>
      <c r="Y4276" s="40"/>
      <c r="Z4276" s="40"/>
      <c r="AA4276" s="40"/>
      <c r="AB4276" s="40"/>
      <c r="AC4276" s="40"/>
      <c r="AD4276" s="40"/>
      <c r="AE4276" s="40"/>
      <c r="AR4276" s="226" t="s">
        <v>286</v>
      </c>
      <c r="AT4276" s="226" t="s">
        <v>182</v>
      </c>
      <c r="AU4276" s="226" t="s">
        <v>82</v>
      </c>
      <c r="AY4276" s="19" t="s">
        <v>180</v>
      </c>
      <c r="BE4276" s="227">
        <f>IF(N4276="základní",J4276,0)</f>
        <v>0</v>
      </c>
      <c r="BF4276" s="227">
        <f>IF(N4276="snížená",J4276,0)</f>
        <v>0</v>
      </c>
      <c r="BG4276" s="227">
        <f>IF(N4276="zákl. přenesená",J4276,0)</f>
        <v>0</v>
      </c>
      <c r="BH4276" s="227">
        <f>IF(N4276="sníž. přenesená",J4276,0)</f>
        <v>0</v>
      </c>
      <c r="BI4276" s="227">
        <f>IF(N4276="nulová",J4276,0)</f>
        <v>0</v>
      </c>
      <c r="BJ4276" s="19" t="s">
        <v>80</v>
      </c>
      <c r="BK4276" s="227">
        <f>ROUND(I4276*H4276,2)</f>
        <v>0</v>
      </c>
      <c r="BL4276" s="19" t="s">
        <v>286</v>
      </c>
      <c r="BM4276" s="226" t="s">
        <v>4718</v>
      </c>
    </row>
    <row r="4277" s="2" customFormat="1">
      <c r="A4277" s="40"/>
      <c r="B4277" s="41"/>
      <c r="C4277" s="42"/>
      <c r="D4277" s="228" t="s">
        <v>189</v>
      </c>
      <c r="E4277" s="42"/>
      <c r="F4277" s="229" t="s">
        <v>4719</v>
      </c>
      <c r="G4277" s="42"/>
      <c r="H4277" s="42"/>
      <c r="I4277" s="230"/>
      <c r="J4277" s="42"/>
      <c r="K4277" s="42"/>
      <c r="L4277" s="46"/>
      <c r="M4277" s="231"/>
      <c r="N4277" s="232"/>
      <c r="O4277" s="86"/>
      <c r="P4277" s="86"/>
      <c r="Q4277" s="86"/>
      <c r="R4277" s="86"/>
      <c r="S4277" s="86"/>
      <c r="T4277" s="87"/>
      <c r="U4277" s="40"/>
      <c r="V4277" s="40"/>
      <c r="W4277" s="40"/>
      <c r="X4277" s="40"/>
      <c r="Y4277" s="40"/>
      <c r="Z4277" s="40"/>
      <c r="AA4277" s="40"/>
      <c r="AB4277" s="40"/>
      <c r="AC4277" s="40"/>
      <c r="AD4277" s="40"/>
      <c r="AE4277" s="40"/>
      <c r="AT4277" s="19" t="s">
        <v>189</v>
      </c>
      <c r="AU4277" s="19" t="s">
        <v>82</v>
      </c>
    </row>
    <row r="4278" s="2" customFormat="1">
      <c r="A4278" s="40"/>
      <c r="B4278" s="41"/>
      <c r="C4278" s="42"/>
      <c r="D4278" s="233" t="s">
        <v>191</v>
      </c>
      <c r="E4278" s="42"/>
      <c r="F4278" s="234" t="s">
        <v>4720</v>
      </c>
      <c r="G4278" s="42"/>
      <c r="H4278" s="42"/>
      <c r="I4278" s="230"/>
      <c r="J4278" s="42"/>
      <c r="K4278" s="42"/>
      <c r="L4278" s="46"/>
      <c r="M4278" s="231"/>
      <c r="N4278" s="232"/>
      <c r="O4278" s="86"/>
      <c r="P4278" s="86"/>
      <c r="Q4278" s="86"/>
      <c r="R4278" s="86"/>
      <c r="S4278" s="86"/>
      <c r="T4278" s="87"/>
      <c r="U4278" s="40"/>
      <c r="V4278" s="40"/>
      <c r="W4278" s="40"/>
      <c r="X4278" s="40"/>
      <c r="Y4278" s="40"/>
      <c r="Z4278" s="40"/>
      <c r="AA4278" s="40"/>
      <c r="AB4278" s="40"/>
      <c r="AC4278" s="40"/>
      <c r="AD4278" s="40"/>
      <c r="AE4278" s="40"/>
      <c r="AT4278" s="19" t="s">
        <v>191</v>
      </c>
      <c r="AU4278" s="19" t="s">
        <v>82</v>
      </c>
    </row>
    <row r="4279" s="2" customFormat="1" ht="21.75" customHeight="1">
      <c r="A4279" s="40"/>
      <c r="B4279" s="41"/>
      <c r="C4279" s="282" t="s">
        <v>4721</v>
      </c>
      <c r="D4279" s="282" t="s">
        <v>754</v>
      </c>
      <c r="E4279" s="283" t="s">
        <v>4722</v>
      </c>
      <c r="F4279" s="284" t="s">
        <v>4723</v>
      </c>
      <c r="G4279" s="285" t="s">
        <v>185</v>
      </c>
      <c r="H4279" s="286">
        <v>963.99599999999998</v>
      </c>
      <c r="I4279" s="287"/>
      <c r="J4279" s="288">
        <f>ROUND(I4279*H4279,2)</f>
        <v>0</v>
      </c>
      <c r="K4279" s="284" t="s">
        <v>186</v>
      </c>
      <c r="L4279" s="289"/>
      <c r="M4279" s="290" t="s">
        <v>19</v>
      </c>
      <c r="N4279" s="291" t="s">
        <v>43</v>
      </c>
      <c r="O4279" s="86"/>
      <c r="P4279" s="224">
        <f>O4279*H4279</f>
        <v>0</v>
      </c>
      <c r="Q4279" s="224">
        <v>0.021999999999999999</v>
      </c>
      <c r="R4279" s="224">
        <f>Q4279*H4279</f>
        <v>21.207911999999997</v>
      </c>
      <c r="S4279" s="224">
        <v>0</v>
      </c>
      <c r="T4279" s="225">
        <f>S4279*H4279</f>
        <v>0</v>
      </c>
      <c r="U4279" s="40"/>
      <c r="V4279" s="40"/>
      <c r="W4279" s="40"/>
      <c r="X4279" s="40"/>
      <c r="Y4279" s="40"/>
      <c r="Z4279" s="40"/>
      <c r="AA4279" s="40"/>
      <c r="AB4279" s="40"/>
      <c r="AC4279" s="40"/>
      <c r="AD4279" s="40"/>
      <c r="AE4279" s="40"/>
      <c r="AR4279" s="226" t="s">
        <v>398</v>
      </c>
      <c r="AT4279" s="226" t="s">
        <v>754</v>
      </c>
      <c r="AU4279" s="226" t="s">
        <v>82</v>
      </c>
      <c r="AY4279" s="19" t="s">
        <v>180</v>
      </c>
      <c r="BE4279" s="227">
        <f>IF(N4279="základní",J4279,0)</f>
        <v>0</v>
      </c>
      <c r="BF4279" s="227">
        <f>IF(N4279="snížená",J4279,0)</f>
        <v>0</v>
      </c>
      <c r="BG4279" s="227">
        <f>IF(N4279="zákl. přenesená",J4279,0)</f>
        <v>0</v>
      </c>
      <c r="BH4279" s="227">
        <f>IF(N4279="sníž. přenesená",J4279,0)</f>
        <v>0</v>
      </c>
      <c r="BI4279" s="227">
        <f>IF(N4279="nulová",J4279,0)</f>
        <v>0</v>
      </c>
      <c r="BJ4279" s="19" t="s">
        <v>80</v>
      </c>
      <c r="BK4279" s="227">
        <f>ROUND(I4279*H4279,2)</f>
        <v>0</v>
      </c>
      <c r="BL4279" s="19" t="s">
        <v>286</v>
      </c>
      <c r="BM4279" s="226" t="s">
        <v>4724</v>
      </c>
    </row>
    <row r="4280" s="2" customFormat="1">
      <c r="A4280" s="40"/>
      <c r="B4280" s="41"/>
      <c r="C4280" s="42"/>
      <c r="D4280" s="228" t="s">
        <v>189</v>
      </c>
      <c r="E4280" s="42"/>
      <c r="F4280" s="229" t="s">
        <v>4723</v>
      </c>
      <c r="G4280" s="42"/>
      <c r="H4280" s="42"/>
      <c r="I4280" s="230"/>
      <c r="J4280" s="42"/>
      <c r="K4280" s="42"/>
      <c r="L4280" s="46"/>
      <c r="M4280" s="231"/>
      <c r="N4280" s="232"/>
      <c r="O4280" s="86"/>
      <c r="P4280" s="86"/>
      <c r="Q4280" s="86"/>
      <c r="R4280" s="86"/>
      <c r="S4280" s="86"/>
      <c r="T4280" s="87"/>
      <c r="U4280" s="40"/>
      <c r="V4280" s="40"/>
      <c r="W4280" s="40"/>
      <c r="X4280" s="40"/>
      <c r="Y4280" s="40"/>
      <c r="Z4280" s="40"/>
      <c r="AA4280" s="40"/>
      <c r="AB4280" s="40"/>
      <c r="AC4280" s="40"/>
      <c r="AD4280" s="40"/>
      <c r="AE4280" s="40"/>
      <c r="AT4280" s="19" t="s">
        <v>189</v>
      </c>
      <c r="AU4280" s="19" t="s">
        <v>82</v>
      </c>
    </row>
    <row r="4281" s="13" customFormat="1">
      <c r="A4281" s="13"/>
      <c r="B4281" s="235"/>
      <c r="C4281" s="236"/>
      <c r="D4281" s="228" t="s">
        <v>193</v>
      </c>
      <c r="E4281" s="237" t="s">
        <v>19</v>
      </c>
      <c r="F4281" s="238" t="s">
        <v>4725</v>
      </c>
      <c r="G4281" s="236"/>
      <c r="H4281" s="239">
        <v>962.5</v>
      </c>
      <c r="I4281" s="240"/>
      <c r="J4281" s="236"/>
      <c r="K4281" s="236"/>
      <c r="L4281" s="241"/>
      <c r="M4281" s="242"/>
      <c r="N4281" s="243"/>
      <c r="O4281" s="243"/>
      <c r="P4281" s="243"/>
      <c r="Q4281" s="243"/>
      <c r="R4281" s="243"/>
      <c r="S4281" s="243"/>
      <c r="T4281" s="244"/>
      <c r="U4281" s="13"/>
      <c r="V4281" s="13"/>
      <c r="W4281" s="13"/>
      <c r="X4281" s="13"/>
      <c r="Y4281" s="13"/>
      <c r="Z4281" s="13"/>
      <c r="AA4281" s="13"/>
      <c r="AB4281" s="13"/>
      <c r="AC4281" s="13"/>
      <c r="AD4281" s="13"/>
      <c r="AE4281" s="13"/>
      <c r="AT4281" s="245" t="s">
        <v>193</v>
      </c>
      <c r="AU4281" s="245" t="s">
        <v>82</v>
      </c>
      <c r="AV4281" s="13" t="s">
        <v>82</v>
      </c>
      <c r="AW4281" s="13" t="s">
        <v>33</v>
      </c>
      <c r="AX4281" s="13" t="s">
        <v>72</v>
      </c>
      <c r="AY4281" s="245" t="s">
        <v>180</v>
      </c>
    </row>
    <row r="4282" s="13" customFormat="1">
      <c r="A4282" s="13"/>
      <c r="B4282" s="235"/>
      <c r="C4282" s="236"/>
      <c r="D4282" s="228" t="s">
        <v>193</v>
      </c>
      <c r="E4282" s="237" t="s">
        <v>19</v>
      </c>
      <c r="F4282" s="238" t="s">
        <v>4726</v>
      </c>
      <c r="G4282" s="236"/>
      <c r="H4282" s="239">
        <v>1.496</v>
      </c>
      <c r="I4282" s="240"/>
      <c r="J4282" s="236"/>
      <c r="K4282" s="236"/>
      <c r="L4282" s="241"/>
      <c r="M4282" s="242"/>
      <c r="N4282" s="243"/>
      <c r="O4282" s="243"/>
      <c r="P4282" s="243"/>
      <c r="Q4282" s="243"/>
      <c r="R4282" s="243"/>
      <c r="S4282" s="243"/>
      <c r="T4282" s="244"/>
      <c r="U4282" s="13"/>
      <c r="V4282" s="13"/>
      <c r="W4282" s="13"/>
      <c r="X4282" s="13"/>
      <c r="Y4282" s="13"/>
      <c r="Z4282" s="13"/>
      <c r="AA4282" s="13"/>
      <c r="AB4282" s="13"/>
      <c r="AC4282" s="13"/>
      <c r="AD4282" s="13"/>
      <c r="AE4282" s="13"/>
      <c r="AT4282" s="245" t="s">
        <v>193</v>
      </c>
      <c r="AU4282" s="245" t="s">
        <v>82</v>
      </c>
      <c r="AV4282" s="13" t="s">
        <v>82</v>
      </c>
      <c r="AW4282" s="13" t="s">
        <v>33</v>
      </c>
      <c r="AX4282" s="13" t="s">
        <v>72</v>
      </c>
      <c r="AY4282" s="245" t="s">
        <v>180</v>
      </c>
    </row>
    <row r="4283" s="15" customFormat="1">
      <c r="A4283" s="15"/>
      <c r="B4283" s="256"/>
      <c r="C4283" s="257"/>
      <c r="D4283" s="228" t="s">
        <v>193</v>
      </c>
      <c r="E4283" s="258" t="s">
        <v>19</v>
      </c>
      <c r="F4283" s="259" t="s">
        <v>353</v>
      </c>
      <c r="G4283" s="257"/>
      <c r="H4283" s="260">
        <v>963.99599999999998</v>
      </c>
      <c r="I4283" s="261"/>
      <c r="J4283" s="257"/>
      <c r="K4283" s="257"/>
      <c r="L4283" s="262"/>
      <c r="M4283" s="263"/>
      <c r="N4283" s="264"/>
      <c r="O4283" s="264"/>
      <c r="P4283" s="264"/>
      <c r="Q4283" s="264"/>
      <c r="R4283" s="264"/>
      <c r="S4283" s="264"/>
      <c r="T4283" s="265"/>
      <c r="U4283" s="15"/>
      <c r="V4283" s="15"/>
      <c r="W4283" s="15"/>
      <c r="X4283" s="15"/>
      <c r="Y4283" s="15"/>
      <c r="Z4283" s="15"/>
      <c r="AA4283" s="15"/>
      <c r="AB4283" s="15"/>
      <c r="AC4283" s="15"/>
      <c r="AD4283" s="15"/>
      <c r="AE4283" s="15"/>
      <c r="AT4283" s="266" t="s">
        <v>193</v>
      </c>
      <c r="AU4283" s="266" t="s">
        <v>82</v>
      </c>
      <c r="AV4283" s="15" t="s">
        <v>187</v>
      </c>
      <c r="AW4283" s="15" t="s">
        <v>33</v>
      </c>
      <c r="AX4283" s="15" t="s">
        <v>80</v>
      </c>
      <c r="AY4283" s="266" t="s">
        <v>180</v>
      </c>
    </row>
    <row r="4284" s="2" customFormat="1" ht="16.5" customHeight="1">
      <c r="A4284" s="40"/>
      <c r="B4284" s="41"/>
      <c r="C4284" s="215" t="s">
        <v>4727</v>
      </c>
      <c r="D4284" s="215" t="s">
        <v>182</v>
      </c>
      <c r="E4284" s="216" t="s">
        <v>4728</v>
      </c>
      <c r="F4284" s="217" t="s">
        <v>4729</v>
      </c>
      <c r="G4284" s="218" t="s">
        <v>3347</v>
      </c>
      <c r="H4284" s="293"/>
      <c r="I4284" s="220"/>
      <c r="J4284" s="221">
        <f>ROUND(I4284*H4284,2)</f>
        <v>0</v>
      </c>
      <c r="K4284" s="217" t="s">
        <v>186</v>
      </c>
      <c r="L4284" s="46"/>
      <c r="M4284" s="222" t="s">
        <v>19</v>
      </c>
      <c r="N4284" s="223" t="s">
        <v>43</v>
      </c>
      <c r="O4284" s="86"/>
      <c r="P4284" s="224">
        <f>O4284*H4284</f>
        <v>0</v>
      </c>
      <c r="Q4284" s="224">
        <v>0</v>
      </c>
      <c r="R4284" s="224">
        <f>Q4284*H4284</f>
        <v>0</v>
      </c>
      <c r="S4284" s="224">
        <v>0</v>
      </c>
      <c r="T4284" s="225">
        <f>S4284*H4284</f>
        <v>0</v>
      </c>
      <c r="U4284" s="40"/>
      <c r="V4284" s="40"/>
      <c r="W4284" s="40"/>
      <c r="X4284" s="40"/>
      <c r="Y4284" s="40"/>
      <c r="Z4284" s="40"/>
      <c r="AA4284" s="40"/>
      <c r="AB4284" s="40"/>
      <c r="AC4284" s="40"/>
      <c r="AD4284" s="40"/>
      <c r="AE4284" s="40"/>
      <c r="AR4284" s="226" t="s">
        <v>286</v>
      </c>
      <c r="AT4284" s="226" t="s">
        <v>182</v>
      </c>
      <c r="AU4284" s="226" t="s">
        <v>82</v>
      </c>
      <c r="AY4284" s="19" t="s">
        <v>180</v>
      </c>
      <c r="BE4284" s="227">
        <f>IF(N4284="základní",J4284,0)</f>
        <v>0</v>
      </c>
      <c r="BF4284" s="227">
        <f>IF(N4284="snížená",J4284,0)</f>
        <v>0</v>
      </c>
      <c r="BG4284" s="227">
        <f>IF(N4284="zákl. přenesená",J4284,0)</f>
        <v>0</v>
      </c>
      <c r="BH4284" s="227">
        <f>IF(N4284="sníž. přenesená",J4284,0)</f>
        <v>0</v>
      </c>
      <c r="BI4284" s="227">
        <f>IF(N4284="nulová",J4284,0)</f>
        <v>0</v>
      </c>
      <c r="BJ4284" s="19" t="s">
        <v>80</v>
      </c>
      <c r="BK4284" s="227">
        <f>ROUND(I4284*H4284,2)</f>
        <v>0</v>
      </c>
      <c r="BL4284" s="19" t="s">
        <v>286</v>
      </c>
      <c r="BM4284" s="226" t="s">
        <v>4730</v>
      </c>
    </row>
    <row r="4285" s="2" customFormat="1">
      <c r="A4285" s="40"/>
      <c r="B4285" s="41"/>
      <c r="C4285" s="42"/>
      <c r="D4285" s="228" t="s">
        <v>189</v>
      </c>
      <c r="E4285" s="42"/>
      <c r="F4285" s="229" t="s">
        <v>4731</v>
      </c>
      <c r="G4285" s="42"/>
      <c r="H4285" s="42"/>
      <c r="I4285" s="230"/>
      <c r="J4285" s="42"/>
      <c r="K4285" s="42"/>
      <c r="L4285" s="46"/>
      <c r="M4285" s="231"/>
      <c r="N4285" s="232"/>
      <c r="O4285" s="86"/>
      <c r="P4285" s="86"/>
      <c r="Q4285" s="86"/>
      <c r="R4285" s="86"/>
      <c r="S4285" s="86"/>
      <c r="T4285" s="87"/>
      <c r="U4285" s="40"/>
      <c r="V4285" s="40"/>
      <c r="W4285" s="40"/>
      <c r="X4285" s="40"/>
      <c r="Y4285" s="40"/>
      <c r="Z4285" s="40"/>
      <c r="AA4285" s="40"/>
      <c r="AB4285" s="40"/>
      <c r="AC4285" s="40"/>
      <c r="AD4285" s="40"/>
      <c r="AE4285" s="40"/>
      <c r="AT4285" s="19" t="s">
        <v>189</v>
      </c>
      <c r="AU4285" s="19" t="s">
        <v>82</v>
      </c>
    </row>
    <row r="4286" s="2" customFormat="1">
      <c r="A4286" s="40"/>
      <c r="B4286" s="41"/>
      <c r="C4286" s="42"/>
      <c r="D4286" s="233" t="s">
        <v>191</v>
      </c>
      <c r="E4286" s="42"/>
      <c r="F4286" s="234" t="s">
        <v>4732</v>
      </c>
      <c r="G4286" s="42"/>
      <c r="H4286" s="42"/>
      <c r="I4286" s="230"/>
      <c r="J4286" s="42"/>
      <c r="K4286" s="42"/>
      <c r="L4286" s="46"/>
      <c r="M4286" s="231"/>
      <c r="N4286" s="232"/>
      <c r="O4286" s="86"/>
      <c r="P4286" s="86"/>
      <c r="Q4286" s="86"/>
      <c r="R4286" s="86"/>
      <c r="S4286" s="86"/>
      <c r="T4286" s="87"/>
      <c r="U4286" s="40"/>
      <c r="V4286" s="40"/>
      <c r="W4286" s="40"/>
      <c r="X4286" s="40"/>
      <c r="Y4286" s="40"/>
      <c r="Z4286" s="40"/>
      <c r="AA4286" s="40"/>
      <c r="AB4286" s="40"/>
      <c r="AC4286" s="40"/>
      <c r="AD4286" s="40"/>
      <c r="AE4286" s="40"/>
      <c r="AT4286" s="19" t="s">
        <v>191</v>
      </c>
      <c r="AU4286" s="19" t="s">
        <v>82</v>
      </c>
    </row>
    <row r="4287" s="12" customFormat="1" ht="22.8" customHeight="1">
      <c r="A4287" s="12"/>
      <c r="B4287" s="199"/>
      <c r="C4287" s="200"/>
      <c r="D4287" s="201" t="s">
        <v>71</v>
      </c>
      <c r="E4287" s="213" t="s">
        <v>4733</v>
      </c>
      <c r="F4287" s="213" t="s">
        <v>4734</v>
      </c>
      <c r="G4287" s="200"/>
      <c r="H4287" s="200"/>
      <c r="I4287" s="203"/>
      <c r="J4287" s="214">
        <f>BK4287</f>
        <v>0</v>
      </c>
      <c r="K4287" s="200"/>
      <c r="L4287" s="205"/>
      <c r="M4287" s="206"/>
      <c r="N4287" s="207"/>
      <c r="O4287" s="207"/>
      <c r="P4287" s="208">
        <f>SUM(P4288:P4345)</f>
        <v>0</v>
      </c>
      <c r="Q4287" s="207"/>
      <c r="R4287" s="208">
        <f>SUM(R4288:R4345)</f>
        <v>1.9561064999999998</v>
      </c>
      <c r="S4287" s="207"/>
      <c r="T4287" s="209">
        <f>SUM(T4288:T4345)</f>
        <v>0</v>
      </c>
      <c r="U4287" s="12"/>
      <c r="V4287" s="12"/>
      <c r="W4287" s="12"/>
      <c r="X4287" s="12"/>
      <c r="Y4287" s="12"/>
      <c r="Z4287" s="12"/>
      <c r="AA4287" s="12"/>
      <c r="AB4287" s="12"/>
      <c r="AC4287" s="12"/>
      <c r="AD4287" s="12"/>
      <c r="AE4287" s="12"/>
      <c r="AR4287" s="210" t="s">
        <v>82</v>
      </c>
      <c r="AT4287" s="211" t="s">
        <v>71</v>
      </c>
      <c r="AU4287" s="211" t="s">
        <v>80</v>
      </c>
      <c r="AY4287" s="210" t="s">
        <v>180</v>
      </c>
      <c r="BK4287" s="212">
        <f>SUM(BK4288:BK4345)</f>
        <v>0</v>
      </c>
    </row>
    <row r="4288" s="2" customFormat="1" ht="16.5" customHeight="1">
      <c r="A4288" s="40"/>
      <c r="B4288" s="41"/>
      <c r="C4288" s="215" t="s">
        <v>4735</v>
      </c>
      <c r="D4288" s="215" t="s">
        <v>182</v>
      </c>
      <c r="E4288" s="216" t="s">
        <v>4736</v>
      </c>
      <c r="F4288" s="217" t="s">
        <v>4737</v>
      </c>
      <c r="G4288" s="218" t="s">
        <v>235</v>
      </c>
      <c r="H4288" s="219">
        <v>44.575000000000003</v>
      </c>
      <c r="I4288" s="220"/>
      <c r="J4288" s="221">
        <f>ROUND(I4288*H4288,2)</f>
        <v>0</v>
      </c>
      <c r="K4288" s="217" t="s">
        <v>186</v>
      </c>
      <c r="L4288" s="46"/>
      <c r="M4288" s="222" t="s">
        <v>19</v>
      </c>
      <c r="N4288" s="223" t="s">
        <v>43</v>
      </c>
      <c r="O4288" s="86"/>
      <c r="P4288" s="224">
        <f>O4288*H4288</f>
        <v>0</v>
      </c>
      <c r="Q4288" s="224">
        <v>0.0038</v>
      </c>
      <c r="R4288" s="224">
        <f>Q4288*H4288</f>
        <v>0.16938500000000001</v>
      </c>
      <c r="S4288" s="224">
        <v>0</v>
      </c>
      <c r="T4288" s="225">
        <f>S4288*H4288</f>
        <v>0</v>
      </c>
      <c r="U4288" s="40"/>
      <c r="V4288" s="40"/>
      <c r="W4288" s="40"/>
      <c r="X4288" s="40"/>
      <c r="Y4288" s="40"/>
      <c r="Z4288" s="40"/>
      <c r="AA4288" s="40"/>
      <c r="AB4288" s="40"/>
      <c r="AC4288" s="40"/>
      <c r="AD4288" s="40"/>
      <c r="AE4288" s="40"/>
      <c r="AR4288" s="226" t="s">
        <v>286</v>
      </c>
      <c r="AT4288" s="226" t="s">
        <v>182</v>
      </c>
      <c r="AU4288" s="226" t="s">
        <v>82</v>
      </c>
      <c r="AY4288" s="19" t="s">
        <v>180</v>
      </c>
      <c r="BE4288" s="227">
        <f>IF(N4288="základní",J4288,0)</f>
        <v>0</v>
      </c>
      <c r="BF4288" s="227">
        <f>IF(N4288="snížená",J4288,0)</f>
        <v>0</v>
      </c>
      <c r="BG4288" s="227">
        <f>IF(N4288="zákl. přenesená",J4288,0)</f>
        <v>0</v>
      </c>
      <c r="BH4288" s="227">
        <f>IF(N4288="sníž. přenesená",J4288,0)</f>
        <v>0</v>
      </c>
      <c r="BI4288" s="227">
        <f>IF(N4288="nulová",J4288,0)</f>
        <v>0</v>
      </c>
      <c r="BJ4288" s="19" t="s">
        <v>80</v>
      </c>
      <c r="BK4288" s="227">
        <f>ROUND(I4288*H4288,2)</f>
        <v>0</v>
      </c>
      <c r="BL4288" s="19" t="s">
        <v>286</v>
      </c>
      <c r="BM4288" s="226" t="s">
        <v>4738</v>
      </c>
    </row>
    <row r="4289" s="2" customFormat="1">
      <c r="A4289" s="40"/>
      <c r="B4289" s="41"/>
      <c r="C4289" s="42"/>
      <c r="D4289" s="228" t="s">
        <v>189</v>
      </c>
      <c r="E4289" s="42"/>
      <c r="F4289" s="229" t="s">
        <v>4739</v>
      </c>
      <c r="G4289" s="42"/>
      <c r="H4289" s="42"/>
      <c r="I4289" s="230"/>
      <c r="J4289" s="42"/>
      <c r="K4289" s="42"/>
      <c r="L4289" s="46"/>
      <c r="M4289" s="231"/>
      <c r="N4289" s="232"/>
      <c r="O4289" s="86"/>
      <c r="P4289" s="86"/>
      <c r="Q4289" s="86"/>
      <c r="R4289" s="86"/>
      <c r="S4289" s="86"/>
      <c r="T4289" s="87"/>
      <c r="U4289" s="40"/>
      <c r="V4289" s="40"/>
      <c r="W4289" s="40"/>
      <c r="X4289" s="40"/>
      <c r="Y4289" s="40"/>
      <c r="Z4289" s="40"/>
      <c r="AA4289" s="40"/>
      <c r="AB4289" s="40"/>
      <c r="AC4289" s="40"/>
      <c r="AD4289" s="40"/>
      <c r="AE4289" s="40"/>
      <c r="AT4289" s="19" t="s">
        <v>189</v>
      </c>
      <c r="AU4289" s="19" t="s">
        <v>82</v>
      </c>
    </row>
    <row r="4290" s="2" customFormat="1">
      <c r="A4290" s="40"/>
      <c r="B4290" s="41"/>
      <c r="C4290" s="42"/>
      <c r="D4290" s="233" t="s">
        <v>191</v>
      </c>
      <c r="E4290" s="42"/>
      <c r="F4290" s="234" t="s">
        <v>4740</v>
      </c>
      <c r="G4290" s="42"/>
      <c r="H4290" s="42"/>
      <c r="I4290" s="230"/>
      <c r="J4290" s="42"/>
      <c r="K4290" s="42"/>
      <c r="L4290" s="46"/>
      <c r="M4290" s="231"/>
      <c r="N4290" s="232"/>
      <c r="O4290" s="86"/>
      <c r="P4290" s="86"/>
      <c r="Q4290" s="86"/>
      <c r="R4290" s="86"/>
      <c r="S4290" s="86"/>
      <c r="T4290" s="87"/>
      <c r="U4290" s="40"/>
      <c r="V4290" s="40"/>
      <c r="W4290" s="40"/>
      <c r="X4290" s="40"/>
      <c r="Y4290" s="40"/>
      <c r="Z4290" s="40"/>
      <c r="AA4290" s="40"/>
      <c r="AB4290" s="40"/>
      <c r="AC4290" s="40"/>
      <c r="AD4290" s="40"/>
      <c r="AE4290" s="40"/>
      <c r="AT4290" s="19" t="s">
        <v>191</v>
      </c>
      <c r="AU4290" s="19" t="s">
        <v>82</v>
      </c>
    </row>
    <row r="4291" s="14" customFormat="1">
      <c r="A4291" s="14"/>
      <c r="B4291" s="246"/>
      <c r="C4291" s="247"/>
      <c r="D4291" s="228" t="s">
        <v>193</v>
      </c>
      <c r="E4291" s="248" t="s">
        <v>19</v>
      </c>
      <c r="F4291" s="249" t="s">
        <v>1878</v>
      </c>
      <c r="G4291" s="247"/>
      <c r="H4291" s="248" t="s">
        <v>19</v>
      </c>
      <c r="I4291" s="250"/>
      <c r="J4291" s="247"/>
      <c r="K4291" s="247"/>
      <c r="L4291" s="251"/>
      <c r="M4291" s="252"/>
      <c r="N4291" s="253"/>
      <c r="O4291" s="253"/>
      <c r="P4291" s="253"/>
      <c r="Q4291" s="253"/>
      <c r="R4291" s="253"/>
      <c r="S4291" s="253"/>
      <c r="T4291" s="254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T4291" s="255" t="s">
        <v>193</v>
      </c>
      <c r="AU4291" s="255" t="s">
        <v>82</v>
      </c>
      <c r="AV4291" s="14" t="s">
        <v>80</v>
      </c>
      <c r="AW4291" s="14" t="s">
        <v>33</v>
      </c>
      <c r="AX4291" s="14" t="s">
        <v>72</v>
      </c>
      <c r="AY4291" s="255" t="s">
        <v>180</v>
      </c>
    </row>
    <row r="4292" s="13" customFormat="1">
      <c r="A4292" s="13"/>
      <c r="B4292" s="235"/>
      <c r="C4292" s="236"/>
      <c r="D4292" s="228" t="s">
        <v>193</v>
      </c>
      <c r="E4292" s="237" t="s">
        <v>19</v>
      </c>
      <c r="F4292" s="238" t="s">
        <v>4741</v>
      </c>
      <c r="G4292" s="236"/>
      <c r="H4292" s="239">
        <v>25.875</v>
      </c>
      <c r="I4292" s="240"/>
      <c r="J4292" s="236"/>
      <c r="K4292" s="236"/>
      <c r="L4292" s="241"/>
      <c r="M4292" s="242"/>
      <c r="N4292" s="243"/>
      <c r="O4292" s="243"/>
      <c r="P4292" s="243"/>
      <c r="Q4292" s="243"/>
      <c r="R4292" s="243"/>
      <c r="S4292" s="243"/>
      <c r="T4292" s="244"/>
      <c r="U4292" s="13"/>
      <c r="V4292" s="13"/>
      <c r="W4292" s="13"/>
      <c r="X4292" s="13"/>
      <c r="Y4292" s="13"/>
      <c r="Z4292" s="13"/>
      <c r="AA4292" s="13"/>
      <c r="AB4292" s="13"/>
      <c r="AC4292" s="13"/>
      <c r="AD4292" s="13"/>
      <c r="AE4292" s="13"/>
      <c r="AT4292" s="245" t="s">
        <v>193</v>
      </c>
      <c r="AU4292" s="245" t="s">
        <v>82</v>
      </c>
      <c r="AV4292" s="13" t="s">
        <v>82</v>
      </c>
      <c r="AW4292" s="13" t="s">
        <v>33</v>
      </c>
      <c r="AX4292" s="13" t="s">
        <v>72</v>
      </c>
      <c r="AY4292" s="245" t="s">
        <v>180</v>
      </c>
    </row>
    <row r="4293" s="14" customFormat="1">
      <c r="A4293" s="14"/>
      <c r="B4293" s="246"/>
      <c r="C4293" s="247"/>
      <c r="D4293" s="228" t="s">
        <v>193</v>
      </c>
      <c r="E4293" s="248" t="s">
        <v>19</v>
      </c>
      <c r="F4293" s="249" t="s">
        <v>4742</v>
      </c>
      <c r="G4293" s="247"/>
      <c r="H4293" s="248" t="s">
        <v>19</v>
      </c>
      <c r="I4293" s="250"/>
      <c r="J4293" s="247"/>
      <c r="K4293" s="247"/>
      <c r="L4293" s="251"/>
      <c r="M4293" s="252"/>
      <c r="N4293" s="253"/>
      <c r="O4293" s="253"/>
      <c r="P4293" s="253"/>
      <c r="Q4293" s="253"/>
      <c r="R4293" s="253"/>
      <c r="S4293" s="253"/>
      <c r="T4293" s="254"/>
      <c r="U4293" s="14"/>
      <c r="V4293" s="14"/>
      <c r="W4293" s="14"/>
      <c r="X4293" s="14"/>
      <c r="Y4293" s="14"/>
      <c r="Z4293" s="14"/>
      <c r="AA4293" s="14"/>
      <c r="AB4293" s="14"/>
      <c r="AC4293" s="14"/>
      <c r="AD4293" s="14"/>
      <c r="AE4293" s="14"/>
      <c r="AT4293" s="255" t="s">
        <v>193</v>
      </c>
      <c r="AU4293" s="255" t="s">
        <v>82</v>
      </c>
      <c r="AV4293" s="14" t="s">
        <v>80</v>
      </c>
      <c r="AW4293" s="14" t="s">
        <v>33</v>
      </c>
      <c r="AX4293" s="14" t="s">
        <v>72</v>
      </c>
      <c r="AY4293" s="255" t="s">
        <v>180</v>
      </c>
    </row>
    <row r="4294" s="13" customFormat="1">
      <c r="A4294" s="13"/>
      <c r="B4294" s="235"/>
      <c r="C4294" s="236"/>
      <c r="D4294" s="228" t="s">
        <v>193</v>
      </c>
      <c r="E4294" s="237" t="s">
        <v>19</v>
      </c>
      <c r="F4294" s="238" t="s">
        <v>4743</v>
      </c>
      <c r="G4294" s="236"/>
      <c r="H4294" s="239">
        <v>18.699999999999999</v>
      </c>
      <c r="I4294" s="240"/>
      <c r="J4294" s="236"/>
      <c r="K4294" s="236"/>
      <c r="L4294" s="241"/>
      <c r="M4294" s="242"/>
      <c r="N4294" s="243"/>
      <c r="O4294" s="243"/>
      <c r="P4294" s="243"/>
      <c r="Q4294" s="243"/>
      <c r="R4294" s="243"/>
      <c r="S4294" s="243"/>
      <c r="T4294" s="244"/>
      <c r="U4294" s="13"/>
      <c r="V4294" s="13"/>
      <c r="W4294" s="13"/>
      <c r="X4294" s="13"/>
      <c r="Y4294" s="13"/>
      <c r="Z4294" s="13"/>
      <c r="AA4294" s="13"/>
      <c r="AB4294" s="13"/>
      <c r="AC4294" s="13"/>
      <c r="AD4294" s="13"/>
      <c r="AE4294" s="13"/>
      <c r="AT4294" s="245" t="s">
        <v>193</v>
      </c>
      <c r="AU4294" s="245" t="s">
        <v>82</v>
      </c>
      <c r="AV4294" s="13" t="s">
        <v>82</v>
      </c>
      <c r="AW4294" s="13" t="s">
        <v>33</v>
      </c>
      <c r="AX4294" s="13" t="s">
        <v>72</v>
      </c>
      <c r="AY4294" s="245" t="s">
        <v>180</v>
      </c>
    </row>
    <row r="4295" s="15" customFormat="1">
      <c r="A4295" s="15"/>
      <c r="B4295" s="256"/>
      <c r="C4295" s="257"/>
      <c r="D4295" s="228" t="s">
        <v>193</v>
      </c>
      <c r="E4295" s="258" t="s">
        <v>19</v>
      </c>
      <c r="F4295" s="259" t="s">
        <v>353</v>
      </c>
      <c r="G4295" s="257"/>
      <c r="H4295" s="260">
        <v>44.575000000000003</v>
      </c>
      <c r="I4295" s="261"/>
      <c r="J4295" s="257"/>
      <c r="K4295" s="257"/>
      <c r="L4295" s="262"/>
      <c r="M4295" s="263"/>
      <c r="N4295" s="264"/>
      <c r="O4295" s="264"/>
      <c r="P4295" s="264"/>
      <c r="Q4295" s="264"/>
      <c r="R4295" s="264"/>
      <c r="S4295" s="264"/>
      <c r="T4295" s="265"/>
      <c r="U4295" s="15"/>
      <c r="V4295" s="15"/>
      <c r="W4295" s="15"/>
      <c r="X4295" s="15"/>
      <c r="Y4295" s="15"/>
      <c r="Z4295" s="15"/>
      <c r="AA4295" s="15"/>
      <c r="AB4295" s="15"/>
      <c r="AC4295" s="15"/>
      <c r="AD4295" s="15"/>
      <c r="AE4295" s="15"/>
      <c r="AT4295" s="266" t="s">
        <v>193</v>
      </c>
      <c r="AU4295" s="266" t="s">
        <v>82</v>
      </c>
      <c r="AV4295" s="15" t="s">
        <v>187</v>
      </c>
      <c r="AW4295" s="15" t="s">
        <v>33</v>
      </c>
      <c r="AX4295" s="15" t="s">
        <v>80</v>
      </c>
      <c r="AY4295" s="266" t="s">
        <v>180</v>
      </c>
    </row>
    <row r="4296" s="2" customFormat="1" ht="16.5" customHeight="1">
      <c r="A4296" s="40"/>
      <c r="B4296" s="41"/>
      <c r="C4296" s="282" t="s">
        <v>4744</v>
      </c>
      <c r="D4296" s="282" t="s">
        <v>754</v>
      </c>
      <c r="E4296" s="283" t="s">
        <v>4745</v>
      </c>
      <c r="F4296" s="284" t="s">
        <v>4746</v>
      </c>
      <c r="G4296" s="285" t="s">
        <v>185</v>
      </c>
      <c r="H4296" s="286">
        <v>29.742999999999999</v>
      </c>
      <c r="I4296" s="287"/>
      <c r="J4296" s="288">
        <f>ROUND(I4296*H4296,2)</f>
        <v>0</v>
      </c>
      <c r="K4296" s="284" t="s">
        <v>186</v>
      </c>
      <c r="L4296" s="289"/>
      <c r="M4296" s="290" t="s">
        <v>19</v>
      </c>
      <c r="N4296" s="291" t="s">
        <v>43</v>
      </c>
      <c r="O4296" s="86"/>
      <c r="P4296" s="224">
        <f>O4296*H4296</f>
        <v>0</v>
      </c>
      <c r="Q4296" s="224">
        <v>0.053999999999999999</v>
      </c>
      <c r="R4296" s="224">
        <f>Q4296*H4296</f>
        <v>1.6061219999999998</v>
      </c>
      <c r="S4296" s="224">
        <v>0</v>
      </c>
      <c r="T4296" s="225">
        <f>S4296*H4296</f>
        <v>0</v>
      </c>
      <c r="U4296" s="40"/>
      <c r="V4296" s="40"/>
      <c r="W4296" s="40"/>
      <c r="X4296" s="40"/>
      <c r="Y4296" s="40"/>
      <c r="Z4296" s="40"/>
      <c r="AA4296" s="40"/>
      <c r="AB4296" s="40"/>
      <c r="AC4296" s="40"/>
      <c r="AD4296" s="40"/>
      <c r="AE4296" s="40"/>
      <c r="AR4296" s="226" t="s">
        <v>398</v>
      </c>
      <c r="AT4296" s="226" t="s">
        <v>754</v>
      </c>
      <c r="AU4296" s="226" t="s">
        <v>82</v>
      </c>
      <c r="AY4296" s="19" t="s">
        <v>180</v>
      </c>
      <c r="BE4296" s="227">
        <f>IF(N4296="základní",J4296,0)</f>
        <v>0</v>
      </c>
      <c r="BF4296" s="227">
        <f>IF(N4296="snížená",J4296,0)</f>
        <v>0</v>
      </c>
      <c r="BG4296" s="227">
        <f>IF(N4296="zákl. přenesená",J4296,0)</f>
        <v>0</v>
      </c>
      <c r="BH4296" s="227">
        <f>IF(N4296="sníž. přenesená",J4296,0)</f>
        <v>0</v>
      </c>
      <c r="BI4296" s="227">
        <f>IF(N4296="nulová",J4296,0)</f>
        <v>0</v>
      </c>
      <c r="BJ4296" s="19" t="s">
        <v>80</v>
      </c>
      <c r="BK4296" s="227">
        <f>ROUND(I4296*H4296,2)</f>
        <v>0</v>
      </c>
      <c r="BL4296" s="19" t="s">
        <v>286</v>
      </c>
      <c r="BM4296" s="226" t="s">
        <v>4747</v>
      </c>
    </row>
    <row r="4297" s="2" customFormat="1">
      <c r="A4297" s="40"/>
      <c r="B4297" s="41"/>
      <c r="C4297" s="42"/>
      <c r="D4297" s="228" t="s">
        <v>189</v>
      </c>
      <c r="E4297" s="42"/>
      <c r="F4297" s="229" t="s">
        <v>4746</v>
      </c>
      <c r="G4297" s="42"/>
      <c r="H4297" s="42"/>
      <c r="I4297" s="230"/>
      <c r="J4297" s="42"/>
      <c r="K4297" s="42"/>
      <c r="L4297" s="46"/>
      <c r="M4297" s="231"/>
      <c r="N4297" s="232"/>
      <c r="O4297" s="86"/>
      <c r="P4297" s="86"/>
      <c r="Q4297" s="86"/>
      <c r="R4297" s="86"/>
      <c r="S4297" s="86"/>
      <c r="T4297" s="87"/>
      <c r="U4297" s="40"/>
      <c r="V4297" s="40"/>
      <c r="W4297" s="40"/>
      <c r="X4297" s="40"/>
      <c r="Y4297" s="40"/>
      <c r="Z4297" s="40"/>
      <c r="AA4297" s="40"/>
      <c r="AB4297" s="40"/>
      <c r="AC4297" s="40"/>
      <c r="AD4297" s="40"/>
      <c r="AE4297" s="40"/>
      <c r="AT4297" s="19" t="s">
        <v>189</v>
      </c>
      <c r="AU4297" s="19" t="s">
        <v>82</v>
      </c>
    </row>
    <row r="4298" s="14" customFormat="1">
      <c r="A4298" s="14"/>
      <c r="B4298" s="246"/>
      <c r="C4298" s="247"/>
      <c r="D4298" s="228" t="s">
        <v>193</v>
      </c>
      <c r="E4298" s="248" t="s">
        <v>19</v>
      </c>
      <c r="F4298" s="249" t="s">
        <v>4748</v>
      </c>
      <c r="G4298" s="247"/>
      <c r="H4298" s="248" t="s">
        <v>19</v>
      </c>
      <c r="I4298" s="250"/>
      <c r="J4298" s="247"/>
      <c r="K4298" s="247"/>
      <c r="L4298" s="251"/>
      <c r="M4298" s="252"/>
      <c r="N4298" s="253"/>
      <c r="O4298" s="253"/>
      <c r="P4298" s="253"/>
      <c r="Q4298" s="253"/>
      <c r="R4298" s="253"/>
      <c r="S4298" s="253"/>
      <c r="T4298" s="254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T4298" s="255" t="s">
        <v>193</v>
      </c>
      <c r="AU4298" s="255" t="s">
        <v>82</v>
      </c>
      <c r="AV4298" s="14" t="s">
        <v>80</v>
      </c>
      <c r="AW4298" s="14" t="s">
        <v>33</v>
      </c>
      <c r="AX4298" s="14" t="s">
        <v>72</v>
      </c>
      <c r="AY4298" s="255" t="s">
        <v>180</v>
      </c>
    </row>
    <row r="4299" s="13" customFormat="1">
      <c r="A4299" s="13"/>
      <c r="B4299" s="235"/>
      <c r="C4299" s="236"/>
      <c r="D4299" s="228" t="s">
        <v>193</v>
      </c>
      <c r="E4299" s="237" t="s">
        <v>19</v>
      </c>
      <c r="F4299" s="238" t="s">
        <v>4749</v>
      </c>
      <c r="G4299" s="236"/>
      <c r="H4299" s="239">
        <v>24.515999999999998</v>
      </c>
      <c r="I4299" s="240"/>
      <c r="J4299" s="236"/>
      <c r="K4299" s="236"/>
      <c r="L4299" s="241"/>
      <c r="M4299" s="242"/>
      <c r="N4299" s="243"/>
      <c r="O4299" s="243"/>
      <c r="P4299" s="243"/>
      <c r="Q4299" s="243"/>
      <c r="R4299" s="243"/>
      <c r="S4299" s="243"/>
      <c r="T4299" s="244"/>
      <c r="U4299" s="13"/>
      <c r="V4299" s="13"/>
      <c r="W4299" s="13"/>
      <c r="X4299" s="13"/>
      <c r="Y4299" s="13"/>
      <c r="Z4299" s="13"/>
      <c r="AA4299" s="13"/>
      <c r="AB4299" s="13"/>
      <c r="AC4299" s="13"/>
      <c r="AD4299" s="13"/>
      <c r="AE4299" s="13"/>
      <c r="AT4299" s="245" t="s">
        <v>193</v>
      </c>
      <c r="AU4299" s="245" t="s">
        <v>82</v>
      </c>
      <c r="AV4299" s="13" t="s">
        <v>82</v>
      </c>
      <c r="AW4299" s="13" t="s">
        <v>33</v>
      </c>
      <c r="AX4299" s="13" t="s">
        <v>72</v>
      </c>
      <c r="AY4299" s="245" t="s">
        <v>180</v>
      </c>
    </row>
    <row r="4300" s="14" customFormat="1">
      <c r="A4300" s="14"/>
      <c r="B4300" s="246"/>
      <c r="C4300" s="247"/>
      <c r="D4300" s="228" t="s">
        <v>193</v>
      </c>
      <c r="E4300" s="248" t="s">
        <v>19</v>
      </c>
      <c r="F4300" s="249" t="s">
        <v>4750</v>
      </c>
      <c r="G4300" s="247"/>
      <c r="H4300" s="248" t="s">
        <v>19</v>
      </c>
      <c r="I4300" s="250"/>
      <c r="J4300" s="247"/>
      <c r="K4300" s="247"/>
      <c r="L4300" s="251"/>
      <c r="M4300" s="252"/>
      <c r="N4300" s="253"/>
      <c r="O4300" s="253"/>
      <c r="P4300" s="253"/>
      <c r="Q4300" s="253"/>
      <c r="R4300" s="253"/>
      <c r="S4300" s="253"/>
      <c r="T4300" s="254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T4300" s="255" t="s">
        <v>193</v>
      </c>
      <c r="AU4300" s="255" t="s">
        <v>82</v>
      </c>
      <c r="AV4300" s="14" t="s">
        <v>80</v>
      </c>
      <c r="AW4300" s="14" t="s">
        <v>33</v>
      </c>
      <c r="AX4300" s="14" t="s">
        <v>72</v>
      </c>
      <c r="AY4300" s="255" t="s">
        <v>180</v>
      </c>
    </row>
    <row r="4301" s="13" customFormat="1">
      <c r="A4301" s="13"/>
      <c r="B4301" s="235"/>
      <c r="C4301" s="236"/>
      <c r="D4301" s="228" t="s">
        <v>193</v>
      </c>
      <c r="E4301" s="237" t="s">
        <v>19</v>
      </c>
      <c r="F4301" s="238" t="s">
        <v>4751</v>
      </c>
      <c r="G4301" s="236"/>
      <c r="H4301" s="239">
        <v>2.0899999999999999</v>
      </c>
      <c r="I4301" s="240"/>
      <c r="J4301" s="236"/>
      <c r="K4301" s="236"/>
      <c r="L4301" s="241"/>
      <c r="M4301" s="242"/>
      <c r="N4301" s="243"/>
      <c r="O4301" s="243"/>
      <c r="P4301" s="243"/>
      <c r="Q4301" s="243"/>
      <c r="R4301" s="243"/>
      <c r="S4301" s="243"/>
      <c r="T4301" s="244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T4301" s="245" t="s">
        <v>193</v>
      </c>
      <c r="AU4301" s="245" t="s">
        <v>82</v>
      </c>
      <c r="AV4301" s="13" t="s">
        <v>82</v>
      </c>
      <c r="AW4301" s="13" t="s">
        <v>33</v>
      </c>
      <c r="AX4301" s="13" t="s">
        <v>72</v>
      </c>
      <c r="AY4301" s="245" t="s">
        <v>180</v>
      </c>
    </row>
    <row r="4302" s="14" customFormat="1">
      <c r="A4302" s="14"/>
      <c r="B4302" s="246"/>
      <c r="C4302" s="247"/>
      <c r="D4302" s="228" t="s">
        <v>193</v>
      </c>
      <c r="E4302" s="248" t="s">
        <v>19</v>
      </c>
      <c r="F4302" s="249" t="s">
        <v>4752</v>
      </c>
      <c r="G4302" s="247"/>
      <c r="H4302" s="248" t="s">
        <v>19</v>
      </c>
      <c r="I4302" s="250"/>
      <c r="J4302" s="247"/>
      <c r="K4302" s="247"/>
      <c r="L4302" s="251"/>
      <c r="M4302" s="252"/>
      <c r="N4302" s="253"/>
      <c r="O4302" s="253"/>
      <c r="P4302" s="253"/>
      <c r="Q4302" s="253"/>
      <c r="R4302" s="253"/>
      <c r="S4302" s="253"/>
      <c r="T4302" s="254"/>
      <c r="U4302" s="14"/>
      <c r="V4302" s="14"/>
      <c r="W4302" s="14"/>
      <c r="X4302" s="14"/>
      <c r="Y4302" s="14"/>
      <c r="Z4302" s="14"/>
      <c r="AA4302" s="14"/>
      <c r="AB4302" s="14"/>
      <c r="AC4302" s="14"/>
      <c r="AD4302" s="14"/>
      <c r="AE4302" s="14"/>
      <c r="AT4302" s="255" t="s">
        <v>193</v>
      </c>
      <c r="AU4302" s="255" t="s">
        <v>82</v>
      </c>
      <c r="AV4302" s="14" t="s">
        <v>80</v>
      </c>
      <c r="AW4302" s="14" t="s">
        <v>33</v>
      </c>
      <c r="AX4302" s="14" t="s">
        <v>72</v>
      </c>
      <c r="AY4302" s="255" t="s">
        <v>180</v>
      </c>
    </row>
    <row r="4303" s="13" customFormat="1">
      <c r="A4303" s="13"/>
      <c r="B4303" s="235"/>
      <c r="C4303" s="236"/>
      <c r="D4303" s="228" t="s">
        <v>193</v>
      </c>
      <c r="E4303" s="237" t="s">
        <v>19</v>
      </c>
      <c r="F4303" s="238" t="s">
        <v>4753</v>
      </c>
      <c r="G4303" s="236"/>
      <c r="H4303" s="239">
        <v>1.9930000000000001</v>
      </c>
      <c r="I4303" s="240"/>
      <c r="J4303" s="236"/>
      <c r="K4303" s="236"/>
      <c r="L4303" s="241"/>
      <c r="M4303" s="242"/>
      <c r="N4303" s="243"/>
      <c r="O4303" s="243"/>
      <c r="P4303" s="243"/>
      <c r="Q4303" s="243"/>
      <c r="R4303" s="243"/>
      <c r="S4303" s="243"/>
      <c r="T4303" s="244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T4303" s="245" t="s">
        <v>193</v>
      </c>
      <c r="AU4303" s="245" t="s">
        <v>82</v>
      </c>
      <c r="AV4303" s="13" t="s">
        <v>82</v>
      </c>
      <c r="AW4303" s="13" t="s">
        <v>33</v>
      </c>
      <c r="AX4303" s="13" t="s">
        <v>72</v>
      </c>
      <c r="AY4303" s="245" t="s">
        <v>180</v>
      </c>
    </row>
    <row r="4304" s="15" customFormat="1">
      <c r="A4304" s="15"/>
      <c r="B4304" s="256"/>
      <c r="C4304" s="257"/>
      <c r="D4304" s="228" t="s">
        <v>193</v>
      </c>
      <c r="E4304" s="258" t="s">
        <v>19</v>
      </c>
      <c r="F4304" s="259" t="s">
        <v>353</v>
      </c>
      <c r="G4304" s="257"/>
      <c r="H4304" s="260">
        <v>28.599</v>
      </c>
      <c r="I4304" s="261"/>
      <c r="J4304" s="257"/>
      <c r="K4304" s="257"/>
      <c r="L4304" s="262"/>
      <c r="M4304" s="263"/>
      <c r="N4304" s="264"/>
      <c r="O4304" s="264"/>
      <c r="P4304" s="264"/>
      <c r="Q4304" s="264"/>
      <c r="R4304" s="264"/>
      <c r="S4304" s="264"/>
      <c r="T4304" s="265"/>
      <c r="U4304" s="15"/>
      <c r="V4304" s="15"/>
      <c r="W4304" s="15"/>
      <c r="X4304" s="15"/>
      <c r="Y4304" s="15"/>
      <c r="Z4304" s="15"/>
      <c r="AA4304" s="15"/>
      <c r="AB4304" s="15"/>
      <c r="AC4304" s="15"/>
      <c r="AD4304" s="15"/>
      <c r="AE4304" s="15"/>
      <c r="AT4304" s="266" t="s">
        <v>193</v>
      </c>
      <c r="AU4304" s="266" t="s">
        <v>82</v>
      </c>
      <c r="AV4304" s="15" t="s">
        <v>187</v>
      </c>
      <c r="AW4304" s="15" t="s">
        <v>33</v>
      </c>
      <c r="AX4304" s="15" t="s">
        <v>80</v>
      </c>
      <c r="AY4304" s="266" t="s">
        <v>180</v>
      </c>
    </row>
    <row r="4305" s="13" customFormat="1">
      <c r="A4305" s="13"/>
      <c r="B4305" s="235"/>
      <c r="C4305" s="236"/>
      <c r="D4305" s="228" t="s">
        <v>193</v>
      </c>
      <c r="E4305" s="236"/>
      <c r="F4305" s="238" t="s">
        <v>4754</v>
      </c>
      <c r="G4305" s="236"/>
      <c r="H4305" s="239">
        <v>29.742999999999999</v>
      </c>
      <c r="I4305" s="240"/>
      <c r="J4305" s="236"/>
      <c r="K4305" s="236"/>
      <c r="L4305" s="241"/>
      <c r="M4305" s="242"/>
      <c r="N4305" s="243"/>
      <c r="O4305" s="243"/>
      <c r="P4305" s="243"/>
      <c r="Q4305" s="243"/>
      <c r="R4305" s="243"/>
      <c r="S4305" s="243"/>
      <c r="T4305" s="244"/>
      <c r="U4305" s="13"/>
      <c r="V4305" s="13"/>
      <c r="W4305" s="13"/>
      <c r="X4305" s="13"/>
      <c r="Y4305" s="13"/>
      <c r="Z4305" s="13"/>
      <c r="AA4305" s="13"/>
      <c r="AB4305" s="13"/>
      <c r="AC4305" s="13"/>
      <c r="AD4305" s="13"/>
      <c r="AE4305" s="13"/>
      <c r="AT4305" s="245" t="s">
        <v>193</v>
      </c>
      <c r="AU4305" s="245" t="s">
        <v>82</v>
      </c>
      <c r="AV4305" s="13" t="s">
        <v>82</v>
      </c>
      <c r="AW4305" s="13" t="s">
        <v>4</v>
      </c>
      <c r="AX4305" s="13" t="s">
        <v>80</v>
      </c>
      <c r="AY4305" s="245" t="s">
        <v>180</v>
      </c>
    </row>
    <row r="4306" s="2" customFormat="1" ht="16.5" customHeight="1">
      <c r="A4306" s="40"/>
      <c r="B4306" s="41"/>
      <c r="C4306" s="215" t="s">
        <v>4755</v>
      </c>
      <c r="D4306" s="215" t="s">
        <v>182</v>
      </c>
      <c r="E4306" s="216" t="s">
        <v>4756</v>
      </c>
      <c r="F4306" s="217" t="s">
        <v>4757</v>
      </c>
      <c r="G4306" s="218" t="s">
        <v>235</v>
      </c>
      <c r="H4306" s="219">
        <v>44.575000000000003</v>
      </c>
      <c r="I4306" s="220"/>
      <c r="J4306" s="221">
        <f>ROUND(I4306*H4306,2)</f>
        <v>0</v>
      </c>
      <c r="K4306" s="217" t="s">
        <v>186</v>
      </c>
      <c r="L4306" s="46"/>
      <c r="M4306" s="222" t="s">
        <v>19</v>
      </c>
      <c r="N4306" s="223" t="s">
        <v>43</v>
      </c>
      <c r="O4306" s="86"/>
      <c r="P4306" s="224">
        <f>O4306*H4306</f>
        <v>0</v>
      </c>
      <c r="Q4306" s="224">
        <v>0.0023800000000000002</v>
      </c>
      <c r="R4306" s="224">
        <f>Q4306*H4306</f>
        <v>0.10608850000000002</v>
      </c>
      <c r="S4306" s="224">
        <v>0</v>
      </c>
      <c r="T4306" s="225">
        <f>S4306*H4306</f>
        <v>0</v>
      </c>
      <c r="U4306" s="40"/>
      <c r="V4306" s="40"/>
      <c r="W4306" s="40"/>
      <c r="X4306" s="40"/>
      <c r="Y4306" s="40"/>
      <c r="Z4306" s="40"/>
      <c r="AA4306" s="40"/>
      <c r="AB4306" s="40"/>
      <c r="AC4306" s="40"/>
      <c r="AD4306" s="40"/>
      <c r="AE4306" s="40"/>
      <c r="AR4306" s="226" t="s">
        <v>286</v>
      </c>
      <c r="AT4306" s="226" t="s">
        <v>182</v>
      </c>
      <c r="AU4306" s="226" t="s">
        <v>82</v>
      </c>
      <c r="AY4306" s="19" t="s">
        <v>180</v>
      </c>
      <c r="BE4306" s="227">
        <f>IF(N4306="základní",J4306,0)</f>
        <v>0</v>
      </c>
      <c r="BF4306" s="227">
        <f>IF(N4306="snížená",J4306,0)</f>
        <v>0</v>
      </c>
      <c r="BG4306" s="227">
        <f>IF(N4306="zákl. přenesená",J4306,0)</f>
        <v>0</v>
      </c>
      <c r="BH4306" s="227">
        <f>IF(N4306="sníž. přenesená",J4306,0)</f>
        <v>0</v>
      </c>
      <c r="BI4306" s="227">
        <f>IF(N4306="nulová",J4306,0)</f>
        <v>0</v>
      </c>
      <c r="BJ4306" s="19" t="s">
        <v>80</v>
      </c>
      <c r="BK4306" s="227">
        <f>ROUND(I4306*H4306,2)</f>
        <v>0</v>
      </c>
      <c r="BL4306" s="19" t="s">
        <v>286</v>
      </c>
      <c r="BM4306" s="226" t="s">
        <v>4758</v>
      </c>
    </row>
    <row r="4307" s="2" customFormat="1">
      <c r="A4307" s="40"/>
      <c r="B4307" s="41"/>
      <c r="C4307" s="42"/>
      <c r="D4307" s="228" t="s">
        <v>189</v>
      </c>
      <c r="E4307" s="42"/>
      <c r="F4307" s="229" t="s">
        <v>4759</v>
      </c>
      <c r="G4307" s="42"/>
      <c r="H4307" s="42"/>
      <c r="I4307" s="230"/>
      <c r="J4307" s="42"/>
      <c r="K4307" s="42"/>
      <c r="L4307" s="46"/>
      <c r="M4307" s="231"/>
      <c r="N4307" s="232"/>
      <c r="O4307" s="86"/>
      <c r="P4307" s="86"/>
      <c r="Q4307" s="86"/>
      <c r="R4307" s="86"/>
      <c r="S4307" s="86"/>
      <c r="T4307" s="87"/>
      <c r="U4307" s="40"/>
      <c r="V4307" s="40"/>
      <c r="W4307" s="40"/>
      <c r="X4307" s="40"/>
      <c r="Y4307" s="40"/>
      <c r="Z4307" s="40"/>
      <c r="AA4307" s="40"/>
      <c r="AB4307" s="40"/>
      <c r="AC4307" s="40"/>
      <c r="AD4307" s="40"/>
      <c r="AE4307" s="40"/>
      <c r="AT4307" s="19" t="s">
        <v>189</v>
      </c>
      <c r="AU4307" s="19" t="s">
        <v>82</v>
      </c>
    </row>
    <row r="4308" s="2" customFormat="1">
      <c r="A4308" s="40"/>
      <c r="B4308" s="41"/>
      <c r="C4308" s="42"/>
      <c r="D4308" s="233" t="s">
        <v>191</v>
      </c>
      <c r="E4308" s="42"/>
      <c r="F4308" s="234" t="s">
        <v>4760</v>
      </c>
      <c r="G4308" s="42"/>
      <c r="H4308" s="42"/>
      <c r="I4308" s="230"/>
      <c r="J4308" s="42"/>
      <c r="K4308" s="42"/>
      <c r="L4308" s="46"/>
      <c r="M4308" s="231"/>
      <c r="N4308" s="232"/>
      <c r="O4308" s="86"/>
      <c r="P4308" s="86"/>
      <c r="Q4308" s="86"/>
      <c r="R4308" s="86"/>
      <c r="S4308" s="86"/>
      <c r="T4308" s="87"/>
      <c r="U4308" s="40"/>
      <c r="V4308" s="40"/>
      <c r="W4308" s="40"/>
      <c r="X4308" s="40"/>
      <c r="Y4308" s="40"/>
      <c r="Z4308" s="40"/>
      <c r="AA4308" s="40"/>
      <c r="AB4308" s="40"/>
      <c r="AC4308" s="40"/>
      <c r="AD4308" s="40"/>
      <c r="AE4308" s="40"/>
      <c r="AT4308" s="19" t="s">
        <v>191</v>
      </c>
      <c r="AU4308" s="19" t="s">
        <v>82</v>
      </c>
    </row>
    <row r="4309" s="14" customFormat="1">
      <c r="A4309" s="14"/>
      <c r="B4309" s="246"/>
      <c r="C4309" s="247"/>
      <c r="D4309" s="228" t="s">
        <v>193</v>
      </c>
      <c r="E4309" s="248" t="s">
        <v>19</v>
      </c>
      <c r="F4309" s="249" t="s">
        <v>1878</v>
      </c>
      <c r="G4309" s="247"/>
      <c r="H4309" s="248" t="s">
        <v>19</v>
      </c>
      <c r="I4309" s="250"/>
      <c r="J4309" s="247"/>
      <c r="K4309" s="247"/>
      <c r="L4309" s="251"/>
      <c r="M4309" s="252"/>
      <c r="N4309" s="253"/>
      <c r="O4309" s="253"/>
      <c r="P4309" s="253"/>
      <c r="Q4309" s="253"/>
      <c r="R4309" s="253"/>
      <c r="S4309" s="253"/>
      <c r="T4309" s="254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T4309" s="255" t="s">
        <v>193</v>
      </c>
      <c r="AU4309" s="255" t="s">
        <v>82</v>
      </c>
      <c r="AV4309" s="14" t="s">
        <v>80</v>
      </c>
      <c r="AW4309" s="14" t="s">
        <v>33</v>
      </c>
      <c r="AX4309" s="14" t="s">
        <v>72</v>
      </c>
      <c r="AY4309" s="255" t="s">
        <v>180</v>
      </c>
    </row>
    <row r="4310" s="13" customFormat="1">
      <c r="A4310" s="13"/>
      <c r="B4310" s="235"/>
      <c r="C4310" s="236"/>
      <c r="D4310" s="228" t="s">
        <v>193</v>
      </c>
      <c r="E4310" s="237" t="s">
        <v>19</v>
      </c>
      <c r="F4310" s="238" t="s">
        <v>4741</v>
      </c>
      <c r="G4310" s="236"/>
      <c r="H4310" s="239">
        <v>25.875</v>
      </c>
      <c r="I4310" s="240"/>
      <c r="J4310" s="236"/>
      <c r="K4310" s="236"/>
      <c r="L4310" s="241"/>
      <c r="M4310" s="242"/>
      <c r="N4310" s="243"/>
      <c r="O4310" s="243"/>
      <c r="P4310" s="243"/>
      <c r="Q4310" s="243"/>
      <c r="R4310" s="243"/>
      <c r="S4310" s="243"/>
      <c r="T4310" s="244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45" t="s">
        <v>193</v>
      </c>
      <c r="AU4310" s="245" t="s">
        <v>82</v>
      </c>
      <c r="AV4310" s="13" t="s">
        <v>82</v>
      </c>
      <c r="AW4310" s="13" t="s">
        <v>33</v>
      </c>
      <c r="AX4310" s="13" t="s">
        <v>72</v>
      </c>
      <c r="AY4310" s="245" t="s">
        <v>180</v>
      </c>
    </row>
    <row r="4311" s="14" customFormat="1">
      <c r="A4311" s="14"/>
      <c r="B4311" s="246"/>
      <c r="C4311" s="247"/>
      <c r="D4311" s="228" t="s">
        <v>193</v>
      </c>
      <c r="E4311" s="248" t="s">
        <v>19</v>
      </c>
      <c r="F4311" s="249" t="s">
        <v>4742</v>
      </c>
      <c r="G4311" s="247"/>
      <c r="H4311" s="248" t="s">
        <v>19</v>
      </c>
      <c r="I4311" s="250"/>
      <c r="J4311" s="247"/>
      <c r="K4311" s="247"/>
      <c r="L4311" s="251"/>
      <c r="M4311" s="252"/>
      <c r="N4311" s="253"/>
      <c r="O4311" s="253"/>
      <c r="P4311" s="253"/>
      <c r="Q4311" s="253"/>
      <c r="R4311" s="253"/>
      <c r="S4311" s="253"/>
      <c r="T4311" s="254"/>
      <c r="U4311" s="14"/>
      <c r="V4311" s="14"/>
      <c r="W4311" s="14"/>
      <c r="X4311" s="14"/>
      <c r="Y4311" s="14"/>
      <c r="Z4311" s="14"/>
      <c r="AA4311" s="14"/>
      <c r="AB4311" s="14"/>
      <c r="AC4311" s="14"/>
      <c r="AD4311" s="14"/>
      <c r="AE4311" s="14"/>
      <c r="AT4311" s="255" t="s">
        <v>193</v>
      </c>
      <c r="AU4311" s="255" t="s">
        <v>82</v>
      </c>
      <c r="AV4311" s="14" t="s">
        <v>80</v>
      </c>
      <c r="AW4311" s="14" t="s">
        <v>33</v>
      </c>
      <c r="AX4311" s="14" t="s">
        <v>72</v>
      </c>
      <c r="AY4311" s="255" t="s">
        <v>180</v>
      </c>
    </row>
    <row r="4312" s="13" customFormat="1">
      <c r="A4312" s="13"/>
      <c r="B4312" s="235"/>
      <c r="C4312" s="236"/>
      <c r="D4312" s="228" t="s">
        <v>193</v>
      </c>
      <c r="E4312" s="237" t="s">
        <v>19</v>
      </c>
      <c r="F4312" s="238" t="s">
        <v>4743</v>
      </c>
      <c r="G4312" s="236"/>
      <c r="H4312" s="239">
        <v>18.699999999999999</v>
      </c>
      <c r="I4312" s="240"/>
      <c r="J4312" s="236"/>
      <c r="K4312" s="236"/>
      <c r="L4312" s="241"/>
      <c r="M4312" s="242"/>
      <c r="N4312" s="243"/>
      <c r="O4312" s="243"/>
      <c r="P4312" s="243"/>
      <c r="Q4312" s="243"/>
      <c r="R4312" s="243"/>
      <c r="S4312" s="243"/>
      <c r="T4312" s="244"/>
      <c r="U4312" s="13"/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3"/>
      <c r="AT4312" s="245" t="s">
        <v>193</v>
      </c>
      <c r="AU4312" s="245" t="s">
        <v>82</v>
      </c>
      <c r="AV4312" s="13" t="s">
        <v>82</v>
      </c>
      <c r="AW4312" s="13" t="s">
        <v>33</v>
      </c>
      <c r="AX4312" s="13" t="s">
        <v>72</v>
      </c>
      <c r="AY4312" s="245" t="s">
        <v>180</v>
      </c>
    </row>
    <row r="4313" s="15" customFormat="1">
      <c r="A4313" s="15"/>
      <c r="B4313" s="256"/>
      <c r="C4313" s="257"/>
      <c r="D4313" s="228" t="s">
        <v>193</v>
      </c>
      <c r="E4313" s="258" t="s">
        <v>19</v>
      </c>
      <c r="F4313" s="259" t="s">
        <v>353</v>
      </c>
      <c r="G4313" s="257"/>
      <c r="H4313" s="260">
        <v>44.575000000000003</v>
      </c>
      <c r="I4313" s="261"/>
      <c r="J4313" s="257"/>
      <c r="K4313" s="257"/>
      <c r="L4313" s="262"/>
      <c r="M4313" s="263"/>
      <c r="N4313" s="264"/>
      <c r="O4313" s="264"/>
      <c r="P4313" s="264"/>
      <c r="Q4313" s="264"/>
      <c r="R4313" s="264"/>
      <c r="S4313" s="264"/>
      <c r="T4313" s="265"/>
      <c r="U4313" s="15"/>
      <c r="V4313" s="15"/>
      <c r="W4313" s="15"/>
      <c r="X4313" s="15"/>
      <c r="Y4313" s="15"/>
      <c r="Z4313" s="15"/>
      <c r="AA4313" s="15"/>
      <c r="AB4313" s="15"/>
      <c r="AC4313" s="15"/>
      <c r="AD4313" s="15"/>
      <c r="AE4313" s="15"/>
      <c r="AT4313" s="266" t="s">
        <v>193</v>
      </c>
      <c r="AU4313" s="266" t="s">
        <v>82</v>
      </c>
      <c r="AV4313" s="15" t="s">
        <v>187</v>
      </c>
      <c r="AW4313" s="15" t="s">
        <v>33</v>
      </c>
      <c r="AX4313" s="15" t="s">
        <v>80</v>
      </c>
      <c r="AY4313" s="266" t="s">
        <v>180</v>
      </c>
    </row>
    <row r="4314" s="2" customFormat="1" ht="16.5" customHeight="1">
      <c r="A4314" s="40"/>
      <c r="B4314" s="41"/>
      <c r="C4314" s="215" t="s">
        <v>4761</v>
      </c>
      <c r="D4314" s="215" t="s">
        <v>182</v>
      </c>
      <c r="E4314" s="216" t="s">
        <v>4762</v>
      </c>
      <c r="F4314" s="217" t="s">
        <v>4763</v>
      </c>
      <c r="G4314" s="218" t="s">
        <v>235</v>
      </c>
      <c r="H4314" s="219">
        <v>3.25</v>
      </c>
      <c r="I4314" s="220"/>
      <c r="J4314" s="221">
        <f>ROUND(I4314*H4314,2)</f>
        <v>0</v>
      </c>
      <c r="K4314" s="217" t="s">
        <v>186</v>
      </c>
      <c r="L4314" s="46"/>
      <c r="M4314" s="222" t="s">
        <v>19</v>
      </c>
      <c r="N4314" s="223" t="s">
        <v>43</v>
      </c>
      <c r="O4314" s="86"/>
      <c r="P4314" s="224">
        <f>O4314*H4314</f>
        <v>0</v>
      </c>
      <c r="Q4314" s="224">
        <v>0.0019</v>
      </c>
      <c r="R4314" s="224">
        <f>Q4314*H4314</f>
        <v>0.0061749999999999999</v>
      </c>
      <c r="S4314" s="224">
        <v>0</v>
      </c>
      <c r="T4314" s="225">
        <f>S4314*H4314</f>
        <v>0</v>
      </c>
      <c r="U4314" s="40"/>
      <c r="V4314" s="40"/>
      <c r="W4314" s="40"/>
      <c r="X4314" s="40"/>
      <c r="Y4314" s="40"/>
      <c r="Z4314" s="40"/>
      <c r="AA4314" s="40"/>
      <c r="AB4314" s="40"/>
      <c r="AC4314" s="40"/>
      <c r="AD4314" s="40"/>
      <c r="AE4314" s="40"/>
      <c r="AR4314" s="226" t="s">
        <v>286</v>
      </c>
      <c r="AT4314" s="226" t="s">
        <v>182</v>
      </c>
      <c r="AU4314" s="226" t="s">
        <v>82</v>
      </c>
      <c r="AY4314" s="19" t="s">
        <v>180</v>
      </c>
      <c r="BE4314" s="227">
        <f>IF(N4314="základní",J4314,0)</f>
        <v>0</v>
      </c>
      <c r="BF4314" s="227">
        <f>IF(N4314="snížená",J4314,0)</f>
        <v>0</v>
      </c>
      <c r="BG4314" s="227">
        <f>IF(N4314="zákl. přenesená",J4314,0)</f>
        <v>0</v>
      </c>
      <c r="BH4314" s="227">
        <f>IF(N4314="sníž. přenesená",J4314,0)</f>
        <v>0</v>
      </c>
      <c r="BI4314" s="227">
        <f>IF(N4314="nulová",J4314,0)</f>
        <v>0</v>
      </c>
      <c r="BJ4314" s="19" t="s">
        <v>80</v>
      </c>
      <c r="BK4314" s="227">
        <f>ROUND(I4314*H4314,2)</f>
        <v>0</v>
      </c>
      <c r="BL4314" s="19" t="s">
        <v>286</v>
      </c>
      <c r="BM4314" s="226" t="s">
        <v>4764</v>
      </c>
    </row>
    <row r="4315" s="2" customFormat="1">
      <c r="A4315" s="40"/>
      <c r="B4315" s="41"/>
      <c r="C4315" s="42"/>
      <c r="D4315" s="228" t="s">
        <v>189</v>
      </c>
      <c r="E4315" s="42"/>
      <c r="F4315" s="229" t="s">
        <v>4765</v>
      </c>
      <c r="G4315" s="42"/>
      <c r="H4315" s="42"/>
      <c r="I4315" s="230"/>
      <c r="J4315" s="42"/>
      <c r="K4315" s="42"/>
      <c r="L4315" s="46"/>
      <c r="M4315" s="231"/>
      <c r="N4315" s="232"/>
      <c r="O4315" s="86"/>
      <c r="P4315" s="86"/>
      <c r="Q4315" s="86"/>
      <c r="R4315" s="86"/>
      <c r="S4315" s="86"/>
      <c r="T4315" s="87"/>
      <c r="U4315" s="40"/>
      <c r="V4315" s="40"/>
      <c r="W4315" s="40"/>
      <c r="X4315" s="40"/>
      <c r="Y4315" s="40"/>
      <c r="Z4315" s="40"/>
      <c r="AA4315" s="40"/>
      <c r="AB4315" s="40"/>
      <c r="AC4315" s="40"/>
      <c r="AD4315" s="40"/>
      <c r="AE4315" s="40"/>
      <c r="AT4315" s="19" t="s">
        <v>189</v>
      </c>
      <c r="AU4315" s="19" t="s">
        <v>82</v>
      </c>
    </row>
    <row r="4316" s="2" customFormat="1">
      <c r="A4316" s="40"/>
      <c r="B4316" s="41"/>
      <c r="C4316" s="42"/>
      <c r="D4316" s="233" t="s">
        <v>191</v>
      </c>
      <c r="E4316" s="42"/>
      <c r="F4316" s="234" t="s">
        <v>4766</v>
      </c>
      <c r="G4316" s="42"/>
      <c r="H4316" s="42"/>
      <c r="I4316" s="230"/>
      <c r="J4316" s="42"/>
      <c r="K4316" s="42"/>
      <c r="L4316" s="46"/>
      <c r="M4316" s="231"/>
      <c r="N4316" s="232"/>
      <c r="O4316" s="86"/>
      <c r="P4316" s="86"/>
      <c r="Q4316" s="86"/>
      <c r="R4316" s="86"/>
      <c r="S4316" s="86"/>
      <c r="T4316" s="87"/>
      <c r="U4316" s="40"/>
      <c r="V4316" s="40"/>
      <c r="W4316" s="40"/>
      <c r="X4316" s="40"/>
      <c r="Y4316" s="40"/>
      <c r="Z4316" s="40"/>
      <c r="AA4316" s="40"/>
      <c r="AB4316" s="40"/>
      <c r="AC4316" s="40"/>
      <c r="AD4316" s="40"/>
      <c r="AE4316" s="40"/>
      <c r="AT4316" s="19" t="s">
        <v>191</v>
      </c>
      <c r="AU4316" s="19" t="s">
        <v>82</v>
      </c>
    </row>
    <row r="4317" s="14" customFormat="1">
      <c r="A4317" s="14"/>
      <c r="B4317" s="246"/>
      <c r="C4317" s="247"/>
      <c r="D4317" s="228" t="s">
        <v>193</v>
      </c>
      <c r="E4317" s="248" t="s">
        <v>19</v>
      </c>
      <c r="F4317" s="249" t="s">
        <v>4767</v>
      </c>
      <c r="G4317" s="247"/>
      <c r="H4317" s="248" t="s">
        <v>19</v>
      </c>
      <c r="I4317" s="250"/>
      <c r="J4317" s="247"/>
      <c r="K4317" s="247"/>
      <c r="L4317" s="251"/>
      <c r="M4317" s="252"/>
      <c r="N4317" s="253"/>
      <c r="O4317" s="253"/>
      <c r="P4317" s="253"/>
      <c r="Q4317" s="253"/>
      <c r="R4317" s="253"/>
      <c r="S4317" s="253"/>
      <c r="T4317" s="254"/>
      <c r="U4317" s="14"/>
      <c r="V4317" s="14"/>
      <c r="W4317" s="14"/>
      <c r="X4317" s="14"/>
      <c r="Y4317" s="14"/>
      <c r="Z4317" s="14"/>
      <c r="AA4317" s="14"/>
      <c r="AB4317" s="14"/>
      <c r="AC4317" s="14"/>
      <c r="AD4317" s="14"/>
      <c r="AE4317" s="14"/>
      <c r="AT4317" s="255" t="s">
        <v>193</v>
      </c>
      <c r="AU4317" s="255" t="s">
        <v>82</v>
      </c>
      <c r="AV4317" s="14" t="s">
        <v>80</v>
      </c>
      <c r="AW4317" s="14" t="s">
        <v>33</v>
      </c>
      <c r="AX4317" s="14" t="s">
        <v>72</v>
      </c>
      <c r="AY4317" s="255" t="s">
        <v>180</v>
      </c>
    </row>
    <row r="4318" s="13" customFormat="1">
      <c r="A4318" s="13"/>
      <c r="B4318" s="235"/>
      <c r="C4318" s="236"/>
      <c r="D4318" s="228" t="s">
        <v>193</v>
      </c>
      <c r="E4318" s="237" t="s">
        <v>19</v>
      </c>
      <c r="F4318" s="238" t="s">
        <v>4768</v>
      </c>
      <c r="G4318" s="236"/>
      <c r="H4318" s="239">
        <v>3.25</v>
      </c>
      <c r="I4318" s="240"/>
      <c r="J4318" s="236"/>
      <c r="K4318" s="236"/>
      <c r="L4318" s="241"/>
      <c r="M4318" s="242"/>
      <c r="N4318" s="243"/>
      <c r="O4318" s="243"/>
      <c r="P4318" s="243"/>
      <c r="Q4318" s="243"/>
      <c r="R4318" s="243"/>
      <c r="S4318" s="243"/>
      <c r="T4318" s="244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T4318" s="245" t="s">
        <v>193</v>
      </c>
      <c r="AU4318" s="245" t="s">
        <v>82</v>
      </c>
      <c r="AV4318" s="13" t="s">
        <v>82</v>
      </c>
      <c r="AW4318" s="13" t="s">
        <v>33</v>
      </c>
      <c r="AX4318" s="13" t="s">
        <v>80</v>
      </c>
      <c r="AY4318" s="245" t="s">
        <v>180</v>
      </c>
    </row>
    <row r="4319" s="2" customFormat="1" ht="16.5" customHeight="1">
      <c r="A4319" s="40"/>
      <c r="B4319" s="41"/>
      <c r="C4319" s="215" t="s">
        <v>4769</v>
      </c>
      <c r="D4319" s="215" t="s">
        <v>182</v>
      </c>
      <c r="E4319" s="216" t="s">
        <v>4770</v>
      </c>
      <c r="F4319" s="217" t="s">
        <v>4771</v>
      </c>
      <c r="G4319" s="218" t="s">
        <v>235</v>
      </c>
      <c r="H4319" s="219">
        <v>19</v>
      </c>
      <c r="I4319" s="220"/>
      <c r="J4319" s="221">
        <f>ROUND(I4319*H4319,2)</f>
        <v>0</v>
      </c>
      <c r="K4319" s="217" t="s">
        <v>186</v>
      </c>
      <c r="L4319" s="46"/>
      <c r="M4319" s="222" t="s">
        <v>19</v>
      </c>
      <c r="N4319" s="223" t="s">
        <v>43</v>
      </c>
      <c r="O4319" s="86"/>
      <c r="P4319" s="224">
        <f>O4319*H4319</f>
        <v>0</v>
      </c>
      <c r="Q4319" s="224">
        <v>0.0019</v>
      </c>
      <c r="R4319" s="224">
        <f>Q4319*H4319</f>
        <v>0.0361</v>
      </c>
      <c r="S4319" s="224">
        <v>0</v>
      </c>
      <c r="T4319" s="225">
        <f>S4319*H4319</f>
        <v>0</v>
      </c>
      <c r="U4319" s="40"/>
      <c r="V4319" s="40"/>
      <c r="W4319" s="40"/>
      <c r="X4319" s="40"/>
      <c r="Y4319" s="40"/>
      <c r="Z4319" s="40"/>
      <c r="AA4319" s="40"/>
      <c r="AB4319" s="40"/>
      <c r="AC4319" s="40"/>
      <c r="AD4319" s="40"/>
      <c r="AE4319" s="40"/>
      <c r="AR4319" s="226" t="s">
        <v>286</v>
      </c>
      <c r="AT4319" s="226" t="s">
        <v>182</v>
      </c>
      <c r="AU4319" s="226" t="s">
        <v>82</v>
      </c>
      <c r="AY4319" s="19" t="s">
        <v>180</v>
      </c>
      <c r="BE4319" s="227">
        <f>IF(N4319="základní",J4319,0)</f>
        <v>0</v>
      </c>
      <c r="BF4319" s="227">
        <f>IF(N4319="snížená",J4319,0)</f>
        <v>0</v>
      </c>
      <c r="BG4319" s="227">
        <f>IF(N4319="zákl. přenesená",J4319,0)</f>
        <v>0</v>
      </c>
      <c r="BH4319" s="227">
        <f>IF(N4319="sníž. přenesená",J4319,0)</f>
        <v>0</v>
      </c>
      <c r="BI4319" s="227">
        <f>IF(N4319="nulová",J4319,0)</f>
        <v>0</v>
      </c>
      <c r="BJ4319" s="19" t="s">
        <v>80</v>
      </c>
      <c r="BK4319" s="227">
        <f>ROUND(I4319*H4319,2)</f>
        <v>0</v>
      </c>
      <c r="BL4319" s="19" t="s">
        <v>286</v>
      </c>
      <c r="BM4319" s="226" t="s">
        <v>4772</v>
      </c>
    </row>
    <row r="4320" s="2" customFormat="1">
      <c r="A4320" s="40"/>
      <c r="B4320" s="41"/>
      <c r="C4320" s="42"/>
      <c r="D4320" s="228" t="s">
        <v>189</v>
      </c>
      <c r="E4320" s="42"/>
      <c r="F4320" s="229" t="s">
        <v>4773</v>
      </c>
      <c r="G4320" s="42"/>
      <c r="H4320" s="42"/>
      <c r="I4320" s="230"/>
      <c r="J4320" s="42"/>
      <c r="K4320" s="42"/>
      <c r="L4320" s="46"/>
      <c r="M4320" s="231"/>
      <c r="N4320" s="232"/>
      <c r="O4320" s="86"/>
      <c r="P4320" s="86"/>
      <c r="Q4320" s="86"/>
      <c r="R4320" s="86"/>
      <c r="S4320" s="86"/>
      <c r="T4320" s="87"/>
      <c r="U4320" s="40"/>
      <c r="V4320" s="40"/>
      <c r="W4320" s="40"/>
      <c r="X4320" s="40"/>
      <c r="Y4320" s="40"/>
      <c r="Z4320" s="40"/>
      <c r="AA4320" s="40"/>
      <c r="AB4320" s="40"/>
      <c r="AC4320" s="40"/>
      <c r="AD4320" s="40"/>
      <c r="AE4320" s="40"/>
      <c r="AT4320" s="19" t="s">
        <v>189</v>
      </c>
      <c r="AU4320" s="19" t="s">
        <v>82</v>
      </c>
    </row>
    <row r="4321" s="2" customFormat="1">
      <c r="A4321" s="40"/>
      <c r="B4321" s="41"/>
      <c r="C4321" s="42"/>
      <c r="D4321" s="233" t="s">
        <v>191</v>
      </c>
      <c r="E4321" s="42"/>
      <c r="F4321" s="234" t="s">
        <v>4774</v>
      </c>
      <c r="G4321" s="42"/>
      <c r="H4321" s="42"/>
      <c r="I4321" s="230"/>
      <c r="J4321" s="42"/>
      <c r="K4321" s="42"/>
      <c r="L4321" s="46"/>
      <c r="M4321" s="231"/>
      <c r="N4321" s="232"/>
      <c r="O4321" s="86"/>
      <c r="P4321" s="86"/>
      <c r="Q4321" s="86"/>
      <c r="R4321" s="86"/>
      <c r="S4321" s="86"/>
      <c r="T4321" s="87"/>
      <c r="U4321" s="40"/>
      <c r="V4321" s="40"/>
      <c r="W4321" s="40"/>
      <c r="X4321" s="40"/>
      <c r="Y4321" s="40"/>
      <c r="Z4321" s="40"/>
      <c r="AA4321" s="40"/>
      <c r="AB4321" s="40"/>
      <c r="AC4321" s="40"/>
      <c r="AD4321" s="40"/>
      <c r="AE4321" s="40"/>
      <c r="AT4321" s="19" t="s">
        <v>191</v>
      </c>
      <c r="AU4321" s="19" t="s">
        <v>82</v>
      </c>
    </row>
    <row r="4322" s="14" customFormat="1">
      <c r="A4322" s="14"/>
      <c r="B4322" s="246"/>
      <c r="C4322" s="247"/>
      <c r="D4322" s="228" t="s">
        <v>193</v>
      </c>
      <c r="E4322" s="248" t="s">
        <v>19</v>
      </c>
      <c r="F4322" s="249" t="s">
        <v>622</v>
      </c>
      <c r="G4322" s="247"/>
      <c r="H4322" s="248" t="s">
        <v>19</v>
      </c>
      <c r="I4322" s="250"/>
      <c r="J4322" s="247"/>
      <c r="K4322" s="247"/>
      <c r="L4322" s="251"/>
      <c r="M4322" s="252"/>
      <c r="N4322" s="253"/>
      <c r="O4322" s="253"/>
      <c r="P4322" s="253"/>
      <c r="Q4322" s="253"/>
      <c r="R4322" s="253"/>
      <c r="S4322" s="253"/>
      <c r="T4322" s="254"/>
      <c r="U4322" s="14"/>
      <c r="V4322" s="14"/>
      <c r="W4322" s="14"/>
      <c r="X4322" s="14"/>
      <c r="Y4322" s="14"/>
      <c r="Z4322" s="14"/>
      <c r="AA4322" s="14"/>
      <c r="AB4322" s="14"/>
      <c r="AC4322" s="14"/>
      <c r="AD4322" s="14"/>
      <c r="AE4322" s="14"/>
      <c r="AT4322" s="255" t="s">
        <v>193</v>
      </c>
      <c r="AU4322" s="255" t="s">
        <v>82</v>
      </c>
      <c r="AV4322" s="14" t="s">
        <v>80</v>
      </c>
      <c r="AW4322" s="14" t="s">
        <v>33</v>
      </c>
      <c r="AX4322" s="14" t="s">
        <v>72</v>
      </c>
      <c r="AY4322" s="255" t="s">
        <v>180</v>
      </c>
    </row>
    <row r="4323" s="13" customFormat="1">
      <c r="A4323" s="13"/>
      <c r="B4323" s="235"/>
      <c r="C4323" s="236"/>
      <c r="D4323" s="228" t="s">
        <v>193</v>
      </c>
      <c r="E4323" s="237" t="s">
        <v>19</v>
      </c>
      <c r="F4323" s="238" t="s">
        <v>4775</v>
      </c>
      <c r="G4323" s="236"/>
      <c r="H4323" s="239">
        <v>11</v>
      </c>
      <c r="I4323" s="240"/>
      <c r="J4323" s="236"/>
      <c r="K4323" s="236"/>
      <c r="L4323" s="241"/>
      <c r="M4323" s="242"/>
      <c r="N4323" s="243"/>
      <c r="O4323" s="243"/>
      <c r="P4323" s="243"/>
      <c r="Q4323" s="243"/>
      <c r="R4323" s="243"/>
      <c r="S4323" s="243"/>
      <c r="T4323" s="244"/>
      <c r="U4323" s="13"/>
      <c r="V4323" s="13"/>
      <c r="W4323" s="13"/>
      <c r="X4323" s="13"/>
      <c r="Y4323" s="13"/>
      <c r="Z4323" s="13"/>
      <c r="AA4323" s="13"/>
      <c r="AB4323" s="13"/>
      <c r="AC4323" s="13"/>
      <c r="AD4323" s="13"/>
      <c r="AE4323" s="13"/>
      <c r="AT4323" s="245" t="s">
        <v>193</v>
      </c>
      <c r="AU4323" s="245" t="s">
        <v>82</v>
      </c>
      <c r="AV4323" s="13" t="s">
        <v>82</v>
      </c>
      <c r="AW4323" s="13" t="s">
        <v>33</v>
      </c>
      <c r="AX4323" s="13" t="s">
        <v>72</v>
      </c>
      <c r="AY4323" s="245" t="s">
        <v>180</v>
      </c>
    </row>
    <row r="4324" s="14" customFormat="1">
      <c r="A4324" s="14"/>
      <c r="B4324" s="246"/>
      <c r="C4324" s="247"/>
      <c r="D4324" s="228" t="s">
        <v>193</v>
      </c>
      <c r="E4324" s="248" t="s">
        <v>19</v>
      </c>
      <c r="F4324" s="249" t="s">
        <v>856</v>
      </c>
      <c r="G4324" s="247"/>
      <c r="H4324" s="248" t="s">
        <v>19</v>
      </c>
      <c r="I4324" s="250"/>
      <c r="J4324" s="247"/>
      <c r="K4324" s="247"/>
      <c r="L4324" s="251"/>
      <c r="M4324" s="252"/>
      <c r="N4324" s="253"/>
      <c r="O4324" s="253"/>
      <c r="P4324" s="253"/>
      <c r="Q4324" s="253"/>
      <c r="R4324" s="253"/>
      <c r="S4324" s="253"/>
      <c r="T4324" s="254"/>
      <c r="U4324" s="14"/>
      <c r="V4324" s="14"/>
      <c r="W4324" s="14"/>
      <c r="X4324" s="14"/>
      <c r="Y4324" s="14"/>
      <c r="Z4324" s="14"/>
      <c r="AA4324" s="14"/>
      <c r="AB4324" s="14"/>
      <c r="AC4324" s="14"/>
      <c r="AD4324" s="14"/>
      <c r="AE4324" s="14"/>
      <c r="AT4324" s="255" t="s">
        <v>193</v>
      </c>
      <c r="AU4324" s="255" t="s">
        <v>82</v>
      </c>
      <c r="AV4324" s="14" t="s">
        <v>80</v>
      </c>
      <c r="AW4324" s="14" t="s">
        <v>33</v>
      </c>
      <c r="AX4324" s="14" t="s">
        <v>72</v>
      </c>
      <c r="AY4324" s="255" t="s">
        <v>180</v>
      </c>
    </row>
    <row r="4325" s="13" customFormat="1">
      <c r="A4325" s="13"/>
      <c r="B4325" s="235"/>
      <c r="C4325" s="236"/>
      <c r="D4325" s="228" t="s">
        <v>193</v>
      </c>
      <c r="E4325" s="237" t="s">
        <v>19</v>
      </c>
      <c r="F4325" s="238" t="s">
        <v>4776</v>
      </c>
      <c r="G4325" s="236"/>
      <c r="H4325" s="239">
        <v>8</v>
      </c>
      <c r="I4325" s="240"/>
      <c r="J4325" s="236"/>
      <c r="K4325" s="236"/>
      <c r="L4325" s="241"/>
      <c r="M4325" s="242"/>
      <c r="N4325" s="243"/>
      <c r="O4325" s="243"/>
      <c r="P4325" s="243"/>
      <c r="Q4325" s="243"/>
      <c r="R4325" s="243"/>
      <c r="S4325" s="243"/>
      <c r="T4325" s="244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T4325" s="245" t="s">
        <v>193</v>
      </c>
      <c r="AU4325" s="245" t="s">
        <v>82</v>
      </c>
      <c r="AV4325" s="13" t="s">
        <v>82</v>
      </c>
      <c r="AW4325" s="13" t="s">
        <v>33</v>
      </c>
      <c r="AX4325" s="13" t="s">
        <v>72</v>
      </c>
      <c r="AY4325" s="245" t="s">
        <v>180</v>
      </c>
    </row>
    <row r="4326" s="15" customFormat="1">
      <c r="A4326" s="15"/>
      <c r="B4326" s="256"/>
      <c r="C4326" s="257"/>
      <c r="D4326" s="228" t="s">
        <v>193</v>
      </c>
      <c r="E4326" s="258" t="s">
        <v>19</v>
      </c>
      <c r="F4326" s="259" t="s">
        <v>353</v>
      </c>
      <c r="G4326" s="257"/>
      <c r="H4326" s="260">
        <v>19</v>
      </c>
      <c r="I4326" s="261"/>
      <c r="J4326" s="257"/>
      <c r="K4326" s="257"/>
      <c r="L4326" s="262"/>
      <c r="M4326" s="263"/>
      <c r="N4326" s="264"/>
      <c r="O4326" s="264"/>
      <c r="P4326" s="264"/>
      <c r="Q4326" s="264"/>
      <c r="R4326" s="264"/>
      <c r="S4326" s="264"/>
      <c r="T4326" s="265"/>
      <c r="U4326" s="15"/>
      <c r="V4326" s="15"/>
      <c r="W4326" s="15"/>
      <c r="X4326" s="15"/>
      <c r="Y4326" s="15"/>
      <c r="Z4326" s="15"/>
      <c r="AA4326" s="15"/>
      <c r="AB4326" s="15"/>
      <c r="AC4326" s="15"/>
      <c r="AD4326" s="15"/>
      <c r="AE4326" s="15"/>
      <c r="AT4326" s="266" t="s">
        <v>193</v>
      </c>
      <c r="AU4326" s="266" t="s">
        <v>82</v>
      </c>
      <c r="AV4326" s="15" t="s">
        <v>187</v>
      </c>
      <c r="AW4326" s="15" t="s">
        <v>33</v>
      </c>
      <c r="AX4326" s="15" t="s">
        <v>80</v>
      </c>
      <c r="AY4326" s="266" t="s">
        <v>180</v>
      </c>
    </row>
    <row r="4327" s="2" customFormat="1" ht="16.5" customHeight="1">
      <c r="A4327" s="40"/>
      <c r="B4327" s="41"/>
      <c r="C4327" s="215" t="s">
        <v>4777</v>
      </c>
      <c r="D4327" s="215" t="s">
        <v>182</v>
      </c>
      <c r="E4327" s="216" t="s">
        <v>4778</v>
      </c>
      <c r="F4327" s="217" t="s">
        <v>4779</v>
      </c>
      <c r="G4327" s="218" t="s">
        <v>185</v>
      </c>
      <c r="H4327" s="219">
        <v>1.6879999999999999</v>
      </c>
      <c r="I4327" s="220"/>
      <c r="J4327" s="221">
        <f>ROUND(I4327*H4327,2)</f>
        <v>0</v>
      </c>
      <c r="K4327" s="217" t="s">
        <v>186</v>
      </c>
      <c r="L4327" s="46"/>
      <c r="M4327" s="222" t="s">
        <v>19</v>
      </c>
      <c r="N4327" s="223" t="s">
        <v>43</v>
      </c>
      <c r="O4327" s="86"/>
      <c r="P4327" s="224">
        <f>O4327*H4327</f>
        <v>0</v>
      </c>
      <c r="Q4327" s="224">
        <v>0.0094999999999999998</v>
      </c>
      <c r="R4327" s="224">
        <f>Q4327*H4327</f>
        <v>0.016035999999999998</v>
      </c>
      <c r="S4327" s="224">
        <v>0</v>
      </c>
      <c r="T4327" s="225">
        <f>S4327*H4327</f>
        <v>0</v>
      </c>
      <c r="U4327" s="40"/>
      <c r="V4327" s="40"/>
      <c r="W4327" s="40"/>
      <c r="X4327" s="40"/>
      <c r="Y4327" s="40"/>
      <c r="Z4327" s="40"/>
      <c r="AA4327" s="40"/>
      <c r="AB4327" s="40"/>
      <c r="AC4327" s="40"/>
      <c r="AD4327" s="40"/>
      <c r="AE4327" s="40"/>
      <c r="AR4327" s="226" t="s">
        <v>286</v>
      </c>
      <c r="AT4327" s="226" t="s">
        <v>182</v>
      </c>
      <c r="AU4327" s="226" t="s">
        <v>82</v>
      </c>
      <c r="AY4327" s="19" t="s">
        <v>180</v>
      </c>
      <c r="BE4327" s="227">
        <f>IF(N4327="základní",J4327,0)</f>
        <v>0</v>
      </c>
      <c r="BF4327" s="227">
        <f>IF(N4327="snížená",J4327,0)</f>
        <v>0</v>
      </c>
      <c r="BG4327" s="227">
        <f>IF(N4327="zákl. přenesená",J4327,0)</f>
        <v>0</v>
      </c>
      <c r="BH4327" s="227">
        <f>IF(N4327="sníž. přenesená",J4327,0)</f>
        <v>0</v>
      </c>
      <c r="BI4327" s="227">
        <f>IF(N4327="nulová",J4327,0)</f>
        <v>0</v>
      </c>
      <c r="BJ4327" s="19" t="s">
        <v>80</v>
      </c>
      <c r="BK4327" s="227">
        <f>ROUND(I4327*H4327,2)</f>
        <v>0</v>
      </c>
      <c r="BL4327" s="19" t="s">
        <v>286</v>
      </c>
      <c r="BM4327" s="226" t="s">
        <v>4780</v>
      </c>
    </row>
    <row r="4328" s="2" customFormat="1">
      <c r="A4328" s="40"/>
      <c r="B4328" s="41"/>
      <c r="C4328" s="42"/>
      <c r="D4328" s="228" t="s">
        <v>189</v>
      </c>
      <c r="E4328" s="42"/>
      <c r="F4328" s="229" t="s">
        <v>4781</v>
      </c>
      <c r="G4328" s="42"/>
      <c r="H4328" s="42"/>
      <c r="I4328" s="230"/>
      <c r="J4328" s="42"/>
      <c r="K4328" s="42"/>
      <c r="L4328" s="46"/>
      <c r="M4328" s="231"/>
      <c r="N4328" s="232"/>
      <c r="O4328" s="86"/>
      <c r="P4328" s="86"/>
      <c r="Q4328" s="86"/>
      <c r="R4328" s="86"/>
      <c r="S4328" s="86"/>
      <c r="T4328" s="87"/>
      <c r="U4328" s="40"/>
      <c r="V4328" s="40"/>
      <c r="W4328" s="40"/>
      <c r="X4328" s="40"/>
      <c r="Y4328" s="40"/>
      <c r="Z4328" s="40"/>
      <c r="AA4328" s="40"/>
      <c r="AB4328" s="40"/>
      <c r="AC4328" s="40"/>
      <c r="AD4328" s="40"/>
      <c r="AE4328" s="40"/>
      <c r="AT4328" s="19" t="s">
        <v>189</v>
      </c>
      <c r="AU4328" s="19" t="s">
        <v>82</v>
      </c>
    </row>
    <row r="4329" s="2" customFormat="1">
      <c r="A4329" s="40"/>
      <c r="B4329" s="41"/>
      <c r="C4329" s="42"/>
      <c r="D4329" s="233" t="s">
        <v>191</v>
      </c>
      <c r="E4329" s="42"/>
      <c r="F4329" s="234" t="s">
        <v>4782</v>
      </c>
      <c r="G4329" s="42"/>
      <c r="H4329" s="42"/>
      <c r="I4329" s="230"/>
      <c r="J4329" s="42"/>
      <c r="K4329" s="42"/>
      <c r="L4329" s="46"/>
      <c r="M4329" s="231"/>
      <c r="N4329" s="232"/>
      <c r="O4329" s="86"/>
      <c r="P4329" s="86"/>
      <c r="Q4329" s="86"/>
      <c r="R4329" s="86"/>
      <c r="S4329" s="86"/>
      <c r="T4329" s="87"/>
      <c r="U4329" s="40"/>
      <c r="V4329" s="40"/>
      <c r="W4329" s="40"/>
      <c r="X4329" s="40"/>
      <c r="Y4329" s="40"/>
      <c r="Z4329" s="40"/>
      <c r="AA4329" s="40"/>
      <c r="AB4329" s="40"/>
      <c r="AC4329" s="40"/>
      <c r="AD4329" s="40"/>
      <c r="AE4329" s="40"/>
      <c r="AT4329" s="19" t="s">
        <v>191</v>
      </c>
      <c r="AU4329" s="19" t="s">
        <v>82</v>
      </c>
    </row>
    <row r="4330" s="14" customFormat="1">
      <c r="A4330" s="14"/>
      <c r="B4330" s="246"/>
      <c r="C4330" s="247"/>
      <c r="D4330" s="228" t="s">
        <v>193</v>
      </c>
      <c r="E4330" s="248" t="s">
        <v>19</v>
      </c>
      <c r="F4330" s="249" t="s">
        <v>4783</v>
      </c>
      <c r="G4330" s="247"/>
      <c r="H4330" s="248" t="s">
        <v>19</v>
      </c>
      <c r="I4330" s="250"/>
      <c r="J4330" s="247"/>
      <c r="K4330" s="247"/>
      <c r="L4330" s="251"/>
      <c r="M4330" s="252"/>
      <c r="N4330" s="253"/>
      <c r="O4330" s="253"/>
      <c r="P4330" s="253"/>
      <c r="Q4330" s="253"/>
      <c r="R4330" s="253"/>
      <c r="S4330" s="253"/>
      <c r="T4330" s="254"/>
      <c r="U4330" s="14"/>
      <c r="V4330" s="14"/>
      <c r="W4330" s="14"/>
      <c r="X4330" s="14"/>
      <c r="Y4330" s="14"/>
      <c r="Z4330" s="14"/>
      <c r="AA4330" s="14"/>
      <c r="AB4330" s="14"/>
      <c r="AC4330" s="14"/>
      <c r="AD4330" s="14"/>
      <c r="AE4330" s="14"/>
      <c r="AT4330" s="255" t="s">
        <v>193</v>
      </c>
      <c r="AU4330" s="255" t="s">
        <v>82</v>
      </c>
      <c r="AV4330" s="14" t="s">
        <v>80</v>
      </c>
      <c r="AW4330" s="14" t="s">
        <v>33</v>
      </c>
      <c r="AX4330" s="14" t="s">
        <v>72</v>
      </c>
      <c r="AY4330" s="255" t="s">
        <v>180</v>
      </c>
    </row>
    <row r="4331" s="13" customFormat="1">
      <c r="A4331" s="13"/>
      <c r="B4331" s="235"/>
      <c r="C4331" s="236"/>
      <c r="D4331" s="228" t="s">
        <v>193</v>
      </c>
      <c r="E4331" s="237" t="s">
        <v>19</v>
      </c>
      <c r="F4331" s="238" t="s">
        <v>4784</v>
      </c>
      <c r="G4331" s="236"/>
      <c r="H4331" s="239">
        <v>1.6879999999999999</v>
      </c>
      <c r="I4331" s="240"/>
      <c r="J4331" s="236"/>
      <c r="K4331" s="236"/>
      <c r="L4331" s="241"/>
      <c r="M4331" s="242"/>
      <c r="N4331" s="243"/>
      <c r="O4331" s="243"/>
      <c r="P4331" s="243"/>
      <c r="Q4331" s="243"/>
      <c r="R4331" s="243"/>
      <c r="S4331" s="243"/>
      <c r="T4331" s="244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T4331" s="245" t="s">
        <v>193</v>
      </c>
      <c r="AU4331" s="245" t="s">
        <v>82</v>
      </c>
      <c r="AV4331" s="13" t="s">
        <v>82</v>
      </c>
      <c r="AW4331" s="13" t="s">
        <v>33</v>
      </c>
      <c r="AX4331" s="13" t="s">
        <v>80</v>
      </c>
      <c r="AY4331" s="245" t="s">
        <v>180</v>
      </c>
    </row>
    <row r="4332" s="2" customFormat="1" ht="16.5" customHeight="1">
      <c r="A4332" s="40"/>
      <c r="B4332" s="41"/>
      <c r="C4332" s="215" t="s">
        <v>4785</v>
      </c>
      <c r="D4332" s="215" t="s">
        <v>182</v>
      </c>
      <c r="E4332" s="216" t="s">
        <v>4786</v>
      </c>
      <c r="F4332" s="217" t="s">
        <v>4787</v>
      </c>
      <c r="G4332" s="218" t="s">
        <v>185</v>
      </c>
      <c r="H4332" s="219">
        <v>30</v>
      </c>
      <c r="I4332" s="220"/>
      <c r="J4332" s="221">
        <f>ROUND(I4332*H4332,2)</f>
        <v>0</v>
      </c>
      <c r="K4332" s="217" t="s">
        <v>186</v>
      </c>
      <c r="L4332" s="46"/>
      <c r="M4332" s="222" t="s">
        <v>19</v>
      </c>
      <c r="N4332" s="223" t="s">
        <v>43</v>
      </c>
      <c r="O4332" s="86"/>
      <c r="P4332" s="224">
        <f>O4332*H4332</f>
        <v>0</v>
      </c>
      <c r="Q4332" s="224">
        <v>0.00029999999999999997</v>
      </c>
      <c r="R4332" s="224">
        <f>Q4332*H4332</f>
        <v>0.0089999999999999993</v>
      </c>
      <c r="S4332" s="224">
        <v>0</v>
      </c>
      <c r="T4332" s="225">
        <f>S4332*H4332</f>
        <v>0</v>
      </c>
      <c r="U4332" s="40"/>
      <c r="V4332" s="40"/>
      <c r="W4332" s="40"/>
      <c r="X4332" s="40"/>
      <c r="Y4332" s="40"/>
      <c r="Z4332" s="40"/>
      <c r="AA4332" s="40"/>
      <c r="AB4332" s="40"/>
      <c r="AC4332" s="40"/>
      <c r="AD4332" s="40"/>
      <c r="AE4332" s="40"/>
      <c r="AR4332" s="226" t="s">
        <v>286</v>
      </c>
      <c r="AT4332" s="226" t="s">
        <v>182</v>
      </c>
      <c r="AU4332" s="226" t="s">
        <v>82</v>
      </c>
      <c r="AY4332" s="19" t="s">
        <v>180</v>
      </c>
      <c r="BE4332" s="227">
        <f>IF(N4332="základní",J4332,0)</f>
        <v>0</v>
      </c>
      <c r="BF4332" s="227">
        <f>IF(N4332="snížená",J4332,0)</f>
        <v>0</v>
      </c>
      <c r="BG4332" s="227">
        <f>IF(N4332="zákl. přenesená",J4332,0)</f>
        <v>0</v>
      </c>
      <c r="BH4332" s="227">
        <f>IF(N4332="sníž. přenesená",J4332,0)</f>
        <v>0</v>
      </c>
      <c r="BI4332" s="227">
        <f>IF(N4332="nulová",J4332,0)</f>
        <v>0</v>
      </c>
      <c r="BJ4332" s="19" t="s">
        <v>80</v>
      </c>
      <c r="BK4332" s="227">
        <f>ROUND(I4332*H4332,2)</f>
        <v>0</v>
      </c>
      <c r="BL4332" s="19" t="s">
        <v>286</v>
      </c>
      <c r="BM4332" s="226" t="s">
        <v>4788</v>
      </c>
    </row>
    <row r="4333" s="2" customFormat="1">
      <c r="A4333" s="40"/>
      <c r="B4333" s="41"/>
      <c r="C4333" s="42"/>
      <c r="D4333" s="228" t="s">
        <v>189</v>
      </c>
      <c r="E4333" s="42"/>
      <c r="F4333" s="229" t="s">
        <v>4789</v>
      </c>
      <c r="G4333" s="42"/>
      <c r="H4333" s="42"/>
      <c r="I4333" s="230"/>
      <c r="J4333" s="42"/>
      <c r="K4333" s="42"/>
      <c r="L4333" s="46"/>
      <c r="M4333" s="231"/>
      <c r="N4333" s="232"/>
      <c r="O4333" s="86"/>
      <c r="P4333" s="86"/>
      <c r="Q4333" s="86"/>
      <c r="R4333" s="86"/>
      <c r="S4333" s="86"/>
      <c r="T4333" s="87"/>
      <c r="U4333" s="40"/>
      <c r="V4333" s="40"/>
      <c r="W4333" s="40"/>
      <c r="X4333" s="40"/>
      <c r="Y4333" s="40"/>
      <c r="Z4333" s="40"/>
      <c r="AA4333" s="40"/>
      <c r="AB4333" s="40"/>
      <c r="AC4333" s="40"/>
      <c r="AD4333" s="40"/>
      <c r="AE4333" s="40"/>
      <c r="AT4333" s="19" t="s">
        <v>189</v>
      </c>
      <c r="AU4333" s="19" t="s">
        <v>82</v>
      </c>
    </row>
    <row r="4334" s="2" customFormat="1">
      <c r="A4334" s="40"/>
      <c r="B4334" s="41"/>
      <c r="C4334" s="42"/>
      <c r="D4334" s="233" t="s">
        <v>191</v>
      </c>
      <c r="E4334" s="42"/>
      <c r="F4334" s="234" t="s">
        <v>4790</v>
      </c>
      <c r="G4334" s="42"/>
      <c r="H4334" s="42"/>
      <c r="I4334" s="230"/>
      <c r="J4334" s="42"/>
      <c r="K4334" s="42"/>
      <c r="L4334" s="46"/>
      <c r="M4334" s="231"/>
      <c r="N4334" s="232"/>
      <c r="O4334" s="86"/>
      <c r="P4334" s="86"/>
      <c r="Q4334" s="86"/>
      <c r="R4334" s="86"/>
      <c r="S4334" s="86"/>
      <c r="T4334" s="87"/>
      <c r="U4334" s="40"/>
      <c r="V4334" s="40"/>
      <c r="W4334" s="40"/>
      <c r="X4334" s="40"/>
      <c r="Y4334" s="40"/>
      <c r="Z4334" s="40"/>
      <c r="AA4334" s="40"/>
      <c r="AB4334" s="40"/>
      <c r="AC4334" s="40"/>
      <c r="AD4334" s="40"/>
      <c r="AE4334" s="40"/>
      <c r="AT4334" s="19" t="s">
        <v>191</v>
      </c>
      <c r="AU4334" s="19" t="s">
        <v>82</v>
      </c>
    </row>
    <row r="4335" s="2" customFormat="1" ht="16.5" customHeight="1">
      <c r="A4335" s="40"/>
      <c r="B4335" s="41"/>
      <c r="C4335" s="215" t="s">
        <v>4791</v>
      </c>
      <c r="D4335" s="215" t="s">
        <v>182</v>
      </c>
      <c r="E4335" s="216" t="s">
        <v>4792</v>
      </c>
      <c r="F4335" s="217" t="s">
        <v>4793</v>
      </c>
      <c r="G4335" s="218" t="s">
        <v>185</v>
      </c>
      <c r="H4335" s="219">
        <v>30</v>
      </c>
      <c r="I4335" s="220"/>
      <c r="J4335" s="221">
        <f>ROUND(I4335*H4335,2)</f>
        <v>0</v>
      </c>
      <c r="K4335" s="217" t="s">
        <v>186</v>
      </c>
      <c r="L4335" s="46"/>
      <c r="M4335" s="222" t="s">
        <v>19</v>
      </c>
      <c r="N4335" s="223" t="s">
        <v>43</v>
      </c>
      <c r="O4335" s="86"/>
      <c r="P4335" s="224">
        <f>O4335*H4335</f>
        <v>0</v>
      </c>
      <c r="Q4335" s="224">
        <v>1.0000000000000001E-05</v>
      </c>
      <c r="R4335" s="224">
        <f>Q4335*H4335</f>
        <v>0.00030000000000000003</v>
      </c>
      <c r="S4335" s="224">
        <v>0</v>
      </c>
      <c r="T4335" s="225">
        <f>S4335*H4335</f>
        <v>0</v>
      </c>
      <c r="U4335" s="40"/>
      <c r="V4335" s="40"/>
      <c r="W4335" s="40"/>
      <c r="X4335" s="40"/>
      <c r="Y4335" s="40"/>
      <c r="Z4335" s="40"/>
      <c r="AA4335" s="40"/>
      <c r="AB4335" s="40"/>
      <c r="AC4335" s="40"/>
      <c r="AD4335" s="40"/>
      <c r="AE4335" s="40"/>
      <c r="AR4335" s="226" t="s">
        <v>286</v>
      </c>
      <c r="AT4335" s="226" t="s">
        <v>182</v>
      </c>
      <c r="AU4335" s="226" t="s">
        <v>82</v>
      </c>
      <c r="AY4335" s="19" t="s">
        <v>180</v>
      </c>
      <c r="BE4335" s="227">
        <f>IF(N4335="základní",J4335,0)</f>
        <v>0</v>
      </c>
      <c r="BF4335" s="227">
        <f>IF(N4335="snížená",J4335,0)</f>
        <v>0</v>
      </c>
      <c r="BG4335" s="227">
        <f>IF(N4335="zákl. přenesená",J4335,0)</f>
        <v>0</v>
      </c>
      <c r="BH4335" s="227">
        <f>IF(N4335="sníž. přenesená",J4335,0)</f>
        <v>0</v>
      </c>
      <c r="BI4335" s="227">
        <f>IF(N4335="nulová",J4335,0)</f>
        <v>0</v>
      </c>
      <c r="BJ4335" s="19" t="s">
        <v>80</v>
      </c>
      <c r="BK4335" s="227">
        <f>ROUND(I4335*H4335,2)</f>
        <v>0</v>
      </c>
      <c r="BL4335" s="19" t="s">
        <v>286</v>
      </c>
      <c r="BM4335" s="226" t="s">
        <v>4794</v>
      </c>
    </row>
    <row r="4336" s="2" customFormat="1">
      <c r="A4336" s="40"/>
      <c r="B4336" s="41"/>
      <c r="C4336" s="42"/>
      <c r="D4336" s="228" t="s">
        <v>189</v>
      </c>
      <c r="E4336" s="42"/>
      <c r="F4336" s="229" t="s">
        <v>4795</v>
      </c>
      <c r="G4336" s="42"/>
      <c r="H4336" s="42"/>
      <c r="I4336" s="230"/>
      <c r="J4336" s="42"/>
      <c r="K4336" s="42"/>
      <c r="L4336" s="46"/>
      <c r="M4336" s="231"/>
      <c r="N4336" s="232"/>
      <c r="O4336" s="86"/>
      <c r="P4336" s="86"/>
      <c r="Q4336" s="86"/>
      <c r="R4336" s="86"/>
      <c r="S4336" s="86"/>
      <c r="T4336" s="87"/>
      <c r="U4336" s="40"/>
      <c r="V4336" s="40"/>
      <c r="W4336" s="40"/>
      <c r="X4336" s="40"/>
      <c r="Y4336" s="40"/>
      <c r="Z4336" s="40"/>
      <c r="AA4336" s="40"/>
      <c r="AB4336" s="40"/>
      <c r="AC4336" s="40"/>
      <c r="AD4336" s="40"/>
      <c r="AE4336" s="40"/>
      <c r="AT4336" s="19" t="s">
        <v>189</v>
      </c>
      <c r="AU4336" s="19" t="s">
        <v>82</v>
      </c>
    </row>
    <row r="4337" s="2" customFormat="1">
      <c r="A4337" s="40"/>
      <c r="B4337" s="41"/>
      <c r="C4337" s="42"/>
      <c r="D4337" s="233" t="s">
        <v>191</v>
      </c>
      <c r="E4337" s="42"/>
      <c r="F4337" s="234" t="s">
        <v>4796</v>
      </c>
      <c r="G4337" s="42"/>
      <c r="H4337" s="42"/>
      <c r="I4337" s="230"/>
      <c r="J4337" s="42"/>
      <c r="K4337" s="42"/>
      <c r="L4337" s="46"/>
      <c r="M4337" s="231"/>
      <c r="N4337" s="232"/>
      <c r="O4337" s="86"/>
      <c r="P4337" s="86"/>
      <c r="Q4337" s="86"/>
      <c r="R4337" s="86"/>
      <c r="S4337" s="86"/>
      <c r="T4337" s="87"/>
      <c r="U4337" s="40"/>
      <c r="V4337" s="40"/>
      <c r="W4337" s="40"/>
      <c r="X4337" s="40"/>
      <c r="Y4337" s="40"/>
      <c r="Z4337" s="40"/>
      <c r="AA4337" s="40"/>
      <c r="AB4337" s="40"/>
      <c r="AC4337" s="40"/>
      <c r="AD4337" s="40"/>
      <c r="AE4337" s="40"/>
      <c r="AT4337" s="19" t="s">
        <v>191</v>
      </c>
      <c r="AU4337" s="19" t="s">
        <v>82</v>
      </c>
    </row>
    <row r="4338" s="2" customFormat="1" ht="16.5" customHeight="1">
      <c r="A4338" s="40"/>
      <c r="B4338" s="41"/>
      <c r="C4338" s="215" t="s">
        <v>4797</v>
      </c>
      <c r="D4338" s="215" t="s">
        <v>182</v>
      </c>
      <c r="E4338" s="216" t="s">
        <v>4798</v>
      </c>
      <c r="F4338" s="217" t="s">
        <v>4799</v>
      </c>
      <c r="G4338" s="218" t="s">
        <v>185</v>
      </c>
      <c r="H4338" s="219">
        <v>30</v>
      </c>
      <c r="I4338" s="220"/>
      <c r="J4338" s="221">
        <f>ROUND(I4338*H4338,2)</f>
        <v>0</v>
      </c>
      <c r="K4338" s="217" t="s">
        <v>186</v>
      </c>
      <c r="L4338" s="46"/>
      <c r="M4338" s="222" t="s">
        <v>19</v>
      </c>
      <c r="N4338" s="223" t="s">
        <v>43</v>
      </c>
      <c r="O4338" s="86"/>
      <c r="P4338" s="224">
        <f>O4338*H4338</f>
        <v>0</v>
      </c>
      <c r="Q4338" s="224">
        <v>0.00023000000000000001</v>
      </c>
      <c r="R4338" s="224">
        <f>Q4338*H4338</f>
        <v>0.0068999999999999999</v>
      </c>
      <c r="S4338" s="224">
        <v>0</v>
      </c>
      <c r="T4338" s="225">
        <f>S4338*H4338</f>
        <v>0</v>
      </c>
      <c r="U4338" s="40"/>
      <c r="V4338" s="40"/>
      <c r="W4338" s="40"/>
      <c r="X4338" s="40"/>
      <c r="Y4338" s="40"/>
      <c r="Z4338" s="40"/>
      <c r="AA4338" s="40"/>
      <c r="AB4338" s="40"/>
      <c r="AC4338" s="40"/>
      <c r="AD4338" s="40"/>
      <c r="AE4338" s="40"/>
      <c r="AR4338" s="226" t="s">
        <v>286</v>
      </c>
      <c r="AT4338" s="226" t="s">
        <v>182</v>
      </c>
      <c r="AU4338" s="226" t="s">
        <v>82</v>
      </c>
      <c r="AY4338" s="19" t="s">
        <v>180</v>
      </c>
      <c r="BE4338" s="227">
        <f>IF(N4338="základní",J4338,0)</f>
        <v>0</v>
      </c>
      <c r="BF4338" s="227">
        <f>IF(N4338="snížená",J4338,0)</f>
        <v>0</v>
      </c>
      <c r="BG4338" s="227">
        <f>IF(N4338="zákl. přenesená",J4338,0)</f>
        <v>0</v>
      </c>
      <c r="BH4338" s="227">
        <f>IF(N4338="sníž. přenesená",J4338,0)</f>
        <v>0</v>
      </c>
      <c r="BI4338" s="227">
        <f>IF(N4338="nulová",J4338,0)</f>
        <v>0</v>
      </c>
      <c r="BJ4338" s="19" t="s">
        <v>80</v>
      </c>
      <c r="BK4338" s="227">
        <f>ROUND(I4338*H4338,2)</f>
        <v>0</v>
      </c>
      <c r="BL4338" s="19" t="s">
        <v>286</v>
      </c>
      <c r="BM4338" s="226" t="s">
        <v>4800</v>
      </c>
    </row>
    <row r="4339" s="2" customFormat="1">
      <c r="A4339" s="40"/>
      <c r="B4339" s="41"/>
      <c r="C4339" s="42"/>
      <c r="D4339" s="228" t="s">
        <v>189</v>
      </c>
      <c r="E4339" s="42"/>
      <c r="F4339" s="229" t="s">
        <v>4801</v>
      </c>
      <c r="G4339" s="42"/>
      <c r="H4339" s="42"/>
      <c r="I4339" s="230"/>
      <c r="J4339" s="42"/>
      <c r="K4339" s="42"/>
      <c r="L4339" s="46"/>
      <c r="M4339" s="231"/>
      <c r="N4339" s="232"/>
      <c r="O4339" s="86"/>
      <c r="P4339" s="86"/>
      <c r="Q4339" s="86"/>
      <c r="R4339" s="86"/>
      <c r="S4339" s="86"/>
      <c r="T4339" s="87"/>
      <c r="U4339" s="40"/>
      <c r="V4339" s="40"/>
      <c r="W4339" s="40"/>
      <c r="X4339" s="40"/>
      <c r="Y4339" s="40"/>
      <c r="Z4339" s="40"/>
      <c r="AA4339" s="40"/>
      <c r="AB4339" s="40"/>
      <c r="AC4339" s="40"/>
      <c r="AD4339" s="40"/>
      <c r="AE4339" s="40"/>
      <c r="AT4339" s="19" t="s">
        <v>189</v>
      </c>
      <c r="AU4339" s="19" t="s">
        <v>82</v>
      </c>
    </row>
    <row r="4340" s="2" customFormat="1">
      <c r="A4340" s="40"/>
      <c r="B4340" s="41"/>
      <c r="C4340" s="42"/>
      <c r="D4340" s="233" t="s">
        <v>191</v>
      </c>
      <c r="E4340" s="42"/>
      <c r="F4340" s="234" t="s">
        <v>4802</v>
      </c>
      <c r="G4340" s="42"/>
      <c r="H4340" s="42"/>
      <c r="I4340" s="230"/>
      <c r="J4340" s="42"/>
      <c r="K4340" s="42"/>
      <c r="L4340" s="46"/>
      <c r="M4340" s="231"/>
      <c r="N4340" s="232"/>
      <c r="O4340" s="86"/>
      <c r="P4340" s="86"/>
      <c r="Q4340" s="86"/>
      <c r="R4340" s="86"/>
      <c r="S4340" s="86"/>
      <c r="T4340" s="87"/>
      <c r="U4340" s="40"/>
      <c r="V4340" s="40"/>
      <c r="W4340" s="40"/>
      <c r="X4340" s="40"/>
      <c r="Y4340" s="40"/>
      <c r="Z4340" s="40"/>
      <c r="AA4340" s="40"/>
      <c r="AB4340" s="40"/>
      <c r="AC4340" s="40"/>
      <c r="AD4340" s="40"/>
      <c r="AE4340" s="40"/>
      <c r="AT4340" s="19" t="s">
        <v>191</v>
      </c>
      <c r="AU4340" s="19" t="s">
        <v>82</v>
      </c>
    </row>
    <row r="4341" s="2" customFormat="1" ht="16.5" customHeight="1">
      <c r="A4341" s="40"/>
      <c r="B4341" s="41"/>
      <c r="C4341" s="215" t="s">
        <v>4803</v>
      </c>
      <c r="D4341" s="215" t="s">
        <v>182</v>
      </c>
      <c r="E4341" s="216" t="s">
        <v>4804</v>
      </c>
      <c r="F4341" s="217" t="s">
        <v>4805</v>
      </c>
      <c r="G4341" s="218" t="s">
        <v>3685</v>
      </c>
      <c r="H4341" s="219">
        <v>1</v>
      </c>
      <c r="I4341" s="220"/>
      <c r="J4341" s="221">
        <f>ROUND(I4341*H4341,2)</f>
        <v>0</v>
      </c>
      <c r="K4341" s="217" t="s">
        <v>19</v>
      </c>
      <c r="L4341" s="46"/>
      <c r="M4341" s="222" t="s">
        <v>19</v>
      </c>
      <c r="N4341" s="223" t="s">
        <v>43</v>
      </c>
      <c r="O4341" s="86"/>
      <c r="P4341" s="224">
        <f>O4341*H4341</f>
        <v>0</v>
      </c>
      <c r="Q4341" s="224">
        <v>0</v>
      </c>
      <c r="R4341" s="224">
        <f>Q4341*H4341</f>
        <v>0</v>
      </c>
      <c r="S4341" s="224">
        <v>0</v>
      </c>
      <c r="T4341" s="225">
        <f>S4341*H4341</f>
        <v>0</v>
      </c>
      <c r="U4341" s="40"/>
      <c r="V4341" s="40"/>
      <c r="W4341" s="40"/>
      <c r="X4341" s="40"/>
      <c r="Y4341" s="40"/>
      <c r="Z4341" s="40"/>
      <c r="AA4341" s="40"/>
      <c r="AB4341" s="40"/>
      <c r="AC4341" s="40"/>
      <c r="AD4341" s="40"/>
      <c r="AE4341" s="40"/>
      <c r="AR4341" s="226" t="s">
        <v>286</v>
      </c>
      <c r="AT4341" s="226" t="s">
        <v>182</v>
      </c>
      <c r="AU4341" s="226" t="s">
        <v>82</v>
      </c>
      <c r="AY4341" s="19" t="s">
        <v>180</v>
      </c>
      <c r="BE4341" s="227">
        <f>IF(N4341="základní",J4341,0)</f>
        <v>0</v>
      </c>
      <c r="BF4341" s="227">
        <f>IF(N4341="snížená",J4341,0)</f>
        <v>0</v>
      </c>
      <c r="BG4341" s="227">
        <f>IF(N4341="zákl. přenesená",J4341,0)</f>
        <v>0</v>
      </c>
      <c r="BH4341" s="227">
        <f>IF(N4341="sníž. přenesená",J4341,0)</f>
        <v>0</v>
      </c>
      <c r="BI4341" s="227">
        <f>IF(N4341="nulová",J4341,0)</f>
        <v>0</v>
      </c>
      <c r="BJ4341" s="19" t="s">
        <v>80</v>
      </c>
      <c r="BK4341" s="227">
        <f>ROUND(I4341*H4341,2)</f>
        <v>0</v>
      </c>
      <c r="BL4341" s="19" t="s">
        <v>286</v>
      </c>
      <c r="BM4341" s="226" t="s">
        <v>4806</v>
      </c>
    </row>
    <row r="4342" s="2" customFormat="1">
      <c r="A4342" s="40"/>
      <c r="B4342" s="41"/>
      <c r="C4342" s="42"/>
      <c r="D4342" s="228" t="s">
        <v>189</v>
      </c>
      <c r="E4342" s="42"/>
      <c r="F4342" s="229" t="s">
        <v>4805</v>
      </c>
      <c r="G4342" s="42"/>
      <c r="H4342" s="42"/>
      <c r="I4342" s="230"/>
      <c r="J4342" s="42"/>
      <c r="K4342" s="42"/>
      <c r="L4342" s="46"/>
      <c r="M4342" s="231"/>
      <c r="N4342" s="232"/>
      <c r="O4342" s="86"/>
      <c r="P4342" s="86"/>
      <c r="Q4342" s="86"/>
      <c r="R4342" s="86"/>
      <c r="S4342" s="86"/>
      <c r="T4342" s="87"/>
      <c r="U4342" s="40"/>
      <c r="V4342" s="40"/>
      <c r="W4342" s="40"/>
      <c r="X4342" s="40"/>
      <c r="Y4342" s="40"/>
      <c r="Z4342" s="40"/>
      <c r="AA4342" s="40"/>
      <c r="AB4342" s="40"/>
      <c r="AC4342" s="40"/>
      <c r="AD4342" s="40"/>
      <c r="AE4342" s="40"/>
      <c r="AT4342" s="19" t="s">
        <v>189</v>
      </c>
      <c r="AU4342" s="19" t="s">
        <v>82</v>
      </c>
    </row>
    <row r="4343" s="2" customFormat="1" ht="16.5" customHeight="1">
      <c r="A4343" s="40"/>
      <c r="B4343" s="41"/>
      <c r="C4343" s="215" t="s">
        <v>4807</v>
      </c>
      <c r="D4343" s="215" t="s">
        <v>182</v>
      </c>
      <c r="E4343" s="216" t="s">
        <v>4808</v>
      </c>
      <c r="F4343" s="217" t="s">
        <v>4809</v>
      </c>
      <c r="G4343" s="218" t="s">
        <v>3347</v>
      </c>
      <c r="H4343" s="293"/>
      <c r="I4343" s="220"/>
      <c r="J4343" s="221">
        <f>ROUND(I4343*H4343,2)</f>
        <v>0</v>
      </c>
      <c r="K4343" s="217" t="s">
        <v>186</v>
      </c>
      <c r="L4343" s="46"/>
      <c r="M4343" s="222" t="s">
        <v>19</v>
      </c>
      <c r="N4343" s="223" t="s">
        <v>43</v>
      </c>
      <c r="O4343" s="86"/>
      <c r="P4343" s="224">
        <f>O4343*H4343</f>
        <v>0</v>
      </c>
      <c r="Q4343" s="224">
        <v>0</v>
      </c>
      <c r="R4343" s="224">
        <f>Q4343*H4343</f>
        <v>0</v>
      </c>
      <c r="S4343" s="224">
        <v>0</v>
      </c>
      <c r="T4343" s="225">
        <f>S4343*H4343</f>
        <v>0</v>
      </c>
      <c r="U4343" s="40"/>
      <c r="V4343" s="40"/>
      <c r="W4343" s="40"/>
      <c r="X4343" s="40"/>
      <c r="Y4343" s="40"/>
      <c r="Z4343" s="40"/>
      <c r="AA4343" s="40"/>
      <c r="AB4343" s="40"/>
      <c r="AC4343" s="40"/>
      <c r="AD4343" s="40"/>
      <c r="AE4343" s="40"/>
      <c r="AR4343" s="226" t="s">
        <v>286</v>
      </c>
      <c r="AT4343" s="226" t="s">
        <v>182</v>
      </c>
      <c r="AU4343" s="226" t="s">
        <v>82</v>
      </c>
      <c r="AY4343" s="19" t="s">
        <v>180</v>
      </c>
      <c r="BE4343" s="227">
        <f>IF(N4343="základní",J4343,0)</f>
        <v>0</v>
      </c>
      <c r="BF4343" s="227">
        <f>IF(N4343="snížená",J4343,0)</f>
        <v>0</v>
      </c>
      <c r="BG4343" s="227">
        <f>IF(N4343="zákl. přenesená",J4343,0)</f>
        <v>0</v>
      </c>
      <c r="BH4343" s="227">
        <f>IF(N4343="sníž. přenesená",J4343,0)</f>
        <v>0</v>
      </c>
      <c r="BI4343" s="227">
        <f>IF(N4343="nulová",J4343,0)</f>
        <v>0</v>
      </c>
      <c r="BJ4343" s="19" t="s">
        <v>80</v>
      </c>
      <c r="BK4343" s="227">
        <f>ROUND(I4343*H4343,2)</f>
        <v>0</v>
      </c>
      <c r="BL4343" s="19" t="s">
        <v>286</v>
      </c>
      <c r="BM4343" s="226" t="s">
        <v>4810</v>
      </c>
    </row>
    <row r="4344" s="2" customFormat="1">
      <c r="A4344" s="40"/>
      <c r="B4344" s="41"/>
      <c r="C4344" s="42"/>
      <c r="D4344" s="228" t="s">
        <v>189</v>
      </c>
      <c r="E4344" s="42"/>
      <c r="F4344" s="229" t="s">
        <v>4811</v>
      </c>
      <c r="G4344" s="42"/>
      <c r="H4344" s="42"/>
      <c r="I4344" s="230"/>
      <c r="J4344" s="42"/>
      <c r="K4344" s="42"/>
      <c r="L4344" s="46"/>
      <c r="M4344" s="231"/>
      <c r="N4344" s="232"/>
      <c r="O4344" s="86"/>
      <c r="P4344" s="86"/>
      <c r="Q4344" s="86"/>
      <c r="R4344" s="86"/>
      <c r="S4344" s="86"/>
      <c r="T4344" s="87"/>
      <c r="U4344" s="40"/>
      <c r="V4344" s="40"/>
      <c r="W4344" s="40"/>
      <c r="X4344" s="40"/>
      <c r="Y4344" s="40"/>
      <c r="Z4344" s="40"/>
      <c r="AA4344" s="40"/>
      <c r="AB4344" s="40"/>
      <c r="AC4344" s="40"/>
      <c r="AD4344" s="40"/>
      <c r="AE4344" s="40"/>
      <c r="AT4344" s="19" t="s">
        <v>189</v>
      </c>
      <c r="AU4344" s="19" t="s">
        <v>82</v>
      </c>
    </row>
    <row r="4345" s="2" customFormat="1">
      <c r="A4345" s="40"/>
      <c r="B4345" s="41"/>
      <c r="C4345" s="42"/>
      <c r="D4345" s="233" t="s">
        <v>191</v>
      </c>
      <c r="E4345" s="42"/>
      <c r="F4345" s="234" t="s">
        <v>4812</v>
      </c>
      <c r="G4345" s="42"/>
      <c r="H4345" s="42"/>
      <c r="I4345" s="230"/>
      <c r="J4345" s="42"/>
      <c r="K4345" s="42"/>
      <c r="L4345" s="46"/>
      <c r="M4345" s="231"/>
      <c r="N4345" s="232"/>
      <c r="O4345" s="86"/>
      <c r="P4345" s="86"/>
      <c r="Q4345" s="86"/>
      <c r="R4345" s="86"/>
      <c r="S4345" s="86"/>
      <c r="T4345" s="87"/>
      <c r="U4345" s="40"/>
      <c r="V4345" s="40"/>
      <c r="W4345" s="40"/>
      <c r="X4345" s="40"/>
      <c r="Y4345" s="40"/>
      <c r="Z4345" s="40"/>
      <c r="AA4345" s="40"/>
      <c r="AB4345" s="40"/>
      <c r="AC4345" s="40"/>
      <c r="AD4345" s="40"/>
      <c r="AE4345" s="40"/>
      <c r="AT4345" s="19" t="s">
        <v>191</v>
      </c>
      <c r="AU4345" s="19" t="s">
        <v>82</v>
      </c>
    </row>
    <row r="4346" s="12" customFormat="1" ht="22.8" customHeight="1">
      <c r="A4346" s="12"/>
      <c r="B4346" s="199"/>
      <c r="C4346" s="200"/>
      <c r="D4346" s="201" t="s">
        <v>71</v>
      </c>
      <c r="E4346" s="213" t="s">
        <v>4813</v>
      </c>
      <c r="F4346" s="213" t="s">
        <v>4814</v>
      </c>
      <c r="G4346" s="200"/>
      <c r="H4346" s="200"/>
      <c r="I4346" s="203"/>
      <c r="J4346" s="214">
        <f>BK4346</f>
        <v>0</v>
      </c>
      <c r="K4346" s="200"/>
      <c r="L4346" s="205"/>
      <c r="M4346" s="206"/>
      <c r="N4346" s="207"/>
      <c r="O4346" s="207"/>
      <c r="P4346" s="208">
        <f>SUM(P4347:P4371)</f>
        <v>0</v>
      </c>
      <c r="Q4346" s="207"/>
      <c r="R4346" s="208">
        <f>SUM(R4347:R4371)</f>
        <v>0</v>
      </c>
      <c r="S4346" s="207"/>
      <c r="T4346" s="209">
        <f>SUM(T4347:T4371)</f>
        <v>0</v>
      </c>
      <c r="U4346" s="12"/>
      <c r="V4346" s="12"/>
      <c r="W4346" s="12"/>
      <c r="X4346" s="12"/>
      <c r="Y4346" s="12"/>
      <c r="Z4346" s="12"/>
      <c r="AA4346" s="12"/>
      <c r="AB4346" s="12"/>
      <c r="AC4346" s="12"/>
      <c r="AD4346" s="12"/>
      <c r="AE4346" s="12"/>
      <c r="AR4346" s="210" t="s">
        <v>82</v>
      </c>
      <c r="AT4346" s="211" t="s">
        <v>71</v>
      </c>
      <c r="AU4346" s="211" t="s">
        <v>80</v>
      </c>
      <c r="AY4346" s="210" t="s">
        <v>180</v>
      </c>
      <c r="BK4346" s="212">
        <f>SUM(BK4347:BK4371)</f>
        <v>0</v>
      </c>
    </row>
    <row r="4347" s="2" customFormat="1" ht="16.5" customHeight="1">
      <c r="A4347" s="40"/>
      <c r="B4347" s="41"/>
      <c r="C4347" s="215" t="s">
        <v>4815</v>
      </c>
      <c r="D4347" s="215" t="s">
        <v>182</v>
      </c>
      <c r="E4347" s="216" t="s">
        <v>4816</v>
      </c>
      <c r="F4347" s="217" t="s">
        <v>4817</v>
      </c>
      <c r="G4347" s="218" t="s">
        <v>185</v>
      </c>
      <c r="H4347" s="219">
        <v>26.16</v>
      </c>
      <c r="I4347" s="220"/>
      <c r="J4347" s="221">
        <f>ROUND(I4347*H4347,2)</f>
        <v>0</v>
      </c>
      <c r="K4347" s="217" t="s">
        <v>186</v>
      </c>
      <c r="L4347" s="46"/>
      <c r="M4347" s="222" t="s">
        <v>19</v>
      </c>
      <c r="N4347" s="223" t="s">
        <v>43</v>
      </c>
      <c r="O4347" s="86"/>
      <c r="P4347" s="224">
        <f>O4347*H4347</f>
        <v>0</v>
      </c>
      <c r="Q4347" s="224">
        <v>0</v>
      </c>
      <c r="R4347" s="224">
        <f>Q4347*H4347</f>
        <v>0</v>
      </c>
      <c r="S4347" s="224">
        <v>0</v>
      </c>
      <c r="T4347" s="225">
        <f>S4347*H4347</f>
        <v>0</v>
      </c>
      <c r="U4347" s="40"/>
      <c r="V4347" s="40"/>
      <c r="W4347" s="40"/>
      <c r="X4347" s="40"/>
      <c r="Y4347" s="40"/>
      <c r="Z4347" s="40"/>
      <c r="AA4347" s="40"/>
      <c r="AB4347" s="40"/>
      <c r="AC4347" s="40"/>
      <c r="AD4347" s="40"/>
      <c r="AE4347" s="40"/>
      <c r="AR4347" s="226" t="s">
        <v>286</v>
      </c>
      <c r="AT4347" s="226" t="s">
        <v>182</v>
      </c>
      <c r="AU4347" s="226" t="s">
        <v>82</v>
      </c>
      <c r="AY4347" s="19" t="s">
        <v>180</v>
      </c>
      <c r="BE4347" s="227">
        <f>IF(N4347="základní",J4347,0)</f>
        <v>0</v>
      </c>
      <c r="BF4347" s="227">
        <f>IF(N4347="snížená",J4347,0)</f>
        <v>0</v>
      </c>
      <c r="BG4347" s="227">
        <f>IF(N4347="zákl. přenesená",J4347,0)</f>
        <v>0</v>
      </c>
      <c r="BH4347" s="227">
        <f>IF(N4347="sníž. přenesená",J4347,0)</f>
        <v>0</v>
      </c>
      <c r="BI4347" s="227">
        <f>IF(N4347="nulová",J4347,0)</f>
        <v>0</v>
      </c>
      <c r="BJ4347" s="19" t="s">
        <v>80</v>
      </c>
      <c r="BK4347" s="227">
        <f>ROUND(I4347*H4347,2)</f>
        <v>0</v>
      </c>
      <c r="BL4347" s="19" t="s">
        <v>286</v>
      </c>
      <c r="BM4347" s="226" t="s">
        <v>4818</v>
      </c>
    </row>
    <row r="4348" s="2" customFormat="1">
      <c r="A4348" s="40"/>
      <c r="B4348" s="41"/>
      <c r="C4348" s="42"/>
      <c r="D4348" s="228" t="s">
        <v>189</v>
      </c>
      <c r="E4348" s="42"/>
      <c r="F4348" s="229" t="s">
        <v>4819</v>
      </c>
      <c r="G4348" s="42"/>
      <c r="H4348" s="42"/>
      <c r="I4348" s="230"/>
      <c r="J4348" s="42"/>
      <c r="K4348" s="42"/>
      <c r="L4348" s="46"/>
      <c r="M4348" s="231"/>
      <c r="N4348" s="232"/>
      <c r="O4348" s="86"/>
      <c r="P4348" s="86"/>
      <c r="Q4348" s="86"/>
      <c r="R4348" s="86"/>
      <c r="S4348" s="86"/>
      <c r="T4348" s="87"/>
      <c r="U4348" s="40"/>
      <c r="V4348" s="40"/>
      <c r="W4348" s="40"/>
      <c r="X4348" s="40"/>
      <c r="Y4348" s="40"/>
      <c r="Z4348" s="40"/>
      <c r="AA4348" s="40"/>
      <c r="AB4348" s="40"/>
      <c r="AC4348" s="40"/>
      <c r="AD4348" s="40"/>
      <c r="AE4348" s="40"/>
      <c r="AT4348" s="19" t="s">
        <v>189</v>
      </c>
      <c r="AU4348" s="19" t="s">
        <v>82</v>
      </c>
    </row>
    <row r="4349" s="2" customFormat="1">
      <c r="A4349" s="40"/>
      <c r="B4349" s="41"/>
      <c r="C4349" s="42"/>
      <c r="D4349" s="233" t="s">
        <v>191</v>
      </c>
      <c r="E4349" s="42"/>
      <c r="F4349" s="234" t="s">
        <v>4820</v>
      </c>
      <c r="G4349" s="42"/>
      <c r="H4349" s="42"/>
      <c r="I4349" s="230"/>
      <c r="J4349" s="42"/>
      <c r="K4349" s="42"/>
      <c r="L4349" s="46"/>
      <c r="M4349" s="231"/>
      <c r="N4349" s="232"/>
      <c r="O4349" s="86"/>
      <c r="P4349" s="86"/>
      <c r="Q4349" s="86"/>
      <c r="R4349" s="86"/>
      <c r="S4349" s="86"/>
      <c r="T4349" s="87"/>
      <c r="U4349" s="40"/>
      <c r="V4349" s="40"/>
      <c r="W4349" s="40"/>
      <c r="X4349" s="40"/>
      <c r="Y4349" s="40"/>
      <c r="Z4349" s="40"/>
      <c r="AA4349" s="40"/>
      <c r="AB4349" s="40"/>
      <c r="AC4349" s="40"/>
      <c r="AD4349" s="40"/>
      <c r="AE4349" s="40"/>
      <c r="AT4349" s="19" t="s">
        <v>191</v>
      </c>
      <c r="AU4349" s="19" t="s">
        <v>82</v>
      </c>
    </row>
    <row r="4350" s="14" customFormat="1">
      <c r="A4350" s="14"/>
      <c r="B4350" s="246"/>
      <c r="C4350" s="247"/>
      <c r="D4350" s="228" t="s">
        <v>193</v>
      </c>
      <c r="E4350" s="248" t="s">
        <v>19</v>
      </c>
      <c r="F4350" s="249" t="s">
        <v>4821</v>
      </c>
      <c r="G4350" s="247"/>
      <c r="H4350" s="248" t="s">
        <v>19</v>
      </c>
      <c r="I4350" s="250"/>
      <c r="J4350" s="247"/>
      <c r="K4350" s="247"/>
      <c r="L4350" s="251"/>
      <c r="M4350" s="252"/>
      <c r="N4350" s="253"/>
      <c r="O4350" s="253"/>
      <c r="P4350" s="253"/>
      <c r="Q4350" s="253"/>
      <c r="R4350" s="253"/>
      <c r="S4350" s="253"/>
      <c r="T4350" s="254"/>
      <c r="U4350" s="14"/>
      <c r="V4350" s="14"/>
      <c r="W4350" s="14"/>
      <c r="X4350" s="14"/>
      <c r="Y4350" s="14"/>
      <c r="Z4350" s="14"/>
      <c r="AA4350" s="14"/>
      <c r="AB4350" s="14"/>
      <c r="AC4350" s="14"/>
      <c r="AD4350" s="14"/>
      <c r="AE4350" s="14"/>
      <c r="AT4350" s="255" t="s">
        <v>193</v>
      </c>
      <c r="AU4350" s="255" t="s">
        <v>82</v>
      </c>
      <c r="AV4350" s="14" t="s">
        <v>80</v>
      </c>
      <c r="AW4350" s="14" t="s">
        <v>33</v>
      </c>
      <c r="AX4350" s="14" t="s">
        <v>72</v>
      </c>
      <c r="AY4350" s="255" t="s">
        <v>180</v>
      </c>
    </row>
    <row r="4351" s="13" customFormat="1">
      <c r="A4351" s="13"/>
      <c r="B4351" s="235"/>
      <c r="C4351" s="236"/>
      <c r="D4351" s="228" t="s">
        <v>193</v>
      </c>
      <c r="E4351" s="237" t="s">
        <v>19</v>
      </c>
      <c r="F4351" s="238" t="s">
        <v>2912</v>
      </c>
      <c r="G4351" s="236"/>
      <c r="H4351" s="239">
        <v>26.16</v>
      </c>
      <c r="I4351" s="240"/>
      <c r="J4351" s="236"/>
      <c r="K4351" s="236"/>
      <c r="L4351" s="241"/>
      <c r="M4351" s="242"/>
      <c r="N4351" s="243"/>
      <c r="O4351" s="243"/>
      <c r="P4351" s="243"/>
      <c r="Q4351" s="243"/>
      <c r="R4351" s="243"/>
      <c r="S4351" s="243"/>
      <c r="T4351" s="244"/>
      <c r="U4351" s="13"/>
      <c r="V4351" s="13"/>
      <c r="W4351" s="13"/>
      <c r="X4351" s="13"/>
      <c r="Y4351" s="13"/>
      <c r="Z4351" s="13"/>
      <c r="AA4351" s="13"/>
      <c r="AB4351" s="13"/>
      <c r="AC4351" s="13"/>
      <c r="AD4351" s="13"/>
      <c r="AE4351" s="13"/>
      <c r="AT4351" s="245" t="s">
        <v>193</v>
      </c>
      <c r="AU4351" s="245" t="s">
        <v>82</v>
      </c>
      <c r="AV4351" s="13" t="s">
        <v>82</v>
      </c>
      <c r="AW4351" s="13" t="s">
        <v>33</v>
      </c>
      <c r="AX4351" s="13" t="s">
        <v>80</v>
      </c>
      <c r="AY4351" s="245" t="s">
        <v>180</v>
      </c>
    </row>
    <row r="4352" s="2" customFormat="1" ht="16.5" customHeight="1">
      <c r="A4352" s="40"/>
      <c r="B4352" s="41"/>
      <c r="C4352" s="215" t="s">
        <v>4822</v>
      </c>
      <c r="D4352" s="215" t="s">
        <v>182</v>
      </c>
      <c r="E4352" s="216" t="s">
        <v>4823</v>
      </c>
      <c r="F4352" s="217" t="s">
        <v>4824</v>
      </c>
      <c r="G4352" s="218" t="s">
        <v>185</v>
      </c>
      <c r="H4352" s="219">
        <v>26.16</v>
      </c>
      <c r="I4352" s="220"/>
      <c r="J4352" s="221">
        <f>ROUND(I4352*H4352,2)</f>
        <v>0</v>
      </c>
      <c r="K4352" s="217" t="s">
        <v>186</v>
      </c>
      <c r="L4352" s="46"/>
      <c r="M4352" s="222" t="s">
        <v>19</v>
      </c>
      <c r="N4352" s="223" t="s">
        <v>43</v>
      </c>
      <c r="O4352" s="86"/>
      <c r="P4352" s="224">
        <f>O4352*H4352</f>
        <v>0</v>
      </c>
      <c r="Q4352" s="224">
        <v>0</v>
      </c>
      <c r="R4352" s="224">
        <f>Q4352*H4352</f>
        <v>0</v>
      </c>
      <c r="S4352" s="224">
        <v>0</v>
      </c>
      <c r="T4352" s="225">
        <f>S4352*H4352</f>
        <v>0</v>
      </c>
      <c r="U4352" s="40"/>
      <c r="V4352" s="40"/>
      <c r="W4352" s="40"/>
      <c r="X4352" s="40"/>
      <c r="Y4352" s="40"/>
      <c r="Z4352" s="40"/>
      <c r="AA4352" s="40"/>
      <c r="AB4352" s="40"/>
      <c r="AC4352" s="40"/>
      <c r="AD4352" s="40"/>
      <c r="AE4352" s="40"/>
      <c r="AR4352" s="226" t="s">
        <v>286</v>
      </c>
      <c r="AT4352" s="226" t="s">
        <v>182</v>
      </c>
      <c r="AU4352" s="226" t="s">
        <v>82</v>
      </c>
      <c r="AY4352" s="19" t="s">
        <v>180</v>
      </c>
      <c r="BE4352" s="227">
        <f>IF(N4352="základní",J4352,0)</f>
        <v>0</v>
      </c>
      <c r="BF4352" s="227">
        <f>IF(N4352="snížená",J4352,0)</f>
        <v>0</v>
      </c>
      <c r="BG4352" s="227">
        <f>IF(N4352="zákl. přenesená",J4352,0)</f>
        <v>0</v>
      </c>
      <c r="BH4352" s="227">
        <f>IF(N4352="sníž. přenesená",J4352,0)</f>
        <v>0</v>
      </c>
      <c r="BI4352" s="227">
        <f>IF(N4352="nulová",J4352,0)</f>
        <v>0</v>
      </c>
      <c r="BJ4352" s="19" t="s">
        <v>80</v>
      </c>
      <c r="BK4352" s="227">
        <f>ROUND(I4352*H4352,2)</f>
        <v>0</v>
      </c>
      <c r="BL4352" s="19" t="s">
        <v>286</v>
      </c>
      <c r="BM4352" s="226" t="s">
        <v>4825</v>
      </c>
    </row>
    <row r="4353" s="2" customFormat="1">
      <c r="A4353" s="40"/>
      <c r="B4353" s="41"/>
      <c r="C4353" s="42"/>
      <c r="D4353" s="228" t="s">
        <v>189</v>
      </c>
      <c r="E4353" s="42"/>
      <c r="F4353" s="229" t="s">
        <v>4826</v>
      </c>
      <c r="G4353" s="42"/>
      <c r="H4353" s="42"/>
      <c r="I4353" s="230"/>
      <c r="J4353" s="42"/>
      <c r="K4353" s="42"/>
      <c r="L4353" s="46"/>
      <c r="M4353" s="231"/>
      <c r="N4353" s="232"/>
      <c r="O4353" s="86"/>
      <c r="P4353" s="86"/>
      <c r="Q4353" s="86"/>
      <c r="R4353" s="86"/>
      <c r="S4353" s="86"/>
      <c r="T4353" s="87"/>
      <c r="U4353" s="40"/>
      <c r="V4353" s="40"/>
      <c r="W4353" s="40"/>
      <c r="X4353" s="40"/>
      <c r="Y4353" s="40"/>
      <c r="Z4353" s="40"/>
      <c r="AA4353" s="40"/>
      <c r="AB4353" s="40"/>
      <c r="AC4353" s="40"/>
      <c r="AD4353" s="40"/>
      <c r="AE4353" s="40"/>
      <c r="AT4353" s="19" t="s">
        <v>189</v>
      </c>
      <c r="AU4353" s="19" t="s">
        <v>82</v>
      </c>
    </row>
    <row r="4354" s="2" customFormat="1">
      <c r="A4354" s="40"/>
      <c r="B4354" s="41"/>
      <c r="C4354" s="42"/>
      <c r="D4354" s="233" t="s">
        <v>191</v>
      </c>
      <c r="E4354" s="42"/>
      <c r="F4354" s="234" t="s">
        <v>4827</v>
      </c>
      <c r="G4354" s="42"/>
      <c r="H4354" s="42"/>
      <c r="I4354" s="230"/>
      <c r="J4354" s="42"/>
      <c r="K4354" s="42"/>
      <c r="L4354" s="46"/>
      <c r="M4354" s="231"/>
      <c r="N4354" s="232"/>
      <c r="O4354" s="86"/>
      <c r="P4354" s="86"/>
      <c r="Q4354" s="86"/>
      <c r="R4354" s="86"/>
      <c r="S4354" s="86"/>
      <c r="T4354" s="87"/>
      <c r="U4354" s="40"/>
      <c r="V4354" s="40"/>
      <c r="W4354" s="40"/>
      <c r="X4354" s="40"/>
      <c r="Y4354" s="40"/>
      <c r="Z4354" s="40"/>
      <c r="AA4354" s="40"/>
      <c r="AB4354" s="40"/>
      <c r="AC4354" s="40"/>
      <c r="AD4354" s="40"/>
      <c r="AE4354" s="40"/>
      <c r="AT4354" s="19" t="s">
        <v>191</v>
      </c>
      <c r="AU4354" s="19" t="s">
        <v>82</v>
      </c>
    </row>
    <row r="4355" s="2" customFormat="1" ht="16.5" customHeight="1">
      <c r="A4355" s="40"/>
      <c r="B4355" s="41"/>
      <c r="C4355" s="215" t="s">
        <v>4828</v>
      </c>
      <c r="D4355" s="215" t="s">
        <v>182</v>
      </c>
      <c r="E4355" s="216" t="s">
        <v>4829</v>
      </c>
      <c r="F4355" s="217" t="s">
        <v>4830</v>
      </c>
      <c r="G4355" s="218" t="s">
        <v>185</v>
      </c>
      <c r="H4355" s="219">
        <v>26.16</v>
      </c>
      <c r="I4355" s="220"/>
      <c r="J4355" s="221">
        <f>ROUND(I4355*H4355,2)</f>
        <v>0</v>
      </c>
      <c r="K4355" s="217" t="s">
        <v>186</v>
      </c>
      <c r="L4355" s="46"/>
      <c r="M4355" s="222" t="s">
        <v>19</v>
      </c>
      <c r="N4355" s="223" t="s">
        <v>43</v>
      </c>
      <c r="O4355" s="86"/>
      <c r="P4355" s="224">
        <f>O4355*H4355</f>
        <v>0</v>
      </c>
      <c r="Q4355" s="224">
        <v>0</v>
      </c>
      <c r="R4355" s="224">
        <f>Q4355*H4355</f>
        <v>0</v>
      </c>
      <c r="S4355" s="224">
        <v>0</v>
      </c>
      <c r="T4355" s="225">
        <f>S4355*H4355</f>
        <v>0</v>
      </c>
      <c r="U4355" s="40"/>
      <c r="V4355" s="40"/>
      <c r="W4355" s="40"/>
      <c r="X4355" s="40"/>
      <c r="Y4355" s="40"/>
      <c r="Z4355" s="40"/>
      <c r="AA4355" s="40"/>
      <c r="AB4355" s="40"/>
      <c r="AC4355" s="40"/>
      <c r="AD4355" s="40"/>
      <c r="AE4355" s="40"/>
      <c r="AR4355" s="226" t="s">
        <v>286</v>
      </c>
      <c r="AT4355" s="226" t="s">
        <v>182</v>
      </c>
      <c r="AU4355" s="226" t="s">
        <v>82</v>
      </c>
      <c r="AY4355" s="19" t="s">
        <v>180</v>
      </c>
      <c r="BE4355" s="227">
        <f>IF(N4355="základní",J4355,0)</f>
        <v>0</v>
      </c>
      <c r="BF4355" s="227">
        <f>IF(N4355="snížená",J4355,0)</f>
        <v>0</v>
      </c>
      <c r="BG4355" s="227">
        <f>IF(N4355="zákl. přenesená",J4355,0)</f>
        <v>0</v>
      </c>
      <c r="BH4355" s="227">
        <f>IF(N4355="sníž. přenesená",J4355,0)</f>
        <v>0</v>
      </c>
      <c r="BI4355" s="227">
        <f>IF(N4355="nulová",J4355,0)</f>
        <v>0</v>
      </c>
      <c r="BJ4355" s="19" t="s">
        <v>80</v>
      </c>
      <c r="BK4355" s="227">
        <f>ROUND(I4355*H4355,2)</f>
        <v>0</v>
      </c>
      <c r="BL4355" s="19" t="s">
        <v>286</v>
      </c>
      <c r="BM4355" s="226" t="s">
        <v>4831</v>
      </c>
    </row>
    <row r="4356" s="2" customFormat="1">
      <c r="A4356" s="40"/>
      <c r="B4356" s="41"/>
      <c r="C4356" s="42"/>
      <c r="D4356" s="228" t="s">
        <v>189</v>
      </c>
      <c r="E4356" s="42"/>
      <c r="F4356" s="229" t="s">
        <v>4832</v>
      </c>
      <c r="G4356" s="42"/>
      <c r="H4356" s="42"/>
      <c r="I4356" s="230"/>
      <c r="J4356" s="42"/>
      <c r="K4356" s="42"/>
      <c r="L4356" s="46"/>
      <c r="M4356" s="231"/>
      <c r="N4356" s="232"/>
      <c r="O4356" s="86"/>
      <c r="P4356" s="86"/>
      <c r="Q4356" s="86"/>
      <c r="R4356" s="86"/>
      <c r="S4356" s="86"/>
      <c r="T4356" s="87"/>
      <c r="U4356" s="40"/>
      <c r="V4356" s="40"/>
      <c r="W4356" s="40"/>
      <c r="X4356" s="40"/>
      <c r="Y4356" s="40"/>
      <c r="Z4356" s="40"/>
      <c r="AA4356" s="40"/>
      <c r="AB4356" s="40"/>
      <c r="AC4356" s="40"/>
      <c r="AD4356" s="40"/>
      <c r="AE4356" s="40"/>
      <c r="AT4356" s="19" t="s">
        <v>189</v>
      </c>
      <c r="AU4356" s="19" t="s">
        <v>82</v>
      </c>
    </row>
    <row r="4357" s="2" customFormat="1">
      <c r="A4357" s="40"/>
      <c r="B4357" s="41"/>
      <c r="C4357" s="42"/>
      <c r="D4357" s="233" t="s">
        <v>191</v>
      </c>
      <c r="E4357" s="42"/>
      <c r="F4357" s="234" t="s">
        <v>4833</v>
      </c>
      <c r="G4357" s="42"/>
      <c r="H4357" s="42"/>
      <c r="I4357" s="230"/>
      <c r="J4357" s="42"/>
      <c r="K4357" s="42"/>
      <c r="L4357" s="46"/>
      <c r="M4357" s="231"/>
      <c r="N4357" s="232"/>
      <c r="O4357" s="86"/>
      <c r="P4357" s="86"/>
      <c r="Q4357" s="86"/>
      <c r="R4357" s="86"/>
      <c r="S4357" s="86"/>
      <c r="T4357" s="87"/>
      <c r="U4357" s="40"/>
      <c r="V4357" s="40"/>
      <c r="W4357" s="40"/>
      <c r="X4357" s="40"/>
      <c r="Y4357" s="40"/>
      <c r="Z4357" s="40"/>
      <c r="AA4357" s="40"/>
      <c r="AB4357" s="40"/>
      <c r="AC4357" s="40"/>
      <c r="AD4357" s="40"/>
      <c r="AE4357" s="40"/>
      <c r="AT4357" s="19" t="s">
        <v>191</v>
      </c>
      <c r="AU4357" s="19" t="s">
        <v>82</v>
      </c>
    </row>
    <row r="4358" s="14" customFormat="1">
      <c r="A4358" s="14"/>
      <c r="B4358" s="246"/>
      <c r="C4358" s="247"/>
      <c r="D4358" s="228" t="s">
        <v>193</v>
      </c>
      <c r="E4358" s="248" t="s">
        <v>19</v>
      </c>
      <c r="F4358" s="249" t="s">
        <v>4821</v>
      </c>
      <c r="G4358" s="247"/>
      <c r="H4358" s="248" t="s">
        <v>19</v>
      </c>
      <c r="I4358" s="250"/>
      <c r="J4358" s="247"/>
      <c r="K4358" s="247"/>
      <c r="L4358" s="251"/>
      <c r="M4358" s="252"/>
      <c r="N4358" s="253"/>
      <c r="O4358" s="253"/>
      <c r="P4358" s="253"/>
      <c r="Q4358" s="253"/>
      <c r="R4358" s="253"/>
      <c r="S4358" s="253"/>
      <c r="T4358" s="254"/>
      <c r="U4358" s="14"/>
      <c r="V4358" s="14"/>
      <c r="W4358" s="14"/>
      <c r="X4358" s="14"/>
      <c r="Y4358" s="14"/>
      <c r="Z4358" s="14"/>
      <c r="AA4358" s="14"/>
      <c r="AB4358" s="14"/>
      <c r="AC4358" s="14"/>
      <c r="AD4358" s="14"/>
      <c r="AE4358" s="14"/>
      <c r="AT4358" s="255" t="s">
        <v>193</v>
      </c>
      <c r="AU4358" s="255" t="s">
        <v>82</v>
      </c>
      <c r="AV4358" s="14" t="s">
        <v>80</v>
      </c>
      <c r="AW4358" s="14" t="s">
        <v>33</v>
      </c>
      <c r="AX4358" s="14" t="s">
        <v>72</v>
      </c>
      <c r="AY4358" s="255" t="s">
        <v>180</v>
      </c>
    </row>
    <row r="4359" s="13" customFormat="1">
      <c r="A4359" s="13"/>
      <c r="B4359" s="235"/>
      <c r="C4359" s="236"/>
      <c r="D4359" s="228" t="s">
        <v>193</v>
      </c>
      <c r="E4359" s="237" t="s">
        <v>19</v>
      </c>
      <c r="F4359" s="238" t="s">
        <v>2912</v>
      </c>
      <c r="G4359" s="236"/>
      <c r="H4359" s="239">
        <v>26.16</v>
      </c>
      <c r="I4359" s="240"/>
      <c r="J4359" s="236"/>
      <c r="K4359" s="236"/>
      <c r="L4359" s="241"/>
      <c r="M4359" s="242"/>
      <c r="N4359" s="243"/>
      <c r="O4359" s="243"/>
      <c r="P4359" s="243"/>
      <c r="Q4359" s="243"/>
      <c r="R4359" s="243"/>
      <c r="S4359" s="243"/>
      <c r="T4359" s="244"/>
      <c r="U4359" s="13"/>
      <c r="V4359" s="13"/>
      <c r="W4359" s="13"/>
      <c r="X4359" s="13"/>
      <c r="Y4359" s="13"/>
      <c r="Z4359" s="13"/>
      <c r="AA4359" s="13"/>
      <c r="AB4359" s="13"/>
      <c r="AC4359" s="13"/>
      <c r="AD4359" s="13"/>
      <c r="AE4359" s="13"/>
      <c r="AT4359" s="245" t="s">
        <v>193</v>
      </c>
      <c r="AU4359" s="245" t="s">
        <v>82</v>
      </c>
      <c r="AV4359" s="13" t="s">
        <v>82</v>
      </c>
      <c r="AW4359" s="13" t="s">
        <v>33</v>
      </c>
      <c r="AX4359" s="13" t="s">
        <v>80</v>
      </c>
      <c r="AY4359" s="245" t="s">
        <v>180</v>
      </c>
    </row>
    <row r="4360" s="2" customFormat="1" ht="16.5" customHeight="1">
      <c r="A4360" s="40"/>
      <c r="B4360" s="41"/>
      <c r="C4360" s="282" t="s">
        <v>4834</v>
      </c>
      <c r="D4360" s="282" t="s">
        <v>754</v>
      </c>
      <c r="E4360" s="283" t="s">
        <v>4835</v>
      </c>
      <c r="F4360" s="284" t="s">
        <v>4836</v>
      </c>
      <c r="G4360" s="285" t="s">
        <v>185</v>
      </c>
      <c r="H4360" s="286">
        <v>30</v>
      </c>
      <c r="I4360" s="287"/>
      <c r="J4360" s="288">
        <f>ROUND(I4360*H4360,2)</f>
        <v>0</v>
      </c>
      <c r="K4360" s="284" t="s">
        <v>19</v>
      </c>
      <c r="L4360" s="289"/>
      <c r="M4360" s="290" t="s">
        <v>19</v>
      </c>
      <c r="N4360" s="291" t="s">
        <v>43</v>
      </c>
      <c r="O4360" s="86"/>
      <c r="P4360" s="224">
        <f>O4360*H4360</f>
        <v>0</v>
      </c>
      <c r="Q4360" s="224">
        <v>0</v>
      </c>
      <c r="R4360" s="224">
        <f>Q4360*H4360</f>
        <v>0</v>
      </c>
      <c r="S4360" s="224">
        <v>0</v>
      </c>
      <c r="T4360" s="225">
        <f>S4360*H4360</f>
        <v>0</v>
      </c>
      <c r="U4360" s="40"/>
      <c r="V4360" s="40"/>
      <c r="W4360" s="40"/>
      <c r="X4360" s="40"/>
      <c r="Y4360" s="40"/>
      <c r="Z4360" s="40"/>
      <c r="AA4360" s="40"/>
      <c r="AB4360" s="40"/>
      <c r="AC4360" s="40"/>
      <c r="AD4360" s="40"/>
      <c r="AE4360" s="40"/>
      <c r="AR4360" s="226" t="s">
        <v>398</v>
      </c>
      <c r="AT4360" s="226" t="s">
        <v>754</v>
      </c>
      <c r="AU4360" s="226" t="s">
        <v>82</v>
      </c>
      <c r="AY4360" s="19" t="s">
        <v>180</v>
      </c>
      <c r="BE4360" s="227">
        <f>IF(N4360="základní",J4360,0)</f>
        <v>0</v>
      </c>
      <c r="BF4360" s="227">
        <f>IF(N4360="snížená",J4360,0)</f>
        <v>0</v>
      </c>
      <c r="BG4360" s="227">
        <f>IF(N4360="zákl. přenesená",J4360,0)</f>
        <v>0</v>
      </c>
      <c r="BH4360" s="227">
        <f>IF(N4360="sníž. přenesená",J4360,0)</f>
        <v>0</v>
      </c>
      <c r="BI4360" s="227">
        <f>IF(N4360="nulová",J4360,0)</f>
        <v>0</v>
      </c>
      <c r="BJ4360" s="19" t="s">
        <v>80</v>
      </c>
      <c r="BK4360" s="227">
        <f>ROUND(I4360*H4360,2)</f>
        <v>0</v>
      </c>
      <c r="BL4360" s="19" t="s">
        <v>286</v>
      </c>
      <c r="BM4360" s="226" t="s">
        <v>4837</v>
      </c>
    </row>
    <row r="4361" s="2" customFormat="1">
      <c r="A4361" s="40"/>
      <c r="B4361" s="41"/>
      <c r="C4361" s="42"/>
      <c r="D4361" s="228" t="s">
        <v>189</v>
      </c>
      <c r="E4361" s="42"/>
      <c r="F4361" s="229" t="s">
        <v>4836</v>
      </c>
      <c r="G4361" s="42"/>
      <c r="H4361" s="42"/>
      <c r="I4361" s="230"/>
      <c r="J4361" s="42"/>
      <c r="K4361" s="42"/>
      <c r="L4361" s="46"/>
      <c r="M4361" s="231"/>
      <c r="N4361" s="232"/>
      <c r="O4361" s="86"/>
      <c r="P4361" s="86"/>
      <c r="Q4361" s="86"/>
      <c r="R4361" s="86"/>
      <c r="S4361" s="86"/>
      <c r="T4361" s="87"/>
      <c r="U4361" s="40"/>
      <c r="V4361" s="40"/>
      <c r="W4361" s="40"/>
      <c r="X4361" s="40"/>
      <c r="Y4361" s="40"/>
      <c r="Z4361" s="40"/>
      <c r="AA4361" s="40"/>
      <c r="AB4361" s="40"/>
      <c r="AC4361" s="40"/>
      <c r="AD4361" s="40"/>
      <c r="AE4361" s="40"/>
      <c r="AT4361" s="19" t="s">
        <v>189</v>
      </c>
      <c r="AU4361" s="19" t="s">
        <v>82</v>
      </c>
    </row>
    <row r="4362" s="2" customFormat="1" ht="16.5" customHeight="1">
      <c r="A4362" s="40"/>
      <c r="B4362" s="41"/>
      <c r="C4362" s="215" t="s">
        <v>4838</v>
      </c>
      <c r="D4362" s="215" t="s">
        <v>182</v>
      </c>
      <c r="E4362" s="216" t="s">
        <v>4839</v>
      </c>
      <c r="F4362" s="217" t="s">
        <v>4840</v>
      </c>
      <c r="G4362" s="218" t="s">
        <v>185</v>
      </c>
      <c r="H4362" s="219">
        <v>26.16</v>
      </c>
      <c r="I4362" s="220"/>
      <c r="J4362" s="221">
        <f>ROUND(I4362*H4362,2)</f>
        <v>0</v>
      </c>
      <c r="K4362" s="217" t="s">
        <v>186</v>
      </c>
      <c r="L4362" s="46"/>
      <c r="M4362" s="222" t="s">
        <v>19</v>
      </c>
      <c r="N4362" s="223" t="s">
        <v>43</v>
      </c>
      <c r="O4362" s="86"/>
      <c r="P4362" s="224">
        <f>O4362*H4362</f>
        <v>0</v>
      </c>
      <c r="Q4362" s="224">
        <v>0</v>
      </c>
      <c r="R4362" s="224">
        <f>Q4362*H4362</f>
        <v>0</v>
      </c>
      <c r="S4362" s="224">
        <v>0</v>
      </c>
      <c r="T4362" s="225">
        <f>S4362*H4362</f>
        <v>0</v>
      </c>
      <c r="U4362" s="40"/>
      <c r="V4362" s="40"/>
      <c r="W4362" s="40"/>
      <c r="X4362" s="40"/>
      <c r="Y4362" s="40"/>
      <c r="Z4362" s="40"/>
      <c r="AA4362" s="40"/>
      <c r="AB4362" s="40"/>
      <c r="AC4362" s="40"/>
      <c r="AD4362" s="40"/>
      <c r="AE4362" s="40"/>
      <c r="AR4362" s="226" t="s">
        <v>286</v>
      </c>
      <c r="AT4362" s="226" t="s">
        <v>182</v>
      </c>
      <c r="AU4362" s="226" t="s">
        <v>82</v>
      </c>
      <c r="AY4362" s="19" t="s">
        <v>180</v>
      </c>
      <c r="BE4362" s="227">
        <f>IF(N4362="základní",J4362,0)</f>
        <v>0</v>
      </c>
      <c r="BF4362" s="227">
        <f>IF(N4362="snížená",J4362,0)</f>
        <v>0</v>
      </c>
      <c r="BG4362" s="227">
        <f>IF(N4362="zákl. přenesená",J4362,0)</f>
        <v>0</v>
      </c>
      <c r="BH4362" s="227">
        <f>IF(N4362="sníž. přenesená",J4362,0)</f>
        <v>0</v>
      </c>
      <c r="BI4362" s="227">
        <f>IF(N4362="nulová",J4362,0)</f>
        <v>0</v>
      </c>
      <c r="BJ4362" s="19" t="s">
        <v>80</v>
      </c>
      <c r="BK4362" s="227">
        <f>ROUND(I4362*H4362,2)</f>
        <v>0</v>
      </c>
      <c r="BL4362" s="19" t="s">
        <v>286</v>
      </c>
      <c r="BM4362" s="226" t="s">
        <v>4841</v>
      </c>
    </row>
    <row r="4363" s="2" customFormat="1">
      <c r="A4363" s="40"/>
      <c r="B4363" s="41"/>
      <c r="C4363" s="42"/>
      <c r="D4363" s="228" t="s">
        <v>189</v>
      </c>
      <c r="E4363" s="42"/>
      <c r="F4363" s="229" t="s">
        <v>4842</v>
      </c>
      <c r="G4363" s="42"/>
      <c r="H4363" s="42"/>
      <c r="I4363" s="230"/>
      <c r="J4363" s="42"/>
      <c r="K4363" s="42"/>
      <c r="L4363" s="46"/>
      <c r="M4363" s="231"/>
      <c r="N4363" s="232"/>
      <c r="O4363" s="86"/>
      <c r="P4363" s="86"/>
      <c r="Q4363" s="86"/>
      <c r="R4363" s="86"/>
      <c r="S4363" s="86"/>
      <c r="T4363" s="87"/>
      <c r="U4363" s="40"/>
      <c r="V4363" s="40"/>
      <c r="W4363" s="40"/>
      <c r="X4363" s="40"/>
      <c r="Y4363" s="40"/>
      <c r="Z4363" s="40"/>
      <c r="AA4363" s="40"/>
      <c r="AB4363" s="40"/>
      <c r="AC4363" s="40"/>
      <c r="AD4363" s="40"/>
      <c r="AE4363" s="40"/>
      <c r="AT4363" s="19" t="s">
        <v>189</v>
      </c>
      <c r="AU4363" s="19" t="s">
        <v>82</v>
      </c>
    </row>
    <row r="4364" s="2" customFormat="1">
      <c r="A4364" s="40"/>
      <c r="B4364" s="41"/>
      <c r="C4364" s="42"/>
      <c r="D4364" s="233" t="s">
        <v>191</v>
      </c>
      <c r="E4364" s="42"/>
      <c r="F4364" s="234" t="s">
        <v>4843</v>
      </c>
      <c r="G4364" s="42"/>
      <c r="H4364" s="42"/>
      <c r="I4364" s="230"/>
      <c r="J4364" s="42"/>
      <c r="K4364" s="42"/>
      <c r="L4364" s="46"/>
      <c r="M4364" s="231"/>
      <c r="N4364" s="232"/>
      <c r="O4364" s="86"/>
      <c r="P4364" s="86"/>
      <c r="Q4364" s="86"/>
      <c r="R4364" s="86"/>
      <c r="S4364" s="86"/>
      <c r="T4364" s="87"/>
      <c r="U4364" s="40"/>
      <c r="V4364" s="40"/>
      <c r="W4364" s="40"/>
      <c r="X4364" s="40"/>
      <c r="Y4364" s="40"/>
      <c r="Z4364" s="40"/>
      <c r="AA4364" s="40"/>
      <c r="AB4364" s="40"/>
      <c r="AC4364" s="40"/>
      <c r="AD4364" s="40"/>
      <c r="AE4364" s="40"/>
      <c r="AT4364" s="19" t="s">
        <v>191</v>
      </c>
      <c r="AU4364" s="19" t="s">
        <v>82</v>
      </c>
    </row>
    <row r="4365" s="14" customFormat="1">
      <c r="A4365" s="14"/>
      <c r="B4365" s="246"/>
      <c r="C4365" s="247"/>
      <c r="D4365" s="228" t="s">
        <v>193</v>
      </c>
      <c r="E4365" s="248" t="s">
        <v>19</v>
      </c>
      <c r="F4365" s="249" t="s">
        <v>4821</v>
      </c>
      <c r="G4365" s="247"/>
      <c r="H4365" s="248" t="s">
        <v>19</v>
      </c>
      <c r="I4365" s="250"/>
      <c r="J4365" s="247"/>
      <c r="K4365" s="247"/>
      <c r="L4365" s="251"/>
      <c r="M4365" s="252"/>
      <c r="N4365" s="253"/>
      <c r="O4365" s="253"/>
      <c r="P4365" s="253"/>
      <c r="Q4365" s="253"/>
      <c r="R4365" s="253"/>
      <c r="S4365" s="253"/>
      <c r="T4365" s="254"/>
      <c r="U4365" s="14"/>
      <c r="V4365" s="14"/>
      <c r="W4365" s="14"/>
      <c r="X4365" s="14"/>
      <c r="Y4365" s="14"/>
      <c r="Z4365" s="14"/>
      <c r="AA4365" s="14"/>
      <c r="AB4365" s="14"/>
      <c r="AC4365" s="14"/>
      <c r="AD4365" s="14"/>
      <c r="AE4365" s="14"/>
      <c r="AT4365" s="255" t="s">
        <v>193</v>
      </c>
      <c r="AU4365" s="255" t="s">
        <v>82</v>
      </c>
      <c r="AV4365" s="14" t="s">
        <v>80</v>
      </c>
      <c r="AW4365" s="14" t="s">
        <v>33</v>
      </c>
      <c r="AX4365" s="14" t="s">
        <v>72</v>
      </c>
      <c r="AY4365" s="255" t="s">
        <v>180</v>
      </c>
    </row>
    <row r="4366" s="13" customFormat="1">
      <c r="A4366" s="13"/>
      <c r="B4366" s="235"/>
      <c r="C4366" s="236"/>
      <c r="D4366" s="228" t="s">
        <v>193</v>
      </c>
      <c r="E4366" s="237" t="s">
        <v>19</v>
      </c>
      <c r="F4366" s="238" t="s">
        <v>2912</v>
      </c>
      <c r="G4366" s="236"/>
      <c r="H4366" s="239">
        <v>26.16</v>
      </c>
      <c r="I4366" s="240"/>
      <c r="J4366" s="236"/>
      <c r="K4366" s="236"/>
      <c r="L4366" s="241"/>
      <c r="M4366" s="242"/>
      <c r="N4366" s="243"/>
      <c r="O4366" s="243"/>
      <c r="P4366" s="243"/>
      <c r="Q4366" s="243"/>
      <c r="R4366" s="243"/>
      <c r="S4366" s="243"/>
      <c r="T4366" s="244"/>
      <c r="U4366" s="13"/>
      <c r="V4366" s="13"/>
      <c r="W4366" s="13"/>
      <c r="X4366" s="13"/>
      <c r="Y4366" s="13"/>
      <c r="Z4366" s="13"/>
      <c r="AA4366" s="13"/>
      <c r="AB4366" s="13"/>
      <c r="AC4366" s="13"/>
      <c r="AD4366" s="13"/>
      <c r="AE4366" s="13"/>
      <c r="AT4366" s="245" t="s">
        <v>193</v>
      </c>
      <c r="AU4366" s="245" t="s">
        <v>82</v>
      </c>
      <c r="AV4366" s="13" t="s">
        <v>82</v>
      </c>
      <c r="AW4366" s="13" t="s">
        <v>33</v>
      </c>
      <c r="AX4366" s="13" t="s">
        <v>80</v>
      </c>
      <c r="AY4366" s="245" t="s">
        <v>180</v>
      </c>
    </row>
    <row r="4367" s="2" customFormat="1" ht="16.5" customHeight="1">
      <c r="A4367" s="40"/>
      <c r="B4367" s="41"/>
      <c r="C4367" s="282" t="s">
        <v>4844</v>
      </c>
      <c r="D4367" s="282" t="s">
        <v>754</v>
      </c>
      <c r="E4367" s="283" t="s">
        <v>4845</v>
      </c>
      <c r="F4367" s="284" t="s">
        <v>4846</v>
      </c>
      <c r="G4367" s="285" t="s">
        <v>185</v>
      </c>
      <c r="H4367" s="286">
        <v>30</v>
      </c>
      <c r="I4367" s="287"/>
      <c r="J4367" s="288">
        <f>ROUND(I4367*H4367,2)</f>
        <v>0</v>
      </c>
      <c r="K4367" s="284" t="s">
        <v>19</v>
      </c>
      <c r="L4367" s="289"/>
      <c r="M4367" s="290" t="s">
        <v>19</v>
      </c>
      <c r="N4367" s="291" t="s">
        <v>43</v>
      </c>
      <c r="O4367" s="86"/>
      <c r="P4367" s="224">
        <f>O4367*H4367</f>
        <v>0</v>
      </c>
      <c r="Q4367" s="224">
        <v>0</v>
      </c>
      <c r="R4367" s="224">
        <f>Q4367*H4367</f>
        <v>0</v>
      </c>
      <c r="S4367" s="224">
        <v>0</v>
      </c>
      <c r="T4367" s="225">
        <f>S4367*H4367</f>
        <v>0</v>
      </c>
      <c r="U4367" s="40"/>
      <c r="V4367" s="40"/>
      <c r="W4367" s="40"/>
      <c r="X4367" s="40"/>
      <c r="Y4367" s="40"/>
      <c r="Z4367" s="40"/>
      <c r="AA4367" s="40"/>
      <c r="AB4367" s="40"/>
      <c r="AC4367" s="40"/>
      <c r="AD4367" s="40"/>
      <c r="AE4367" s="40"/>
      <c r="AR4367" s="226" t="s">
        <v>398</v>
      </c>
      <c r="AT4367" s="226" t="s">
        <v>754</v>
      </c>
      <c r="AU4367" s="226" t="s">
        <v>82</v>
      </c>
      <c r="AY4367" s="19" t="s">
        <v>180</v>
      </c>
      <c r="BE4367" s="227">
        <f>IF(N4367="základní",J4367,0)</f>
        <v>0</v>
      </c>
      <c r="BF4367" s="227">
        <f>IF(N4367="snížená",J4367,0)</f>
        <v>0</v>
      </c>
      <c r="BG4367" s="227">
        <f>IF(N4367="zákl. přenesená",J4367,0)</f>
        <v>0</v>
      </c>
      <c r="BH4367" s="227">
        <f>IF(N4367="sníž. přenesená",J4367,0)</f>
        <v>0</v>
      </c>
      <c r="BI4367" s="227">
        <f>IF(N4367="nulová",J4367,0)</f>
        <v>0</v>
      </c>
      <c r="BJ4367" s="19" t="s">
        <v>80</v>
      </c>
      <c r="BK4367" s="227">
        <f>ROUND(I4367*H4367,2)</f>
        <v>0</v>
      </c>
      <c r="BL4367" s="19" t="s">
        <v>286</v>
      </c>
      <c r="BM4367" s="226" t="s">
        <v>4847</v>
      </c>
    </row>
    <row r="4368" s="2" customFormat="1">
      <c r="A4368" s="40"/>
      <c r="B4368" s="41"/>
      <c r="C4368" s="42"/>
      <c r="D4368" s="228" t="s">
        <v>189</v>
      </c>
      <c r="E4368" s="42"/>
      <c r="F4368" s="229" t="s">
        <v>4846</v>
      </c>
      <c r="G4368" s="42"/>
      <c r="H4368" s="42"/>
      <c r="I4368" s="230"/>
      <c r="J4368" s="42"/>
      <c r="K4368" s="42"/>
      <c r="L4368" s="46"/>
      <c r="M4368" s="231"/>
      <c r="N4368" s="232"/>
      <c r="O4368" s="86"/>
      <c r="P4368" s="86"/>
      <c r="Q4368" s="86"/>
      <c r="R4368" s="86"/>
      <c r="S4368" s="86"/>
      <c r="T4368" s="87"/>
      <c r="U4368" s="40"/>
      <c r="V4368" s="40"/>
      <c r="W4368" s="40"/>
      <c r="X4368" s="40"/>
      <c r="Y4368" s="40"/>
      <c r="Z4368" s="40"/>
      <c r="AA4368" s="40"/>
      <c r="AB4368" s="40"/>
      <c r="AC4368" s="40"/>
      <c r="AD4368" s="40"/>
      <c r="AE4368" s="40"/>
      <c r="AT4368" s="19" t="s">
        <v>189</v>
      </c>
      <c r="AU4368" s="19" t="s">
        <v>82</v>
      </c>
    </row>
    <row r="4369" s="2" customFormat="1" ht="16.5" customHeight="1">
      <c r="A4369" s="40"/>
      <c r="B4369" s="41"/>
      <c r="C4369" s="215" t="s">
        <v>4848</v>
      </c>
      <c r="D4369" s="215" t="s">
        <v>182</v>
      </c>
      <c r="E4369" s="216" t="s">
        <v>4849</v>
      </c>
      <c r="F4369" s="217" t="s">
        <v>4850</v>
      </c>
      <c r="G4369" s="218" t="s">
        <v>3347</v>
      </c>
      <c r="H4369" s="293"/>
      <c r="I4369" s="220"/>
      <c r="J4369" s="221">
        <f>ROUND(I4369*H4369,2)</f>
        <v>0</v>
      </c>
      <c r="K4369" s="217" t="s">
        <v>186</v>
      </c>
      <c r="L4369" s="46"/>
      <c r="M4369" s="222" t="s">
        <v>19</v>
      </c>
      <c r="N4369" s="223" t="s">
        <v>43</v>
      </c>
      <c r="O4369" s="86"/>
      <c r="P4369" s="224">
        <f>O4369*H4369</f>
        <v>0</v>
      </c>
      <c r="Q4369" s="224">
        <v>0</v>
      </c>
      <c r="R4369" s="224">
        <f>Q4369*H4369</f>
        <v>0</v>
      </c>
      <c r="S4369" s="224">
        <v>0</v>
      </c>
      <c r="T4369" s="225">
        <f>S4369*H4369</f>
        <v>0</v>
      </c>
      <c r="U4369" s="40"/>
      <c r="V4369" s="40"/>
      <c r="W4369" s="40"/>
      <c r="X4369" s="40"/>
      <c r="Y4369" s="40"/>
      <c r="Z4369" s="40"/>
      <c r="AA4369" s="40"/>
      <c r="AB4369" s="40"/>
      <c r="AC4369" s="40"/>
      <c r="AD4369" s="40"/>
      <c r="AE4369" s="40"/>
      <c r="AR4369" s="226" t="s">
        <v>286</v>
      </c>
      <c r="AT4369" s="226" t="s">
        <v>182</v>
      </c>
      <c r="AU4369" s="226" t="s">
        <v>82</v>
      </c>
      <c r="AY4369" s="19" t="s">
        <v>180</v>
      </c>
      <c r="BE4369" s="227">
        <f>IF(N4369="základní",J4369,0)</f>
        <v>0</v>
      </c>
      <c r="BF4369" s="227">
        <f>IF(N4369="snížená",J4369,0)</f>
        <v>0</v>
      </c>
      <c r="BG4369" s="227">
        <f>IF(N4369="zákl. přenesená",J4369,0)</f>
        <v>0</v>
      </c>
      <c r="BH4369" s="227">
        <f>IF(N4369="sníž. přenesená",J4369,0)</f>
        <v>0</v>
      </c>
      <c r="BI4369" s="227">
        <f>IF(N4369="nulová",J4369,0)</f>
        <v>0</v>
      </c>
      <c r="BJ4369" s="19" t="s">
        <v>80</v>
      </c>
      <c r="BK4369" s="227">
        <f>ROUND(I4369*H4369,2)</f>
        <v>0</v>
      </c>
      <c r="BL4369" s="19" t="s">
        <v>286</v>
      </c>
      <c r="BM4369" s="226" t="s">
        <v>4851</v>
      </c>
    </row>
    <row r="4370" s="2" customFormat="1">
      <c r="A4370" s="40"/>
      <c r="B4370" s="41"/>
      <c r="C4370" s="42"/>
      <c r="D4370" s="228" t="s">
        <v>189</v>
      </c>
      <c r="E4370" s="42"/>
      <c r="F4370" s="229" t="s">
        <v>4852</v>
      </c>
      <c r="G4370" s="42"/>
      <c r="H4370" s="42"/>
      <c r="I4370" s="230"/>
      <c r="J4370" s="42"/>
      <c r="K4370" s="42"/>
      <c r="L4370" s="46"/>
      <c r="M4370" s="231"/>
      <c r="N4370" s="232"/>
      <c r="O4370" s="86"/>
      <c r="P4370" s="86"/>
      <c r="Q4370" s="86"/>
      <c r="R4370" s="86"/>
      <c r="S4370" s="86"/>
      <c r="T4370" s="87"/>
      <c r="U4370" s="40"/>
      <c r="V4370" s="40"/>
      <c r="W4370" s="40"/>
      <c r="X4370" s="40"/>
      <c r="Y4370" s="40"/>
      <c r="Z4370" s="40"/>
      <c r="AA4370" s="40"/>
      <c r="AB4370" s="40"/>
      <c r="AC4370" s="40"/>
      <c r="AD4370" s="40"/>
      <c r="AE4370" s="40"/>
      <c r="AT4370" s="19" t="s">
        <v>189</v>
      </c>
      <c r="AU4370" s="19" t="s">
        <v>82</v>
      </c>
    </row>
    <row r="4371" s="2" customFormat="1">
      <c r="A4371" s="40"/>
      <c r="B4371" s="41"/>
      <c r="C4371" s="42"/>
      <c r="D4371" s="233" t="s">
        <v>191</v>
      </c>
      <c r="E4371" s="42"/>
      <c r="F4371" s="234" t="s">
        <v>4853</v>
      </c>
      <c r="G4371" s="42"/>
      <c r="H4371" s="42"/>
      <c r="I4371" s="230"/>
      <c r="J4371" s="42"/>
      <c r="K4371" s="42"/>
      <c r="L4371" s="46"/>
      <c r="M4371" s="231"/>
      <c r="N4371" s="232"/>
      <c r="O4371" s="86"/>
      <c r="P4371" s="86"/>
      <c r="Q4371" s="86"/>
      <c r="R4371" s="86"/>
      <c r="S4371" s="86"/>
      <c r="T4371" s="87"/>
      <c r="U4371" s="40"/>
      <c r="V4371" s="40"/>
      <c r="W4371" s="40"/>
      <c r="X4371" s="40"/>
      <c r="Y4371" s="40"/>
      <c r="Z4371" s="40"/>
      <c r="AA4371" s="40"/>
      <c r="AB4371" s="40"/>
      <c r="AC4371" s="40"/>
      <c r="AD4371" s="40"/>
      <c r="AE4371" s="40"/>
      <c r="AT4371" s="19" t="s">
        <v>191</v>
      </c>
      <c r="AU4371" s="19" t="s">
        <v>82</v>
      </c>
    </row>
    <row r="4372" s="12" customFormat="1" ht="22.8" customHeight="1">
      <c r="A4372" s="12"/>
      <c r="B4372" s="199"/>
      <c r="C4372" s="200"/>
      <c r="D4372" s="201" t="s">
        <v>71</v>
      </c>
      <c r="E4372" s="213" t="s">
        <v>4854</v>
      </c>
      <c r="F4372" s="213" t="s">
        <v>4855</v>
      </c>
      <c r="G4372" s="200"/>
      <c r="H4372" s="200"/>
      <c r="I4372" s="203"/>
      <c r="J4372" s="214">
        <f>BK4372</f>
        <v>0</v>
      </c>
      <c r="K4372" s="200"/>
      <c r="L4372" s="205"/>
      <c r="M4372" s="206"/>
      <c r="N4372" s="207"/>
      <c r="O4372" s="207"/>
      <c r="P4372" s="208">
        <f>SUM(P4373:P4636)</f>
        <v>0</v>
      </c>
      <c r="Q4372" s="207"/>
      <c r="R4372" s="208">
        <f>SUM(R4373:R4636)</f>
        <v>6.8163877500000005</v>
      </c>
      <c r="S4372" s="207"/>
      <c r="T4372" s="209">
        <f>SUM(T4373:T4636)</f>
        <v>0</v>
      </c>
      <c r="U4372" s="12"/>
      <c r="V4372" s="12"/>
      <c r="W4372" s="12"/>
      <c r="X4372" s="12"/>
      <c r="Y4372" s="12"/>
      <c r="Z4372" s="12"/>
      <c r="AA4372" s="12"/>
      <c r="AB4372" s="12"/>
      <c r="AC4372" s="12"/>
      <c r="AD4372" s="12"/>
      <c r="AE4372" s="12"/>
      <c r="AR4372" s="210" t="s">
        <v>82</v>
      </c>
      <c r="AT4372" s="211" t="s">
        <v>71</v>
      </c>
      <c r="AU4372" s="211" t="s">
        <v>80</v>
      </c>
      <c r="AY4372" s="210" t="s">
        <v>180</v>
      </c>
      <c r="BK4372" s="212">
        <f>SUM(BK4373:BK4636)</f>
        <v>0</v>
      </c>
    </row>
    <row r="4373" s="2" customFormat="1" ht="16.5" customHeight="1">
      <c r="A4373" s="40"/>
      <c r="B4373" s="41"/>
      <c r="C4373" s="215" t="s">
        <v>4856</v>
      </c>
      <c r="D4373" s="215" t="s">
        <v>182</v>
      </c>
      <c r="E4373" s="216" t="s">
        <v>4857</v>
      </c>
      <c r="F4373" s="217" t="s">
        <v>4858</v>
      </c>
      <c r="G4373" s="218" t="s">
        <v>185</v>
      </c>
      <c r="H4373" s="219">
        <v>420.738</v>
      </c>
      <c r="I4373" s="220"/>
      <c r="J4373" s="221">
        <f>ROUND(I4373*H4373,2)</f>
        <v>0</v>
      </c>
      <c r="K4373" s="217" t="s">
        <v>186</v>
      </c>
      <c r="L4373" s="46"/>
      <c r="M4373" s="222" t="s">
        <v>19</v>
      </c>
      <c r="N4373" s="223" t="s">
        <v>43</v>
      </c>
      <c r="O4373" s="86"/>
      <c r="P4373" s="224">
        <f>O4373*H4373</f>
        <v>0</v>
      </c>
      <c r="Q4373" s="224">
        <v>0.00029999999999999997</v>
      </c>
      <c r="R4373" s="224">
        <f>Q4373*H4373</f>
        <v>0.12622139999999998</v>
      </c>
      <c r="S4373" s="224">
        <v>0</v>
      </c>
      <c r="T4373" s="225">
        <f>S4373*H4373</f>
        <v>0</v>
      </c>
      <c r="U4373" s="40"/>
      <c r="V4373" s="40"/>
      <c r="W4373" s="40"/>
      <c r="X4373" s="40"/>
      <c r="Y4373" s="40"/>
      <c r="Z4373" s="40"/>
      <c r="AA4373" s="40"/>
      <c r="AB4373" s="40"/>
      <c r="AC4373" s="40"/>
      <c r="AD4373" s="40"/>
      <c r="AE4373" s="40"/>
      <c r="AR4373" s="226" t="s">
        <v>286</v>
      </c>
      <c r="AT4373" s="226" t="s">
        <v>182</v>
      </c>
      <c r="AU4373" s="226" t="s">
        <v>82</v>
      </c>
      <c r="AY4373" s="19" t="s">
        <v>180</v>
      </c>
      <c r="BE4373" s="227">
        <f>IF(N4373="základní",J4373,0)</f>
        <v>0</v>
      </c>
      <c r="BF4373" s="227">
        <f>IF(N4373="snížená",J4373,0)</f>
        <v>0</v>
      </c>
      <c r="BG4373" s="227">
        <f>IF(N4373="zákl. přenesená",J4373,0)</f>
        <v>0</v>
      </c>
      <c r="BH4373" s="227">
        <f>IF(N4373="sníž. přenesená",J4373,0)</f>
        <v>0</v>
      </c>
      <c r="BI4373" s="227">
        <f>IF(N4373="nulová",J4373,0)</f>
        <v>0</v>
      </c>
      <c r="BJ4373" s="19" t="s">
        <v>80</v>
      </c>
      <c r="BK4373" s="227">
        <f>ROUND(I4373*H4373,2)</f>
        <v>0</v>
      </c>
      <c r="BL4373" s="19" t="s">
        <v>286</v>
      </c>
      <c r="BM4373" s="226" t="s">
        <v>4859</v>
      </c>
    </row>
    <row r="4374" s="2" customFormat="1">
      <c r="A4374" s="40"/>
      <c r="B4374" s="41"/>
      <c r="C4374" s="42"/>
      <c r="D4374" s="228" t="s">
        <v>189</v>
      </c>
      <c r="E4374" s="42"/>
      <c r="F4374" s="229" t="s">
        <v>4860</v>
      </c>
      <c r="G4374" s="42"/>
      <c r="H4374" s="42"/>
      <c r="I4374" s="230"/>
      <c r="J4374" s="42"/>
      <c r="K4374" s="42"/>
      <c r="L4374" s="46"/>
      <c r="M4374" s="231"/>
      <c r="N4374" s="232"/>
      <c r="O4374" s="86"/>
      <c r="P4374" s="86"/>
      <c r="Q4374" s="86"/>
      <c r="R4374" s="86"/>
      <c r="S4374" s="86"/>
      <c r="T4374" s="87"/>
      <c r="U4374" s="40"/>
      <c r="V4374" s="40"/>
      <c r="W4374" s="40"/>
      <c r="X4374" s="40"/>
      <c r="Y4374" s="40"/>
      <c r="Z4374" s="40"/>
      <c r="AA4374" s="40"/>
      <c r="AB4374" s="40"/>
      <c r="AC4374" s="40"/>
      <c r="AD4374" s="40"/>
      <c r="AE4374" s="40"/>
      <c r="AT4374" s="19" t="s">
        <v>189</v>
      </c>
      <c r="AU4374" s="19" t="s">
        <v>82</v>
      </c>
    </row>
    <row r="4375" s="2" customFormat="1">
      <c r="A4375" s="40"/>
      <c r="B4375" s="41"/>
      <c r="C4375" s="42"/>
      <c r="D4375" s="233" t="s">
        <v>191</v>
      </c>
      <c r="E4375" s="42"/>
      <c r="F4375" s="234" t="s">
        <v>4861</v>
      </c>
      <c r="G4375" s="42"/>
      <c r="H4375" s="42"/>
      <c r="I4375" s="230"/>
      <c r="J4375" s="42"/>
      <c r="K4375" s="42"/>
      <c r="L4375" s="46"/>
      <c r="M4375" s="231"/>
      <c r="N4375" s="232"/>
      <c r="O4375" s="86"/>
      <c r="P4375" s="86"/>
      <c r="Q4375" s="86"/>
      <c r="R4375" s="86"/>
      <c r="S4375" s="86"/>
      <c r="T4375" s="87"/>
      <c r="U4375" s="40"/>
      <c r="V4375" s="40"/>
      <c r="W4375" s="40"/>
      <c r="X4375" s="40"/>
      <c r="Y4375" s="40"/>
      <c r="Z4375" s="40"/>
      <c r="AA4375" s="40"/>
      <c r="AB4375" s="40"/>
      <c r="AC4375" s="40"/>
      <c r="AD4375" s="40"/>
      <c r="AE4375" s="40"/>
      <c r="AT4375" s="19" t="s">
        <v>191</v>
      </c>
      <c r="AU4375" s="19" t="s">
        <v>82</v>
      </c>
    </row>
    <row r="4376" s="14" customFormat="1">
      <c r="A4376" s="14"/>
      <c r="B4376" s="246"/>
      <c r="C4376" s="247"/>
      <c r="D4376" s="228" t="s">
        <v>193</v>
      </c>
      <c r="E4376" s="248" t="s">
        <v>19</v>
      </c>
      <c r="F4376" s="249" t="s">
        <v>1810</v>
      </c>
      <c r="G4376" s="247"/>
      <c r="H4376" s="248" t="s">
        <v>19</v>
      </c>
      <c r="I4376" s="250"/>
      <c r="J4376" s="247"/>
      <c r="K4376" s="247"/>
      <c r="L4376" s="251"/>
      <c r="M4376" s="252"/>
      <c r="N4376" s="253"/>
      <c r="O4376" s="253"/>
      <c r="P4376" s="253"/>
      <c r="Q4376" s="253"/>
      <c r="R4376" s="253"/>
      <c r="S4376" s="253"/>
      <c r="T4376" s="254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T4376" s="255" t="s">
        <v>193</v>
      </c>
      <c r="AU4376" s="255" t="s">
        <v>82</v>
      </c>
      <c r="AV4376" s="14" t="s">
        <v>80</v>
      </c>
      <c r="AW4376" s="14" t="s">
        <v>33</v>
      </c>
      <c r="AX4376" s="14" t="s">
        <v>72</v>
      </c>
      <c r="AY4376" s="255" t="s">
        <v>180</v>
      </c>
    </row>
    <row r="4377" s="14" customFormat="1">
      <c r="A4377" s="14"/>
      <c r="B4377" s="246"/>
      <c r="C4377" s="247"/>
      <c r="D4377" s="228" t="s">
        <v>193</v>
      </c>
      <c r="E4377" s="248" t="s">
        <v>19</v>
      </c>
      <c r="F4377" s="249" t="s">
        <v>4862</v>
      </c>
      <c r="G4377" s="247"/>
      <c r="H4377" s="248" t="s">
        <v>19</v>
      </c>
      <c r="I4377" s="250"/>
      <c r="J4377" s="247"/>
      <c r="K4377" s="247"/>
      <c r="L4377" s="251"/>
      <c r="M4377" s="252"/>
      <c r="N4377" s="253"/>
      <c r="O4377" s="253"/>
      <c r="P4377" s="253"/>
      <c r="Q4377" s="253"/>
      <c r="R4377" s="253"/>
      <c r="S4377" s="253"/>
      <c r="T4377" s="254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T4377" s="255" t="s">
        <v>193</v>
      </c>
      <c r="AU4377" s="255" t="s">
        <v>82</v>
      </c>
      <c r="AV4377" s="14" t="s">
        <v>80</v>
      </c>
      <c r="AW4377" s="14" t="s">
        <v>33</v>
      </c>
      <c r="AX4377" s="14" t="s">
        <v>72</v>
      </c>
      <c r="AY4377" s="255" t="s">
        <v>180</v>
      </c>
    </row>
    <row r="4378" s="13" customFormat="1">
      <c r="A4378" s="13"/>
      <c r="B4378" s="235"/>
      <c r="C4378" s="236"/>
      <c r="D4378" s="228" t="s">
        <v>193</v>
      </c>
      <c r="E4378" s="237" t="s">
        <v>19</v>
      </c>
      <c r="F4378" s="238" t="s">
        <v>4863</v>
      </c>
      <c r="G4378" s="236"/>
      <c r="H4378" s="239">
        <v>14.832000000000001</v>
      </c>
      <c r="I4378" s="240"/>
      <c r="J4378" s="236"/>
      <c r="K4378" s="236"/>
      <c r="L4378" s="241"/>
      <c r="M4378" s="242"/>
      <c r="N4378" s="243"/>
      <c r="O4378" s="243"/>
      <c r="P4378" s="243"/>
      <c r="Q4378" s="243"/>
      <c r="R4378" s="243"/>
      <c r="S4378" s="243"/>
      <c r="T4378" s="244"/>
      <c r="U4378" s="13"/>
      <c r="V4378" s="13"/>
      <c r="W4378" s="13"/>
      <c r="X4378" s="13"/>
      <c r="Y4378" s="13"/>
      <c r="Z4378" s="13"/>
      <c r="AA4378" s="13"/>
      <c r="AB4378" s="13"/>
      <c r="AC4378" s="13"/>
      <c r="AD4378" s="13"/>
      <c r="AE4378" s="13"/>
      <c r="AT4378" s="245" t="s">
        <v>193</v>
      </c>
      <c r="AU4378" s="245" t="s">
        <v>82</v>
      </c>
      <c r="AV4378" s="13" t="s">
        <v>82</v>
      </c>
      <c r="AW4378" s="13" t="s">
        <v>33</v>
      </c>
      <c r="AX4378" s="13" t="s">
        <v>72</v>
      </c>
      <c r="AY4378" s="245" t="s">
        <v>180</v>
      </c>
    </row>
    <row r="4379" s="13" customFormat="1">
      <c r="A4379" s="13"/>
      <c r="B4379" s="235"/>
      <c r="C4379" s="236"/>
      <c r="D4379" s="228" t="s">
        <v>193</v>
      </c>
      <c r="E4379" s="237" t="s">
        <v>19</v>
      </c>
      <c r="F4379" s="238" t="s">
        <v>4864</v>
      </c>
      <c r="G4379" s="236"/>
      <c r="H4379" s="239">
        <v>11.156000000000001</v>
      </c>
      <c r="I4379" s="240"/>
      <c r="J4379" s="236"/>
      <c r="K4379" s="236"/>
      <c r="L4379" s="241"/>
      <c r="M4379" s="242"/>
      <c r="N4379" s="243"/>
      <c r="O4379" s="243"/>
      <c r="P4379" s="243"/>
      <c r="Q4379" s="243"/>
      <c r="R4379" s="243"/>
      <c r="S4379" s="243"/>
      <c r="T4379" s="244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45" t="s">
        <v>193</v>
      </c>
      <c r="AU4379" s="245" t="s">
        <v>82</v>
      </c>
      <c r="AV4379" s="13" t="s">
        <v>82</v>
      </c>
      <c r="AW4379" s="13" t="s">
        <v>33</v>
      </c>
      <c r="AX4379" s="13" t="s">
        <v>72</v>
      </c>
      <c r="AY4379" s="245" t="s">
        <v>180</v>
      </c>
    </row>
    <row r="4380" s="13" customFormat="1">
      <c r="A4380" s="13"/>
      <c r="B4380" s="235"/>
      <c r="C4380" s="236"/>
      <c r="D4380" s="228" t="s">
        <v>193</v>
      </c>
      <c r="E4380" s="237" t="s">
        <v>19</v>
      </c>
      <c r="F4380" s="238" t="s">
        <v>4865</v>
      </c>
      <c r="G4380" s="236"/>
      <c r="H4380" s="239">
        <v>8.5839999999999996</v>
      </c>
      <c r="I4380" s="240"/>
      <c r="J4380" s="236"/>
      <c r="K4380" s="236"/>
      <c r="L4380" s="241"/>
      <c r="M4380" s="242"/>
      <c r="N4380" s="243"/>
      <c r="O4380" s="243"/>
      <c r="P4380" s="243"/>
      <c r="Q4380" s="243"/>
      <c r="R4380" s="243"/>
      <c r="S4380" s="243"/>
      <c r="T4380" s="244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T4380" s="245" t="s">
        <v>193</v>
      </c>
      <c r="AU4380" s="245" t="s">
        <v>82</v>
      </c>
      <c r="AV4380" s="13" t="s">
        <v>82</v>
      </c>
      <c r="AW4380" s="13" t="s">
        <v>33</v>
      </c>
      <c r="AX4380" s="13" t="s">
        <v>72</v>
      </c>
      <c r="AY4380" s="245" t="s">
        <v>180</v>
      </c>
    </row>
    <row r="4381" s="13" customFormat="1">
      <c r="A4381" s="13"/>
      <c r="B4381" s="235"/>
      <c r="C4381" s="236"/>
      <c r="D4381" s="228" t="s">
        <v>193</v>
      </c>
      <c r="E4381" s="237" t="s">
        <v>19</v>
      </c>
      <c r="F4381" s="238" t="s">
        <v>4866</v>
      </c>
      <c r="G4381" s="236"/>
      <c r="H4381" s="239">
        <v>8.4849999999999994</v>
      </c>
      <c r="I4381" s="240"/>
      <c r="J4381" s="236"/>
      <c r="K4381" s="236"/>
      <c r="L4381" s="241"/>
      <c r="M4381" s="242"/>
      <c r="N4381" s="243"/>
      <c r="O4381" s="243"/>
      <c r="P4381" s="243"/>
      <c r="Q4381" s="243"/>
      <c r="R4381" s="243"/>
      <c r="S4381" s="243"/>
      <c r="T4381" s="244"/>
      <c r="U4381" s="13"/>
      <c r="V4381" s="13"/>
      <c r="W4381" s="13"/>
      <c r="X4381" s="13"/>
      <c r="Y4381" s="13"/>
      <c r="Z4381" s="13"/>
      <c r="AA4381" s="13"/>
      <c r="AB4381" s="13"/>
      <c r="AC4381" s="13"/>
      <c r="AD4381" s="13"/>
      <c r="AE4381" s="13"/>
      <c r="AT4381" s="245" t="s">
        <v>193</v>
      </c>
      <c r="AU4381" s="245" t="s">
        <v>82</v>
      </c>
      <c r="AV4381" s="13" t="s">
        <v>82</v>
      </c>
      <c r="AW4381" s="13" t="s">
        <v>33</v>
      </c>
      <c r="AX4381" s="13" t="s">
        <v>72</v>
      </c>
      <c r="AY4381" s="245" t="s">
        <v>180</v>
      </c>
    </row>
    <row r="4382" s="13" customFormat="1">
      <c r="A4382" s="13"/>
      <c r="B4382" s="235"/>
      <c r="C4382" s="236"/>
      <c r="D4382" s="228" t="s">
        <v>193</v>
      </c>
      <c r="E4382" s="237" t="s">
        <v>19</v>
      </c>
      <c r="F4382" s="238" t="s">
        <v>4867</v>
      </c>
      <c r="G4382" s="236"/>
      <c r="H4382" s="239">
        <v>11.667</v>
      </c>
      <c r="I4382" s="240"/>
      <c r="J4382" s="236"/>
      <c r="K4382" s="236"/>
      <c r="L4382" s="241"/>
      <c r="M4382" s="242"/>
      <c r="N4382" s="243"/>
      <c r="O4382" s="243"/>
      <c r="P4382" s="243"/>
      <c r="Q4382" s="243"/>
      <c r="R4382" s="243"/>
      <c r="S4382" s="243"/>
      <c r="T4382" s="244"/>
      <c r="U4382" s="13"/>
      <c r="V4382" s="13"/>
      <c r="W4382" s="13"/>
      <c r="X4382" s="13"/>
      <c r="Y4382" s="13"/>
      <c r="Z4382" s="13"/>
      <c r="AA4382" s="13"/>
      <c r="AB4382" s="13"/>
      <c r="AC4382" s="13"/>
      <c r="AD4382" s="13"/>
      <c r="AE4382" s="13"/>
      <c r="AT4382" s="245" t="s">
        <v>193</v>
      </c>
      <c r="AU4382" s="245" t="s">
        <v>82</v>
      </c>
      <c r="AV4382" s="13" t="s">
        <v>82</v>
      </c>
      <c r="AW4382" s="13" t="s">
        <v>33</v>
      </c>
      <c r="AX4382" s="13" t="s">
        <v>72</v>
      </c>
      <c r="AY4382" s="245" t="s">
        <v>180</v>
      </c>
    </row>
    <row r="4383" s="14" customFormat="1">
      <c r="A4383" s="14"/>
      <c r="B4383" s="246"/>
      <c r="C4383" s="247"/>
      <c r="D4383" s="228" t="s">
        <v>193</v>
      </c>
      <c r="E4383" s="248" t="s">
        <v>19</v>
      </c>
      <c r="F4383" s="249" t="s">
        <v>4868</v>
      </c>
      <c r="G4383" s="247"/>
      <c r="H4383" s="248" t="s">
        <v>19</v>
      </c>
      <c r="I4383" s="250"/>
      <c r="J4383" s="247"/>
      <c r="K4383" s="247"/>
      <c r="L4383" s="251"/>
      <c r="M4383" s="252"/>
      <c r="N4383" s="253"/>
      <c r="O4383" s="253"/>
      <c r="P4383" s="253"/>
      <c r="Q4383" s="253"/>
      <c r="R4383" s="253"/>
      <c r="S4383" s="253"/>
      <c r="T4383" s="254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T4383" s="255" t="s">
        <v>193</v>
      </c>
      <c r="AU4383" s="255" t="s">
        <v>82</v>
      </c>
      <c r="AV4383" s="14" t="s">
        <v>80</v>
      </c>
      <c r="AW4383" s="14" t="s">
        <v>33</v>
      </c>
      <c r="AX4383" s="14" t="s">
        <v>72</v>
      </c>
      <c r="AY4383" s="255" t="s">
        <v>180</v>
      </c>
    </row>
    <row r="4384" s="13" customFormat="1">
      <c r="A4384" s="13"/>
      <c r="B4384" s="235"/>
      <c r="C4384" s="236"/>
      <c r="D4384" s="228" t="s">
        <v>193</v>
      </c>
      <c r="E4384" s="237" t="s">
        <v>19</v>
      </c>
      <c r="F4384" s="238" t="s">
        <v>4869</v>
      </c>
      <c r="G4384" s="236"/>
      <c r="H4384" s="239">
        <v>2.2799999999999998</v>
      </c>
      <c r="I4384" s="240"/>
      <c r="J4384" s="236"/>
      <c r="K4384" s="236"/>
      <c r="L4384" s="241"/>
      <c r="M4384" s="242"/>
      <c r="N4384" s="243"/>
      <c r="O4384" s="243"/>
      <c r="P4384" s="243"/>
      <c r="Q4384" s="243"/>
      <c r="R4384" s="243"/>
      <c r="S4384" s="243"/>
      <c r="T4384" s="244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45" t="s">
        <v>193</v>
      </c>
      <c r="AU4384" s="245" t="s">
        <v>82</v>
      </c>
      <c r="AV4384" s="13" t="s">
        <v>82</v>
      </c>
      <c r="AW4384" s="13" t="s">
        <v>33</v>
      </c>
      <c r="AX4384" s="13" t="s">
        <v>72</v>
      </c>
      <c r="AY4384" s="245" t="s">
        <v>180</v>
      </c>
    </row>
    <row r="4385" s="13" customFormat="1">
      <c r="A4385" s="13"/>
      <c r="B4385" s="235"/>
      <c r="C4385" s="236"/>
      <c r="D4385" s="228" t="s">
        <v>193</v>
      </c>
      <c r="E4385" s="237" t="s">
        <v>19</v>
      </c>
      <c r="F4385" s="238" t="s">
        <v>4870</v>
      </c>
      <c r="G4385" s="236"/>
      <c r="H4385" s="239">
        <v>11.551</v>
      </c>
      <c r="I4385" s="240"/>
      <c r="J4385" s="236"/>
      <c r="K4385" s="236"/>
      <c r="L4385" s="241"/>
      <c r="M4385" s="242"/>
      <c r="N4385" s="243"/>
      <c r="O4385" s="243"/>
      <c r="P4385" s="243"/>
      <c r="Q4385" s="243"/>
      <c r="R4385" s="243"/>
      <c r="S4385" s="243"/>
      <c r="T4385" s="244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45" t="s">
        <v>193</v>
      </c>
      <c r="AU4385" s="245" t="s">
        <v>82</v>
      </c>
      <c r="AV4385" s="13" t="s">
        <v>82</v>
      </c>
      <c r="AW4385" s="13" t="s">
        <v>33</v>
      </c>
      <c r="AX4385" s="13" t="s">
        <v>72</v>
      </c>
      <c r="AY4385" s="245" t="s">
        <v>180</v>
      </c>
    </row>
    <row r="4386" s="13" customFormat="1">
      <c r="A4386" s="13"/>
      <c r="B4386" s="235"/>
      <c r="C4386" s="236"/>
      <c r="D4386" s="228" t="s">
        <v>193</v>
      </c>
      <c r="E4386" s="237" t="s">
        <v>19</v>
      </c>
      <c r="F4386" s="238" t="s">
        <v>4871</v>
      </c>
      <c r="G4386" s="236"/>
      <c r="H4386" s="239">
        <v>8.8499999999999996</v>
      </c>
      <c r="I4386" s="240"/>
      <c r="J4386" s="236"/>
      <c r="K4386" s="236"/>
      <c r="L4386" s="241"/>
      <c r="M4386" s="242"/>
      <c r="N4386" s="243"/>
      <c r="O4386" s="243"/>
      <c r="P4386" s="243"/>
      <c r="Q4386" s="243"/>
      <c r="R4386" s="243"/>
      <c r="S4386" s="243"/>
      <c r="T4386" s="244"/>
      <c r="U4386" s="13"/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3"/>
      <c r="AT4386" s="245" t="s">
        <v>193</v>
      </c>
      <c r="AU4386" s="245" t="s">
        <v>82</v>
      </c>
      <c r="AV4386" s="13" t="s">
        <v>82</v>
      </c>
      <c r="AW4386" s="13" t="s">
        <v>33</v>
      </c>
      <c r="AX4386" s="13" t="s">
        <v>72</v>
      </c>
      <c r="AY4386" s="245" t="s">
        <v>180</v>
      </c>
    </row>
    <row r="4387" s="14" customFormat="1">
      <c r="A4387" s="14"/>
      <c r="B4387" s="246"/>
      <c r="C4387" s="247"/>
      <c r="D4387" s="228" t="s">
        <v>193</v>
      </c>
      <c r="E4387" s="248" t="s">
        <v>19</v>
      </c>
      <c r="F4387" s="249" t="s">
        <v>4872</v>
      </c>
      <c r="G4387" s="247"/>
      <c r="H4387" s="248" t="s">
        <v>19</v>
      </c>
      <c r="I4387" s="250"/>
      <c r="J4387" s="247"/>
      <c r="K4387" s="247"/>
      <c r="L4387" s="251"/>
      <c r="M4387" s="252"/>
      <c r="N4387" s="253"/>
      <c r="O4387" s="253"/>
      <c r="P4387" s="253"/>
      <c r="Q4387" s="253"/>
      <c r="R4387" s="253"/>
      <c r="S4387" s="253"/>
      <c r="T4387" s="254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T4387" s="255" t="s">
        <v>193</v>
      </c>
      <c r="AU4387" s="255" t="s">
        <v>82</v>
      </c>
      <c r="AV4387" s="14" t="s">
        <v>80</v>
      </c>
      <c r="AW4387" s="14" t="s">
        <v>33</v>
      </c>
      <c r="AX4387" s="14" t="s">
        <v>72</v>
      </c>
      <c r="AY4387" s="255" t="s">
        <v>180</v>
      </c>
    </row>
    <row r="4388" s="13" customFormat="1">
      <c r="A4388" s="13"/>
      <c r="B4388" s="235"/>
      <c r="C4388" s="236"/>
      <c r="D4388" s="228" t="s">
        <v>193</v>
      </c>
      <c r="E4388" s="237" t="s">
        <v>19</v>
      </c>
      <c r="F4388" s="238" t="s">
        <v>4873</v>
      </c>
      <c r="G4388" s="236"/>
      <c r="H4388" s="239">
        <v>2.2200000000000002</v>
      </c>
      <c r="I4388" s="240"/>
      <c r="J4388" s="236"/>
      <c r="K4388" s="236"/>
      <c r="L4388" s="241"/>
      <c r="M4388" s="242"/>
      <c r="N4388" s="243"/>
      <c r="O4388" s="243"/>
      <c r="P4388" s="243"/>
      <c r="Q4388" s="243"/>
      <c r="R4388" s="243"/>
      <c r="S4388" s="243"/>
      <c r="T4388" s="244"/>
      <c r="U4388" s="13"/>
      <c r="V4388" s="13"/>
      <c r="W4388" s="13"/>
      <c r="X4388" s="13"/>
      <c r="Y4388" s="13"/>
      <c r="Z4388" s="13"/>
      <c r="AA4388" s="13"/>
      <c r="AB4388" s="13"/>
      <c r="AC4388" s="13"/>
      <c r="AD4388" s="13"/>
      <c r="AE4388" s="13"/>
      <c r="AT4388" s="245" t="s">
        <v>193</v>
      </c>
      <c r="AU4388" s="245" t="s">
        <v>82</v>
      </c>
      <c r="AV4388" s="13" t="s">
        <v>82</v>
      </c>
      <c r="AW4388" s="13" t="s">
        <v>33</v>
      </c>
      <c r="AX4388" s="13" t="s">
        <v>72</v>
      </c>
      <c r="AY4388" s="245" t="s">
        <v>180</v>
      </c>
    </row>
    <row r="4389" s="14" customFormat="1">
      <c r="A4389" s="14"/>
      <c r="B4389" s="246"/>
      <c r="C4389" s="247"/>
      <c r="D4389" s="228" t="s">
        <v>193</v>
      </c>
      <c r="E4389" s="248" t="s">
        <v>19</v>
      </c>
      <c r="F4389" s="249" t="s">
        <v>4874</v>
      </c>
      <c r="G4389" s="247"/>
      <c r="H4389" s="248" t="s">
        <v>19</v>
      </c>
      <c r="I4389" s="250"/>
      <c r="J4389" s="247"/>
      <c r="K4389" s="247"/>
      <c r="L4389" s="251"/>
      <c r="M4389" s="252"/>
      <c r="N4389" s="253"/>
      <c r="O4389" s="253"/>
      <c r="P4389" s="253"/>
      <c r="Q4389" s="253"/>
      <c r="R4389" s="253"/>
      <c r="S4389" s="253"/>
      <c r="T4389" s="254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T4389" s="255" t="s">
        <v>193</v>
      </c>
      <c r="AU4389" s="255" t="s">
        <v>82</v>
      </c>
      <c r="AV4389" s="14" t="s">
        <v>80</v>
      </c>
      <c r="AW4389" s="14" t="s">
        <v>33</v>
      </c>
      <c r="AX4389" s="14" t="s">
        <v>72</v>
      </c>
      <c r="AY4389" s="255" t="s">
        <v>180</v>
      </c>
    </row>
    <row r="4390" s="13" customFormat="1">
      <c r="A4390" s="13"/>
      <c r="B4390" s="235"/>
      <c r="C4390" s="236"/>
      <c r="D4390" s="228" t="s">
        <v>193</v>
      </c>
      <c r="E4390" s="237" t="s">
        <v>19</v>
      </c>
      <c r="F4390" s="238" t="s">
        <v>4875</v>
      </c>
      <c r="G4390" s="236"/>
      <c r="H4390" s="239">
        <v>48.305</v>
      </c>
      <c r="I4390" s="240"/>
      <c r="J4390" s="236"/>
      <c r="K4390" s="236"/>
      <c r="L4390" s="241"/>
      <c r="M4390" s="242"/>
      <c r="N4390" s="243"/>
      <c r="O4390" s="243"/>
      <c r="P4390" s="243"/>
      <c r="Q4390" s="243"/>
      <c r="R4390" s="243"/>
      <c r="S4390" s="243"/>
      <c r="T4390" s="244"/>
      <c r="U4390" s="13"/>
      <c r="V4390" s="13"/>
      <c r="W4390" s="13"/>
      <c r="X4390" s="13"/>
      <c r="Y4390" s="13"/>
      <c r="Z4390" s="13"/>
      <c r="AA4390" s="13"/>
      <c r="AB4390" s="13"/>
      <c r="AC4390" s="13"/>
      <c r="AD4390" s="13"/>
      <c r="AE4390" s="13"/>
      <c r="AT4390" s="245" t="s">
        <v>193</v>
      </c>
      <c r="AU4390" s="245" t="s">
        <v>82</v>
      </c>
      <c r="AV4390" s="13" t="s">
        <v>82</v>
      </c>
      <c r="AW4390" s="13" t="s">
        <v>33</v>
      </c>
      <c r="AX4390" s="13" t="s">
        <v>72</v>
      </c>
      <c r="AY4390" s="245" t="s">
        <v>180</v>
      </c>
    </row>
    <row r="4391" s="14" customFormat="1">
      <c r="A4391" s="14"/>
      <c r="B4391" s="246"/>
      <c r="C4391" s="247"/>
      <c r="D4391" s="228" t="s">
        <v>193</v>
      </c>
      <c r="E4391" s="248" t="s">
        <v>19</v>
      </c>
      <c r="F4391" s="249" t="s">
        <v>1729</v>
      </c>
      <c r="G4391" s="247"/>
      <c r="H4391" s="248" t="s">
        <v>19</v>
      </c>
      <c r="I4391" s="250"/>
      <c r="J4391" s="247"/>
      <c r="K4391" s="247"/>
      <c r="L4391" s="251"/>
      <c r="M4391" s="252"/>
      <c r="N4391" s="253"/>
      <c r="O4391" s="253"/>
      <c r="P4391" s="253"/>
      <c r="Q4391" s="253"/>
      <c r="R4391" s="253"/>
      <c r="S4391" s="253"/>
      <c r="T4391" s="254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T4391" s="255" t="s">
        <v>193</v>
      </c>
      <c r="AU4391" s="255" t="s">
        <v>82</v>
      </c>
      <c r="AV4391" s="14" t="s">
        <v>80</v>
      </c>
      <c r="AW4391" s="14" t="s">
        <v>33</v>
      </c>
      <c r="AX4391" s="14" t="s">
        <v>72</v>
      </c>
      <c r="AY4391" s="255" t="s">
        <v>180</v>
      </c>
    </row>
    <row r="4392" s="14" customFormat="1">
      <c r="A4392" s="14"/>
      <c r="B4392" s="246"/>
      <c r="C4392" s="247"/>
      <c r="D4392" s="228" t="s">
        <v>193</v>
      </c>
      <c r="E4392" s="248" t="s">
        <v>19</v>
      </c>
      <c r="F4392" s="249" t="s">
        <v>4876</v>
      </c>
      <c r="G4392" s="247"/>
      <c r="H4392" s="248" t="s">
        <v>19</v>
      </c>
      <c r="I4392" s="250"/>
      <c r="J4392" s="247"/>
      <c r="K4392" s="247"/>
      <c r="L4392" s="251"/>
      <c r="M4392" s="252"/>
      <c r="N4392" s="253"/>
      <c r="O4392" s="253"/>
      <c r="P4392" s="253"/>
      <c r="Q4392" s="253"/>
      <c r="R4392" s="253"/>
      <c r="S4392" s="253"/>
      <c r="T4392" s="254"/>
      <c r="U4392" s="14"/>
      <c r="V4392" s="14"/>
      <c r="W4392" s="14"/>
      <c r="X4392" s="14"/>
      <c r="Y4392" s="14"/>
      <c r="Z4392" s="14"/>
      <c r="AA4392" s="14"/>
      <c r="AB4392" s="14"/>
      <c r="AC4392" s="14"/>
      <c r="AD4392" s="14"/>
      <c r="AE4392" s="14"/>
      <c r="AT4392" s="255" t="s">
        <v>193</v>
      </c>
      <c r="AU4392" s="255" t="s">
        <v>82</v>
      </c>
      <c r="AV4392" s="14" t="s">
        <v>80</v>
      </c>
      <c r="AW4392" s="14" t="s">
        <v>33</v>
      </c>
      <c r="AX4392" s="14" t="s">
        <v>72</v>
      </c>
      <c r="AY4392" s="255" t="s">
        <v>180</v>
      </c>
    </row>
    <row r="4393" s="13" customFormat="1">
      <c r="A4393" s="13"/>
      <c r="B4393" s="235"/>
      <c r="C4393" s="236"/>
      <c r="D4393" s="228" t="s">
        <v>193</v>
      </c>
      <c r="E4393" s="237" t="s">
        <v>19</v>
      </c>
      <c r="F4393" s="238" t="s">
        <v>4877</v>
      </c>
      <c r="G4393" s="236"/>
      <c r="H4393" s="239">
        <v>2.169</v>
      </c>
      <c r="I4393" s="240"/>
      <c r="J4393" s="236"/>
      <c r="K4393" s="236"/>
      <c r="L4393" s="241"/>
      <c r="M4393" s="242"/>
      <c r="N4393" s="243"/>
      <c r="O4393" s="243"/>
      <c r="P4393" s="243"/>
      <c r="Q4393" s="243"/>
      <c r="R4393" s="243"/>
      <c r="S4393" s="243"/>
      <c r="T4393" s="244"/>
      <c r="U4393" s="13"/>
      <c r="V4393" s="13"/>
      <c r="W4393" s="13"/>
      <c r="X4393" s="13"/>
      <c r="Y4393" s="13"/>
      <c r="Z4393" s="13"/>
      <c r="AA4393" s="13"/>
      <c r="AB4393" s="13"/>
      <c r="AC4393" s="13"/>
      <c r="AD4393" s="13"/>
      <c r="AE4393" s="13"/>
      <c r="AT4393" s="245" t="s">
        <v>193</v>
      </c>
      <c r="AU4393" s="245" t="s">
        <v>82</v>
      </c>
      <c r="AV4393" s="13" t="s">
        <v>82</v>
      </c>
      <c r="AW4393" s="13" t="s">
        <v>33</v>
      </c>
      <c r="AX4393" s="13" t="s">
        <v>72</v>
      </c>
      <c r="AY4393" s="245" t="s">
        <v>180</v>
      </c>
    </row>
    <row r="4394" s="14" customFormat="1">
      <c r="A4394" s="14"/>
      <c r="B4394" s="246"/>
      <c r="C4394" s="247"/>
      <c r="D4394" s="228" t="s">
        <v>193</v>
      </c>
      <c r="E4394" s="248" t="s">
        <v>19</v>
      </c>
      <c r="F4394" s="249" t="s">
        <v>1730</v>
      </c>
      <c r="G4394" s="247"/>
      <c r="H4394" s="248" t="s">
        <v>19</v>
      </c>
      <c r="I4394" s="250"/>
      <c r="J4394" s="247"/>
      <c r="K4394" s="247"/>
      <c r="L4394" s="251"/>
      <c r="M4394" s="252"/>
      <c r="N4394" s="253"/>
      <c r="O4394" s="253"/>
      <c r="P4394" s="253"/>
      <c r="Q4394" s="253"/>
      <c r="R4394" s="253"/>
      <c r="S4394" s="253"/>
      <c r="T4394" s="254"/>
      <c r="U4394" s="14"/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4"/>
      <c r="AT4394" s="255" t="s">
        <v>193</v>
      </c>
      <c r="AU4394" s="255" t="s">
        <v>82</v>
      </c>
      <c r="AV4394" s="14" t="s">
        <v>80</v>
      </c>
      <c r="AW4394" s="14" t="s">
        <v>33</v>
      </c>
      <c r="AX4394" s="14" t="s">
        <v>72</v>
      </c>
      <c r="AY4394" s="255" t="s">
        <v>180</v>
      </c>
    </row>
    <row r="4395" s="13" customFormat="1">
      <c r="A4395" s="13"/>
      <c r="B4395" s="235"/>
      <c r="C4395" s="236"/>
      <c r="D4395" s="228" t="s">
        <v>193</v>
      </c>
      <c r="E4395" s="237" t="s">
        <v>19</v>
      </c>
      <c r="F4395" s="238" t="s">
        <v>4878</v>
      </c>
      <c r="G4395" s="236"/>
      <c r="H4395" s="239">
        <v>27.907</v>
      </c>
      <c r="I4395" s="240"/>
      <c r="J4395" s="236"/>
      <c r="K4395" s="236"/>
      <c r="L4395" s="241"/>
      <c r="M4395" s="242"/>
      <c r="N4395" s="243"/>
      <c r="O4395" s="243"/>
      <c r="P4395" s="243"/>
      <c r="Q4395" s="243"/>
      <c r="R4395" s="243"/>
      <c r="S4395" s="243"/>
      <c r="T4395" s="244"/>
      <c r="U4395" s="13"/>
      <c r="V4395" s="13"/>
      <c r="W4395" s="13"/>
      <c r="X4395" s="13"/>
      <c r="Y4395" s="13"/>
      <c r="Z4395" s="13"/>
      <c r="AA4395" s="13"/>
      <c r="AB4395" s="13"/>
      <c r="AC4395" s="13"/>
      <c r="AD4395" s="13"/>
      <c r="AE4395" s="13"/>
      <c r="AT4395" s="245" t="s">
        <v>193</v>
      </c>
      <c r="AU4395" s="245" t="s">
        <v>82</v>
      </c>
      <c r="AV4395" s="13" t="s">
        <v>82</v>
      </c>
      <c r="AW4395" s="13" t="s">
        <v>33</v>
      </c>
      <c r="AX4395" s="13" t="s">
        <v>72</v>
      </c>
      <c r="AY4395" s="245" t="s">
        <v>180</v>
      </c>
    </row>
    <row r="4396" s="13" customFormat="1">
      <c r="A4396" s="13"/>
      <c r="B4396" s="235"/>
      <c r="C4396" s="236"/>
      <c r="D4396" s="228" t="s">
        <v>193</v>
      </c>
      <c r="E4396" s="237" t="s">
        <v>19</v>
      </c>
      <c r="F4396" s="238" t="s">
        <v>4879</v>
      </c>
      <c r="G4396" s="236"/>
      <c r="H4396" s="239">
        <v>33.475999999999999</v>
      </c>
      <c r="I4396" s="240"/>
      <c r="J4396" s="236"/>
      <c r="K4396" s="236"/>
      <c r="L4396" s="241"/>
      <c r="M4396" s="242"/>
      <c r="N4396" s="243"/>
      <c r="O4396" s="243"/>
      <c r="P4396" s="243"/>
      <c r="Q4396" s="243"/>
      <c r="R4396" s="243"/>
      <c r="S4396" s="243"/>
      <c r="T4396" s="244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T4396" s="245" t="s">
        <v>193</v>
      </c>
      <c r="AU4396" s="245" t="s">
        <v>82</v>
      </c>
      <c r="AV4396" s="13" t="s">
        <v>82</v>
      </c>
      <c r="AW4396" s="13" t="s">
        <v>33</v>
      </c>
      <c r="AX4396" s="13" t="s">
        <v>72</v>
      </c>
      <c r="AY4396" s="245" t="s">
        <v>180</v>
      </c>
    </row>
    <row r="4397" s="13" customFormat="1">
      <c r="A4397" s="13"/>
      <c r="B4397" s="235"/>
      <c r="C4397" s="236"/>
      <c r="D4397" s="228" t="s">
        <v>193</v>
      </c>
      <c r="E4397" s="237" t="s">
        <v>19</v>
      </c>
      <c r="F4397" s="238" t="s">
        <v>2422</v>
      </c>
      <c r="G4397" s="236"/>
      <c r="H4397" s="239">
        <v>-1.377</v>
      </c>
      <c r="I4397" s="240"/>
      <c r="J4397" s="236"/>
      <c r="K4397" s="236"/>
      <c r="L4397" s="241"/>
      <c r="M4397" s="242"/>
      <c r="N4397" s="243"/>
      <c r="O4397" s="243"/>
      <c r="P4397" s="243"/>
      <c r="Q4397" s="243"/>
      <c r="R4397" s="243"/>
      <c r="S4397" s="243"/>
      <c r="T4397" s="244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T4397" s="245" t="s">
        <v>193</v>
      </c>
      <c r="AU4397" s="245" t="s">
        <v>82</v>
      </c>
      <c r="AV4397" s="13" t="s">
        <v>82</v>
      </c>
      <c r="AW4397" s="13" t="s">
        <v>33</v>
      </c>
      <c r="AX4397" s="13" t="s">
        <v>72</v>
      </c>
      <c r="AY4397" s="245" t="s">
        <v>180</v>
      </c>
    </row>
    <row r="4398" s="13" customFormat="1">
      <c r="A4398" s="13"/>
      <c r="B4398" s="235"/>
      <c r="C4398" s="236"/>
      <c r="D4398" s="228" t="s">
        <v>193</v>
      </c>
      <c r="E4398" s="237" t="s">
        <v>19</v>
      </c>
      <c r="F4398" s="238" t="s">
        <v>1793</v>
      </c>
      <c r="G4398" s="236"/>
      <c r="H4398" s="239">
        <v>-7.3499999999999996</v>
      </c>
      <c r="I4398" s="240"/>
      <c r="J4398" s="236"/>
      <c r="K4398" s="236"/>
      <c r="L4398" s="241"/>
      <c r="M4398" s="242"/>
      <c r="N4398" s="243"/>
      <c r="O4398" s="243"/>
      <c r="P4398" s="243"/>
      <c r="Q4398" s="243"/>
      <c r="R4398" s="243"/>
      <c r="S4398" s="243"/>
      <c r="T4398" s="244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T4398" s="245" t="s">
        <v>193</v>
      </c>
      <c r="AU4398" s="245" t="s">
        <v>82</v>
      </c>
      <c r="AV4398" s="13" t="s">
        <v>82</v>
      </c>
      <c r="AW4398" s="13" t="s">
        <v>33</v>
      </c>
      <c r="AX4398" s="13" t="s">
        <v>72</v>
      </c>
      <c r="AY4398" s="245" t="s">
        <v>180</v>
      </c>
    </row>
    <row r="4399" s="14" customFormat="1">
      <c r="A4399" s="14"/>
      <c r="B4399" s="246"/>
      <c r="C4399" s="247"/>
      <c r="D4399" s="228" t="s">
        <v>193</v>
      </c>
      <c r="E4399" s="248" t="s">
        <v>19</v>
      </c>
      <c r="F4399" s="249" t="s">
        <v>4880</v>
      </c>
      <c r="G4399" s="247"/>
      <c r="H4399" s="248" t="s">
        <v>19</v>
      </c>
      <c r="I4399" s="250"/>
      <c r="J4399" s="247"/>
      <c r="K4399" s="247"/>
      <c r="L4399" s="251"/>
      <c r="M4399" s="252"/>
      <c r="N4399" s="253"/>
      <c r="O4399" s="253"/>
      <c r="P4399" s="253"/>
      <c r="Q4399" s="253"/>
      <c r="R4399" s="253"/>
      <c r="S4399" s="253"/>
      <c r="T4399" s="254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T4399" s="255" t="s">
        <v>193</v>
      </c>
      <c r="AU4399" s="255" t="s">
        <v>82</v>
      </c>
      <c r="AV4399" s="14" t="s">
        <v>80</v>
      </c>
      <c r="AW4399" s="14" t="s">
        <v>33</v>
      </c>
      <c r="AX4399" s="14" t="s">
        <v>72</v>
      </c>
      <c r="AY4399" s="255" t="s">
        <v>180</v>
      </c>
    </row>
    <row r="4400" s="13" customFormat="1">
      <c r="A4400" s="13"/>
      <c r="B4400" s="235"/>
      <c r="C4400" s="236"/>
      <c r="D4400" s="228" t="s">
        <v>193</v>
      </c>
      <c r="E4400" s="237" t="s">
        <v>19</v>
      </c>
      <c r="F4400" s="238" t="s">
        <v>4881</v>
      </c>
      <c r="G4400" s="236"/>
      <c r="H4400" s="239">
        <v>5.4000000000000004</v>
      </c>
      <c r="I4400" s="240"/>
      <c r="J4400" s="236"/>
      <c r="K4400" s="236"/>
      <c r="L4400" s="241"/>
      <c r="M4400" s="242"/>
      <c r="N4400" s="243"/>
      <c r="O4400" s="243"/>
      <c r="P4400" s="243"/>
      <c r="Q4400" s="243"/>
      <c r="R4400" s="243"/>
      <c r="S4400" s="243"/>
      <c r="T4400" s="244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45" t="s">
        <v>193</v>
      </c>
      <c r="AU4400" s="245" t="s">
        <v>82</v>
      </c>
      <c r="AV4400" s="13" t="s">
        <v>82</v>
      </c>
      <c r="AW4400" s="13" t="s">
        <v>33</v>
      </c>
      <c r="AX4400" s="13" t="s">
        <v>72</v>
      </c>
      <c r="AY4400" s="245" t="s">
        <v>180</v>
      </c>
    </row>
    <row r="4401" s="13" customFormat="1">
      <c r="A4401" s="13"/>
      <c r="B4401" s="235"/>
      <c r="C4401" s="236"/>
      <c r="D4401" s="228" t="s">
        <v>193</v>
      </c>
      <c r="E4401" s="237" t="s">
        <v>19</v>
      </c>
      <c r="F4401" s="238" t="s">
        <v>4882</v>
      </c>
      <c r="G4401" s="236"/>
      <c r="H4401" s="239">
        <v>7.5</v>
      </c>
      <c r="I4401" s="240"/>
      <c r="J4401" s="236"/>
      <c r="K4401" s="236"/>
      <c r="L4401" s="241"/>
      <c r="M4401" s="242"/>
      <c r="N4401" s="243"/>
      <c r="O4401" s="243"/>
      <c r="P4401" s="243"/>
      <c r="Q4401" s="243"/>
      <c r="R4401" s="243"/>
      <c r="S4401" s="243"/>
      <c r="T4401" s="244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T4401" s="245" t="s">
        <v>193</v>
      </c>
      <c r="AU4401" s="245" t="s">
        <v>82</v>
      </c>
      <c r="AV4401" s="13" t="s">
        <v>82</v>
      </c>
      <c r="AW4401" s="13" t="s">
        <v>33</v>
      </c>
      <c r="AX4401" s="13" t="s">
        <v>72</v>
      </c>
      <c r="AY4401" s="245" t="s">
        <v>180</v>
      </c>
    </row>
    <row r="4402" s="14" customFormat="1">
      <c r="A4402" s="14"/>
      <c r="B4402" s="246"/>
      <c r="C4402" s="247"/>
      <c r="D4402" s="228" t="s">
        <v>193</v>
      </c>
      <c r="E4402" s="248" t="s">
        <v>19</v>
      </c>
      <c r="F4402" s="249" t="s">
        <v>4883</v>
      </c>
      <c r="G4402" s="247"/>
      <c r="H4402" s="248" t="s">
        <v>19</v>
      </c>
      <c r="I4402" s="250"/>
      <c r="J4402" s="247"/>
      <c r="K4402" s="247"/>
      <c r="L4402" s="251"/>
      <c r="M4402" s="252"/>
      <c r="N4402" s="253"/>
      <c r="O4402" s="253"/>
      <c r="P4402" s="253"/>
      <c r="Q4402" s="253"/>
      <c r="R4402" s="253"/>
      <c r="S4402" s="253"/>
      <c r="T4402" s="254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T4402" s="255" t="s">
        <v>193</v>
      </c>
      <c r="AU4402" s="255" t="s">
        <v>82</v>
      </c>
      <c r="AV4402" s="14" t="s">
        <v>80</v>
      </c>
      <c r="AW4402" s="14" t="s">
        <v>33</v>
      </c>
      <c r="AX4402" s="14" t="s">
        <v>72</v>
      </c>
      <c r="AY4402" s="255" t="s">
        <v>180</v>
      </c>
    </row>
    <row r="4403" s="13" customFormat="1">
      <c r="A4403" s="13"/>
      <c r="B4403" s="235"/>
      <c r="C4403" s="236"/>
      <c r="D4403" s="228" t="s">
        <v>193</v>
      </c>
      <c r="E4403" s="237" t="s">
        <v>19</v>
      </c>
      <c r="F4403" s="238" t="s">
        <v>4884</v>
      </c>
      <c r="G4403" s="236"/>
      <c r="H4403" s="239">
        <v>12.183</v>
      </c>
      <c r="I4403" s="240"/>
      <c r="J4403" s="236"/>
      <c r="K4403" s="236"/>
      <c r="L4403" s="241"/>
      <c r="M4403" s="242"/>
      <c r="N4403" s="243"/>
      <c r="O4403" s="243"/>
      <c r="P4403" s="243"/>
      <c r="Q4403" s="243"/>
      <c r="R4403" s="243"/>
      <c r="S4403" s="243"/>
      <c r="T4403" s="244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45" t="s">
        <v>193</v>
      </c>
      <c r="AU4403" s="245" t="s">
        <v>82</v>
      </c>
      <c r="AV4403" s="13" t="s">
        <v>82</v>
      </c>
      <c r="AW4403" s="13" t="s">
        <v>33</v>
      </c>
      <c r="AX4403" s="13" t="s">
        <v>72</v>
      </c>
      <c r="AY4403" s="245" t="s">
        <v>180</v>
      </c>
    </row>
    <row r="4404" s="16" customFormat="1">
      <c r="A4404" s="16"/>
      <c r="B4404" s="267"/>
      <c r="C4404" s="268"/>
      <c r="D4404" s="228" t="s">
        <v>193</v>
      </c>
      <c r="E4404" s="269" t="s">
        <v>19</v>
      </c>
      <c r="F4404" s="270" t="s">
        <v>473</v>
      </c>
      <c r="G4404" s="268"/>
      <c r="H4404" s="271">
        <v>207.83799999999999</v>
      </c>
      <c r="I4404" s="272"/>
      <c r="J4404" s="268"/>
      <c r="K4404" s="268"/>
      <c r="L4404" s="273"/>
      <c r="M4404" s="274"/>
      <c r="N4404" s="275"/>
      <c r="O4404" s="275"/>
      <c r="P4404" s="275"/>
      <c r="Q4404" s="275"/>
      <c r="R4404" s="275"/>
      <c r="S4404" s="275"/>
      <c r="T4404" s="276"/>
      <c r="U4404" s="16"/>
      <c r="V4404" s="16"/>
      <c r="W4404" s="16"/>
      <c r="X4404" s="16"/>
      <c r="Y4404" s="16"/>
      <c r="Z4404" s="16"/>
      <c r="AA4404" s="16"/>
      <c r="AB4404" s="16"/>
      <c r="AC4404" s="16"/>
      <c r="AD4404" s="16"/>
      <c r="AE4404" s="16"/>
      <c r="AT4404" s="277" t="s">
        <v>193</v>
      </c>
      <c r="AU4404" s="277" t="s">
        <v>82</v>
      </c>
      <c r="AV4404" s="16" t="s">
        <v>100</v>
      </c>
      <c r="AW4404" s="16" t="s">
        <v>33</v>
      </c>
      <c r="AX4404" s="16" t="s">
        <v>72</v>
      </c>
      <c r="AY4404" s="277" t="s">
        <v>180</v>
      </c>
    </row>
    <row r="4405" s="14" customFormat="1">
      <c r="A4405" s="14"/>
      <c r="B4405" s="246"/>
      <c r="C4405" s="247"/>
      <c r="D4405" s="228" t="s">
        <v>193</v>
      </c>
      <c r="E4405" s="248" t="s">
        <v>19</v>
      </c>
      <c r="F4405" s="249" t="s">
        <v>1774</v>
      </c>
      <c r="G4405" s="247"/>
      <c r="H4405" s="248" t="s">
        <v>19</v>
      </c>
      <c r="I4405" s="250"/>
      <c r="J4405" s="247"/>
      <c r="K4405" s="247"/>
      <c r="L4405" s="251"/>
      <c r="M4405" s="252"/>
      <c r="N4405" s="253"/>
      <c r="O4405" s="253"/>
      <c r="P4405" s="253"/>
      <c r="Q4405" s="253"/>
      <c r="R4405" s="253"/>
      <c r="S4405" s="253"/>
      <c r="T4405" s="254"/>
      <c r="U4405" s="14"/>
      <c r="V4405" s="14"/>
      <c r="W4405" s="14"/>
      <c r="X4405" s="14"/>
      <c r="Y4405" s="14"/>
      <c r="Z4405" s="14"/>
      <c r="AA4405" s="14"/>
      <c r="AB4405" s="14"/>
      <c r="AC4405" s="14"/>
      <c r="AD4405" s="14"/>
      <c r="AE4405" s="14"/>
      <c r="AT4405" s="255" t="s">
        <v>193</v>
      </c>
      <c r="AU4405" s="255" t="s">
        <v>82</v>
      </c>
      <c r="AV4405" s="14" t="s">
        <v>80</v>
      </c>
      <c r="AW4405" s="14" t="s">
        <v>33</v>
      </c>
      <c r="AX4405" s="14" t="s">
        <v>72</v>
      </c>
      <c r="AY4405" s="255" t="s">
        <v>180</v>
      </c>
    </row>
    <row r="4406" s="14" customFormat="1">
      <c r="A4406" s="14"/>
      <c r="B4406" s="246"/>
      <c r="C4406" s="247"/>
      <c r="D4406" s="228" t="s">
        <v>193</v>
      </c>
      <c r="E4406" s="248" t="s">
        <v>19</v>
      </c>
      <c r="F4406" s="249" t="s">
        <v>2461</v>
      </c>
      <c r="G4406" s="247"/>
      <c r="H4406" s="248" t="s">
        <v>19</v>
      </c>
      <c r="I4406" s="250"/>
      <c r="J4406" s="247"/>
      <c r="K4406" s="247"/>
      <c r="L4406" s="251"/>
      <c r="M4406" s="252"/>
      <c r="N4406" s="253"/>
      <c r="O4406" s="253"/>
      <c r="P4406" s="253"/>
      <c r="Q4406" s="253"/>
      <c r="R4406" s="253"/>
      <c r="S4406" s="253"/>
      <c r="T4406" s="254"/>
      <c r="U4406" s="14"/>
      <c r="V4406" s="14"/>
      <c r="W4406" s="14"/>
      <c r="X4406" s="14"/>
      <c r="Y4406" s="14"/>
      <c r="Z4406" s="14"/>
      <c r="AA4406" s="14"/>
      <c r="AB4406" s="14"/>
      <c r="AC4406" s="14"/>
      <c r="AD4406" s="14"/>
      <c r="AE4406" s="14"/>
      <c r="AT4406" s="255" t="s">
        <v>193</v>
      </c>
      <c r="AU4406" s="255" t="s">
        <v>82</v>
      </c>
      <c r="AV4406" s="14" t="s">
        <v>80</v>
      </c>
      <c r="AW4406" s="14" t="s">
        <v>33</v>
      </c>
      <c r="AX4406" s="14" t="s">
        <v>72</v>
      </c>
      <c r="AY4406" s="255" t="s">
        <v>180</v>
      </c>
    </row>
    <row r="4407" s="13" customFormat="1">
      <c r="A4407" s="13"/>
      <c r="B4407" s="235"/>
      <c r="C4407" s="236"/>
      <c r="D4407" s="228" t="s">
        <v>193</v>
      </c>
      <c r="E4407" s="237" t="s">
        <v>19</v>
      </c>
      <c r="F4407" s="238" t="s">
        <v>4885</v>
      </c>
      <c r="G4407" s="236"/>
      <c r="H4407" s="239">
        <v>1.74</v>
      </c>
      <c r="I4407" s="240"/>
      <c r="J4407" s="236"/>
      <c r="K4407" s="236"/>
      <c r="L4407" s="241"/>
      <c r="M4407" s="242"/>
      <c r="N4407" s="243"/>
      <c r="O4407" s="243"/>
      <c r="P4407" s="243"/>
      <c r="Q4407" s="243"/>
      <c r="R4407" s="243"/>
      <c r="S4407" s="243"/>
      <c r="T4407" s="244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45" t="s">
        <v>193</v>
      </c>
      <c r="AU4407" s="245" t="s">
        <v>82</v>
      </c>
      <c r="AV4407" s="13" t="s">
        <v>82</v>
      </c>
      <c r="AW4407" s="13" t="s">
        <v>33</v>
      </c>
      <c r="AX4407" s="13" t="s">
        <v>72</v>
      </c>
      <c r="AY4407" s="245" t="s">
        <v>180</v>
      </c>
    </row>
    <row r="4408" s="13" customFormat="1">
      <c r="A4408" s="13"/>
      <c r="B4408" s="235"/>
      <c r="C4408" s="236"/>
      <c r="D4408" s="228" t="s">
        <v>193</v>
      </c>
      <c r="E4408" s="237" t="s">
        <v>19</v>
      </c>
      <c r="F4408" s="238" t="s">
        <v>4886</v>
      </c>
      <c r="G4408" s="236"/>
      <c r="H4408" s="239">
        <v>32.280000000000001</v>
      </c>
      <c r="I4408" s="240"/>
      <c r="J4408" s="236"/>
      <c r="K4408" s="236"/>
      <c r="L4408" s="241"/>
      <c r="M4408" s="242"/>
      <c r="N4408" s="243"/>
      <c r="O4408" s="243"/>
      <c r="P4408" s="243"/>
      <c r="Q4408" s="243"/>
      <c r="R4408" s="243"/>
      <c r="S4408" s="243"/>
      <c r="T4408" s="244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T4408" s="245" t="s">
        <v>193</v>
      </c>
      <c r="AU4408" s="245" t="s">
        <v>82</v>
      </c>
      <c r="AV4408" s="13" t="s">
        <v>82</v>
      </c>
      <c r="AW4408" s="13" t="s">
        <v>33</v>
      </c>
      <c r="AX4408" s="13" t="s">
        <v>72</v>
      </c>
      <c r="AY4408" s="245" t="s">
        <v>180</v>
      </c>
    </row>
    <row r="4409" s="13" customFormat="1">
      <c r="A4409" s="13"/>
      <c r="B4409" s="235"/>
      <c r="C4409" s="236"/>
      <c r="D4409" s="228" t="s">
        <v>193</v>
      </c>
      <c r="E4409" s="237" t="s">
        <v>19</v>
      </c>
      <c r="F4409" s="238" t="s">
        <v>2463</v>
      </c>
      <c r="G4409" s="236"/>
      <c r="H4409" s="239">
        <v>-0.63600000000000001</v>
      </c>
      <c r="I4409" s="240"/>
      <c r="J4409" s="236"/>
      <c r="K4409" s="236"/>
      <c r="L4409" s="241"/>
      <c r="M4409" s="242"/>
      <c r="N4409" s="243"/>
      <c r="O4409" s="243"/>
      <c r="P4409" s="243"/>
      <c r="Q4409" s="243"/>
      <c r="R4409" s="243"/>
      <c r="S4409" s="243"/>
      <c r="T4409" s="244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45" t="s">
        <v>193</v>
      </c>
      <c r="AU4409" s="245" t="s">
        <v>82</v>
      </c>
      <c r="AV4409" s="13" t="s">
        <v>82</v>
      </c>
      <c r="AW4409" s="13" t="s">
        <v>33</v>
      </c>
      <c r="AX4409" s="13" t="s">
        <v>72</v>
      </c>
      <c r="AY4409" s="245" t="s">
        <v>180</v>
      </c>
    </row>
    <row r="4410" s="14" customFormat="1">
      <c r="A4410" s="14"/>
      <c r="B4410" s="246"/>
      <c r="C4410" s="247"/>
      <c r="D4410" s="228" t="s">
        <v>193</v>
      </c>
      <c r="E4410" s="248" t="s">
        <v>19</v>
      </c>
      <c r="F4410" s="249" t="s">
        <v>2456</v>
      </c>
      <c r="G4410" s="247"/>
      <c r="H4410" s="248" t="s">
        <v>19</v>
      </c>
      <c r="I4410" s="250"/>
      <c r="J4410" s="247"/>
      <c r="K4410" s="247"/>
      <c r="L4410" s="251"/>
      <c r="M4410" s="252"/>
      <c r="N4410" s="253"/>
      <c r="O4410" s="253"/>
      <c r="P4410" s="253"/>
      <c r="Q4410" s="253"/>
      <c r="R4410" s="253"/>
      <c r="S4410" s="253"/>
      <c r="T4410" s="254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T4410" s="255" t="s">
        <v>193</v>
      </c>
      <c r="AU4410" s="255" t="s">
        <v>82</v>
      </c>
      <c r="AV4410" s="14" t="s">
        <v>80</v>
      </c>
      <c r="AW4410" s="14" t="s">
        <v>33</v>
      </c>
      <c r="AX4410" s="14" t="s">
        <v>72</v>
      </c>
      <c r="AY4410" s="255" t="s">
        <v>180</v>
      </c>
    </row>
    <row r="4411" s="13" customFormat="1">
      <c r="A4411" s="13"/>
      <c r="B4411" s="235"/>
      <c r="C4411" s="236"/>
      <c r="D4411" s="228" t="s">
        <v>193</v>
      </c>
      <c r="E4411" s="237" t="s">
        <v>19</v>
      </c>
      <c r="F4411" s="238" t="s">
        <v>4887</v>
      </c>
      <c r="G4411" s="236"/>
      <c r="H4411" s="239">
        <v>35.161000000000001</v>
      </c>
      <c r="I4411" s="240"/>
      <c r="J4411" s="236"/>
      <c r="K4411" s="236"/>
      <c r="L4411" s="241"/>
      <c r="M4411" s="242"/>
      <c r="N4411" s="243"/>
      <c r="O4411" s="243"/>
      <c r="P4411" s="243"/>
      <c r="Q4411" s="243"/>
      <c r="R4411" s="243"/>
      <c r="S4411" s="243"/>
      <c r="T4411" s="244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45" t="s">
        <v>193</v>
      </c>
      <c r="AU4411" s="245" t="s">
        <v>82</v>
      </c>
      <c r="AV4411" s="13" t="s">
        <v>82</v>
      </c>
      <c r="AW4411" s="13" t="s">
        <v>33</v>
      </c>
      <c r="AX4411" s="13" t="s">
        <v>72</v>
      </c>
      <c r="AY4411" s="245" t="s">
        <v>180</v>
      </c>
    </row>
    <row r="4412" s="13" customFormat="1">
      <c r="A4412" s="13"/>
      <c r="B4412" s="235"/>
      <c r="C4412" s="236"/>
      <c r="D4412" s="228" t="s">
        <v>193</v>
      </c>
      <c r="E4412" s="237" t="s">
        <v>19</v>
      </c>
      <c r="F4412" s="238" t="s">
        <v>2458</v>
      </c>
      <c r="G4412" s="236"/>
      <c r="H4412" s="239">
        <v>-0.48799999999999999</v>
      </c>
      <c r="I4412" s="240"/>
      <c r="J4412" s="236"/>
      <c r="K4412" s="236"/>
      <c r="L4412" s="241"/>
      <c r="M4412" s="242"/>
      <c r="N4412" s="243"/>
      <c r="O4412" s="243"/>
      <c r="P4412" s="243"/>
      <c r="Q4412" s="243"/>
      <c r="R4412" s="243"/>
      <c r="S4412" s="243"/>
      <c r="T4412" s="244"/>
      <c r="U4412" s="13"/>
      <c r="V4412" s="13"/>
      <c r="W4412" s="13"/>
      <c r="X4412" s="13"/>
      <c r="Y4412" s="13"/>
      <c r="Z4412" s="13"/>
      <c r="AA4412" s="13"/>
      <c r="AB4412" s="13"/>
      <c r="AC4412" s="13"/>
      <c r="AD4412" s="13"/>
      <c r="AE4412" s="13"/>
      <c r="AT4412" s="245" t="s">
        <v>193</v>
      </c>
      <c r="AU4412" s="245" t="s">
        <v>82</v>
      </c>
      <c r="AV4412" s="13" t="s">
        <v>82</v>
      </c>
      <c r="AW4412" s="13" t="s">
        <v>33</v>
      </c>
      <c r="AX4412" s="13" t="s">
        <v>72</v>
      </c>
      <c r="AY4412" s="245" t="s">
        <v>180</v>
      </c>
    </row>
    <row r="4413" s="14" customFormat="1">
      <c r="A4413" s="14"/>
      <c r="B4413" s="246"/>
      <c r="C4413" s="247"/>
      <c r="D4413" s="228" t="s">
        <v>193</v>
      </c>
      <c r="E4413" s="248" t="s">
        <v>19</v>
      </c>
      <c r="F4413" s="249" t="s">
        <v>2446</v>
      </c>
      <c r="G4413" s="247"/>
      <c r="H4413" s="248" t="s">
        <v>19</v>
      </c>
      <c r="I4413" s="250"/>
      <c r="J4413" s="247"/>
      <c r="K4413" s="247"/>
      <c r="L4413" s="251"/>
      <c r="M4413" s="252"/>
      <c r="N4413" s="253"/>
      <c r="O4413" s="253"/>
      <c r="P4413" s="253"/>
      <c r="Q4413" s="253"/>
      <c r="R4413" s="253"/>
      <c r="S4413" s="253"/>
      <c r="T4413" s="254"/>
      <c r="U4413" s="14"/>
      <c r="V4413" s="14"/>
      <c r="W4413" s="14"/>
      <c r="X4413" s="14"/>
      <c r="Y4413" s="14"/>
      <c r="Z4413" s="14"/>
      <c r="AA4413" s="14"/>
      <c r="AB4413" s="14"/>
      <c r="AC4413" s="14"/>
      <c r="AD4413" s="14"/>
      <c r="AE4413" s="14"/>
      <c r="AT4413" s="255" t="s">
        <v>193</v>
      </c>
      <c r="AU4413" s="255" t="s">
        <v>82</v>
      </c>
      <c r="AV4413" s="14" t="s">
        <v>80</v>
      </c>
      <c r="AW4413" s="14" t="s">
        <v>33</v>
      </c>
      <c r="AX4413" s="14" t="s">
        <v>72</v>
      </c>
      <c r="AY4413" s="255" t="s">
        <v>180</v>
      </c>
    </row>
    <row r="4414" s="13" customFormat="1">
      <c r="A4414" s="13"/>
      <c r="B4414" s="235"/>
      <c r="C4414" s="236"/>
      <c r="D4414" s="228" t="s">
        <v>193</v>
      </c>
      <c r="E4414" s="237" t="s">
        <v>19</v>
      </c>
      <c r="F4414" s="238" t="s">
        <v>4888</v>
      </c>
      <c r="G4414" s="236"/>
      <c r="H4414" s="239">
        <v>19.908999999999999</v>
      </c>
      <c r="I4414" s="240"/>
      <c r="J4414" s="236"/>
      <c r="K4414" s="236"/>
      <c r="L4414" s="241"/>
      <c r="M4414" s="242"/>
      <c r="N4414" s="243"/>
      <c r="O4414" s="243"/>
      <c r="P4414" s="243"/>
      <c r="Q4414" s="243"/>
      <c r="R4414" s="243"/>
      <c r="S4414" s="243"/>
      <c r="T4414" s="244"/>
      <c r="U4414" s="13"/>
      <c r="V4414" s="13"/>
      <c r="W4414" s="13"/>
      <c r="X4414" s="13"/>
      <c r="Y4414" s="13"/>
      <c r="Z4414" s="13"/>
      <c r="AA4414" s="13"/>
      <c r="AB4414" s="13"/>
      <c r="AC4414" s="13"/>
      <c r="AD4414" s="13"/>
      <c r="AE4414" s="13"/>
      <c r="AT4414" s="245" t="s">
        <v>193</v>
      </c>
      <c r="AU4414" s="245" t="s">
        <v>82</v>
      </c>
      <c r="AV4414" s="13" t="s">
        <v>82</v>
      </c>
      <c r="AW4414" s="13" t="s">
        <v>33</v>
      </c>
      <c r="AX4414" s="13" t="s">
        <v>72</v>
      </c>
      <c r="AY4414" s="245" t="s">
        <v>180</v>
      </c>
    </row>
    <row r="4415" s="13" customFormat="1">
      <c r="A4415" s="13"/>
      <c r="B4415" s="235"/>
      <c r="C4415" s="236"/>
      <c r="D4415" s="228" t="s">
        <v>193</v>
      </c>
      <c r="E4415" s="237" t="s">
        <v>19</v>
      </c>
      <c r="F4415" s="238" t="s">
        <v>4889</v>
      </c>
      <c r="G4415" s="236"/>
      <c r="H4415" s="239">
        <v>27.175999999999998</v>
      </c>
      <c r="I4415" s="240"/>
      <c r="J4415" s="236"/>
      <c r="K4415" s="236"/>
      <c r="L4415" s="241"/>
      <c r="M4415" s="242"/>
      <c r="N4415" s="243"/>
      <c r="O4415" s="243"/>
      <c r="P4415" s="243"/>
      <c r="Q4415" s="243"/>
      <c r="R4415" s="243"/>
      <c r="S4415" s="243"/>
      <c r="T4415" s="244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45" t="s">
        <v>193</v>
      </c>
      <c r="AU4415" s="245" t="s">
        <v>82</v>
      </c>
      <c r="AV4415" s="13" t="s">
        <v>82</v>
      </c>
      <c r="AW4415" s="13" t="s">
        <v>33</v>
      </c>
      <c r="AX4415" s="13" t="s">
        <v>72</v>
      </c>
      <c r="AY4415" s="245" t="s">
        <v>180</v>
      </c>
    </row>
    <row r="4416" s="13" customFormat="1">
      <c r="A4416" s="13"/>
      <c r="B4416" s="235"/>
      <c r="C4416" s="236"/>
      <c r="D4416" s="228" t="s">
        <v>193</v>
      </c>
      <c r="E4416" s="237" t="s">
        <v>19</v>
      </c>
      <c r="F4416" s="238" t="s">
        <v>1384</v>
      </c>
      <c r="G4416" s="236"/>
      <c r="H4416" s="239">
        <v>-1.6799999999999999</v>
      </c>
      <c r="I4416" s="240"/>
      <c r="J4416" s="236"/>
      <c r="K4416" s="236"/>
      <c r="L4416" s="241"/>
      <c r="M4416" s="242"/>
      <c r="N4416" s="243"/>
      <c r="O4416" s="243"/>
      <c r="P4416" s="243"/>
      <c r="Q4416" s="243"/>
      <c r="R4416" s="243"/>
      <c r="S4416" s="243"/>
      <c r="T4416" s="244"/>
      <c r="U4416" s="13"/>
      <c r="V4416" s="13"/>
      <c r="W4416" s="13"/>
      <c r="X4416" s="13"/>
      <c r="Y4416" s="13"/>
      <c r="Z4416" s="13"/>
      <c r="AA4416" s="13"/>
      <c r="AB4416" s="13"/>
      <c r="AC4416" s="13"/>
      <c r="AD4416" s="13"/>
      <c r="AE4416" s="13"/>
      <c r="AT4416" s="245" t="s">
        <v>193</v>
      </c>
      <c r="AU4416" s="245" t="s">
        <v>82</v>
      </c>
      <c r="AV4416" s="13" t="s">
        <v>82</v>
      </c>
      <c r="AW4416" s="13" t="s">
        <v>33</v>
      </c>
      <c r="AX4416" s="13" t="s">
        <v>72</v>
      </c>
      <c r="AY4416" s="245" t="s">
        <v>180</v>
      </c>
    </row>
    <row r="4417" s="13" customFormat="1">
      <c r="A4417" s="13"/>
      <c r="B4417" s="235"/>
      <c r="C4417" s="236"/>
      <c r="D4417" s="228" t="s">
        <v>193</v>
      </c>
      <c r="E4417" s="237" t="s">
        <v>19</v>
      </c>
      <c r="F4417" s="238" t="s">
        <v>2449</v>
      </c>
      <c r="G4417" s="236"/>
      <c r="H4417" s="239">
        <v>-5.8799999999999999</v>
      </c>
      <c r="I4417" s="240"/>
      <c r="J4417" s="236"/>
      <c r="K4417" s="236"/>
      <c r="L4417" s="241"/>
      <c r="M4417" s="242"/>
      <c r="N4417" s="243"/>
      <c r="O4417" s="243"/>
      <c r="P4417" s="243"/>
      <c r="Q4417" s="243"/>
      <c r="R4417" s="243"/>
      <c r="S4417" s="243"/>
      <c r="T4417" s="244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45" t="s">
        <v>193</v>
      </c>
      <c r="AU4417" s="245" t="s">
        <v>82</v>
      </c>
      <c r="AV4417" s="13" t="s">
        <v>82</v>
      </c>
      <c r="AW4417" s="13" t="s">
        <v>33</v>
      </c>
      <c r="AX4417" s="13" t="s">
        <v>72</v>
      </c>
      <c r="AY4417" s="245" t="s">
        <v>180</v>
      </c>
    </row>
    <row r="4418" s="13" customFormat="1">
      <c r="A4418" s="13"/>
      <c r="B4418" s="235"/>
      <c r="C4418" s="236"/>
      <c r="D4418" s="228" t="s">
        <v>193</v>
      </c>
      <c r="E4418" s="237" t="s">
        <v>19</v>
      </c>
      <c r="F4418" s="238" t="s">
        <v>4890</v>
      </c>
      <c r="G4418" s="236"/>
      <c r="H4418" s="239">
        <v>-1.1180000000000001</v>
      </c>
      <c r="I4418" s="240"/>
      <c r="J4418" s="236"/>
      <c r="K4418" s="236"/>
      <c r="L4418" s="241"/>
      <c r="M4418" s="242"/>
      <c r="N4418" s="243"/>
      <c r="O4418" s="243"/>
      <c r="P4418" s="243"/>
      <c r="Q4418" s="243"/>
      <c r="R4418" s="243"/>
      <c r="S4418" s="243"/>
      <c r="T4418" s="244"/>
      <c r="U4418" s="13"/>
      <c r="V4418" s="13"/>
      <c r="W4418" s="13"/>
      <c r="X4418" s="13"/>
      <c r="Y4418" s="13"/>
      <c r="Z4418" s="13"/>
      <c r="AA4418" s="13"/>
      <c r="AB4418" s="13"/>
      <c r="AC4418" s="13"/>
      <c r="AD4418" s="13"/>
      <c r="AE4418" s="13"/>
      <c r="AT4418" s="245" t="s">
        <v>193</v>
      </c>
      <c r="AU4418" s="245" t="s">
        <v>82</v>
      </c>
      <c r="AV4418" s="13" t="s">
        <v>82</v>
      </c>
      <c r="AW4418" s="13" t="s">
        <v>33</v>
      </c>
      <c r="AX4418" s="13" t="s">
        <v>72</v>
      </c>
      <c r="AY4418" s="245" t="s">
        <v>180</v>
      </c>
    </row>
    <row r="4419" s="14" customFormat="1">
      <c r="A4419" s="14"/>
      <c r="B4419" s="246"/>
      <c r="C4419" s="247"/>
      <c r="D4419" s="228" t="s">
        <v>193</v>
      </c>
      <c r="E4419" s="248" t="s">
        <v>19</v>
      </c>
      <c r="F4419" s="249" t="s">
        <v>2468</v>
      </c>
      <c r="G4419" s="247"/>
      <c r="H4419" s="248" t="s">
        <v>19</v>
      </c>
      <c r="I4419" s="250"/>
      <c r="J4419" s="247"/>
      <c r="K4419" s="247"/>
      <c r="L4419" s="251"/>
      <c r="M4419" s="252"/>
      <c r="N4419" s="253"/>
      <c r="O4419" s="253"/>
      <c r="P4419" s="253"/>
      <c r="Q4419" s="253"/>
      <c r="R4419" s="253"/>
      <c r="S4419" s="253"/>
      <c r="T4419" s="254"/>
      <c r="U4419" s="14"/>
      <c r="V4419" s="14"/>
      <c r="W4419" s="14"/>
      <c r="X4419" s="14"/>
      <c r="Y4419" s="14"/>
      <c r="Z4419" s="14"/>
      <c r="AA4419" s="14"/>
      <c r="AB4419" s="14"/>
      <c r="AC4419" s="14"/>
      <c r="AD4419" s="14"/>
      <c r="AE4419" s="14"/>
      <c r="AT4419" s="255" t="s">
        <v>193</v>
      </c>
      <c r="AU4419" s="255" t="s">
        <v>82</v>
      </c>
      <c r="AV4419" s="14" t="s">
        <v>80</v>
      </c>
      <c r="AW4419" s="14" t="s">
        <v>33</v>
      </c>
      <c r="AX4419" s="14" t="s">
        <v>72</v>
      </c>
      <c r="AY4419" s="255" t="s">
        <v>180</v>
      </c>
    </row>
    <row r="4420" s="14" customFormat="1">
      <c r="A4420" s="14"/>
      <c r="B4420" s="246"/>
      <c r="C4420" s="247"/>
      <c r="D4420" s="228" t="s">
        <v>193</v>
      </c>
      <c r="E4420" s="248" t="s">
        <v>19</v>
      </c>
      <c r="F4420" s="249" t="s">
        <v>4891</v>
      </c>
      <c r="G4420" s="247"/>
      <c r="H4420" s="248" t="s">
        <v>19</v>
      </c>
      <c r="I4420" s="250"/>
      <c r="J4420" s="247"/>
      <c r="K4420" s="247"/>
      <c r="L4420" s="251"/>
      <c r="M4420" s="252"/>
      <c r="N4420" s="253"/>
      <c r="O4420" s="253"/>
      <c r="P4420" s="253"/>
      <c r="Q4420" s="253"/>
      <c r="R4420" s="253"/>
      <c r="S4420" s="253"/>
      <c r="T4420" s="254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T4420" s="255" t="s">
        <v>193</v>
      </c>
      <c r="AU4420" s="255" t="s">
        <v>82</v>
      </c>
      <c r="AV4420" s="14" t="s">
        <v>80</v>
      </c>
      <c r="AW4420" s="14" t="s">
        <v>33</v>
      </c>
      <c r="AX4420" s="14" t="s">
        <v>72</v>
      </c>
      <c r="AY4420" s="255" t="s">
        <v>180</v>
      </c>
    </row>
    <row r="4421" s="13" customFormat="1">
      <c r="A4421" s="13"/>
      <c r="B4421" s="235"/>
      <c r="C4421" s="236"/>
      <c r="D4421" s="228" t="s">
        <v>193</v>
      </c>
      <c r="E4421" s="237" t="s">
        <v>19</v>
      </c>
      <c r="F4421" s="238" t="s">
        <v>4892</v>
      </c>
      <c r="G4421" s="236"/>
      <c r="H4421" s="239">
        <v>91.010000000000005</v>
      </c>
      <c r="I4421" s="240"/>
      <c r="J4421" s="236"/>
      <c r="K4421" s="236"/>
      <c r="L4421" s="241"/>
      <c r="M4421" s="242"/>
      <c r="N4421" s="243"/>
      <c r="O4421" s="243"/>
      <c r="P4421" s="243"/>
      <c r="Q4421" s="243"/>
      <c r="R4421" s="243"/>
      <c r="S4421" s="243"/>
      <c r="T4421" s="244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45" t="s">
        <v>193</v>
      </c>
      <c r="AU4421" s="245" t="s">
        <v>82</v>
      </c>
      <c r="AV4421" s="13" t="s">
        <v>82</v>
      </c>
      <c r="AW4421" s="13" t="s">
        <v>33</v>
      </c>
      <c r="AX4421" s="13" t="s">
        <v>72</v>
      </c>
      <c r="AY4421" s="245" t="s">
        <v>180</v>
      </c>
    </row>
    <row r="4422" s="13" customFormat="1">
      <c r="A4422" s="13"/>
      <c r="B4422" s="235"/>
      <c r="C4422" s="236"/>
      <c r="D4422" s="228" t="s">
        <v>193</v>
      </c>
      <c r="E4422" s="237" t="s">
        <v>19</v>
      </c>
      <c r="F4422" s="238" t="s">
        <v>1402</v>
      </c>
      <c r="G4422" s="236"/>
      <c r="H4422" s="239">
        <v>-3.3599999999999999</v>
      </c>
      <c r="I4422" s="240"/>
      <c r="J4422" s="236"/>
      <c r="K4422" s="236"/>
      <c r="L4422" s="241"/>
      <c r="M4422" s="242"/>
      <c r="N4422" s="243"/>
      <c r="O4422" s="243"/>
      <c r="P4422" s="243"/>
      <c r="Q4422" s="243"/>
      <c r="R4422" s="243"/>
      <c r="S4422" s="243"/>
      <c r="T4422" s="244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T4422" s="245" t="s">
        <v>193</v>
      </c>
      <c r="AU4422" s="245" t="s">
        <v>82</v>
      </c>
      <c r="AV4422" s="13" t="s">
        <v>82</v>
      </c>
      <c r="AW4422" s="13" t="s">
        <v>33</v>
      </c>
      <c r="AX4422" s="13" t="s">
        <v>72</v>
      </c>
      <c r="AY4422" s="245" t="s">
        <v>180</v>
      </c>
    </row>
    <row r="4423" s="13" customFormat="1">
      <c r="A4423" s="13"/>
      <c r="B4423" s="235"/>
      <c r="C4423" s="236"/>
      <c r="D4423" s="228" t="s">
        <v>193</v>
      </c>
      <c r="E4423" s="237" t="s">
        <v>19</v>
      </c>
      <c r="F4423" s="238" t="s">
        <v>4893</v>
      </c>
      <c r="G4423" s="236"/>
      <c r="H4423" s="239">
        <v>-13.23</v>
      </c>
      <c r="I4423" s="240"/>
      <c r="J4423" s="236"/>
      <c r="K4423" s="236"/>
      <c r="L4423" s="241"/>
      <c r="M4423" s="242"/>
      <c r="N4423" s="243"/>
      <c r="O4423" s="243"/>
      <c r="P4423" s="243"/>
      <c r="Q4423" s="243"/>
      <c r="R4423" s="243"/>
      <c r="S4423" s="243"/>
      <c r="T4423" s="244"/>
      <c r="U4423" s="13"/>
      <c r="V4423" s="13"/>
      <c r="W4423" s="13"/>
      <c r="X4423" s="13"/>
      <c r="Y4423" s="13"/>
      <c r="Z4423" s="13"/>
      <c r="AA4423" s="13"/>
      <c r="AB4423" s="13"/>
      <c r="AC4423" s="13"/>
      <c r="AD4423" s="13"/>
      <c r="AE4423" s="13"/>
      <c r="AT4423" s="245" t="s">
        <v>193</v>
      </c>
      <c r="AU4423" s="245" t="s">
        <v>82</v>
      </c>
      <c r="AV4423" s="13" t="s">
        <v>82</v>
      </c>
      <c r="AW4423" s="13" t="s">
        <v>33</v>
      </c>
      <c r="AX4423" s="13" t="s">
        <v>72</v>
      </c>
      <c r="AY4423" s="245" t="s">
        <v>180</v>
      </c>
    </row>
    <row r="4424" s="14" customFormat="1">
      <c r="A4424" s="14"/>
      <c r="B4424" s="246"/>
      <c r="C4424" s="247"/>
      <c r="D4424" s="228" t="s">
        <v>193</v>
      </c>
      <c r="E4424" s="248" t="s">
        <v>19</v>
      </c>
      <c r="F4424" s="249" t="s">
        <v>1867</v>
      </c>
      <c r="G4424" s="247"/>
      <c r="H4424" s="248" t="s">
        <v>19</v>
      </c>
      <c r="I4424" s="250"/>
      <c r="J4424" s="247"/>
      <c r="K4424" s="247"/>
      <c r="L4424" s="251"/>
      <c r="M4424" s="252"/>
      <c r="N4424" s="253"/>
      <c r="O4424" s="253"/>
      <c r="P4424" s="253"/>
      <c r="Q4424" s="253"/>
      <c r="R4424" s="253"/>
      <c r="S4424" s="253"/>
      <c r="T4424" s="254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T4424" s="255" t="s">
        <v>193</v>
      </c>
      <c r="AU4424" s="255" t="s">
        <v>82</v>
      </c>
      <c r="AV4424" s="14" t="s">
        <v>80</v>
      </c>
      <c r="AW4424" s="14" t="s">
        <v>33</v>
      </c>
      <c r="AX4424" s="14" t="s">
        <v>72</v>
      </c>
      <c r="AY4424" s="255" t="s">
        <v>180</v>
      </c>
    </row>
    <row r="4425" s="13" customFormat="1">
      <c r="A4425" s="13"/>
      <c r="B4425" s="235"/>
      <c r="C4425" s="236"/>
      <c r="D4425" s="228" t="s">
        <v>193</v>
      </c>
      <c r="E4425" s="237" t="s">
        <v>19</v>
      </c>
      <c r="F4425" s="238" t="s">
        <v>4894</v>
      </c>
      <c r="G4425" s="236"/>
      <c r="H4425" s="239">
        <v>15.52</v>
      </c>
      <c r="I4425" s="240"/>
      <c r="J4425" s="236"/>
      <c r="K4425" s="236"/>
      <c r="L4425" s="241"/>
      <c r="M4425" s="242"/>
      <c r="N4425" s="243"/>
      <c r="O4425" s="243"/>
      <c r="P4425" s="243"/>
      <c r="Q4425" s="243"/>
      <c r="R4425" s="243"/>
      <c r="S4425" s="243"/>
      <c r="T4425" s="244"/>
      <c r="U4425" s="13"/>
      <c r="V4425" s="13"/>
      <c r="W4425" s="13"/>
      <c r="X4425" s="13"/>
      <c r="Y4425" s="13"/>
      <c r="Z4425" s="13"/>
      <c r="AA4425" s="13"/>
      <c r="AB4425" s="13"/>
      <c r="AC4425" s="13"/>
      <c r="AD4425" s="13"/>
      <c r="AE4425" s="13"/>
      <c r="AT4425" s="245" t="s">
        <v>193</v>
      </c>
      <c r="AU4425" s="245" t="s">
        <v>82</v>
      </c>
      <c r="AV4425" s="13" t="s">
        <v>82</v>
      </c>
      <c r="AW4425" s="13" t="s">
        <v>33</v>
      </c>
      <c r="AX4425" s="13" t="s">
        <v>72</v>
      </c>
      <c r="AY4425" s="245" t="s">
        <v>180</v>
      </c>
    </row>
    <row r="4426" s="14" customFormat="1">
      <c r="A4426" s="14"/>
      <c r="B4426" s="246"/>
      <c r="C4426" s="247"/>
      <c r="D4426" s="228" t="s">
        <v>193</v>
      </c>
      <c r="E4426" s="248" t="s">
        <v>19</v>
      </c>
      <c r="F4426" s="249" t="s">
        <v>1745</v>
      </c>
      <c r="G4426" s="247"/>
      <c r="H4426" s="248" t="s">
        <v>19</v>
      </c>
      <c r="I4426" s="250"/>
      <c r="J4426" s="247"/>
      <c r="K4426" s="247"/>
      <c r="L4426" s="251"/>
      <c r="M4426" s="252"/>
      <c r="N4426" s="253"/>
      <c r="O4426" s="253"/>
      <c r="P4426" s="253"/>
      <c r="Q4426" s="253"/>
      <c r="R4426" s="253"/>
      <c r="S4426" s="253"/>
      <c r="T4426" s="254"/>
      <c r="U4426" s="14"/>
      <c r="V4426" s="14"/>
      <c r="W4426" s="14"/>
      <c r="X4426" s="14"/>
      <c r="Y4426" s="14"/>
      <c r="Z4426" s="14"/>
      <c r="AA4426" s="14"/>
      <c r="AB4426" s="14"/>
      <c r="AC4426" s="14"/>
      <c r="AD4426" s="14"/>
      <c r="AE4426" s="14"/>
      <c r="AT4426" s="255" t="s">
        <v>193</v>
      </c>
      <c r="AU4426" s="255" t="s">
        <v>82</v>
      </c>
      <c r="AV4426" s="14" t="s">
        <v>80</v>
      </c>
      <c r="AW4426" s="14" t="s">
        <v>33</v>
      </c>
      <c r="AX4426" s="14" t="s">
        <v>72</v>
      </c>
      <c r="AY4426" s="255" t="s">
        <v>180</v>
      </c>
    </row>
    <row r="4427" s="13" customFormat="1">
      <c r="A4427" s="13"/>
      <c r="B4427" s="235"/>
      <c r="C4427" s="236"/>
      <c r="D4427" s="228" t="s">
        <v>193</v>
      </c>
      <c r="E4427" s="237" t="s">
        <v>19</v>
      </c>
      <c r="F4427" s="238" t="s">
        <v>4895</v>
      </c>
      <c r="G4427" s="236"/>
      <c r="H4427" s="239">
        <v>2.7530000000000001</v>
      </c>
      <c r="I4427" s="240"/>
      <c r="J4427" s="236"/>
      <c r="K4427" s="236"/>
      <c r="L4427" s="241"/>
      <c r="M4427" s="242"/>
      <c r="N4427" s="243"/>
      <c r="O4427" s="243"/>
      <c r="P4427" s="243"/>
      <c r="Q4427" s="243"/>
      <c r="R4427" s="243"/>
      <c r="S4427" s="243"/>
      <c r="T4427" s="244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45" t="s">
        <v>193</v>
      </c>
      <c r="AU4427" s="245" t="s">
        <v>82</v>
      </c>
      <c r="AV4427" s="13" t="s">
        <v>82</v>
      </c>
      <c r="AW4427" s="13" t="s">
        <v>33</v>
      </c>
      <c r="AX4427" s="13" t="s">
        <v>72</v>
      </c>
      <c r="AY4427" s="245" t="s">
        <v>180</v>
      </c>
    </row>
    <row r="4428" s="13" customFormat="1">
      <c r="A4428" s="13"/>
      <c r="B4428" s="235"/>
      <c r="C4428" s="236"/>
      <c r="D4428" s="228" t="s">
        <v>193</v>
      </c>
      <c r="E4428" s="237" t="s">
        <v>19</v>
      </c>
      <c r="F4428" s="238" t="s">
        <v>4896</v>
      </c>
      <c r="G4428" s="236"/>
      <c r="H4428" s="239">
        <v>1.8</v>
      </c>
      <c r="I4428" s="240"/>
      <c r="J4428" s="236"/>
      <c r="K4428" s="236"/>
      <c r="L4428" s="241"/>
      <c r="M4428" s="242"/>
      <c r="N4428" s="243"/>
      <c r="O4428" s="243"/>
      <c r="P4428" s="243"/>
      <c r="Q4428" s="243"/>
      <c r="R4428" s="243"/>
      <c r="S4428" s="243"/>
      <c r="T4428" s="244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45" t="s">
        <v>193</v>
      </c>
      <c r="AU4428" s="245" t="s">
        <v>82</v>
      </c>
      <c r="AV4428" s="13" t="s">
        <v>82</v>
      </c>
      <c r="AW4428" s="13" t="s">
        <v>33</v>
      </c>
      <c r="AX4428" s="13" t="s">
        <v>72</v>
      </c>
      <c r="AY4428" s="245" t="s">
        <v>180</v>
      </c>
    </row>
    <row r="4429" s="14" customFormat="1">
      <c r="A4429" s="14"/>
      <c r="B4429" s="246"/>
      <c r="C4429" s="247"/>
      <c r="D4429" s="228" t="s">
        <v>193</v>
      </c>
      <c r="E4429" s="248" t="s">
        <v>19</v>
      </c>
      <c r="F4429" s="249" t="s">
        <v>4897</v>
      </c>
      <c r="G4429" s="247"/>
      <c r="H4429" s="248" t="s">
        <v>19</v>
      </c>
      <c r="I4429" s="250"/>
      <c r="J4429" s="247"/>
      <c r="K4429" s="247"/>
      <c r="L4429" s="251"/>
      <c r="M4429" s="252"/>
      <c r="N4429" s="253"/>
      <c r="O4429" s="253"/>
      <c r="P4429" s="253"/>
      <c r="Q4429" s="253"/>
      <c r="R4429" s="253"/>
      <c r="S4429" s="253"/>
      <c r="T4429" s="254"/>
      <c r="U4429" s="14"/>
      <c r="V4429" s="14"/>
      <c r="W4429" s="14"/>
      <c r="X4429" s="14"/>
      <c r="Y4429" s="14"/>
      <c r="Z4429" s="14"/>
      <c r="AA4429" s="14"/>
      <c r="AB4429" s="14"/>
      <c r="AC4429" s="14"/>
      <c r="AD4429" s="14"/>
      <c r="AE4429" s="14"/>
      <c r="AT4429" s="255" t="s">
        <v>193</v>
      </c>
      <c r="AU4429" s="255" t="s">
        <v>82</v>
      </c>
      <c r="AV4429" s="14" t="s">
        <v>80</v>
      </c>
      <c r="AW4429" s="14" t="s">
        <v>33</v>
      </c>
      <c r="AX4429" s="14" t="s">
        <v>72</v>
      </c>
      <c r="AY4429" s="255" t="s">
        <v>180</v>
      </c>
    </row>
    <row r="4430" s="13" customFormat="1">
      <c r="A4430" s="13"/>
      <c r="B4430" s="235"/>
      <c r="C4430" s="236"/>
      <c r="D4430" s="228" t="s">
        <v>193</v>
      </c>
      <c r="E4430" s="237" t="s">
        <v>19</v>
      </c>
      <c r="F4430" s="238" t="s">
        <v>4898</v>
      </c>
      <c r="G4430" s="236"/>
      <c r="H4430" s="239">
        <v>9</v>
      </c>
      <c r="I4430" s="240"/>
      <c r="J4430" s="236"/>
      <c r="K4430" s="236"/>
      <c r="L4430" s="241"/>
      <c r="M4430" s="242"/>
      <c r="N4430" s="243"/>
      <c r="O4430" s="243"/>
      <c r="P4430" s="243"/>
      <c r="Q4430" s="243"/>
      <c r="R4430" s="243"/>
      <c r="S4430" s="243"/>
      <c r="T4430" s="244"/>
      <c r="U4430" s="13"/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3"/>
      <c r="AT4430" s="245" t="s">
        <v>193</v>
      </c>
      <c r="AU4430" s="245" t="s">
        <v>82</v>
      </c>
      <c r="AV4430" s="13" t="s">
        <v>82</v>
      </c>
      <c r="AW4430" s="13" t="s">
        <v>33</v>
      </c>
      <c r="AX4430" s="13" t="s">
        <v>72</v>
      </c>
      <c r="AY4430" s="245" t="s">
        <v>180</v>
      </c>
    </row>
    <row r="4431" s="14" customFormat="1">
      <c r="A4431" s="14"/>
      <c r="B4431" s="246"/>
      <c r="C4431" s="247"/>
      <c r="D4431" s="228" t="s">
        <v>193</v>
      </c>
      <c r="E4431" s="248" t="s">
        <v>19</v>
      </c>
      <c r="F4431" s="249" t="s">
        <v>1739</v>
      </c>
      <c r="G4431" s="247"/>
      <c r="H4431" s="248" t="s">
        <v>19</v>
      </c>
      <c r="I4431" s="250"/>
      <c r="J4431" s="247"/>
      <c r="K4431" s="247"/>
      <c r="L4431" s="251"/>
      <c r="M4431" s="252"/>
      <c r="N4431" s="253"/>
      <c r="O4431" s="253"/>
      <c r="P4431" s="253"/>
      <c r="Q4431" s="253"/>
      <c r="R4431" s="253"/>
      <c r="S4431" s="253"/>
      <c r="T4431" s="254"/>
      <c r="U4431" s="14"/>
      <c r="V4431" s="14"/>
      <c r="W4431" s="14"/>
      <c r="X4431" s="14"/>
      <c r="Y4431" s="14"/>
      <c r="Z4431" s="14"/>
      <c r="AA4431" s="14"/>
      <c r="AB4431" s="14"/>
      <c r="AC4431" s="14"/>
      <c r="AD4431" s="14"/>
      <c r="AE4431" s="14"/>
      <c r="AT4431" s="255" t="s">
        <v>193</v>
      </c>
      <c r="AU4431" s="255" t="s">
        <v>82</v>
      </c>
      <c r="AV4431" s="14" t="s">
        <v>80</v>
      </c>
      <c r="AW4431" s="14" t="s">
        <v>33</v>
      </c>
      <c r="AX4431" s="14" t="s">
        <v>72</v>
      </c>
      <c r="AY4431" s="255" t="s">
        <v>180</v>
      </c>
    </row>
    <row r="4432" s="13" customFormat="1">
      <c r="A4432" s="13"/>
      <c r="B4432" s="235"/>
      <c r="C4432" s="236"/>
      <c r="D4432" s="228" t="s">
        <v>193</v>
      </c>
      <c r="E4432" s="237" t="s">
        <v>19</v>
      </c>
      <c r="F4432" s="238" t="s">
        <v>4899</v>
      </c>
      <c r="G4432" s="236"/>
      <c r="H4432" s="239">
        <v>2.9430000000000001</v>
      </c>
      <c r="I4432" s="240"/>
      <c r="J4432" s="236"/>
      <c r="K4432" s="236"/>
      <c r="L4432" s="241"/>
      <c r="M4432" s="242"/>
      <c r="N4432" s="243"/>
      <c r="O4432" s="243"/>
      <c r="P4432" s="243"/>
      <c r="Q4432" s="243"/>
      <c r="R4432" s="243"/>
      <c r="S4432" s="243"/>
      <c r="T4432" s="244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45" t="s">
        <v>193</v>
      </c>
      <c r="AU4432" s="245" t="s">
        <v>82</v>
      </c>
      <c r="AV4432" s="13" t="s">
        <v>82</v>
      </c>
      <c r="AW4432" s="13" t="s">
        <v>33</v>
      </c>
      <c r="AX4432" s="13" t="s">
        <v>72</v>
      </c>
      <c r="AY4432" s="245" t="s">
        <v>180</v>
      </c>
    </row>
    <row r="4433" s="16" customFormat="1">
      <c r="A4433" s="16"/>
      <c r="B4433" s="267"/>
      <c r="C4433" s="268"/>
      <c r="D4433" s="228" t="s">
        <v>193</v>
      </c>
      <c r="E4433" s="269" t="s">
        <v>19</v>
      </c>
      <c r="F4433" s="270" t="s">
        <v>473</v>
      </c>
      <c r="G4433" s="268"/>
      <c r="H4433" s="271">
        <v>212.90000000000001</v>
      </c>
      <c r="I4433" s="272"/>
      <c r="J4433" s="268"/>
      <c r="K4433" s="268"/>
      <c r="L4433" s="273"/>
      <c r="M4433" s="274"/>
      <c r="N4433" s="275"/>
      <c r="O4433" s="275"/>
      <c r="P4433" s="275"/>
      <c r="Q4433" s="275"/>
      <c r="R4433" s="275"/>
      <c r="S4433" s="275"/>
      <c r="T4433" s="276"/>
      <c r="U4433" s="16"/>
      <c r="V4433" s="16"/>
      <c r="W4433" s="16"/>
      <c r="X4433" s="16"/>
      <c r="Y4433" s="16"/>
      <c r="Z4433" s="16"/>
      <c r="AA4433" s="16"/>
      <c r="AB4433" s="16"/>
      <c r="AC4433" s="16"/>
      <c r="AD4433" s="16"/>
      <c r="AE4433" s="16"/>
      <c r="AT4433" s="277" t="s">
        <v>193</v>
      </c>
      <c r="AU4433" s="277" t="s">
        <v>82</v>
      </c>
      <c r="AV4433" s="16" t="s">
        <v>100</v>
      </c>
      <c r="AW4433" s="16" t="s">
        <v>33</v>
      </c>
      <c r="AX4433" s="16" t="s">
        <v>72</v>
      </c>
      <c r="AY4433" s="277" t="s">
        <v>180</v>
      </c>
    </row>
    <row r="4434" s="15" customFormat="1">
      <c r="A4434" s="15"/>
      <c r="B4434" s="256"/>
      <c r="C4434" s="257"/>
      <c r="D4434" s="228" t="s">
        <v>193</v>
      </c>
      <c r="E4434" s="258" t="s">
        <v>19</v>
      </c>
      <c r="F4434" s="259" t="s">
        <v>353</v>
      </c>
      <c r="G4434" s="257"/>
      <c r="H4434" s="260">
        <v>420.738</v>
      </c>
      <c r="I4434" s="261"/>
      <c r="J4434" s="257"/>
      <c r="K4434" s="257"/>
      <c r="L4434" s="262"/>
      <c r="M4434" s="263"/>
      <c r="N4434" s="264"/>
      <c r="O4434" s="264"/>
      <c r="P4434" s="264"/>
      <c r="Q4434" s="264"/>
      <c r="R4434" s="264"/>
      <c r="S4434" s="264"/>
      <c r="T4434" s="265"/>
      <c r="U4434" s="15"/>
      <c r="V4434" s="15"/>
      <c r="W4434" s="15"/>
      <c r="X4434" s="15"/>
      <c r="Y4434" s="15"/>
      <c r="Z4434" s="15"/>
      <c r="AA4434" s="15"/>
      <c r="AB4434" s="15"/>
      <c r="AC4434" s="15"/>
      <c r="AD4434" s="15"/>
      <c r="AE4434" s="15"/>
      <c r="AT4434" s="266" t="s">
        <v>193</v>
      </c>
      <c r="AU4434" s="266" t="s">
        <v>82</v>
      </c>
      <c r="AV4434" s="15" t="s">
        <v>187</v>
      </c>
      <c r="AW4434" s="15" t="s">
        <v>33</v>
      </c>
      <c r="AX4434" s="15" t="s">
        <v>80</v>
      </c>
      <c r="AY4434" s="266" t="s">
        <v>180</v>
      </c>
    </row>
    <row r="4435" s="2" customFormat="1" ht="21.75" customHeight="1">
      <c r="A4435" s="40"/>
      <c r="B4435" s="41"/>
      <c r="C4435" s="215" t="s">
        <v>4900</v>
      </c>
      <c r="D4435" s="215" t="s">
        <v>182</v>
      </c>
      <c r="E4435" s="216" t="s">
        <v>4901</v>
      </c>
      <c r="F4435" s="217" t="s">
        <v>4902</v>
      </c>
      <c r="G4435" s="218" t="s">
        <v>185</v>
      </c>
      <c r="H4435" s="219">
        <v>420.738</v>
      </c>
      <c r="I4435" s="220"/>
      <c r="J4435" s="221">
        <f>ROUND(I4435*H4435,2)</f>
        <v>0</v>
      </c>
      <c r="K4435" s="217" t="s">
        <v>186</v>
      </c>
      <c r="L4435" s="46"/>
      <c r="M4435" s="222" t="s">
        <v>19</v>
      </c>
      <c r="N4435" s="223" t="s">
        <v>43</v>
      </c>
      <c r="O4435" s="86"/>
      <c r="P4435" s="224">
        <f>O4435*H4435</f>
        <v>0</v>
      </c>
      <c r="Q4435" s="224">
        <v>0.0050000000000000001</v>
      </c>
      <c r="R4435" s="224">
        <f>Q4435*H4435</f>
        <v>2.1036899999999998</v>
      </c>
      <c r="S4435" s="224">
        <v>0</v>
      </c>
      <c r="T4435" s="225">
        <f>S4435*H4435</f>
        <v>0</v>
      </c>
      <c r="U4435" s="40"/>
      <c r="V4435" s="40"/>
      <c r="W4435" s="40"/>
      <c r="X4435" s="40"/>
      <c r="Y4435" s="40"/>
      <c r="Z4435" s="40"/>
      <c r="AA4435" s="40"/>
      <c r="AB4435" s="40"/>
      <c r="AC4435" s="40"/>
      <c r="AD4435" s="40"/>
      <c r="AE4435" s="40"/>
      <c r="AR4435" s="226" t="s">
        <v>286</v>
      </c>
      <c r="AT4435" s="226" t="s">
        <v>182</v>
      </c>
      <c r="AU4435" s="226" t="s">
        <v>82</v>
      </c>
      <c r="AY4435" s="19" t="s">
        <v>180</v>
      </c>
      <c r="BE4435" s="227">
        <f>IF(N4435="základní",J4435,0)</f>
        <v>0</v>
      </c>
      <c r="BF4435" s="227">
        <f>IF(N4435="snížená",J4435,0)</f>
        <v>0</v>
      </c>
      <c r="BG4435" s="227">
        <f>IF(N4435="zákl. přenesená",J4435,0)</f>
        <v>0</v>
      </c>
      <c r="BH4435" s="227">
        <f>IF(N4435="sníž. přenesená",J4435,0)</f>
        <v>0</v>
      </c>
      <c r="BI4435" s="227">
        <f>IF(N4435="nulová",J4435,0)</f>
        <v>0</v>
      </c>
      <c r="BJ4435" s="19" t="s">
        <v>80</v>
      </c>
      <c r="BK4435" s="227">
        <f>ROUND(I4435*H4435,2)</f>
        <v>0</v>
      </c>
      <c r="BL4435" s="19" t="s">
        <v>286</v>
      </c>
      <c r="BM4435" s="226" t="s">
        <v>4903</v>
      </c>
    </row>
    <row r="4436" s="2" customFormat="1">
      <c r="A4436" s="40"/>
      <c r="B4436" s="41"/>
      <c r="C4436" s="42"/>
      <c r="D4436" s="228" t="s">
        <v>189</v>
      </c>
      <c r="E4436" s="42"/>
      <c r="F4436" s="229" t="s">
        <v>4904</v>
      </c>
      <c r="G4436" s="42"/>
      <c r="H4436" s="42"/>
      <c r="I4436" s="230"/>
      <c r="J4436" s="42"/>
      <c r="K4436" s="42"/>
      <c r="L4436" s="46"/>
      <c r="M4436" s="231"/>
      <c r="N4436" s="232"/>
      <c r="O4436" s="86"/>
      <c r="P4436" s="86"/>
      <c r="Q4436" s="86"/>
      <c r="R4436" s="86"/>
      <c r="S4436" s="86"/>
      <c r="T4436" s="87"/>
      <c r="U4436" s="40"/>
      <c r="V4436" s="40"/>
      <c r="W4436" s="40"/>
      <c r="X4436" s="40"/>
      <c r="Y4436" s="40"/>
      <c r="Z4436" s="40"/>
      <c r="AA4436" s="40"/>
      <c r="AB4436" s="40"/>
      <c r="AC4436" s="40"/>
      <c r="AD4436" s="40"/>
      <c r="AE4436" s="40"/>
      <c r="AT4436" s="19" t="s">
        <v>189</v>
      </c>
      <c r="AU4436" s="19" t="s">
        <v>82</v>
      </c>
    </row>
    <row r="4437" s="2" customFormat="1">
      <c r="A4437" s="40"/>
      <c r="B4437" s="41"/>
      <c r="C4437" s="42"/>
      <c r="D4437" s="233" t="s">
        <v>191</v>
      </c>
      <c r="E4437" s="42"/>
      <c r="F4437" s="234" t="s">
        <v>4905</v>
      </c>
      <c r="G4437" s="42"/>
      <c r="H4437" s="42"/>
      <c r="I4437" s="230"/>
      <c r="J4437" s="42"/>
      <c r="K4437" s="42"/>
      <c r="L4437" s="46"/>
      <c r="M4437" s="231"/>
      <c r="N4437" s="232"/>
      <c r="O4437" s="86"/>
      <c r="P4437" s="86"/>
      <c r="Q4437" s="86"/>
      <c r="R4437" s="86"/>
      <c r="S4437" s="86"/>
      <c r="T4437" s="87"/>
      <c r="U4437" s="40"/>
      <c r="V4437" s="40"/>
      <c r="W4437" s="40"/>
      <c r="X4437" s="40"/>
      <c r="Y4437" s="40"/>
      <c r="Z4437" s="40"/>
      <c r="AA4437" s="40"/>
      <c r="AB4437" s="40"/>
      <c r="AC4437" s="40"/>
      <c r="AD4437" s="40"/>
      <c r="AE4437" s="40"/>
      <c r="AT4437" s="19" t="s">
        <v>191</v>
      </c>
      <c r="AU4437" s="19" t="s">
        <v>82</v>
      </c>
    </row>
    <row r="4438" s="14" customFormat="1">
      <c r="A4438" s="14"/>
      <c r="B4438" s="246"/>
      <c r="C4438" s="247"/>
      <c r="D4438" s="228" t="s">
        <v>193</v>
      </c>
      <c r="E4438" s="248" t="s">
        <v>19</v>
      </c>
      <c r="F4438" s="249" t="s">
        <v>1810</v>
      </c>
      <c r="G4438" s="247"/>
      <c r="H4438" s="248" t="s">
        <v>19</v>
      </c>
      <c r="I4438" s="250"/>
      <c r="J4438" s="247"/>
      <c r="K4438" s="247"/>
      <c r="L4438" s="251"/>
      <c r="M4438" s="252"/>
      <c r="N4438" s="253"/>
      <c r="O4438" s="253"/>
      <c r="P4438" s="253"/>
      <c r="Q4438" s="253"/>
      <c r="R4438" s="253"/>
      <c r="S4438" s="253"/>
      <c r="T4438" s="254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T4438" s="255" t="s">
        <v>193</v>
      </c>
      <c r="AU4438" s="255" t="s">
        <v>82</v>
      </c>
      <c r="AV4438" s="14" t="s">
        <v>80</v>
      </c>
      <c r="AW4438" s="14" t="s">
        <v>33</v>
      </c>
      <c r="AX4438" s="14" t="s">
        <v>72</v>
      </c>
      <c r="AY4438" s="255" t="s">
        <v>180</v>
      </c>
    </row>
    <row r="4439" s="14" customFormat="1">
      <c r="A4439" s="14"/>
      <c r="B4439" s="246"/>
      <c r="C4439" s="247"/>
      <c r="D4439" s="228" t="s">
        <v>193</v>
      </c>
      <c r="E4439" s="248" t="s">
        <v>19</v>
      </c>
      <c r="F4439" s="249" t="s">
        <v>4862</v>
      </c>
      <c r="G4439" s="247"/>
      <c r="H4439" s="248" t="s">
        <v>19</v>
      </c>
      <c r="I4439" s="250"/>
      <c r="J4439" s="247"/>
      <c r="K4439" s="247"/>
      <c r="L4439" s="251"/>
      <c r="M4439" s="252"/>
      <c r="N4439" s="253"/>
      <c r="O4439" s="253"/>
      <c r="P4439" s="253"/>
      <c r="Q4439" s="253"/>
      <c r="R4439" s="253"/>
      <c r="S4439" s="253"/>
      <c r="T4439" s="254"/>
      <c r="U4439" s="14"/>
      <c r="V4439" s="14"/>
      <c r="W4439" s="14"/>
      <c r="X4439" s="14"/>
      <c r="Y4439" s="14"/>
      <c r="Z4439" s="14"/>
      <c r="AA4439" s="14"/>
      <c r="AB4439" s="14"/>
      <c r="AC4439" s="14"/>
      <c r="AD4439" s="14"/>
      <c r="AE4439" s="14"/>
      <c r="AT4439" s="255" t="s">
        <v>193</v>
      </c>
      <c r="AU4439" s="255" t="s">
        <v>82</v>
      </c>
      <c r="AV4439" s="14" t="s">
        <v>80</v>
      </c>
      <c r="AW4439" s="14" t="s">
        <v>33</v>
      </c>
      <c r="AX4439" s="14" t="s">
        <v>72</v>
      </c>
      <c r="AY4439" s="255" t="s">
        <v>180</v>
      </c>
    </row>
    <row r="4440" s="13" customFormat="1">
      <c r="A4440" s="13"/>
      <c r="B4440" s="235"/>
      <c r="C4440" s="236"/>
      <c r="D4440" s="228" t="s">
        <v>193</v>
      </c>
      <c r="E4440" s="237" t="s">
        <v>19</v>
      </c>
      <c r="F4440" s="238" t="s">
        <v>4863</v>
      </c>
      <c r="G4440" s="236"/>
      <c r="H4440" s="239">
        <v>14.832000000000001</v>
      </c>
      <c r="I4440" s="240"/>
      <c r="J4440" s="236"/>
      <c r="K4440" s="236"/>
      <c r="L4440" s="241"/>
      <c r="M4440" s="242"/>
      <c r="N4440" s="243"/>
      <c r="O4440" s="243"/>
      <c r="P4440" s="243"/>
      <c r="Q4440" s="243"/>
      <c r="R4440" s="243"/>
      <c r="S4440" s="243"/>
      <c r="T4440" s="244"/>
      <c r="U4440" s="13"/>
      <c r="V4440" s="13"/>
      <c r="W4440" s="13"/>
      <c r="X4440" s="13"/>
      <c r="Y4440" s="13"/>
      <c r="Z4440" s="13"/>
      <c r="AA4440" s="13"/>
      <c r="AB4440" s="13"/>
      <c r="AC4440" s="13"/>
      <c r="AD4440" s="13"/>
      <c r="AE4440" s="13"/>
      <c r="AT4440" s="245" t="s">
        <v>193</v>
      </c>
      <c r="AU4440" s="245" t="s">
        <v>82</v>
      </c>
      <c r="AV4440" s="13" t="s">
        <v>82</v>
      </c>
      <c r="AW4440" s="13" t="s">
        <v>33</v>
      </c>
      <c r="AX4440" s="13" t="s">
        <v>72</v>
      </c>
      <c r="AY4440" s="245" t="s">
        <v>180</v>
      </c>
    </row>
    <row r="4441" s="13" customFormat="1">
      <c r="A4441" s="13"/>
      <c r="B4441" s="235"/>
      <c r="C4441" s="236"/>
      <c r="D4441" s="228" t="s">
        <v>193</v>
      </c>
      <c r="E4441" s="237" t="s">
        <v>19</v>
      </c>
      <c r="F4441" s="238" t="s">
        <v>4864</v>
      </c>
      <c r="G4441" s="236"/>
      <c r="H4441" s="239">
        <v>11.156000000000001</v>
      </c>
      <c r="I4441" s="240"/>
      <c r="J4441" s="236"/>
      <c r="K4441" s="236"/>
      <c r="L4441" s="241"/>
      <c r="M4441" s="242"/>
      <c r="N4441" s="243"/>
      <c r="O4441" s="243"/>
      <c r="P4441" s="243"/>
      <c r="Q4441" s="243"/>
      <c r="R4441" s="243"/>
      <c r="S4441" s="243"/>
      <c r="T4441" s="244"/>
      <c r="U4441" s="13"/>
      <c r="V4441" s="13"/>
      <c r="W4441" s="13"/>
      <c r="X4441" s="13"/>
      <c r="Y4441" s="13"/>
      <c r="Z4441" s="13"/>
      <c r="AA4441" s="13"/>
      <c r="AB4441" s="13"/>
      <c r="AC4441" s="13"/>
      <c r="AD4441" s="13"/>
      <c r="AE4441" s="13"/>
      <c r="AT4441" s="245" t="s">
        <v>193</v>
      </c>
      <c r="AU4441" s="245" t="s">
        <v>82</v>
      </c>
      <c r="AV4441" s="13" t="s">
        <v>82</v>
      </c>
      <c r="AW4441" s="13" t="s">
        <v>33</v>
      </c>
      <c r="AX4441" s="13" t="s">
        <v>72</v>
      </c>
      <c r="AY4441" s="245" t="s">
        <v>180</v>
      </c>
    </row>
    <row r="4442" s="13" customFormat="1">
      <c r="A4442" s="13"/>
      <c r="B4442" s="235"/>
      <c r="C4442" s="236"/>
      <c r="D4442" s="228" t="s">
        <v>193</v>
      </c>
      <c r="E4442" s="237" t="s">
        <v>19</v>
      </c>
      <c r="F4442" s="238" t="s">
        <v>4865</v>
      </c>
      <c r="G4442" s="236"/>
      <c r="H4442" s="239">
        <v>8.5839999999999996</v>
      </c>
      <c r="I4442" s="240"/>
      <c r="J4442" s="236"/>
      <c r="K4442" s="236"/>
      <c r="L4442" s="241"/>
      <c r="M4442" s="242"/>
      <c r="N4442" s="243"/>
      <c r="O4442" s="243"/>
      <c r="P4442" s="243"/>
      <c r="Q4442" s="243"/>
      <c r="R4442" s="243"/>
      <c r="S4442" s="243"/>
      <c r="T4442" s="244"/>
      <c r="U4442" s="13"/>
      <c r="V4442" s="13"/>
      <c r="W4442" s="13"/>
      <c r="X4442" s="13"/>
      <c r="Y4442" s="13"/>
      <c r="Z4442" s="13"/>
      <c r="AA4442" s="13"/>
      <c r="AB4442" s="13"/>
      <c r="AC4442" s="13"/>
      <c r="AD4442" s="13"/>
      <c r="AE4442" s="13"/>
      <c r="AT4442" s="245" t="s">
        <v>193</v>
      </c>
      <c r="AU4442" s="245" t="s">
        <v>82</v>
      </c>
      <c r="AV4442" s="13" t="s">
        <v>82</v>
      </c>
      <c r="AW4442" s="13" t="s">
        <v>33</v>
      </c>
      <c r="AX4442" s="13" t="s">
        <v>72</v>
      </c>
      <c r="AY4442" s="245" t="s">
        <v>180</v>
      </c>
    </row>
    <row r="4443" s="13" customFormat="1">
      <c r="A4443" s="13"/>
      <c r="B4443" s="235"/>
      <c r="C4443" s="236"/>
      <c r="D4443" s="228" t="s">
        <v>193</v>
      </c>
      <c r="E4443" s="237" t="s">
        <v>19</v>
      </c>
      <c r="F4443" s="238" t="s">
        <v>4866</v>
      </c>
      <c r="G4443" s="236"/>
      <c r="H4443" s="239">
        <v>8.4849999999999994</v>
      </c>
      <c r="I4443" s="240"/>
      <c r="J4443" s="236"/>
      <c r="K4443" s="236"/>
      <c r="L4443" s="241"/>
      <c r="M4443" s="242"/>
      <c r="N4443" s="243"/>
      <c r="O4443" s="243"/>
      <c r="P4443" s="243"/>
      <c r="Q4443" s="243"/>
      <c r="R4443" s="243"/>
      <c r="S4443" s="243"/>
      <c r="T4443" s="244"/>
      <c r="U4443" s="13"/>
      <c r="V4443" s="13"/>
      <c r="W4443" s="13"/>
      <c r="X4443" s="13"/>
      <c r="Y4443" s="13"/>
      <c r="Z4443" s="13"/>
      <c r="AA4443" s="13"/>
      <c r="AB4443" s="13"/>
      <c r="AC4443" s="13"/>
      <c r="AD4443" s="13"/>
      <c r="AE4443" s="13"/>
      <c r="AT4443" s="245" t="s">
        <v>193</v>
      </c>
      <c r="AU4443" s="245" t="s">
        <v>82</v>
      </c>
      <c r="AV4443" s="13" t="s">
        <v>82</v>
      </c>
      <c r="AW4443" s="13" t="s">
        <v>33</v>
      </c>
      <c r="AX4443" s="13" t="s">
        <v>72</v>
      </c>
      <c r="AY4443" s="245" t="s">
        <v>180</v>
      </c>
    </row>
    <row r="4444" s="13" customFormat="1">
      <c r="A4444" s="13"/>
      <c r="B4444" s="235"/>
      <c r="C4444" s="236"/>
      <c r="D4444" s="228" t="s">
        <v>193</v>
      </c>
      <c r="E4444" s="237" t="s">
        <v>19</v>
      </c>
      <c r="F4444" s="238" t="s">
        <v>4867</v>
      </c>
      <c r="G4444" s="236"/>
      <c r="H4444" s="239">
        <v>11.667</v>
      </c>
      <c r="I4444" s="240"/>
      <c r="J4444" s="236"/>
      <c r="K4444" s="236"/>
      <c r="L4444" s="241"/>
      <c r="M4444" s="242"/>
      <c r="N4444" s="243"/>
      <c r="O4444" s="243"/>
      <c r="P4444" s="243"/>
      <c r="Q4444" s="243"/>
      <c r="R4444" s="243"/>
      <c r="S4444" s="243"/>
      <c r="T4444" s="244"/>
      <c r="U4444" s="13"/>
      <c r="V4444" s="13"/>
      <c r="W4444" s="13"/>
      <c r="X4444" s="13"/>
      <c r="Y4444" s="13"/>
      <c r="Z4444" s="13"/>
      <c r="AA4444" s="13"/>
      <c r="AB4444" s="13"/>
      <c r="AC4444" s="13"/>
      <c r="AD4444" s="13"/>
      <c r="AE4444" s="13"/>
      <c r="AT4444" s="245" t="s">
        <v>193</v>
      </c>
      <c r="AU4444" s="245" t="s">
        <v>82</v>
      </c>
      <c r="AV4444" s="13" t="s">
        <v>82</v>
      </c>
      <c r="AW4444" s="13" t="s">
        <v>33</v>
      </c>
      <c r="AX4444" s="13" t="s">
        <v>72</v>
      </c>
      <c r="AY4444" s="245" t="s">
        <v>180</v>
      </c>
    </row>
    <row r="4445" s="14" customFormat="1">
      <c r="A4445" s="14"/>
      <c r="B4445" s="246"/>
      <c r="C4445" s="247"/>
      <c r="D4445" s="228" t="s">
        <v>193</v>
      </c>
      <c r="E4445" s="248" t="s">
        <v>19</v>
      </c>
      <c r="F4445" s="249" t="s">
        <v>4868</v>
      </c>
      <c r="G4445" s="247"/>
      <c r="H4445" s="248" t="s">
        <v>19</v>
      </c>
      <c r="I4445" s="250"/>
      <c r="J4445" s="247"/>
      <c r="K4445" s="247"/>
      <c r="L4445" s="251"/>
      <c r="M4445" s="252"/>
      <c r="N4445" s="253"/>
      <c r="O4445" s="253"/>
      <c r="P4445" s="253"/>
      <c r="Q4445" s="253"/>
      <c r="R4445" s="253"/>
      <c r="S4445" s="253"/>
      <c r="T4445" s="254"/>
      <c r="U4445" s="14"/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4"/>
      <c r="AT4445" s="255" t="s">
        <v>193</v>
      </c>
      <c r="AU4445" s="255" t="s">
        <v>82</v>
      </c>
      <c r="AV4445" s="14" t="s">
        <v>80</v>
      </c>
      <c r="AW4445" s="14" t="s">
        <v>33</v>
      </c>
      <c r="AX4445" s="14" t="s">
        <v>72</v>
      </c>
      <c r="AY4445" s="255" t="s">
        <v>180</v>
      </c>
    </row>
    <row r="4446" s="13" customFormat="1">
      <c r="A4446" s="13"/>
      <c r="B4446" s="235"/>
      <c r="C4446" s="236"/>
      <c r="D4446" s="228" t="s">
        <v>193</v>
      </c>
      <c r="E4446" s="237" t="s">
        <v>19</v>
      </c>
      <c r="F4446" s="238" t="s">
        <v>4869</v>
      </c>
      <c r="G4446" s="236"/>
      <c r="H4446" s="239">
        <v>2.2799999999999998</v>
      </c>
      <c r="I4446" s="240"/>
      <c r="J4446" s="236"/>
      <c r="K4446" s="236"/>
      <c r="L4446" s="241"/>
      <c r="M4446" s="242"/>
      <c r="N4446" s="243"/>
      <c r="O4446" s="243"/>
      <c r="P4446" s="243"/>
      <c r="Q4446" s="243"/>
      <c r="R4446" s="243"/>
      <c r="S4446" s="243"/>
      <c r="T4446" s="244"/>
      <c r="U4446" s="13"/>
      <c r="V4446" s="13"/>
      <c r="W4446" s="13"/>
      <c r="X4446" s="13"/>
      <c r="Y4446" s="13"/>
      <c r="Z4446" s="13"/>
      <c r="AA4446" s="13"/>
      <c r="AB4446" s="13"/>
      <c r="AC4446" s="13"/>
      <c r="AD4446" s="13"/>
      <c r="AE4446" s="13"/>
      <c r="AT4446" s="245" t="s">
        <v>193</v>
      </c>
      <c r="AU4446" s="245" t="s">
        <v>82</v>
      </c>
      <c r="AV4446" s="13" t="s">
        <v>82</v>
      </c>
      <c r="AW4446" s="13" t="s">
        <v>33</v>
      </c>
      <c r="AX4446" s="13" t="s">
        <v>72</v>
      </c>
      <c r="AY4446" s="245" t="s">
        <v>180</v>
      </c>
    </row>
    <row r="4447" s="13" customFormat="1">
      <c r="A4447" s="13"/>
      <c r="B4447" s="235"/>
      <c r="C4447" s="236"/>
      <c r="D4447" s="228" t="s">
        <v>193</v>
      </c>
      <c r="E4447" s="237" t="s">
        <v>19</v>
      </c>
      <c r="F4447" s="238" t="s">
        <v>4870</v>
      </c>
      <c r="G4447" s="236"/>
      <c r="H4447" s="239">
        <v>11.551</v>
      </c>
      <c r="I4447" s="240"/>
      <c r="J4447" s="236"/>
      <c r="K4447" s="236"/>
      <c r="L4447" s="241"/>
      <c r="M4447" s="242"/>
      <c r="N4447" s="243"/>
      <c r="O4447" s="243"/>
      <c r="P4447" s="243"/>
      <c r="Q4447" s="243"/>
      <c r="R4447" s="243"/>
      <c r="S4447" s="243"/>
      <c r="T4447" s="244"/>
      <c r="U4447" s="13"/>
      <c r="V4447" s="13"/>
      <c r="W4447" s="13"/>
      <c r="X4447" s="13"/>
      <c r="Y4447" s="13"/>
      <c r="Z4447" s="13"/>
      <c r="AA4447" s="13"/>
      <c r="AB4447" s="13"/>
      <c r="AC4447" s="13"/>
      <c r="AD4447" s="13"/>
      <c r="AE4447" s="13"/>
      <c r="AT4447" s="245" t="s">
        <v>193</v>
      </c>
      <c r="AU4447" s="245" t="s">
        <v>82</v>
      </c>
      <c r="AV4447" s="13" t="s">
        <v>82</v>
      </c>
      <c r="AW4447" s="13" t="s">
        <v>33</v>
      </c>
      <c r="AX4447" s="13" t="s">
        <v>72</v>
      </c>
      <c r="AY4447" s="245" t="s">
        <v>180</v>
      </c>
    </row>
    <row r="4448" s="13" customFormat="1">
      <c r="A4448" s="13"/>
      <c r="B4448" s="235"/>
      <c r="C4448" s="236"/>
      <c r="D4448" s="228" t="s">
        <v>193</v>
      </c>
      <c r="E4448" s="237" t="s">
        <v>19</v>
      </c>
      <c r="F4448" s="238" t="s">
        <v>4871</v>
      </c>
      <c r="G4448" s="236"/>
      <c r="H4448" s="239">
        <v>8.8499999999999996</v>
      </c>
      <c r="I4448" s="240"/>
      <c r="J4448" s="236"/>
      <c r="K4448" s="236"/>
      <c r="L4448" s="241"/>
      <c r="M4448" s="242"/>
      <c r="N4448" s="243"/>
      <c r="O4448" s="243"/>
      <c r="P4448" s="243"/>
      <c r="Q4448" s="243"/>
      <c r="R4448" s="243"/>
      <c r="S4448" s="243"/>
      <c r="T4448" s="244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45" t="s">
        <v>193</v>
      </c>
      <c r="AU4448" s="245" t="s">
        <v>82</v>
      </c>
      <c r="AV4448" s="13" t="s">
        <v>82</v>
      </c>
      <c r="AW4448" s="13" t="s">
        <v>33</v>
      </c>
      <c r="AX4448" s="13" t="s">
        <v>72</v>
      </c>
      <c r="AY4448" s="245" t="s">
        <v>180</v>
      </c>
    </row>
    <row r="4449" s="14" customFormat="1">
      <c r="A4449" s="14"/>
      <c r="B4449" s="246"/>
      <c r="C4449" s="247"/>
      <c r="D4449" s="228" t="s">
        <v>193</v>
      </c>
      <c r="E4449" s="248" t="s">
        <v>19</v>
      </c>
      <c r="F4449" s="249" t="s">
        <v>4872</v>
      </c>
      <c r="G4449" s="247"/>
      <c r="H4449" s="248" t="s">
        <v>19</v>
      </c>
      <c r="I4449" s="250"/>
      <c r="J4449" s="247"/>
      <c r="K4449" s="247"/>
      <c r="L4449" s="251"/>
      <c r="M4449" s="252"/>
      <c r="N4449" s="253"/>
      <c r="O4449" s="253"/>
      <c r="P4449" s="253"/>
      <c r="Q4449" s="253"/>
      <c r="R4449" s="253"/>
      <c r="S4449" s="253"/>
      <c r="T4449" s="254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T4449" s="255" t="s">
        <v>193</v>
      </c>
      <c r="AU4449" s="255" t="s">
        <v>82</v>
      </c>
      <c r="AV4449" s="14" t="s">
        <v>80</v>
      </c>
      <c r="AW4449" s="14" t="s">
        <v>33</v>
      </c>
      <c r="AX4449" s="14" t="s">
        <v>72</v>
      </c>
      <c r="AY4449" s="255" t="s">
        <v>180</v>
      </c>
    </row>
    <row r="4450" s="13" customFormat="1">
      <c r="A4450" s="13"/>
      <c r="B4450" s="235"/>
      <c r="C4450" s="236"/>
      <c r="D4450" s="228" t="s">
        <v>193</v>
      </c>
      <c r="E4450" s="237" t="s">
        <v>19</v>
      </c>
      <c r="F4450" s="238" t="s">
        <v>4873</v>
      </c>
      <c r="G4450" s="236"/>
      <c r="H4450" s="239">
        <v>2.2200000000000002</v>
      </c>
      <c r="I4450" s="240"/>
      <c r="J4450" s="236"/>
      <c r="K4450" s="236"/>
      <c r="L4450" s="241"/>
      <c r="M4450" s="242"/>
      <c r="N4450" s="243"/>
      <c r="O4450" s="243"/>
      <c r="P4450" s="243"/>
      <c r="Q4450" s="243"/>
      <c r="R4450" s="243"/>
      <c r="S4450" s="243"/>
      <c r="T4450" s="244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T4450" s="245" t="s">
        <v>193</v>
      </c>
      <c r="AU4450" s="245" t="s">
        <v>82</v>
      </c>
      <c r="AV4450" s="13" t="s">
        <v>82</v>
      </c>
      <c r="AW4450" s="13" t="s">
        <v>33</v>
      </c>
      <c r="AX4450" s="13" t="s">
        <v>72</v>
      </c>
      <c r="AY4450" s="245" t="s">
        <v>180</v>
      </c>
    </row>
    <row r="4451" s="14" customFormat="1">
      <c r="A4451" s="14"/>
      <c r="B4451" s="246"/>
      <c r="C4451" s="247"/>
      <c r="D4451" s="228" t="s">
        <v>193</v>
      </c>
      <c r="E4451" s="248" t="s">
        <v>19</v>
      </c>
      <c r="F4451" s="249" t="s">
        <v>4874</v>
      </c>
      <c r="G4451" s="247"/>
      <c r="H4451" s="248" t="s">
        <v>19</v>
      </c>
      <c r="I4451" s="250"/>
      <c r="J4451" s="247"/>
      <c r="K4451" s="247"/>
      <c r="L4451" s="251"/>
      <c r="M4451" s="252"/>
      <c r="N4451" s="253"/>
      <c r="O4451" s="253"/>
      <c r="P4451" s="253"/>
      <c r="Q4451" s="253"/>
      <c r="R4451" s="253"/>
      <c r="S4451" s="253"/>
      <c r="T4451" s="254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T4451" s="255" t="s">
        <v>193</v>
      </c>
      <c r="AU4451" s="255" t="s">
        <v>82</v>
      </c>
      <c r="AV4451" s="14" t="s">
        <v>80</v>
      </c>
      <c r="AW4451" s="14" t="s">
        <v>33</v>
      </c>
      <c r="AX4451" s="14" t="s">
        <v>72</v>
      </c>
      <c r="AY4451" s="255" t="s">
        <v>180</v>
      </c>
    </row>
    <row r="4452" s="13" customFormat="1">
      <c r="A4452" s="13"/>
      <c r="B4452" s="235"/>
      <c r="C4452" s="236"/>
      <c r="D4452" s="228" t="s">
        <v>193</v>
      </c>
      <c r="E4452" s="237" t="s">
        <v>19</v>
      </c>
      <c r="F4452" s="238" t="s">
        <v>4875</v>
      </c>
      <c r="G4452" s="236"/>
      <c r="H4452" s="239">
        <v>48.305</v>
      </c>
      <c r="I4452" s="240"/>
      <c r="J4452" s="236"/>
      <c r="K4452" s="236"/>
      <c r="L4452" s="241"/>
      <c r="M4452" s="242"/>
      <c r="N4452" s="243"/>
      <c r="O4452" s="243"/>
      <c r="P4452" s="243"/>
      <c r="Q4452" s="243"/>
      <c r="R4452" s="243"/>
      <c r="S4452" s="243"/>
      <c r="T4452" s="244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45" t="s">
        <v>193</v>
      </c>
      <c r="AU4452" s="245" t="s">
        <v>82</v>
      </c>
      <c r="AV4452" s="13" t="s">
        <v>82</v>
      </c>
      <c r="AW4452" s="13" t="s">
        <v>33</v>
      </c>
      <c r="AX4452" s="13" t="s">
        <v>72</v>
      </c>
      <c r="AY4452" s="245" t="s">
        <v>180</v>
      </c>
    </row>
    <row r="4453" s="14" customFormat="1">
      <c r="A4453" s="14"/>
      <c r="B4453" s="246"/>
      <c r="C4453" s="247"/>
      <c r="D4453" s="228" t="s">
        <v>193</v>
      </c>
      <c r="E4453" s="248" t="s">
        <v>19</v>
      </c>
      <c r="F4453" s="249" t="s">
        <v>1729</v>
      </c>
      <c r="G4453" s="247"/>
      <c r="H4453" s="248" t="s">
        <v>19</v>
      </c>
      <c r="I4453" s="250"/>
      <c r="J4453" s="247"/>
      <c r="K4453" s="247"/>
      <c r="L4453" s="251"/>
      <c r="M4453" s="252"/>
      <c r="N4453" s="253"/>
      <c r="O4453" s="253"/>
      <c r="P4453" s="253"/>
      <c r="Q4453" s="253"/>
      <c r="R4453" s="253"/>
      <c r="S4453" s="253"/>
      <c r="T4453" s="254"/>
      <c r="U4453" s="14"/>
      <c r="V4453" s="14"/>
      <c r="W4453" s="14"/>
      <c r="X4453" s="14"/>
      <c r="Y4453" s="14"/>
      <c r="Z4453" s="14"/>
      <c r="AA4453" s="14"/>
      <c r="AB4453" s="14"/>
      <c r="AC4453" s="14"/>
      <c r="AD4453" s="14"/>
      <c r="AE4453" s="14"/>
      <c r="AT4453" s="255" t="s">
        <v>193</v>
      </c>
      <c r="AU4453" s="255" t="s">
        <v>82</v>
      </c>
      <c r="AV4453" s="14" t="s">
        <v>80</v>
      </c>
      <c r="AW4453" s="14" t="s">
        <v>33</v>
      </c>
      <c r="AX4453" s="14" t="s">
        <v>72</v>
      </c>
      <c r="AY4453" s="255" t="s">
        <v>180</v>
      </c>
    </row>
    <row r="4454" s="14" customFormat="1">
      <c r="A4454" s="14"/>
      <c r="B4454" s="246"/>
      <c r="C4454" s="247"/>
      <c r="D4454" s="228" t="s">
        <v>193</v>
      </c>
      <c r="E4454" s="248" t="s">
        <v>19</v>
      </c>
      <c r="F4454" s="249" t="s">
        <v>4876</v>
      </c>
      <c r="G4454" s="247"/>
      <c r="H4454" s="248" t="s">
        <v>19</v>
      </c>
      <c r="I4454" s="250"/>
      <c r="J4454" s="247"/>
      <c r="K4454" s="247"/>
      <c r="L4454" s="251"/>
      <c r="M4454" s="252"/>
      <c r="N4454" s="253"/>
      <c r="O4454" s="253"/>
      <c r="P4454" s="253"/>
      <c r="Q4454" s="253"/>
      <c r="R4454" s="253"/>
      <c r="S4454" s="253"/>
      <c r="T4454" s="254"/>
      <c r="U4454" s="14"/>
      <c r="V4454" s="14"/>
      <c r="W4454" s="14"/>
      <c r="X4454" s="14"/>
      <c r="Y4454" s="14"/>
      <c r="Z4454" s="14"/>
      <c r="AA4454" s="14"/>
      <c r="AB4454" s="14"/>
      <c r="AC4454" s="14"/>
      <c r="AD4454" s="14"/>
      <c r="AE4454" s="14"/>
      <c r="AT4454" s="255" t="s">
        <v>193</v>
      </c>
      <c r="AU4454" s="255" t="s">
        <v>82</v>
      </c>
      <c r="AV4454" s="14" t="s">
        <v>80</v>
      </c>
      <c r="AW4454" s="14" t="s">
        <v>33</v>
      </c>
      <c r="AX4454" s="14" t="s">
        <v>72</v>
      </c>
      <c r="AY4454" s="255" t="s">
        <v>180</v>
      </c>
    </row>
    <row r="4455" s="13" customFormat="1">
      <c r="A4455" s="13"/>
      <c r="B4455" s="235"/>
      <c r="C4455" s="236"/>
      <c r="D4455" s="228" t="s">
        <v>193</v>
      </c>
      <c r="E4455" s="237" t="s">
        <v>19</v>
      </c>
      <c r="F4455" s="238" t="s">
        <v>4877</v>
      </c>
      <c r="G4455" s="236"/>
      <c r="H4455" s="239">
        <v>2.169</v>
      </c>
      <c r="I4455" s="240"/>
      <c r="J4455" s="236"/>
      <c r="K4455" s="236"/>
      <c r="L4455" s="241"/>
      <c r="M4455" s="242"/>
      <c r="N4455" s="243"/>
      <c r="O4455" s="243"/>
      <c r="P4455" s="243"/>
      <c r="Q4455" s="243"/>
      <c r="R4455" s="243"/>
      <c r="S4455" s="243"/>
      <c r="T4455" s="244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45" t="s">
        <v>193</v>
      </c>
      <c r="AU4455" s="245" t="s">
        <v>82</v>
      </c>
      <c r="AV4455" s="13" t="s">
        <v>82</v>
      </c>
      <c r="AW4455" s="13" t="s">
        <v>33</v>
      </c>
      <c r="AX4455" s="13" t="s">
        <v>72</v>
      </c>
      <c r="AY4455" s="245" t="s">
        <v>180</v>
      </c>
    </row>
    <row r="4456" s="14" customFormat="1">
      <c r="A4456" s="14"/>
      <c r="B4456" s="246"/>
      <c r="C4456" s="247"/>
      <c r="D4456" s="228" t="s">
        <v>193</v>
      </c>
      <c r="E4456" s="248" t="s">
        <v>19</v>
      </c>
      <c r="F4456" s="249" t="s">
        <v>1730</v>
      </c>
      <c r="G4456" s="247"/>
      <c r="H4456" s="248" t="s">
        <v>19</v>
      </c>
      <c r="I4456" s="250"/>
      <c r="J4456" s="247"/>
      <c r="K4456" s="247"/>
      <c r="L4456" s="251"/>
      <c r="M4456" s="252"/>
      <c r="N4456" s="253"/>
      <c r="O4456" s="253"/>
      <c r="P4456" s="253"/>
      <c r="Q4456" s="253"/>
      <c r="R4456" s="253"/>
      <c r="S4456" s="253"/>
      <c r="T4456" s="254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T4456" s="255" t="s">
        <v>193</v>
      </c>
      <c r="AU4456" s="255" t="s">
        <v>82</v>
      </c>
      <c r="AV4456" s="14" t="s">
        <v>80</v>
      </c>
      <c r="AW4456" s="14" t="s">
        <v>33</v>
      </c>
      <c r="AX4456" s="14" t="s">
        <v>72</v>
      </c>
      <c r="AY4456" s="255" t="s">
        <v>180</v>
      </c>
    </row>
    <row r="4457" s="13" customFormat="1">
      <c r="A4457" s="13"/>
      <c r="B4457" s="235"/>
      <c r="C4457" s="236"/>
      <c r="D4457" s="228" t="s">
        <v>193</v>
      </c>
      <c r="E4457" s="237" t="s">
        <v>19</v>
      </c>
      <c r="F4457" s="238" t="s">
        <v>4878</v>
      </c>
      <c r="G4457" s="236"/>
      <c r="H4457" s="239">
        <v>27.907</v>
      </c>
      <c r="I4457" s="240"/>
      <c r="J4457" s="236"/>
      <c r="K4457" s="236"/>
      <c r="L4457" s="241"/>
      <c r="M4457" s="242"/>
      <c r="N4457" s="243"/>
      <c r="O4457" s="243"/>
      <c r="P4457" s="243"/>
      <c r="Q4457" s="243"/>
      <c r="R4457" s="243"/>
      <c r="S4457" s="243"/>
      <c r="T4457" s="244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T4457" s="245" t="s">
        <v>193</v>
      </c>
      <c r="AU4457" s="245" t="s">
        <v>82</v>
      </c>
      <c r="AV4457" s="13" t="s">
        <v>82</v>
      </c>
      <c r="AW4457" s="13" t="s">
        <v>33</v>
      </c>
      <c r="AX4457" s="13" t="s">
        <v>72</v>
      </c>
      <c r="AY4457" s="245" t="s">
        <v>180</v>
      </c>
    </row>
    <row r="4458" s="13" customFormat="1">
      <c r="A4458" s="13"/>
      <c r="B4458" s="235"/>
      <c r="C4458" s="236"/>
      <c r="D4458" s="228" t="s">
        <v>193</v>
      </c>
      <c r="E4458" s="237" t="s">
        <v>19</v>
      </c>
      <c r="F4458" s="238" t="s">
        <v>4879</v>
      </c>
      <c r="G4458" s="236"/>
      <c r="H4458" s="239">
        <v>33.475999999999999</v>
      </c>
      <c r="I4458" s="240"/>
      <c r="J4458" s="236"/>
      <c r="K4458" s="236"/>
      <c r="L4458" s="241"/>
      <c r="M4458" s="242"/>
      <c r="N4458" s="243"/>
      <c r="O4458" s="243"/>
      <c r="P4458" s="243"/>
      <c r="Q4458" s="243"/>
      <c r="R4458" s="243"/>
      <c r="S4458" s="243"/>
      <c r="T4458" s="244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45" t="s">
        <v>193</v>
      </c>
      <c r="AU4458" s="245" t="s">
        <v>82</v>
      </c>
      <c r="AV4458" s="13" t="s">
        <v>82</v>
      </c>
      <c r="AW4458" s="13" t="s">
        <v>33</v>
      </c>
      <c r="AX4458" s="13" t="s">
        <v>72</v>
      </c>
      <c r="AY4458" s="245" t="s">
        <v>180</v>
      </c>
    </row>
    <row r="4459" s="13" customFormat="1">
      <c r="A4459" s="13"/>
      <c r="B4459" s="235"/>
      <c r="C4459" s="236"/>
      <c r="D4459" s="228" t="s">
        <v>193</v>
      </c>
      <c r="E4459" s="237" t="s">
        <v>19</v>
      </c>
      <c r="F4459" s="238" t="s">
        <v>2422</v>
      </c>
      <c r="G4459" s="236"/>
      <c r="H4459" s="239">
        <v>-1.377</v>
      </c>
      <c r="I4459" s="240"/>
      <c r="J4459" s="236"/>
      <c r="K4459" s="236"/>
      <c r="L4459" s="241"/>
      <c r="M4459" s="242"/>
      <c r="N4459" s="243"/>
      <c r="O4459" s="243"/>
      <c r="P4459" s="243"/>
      <c r="Q4459" s="243"/>
      <c r="R4459" s="243"/>
      <c r="S4459" s="243"/>
      <c r="T4459" s="244"/>
      <c r="U4459" s="13"/>
      <c r="V4459" s="13"/>
      <c r="W4459" s="13"/>
      <c r="X4459" s="13"/>
      <c r="Y4459" s="13"/>
      <c r="Z4459" s="13"/>
      <c r="AA4459" s="13"/>
      <c r="AB4459" s="13"/>
      <c r="AC4459" s="13"/>
      <c r="AD4459" s="13"/>
      <c r="AE4459" s="13"/>
      <c r="AT4459" s="245" t="s">
        <v>193</v>
      </c>
      <c r="AU4459" s="245" t="s">
        <v>82</v>
      </c>
      <c r="AV4459" s="13" t="s">
        <v>82</v>
      </c>
      <c r="AW4459" s="13" t="s">
        <v>33</v>
      </c>
      <c r="AX4459" s="13" t="s">
        <v>72</v>
      </c>
      <c r="AY4459" s="245" t="s">
        <v>180</v>
      </c>
    </row>
    <row r="4460" s="13" customFormat="1">
      <c r="A4460" s="13"/>
      <c r="B4460" s="235"/>
      <c r="C4460" s="236"/>
      <c r="D4460" s="228" t="s">
        <v>193</v>
      </c>
      <c r="E4460" s="237" t="s">
        <v>19</v>
      </c>
      <c r="F4460" s="238" t="s">
        <v>1793</v>
      </c>
      <c r="G4460" s="236"/>
      <c r="H4460" s="239">
        <v>-7.3499999999999996</v>
      </c>
      <c r="I4460" s="240"/>
      <c r="J4460" s="236"/>
      <c r="K4460" s="236"/>
      <c r="L4460" s="241"/>
      <c r="M4460" s="242"/>
      <c r="N4460" s="243"/>
      <c r="O4460" s="243"/>
      <c r="P4460" s="243"/>
      <c r="Q4460" s="243"/>
      <c r="R4460" s="243"/>
      <c r="S4460" s="243"/>
      <c r="T4460" s="244"/>
      <c r="U4460" s="13"/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3"/>
      <c r="AT4460" s="245" t="s">
        <v>193</v>
      </c>
      <c r="AU4460" s="245" t="s">
        <v>82</v>
      </c>
      <c r="AV4460" s="13" t="s">
        <v>82</v>
      </c>
      <c r="AW4460" s="13" t="s">
        <v>33</v>
      </c>
      <c r="AX4460" s="13" t="s">
        <v>72</v>
      </c>
      <c r="AY4460" s="245" t="s">
        <v>180</v>
      </c>
    </row>
    <row r="4461" s="14" customFormat="1">
      <c r="A4461" s="14"/>
      <c r="B4461" s="246"/>
      <c r="C4461" s="247"/>
      <c r="D4461" s="228" t="s">
        <v>193</v>
      </c>
      <c r="E4461" s="248" t="s">
        <v>19</v>
      </c>
      <c r="F4461" s="249" t="s">
        <v>4880</v>
      </c>
      <c r="G4461" s="247"/>
      <c r="H4461" s="248" t="s">
        <v>19</v>
      </c>
      <c r="I4461" s="250"/>
      <c r="J4461" s="247"/>
      <c r="K4461" s="247"/>
      <c r="L4461" s="251"/>
      <c r="M4461" s="252"/>
      <c r="N4461" s="253"/>
      <c r="O4461" s="253"/>
      <c r="P4461" s="253"/>
      <c r="Q4461" s="253"/>
      <c r="R4461" s="253"/>
      <c r="S4461" s="253"/>
      <c r="T4461" s="254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T4461" s="255" t="s">
        <v>193</v>
      </c>
      <c r="AU4461" s="255" t="s">
        <v>82</v>
      </c>
      <c r="AV4461" s="14" t="s">
        <v>80</v>
      </c>
      <c r="AW4461" s="14" t="s">
        <v>33</v>
      </c>
      <c r="AX4461" s="14" t="s">
        <v>72</v>
      </c>
      <c r="AY4461" s="255" t="s">
        <v>180</v>
      </c>
    </row>
    <row r="4462" s="13" customFormat="1">
      <c r="A4462" s="13"/>
      <c r="B4462" s="235"/>
      <c r="C4462" s="236"/>
      <c r="D4462" s="228" t="s">
        <v>193</v>
      </c>
      <c r="E4462" s="237" t="s">
        <v>19</v>
      </c>
      <c r="F4462" s="238" t="s">
        <v>4881</v>
      </c>
      <c r="G4462" s="236"/>
      <c r="H4462" s="239">
        <v>5.4000000000000004</v>
      </c>
      <c r="I4462" s="240"/>
      <c r="J4462" s="236"/>
      <c r="K4462" s="236"/>
      <c r="L4462" s="241"/>
      <c r="M4462" s="242"/>
      <c r="N4462" s="243"/>
      <c r="O4462" s="243"/>
      <c r="P4462" s="243"/>
      <c r="Q4462" s="243"/>
      <c r="R4462" s="243"/>
      <c r="S4462" s="243"/>
      <c r="T4462" s="244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T4462" s="245" t="s">
        <v>193</v>
      </c>
      <c r="AU4462" s="245" t="s">
        <v>82</v>
      </c>
      <c r="AV4462" s="13" t="s">
        <v>82</v>
      </c>
      <c r="AW4462" s="13" t="s">
        <v>33</v>
      </c>
      <c r="AX4462" s="13" t="s">
        <v>72</v>
      </c>
      <c r="AY4462" s="245" t="s">
        <v>180</v>
      </c>
    </row>
    <row r="4463" s="13" customFormat="1">
      <c r="A4463" s="13"/>
      <c r="B4463" s="235"/>
      <c r="C4463" s="236"/>
      <c r="D4463" s="228" t="s">
        <v>193</v>
      </c>
      <c r="E4463" s="237" t="s">
        <v>19</v>
      </c>
      <c r="F4463" s="238" t="s">
        <v>4882</v>
      </c>
      <c r="G4463" s="236"/>
      <c r="H4463" s="239">
        <v>7.5</v>
      </c>
      <c r="I4463" s="240"/>
      <c r="J4463" s="236"/>
      <c r="K4463" s="236"/>
      <c r="L4463" s="241"/>
      <c r="M4463" s="242"/>
      <c r="N4463" s="243"/>
      <c r="O4463" s="243"/>
      <c r="P4463" s="243"/>
      <c r="Q4463" s="243"/>
      <c r="R4463" s="243"/>
      <c r="S4463" s="243"/>
      <c r="T4463" s="244"/>
      <c r="U4463" s="13"/>
      <c r="V4463" s="13"/>
      <c r="W4463" s="13"/>
      <c r="X4463" s="13"/>
      <c r="Y4463" s="13"/>
      <c r="Z4463" s="13"/>
      <c r="AA4463" s="13"/>
      <c r="AB4463" s="13"/>
      <c r="AC4463" s="13"/>
      <c r="AD4463" s="13"/>
      <c r="AE4463" s="13"/>
      <c r="AT4463" s="245" t="s">
        <v>193</v>
      </c>
      <c r="AU4463" s="245" t="s">
        <v>82</v>
      </c>
      <c r="AV4463" s="13" t="s">
        <v>82</v>
      </c>
      <c r="AW4463" s="13" t="s">
        <v>33</v>
      </c>
      <c r="AX4463" s="13" t="s">
        <v>72</v>
      </c>
      <c r="AY4463" s="245" t="s">
        <v>180</v>
      </c>
    </row>
    <row r="4464" s="14" customFormat="1">
      <c r="A4464" s="14"/>
      <c r="B4464" s="246"/>
      <c r="C4464" s="247"/>
      <c r="D4464" s="228" t="s">
        <v>193</v>
      </c>
      <c r="E4464" s="248" t="s">
        <v>19</v>
      </c>
      <c r="F4464" s="249" t="s">
        <v>4883</v>
      </c>
      <c r="G4464" s="247"/>
      <c r="H4464" s="248" t="s">
        <v>19</v>
      </c>
      <c r="I4464" s="250"/>
      <c r="J4464" s="247"/>
      <c r="K4464" s="247"/>
      <c r="L4464" s="251"/>
      <c r="M4464" s="252"/>
      <c r="N4464" s="253"/>
      <c r="O4464" s="253"/>
      <c r="P4464" s="253"/>
      <c r="Q4464" s="253"/>
      <c r="R4464" s="253"/>
      <c r="S4464" s="253"/>
      <c r="T4464" s="254"/>
      <c r="U4464" s="14"/>
      <c r="V4464" s="14"/>
      <c r="W4464" s="14"/>
      <c r="X4464" s="14"/>
      <c r="Y4464" s="14"/>
      <c r="Z4464" s="14"/>
      <c r="AA4464" s="14"/>
      <c r="AB4464" s="14"/>
      <c r="AC4464" s="14"/>
      <c r="AD4464" s="14"/>
      <c r="AE4464" s="14"/>
      <c r="AT4464" s="255" t="s">
        <v>193</v>
      </c>
      <c r="AU4464" s="255" t="s">
        <v>82</v>
      </c>
      <c r="AV4464" s="14" t="s">
        <v>80</v>
      </c>
      <c r="AW4464" s="14" t="s">
        <v>33</v>
      </c>
      <c r="AX4464" s="14" t="s">
        <v>72</v>
      </c>
      <c r="AY4464" s="255" t="s">
        <v>180</v>
      </c>
    </row>
    <row r="4465" s="13" customFormat="1">
      <c r="A4465" s="13"/>
      <c r="B4465" s="235"/>
      <c r="C4465" s="236"/>
      <c r="D4465" s="228" t="s">
        <v>193</v>
      </c>
      <c r="E4465" s="237" t="s">
        <v>19</v>
      </c>
      <c r="F4465" s="238" t="s">
        <v>4884</v>
      </c>
      <c r="G4465" s="236"/>
      <c r="H4465" s="239">
        <v>12.183</v>
      </c>
      <c r="I4465" s="240"/>
      <c r="J4465" s="236"/>
      <c r="K4465" s="236"/>
      <c r="L4465" s="241"/>
      <c r="M4465" s="242"/>
      <c r="N4465" s="243"/>
      <c r="O4465" s="243"/>
      <c r="P4465" s="243"/>
      <c r="Q4465" s="243"/>
      <c r="R4465" s="243"/>
      <c r="S4465" s="243"/>
      <c r="T4465" s="244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45" t="s">
        <v>193</v>
      </c>
      <c r="AU4465" s="245" t="s">
        <v>82</v>
      </c>
      <c r="AV4465" s="13" t="s">
        <v>82</v>
      </c>
      <c r="AW4465" s="13" t="s">
        <v>33</v>
      </c>
      <c r="AX4465" s="13" t="s">
        <v>72</v>
      </c>
      <c r="AY4465" s="245" t="s">
        <v>180</v>
      </c>
    </row>
    <row r="4466" s="16" customFormat="1">
      <c r="A4466" s="16"/>
      <c r="B4466" s="267"/>
      <c r="C4466" s="268"/>
      <c r="D4466" s="228" t="s">
        <v>193</v>
      </c>
      <c r="E4466" s="269" t="s">
        <v>19</v>
      </c>
      <c r="F4466" s="270" t="s">
        <v>473</v>
      </c>
      <c r="G4466" s="268"/>
      <c r="H4466" s="271">
        <v>207.83800000000002</v>
      </c>
      <c r="I4466" s="272"/>
      <c r="J4466" s="268"/>
      <c r="K4466" s="268"/>
      <c r="L4466" s="273"/>
      <c r="M4466" s="274"/>
      <c r="N4466" s="275"/>
      <c r="O4466" s="275"/>
      <c r="P4466" s="275"/>
      <c r="Q4466" s="275"/>
      <c r="R4466" s="275"/>
      <c r="S4466" s="275"/>
      <c r="T4466" s="276"/>
      <c r="U4466" s="16"/>
      <c r="V4466" s="16"/>
      <c r="W4466" s="16"/>
      <c r="X4466" s="16"/>
      <c r="Y4466" s="16"/>
      <c r="Z4466" s="16"/>
      <c r="AA4466" s="16"/>
      <c r="AB4466" s="16"/>
      <c r="AC4466" s="16"/>
      <c r="AD4466" s="16"/>
      <c r="AE4466" s="16"/>
      <c r="AT4466" s="277" t="s">
        <v>193</v>
      </c>
      <c r="AU4466" s="277" t="s">
        <v>82</v>
      </c>
      <c r="AV4466" s="16" t="s">
        <v>100</v>
      </c>
      <c r="AW4466" s="16" t="s">
        <v>33</v>
      </c>
      <c r="AX4466" s="16" t="s">
        <v>72</v>
      </c>
      <c r="AY4466" s="277" t="s">
        <v>180</v>
      </c>
    </row>
    <row r="4467" s="14" customFormat="1">
      <c r="A4467" s="14"/>
      <c r="B4467" s="246"/>
      <c r="C4467" s="247"/>
      <c r="D4467" s="228" t="s">
        <v>193</v>
      </c>
      <c r="E4467" s="248" t="s">
        <v>19</v>
      </c>
      <c r="F4467" s="249" t="s">
        <v>1774</v>
      </c>
      <c r="G4467" s="247"/>
      <c r="H4467" s="248" t="s">
        <v>19</v>
      </c>
      <c r="I4467" s="250"/>
      <c r="J4467" s="247"/>
      <c r="K4467" s="247"/>
      <c r="L4467" s="251"/>
      <c r="M4467" s="252"/>
      <c r="N4467" s="253"/>
      <c r="O4467" s="253"/>
      <c r="P4467" s="253"/>
      <c r="Q4467" s="253"/>
      <c r="R4467" s="253"/>
      <c r="S4467" s="253"/>
      <c r="T4467" s="254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T4467" s="255" t="s">
        <v>193</v>
      </c>
      <c r="AU4467" s="255" t="s">
        <v>82</v>
      </c>
      <c r="AV4467" s="14" t="s">
        <v>80</v>
      </c>
      <c r="AW4467" s="14" t="s">
        <v>33</v>
      </c>
      <c r="AX4467" s="14" t="s">
        <v>72</v>
      </c>
      <c r="AY4467" s="255" t="s">
        <v>180</v>
      </c>
    </row>
    <row r="4468" s="14" customFormat="1">
      <c r="A4468" s="14"/>
      <c r="B4468" s="246"/>
      <c r="C4468" s="247"/>
      <c r="D4468" s="228" t="s">
        <v>193</v>
      </c>
      <c r="E4468" s="248" t="s">
        <v>19</v>
      </c>
      <c r="F4468" s="249" t="s">
        <v>2461</v>
      </c>
      <c r="G4468" s="247"/>
      <c r="H4468" s="248" t="s">
        <v>19</v>
      </c>
      <c r="I4468" s="250"/>
      <c r="J4468" s="247"/>
      <c r="K4468" s="247"/>
      <c r="L4468" s="251"/>
      <c r="M4468" s="252"/>
      <c r="N4468" s="253"/>
      <c r="O4468" s="253"/>
      <c r="P4468" s="253"/>
      <c r="Q4468" s="253"/>
      <c r="R4468" s="253"/>
      <c r="S4468" s="253"/>
      <c r="T4468" s="254"/>
      <c r="U4468" s="14"/>
      <c r="V4468" s="14"/>
      <c r="W4468" s="14"/>
      <c r="X4468" s="14"/>
      <c r="Y4468" s="14"/>
      <c r="Z4468" s="14"/>
      <c r="AA4468" s="14"/>
      <c r="AB4468" s="14"/>
      <c r="AC4468" s="14"/>
      <c r="AD4468" s="14"/>
      <c r="AE4468" s="14"/>
      <c r="AT4468" s="255" t="s">
        <v>193</v>
      </c>
      <c r="AU4468" s="255" t="s">
        <v>82</v>
      </c>
      <c r="AV4468" s="14" t="s">
        <v>80</v>
      </c>
      <c r="AW4468" s="14" t="s">
        <v>33</v>
      </c>
      <c r="AX4468" s="14" t="s">
        <v>72</v>
      </c>
      <c r="AY4468" s="255" t="s">
        <v>180</v>
      </c>
    </row>
    <row r="4469" s="13" customFormat="1">
      <c r="A4469" s="13"/>
      <c r="B4469" s="235"/>
      <c r="C4469" s="236"/>
      <c r="D4469" s="228" t="s">
        <v>193</v>
      </c>
      <c r="E4469" s="237" t="s">
        <v>19</v>
      </c>
      <c r="F4469" s="238" t="s">
        <v>4885</v>
      </c>
      <c r="G4469" s="236"/>
      <c r="H4469" s="239">
        <v>1.74</v>
      </c>
      <c r="I4469" s="240"/>
      <c r="J4469" s="236"/>
      <c r="K4469" s="236"/>
      <c r="L4469" s="241"/>
      <c r="M4469" s="242"/>
      <c r="N4469" s="243"/>
      <c r="O4469" s="243"/>
      <c r="P4469" s="243"/>
      <c r="Q4469" s="243"/>
      <c r="R4469" s="243"/>
      <c r="S4469" s="243"/>
      <c r="T4469" s="244"/>
      <c r="U4469" s="13"/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3"/>
      <c r="AT4469" s="245" t="s">
        <v>193</v>
      </c>
      <c r="AU4469" s="245" t="s">
        <v>82</v>
      </c>
      <c r="AV4469" s="13" t="s">
        <v>82</v>
      </c>
      <c r="AW4469" s="13" t="s">
        <v>33</v>
      </c>
      <c r="AX4469" s="13" t="s">
        <v>72</v>
      </c>
      <c r="AY4469" s="245" t="s">
        <v>180</v>
      </c>
    </row>
    <row r="4470" s="13" customFormat="1">
      <c r="A4470" s="13"/>
      <c r="B4470" s="235"/>
      <c r="C4470" s="236"/>
      <c r="D4470" s="228" t="s">
        <v>193</v>
      </c>
      <c r="E4470" s="237" t="s">
        <v>19</v>
      </c>
      <c r="F4470" s="238" t="s">
        <v>4886</v>
      </c>
      <c r="G4470" s="236"/>
      <c r="H4470" s="239">
        <v>32.280000000000001</v>
      </c>
      <c r="I4470" s="240"/>
      <c r="J4470" s="236"/>
      <c r="K4470" s="236"/>
      <c r="L4470" s="241"/>
      <c r="M4470" s="242"/>
      <c r="N4470" s="243"/>
      <c r="O4470" s="243"/>
      <c r="P4470" s="243"/>
      <c r="Q4470" s="243"/>
      <c r="R4470" s="243"/>
      <c r="S4470" s="243"/>
      <c r="T4470" s="244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45" t="s">
        <v>193</v>
      </c>
      <c r="AU4470" s="245" t="s">
        <v>82</v>
      </c>
      <c r="AV4470" s="13" t="s">
        <v>82</v>
      </c>
      <c r="AW4470" s="13" t="s">
        <v>33</v>
      </c>
      <c r="AX4470" s="13" t="s">
        <v>72</v>
      </c>
      <c r="AY4470" s="245" t="s">
        <v>180</v>
      </c>
    </row>
    <row r="4471" s="13" customFormat="1">
      <c r="A4471" s="13"/>
      <c r="B4471" s="235"/>
      <c r="C4471" s="236"/>
      <c r="D4471" s="228" t="s">
        <v>193</v>
      </c>
      <c r="E4471" s="237" t="s">
        <v>19</v>
      </c>
      <c r="F4471" s="238" t="s">
        <v>2463</v>
      </c>
      <c r="G4471" s="236"/>
      <c r="H4471" s="239">
        <v>-0.63600000000000001</v>
      </c>
      <c r="I4471" s="240"/>
      <c r="J4471" s="236"/>
      <c r="K4471" s="236"/>
      <c r="L4471" s="241"/>
      <c r="M4471" s="242"/>
      <c r="N4471" s="243"/>
      <c r="O4471" s="243"/>
      <c r="P4471" s="243"/>
      <c r="Q4471" s="243"/>
      <c r="R4471" s="243"/>
      <c r="S4471" s="243"/>
      <c r="T4471" s="244"/>
      <c r="U4471" s="13"/>
      <c r="V4471" s="13"/>
      <c r="W4471" s="13"/>
      <c r="X4471" s="13"/>
      <c r="Y4471" s="13"/>
      <c r="Z4471" s="13"/>
      <c r="AA4471" s="13"/>
      <c r="AB4471" s="13"/>
      <c r="AC4471" s="13"/>
      <c r="AD4471" s="13"/>
      <c r="AE4471" s="13"/>
      <c r="AT4471" s="245" t="s">
        <v>193</v>
      </c>
      <c r="AU4471" s="245" t="s">
        <v>82</v>
      </c>
      <c r="AV4471" s="13" t="s">
        <v>82</v>
      </c>
      <c r="AW4471" s="13" t="s">
        <v>33</v>
      </c>
      <c r="AX4471" s="13" t="s">
        <v>72</v>
      </c>
      <c r="AY4471" s="245" t="s">
        <v>180</v>
      </c>
    </row>
    <row r="4472" s="14" customFormat="1">
      <c r="A4472" s="14"/>
      <c r="B4472" s="246"/>
      <c r="C4472" s="247"/>
      <c r="D4472" s="228" t="s">
        <v>193</v>
      </c>
      <c r="E4472" s="248" t="s">
        <v>19</v>
      </c>
      <c r="F4472" s="249" t="s">
        <v>2456</v>
      </c>
      <c r="G4472" s="247"/>
      <c r="H4472" s="248" t="s">
        <v>19</v>
      </c>
      <c r="I4472" s="250"/>
      <c r="J4472" s="247"/>
      <c r="K4472" s="247"/>
      <c r="L4472" s="251"/>
      <c r="M4472" s="252"/>
      <c r="N4472" s="253"/>
      <c r="O4472" s="253"/>
      <c r="P4472" s="253"/>
      <c r="Q4472" s="253"/>
      <c r="R4472" s="253"/>
      <c r="S4472" s="253"/>
      <c r="T4472" s="254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T4472" s="255" t="s">
        <v>193</v>
      </c>
      <c r="AU4472" s="255" t="s">
        <v>82</v>
      </c>
      <c r="AV4472" s="14" t="s">
        <v>80</v>
      </c>
      <c r="AW4472" s="14" t="s">
        <v>33</v>
      </c>
      <c r="AX4472" s="14" t="s">
        <v>72</v>
      </c>
      <c r="AY4472" s="255" t="s">
        <v>180</v>
      </c>
    </row>
    <row r="4473" s="13" customFormat="1">
      <c r="A4473" s="13"/>
      <c r="B4473" s="235"/>
      <c r="C4473" s="236"/>
      <c r="D4473" s="228" t="s">
        <v>193</v>
      </c>
      <c r="E4473" s="237" t="s">
        <v>19</v>
      </c>
      <c r="F4473" s="238" t="s">
        <v>4887</v>
      </c>
      <c r="G4473" s="236"/>
      <c r="H4473" s="239">
        <v>35.161000000000001</v>
      </c>
      <c r="I4473" s="240"/>
      <c r="J4473" s="236"/>
      <c r="K4473" s="236"/>
      <c r="L4473" s="241"/>
      <c r="M4473" s="242"/>
      <c r="N4473" s="243"/>
      <c r="O4473" s="243"/>
      <c r="P4473" s="243"/>
      <c r="Q4473" s="243"/>
      <c r="R4473" s="243"/>
      <c r="S4473" s="243"/>
      <c r="T4473" s="244"/>
      <c r="U4473" s="13"/>
      <c r="V4473" s="13"/>
      <c r="W4473" s="13"/>
      <c r="X4473" s="13"/>
      <c r="Y4473" s="13"/>
      <c r="Z4473" s="13"/>
      <c r="AA4473" s="13"/>
      <c r="AB4473" s="13"/>
      <c r="AC4473" s="13"/>
      <c r="AD4473" s="13"/>
      <c r="AE4473" s="13"/>
      <c r="AT4473" s="245" t="s">
        <v>193</v>
      </c>
      <c r="AU4473" s="245" t="s">
        <v>82</v>
      </c>
      <c r="AV4473" s="13" t="s">
        <v>82</v>
      </c>
      <c r="AW4473" s="13" t="s">
        <v>33</v>
      </c>
      <c r="AX4473" s="13" t="s">
        <v>72</v>
      </c>
      <c r="AY4473" s="245" t="s">
        <v>180</v>
      </c>
    </row>
    <row r="4474" s="13" customFormat="1">
      <c r="A4474" s="13"/>
      <c r="B4474" s="235"/>
      <c r="C4474" s="236"/>
      <c r="D4474" s="228" t="s">
        <v>193</v>
      </c>
      <c r="E4474" s="237" t="s">
        <v>19</v>
      </c>
      <c r="F4474" s="238" t="s">
        <v>2458</v>
      </c>
      <c r="G4474" s="236"/>
      <c r="H4474" s="239">
        <v>-0.48799999999999999</v>
      </c>
      <c r="I4474" s="240"/>
      <c r="J4474" s="236"/>
      <c r="K4474" s="236"/>
      <c r="L4474" s="241"/>
      <c r="M4474" s="242"/>
      <c r="N4474" s="243"/>
      <c r="O4474" s="243"/>
      <c r="P4474" s="243"/>
      <c r="Q4474" s="243"/>
      <c r="R4474" s="243"/>
      <c r="S4474" s="243"/>
      <c r="T4474" s="244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T4474" s="245" t="s">
        <v>193</v>
      </c>
      <c r="AU4474" s="245" t="s">
        <v>82</v>
      </c>
      <c r="AV4474" s="13" t="s">
        <v>82</v>
      </c>
      <c r="AW4474" s="13" t="s">
        <v>33</v>
      </c>
      <c r="AX4474" s="13" t="s">
        <v>72</v>
      </c>
      <c r="AY4474" s="245" t="s">
        <v>180</v>
      </c>
    </row>
    <row r="4475" s="14" customFormat="1">
      <c r="A4475" s="14"/>
      <c r="B4475" s="246"/>
      <c r="C4475" s="247"/>
      <c r="D4475" s="228" t="s">
        <v>193</v>
      </c>
      <c r="E4475" s="248" t="s">
        <v>19</v>
      </c>
      <c r="F4475" s="249" t="s">
        <v>2446</v>
      </c>
      <c r="G4475" s="247"/>
      <c r="H4475" s="248" t="s">
        <v>19</v>
      </c>
      <c r="I4475" s="250"/>
      <c r="J4475" s="247"/>
      <c r="K4475" s="247"/>
      <c r="L4475" s="251"/>
      <c r="M4475" s="252"/>
      <c r="N4475" s="253"/>
      <c r="O4475" s="253"/>
      <c r="P4475" s="253"/>
      <c r="Q4475" s="253"/>
      <c r="R4475" s="253"/>
      <c r="S4475" s="253"/>
      <c r="T4475" s="254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T4475" s="255" t="s">
        <v>193</v>
      </c>
      <c r="AU4475" s="255" t="s">
        <v>82</v>
      </c>
      <c r="AV4475" s="14" t="s">
        <v>80</v>
      </c>
      <c r="AW4475" s="14" t="s">
        <v>33</v>
      </c>
      <c r="AX4475" s="14" t="s">
        <v>72</v>
      </c>
      <c r="AY4475" s="255" t="s">
        <v>180</v>
      </c>
    </row>
    <row r="4476" s="13" customFormat="1">
      <c r="A4476" s="13"/>
      <c r="B4476" s="235"/>
      <c r="C4476" s="236"/>
      <c r="D4476" s="228" t="s">
        <v>193</v>
      </c>
      <c r="E4476" s="237" t="s">
        <v>19</v>
      </c>
      <c r="F4476" s="238" t="s">
        <v>4888</v>
      </c>
      <c r="G4476" s="236"/>
      <c r="H4476" s="239">
        <v>19.908999999999999</v>
      </c>
      <c r="I4476" s="240"/>
      <c r="J4476" s="236"/>
      <c r="K4476" s="236"/>
      <c r="L4476" s="241"/>
      <c r="M4476" s="242"/>
      <c r="N4476" s="243"/>
      <c r="O4476" s="243"/>
      <c r="P4476" s="243"/>
      <c r="Q4476" s="243"/>
      <c r="R4476" s="243"/>
      <c r="S4476" s="243"/>
      <c r="T4476" s="244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45" t="s">
        <v>193</v>
      </c>
      <c r="AU4476" s="245" t="s">
        <v>82</v>
      </c>
      <c r="AV4476" s="13" t="s">
        <v>82</v>
      </c>
      <c r="AW4476" s="13" t="s">
        <v>33</v>
      </c>
      <c r="AX4476" s="13" t="s">
        <v>72</v>
      </c>
      <c r="AY4476" s="245" t="s">
        <v>180</v>
      </c>
    </row>
    <row r="4477" s="13" customFormat="1">
      <c r="A4477" s="13"/>
      <c r="B4477" s="235"/>
      <c r="C4477" s="236"/>
      <c r="D4477" s="228" t="s">
        <v>193</v>
      </c>
      <c r="E4477" s="237" t="s">
        <v>19</v>
      </c>
      <c r="F4477" s="238" t="s">
        <v>4889</v>
      </c>
      <c r="G4477" s="236"/>
      <c r="H4477" s="239">
        <v>27.175999999999998</v>
      </c>
      <c r="I4477" s="240"/>
      <c r="J4477" s="236"/>
      <c r="K4477" s="236"/>
      <c r="L4477" s="241"/>
      <c r="M4477" s="242"/>
      <c r="N4477" s="243"/>
      <c r="O4477" s="243"/>
      <c r="P4477" s="243"/>
      <c r="Q4477" s="243"/>
      <c r="R4477" s="243"/>
      <c r="S4477" s="243"/>
      <c r="T4477" s="244"/>
      <c r="U4477" s="13"/>
      <c r="V4477" s="13"/>
      <c r="W4477" s="13"/>
      <c r="X4477" s="13"/>
      <c r="Y4477" s="13"/>
      <c r="Z4477" s="13"/>
      <c r="AA4477" s="13"/>
      <c r="AB4477" s="13"/>
      <c r="AC4477" s="13"/>
      <c r="AD4477" s="13"/>
      <c r="AE4477" s="13"/>
      <c r="AT4477" s="245" t="s">
        <v>193</v>
      </c>
      <c r="AU4477" s="245" t="s">
        <v>82</v>
      </c>
      <c r="AV4477" s="13" t="s">
        <v>82</v>
      </c>
      <c r="AW4477" s="13" t="s">
        <v>33</v>
      </c>
      <c r="AX4477" s="13" t="s">
        <v>72</v>
      </c>
      <c r="AY4477" s="245" t="s">
        <v>180</v>
      </c>
    </row>
    <row r="4478" s="13" customFormat="1">
      <c r="A4478" s="13"/>
      <c r="B4478" s="235"/>
      <c r="C4478" s="236"/>
      <c r="D4478" s="228" t="s">
        <v>193</v>
      </c>
      <c r="E4478" s="237" t="s">
        <v>19</v>
      </c>
      <c r="F4478" s="238" t="s">
        <v>1384</v>
      </c>
      <c r="G4478" s="236"/>
      <c r="H4478" s="239">
        <v>-1.6799999999999999</v>
      </c>
      <c r="I4478" s="240"/>
      <c r="J4478" s="236"/>
      <c r="K4478" s="236"/>
      <c r="L4478" s="241"/>
      <c r="M4478" s="242"/>
      <c r="N4478" s="243"/>
      <c r="O4478" s="243"/>
      <c r="P4478" s="243"/>
      <c r="Q4478" s="243"/>
      <c r="R4478" s="243"/>
      <c r="S4478" s="243"/>
      <c r="T4478" s="244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45" t="s">
        <v>193</v>
      </c>
      <c r="AU4478" s="245" t="s">
        <v>82</v>
      </c>
      <c r="AV4478" s="13" t="s">
        <v>82</v>
      </c>
      <c r="AW4478" s="13" t="s">
        <v>33</v>
      </c>
      <c r="AX4478" s="13" t="s">
        <v>72</v>
      </c>
      <c r="AY4478" s="245" t="s">
        <v>180</v>
      </c>
    </row>
    <row r="4479" s="13" customFormat="1">
      <c r="A4479" s="13"/>
      <c r="B4479" s="235"/>
      <c r="C4479" s="236"/>
      <c r="D4479" s="228" t="s">
        <v>193</v>
      </c>
      <c r="E4479" s="237" t="s">
        <v>19</v>
      </c>
      <c r="F4479" s="238" t="s">
        <v>2449</v>
      </c>
      <c r="G4479" s="236"/>
      <c r="H4479" s="239">
        <v>-5.8799999999999999</v>
      </c>
      <c r="I4479" s="240"/>
      <c r="J4479" s="236"/>
      <c r="K4479" s="236"/>
      <c r="L4479" s="241"/>
      <c r="M4479" s="242"/>
      <c r="N4479" s="243"/>
      <c r="O4479" s="243"/>
      <c r="P4479" s="243"/>
      <c r="Q4479" s="243"/>
      <c r="R4479" s="243"/>
      <c r="S4479" s="243"/>
      <c r="T4479" s="244"/>
      <c r="U4479" s="13"/>
      <c r="V4479" s="13"/>
      <c r="W4479" s="13"/>
      <c r="X4479" s="13"/>
      <c r="Y4479" s="13"/>
      <c r="Z4479" s="13"/>
      <c r="AA4479" s="13"/>
      <c r="AB4479" s="13"/>
      <c r="AC4479" s="13"/>
      <c r="AD4479" s="13"/>
      <c r="AE4479" s="13"/>
      <c r="AT4479" s="245" t="s">
        <v>193</v>
      </c>
      <c r="AU4479" s="245" t="s">
        <v>82</v>
      </c>
      <c r="AV4479" s="13" t="s">
        <v>82</v>
      </c>
      <c r="AW4479" s="13" t="s">
        <v>33</v>
      </c>
      <c r="AX4479" s="13" t="s">
        <v>72</v>
      </c>
      <c r="AY4479" s="245" t="s">
        <v>180</v>
      </c>
    </row>
    <row r="4480" s="13" customFormat="1">
      <c r="A4480" s="13"/>
      <c r="B4480" s="235"/>
      <c r="C4480" s="236"/>
      <c r="D4480" s="228" t="s">
        <v>193</v>
      </c>
      <c r="E4480" s="237" t="s">
        <v>19</v>
      </c>
      <c r="F4480" s="238" t="s">
        <v>4890</v>
      </c>
      <c r="G4480" s="236"/>
      <c r="H4480" s="239">
        <v>-1.1180000000000001</v>
      </c>
      <c r="I4480" s="240"/>
      <c r="J4480" s="236"/>
      <c r="K4480" s="236"/>
      <c r="L4480" s="241"/>
      <c r="M4480" s="242"/>
      <c r="N4480" s="243"/>
      <c r="O4480" s="243"/>
      <c r="P4480" s="243"/>
      <c r="Q4480" s="243"/>
      <c r="R4480" s="243"/>
      <c r="S4480" s="243"/>
      <c r="T4480" s="244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45" t="s">
        <v>193</v>
      </c>
      <c r="AU4480" s="245" t="s">
        <v>82</v>
      </c>
      <c r="AV4480" s="13" t="s">
        <v>82</v>
      </c>
      <c r="AW4480" s="13" t="s">
        <v>33</v>
      </c>
      <c r="AX4480" s="13" t="s">
        <v>72</v>
      </c>
      <c r="AY4480" s="245" t="s">
        <v>180</v>
      </c>
    </row>
    <row r="4481" s="14" customFormat="1">
      <c r="A4481" s="14"/>
      <c r="B4481" s="246"/>
      <c r="C4481" s="247"/>
      <c r="D4481" s="228" t="s">
        <v>193</v>
      </c>
      <c r="E4481" s="248" t="s">
        <v>19</v>
      </c>
      <c r="F4481" s="249" t="s">
        <v>2468</v>
      </c>
      <c r="G4481" s="247"/>
      <c r="H4481" s="248" t="s">
        <v>19</v>
      </c>
      <c r="I4481" s="250"/>
      <c r="J4481" s="247"/>
      <c r="K4481" s="247"/>
      <c r="L4481" s="251"/>
      <c r="M4481" s="252"/>
      <c r="N4481" s="253"/>
      <c r="O4481" s="253"/>
      <c r="P4481" s="253"/>
      <c r="Q4481" s="253"/>
      <c r="R4481" s="253"/>
      <c r="S4481" s="253"/>
      <c r="T4481" s="254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T4481" s="255" t="s">
        <v>193</v>
      </c>
      <c r="AU4481" s="255" t="s">
        <v>82</v>
      </c>
      <c r="AV4481" s="14" t="s">
        <v>80</v>
      </c>
      <c r="AW4481" s="14" t="s">
        <v>33</v>
      </c>
      <c r="AX4481" s="14" t="s">
        <v>72</v>
      </c>
      <c r="AY4481" s="255" t="s">
        <v>180</v>
      </c>
    </row>
    <row r="4482" s="14" customFormat="1">
      <c r="A4482" s="14"/>
      <c r="B4482" s="246"/>
      <c r="C4482" s="247"/>
      <c r="D4482" s="228" t="s">
        <v>193</v>
      </c>
      <c r="E4482" s="248" t="s">
        <v>19</v>
      </c>
      <c r="F4482" s="249" t="s">
        <v>4891</v>
      </c>
      <c r="G4482" s="247"/>
      <c r="H4482" s="248" t="s">
        <v>19</v>
      </c>
      <c r="I4482" s="250"/>
      <c r="J4482" s="247"/>
      <c r="K4482" s="247"/>
      <c r="L4482" s="251"/>
      <c r="M4482" s="252"/>
      <c r="N4482" s="253"/>
      <c r="O4482" s="253"/>
      <c r="P4482" s="253"/>
      <c r="Q4482" s="253"/>
      <c r="R4482" s="253"/>
      <c r="S4482" s="253"/>
      <c r="T4482" s="254"/>
      <c r="U4482" s="14"/>
      <c r="V4482" s="14"/>
      <c r="W4482" s="14"/>
      <c r="X4482" s="14"/>
      <c r="Y4482" s="14"/>
      <c r="Z4482" s="14"/>
      <c r="AA4482" s="14"/>
      <c r="AB4482" s="14"/>
      <c r="AC4482" s="14"/>
      <c r="AD4482" s="14"/>
      <c r="AE4482" s="14"/>
      <c r="AT4482" s="255" t="s">
        <v>193</v>
      </c>
      <c r="AU4482" s="255" t="s">
        <v>82</v>
      </c>
      <c r="AV4482" s="14" t="s">
        <v>80</v>
      </c>
      <c r="AW4482" s="14" t="s">
        <v>33</v>
      </c>
      <c r="AX4482" s="14" t="s">
        <v>72</v>
      </c>
      <c r="AY4482" s="255" t="s">
        <v>180</v>
      </c>
    </row>
    <row r="4483" s="13" customFormat="1">
      <c r="A4483" s="13"/>
      <c r="B4483" s="235"/>
      <c r="C4483" s="236"/>
      <c r="D4483" s="228" t="s">
        <v>193</v>
      </c>
      <c r="E4483" s="237" t="s">
        <v>19</v>
      </c>
      <c r="F4483" s="238" t="s">
        <v>4892</v>
      </c>
      <c r="G4483" s="236"/>
      <c r="H4483" s="239">
        <v>91.010000000000005</v>
      </c>
      <c r="I4483" s="240"/>
      <c r="J4483" s="236"/>
      <c r="K4483" s="236"/>
      <c r="L4483" s="241"/>
      <c r="M4483" s="242"/>
      <c r="N4483" s="243"/>
      <c r="O4483" s="243"/>
      <c r="P4483" s="243"/>
      <c r="Q4483" s="243"/>
      <c r="R4483" s="243"/>
      <c r="S4483" s="243"/>
      <c r="T4483" s="244"/>
      <c r="U4483" s="13"/>
      <c r="V4483" s="13"/>
      <c r="W4483" s="13"/>
      <c r="X4483" s="13"/>
      <c r="Y4483" s="13"/>
      <c r="Z4483" s="13"/>
      <c r="AA4483" s="13"/>
      <c r="AB4483" s="13"/>
      <c r="AC4483" s="13"/>
      <c r="AD4483" s="13"/>
      <c r="AE4483" s="13"/>
      <c r="AT4483" s="245" t="s">
        <v>193</v>
      </c>
      <c r="AU4483" s="245" t="s">
        <v>82</v>
      </c>
      <c r="AV4483" s="13" t="s">
        <v>82</v>
      </c>
      <c r="AW4483" s="13" t="s">
        <v>33</v>
      </c>
      <c r="AX4483" s="13" t="s">
        <v>72</v>
      </c>
      <c r="AY4483" s="245" t="s">
        <v>180</v>
      </c>
    </row>
    <row r="4484" s="13" customFormat="1">
      <c r="A4484" s="13"/>
      <c r="B4484" s="235"/>
      <c r="C4484" s="236"/>
      <c r="D4484" s="228" t="s">
        <v>193</v>
      </c>
      <c r="E4484" s="237" t="s">
        <v>19</v>
      </c>
      <c r="F4484" s="238" t="s">
        <v>1402</v>
      </c>
      <c r="G4484" s="236"/>
      <c r="H4484" s="239">
        <v>-3.3599999999999999</v>
      </c>
      <c r="I4484" s="240"/>
      <c r="J4484" s="236"/>
      <c r="K4484" s="236"/>
      <c r="L4484" s="241"/>
      <c r="M4484" s="242"/>
      <c r="N4484" s="243"/>
      <c r="O4484" s="243"/>
      <c r="P4484" s="243"/>
      <c r="Q4484" s="243"/>
      <c r="R4484" s="243"/>
      <c r="S4484" s="243"/>
      <c r="T4484" s="244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45" t="s">
        <v>193</v>
      </c>
      <c r="AU4484" s="245" t="s">
        <v>82</v>
      </c>
      <c r="AV4484" s="13" t="s">
        <v>82</v>
      </c>
      <c r="AW4484" s="13" t="s">
        <v>33</v>
      </c>
      <c r="AX4484" s="13" t="s">
        <v>72</v>
      </c>
      <c r="AY4484" s="245" t="s">
        <v>180</v>
      </c>
    </row>
    <row r="4485" s="13" customFormat="1">
      <c r="A4485" s="13"/>
      <c r="B4485" s="235"/>
      <c r="C4485" s="236"/>
      <c r="D4485" s="228" t="s">
        <v>193</v>
      </c>
      <c r="E4485" s="237" t="s">
        <v>19</v>
      </c>
      <c r="F4485" s="238" t="s">
        <v>4893</v>
      </c>
      <c r="G4485" s="236"/>
      <c r="H4485" s="239">
        <v>-13.23</v>
      </c>
      <c r="I4485" s="240"/>
      <c r="J4485" s="236"/>
      <c r="K4485" s="236"/>
      <c r="L4485" s="241"/>
      <c r="M4485" s="242"/>
      <c r="N4485" s="243"/>
      <c r="O4485" s="243"/>
      <c r="P4485" s="243"/>
      <c r="Q4485" s="243"/>
      <c r="R4485" s="243"/>
      <c r="S4485" s="243"/>
      <c r="T4485" s="244"/>
      <c r="U4485" s="13"/>
      <c r="V4485" s="13"/>
      <c r="W4485" s="13"/>
      <c r="X4485" s="13"/>
      <c r="Y4485" s="13"/>
      <c r="Z4485" s="13"/>
      <c r="AA4485" s="13"/>
      <c r="AB4485" s="13"/>
      <c r="AC4485" s="13"/>
      <c r="AD4485" s="13"/>
      <c r="AE4485" s="13"/>
      <c r="AT4485" s="245" t="s">
        <v>193</v>
      </c>
      <c r="AU4485" s="245" t="s">
        <v>82</v>
      </c>
      <c r="AV4485" s="13" t="s">
        <v>82</v>
      </c>
      <c r="AW4485" s="13" t="s">
        <v>33</v>
      </c>
      <c r="AX4485" s="13" t="s">
        <v>72</v>
      </c>
      <c r="AY4485" s="245" t="s">
        <v>180</v>
      </c>
    </row>
    <row r="4486" s="14" customFormat="1">
      <c r="A4486" s="14"/>
      <c r="B4486" s="246"/>
      <c r="C4486" s="247"/>
      <c r="D4486" s="228" t="s">
        <v>193</v>
      </c>
      <c r="E4486" s="248" t="s">
        <v>19</v>
      </c>
      <c r="F4486" s="249" t="s">
        <v>1867</v>
      </c>
      <c r="G4486" s="247"/>
      <c r="H4486" s="248" t="s">
        <v>19</v>
      </c>
      <c r="I4486" s="250"/>
      <c r="J4486" s="247"/>
      <c r="K4486" s="247"/>
      <c r="L4486" s="251"/>
      <c r="M4486" s="252"/>
      <c r="N4486" s="253"/>
      <c r="O4486" s="253"/>
      <c r="P4486" s="253"/>
      <c r="Q4486" s="253"/>
      <c r="R4486" s="253"/>
      <c r="S4486" s="253"/>
      <c r="T4486" s="254"/>
      <c r="U4486" s="14"/>
      <c r="V4486" s="14"/>
      <c r="W4486" s="14"/>
      <c r="X4486" s="14"/>
      <c r="Y4486" s="14"/>
      <c r="Z4486" s="14"/>
      <c r="AA4486" s="14"/>
      <c r="AB4486" s="14"/>
      <c r="AC4486" s="14"/>
      <c r="AD4486" s="14"/>
      <c r="AE4486" s="14"/>
      <c r="AT4486" s="255" t="s">
        <v>193</v>
      </c>
      <c r="AU4486" s="255" t="s">
        <v>82</v>
      </c>
      <c r="AV4486" s="14" t="s">
        <v>80</v>
      </c>
      <c r="AW4486" s="14" t="s">
        <v>33</v>
      </c>
      <c r="AX4486" s="14" t="s">
        <v>72</v>
      </c>
      <c r="AY4486" s="255" t="s">
        <v>180</v>
      </c>
    </row>
    <row r="4487" s="13" customFormat="1">
      <c r="A4487" s="13"/>
      <c r="B4487" s="235"/>
      <c r="C4487" s="236"/>
      <c r="D4487" s="228" t="s">
        <v>193</v>
      </c>
      <c r="E4487" s="237" t="s">
        <v>19</v>
      </c>
      <c r="F4487" s="238" t="s">
        <v>4894</v>
      </c>
      <c r="G4487" s="236"/>
      <c r="H4487" s="239">
        <v>15.52</v>
      </c>
      <c r="I4487" s="240"/>
      <c r="J4487" s="236"/>
      <c r="K4487" s="236"/>
      <c r="L4487" s="241"/>
      <c r="M4487" s="242"/>
      <c r="N4487" s="243"/>
      <c r="O4487" s="243"/>
      <c r="P4487" s="243"/>
      <c r="Q4487" s="243"/>
      <c r="R4487" s="243"/>
      <c r="S4487" s="243"/>
      <c r="T4487" s="244"/>
      <c r="U4487" s="13"/>
      <c r="V4487" s="13"/>
      <c r="W4487" s="13"/>
      <c r="X4487" s="13"/>
      <c r="Y4487" s="13"/>
      <c r="Z4487" s="13"/>
      <c r="AA4487" s="13"/>
      <c r="AB4487" s="13"/>
      <c r="AC4487" s="13"/>
      <c r="AD4487" s="13"/>
      <c r="AE4487" s="13"/>
      <c r="AT4487" s="245" t="s">
        <v>193</v>
      </c>
      <c r="AU4487" s="245" t="s">
        <v>82</v>
      </c>
      <c r="AV4487" s="13" t="s">
        <v>82</v>
      </c>
      <c r="AW4487" s="13" t="s">
        <v>33</v>
      </c>
      <c r="AX4487" s="13" t="s">
        <v>72</v>
      </c>
      <c r="AY4487" s="245" t="s">
        <v>180</v>
      </c>
    </row>
    <row r="4488" s="14" customFormat="1">
      <c r="A4488" s="14"/>
      <c r="B4488" s="246"/>
      <c r="C4488" s="247"/>
      <c r="D4488" s="228" t="s">
        <v>193</v>
      </c>
      <c r="E4488" s="248" t="s">
        <v>19</v>
      </c>
      <c r="F4488" s="249" t="s">
        <v>1745</v>
      </c>
      <c r="G4488" s="247"/>
      <c r="H4488" s="248" t="s">
        <v>19</v>
      </c>
      <c r="I4488" s="250"/>
      <c r="J4488" s="247"/>
      <c r="K4488" s="247"/>
      <c r="L4488" s="251"/>
      <c r="M4488" s="252"/>
      <c r="N4488" s="253"/>
      <c r="O4488" s="253"/>
      <c r="P4488" s="253"/>
      <c r="Q4488" s="253"/>
      <c r="R4488" s="253"/>
      <c r="S4488" s="253"/>
      <c r="T4488" s="254"/>
      <c r="U4488" s="14"/>
      <c r="V4488" s="14"/>
      <c r="W4488" s="14"/>
      <c r="X4488" s="14"/>
      <c r="Y4488" s="14"/>
      <c r="Z4488" s="14"/>
      <c r="AA4488" s="14"/>
      <c r="AB4488" s="14"/>
      <c r="AC4488" s="14"/>
      <c r="AD4488" s="14"/>
      <c r="AE4488" s="14"/>
      <c r="AT4488" s="255" t="s">
        <v>193</v>
      </c>
      <c r="AU4488" s="255" t="s">
        <v>82</v>
      </c>
      <c r="AV4488" s="14" t="s">
        <v>80</v>
      </c>
      <c r="AW4488" s="14" t="s">
        <v>33</v>
      </c>
      <c r="AX4488" s="14" t="s">
        <v>72</v>
      </c>
      <c r="AY4488" s="255" t="s">
        <v>180</v>
      </c>
    </row>
    <row r="4489" s="13" customFormat="1">
      <c r="A4489" s="13"/>
      <c r="B4489" s="235"/>
      <c r="C4489" s="236"/>
      <c r="D4489" s="228" t="s">
        <v>193</v>
      </c>
      <c r="E4489" s="237" t="s">
        <v>19</v>
      </c>
      <c r="F4489" s="238" t="s">
        <v>4895</v>
      </c>
      <c r="G4489" s="236"/>
      <c r="H4489" s="239">
        <v>2.7530000000000001</v>
      </c>
      <c r="I4489" s="240"/>
      <c r="J4489" s="236"/>
      <c r="K4489" s="236"/>
      <c r="L4489" s="241"/>
      <c r="M4489" s="242"/>
      <c r="N4489" s="243"/>
      <c r="O4489" s="243"/>
      <c r="P4489" s="243"/>
      <c r="Q4489" s="243"/>
      <c r="R4489" s="243"/>
      <c r="S4489" s="243"/>
      <c r="T4489" s="244"/>
      <c r="U4489" s="13"/>
      <c r="V4489" s="13"/>
      <c r="W4489" s="13"/>
      <c r="X4489" s="13"/>
      <c r="Y4489" s="13"/>
      <c r="Z4489" s="13"/>
      <c r="AA4489" s="13"/>
      <c r="AB4489" s="13"/>
      <c r="AC4489" s="13"/>
      <c r="AD4489" s="13"/>
      <c r="AE4489" s="13"/>
      <c r="AT4489" s="245" t="s">
        <v>193</v>
      </c>
      <c r="AU4489" s="245" t="s">
        <v>82</v>
      </c>
      <c r="AV4489" s="13" t="s">
        <v>82</v>
      </c>
      <c r="AW4489" s="13" t="s">
        <v>33</v>
      </c>
      <c r="AX4489" s="13" t="s">
        <v>72</v>
      </c>
      <c r="AY4489" s="245" t="s">
        <v>180</v>
      </c>
    </row>
    <row r="4490" s="13" customFormat="1">
      <c r="A4490" s="13"/>
      <c r="B4490" s="235"/>
      <c r="C4490" s="236"/>
      <c r="D4490" s="228" t="s">
        <v>193</v>
      </c>
      <c r="E4490" s="237" t="s">
        <v>19</v>
      </c>
      <c r="F4490" s="238" t="s">
        <v>4896</v>
      </c>
      <c r="G4490" s="236"/>
      <c r="H4490" s="239">
        <v>1.8</v>
      </c>
      <c r="I4490" s="240"/>
      <c r="J4490" s="236"/>
      <c r="K4490" s="236"/>
      <c r="L4490" s="241"/>
      <c r="M4490" s="242"/>
      <c r="N4490" s="243"/>
      <c r="O4490" s="243"/>
      <c r="P4490" s="243"/>
      <c r="Q4490" s="243"/>
      <c r="R4490" s="243"/>
      <c r="S4490" s="243"/>
      <c r="T4490" s="244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45" t="s">
        <v>193</v>
      </c>
      <c r="AU4490" s="245" t="s">
        <v>82</v>
      </c>
      <c r="AV4490" s="13" t="s">
        <v>82</v>
      </c>
      <c r="AW4490" s="13" t="s">
        <v>33</v>
      </c>
      <c r="AX4490" s="13" t="s">
        <v>72</v>
      </c>
      <c r="AY4490" s="245" t="s">
        <v>180</v>
      </c>
    </row>
    <row r="4491" s="14" customFormat="1">
      <c r="A4491" s="14"/>
      <c r="B4491" s="246"/>
      <c r="C4491" s="247"/>
      <c r="D4491" s="228" t="s">
        <v>193</v>
      </c>
      <c r="E4491" s="248" t="s">
        <v>19</v>
      </c>
      <c r="F4491" s="249" t="s">
        <v>4897</v>
      </c>
      <c r="G4491" s="247"/>
      <c r="H4491" s="248" t="s">
        <v>19</v>
      </c>
      <c r="I4491" s="250"/>
      <c r="J4491" s="247"/>
      <c r="K4491" s="247"/>
      <c r="L4491" s="251"/>
      <c r="M4491" s="252"/>
      <c r="N4491" s="253"/>
      <c r="O4491" s="253"/>
      <c r="P4491" s="253"/>
      <c r="Q4491" s="253"/>
      <c r="R4491" s="253"/>
      <c r="S4491" s="253"/>
      <c r="T4491" s="254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T4491" s="255" t="s">
        <v>193</v>
      </c>
      <c r="AU4491" s="255" t="s">
        <v>82</v>
      </c>
      <c r="AV4491" s="14" t="s">
        <v>80</v>
      </c>
      <c r="AW4491" s="14" t="s">
        <v>33</v>
      </c>
      <c r="AX4491" s="14" t="s">
        <v>72</v>
      </c>
      <c r="AY4491" s="255" t="s">
        <v>180</v>
      </c>
    </row>
    <row r="4492" s="13" customFormat="1">
      <c r="A4492" s="13"/>
      <c r="B4492" s="235"/>
      <c r="C4492" s="236"/>
      <c r="D4492" s="228" t="s">
        <v>193</v>
      </c>
      <c r="E4492" s="237" t="s">
        <v>19</v>
      </c>
      <c r="F4492" s="238" t="s">
        <v>4898</v>
      </c>
      <c r="G4492" s="236"/>
      <c r="H4492" s="239">
        <v>9</v>
      </c>
      <c r="I4492" s="240"/>
      <c r="J4492" s="236"/>
      <c r="K4492" s="236"/>
      <c r="L4492" s="241"/>
      <c r="M4492" s="242"/>
      <c r="N4492" s="243"/>
      <c r="O4492" s="243"/>
      <c r="P4492" s="243"/>
      <c r="Q4492" s="243"/>
      <c r="R4492" s="243"/>
      <c r="S4492" s="243"/>
      <c r="T4492" s="244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T4492" s="245" t="s">
        <v>193</v>
      </c>
      <c r="AU4492" s="245" t="s">
        <v>82</v>
      </c>
      <c r="AV4492" s="13" t="s">
        <v>82</v>
      </c>
      <c r="AW4492" s="13" t="s">
        <v>33</v>
      </c>
      <c r="AX4492" s="13" t="s">
        <v>72</v>
      </c>
      <c r="AY4492" s="245" t="s">
        <v>180</v>
      </c>
    </row>
    <row r="4493" s="14" customFormat="1">
      <c r="A4493" s="14"/>
      <c r="B4493" s="246"/>
      <c r="C4493" s="247"/>
      <c r="D4493" s="228" t="s">
        <v>193</v>
      </c>
      <c r="E4493" s="248" t="s">
        <v>19</v>
      </c>
      <c r="F4493" s="249" t="s">
        <v>1739</v>
      </c>
      <c r="G4493" s="247"/>
      <c r="H4493" s="248" t="s">
        <v>19</v>
      </c>
      <c r="I4493" s="250"/>
      <c r="J4493" s="247"/>
      <c r="K4493" s="247"/>
      <c r="L4493" s="251"/>
      <c r="M4493" s="252"/>
      <c r="N4493" s="253"/>
      <c r="O4493" s="253"/>
      <c r="P4493" s="253"/>
      <c r="Q4493" s="253"/>
      <c r="R4493" s="253"/>
      <c r="S4493" s="253"/>
      <c r="T4493" s="254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T4493" s="255" t="s">
        <v>193</v>
      </c>
      <c r="AU4493" s="255" t="s">
        <v>82</v>
      </c>
      <c r="AV4493" s="14" t="s">
        <v>80</v>
      </c>
      <c r="AW4493" s="14" t="s">
        <v>33</v>
      </c>
      <c r="AX4493" s="14" t="s">
        <v>72</v>
      </c>
      <c r="AY4493" s="255" t="s">
        <v>180</v>
      </c>
    </row>
    <row r="4494" s="13" customFormat="1">
      <c r="A4494" s="13"/>
      <c r="B4494" s="235"/>
      <c r="C4494" s="236"/>
      <c r="D4494" s="228" t="s">
        <v>193</v>
      </c>
      <c r="E4494" s="237" t="s">
        <v>19</v>
      </c>
      <c r="F4494" s="238" t="s">
        <v>4899</v>
      </c>
      <c r="G4494" s="236"/>
      <c r="H4494" s="239">
        <v>2.9430000000000001</v>
      </c>
      <c r="I4494" s="240"/>
      <c r="J4494" s="236"/>
      <c r="K4494" s="236"/>
      <c r="L4494" s="241"/>
      <c r="M4494" s="242"/>
      <c r="N4494" s="243"/>
      <c r="O4494" s="243"/>
      <c r="P4494" s="243"/>
      <c r="Q4494" s="243"/>
      <c r="R4494" s="243"/>
      <c r="S4494" s="243"/>
      <c r="T4494" s="244"/>
      <c r="U4494" s="13"/>
      <c r="V4494" s="13"/>
      <c r="W4494" s="13"/>
      <c r="X4494" s="13"/>
      <c r="Y4494" s="13"/>
      <c r="Z4494" s="13"/>
      <c r="AA4494" s="13"/>
      <c r="AB4494" s="13"/>
      <c r="AC4494" s="13"/>
      <c r="AD4494" s="13"/>
      <c r="AE4494" s="13"/>
      <c r="AT4494" s="245" t="s">
        <v>193</v>
      </c>
      <c r="AU4494" s="245" t="s">
        <v>82</v>
      </c>
      <c r="AV4494" s="13" t="s">
        <v>82</v>
      </c>
      <c r="AW4494" s="13" t="s">
        <v>33</v>
      </c>
      <c r="AX4494" s="13" t="s">
        <v>72</v>
      </c>
      <c r="AY4494" s="245" t="s">
        <v>180</v>
      </c>
    </row>
    <row r="4495" s="16" customFormat="1">
      <c r="A4495" s="16"/>
      <c r="B4495" s="267"/>
      <c r="C4495" s="268"/>
      <c r="D4495" s="228" t="s">
        <v>193</v>
      </c>
      <c r="E4495" s="269" t="s">
        <v>19</v>
      </c>
      <c r="F4495" s="270" t="s">
        <v>473</v>
      </c>
      <c r="G4495" s="268"/>
      <c r="H4495" s="271">
        <v>212.90000000000006</v>
      </c>
      <c r="I4495" s="272"/>
      <c r="J4495" s="268"/>
      <c r="K4495" s="268"/>
      <c r="L4495" s="273"/>
      <c r="M4495" s="274"/>
      <c r="N4495" s="275"/>
      <c r="O4495" s="275"/>
      <c r="P4495" s="275"/>
      <c r="Q4495" s="275"/>
      <c r="R4495" s="275"/>
      <c r="S4495" s="275"/>
      <c r="T4495" s="276"/>
      <c r="U4495" s="16"/>
      <c r="V4495" s="16"/>
      <c r="W4495" s="16"/>
      <c r="X4495" s="16"/>
      <c r="Y4495" s="16"/>
      <c r="Z4495" s="16"/>
      <c r="AA4495" s="16"/>
      <c r="AB4495" s="16"/>
      <c r="AC4495" s="16"/>
      <c r="AD4495" s="16"/>
      <c r="AE4495" s="16"/>
      <c r="AT4495" s="277" t="s">
        <v>193</v>
      </c>
      <c r="AU4495" s="277" t="s">
        <v>82</v>
      </c>
      <c r="AV4495" s="16" t="s">
        <v>100</v>
      </c>
      <c r="AW4495" s="16" t="s">
        <v>33</v>
      </c>
      <c r="AX4495" s="16" t="s">
        <v>72</v>
      </c>
      <c r="AY4495" s="277" t="s">
        <v>180</v>
      </c>
    </row>
    <row r="4496" s="15" customFormat="1">
      <c r="A4496" s="15"/>
      <c r="B4496" s="256"/>
      <c r="C4496" s="257"/>
      <c r="D4496" s="228" t="s">
        <v>193</v>
      </c>
      <c r="E4496" s="258" t="s">
        <v>19</v>
      </c>
      <c r="F4496" s="259" t="s">
        <v>353</v>
      </c>
      <c r="G4496" s="257"/>
      <c r="H4496" s="260">
        <v>420.73799999999994</v>
      </c>
      <c r="I4496" s="261"/>
      <c r="J4496" s="257"/>
      <c r="K4496" s="257"/>
      <c r="L4496" s="262"/>
      <c r="M4496" s="263"/>
      <c r="N4496" s="264"/>
      <c r="O4496" s="264"/>
      <c r="P4496" s="264"/>
      <c r="Q4496" s="264"/>
      <c r="R4496" s="264"/>
      <c r="S4496" s="264"/>
      <c r="T4496" s="265"/>
      <c r="U4496" s="15"/>
      <c r="V4496" s="15"/>
      <c r="W4496" s="15"/>
      <c r="X4496" s="15"/>
      <c r="Y4496" s="15"/>
      <c r="Z4496" s="15"/>
      <c r="AA4496" s="15"/>
      <c r="AB4496" s="15"/>
      <c r="AC4496" s="15"/>
      <c r="AD4496" s="15"/>
      <c r="AE4496" s="15"/>
      <c r="AT4496" s="266" t="s">
        <v>193</v>
      </c>
      <c r="AU4496" s="266" t="s">
        <v>82</v>
      </c>
      <c r="AV4496" s="15" t="s">
        <v>187</v>
      </c>
      <c r="AW4496" s="15" t="s">
        <v>33</v>
      </c>
      <c r="AX4496" s="15" t="s">
        <v>80</v>
      </c>
      <c r="AY4496" s="266" t="s">
        <v>180</v>
      </c>
    </row>
    <row r="4497" s="2" customFormat="1" ht="16.5" customHeight="1">
      <c r="A4497" s="40"/>
      <c r="B4497" s="41"/>
      <c r="C4497" s="282" t="s">
        <v>4906</v>
      </c>
      <c r="D4497" s="282" t="s">
        <v>754</v>
      </c>
      <c r="E4497" s="283" t="s">
        <v>4907</v>
      </c>
      <c r="F4497" s="284" t="s">
        <v>4908</v>
      </c>
      <c r="G4497" s="285" t="s">
        <v>185</v>
      </c>
      <c r="H4497" s="286">
        <v>441.77499999999998</v>
      </c>
      <c r="I4497" s="287"/>
      <c r="J4497" s="288">
        <f>ROUND(I4497*H4497,2)</f>
        <v>0</v>
      </c>
      <c r="K4497" s="284" t="s">
        <v>186</v>
      </c>
      <c r="L4497" s="289"/>
      <c r="M4497" s="290" t="s">
        <v>19</v>
      </c>
      <c r="N4497" s="291" t="s">
        <v>43</v>
      </c>
      <c r="O4497" s="86"/>
      <c r="P4497" s="224">
        <f>O4497*H4497</f>
        <v>0</v>
      </c>
      <c r="Q4497" s="224">
        <v>0.01</v>
      </c>
      <c r="R4497" s="224">
        <f>Q4497*H4497</f>
        <v>4.4177499999999998</v>
      </c>
      <c r="S4497" s="224">
        <v>0</v>
      </c>
      <c r="T4497" s="225">
        <f>S4497*H4497</f>
        <v>0</v>
      </c>
      <c r="U4497" s="40"/>
      <c r="V4497" s="40"/>
      <c r="W4497" s="40"/>
      <c r="X4497" s="40"/>
      <c r="Y4497" s="40"/>
      <c r="Z4497" s="40"/>
      <c r="AA4497" s="40"/>
      <c r="AB4497" s="40"/>
      <c r="AC4497" s="40"/>
      <c r="AD4497" s="40"/>
      <c r="AE4497" s="40"/>
      <c r="AR4497" s="226" t="s">
        <v>398</v>
      </c>
      <c r="AT4497" s="226" t="s">
        <v>754</v>
      </c>
      <c r="AU4497" s="226" t="s">
        <v>82</v>
      </c>
      <c r="AY4497" s="19" t="s">
        <v>180</v>
      </c>
      <c r="BE4497" s="227">
        <f>IF(N4497="základní",J4497,0)</f>
        <v>0</v>
      </c>
      <c r="BF4497" s="227">
        <f>IF(N4497="snížená",J4497,0)</f>
        <v>0</v>
      </c>
      <c r="BG4497" s="227">
        <f>IF(N4497="zákl. přenesená",J4497,0)</f>
        <v>0</v>
      </c>
      <c r="BH4497" s="227">
        <f>IF(N4497="sníž. přenesená",J4497,0)</f>
        <v>0</v>
      </c>
      <c r="BI4497" s="227">
        <f>IF(N4497="nulová",J4497,0)</f>
        <v>0</v>
      </c>
      <c r="BJ4497" s="19" t="s">
        <v>80</v>
      </c>
      <c r="BK4497" s="227">
        <f>ROUND(I4497*H4497,2)</f>
        <v>0</v>
      </c>
      <c r="BL4497" s="19" t="s">
        <v>286</v>
      </c>
      <c r="BM4497" s="226" t="s">
        <v>4909</v>
      </c>
    </row>
    <row r="4498" s="2" customFormat="1">
      <c r="A4498" s="40"/>
      <c r="B4498" s="41"/>
      <c r="C4498" s="42"/>
      <c r="D4498" s="228" t="s">
        <v>189</v>
      </c>
      <c r="E4498" s="42"/>
      <c r="F4498" s="229" t="s">
        <v>4908</v>
      </c>
      <c r="G4498" s="42"/>
      <c r="H4498" s="42"/>
      <c r="I4498" s="230"/>
      <c r="J4498" s="42"/>
      <c r="K4498" s="42"/>
      <c r="L4498" s="46"/>
      <c r="M4498" s="231"/>
      <c r="N4498" s="232"/>
      <c r="O4498" s="86"/>
      <c r="P4498" s="86"/>
      <c r="Q4498" s="86"/>
      <c r="R4498" s="86"/>
      <c r="S4498" s="86"/>
      <c r="T4498" s="87"/>
      <c r="U4498" s="40"/>
      <c r="V4498" s="40"/>
      <c r="W4498" s="40"/>
      <c r="X4498" s="40"/>
      <c r="Y4498" s="40"/>
      <c r="Z4498" s="40"/>
      <c r="AA4498" s="40"/>
      <c r="AB4498" s="40"/>
      <c r="AC4498" s="40"/>
      <c r="AD4498" s="40"/>
      <c r="AE4498" s="40"/>
      <c r="AT4498" s="19" t="s">
        <v>189</v>
      </c>
      <c r="AU4498" s="19" t="s">
        <v>82</v>
      </c>
    </row>
    <row r="4499" s="13" customFormat="1">
      <c r="A4499" s="13"/>
      <c r="B4499" s="235"/>
      <c r="C4499" s="236"/>
      <c r="D4499" s="228" t="s">
        <v>193</v>
      </c>
      <c r="E4499" s="237" t="s">
        <v>19</v>
      </c>
      <c r="F4499" s="238" t="s">
        <v>4910</v>
      </c>
      <c r="G4499" s="236"/>
      <c r="H4499" s="239">
        <v>441.77499999999998</v>
      </c>
      <c r="I4499" s="240"/>
      <c r="J4499" s="236"/>
      <c r="K4499" s="236"/>
      <c r="L4499" s="241"/>
      <c r="M4499" s="242"/>
      <c r="N4499" s="243"/>
      <c r="O4499" s="243"/>
      <c r="P4499" s="243"/>
      <c r="Q4499" s="243"/>
      <c r="R4499" s="243"/>
      <c r="S4499" s="243"/>
      <c r="T4499" s="244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45" t="s">
        <v>193</v>
      </c>
      <c r="AU4499" s="245" t="s">
        <v>82</v>
      </c>
      <c r="AV4499" s="13" t="s">
        <v>82</v>
      </c>
      <c r="AW4499" s="13" t="s">
        <v>33</v>
      </c>
      <c r="AX4499" s="13" t="s">
        <v>80</v>
      </c>
      <c r="AY4499" s="245" t="s">
        <v>180</v>
      </c>
    </row>
    <row r="4500" s="2" customFormat="1" ht="16.5" customHeight="1">
      <c r="A4500" s="40"/>
      <c r="B4500" s="41"/>
      <c r="C4500" s="215" t="s">
        <v>4911</v>
      </c>
      <c r="D4500" s="215" t="s">
        <v>182</v>
      </c>
      <c r="E4500" s="216" t="s">
        <v>4912</v>
      </c>
      <c r="F4500" s="217" t="s">
        <v>4913</v>
      </c>
      <c r="G4500" s="218" t="s">
        <v>235</v>
      </c>
      <c r="H4500" s="219">
        <v>31.899999999999999</v>
      </c>
      <c r="I4500" s="220"/>
      <c r="J4500" s="221">
        <f>ROUND(I4500*H4500,2)</f>
        <v>0</v>
      </c>
      <c r="K4500" s="217" t="s">
        <v>186</v>
      </c>
      <c r="L4500" s="46"/>
      <c r="M4500" s="222" t="s">
        <v>19</v>
      </c>
      <c r="N4500" s="223" t="s">
        <v>43</v>
      </c>
      <c r="O4500" s="86"/>
      <c r="P4500" s="224">
        <f>O4500*H4500</f>
        <v>0</v>
      </c>
      <c r="Q4500" s="224">
        <v>0.00020000000000000001</v>
      </c>
      <c r="R4500" s="224">
        <f>Q4500*H4500</f>
        <v>0.0063800000000000003</v>
      </c>
      <c r="S4500" s="224">
        <v>0</v>
      </c>
      <c r="T4500" s="225">
        <f>S4500*H4500</f>
        <v>0</v>
      </c>
      <c r="U4500" s="40"/>
      <c r="V4500" s="40"/>
      <c r="W4500" s="40"/>
      <c r="X4500" s="40"/>
      <c r="Y4500" s="40"/>
      <c r="Z4500" s="40"/>
      <c r="AA4500" s="40"/>
      <c r="AB4500" s="40"/>
      <c r="AC4500" s="40"/>
      <c r="AD4500" s="40"/>
      <c r="AE4500" s="40"/>
      <c r="AR4500" s="226" t="s">
        <v>286</v>
      </c>
      <c r="AT4500" s="226" t="s">
        <v>182</v>
      </c>
      <c r="AU4500" s="226" t="s">
        <v>82</v>
      </c>
      <c r="AY4500" s="19" t="s">
        <v>180</v>
      </c>
      <c r="BE4500" s="227">
        <f>IF(N4500="základní",J4500,0)</f>
        <v>0</v>
      </c>
      <c r="BF4500" s="227">
        <f>IF(N4500="snížená",J4500,0)</f>
        <v>0</v>
      </c>
      <c r="BG4500" s="227">
        <f>IF(N4500="zákl. přenesená",J4500,0)</f>
        <v>0</v>
      </c>
      <c r="BH4500" s="227">
        <f>IF(N4500="sníž. přenesená",J4500,0)</f>
        <v>0</v>
      </c>
      <c r="BI4500" s="227">
        <f>IF(N4500="nulová",J4500,0)</f>
        <v>0</v>
      </c>
      <c r="BJ4500" s="19" t="s">
        <v>80</v>
      </c>
      <c r="BK4500" s="227">
        <f>ROUND(I4500*H4500,2)</f>
        <v>0</v>
      </c>
      <c r="BL4500" s="19" t="s">
        <v>286</v>
      </c>
      <c r="BM4500" s="226" t="s">
        <v>4914</v>
      </c>
    </row>
    <row r="4501" s="2" customFormat="1">
      <c r="A4501" s="40"/>
      <c r="B4501" s="41"/>
      <c r="C4501" s="42"/>
      <c r="D4501" s="228" t="s">
        <v>189</v>
      </c>
      <c r="E4501" s="42"/>
      <c r="F4501" s="229" t="s">
        <v>4915</v>
      </c>
      <c r="G4501" s="42"/>
      <c r="H4501" s="42"/>
      <c r="I4501" s="230"/>
      <c r="J4501" s="42"/>
      <c r="K4501" s="42"/>
      <c r="L4501" s="46"/>
      <c r="M4501" s="231"/>
      <c r="N4501" s="232"/>
      <c r="O4501" s="86"/>
      <c r="P4501" s="86"/>
      <c r="Q4501" s="86"/>
      <c r="R4501" s="86"/>
      <c r="S4501" s="86"/>
      <c r="T4501" s="87"/>
      <c r="U4501" s="40"/>
      <c r="V4501" s="40"/>
      <c r="W4501" s="40"/>
      <c r="X4501" s="40"/>
      <c r="Y4501" s="40"/>
      <c r="Z4501" s="40"/>
      <c r="AA4501" s="40"/>
      <c r="AB4501" s="40"/>
      <c r="AC4501" s="40"/>
      <c r="AD4501" s="40"/>
      <c r="AE4501" s="40"/>
      <c r="AT4501" s="19" t="s">
        <v>189</v>
      </c>
      <c r="AU4501" s="19" t="s">
        <v>82</v>
      </c>
    </row>
    <row r="4502" s="2" customFormat="1">
      <c r="A4502" s="40"/>
      <c r="B4502" s="41"/>
      <c r="C4502" s="42"/>
      <c r="D4502" s="233" t="s">
        <v>191</v>
      </c>
      <c r="E4502" s="42"/>
      <c r="F4502" s="234" t="s">
        <v>4916</v>
      </c>
      <c r="G4502" s="42"/>
      <c r="H4502" s="42"/>
      <c r="I4502" s="230"/>
      <c r="J4502" s="42"/>
      <c r="K4502" s="42"/>
      <c r="L4502" s="46"/>
      <c r="M4502" s="231"/>
      <c r="N4502" s="232"/>
      <c r="O4502" s="86"/>
      <c r="P4502" s="86"/>
      <c r="Q4502" s="86"/>
      <c r="R4502" s="86"/>
      <c r="S4502" s="86"/>
      <c r="T4502" s="87"/>
      <c r="U4502" s="40"/>
      <c r="V4502" s="40"/>
      <c r="W4502" s="40"/>
      <c r="X4502" s="40"/>
      <c r="Y4502" s="40"/>
      <c r="Z4502" s="40"/>
      <c r="AA4502" s="40"/>
      <c r="AB4502" s="40"/>
      <c r="AC4502" s="40"/>
      <c r="AD4502" s="40"/>
      <c r="AE4502" s="40"/>
      <c r="AT4502" s="19" t="s">
        <v>191</v>
      </c>
      <c r="AU4502" s="19" t="s">
        <v>82</v>
      </c>
    </row>
    <row r="4503" s="14" customFormat="1">
      <c r="A4503" s="14"/>
      <c r="B4503" s="246"/>
      <c r="C4503" s="247"/>
      <c r="D4503" s="228" t="s">
        <v>193</v>
      </c>
      <c r="E4503" s="248" t="s">
        <v>19</v>
      </c>
      <c r="F4503" s="249" t="s">
        <v>4917</v>
      </c>
      <c r="G4503" s="247"/>
      <c r="H4503" s="248" t="s">
        <v>19</v>
      </c>
      <c r="I4503" s="250"/>
      <c r="J4503" s="247"/>
      <c r="K4503" s="247"/>
      <c r="L4503" s="251"/>
      <c r="M4503" s="252"/>
      <c r="N4503" s="253"/>
      <c r="O4503" s="253"/>
      <c r="P4503" s="253"/>
      <c r="Q4503" s="253"/>
      <c r="R4503" s="253"/>
      <c r="S4503" s="253"/>
      <c r="T4503" s="254"/>
      <c r="U4503" s="14"/>
      <c r="V4503" s="14"/>
      <c r="W4503" s="14"/>
      <c r="X4503" s="14"/>
      <c r="Y4503" s="14"/>
      <c r="Z4503" s="14"/>
      <c r="AA4503" s="14"/>
      <c r="AB4503" s="14"/>
      <c r="AC4503" s="14"/>
      <c r="AD4503" s="14"/>
      <c r="AE4503" s="14"/>
      <c r="AT4503" s="255" t="s">
        <v>193</v>
      </c>
      <c r="AU4503" s="255" t="s">
        <v>82</v>
      </c>
      <c r="AV4503" s="14" t="s">
        <v>80</v>
      </c>
      <c r="AW4503" s="14" t="s">
        <v>33</v>
      </c>
      <c r="AX4503" s="14" t="s">
        <v>72</v>
      </c>
      <c r="AY4503" s="255" t="s">
        <v>180</v>
      </c>
    </row>
    <row r="4504" s="13" customFormat="1">
      <c r="A4504" s="13"/>
      <c r="B4504" s="235"/>
      <c r="C4504" s="236"/>
      <c r="D4504" s="228" t="s">
        <v>193</v>
      </c>
      <c r="E4504" s="237" t="s">
        <v>19</v>
      </c>
      <c r="F4504" s="238" t="s">
        <v>4918</v>
      </c>
      <c r="G4504" s="236"/>
      <c r="H4504" s="239">
        <v>3</v>
      </c>
      <c r="I4504" s="240"/>
      <c r="J4504" s="236"/>
      <c r="K4504" s="236"/>
      <c r="L4504" s="241"/>
      <c r="M4504" s="242"/>
      <c r="N4504" s="243"/>
      <c r="O4504" s="243"/>
      <c r="P4504" s="243"/>
      <c r="Q4504" s="243"/>
      <c r="R4504" s="243"/>
      <c r="S4504" s="243"/>
      <c r="T4504" s="244"/>
      <c r="U4504" s="13"/>
      <c r="V4504" s="13"/>
      <c r="W4504" s="13"/>
      <c r="X4504" s="13"/>
      <c r="Y4504" s="13"/>
      <c r="Z4504" s="13"/>
      <c r="AA4504" s="13"/>
      <c r="AB4504" s="13"/>
      <c r="AC4504" s="13"/>
      <c r="AD4504" s="13"/>
      <c r="AE4504" s="13"/>
      <c r="AT4504" s="245" t="s">
        <v>193</v>
      </c>
      <c r="AU4504" s="245" t="s">
        <v>82</v>
      </c>
      <c r="AV4504" s="13" t="s">
        <v>82</v>
      </c>
      <c r="AW4504" s="13" t="s">
        <v>33</v>
      </c>
      <c r="AX4504" s="13" t="s">
        <v>72</v>
      </c>
      <c r="AY4504" s="245" t="s">
        <v>180</v>
      </c>
    </row>
    <row r="4505" s="14" customFormat="1">
      <c r="A4505" s="14"/>
      <c r="B4505" s="246"/>
      <c r="C4505" s="247"/>
      <c r="D4505" s="228" t="s">
        <v>193</v>
      </c>
      <c r="E4505" s="248" t="s">
        <v>19</v>
      </c>
      <c r="F4505" s="249" t="s">
        <v>4919</v>
      </c>
      <c r="G4505" s="247"/>
      <c r="H4505" s="248" t="s">
        <v>19</v>
      </c>
      <c r="I4505" s="250"/>
      <c r="J4505" s="247"/>
      <c r="K4505" s="247"/>
      <c r="L4505" s="251"/>
      <c r="M4505" s="252"/>
      <c r="N4505" s="253"/>
      <c r="O4505" s="253"/>
      <c r="P4505" s="253"/>
      <c r="Q4505" s="253"/>
      <c r="R4505" s="253"/>
      <c r="S4505" s="253"/>
      <c r="T4505" s="254"/>
      <c r="U4505" s="14"/>
      <c r="V4505" s="14"/>
      <c r="W4505" s="14"/>
      <c r="X4505" s="14"/>
      <c r="Y4505" s="14"/>
      <c r="Z4505" s="14"/>
      <c r="AA4505" s="14"/>
      <c r="AB4505" s="14"/>
      <c r="AC4505" s="14"/>
      <c r="AD4505" s="14"/>
      <c r="AE4505" s="14"/>
      <c r="AT4505" s="255" t="s">
        <v>193</v>
      </c>
      <c r="AU4505" s="255" t="s">
        <v>82</v>
      </c>
      <c r="AV4505" s="14" t="s">
        <v>80</v>
      </c>
      <c r="AW4505" s="14" t="s">
        <v>33</v>
      </c>
      <c r="AX4505" s="14" t="s">
        <v>72</v>
      </c>
      <c r="AY4505" s="255" t="s">
        <v>180</v>
      </c>
    </row>
    <row r="4506" s="13" customFormat="1">
      <c r="A4506" s="13"/>
      <c r="B4506" s="235"/>
      <c r="C4506" s="236"/>
      <c r="D4506" s="228" t="s">
        <v>193</v>
      </c>
      <c r="E4506" s="237" t="s">
        <v>19</v>
      </c>
      <c r="F4506" s="238" t="s">
        <v>492</v>
      </c>
      <c r="G4506" s="236"/>
      <c r="H4506" s="239">
        <v>1.5</v>
      </c>
      <c r="I4506" s="240"/>
      <c r="J4506" s="236"/>
      <c r="K4506" s="236"/>
      <c r="L4506" s="241"/>
      <c r="M4506" s="242"/>
      <c r="N4506" s="243"/>
      <c r="O4506" s="243"/>
      <c r="P4506" s="243"/>
      <c r="Q4506" s="243"/>
      <c r="R4506" s="243"/>
      <c r="S4506" s="243"/>
      <c r="T4506" s="244"/>
      <c r="U4506" s="13"/>
      <c r="V4506" s="13"/>
      <c r="W4506" s="13"/>
      <c r="X4506" s="13"/>
      <c r="Y4506" s="13"/>
      <c r="Z4506" s="13"/>
      <c r="AA4506" s="13"/>
      <c r="AB4506" s="13"/>
      <c r="AC4506" s="13"/>
      <c r="AD4506" s="13"/>
      <c r="AE4506" s="13"/>
      <c r="AT4506" s="245" t="s">
        <v>193</v>
      </c>
      <c r="AU4506" s="245" t="s">
        <v>82</v>
      </c>
      <c r="AV4506" s="13" t="s">
        <v>82</v>
      </c>
      <c r="AW4506" s="13" t="s">
        <v>33</v>
      </c>
      <c r="AX4506" s="13" t="s">
        <v>72</v>
      </c>
      <c r="AY4506" s="245" t="s">
        <v>180</v>
      </c>
    </row>
    <row r="4507" s="14" customFormat="1">
      <c r="A4507" s="14"/>
      <c r="B4507" s="246"/>
      <c r="C4507" s="247"/>
      <c r="D4507" s="228" t="s">
        <v>193</v>
      </c>
      <c r="E4507" s="248" t="s">
        <v>19</v>
      </c>
      <c r="F4507" s="249" t="s">
        <v>4872</v>
      </c>
      <c r="G4507" s="247"/>
      <c r="H4507" s="248" t="s">
        <v>19</v>
      </c>
      <c r="I4507" s="250"/>
      <c r="J4507" s="247"/>
      <c r="K4507" s="247"/>
      <c r="L4507" s="251"/>
      <c r="M4507" s="252"/>
      <c r="N4507" s="253"/>
      <c r="O4507" s="253"/>
      <c r="P4507" s="253"/>
      <c r="Q4507" s="253"/>
      <c r="R4507" s="253"/>
      <c r="S4507" s="253"/>
      <c r="T4507" s="254"/>
      <c r="U4507" s="14"/>
      <c r="V4507" s="14"/>
      <c r="W4507" s="14"/>
      <c r="X4507" s="14"/>
      <c r="Y4507" s="14"/>
      <c r="Z4507" s="14"/>
      <c r="AA4507" s="14"/>
      <c r="AB4507" s="14"/>
      <c r="AC4507" s="14"/>
      <c r="AD4507" s="14"/>
      <c r="AE4507" s="14"/>
      <c r="AT4507" s="255" t="s">
        <v>193</v>
      </c>
      <c r="AU4507" s="255" t="s">
        <v>82</v>
      </c>
      <c r="AV4507" s="14" t="s">
        <v>80</v>
      </c>
      <c r="AW4507" s="14" t="s">
        <v>33</v>
      </c>
      <c r="AX4507" s="14" t="s">
        <v>72</v>
      </c>
      <c r="AY4507" s="255" t="s">
        <v>180</v>
      </c>
    </row>
    <row r="4508" s="13" customFormat="1">
      <c r="A4508" s="13"/>
      <c r="B4508" s="235"/>
      <c r="C4508" s="236"/>
      <c r="D4508" s="228" t="s">
        <v>193</v>
      </c>
      <c r="E4508" s="237" t="s">
        <v>19</v>
      </c>
      <c r="F4508" s="238" t="s">
        <v>3695</v>
      </c>
      <c r="G4508" s="236"/>
      <c r="H4508" s="239">
        <v>4.5</v>
      </c>
      <c r="I4508" s="240"/>
      <c r="J4508" s="236"/>
      <c r="K4508" s="236"/>
      <c r="L4508" s="241"/>
      <c r="M4508" s="242"/>
      <c r="N4508" s="243"/>
      <c r="O4508" s="243"/>
      <c r="P4508" s="243"/>
      <c r="Q4508" s="243"/>
      <c r="R4508" s="243"/>
      <c r="S4508" s="243"/>
      <c r="T4508" s="244"/>
      <c r="U4508" s="13"/>
      <c r="V4508" s="13"/>
      <c r="W4508" s="13"/>
      <c r="X4508" s="13"/>
      <c r="Y4508" s="13"/>
      <c r="Z4508" s="13"/>
      <c r="AA4508" s="13"/>
      <c r="AB4508" s="13"/>
      <c r="AC4508" s="13"/>
      <c r="AD4508" s="13"/>
      <c r="AE4508" s="13"/>
      <c r="AT4508" s="245" t="s">
        <v>193</v>
      </c>
      <c r="AU4508" s="245" t="s">
        <v>82</v>
      </c>
      <c r="AV4508" s="13" t="s">
        <v>82</v>
      </c>
      <c r="AW4508" s="13" t="s">
        <v>33</v>
      </c>
      <c r="AX4508" s="13" t="s">
        <v>72</v>
      </c>
      <c r="AY4508" s="245" t="s">
        <v>180</v>
      </c>
    </row>
    <row r="4509" s="14" customFormat="1">
      <c r="A4509" s="14"/>
      <c r="B4509" s="246"/>
      <c r="C4509" s="247"/>
      <c r="D4509" s="228" t="s">
        <v>193</v>
      </c>
      <c r="E4509" s="248" t="s">
        <v>19</v>
      </c>
      <c r="F4509" s="249" t="s">
        <v>4920</v>
      </c>
      <c r="G4509" s="247"/>
      <c r="H4509" s="248" t="s">
        <v>19</v>
      </c>
      <c r="I4509" s="250"/>
      <c r="J4509" s="247"/>
      <c r="K4509" s="247"/>
      <c r="L4509" s="251"/>
      <c r="M4509" s="252"/>
      <c r="N4509" s="253"/>
      <c r="O4509" s="253"/>
      <c r="P4509" s="253"/>
      <c r="Q4509" s="253"/>
      <c r="R4509" s="253"/>
      <c r="S4509" s="253"/>
      <c r="T4509" s="254"/>
      <c r="U4509" s="14"/>
      <c r="V4509" s="14"/>
      <c r="W4509" s="14"/>
      <c r="X4509" s="14"/>
      <c r="Y4509" s="14"/>
      <c r="Z4509" s="14"/>
      <c r="AA4509" s="14"/>
      <c r="AB4509" s="14"/>
      <c r="AC4509" s="14"/>
      <c r="AD4509" s="14"/>
      <c r="AE4509" s="14"/>
      <c r="AT4509" s="255" t="s">
        <v>193</v>
      </c>
      <c r="AU4509" s="255" t="s">
        <v>82</v>
      </c>
      <c r="AV4509" s="14" t="s">
        <v>80</v>
      </c>
      <c r="AW4509" s="14" t="s">
        <v>33</v>
      </c>
      <c r="AX4509" s="14" t="s">
        <v>72</v>
      </c>
      <c r="AY4509" s="255" t="s">
        <v>180</v>
      </c>
    </row>
    <row r="4510" s="13" customFormat="1">
      <c r="A4510" s="13"/>
      <c r="B4510" s="235"/>
      <c r="C4510" s="236"/>
      <c r="D4510" s="228" t="s">
        <v>193</v>
      </c>
      <c r="E4510" s="237" t="s">
        <v>19</v>
      </c>
      <c r="F4510" s="238" t="s">
        <v>3695</v>
      </c>
      <c r="G4510" s="236"/>
      <c r="H4510" s="239">
        <v>4.5</v>
      </c>
      <c r="I4510" s="240"/>
      <c r="J4510" s="236"/>
      <c r="K4510" s="236"/>
      <c r="L4510" s="241"/>
      <c r="M4510" s="242"/>
      <c r="N4510" s="243"/>
      <c r="O4510" s="243"/>
      <c r="P4510" s="243"/>
      <c r="Q4510" s="243"/>
      <c r="R4510" s="243"/>
      <c r="S4510" s="243"/>
      <c r="T4510" s="244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T4510" s="245" t="s">
        <v>193</v>
      </c>
      <c r="AU4510" s="245" t="s">
        <v>82</v>
      </c>
      <c r="AV4510" s="13" t="s">
        <v>82</v>
      </c>
      <c r="AW4510" s="13" t="s">
        <v>33</v>
      </c>
      <c r="AX4510" s="13" t="s">
        <v>72</v>
      </c>
      <c r="AY4510" s="245" t="s">
        <v>180</v>
      </c>
    </row>
    <row r="4511" s="14" customFormat="1">
      <c r="A4511" s="14"/>
      <c r="B4511" s="246"/>
      <c r="C4511" s="247"/>
      <c r="D4511" s="228" t="s">
        <v>193</v>
      </c>
      <c r="E4511" s="248" t="s">
        <v>19</v>
      </c>
      <c r="F4511" s="249" t="s">
        <v>4921</v>
      </c>
      <c r="G4511" s="247"/>
      <c r="H4511" s="248" t="s">
        <v>19</v>
      </c>
      <c r="I4511" s="250"/>
      <c r="J4511" s="247"/>
      <c r="K4511" s="247"/>
      <c r="L4511" s="251"/>
      <c r="M4511" s="252"/>
      <c r="N4511" s="253"/>
      <c r="O4511" s="253"/>
      <c r="P4511" s="253"/>
      <c r="Q4511" s="253"/>
      <c r="R4511" s="253"/>
      <c r="S4511" s="253"/>
      <c r="T4511" s="254"/>
      <c r="U4511" s="14"/>
      <c r="V4511" s="14"/>
      <c r="W4511" s="14"/>
      <c r="X4511" s="14"/>
      <c r="Y4511" s="14"/>
      <c r="Z4511" s="14"/>
      <c r="AA4511" s="14"/>
      <c r="AB4511" s="14"/>
      <c r="AC4511" s="14"/>
      <c r="AD4511" s="14"/>
      <c r="AE4511" s="14"/>
      <c r="AT4511" s="255" t="s">
        <v>193</v>
      </c>
      <c r="AU4511" s="255" t="s">
        <v>82</v>
      </c>
      <c r="AV4511" s="14" t="s">
        <v>80</v>
      </c>
      <c r="AW4511" s="14" t="s">
        <v>33</v>
      </c>
      <c r="AX4511" s="14" t="s">
        <v>72</v>
      </c>
      <c r="AY4511" s="255" t="s">
        <v>180</v>
      </c>
    </row>
    <row r="4512" s="13" customFormat="1">
      <c r="A4512" s="13"/>
      <c r="B4512" s="235"/>
      <c r="C4512" s="236"/>
      <c r="D4512" s="228" t="s">
        <v>193</v>
      </c>
      <c r="E4512" s="237" t="s">
        <v>19</v>
      </c>
      <c r="F4512" s="238" t="s">
        <v>4918</v>
      </c>
      <c r="G4512" s="236"/>
      <c r="H4512" s="239">
        <v>3</v>
      </c>
      <c r="I4512" s="240"/>
      <c r="J4512" s="236"/>
      <c r="K4512" s="236"/>
      <c r="L4512" s="241"/>
      <c r="M4512" s="242"/>
      <c r="N4512" s="243"/>
      <c r="O4512" s="243"/>
      <c r="P4512" s="243"/>
      <c r="Q4512" s="243"/>
      <c r="R4512" s="243"/>
      <c r="S4512" s="243"/>
      <c r="T4512" s="244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T4512" s="245" t="s">
        <v>193</v>
      </c>
      <c r="AU4512" s="245" t="s">
        <v>82</v>
      </c>
      <c r="AV4512" s="13" t="s">
        <v>82</v>
      </c>
      <c r="AW4512" s="13" t="s">
        <v>33</v>
      </c>
      <c r="AX4512" s="13" t="s">
        <v>72</v>
      </c>
      <c r="AY4512" s="245" t="s">
        <v>180</v>
      </c>
    </row>
    <row r="4513" s="14" customFormat="1">
      <c r="A4513" s="14"/>
      <c r="B4513" s="246"/>
      <c r="C4513" s="247"/>
      <c r="D4513" s="228" t="s">
        <v>193</v>
      </c>
      <c r="E4513" s="248" t="s">
        <v>19</v>
      </c>
      <c r="F4513" s="249" t="s">
        <v>4922</v>
      </c>
      <c r="G4513" s="247"/>
      <c r="H4513" s="248" t="s">
        <v>19</v>
      </c>
      <c r="I4513" s="250"/>
      <c r="J4513" s="247"/>
      <c r="K4513" s="247"/>
      <c r="L4513" s="251"/>
      <c r="M4513" s="252"/>
      <c r="N4513" s="253"/>
      <c r="O4513" s="253"/>
      <c r="P4513" s="253"/>
      <c r="Q4513" s="253"/>
      <c r="R4513" s="253"/>
      <c r="S4513" s="253"/>
      <c r="T4513" s="254"/>
      <c r="U4513" s="14"/>
      <c r="V4513" s="14"/>
      <c r="W4513" s="14"/>
      <c r="X4513" s="14"/>
      <c r="Y4513" s="14"/>
      <c r="Z4513" s="14"/>
      <c r="AA4513" s="14"/>
      <c r="AB4513" s="14"/>
      <c r="AC4513" s="14"/>
      <c r="AD4513" s="14"/>
      <c r="AE4513" s="14"/>
      <c r="AT4513" s="255" t="s">
        <v>193</v>
      </c>
      <c r="AU4513" s="255" t="s">
        <v>82</v>
      </c>
      <c r="AV4513" s="14" t="s">
        <v>80</v>
      </c>
      <c r="AW4513" s="14" t="s">
        <v>33</v>
      </c>
      <c r="AX4513" s="14" t="s">
        <v>72</v>
      </c>
      <c r="AY4513" s="255" t="s">
        <v>180</v>
      </c>
    </row>
    <row r="4514" s="13" customFormat="1">
      <c r="A4514" s="13"/>
      <c r="B4514" s="235"/>
      <c r="C4514" s="236"/>
      <c r="D4514" s="228" t="s">
        <v>193</v>
      </c>
      <c r="E4514" s="237" t="s">
        <v>19</v>
      </c>
      <c r="F4514" s="238" t="s">
        <v>4923</v>
      </c>
      <c r="G4514" s="236"/>
      <c r="H4514" s="239">
        <v>3</v>
      </c>
      <c r="I4514" s="240"/>
      <c r="J4514" s="236"/>
      <c r="K4514" s="236"/>
      <c r="L4514" s="241"/>
      <c r="M4514" s="242"/>
      <c r="N4514" s="243"/>
      <c r="O4514" s="243"/>
      <c r="P4514" s="243"/>
      <c r="Q4514" s="243"/>
      <c r="R4514" s="243"/>
      <c r="S4514" s="243"/>
      <c r="T4514" s="244"/>
      <c r="U4514" s="13"/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3"/>
      <c r="AT4514" s="245" t="s">
        <v>193</v>
      </c>
      <c r="AU4514" s="245" t="s">
        <v>82</v>
      </c>
      <c r="AV4514" s="13" t="s">
        <v>82</v>
      </c>
      <c r="AW4514" s="13" t="s">
        <v>33</v>
      </c>
      <c r="AX4514" s="13" t="s">
        <v>72</v>
      </c>
      <c r="AY4514" s="245" t="s">
        <v>180</v>
      </c>
    </row>
    <row r="4515" s="14" customFormat="1">
      <c r="A4515" s="14"/>
      <c r="B4515" s="246"/>
      <c r="C4515" s="247"/>
      <c r="D4515" s="228" t="s">
        <v>193</v>
      </c>
      <c r="E4515" s="248" t="s">
        <v>19</v>
      </c>
      <c r="F4515" s="249" t="s">
        <v>4924</v>
      </c>
      <c r="G4515" s="247"/>
      <c r="H4515" s="248" t="s">
        <v>19</v>
      </c>
      <c r="I4515" s="250"/>
      <c r="J4515" s="247"/>
      <c r="K4515" s="247"/>
      <c r="L4515" s="251"/>
      <c r="M4515" s="252"/>
      <c r="N4515" s="253"/>
      <c r="O4515" s="253"/>
      <c r="P4515" s="253"/>
      <c r="Q4515" s="253"/>
      <c r="R4515" s="253"/>
      <c r="S4515" s="253"/>
      <c r="T4515" s="254"/>
      <c r="U4515" s="14"/>
      <c r="V4515" s="14"/>
      <c r="W4515" s="14"/>
      <c r="X4515" s="14"/>
      <c r="Y4515" s="14"/>
      <c r="Z4515" s="14"/>
      <c r="AA4515" s="14"/>
      <c r="AB4515" s="14"/>
      <c r="AC4515" s="14"/>
      <c r="AD4515" s="14"/>
      <c r="AE4515" s="14"/>
      <c r="AT4515" s="255" t="s">
        <v>193</v>
      </c>
      <c r="AU4515" s="255" t="s">
        <v>82</v>
      </c>
      <c r="AV4515" s="14" t="s">
        <v>80</v>
      </c>
      <c r="AW4515" s="14" t="s">
        <v>33</v>
      </c>
      <c r="AX4515" s="14" t="s">
        <v>72</v>
      </c>
      <c r="AY4515" s="255" t="s">
        <v>180</v>
      </c>
    </row>
    <row r="4516" s="13" customFormat="1">
      <c r="A4516" s="13"/>
      <c r="B4516" s="235"/>
      <c r="C4516" s="236"/>
      <c r="D4516" s="228" t="s">
        <v>193</v>
      </c>
      <c r="E4516" s="237" t="s">
        <v>19</v>
      </c>
      <c r="F4516" s="238" t="s">
        <v>4918</v>
      </c>
      <c r="G4516" s="236"/>
      <c r="H4516" s="239">
        <v>3</v>
      </c>
      <c r="I4516" s="240"/>
      <c r="J4516" s="236"/>
      <c r="K4516" s="236"/>
      <c r="L4516" s="241"/>
      <c r="M4516" s="242"/>
      <c r="N4516" s="243"/>
      <c r="O4516" s="243"/>
      <c r="P4516" s="243"/>
      <c r="Q4516" s="243"/>
      <c r="R4516" s="243"/>
      <c r="S4516" s="243"/>
      <c r="T4516" s="244"/>
      <c r="U4516" s="13"/>
      <c r="V4516" s="13"/>
      <c r="W4516" s="13"/>
      <c r="X4516" s="13"/>
      <c r="Y4516" s="13"/>
      <c r="Z4516" s="13"/>
      <c r="AA4516" s="13"/>
      <c r="AB4516" s="13"/>
      <c r="AC4516" s="13"/>
      <c r="AD4516" s="13"/>
      <c r="AE4516" s="13"/>
      <c r="AT4516" s="245" t="s">
        <v>193</v>
      </c>
      <c r="AU4516" s="245" t="s">
        <v>82</v>
      </c>
      <c r="AV4516" s="13" t="s">
        <v>82</v>
      </c>
      <c r="AW4516" s="13" t="s">
        <v>33</v>
      </c>
      <c r="AX4516" s="13" t="s">
        <v>72</v>
      </c>
      <c r="AY4516" s="245" t="s">
        <v>180</v>
      </c>
    </row>
    <row r="4517" s="14" customFormat="1">
      <c r="A4517" s="14"/>
      <c r="B4517" s="246"/>
      <c r="C4517" s="247"/>
      <c r="D4517" s="228" t="s">
        <v>193</v>
      </c>
      <c r="E4517" s="248" t="s">
        <v>19</v>
      </c>
      <c r="F4517" s="249" t="s">
        <v>1853</v>
      </c>
      <c r="G4517" s="247"/>
      <c r="H4517" s="248" t="s">
        <v>19</v>
      </c>
      <c r="I4517" s="250"/>
      <c r="J4517" s="247"/>
      <c r="K4517" s="247"/>
      <c r="L4517" s="251"/>
      <c r="M4517" s="252"/>
      <c r="N4517" s="253"/>
      <c r="O4517" s="253"/>
      <c r="P4517" s="253"/>
      <c r="Q4517" s="253"/>
      <c r="R4517" s="253"/>
      <c r="S4517" s="253"/>
      <c r="T4517" s="254"/>
      <c r="U4517" s="14"/>
      <c r="V4517" s="14"/>
      <c r="W4517" s="14"/>
      <c r="X4517" s="14"/>
      <c r="Y4517" s="14"/>
      <c r="Z4517" s="14"/>
      <c r="AA4517" s="14"/>
      <c r="AB4517" s="14"/>
      <c r="AC4517" s="14"/>
      <c r="AD4517" s="14"/>
      <c r="AE4517" s="14"/>
      <c r="AT4517" s="255" t="s">
        <v>193</v>
      </c>
      <c r="AU4517" s="255" t="s">
        <v>82</v>
      </c>
      <c r="AV4517" s="14" t="s">
        <v>80</v>
      </c>
      <c r="AW4517" s="14" t="s">
        <v>33</v>
      </c>
      <c r="AX4517" s="14" t="s">
        <v>72</v>
      </c>
      <c r="AY4517" s="255" t="s">
        <v>180</v>
      </c>
    </row>
    <row r="4518" s="13" customFormat="1">
      <c r="A4518" s="13"/>
      <c r="B4518" s="235"/>
      <c r="C4518" s="236"/>
      <c r="D4518" s="228" t="s">
        <v>193</v>
      </c>
      <c r="E4518" s="237" t="s">
        <v>19</v>
      </c>
      <c r="F4518" s="238" t="s">
        <v>4925</v>
      </c>
      <c r="G4518" s="236"/>
      <c r="H4518" s="239">
        <v>9.4000000000000004</v>
      </c>
      <c r="I4518" s="240"/>
      <c r="J4518" s="236"/>
      <c r="K4518" s="236"/>
      <c r="L4518" s="241"/>
      <c r="M4518" s="242"/>
      <c r="N4518" s="243"/>
      <c r="O4518" s="243"/>
      <c r="P4518" s="243"/>
      <c r="Q4518" s="243"/>
      <c r="R4518" s="243"/>
      <c r="S4518" s="243"/>
      <c r="T4518" s="244"/>
      <c r="U4518" s="13"/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3"/>
      <c r="AT4518" s="245" t="s">
        <v>193</v>
      </c>
      <c r="AU4518" s="245" t="s">
        <v>82</v>
      </c>
      <c r="AV4518" s="13" t="s">
        <v>82</v>
      </c>
      <c r="AW4518" s="13" t="s">
        <v>33</v>
      </c>
      <c r="AX4518" s="13" t="s">
        <v>72</v>
      </c>
      <c r="AY4518" s="245" t="s">
        <v>180</v>
      </c>
    </row>
    <row r="4519" s="15" customFormat="1">
      <c r="A4519" s="15"/>
      <c r="B4519" s="256"/>
      <c r="C4519" s="257"/>
      <c r="D4519" s="228" t="s">
        <v>193</v>
      </c>
      <c r="E4519" s="258" t="s">
        <v>19</v>
      </c>
      <c r="F4519" s="259" t="s">
        <v>353</v>
      </c>
      <c r="G4519" s="257"/>
      <c r="H4519" s="260">
        <v>31.899999999999999</v>
      </c>
      <c r="I4519" s="261"/>
      <c r="J4519" s="257"/>
      <c r="K4519" s="257"/>
      <c r="L4519" s="262"/>
      <c r="M4519" s="263"/>
      <c r="N4519" s="264"/>
      <c r="O4519" s="264"/>
      <c r="P4519" s="264"/>
      <c r="Q4519" s="264"/>
      <c r="R4519" s="264"/>
      <c r="S4519" s="264"/>
      <c r="T4519" s="265"/>
      <c r="U4519" s="15"/>
      <c r="V4519" s="15"/>
      <c r="W4519" s="15"/>
      <c r="X4519" s="15"/>
      <c r="Y4519" s="15"/>
      <c r="Z4519" s="15"/>
      <c r="AA4519" s="15"/>
      <c r="AB4519" s="15"/>
      <c r="AC4519" s="15"/>
      <c r="AD4519" s="15"/>
      <c r="AE4519" s="15"/>
      <c r="AT4519" s="266" t="s">
        <v>193</v>
      </c>
      <c r="AU4519" s="266" t="s">
        <v>82</v>
      </c>
      <c r="AV4519" s="15" t="s">
        <v>187</v>
      </c>
      <c r="AW4519" s="15" t="s">
        <v>33</v>
      </c>
      <c r="AX4519" s="15" t="s">
        <v>80</v>
      </c>
      <c r="AY4519" s="266" t="s">
        <v>180</v>
      </c>
    </row>
    <row r="4520" s="2" customFormat="1" ht="16.5" customHeight="1">
      <c r="A4520" s="40"/>
      <c r="B4520" s="41"/>
      <c r="C4520" s="282" t="s">
        <v>4926</v>
      </c>
      <c r="D4520" s="282" t="s">
        <v>754</v>
      </c>
      <c r="E4520" s="283" t="s">
        <v>4927</v>
      </c>
      <c r="F4520" s="284" t="s">
        <v>4928</v>
      </c>
      <c r="G4520" s="285" t="s">
        <v>235</v>
      </c>
      <c r="H4520" s="286">
        <v>32</v>
      </c>
      <c r="I4520" s="287"/>
      <c r="J4520" s="288">
        <f>ROUND(I4520*H4520,2)</f>
        <v>0</v>
      </c>
      <c r="K4520" s="284" t="s">
        <v>19</v>
      </c>
      <c r="L4520" s="289"/>
      <c r="M4520" s="290" t="s">
        <v>19</v>
      </c>
      <c r="N4520" s="291" t="s">
        <v>43</v>
      </c>
      <c r="O4520" s="86"/>
      <c r="P4520" s="224">
        <f>O4520*H4520</f>
        <v>0</v>
      </c>
      <c r="Q4520" s="224">
        <v>0</v>
      </c>
      <c r="R4520" s="224">
        <f>Q4520*H4520</f>
        <v>0</v>
      </c>
      <c r="S4520" s="224">
        <v>0</v>
      </c>
      <c r="T4520" s="225">
        <f>S4520*H4520</f>
        <v>0</v>
      </c>
      <c r="U4520" s="40"/>
      <c r="V4520" s="40"/>
      <c r="W4520" s="40"/>
      <c r="X4520" s="40"/>
      <c r="Y4520" s="40"/>
      <c r="Z4520" s="40"/>
      <c r="AA4520" s="40"/>
      <c r="AB4520" s="40"/>
      <c r="AC4520" s="40"/>
      <c r="AD4520" s="40"/>
      <c r="AE4520" s="40"/>
      <c r="AR4520" s="226" t="s">
        <v>398</v>
      </c>
      <c r="AT4520" s="226" t="s">
        <v>754</v>
      </c>
      <c r="AU4520" s="226" t="s">
        <v>82</v>
      </c>
      <c r="AY4520" s="19" t="s">
        <v>180</v>
      </c>
      <c r="BE4520" s="227">
        <f>IF(N4520="základní",J4520,0)</f>
        <v>0</v>
      </c>
      <c r="BF4520" s="227">
        <f>IF(N4520="snížená",J4520,0)</f>
        <v>0</v>
      </c>
      <c r="BG4520" s="227">
        <f>IF(N4520="zákl. přenesená",J4520,0)</f>
        <v>0</v>
      </c>
      <c r="BH4520" s="227">
        <f>IF(N4520="sníž. přenesená",J4520,0)</f>
        <v>0</v>
      </c>
      <c r="BI4520" s="227">
        <f>IF(N4520="nulová",J4520,0)</f>
        <v>0</v>
      </c>
      <c r="BJ4520" s="19" t="s">
        <v>80</v>
      </c>
      <c r="BK4520" s="227">
        <f>ROUND(I4520*H4520,2)</f>
        <v>0</v>
      </c>
      <c r="BL4520" s="19" t="s">
        <v>286</v>
      </c>
      <c r="BM4520" s="226" t="s">
        <v>4929</v>
      </c>
    </row>
    <row r="4521" s="2" customFormat="1">
      <c r="A4521" s="40"/>
      <c r="B4521" s="41"/>
      <c r="C4521" s="42"/>
      <c r="D4521" s="228" t="s">
        <v>189</v>
      </c>
      <c r="E4521" s="42"/>
      <c r="F4521" s="229" t="s">
        <v>4928</v>
      </c>
      <c r="G4521" s="42"/>
      <c r="H4521" s="42"/>
      <c r="I4521" s="230"/>
      <c r="J4521" s="42"/>
      <c r="K4521" s="42"/>
      <c r="L4521" s="46"/>
      <c r="M4521" s="231"/>
      <c r="N4521" s="232"/>
      <c r="O4521" s="86"/>
      <c r="P4521" s="86"/>
      <c r="Q4521" s="86"/>
      <c r="R4521" s="86"/>
      <c r="S4521" s="86"/>
      <c r="T4521" s="87"/>
      <c r="U4521" s="40"/>
      <c r="V4521" s="40"/>
      <c r="W4521" s="40"/>
      <c r="X4521" s="40"/>
      <c r="Y4521" s="40"/>
      <c r="Z4521" s="40"/>
      <c r="AA4521" s="40"/>
      <c r="AB4521" s="40"/>
      <c r="AC4521" s="40"/>
      <c r="AD4521" s="40"/>
      <c r="AE4521" s="40"/>
      <c r="AT4521" s="19" t="s">
        <v>189</v>
      </c>
      <c r="AU4521" s="19" t="s">
        <v>82</v>
      </c>
    </row>
    <row r="4522" s="2" customFormat="1" ht="16.5" customHeight="1">
      <c r="A4522" s="40"/>
      <c r="B4522" s="41"/>
      <c r="C4522" s="215" t="s">
        <v>4930</v>
      </c>
      <c r="D4522" s="215" t="s">
        <v>182</v>
      </c>
      <c r="E4522" s="216" t="s">
        <v>4931</v>
      </c>
      <c r="F4522" s="217" t="s">
        <v>4932</v>
      </c>
      <c r="G4522" s="218" t="s">
        <v>235</v>
      </c>
      <c r="H4522" s="219">
        <v>292.935</v>
      </c>
      <c r="I4522" s="220"/>
      <c r="J4522" s="221">
        <f>ROUND(I4522*H4522,2)</f>
        <v>0</v>
      </c>
      <c r="K4522" s="217" t="s">
        <v>186</v>
      </c>
      <c r="L4522" s="46"/>
      <c r="M4522" s="222" t="s">
        <v>19</v>
      </c>
      <c r="N4522" s="223" t="s">
        <v>43</v>
      </c>
      <c r="O4522" s="86"/>
      <c r="P4522" s="224">
        <f>O4522*H4522</f>
        <v>0</v>
      </c>
      <c r="Q4522" s="224">
        <v>0.00018000000000000001</v>
      </c>
      <c r="R4522" s="224">
        <f>Q4522*H4522</f>
        <v>0.052728300000000006</v>
      </c>
      <c r="S4522" s="224">
        <v>0</v>
      </c>
      <c r="T4522" s="225">
        <f>S4522*H4522</f>
        <v>0</v>
      </c>
      <c r="U4522" s="40"/>
      <c r="V4522" s="40"/>
      <c r="W4522" s="40"/>
      <c r="X4522" s="40"/>
      <c r="Y4522" s="40"/>
      <c r="Z4522" s="40"/>
      <c r="AA4522" s="40"/>
      <c r="AB4522" s="40"/>
      <c r="AC4522" s="40"/>
      <c r="AD4522" s="40"/>
      <c r="AE4522" s="40"/>
      <c r="AR4522" s="226" t="s">
        <v>286</v>
      </c>
      <c r="AT4522" s="226" t="s">
        <v>182</v>
      </c>
      <c r="AU4522" s="226" t="s">
        <v>82</v>
      </c>
      <c r="AY4522" s="19" t="s">
        <v>180</v>
      </c>
      <c r="BE4522" s="227">
        <f>IF(N4522="základní",J4522,0)</f>
        <v>0</v>
      </c>
      <c r="BF4522" s="227">
        <f>IF(N4522="snížená",J4522,0)</f>
        <v>0</v>
      </c>
      <c r="BG4522" s="227">
        <f>IF(N4522="zákl. přenesená",J4522,0)</f>
        <v>0</v>
      </c>
      <c r="BH4522" s="227">
        <f>IF(N4522="sníž. přenesená",J4522,0)</f>
        <v>0</v>
      </c>
      <c r="BI4522" s="227">
        <f>IF(N4522="nulová",J4522,0)</f>
        <v>0</v>
      </c>
      <c r="BJ4522" s="19" t="s">
        <v>80</v>
      </c>
      <c r="BK4522" s="227">
        <f>ROUND(I4522*H4522,2)</f>
        <v>0</v>
      </c>
      <c r="BL4522" s="19" t="s">
        <v>286</v>
      </c>
      <c r="BM4522" s="226" t="s">
        <v>4933</v>
      </c>
    </row>
    <row r="4523" s="2" customFormat="1">
      <c r="A4523" s="40"/>
      <c r="B4523" s="41"/>
      <c r="C4523" s="42"/>
      <c r="D4523" s="228" t="s">
        <v>189</v>
      </c>
      <c r="E4523" s="42"/>
      <c r="F4523" s="229" t="s">
        <v>4934</v>
      </c>
      <c r="G4523" s="42"/>
      <c r="H4523" s="42"/>
      <c r="I4523" s="230"/>
      <c r="J4523" s="42"/>
      <c r="K4523" s="42"/>
      <c r="L4523" s="46"/>
      <c r="M4523" s="231"/>
      <c r="N4523" s="232"/>
      <c r="O4523" s="86"/>
      <c r="P4523" s="86"/>
      <c r="Q4523" s="86"/>
      <c r="R4523" s="86"/>
      <c r="S4523" s="86"/>
      <c r="T4523" s="87"/>
      <c r="U4523" s="40"/>
      <c r="V4523" s="40"/>
      <c r="W4523" s="40"/>
      <c r="X4523" s="40"/>
      <c r="Y4523" s="40"/>
      <c r="Z4523" s="40"/>
      <c r="AA4523" s="40"/>
      <c r="AB4523" s="40"/>
      <c r="AC4523" s="40"/>
      <c r="AD4523" s="40"/>
      <c r="AE4523" s="40"/>
      <c r="AT4523" s="19" t="s">
        <v>189</v>
      </c>
      <c r="AU4523" s="19" t="s">
        <v>82</v>
      </c>
    </row>
    <row r="4524" s="2" customFormat="1">
      <c r="A4524" s="40"/>
      <c r="B4524" s="41"/>
      <c r="C4524" s="42"/>
      <c r="D4524" s="233" t="s">
        <v>191</v>
      </c>
      <c r="E4524" s="42"/>
      <c r="F4524" s="234" t="s">
        <v>4935</v>
      </c>
      <c r="G4524" s="42"/>
      <c r="H4524" s="42"/>
      <c r="I4524" s="230"/>
      <c r="J4524" s="42"/>
      <c r="K4524" s="42"/>
      <c r="L4524" s="46"/>
      <c r="M4524" s="231"/>
      <c r="N4524" s="232"/>
      <c r="O4524" s="86"/>
      <c r="P4524" s="86"/>
      <c r="Q4524" s="86"/>
      <c r="R4524" s="86"/>
      <c r="S4524" s="86"/>
      <c r="T4524" s="87"/>
      <c r="U4524" s="40"/>
      <c r="V4524" s="40"/>
      <c r="W4524" s="40"/>
      <c r="X4524" s="40"/>
      <c r="Y4524" s="40"/>
      <c r="Z4524" s="40"/>
      <c r="AA4524" s="40"/>
      <c r="AB4524" s="40"/>
      <c r="AC4524" s="40"/>
      <c r="AD4524" s="40"/>
      <c r="AE4524" s="40"/>
      <c r="AT4524" s="19" t="s">
        <v>191</v>
      </c>
      <c r="AU4524" s="19" t="s">
        <v>82</v>
      </c>
    </row>
    <row r="4525" s="14" customFormat="1">
      <c r="A4525" s="14"/>
      <c r="B4525" s="246"/>
      <c r="C4525" s="247"/>
      <c r="D4525" s="228" t="s">
        <v>193</v>
      </c>
      <c r="E4525" s="248" t="s">
        <v>19</v>
      </c>
      <c r="F4525" s="249" t="s">
        <v>1810</v>
      </c>
      <c r="G4525" s="247"/>
      <c r="H4525" s="248" t="s">
        <v>19</v>
      </c>
      <c r="I4525" s="250"/>
      <c r="J4525" s="247"/>
      <c r="K4525" s="247"/>
      <c r="L4525" s="251"/>
      <c r="M4525" s="252"/>
      <c r="N4525" s="253"/>
      <c r="O4525" s="253"/>
      <c r="P4525" s="253"/>
      <c r="Q4525" s="253"/>
      <c r="R4525" s="253"/>
      <c r="S4525" s="253"/>
      <c r="T4525" s="254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T4525" s="255" t="s">
        <v>193</v>
      </c>
      <c r="AU4525" s="255" t="s">
        <v>82</v>
      </c>
      <c r="AV4525" s="14" t="s">
        <v>80</v>
      </c>
      <c r="AW4525" s="14" t="s">
        <v>33</v>
      </c>
      <c r="AX4525" s="14" t="s">
        <v>72</v>
      </c>
      <c r="AY4525" s="255" t="s">
        <v>180</v>
      </c>
    </row>
    <row r="4526" s="14" customFormat="1">
      <c r="A4526" s="14"/>
      <c r="B4526" s="246"/>
      <c r="C4526" s="247"/>
      <c r="D4526" s="228" t="s">
        <v>193</v>
      </c>
      <c r="E4526" s="248" t="s">
        <v>19</v>
      </c>
      <c r="F4526" s="249" t="s">
        <v>4862</v>
      </c>
      <c r="G4526" s="247"/>
      <c r="H4526" s="248" t="s">
        <v>19</v>
      </c>
      <c r="I4526" s="250"/>
      <c r="J4526" s="247"/>
      <c r="K4526" s="247"/>
      <c r="L4526" s="251"/>
      <c r="M4526" s="252"/>
      <c r="N4526" s="253"/>
      <c r="O4526" s="253"/>
      <c r="P4526" s="253"/>
      <c r="Q4526" s="253"/>
      <c r="R4526" s="253"/>
      <c r="S4526" s="253"/>
      <c r="T4526" s="254"/>
      <c r="U4526" s="14"/>
      <c r="V4526" s="14"/>
      <c r="W4526" s="14"/>
      <c r="X4526" s="14"/>
      <c r="Y4526" s="14"/>
      <c r="Z4526" s="14"/>
      <c r="AA4526" s="14"/>
      <c r="AB4526" s="14"/>
      <c r="AC4526" s="14"/>
      <c r="AD4526" s="14"/>
      <c r="AE4526" s="14"/>
      <c r="AT4526" s="255" t="s">
        <v>193</v>
      </c>
      <c r="AU4526" s="255" t="s">
        <v>82</v>
      </c>
      <c r="AV4526" s="14" t="s">
        <v>80</v>
      </c>
      <c r="AW4526" s="14" t="s">
        <v>33</v>
      </c>
      <c r="AX4526" s="14" t="s">
        <v>72</v>
      </c>
      <c r="AY4526" s="255" t="s">
        <v>180</v>
      </c>
    </row>
    <row r="4527" s="13" customFormat="1">
      <c r="A4527" s="13"/>
      <c r="B4527" s="235"/>
      <c r="C4527" s="236"/>
      <c r="D4527" s="228" t="s">
        <v>193</v>
      </c>
      <c r="E4527" s="237" t="s">
        <v>19</v>
      </c>
      <c r="F4527" s="238" t="s">
        <v>4936</v>
      </c>
      <c r="G4527" s="236"/>
      <c r="H4527" s="239">
        <v>7.6799999999999997</v>
      </c>
      <c r="I4527" s="240"/>
      <c r="J4527" s="236"/>
      <c r="K4527" s="236"/>
      <c r="L4527" s="241"/>
      <c r="M4527" s="242"/>
      <c r="N4527" s="243"/>
      <c r="O4527" s="243"/>
      <c r="P4527" s="243"/>
      <c r="Q4527" s="243"/>
      <c r="R4527" s="243"/>
      <c r="S4527" s="243"/>
      <c r="T4527" s="244"/>
      <c r="U4527" s="13"/>
      <c r="V4527" s="13"/>
      <c r="W4527" s="13"/>
      <c r="X4527" s="13"/>
      <c r="Y4527" s="13"/>
      <c r="Z4527" s="13"/>
      <c r="AA4527" s="13"/>
      <c r="AB4527" s="13"/>
      <c r="AC4527" s="13"/>
      <c r="AD4527" s="13"/>
      <c r="AE4527" s="13"/>
      <c r="AT4527" s="245" t="s">
        <v>193</v>
      </c>
      <c r="AU4527" s="245" t="s">
        <v>82</v>
      </c>
      <c r="AV4527" s="13" t="s">
        <v>82</v>
      </c>
      <c r="AW4527" s="13" t="s">
        <v>33</v>
      </c>
      <c r="AX4527" s="13" t="s">
        <v>72</v>
      </c>
      <c r="AY4527" s="245" t="s">
        <v>180</v>
      </c>
    </row>
    <row r="4528" s="13" customFormat="1">
      <c r="A4528" s="13"/>
      <c r="B4528" s="235"/>
      <c r="C4528" s="236"/>
      <c r="D4528" s="228" t="s">
        <v>193</v>
      </c>
      <c r="E4528" s="237" t="s">
        <v>19</v>
      </c>
      <c r="F4528" s="238" t="s">
        <v>4937</v>
      </c>
      <c r="G4528" s="236"/>
      <c r="H4528" s="239">
        <v>7.2400000000000002</v>
      </c>
      <c r="I4528" s="240"/>
      <c r="J4528" s="236"/>
      <c r="K4528" s="236"/>
      <c r="L4528" s="241"/>
      <c r="M4528" s="242"/>
      <c r="N4528" s="243"/>
      <c r="O4528" s="243"/>
      <c r="P4528" s="243"/>
      <c r="Q4528" s="243"/>
      <c r="R4528" s="243"/>
      <c r="S4528" s="243"/>
      <c r="T4528" s="244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45" t="s">
        <v>193</v>
      </c>
      <c r="AU4528" s="245" t="s">
        <v>82</v>
      </c>
      <c r="AV4528" s="13" t="s">
        <v>82</v>
      </c>
      <c r="AW4528" s="13" t="s">
        <v>33</v>
      </c>
      <c r="AX4528" s="13" t="s">
        <v>72</v>
      </c>
      <c r="AY4528" s="245" t="s">
        <v>180</v>
      </c>
    </row>
    <row r="4529" s="13" customFormat="1">
      <c r="A4529" s="13"/>
      <c r="B4529" s="235"/>
      <c r="C4529" s="236"/>
      <c r="D4529" s="228" t="s">
        <v>193</v>
      </c>
      <c r="E4529" s="237" t="s">
        <v>19</v>
      </c>
      <c r="F4529" s="238" t="s">
        <v>4938</v>
      </c>
      <c r="G4529" s="236"/>
      <c r="H4529" s="239">
        <v>5.3600000000000003</v>
      </c>
      <c r="I4529" s="240"/>
      <c r="J4529" s="236"/>
      <c r="K4529" s="236"/>
      <c r="L4529" s="241"/>
      <c r="M4529" s="242"/>
      <c r="N4529" s="243"/>
      <c r="O4529" s="243"/>
      <c r="P4529" s="243"/>
      <c r="Q4529" s="243"/>
      <c r="R4529" s="243"/>
      <c r="S4529" s="243"/>
      <c r="T4529" s="244"/>
      <c r="U4529" s="13"/>
      <c r="V4529" s="13"/>
      <c r="W4529" s="13"/>
      <c r="X4529" s="13"/>
      <c r="Y4529" s="13"/>
      <c r="Z4529" s="13"/>
      <c r="AA4529" s="13"/>
      <c r="AB4529" s="13"/>
      <c r="AC4529" s="13"/>
      <c r="AD4529" s="13"/>
      <c r="AE4529" s="13"/>
      <c r="AT4529" s="245" t="s">
        <v>193</v>
      </c>
      <c r="AU4529" s="245" t="s">
        <v>82</v>
      </c>
      <c r="AV4529" s="13" t="s">
        <v>82</v>
      </c>
      <c r="AW4529" s="13" t="s">
        <v>33</v>
      </c>
      <c r="AX4529" s="13" t="s">
        <v>72</v>
      </c>
      <c r="AY4529" s="245" t="s">
        <v>180</v>
      </c>
    </row>
    <row r="4530" s="13" customFormat="1">
      <c r="A4530" s="13"/>
      <c r="B4530" s="235"/>
      <c r="C4530" s="236"/>
      <c r="D4530" s="228" t="s">
        <v>193</v>
      </c>
      <c r="E4530" s="237" t="s">
        <v>19</v>
      </c>
      <c r="F4530" s="238" t="s">
        <v>4939</v>
      </c>
      <c r="G4530" s="236"/>
      <c r="H4530" s="239">
        <v>4.6299999999999999</v>
      </c>
      <c r="I4530" s="240"/>
      <c r="J4530" s="236"/>
      <c r="K4530" s="236"/>
      <c r="L4530" s="241"/>
      <c r="M4530" s="242"/>
      <c r="N4530" s="243"/>
      <c r="O4530" s="243"/>
      <c r="P4530" s="243"/>
      <c r="Q4530" s="243"/>
      <c r="R4530" s="243"/>
      <c r="S4530" s="243"/>
      <c r="T4530" s="244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45" t="s">
        <v>193</v>
      </c>
      <c r="AU4530" s="245" t="s">
        <v>82</v>
      </c>
      <c r="AV4530" s="13" t="s">
        <v>82</v>
      </c>
      <c r="AW4530" s="13" t="s">
        <v>33</v>
      </c>
      <c r="AX4530" s="13" t="s">
        <v>72</v>
      </c>
      <c r="AY4530" s="245" t="s">
        <v>180</v>
      </c>
    </row>
    <row r="4531" s="13" customFormat="1">
      <c r="A4531" s="13"/>
      <c r="B4531" s="235"/>
      <c r="C4531" s="236"/>
      <c r="D4531" s="228" t="s">
        <v>193</v>
      </c>
      <c r="E4531" s="237" t="s">
        <v>19</v>
      </c>
      <c r="F4531" s="238" t="s">
        <v>4940</v>
      </c>
      <c r="G4531" s="236"/>
      <c r="H4531" s="239">
        <v>6.1100000000000003</v>
      </c>
      <c r="I4531" s="240"/>
      <c r="J4531" s="236"/>
      <c r="K4531" s="236"/>
      <c r="L4531" s="241"/>
      <c r="M4531" s="242"/>
      <c r="N4531" s="243"/>
      <c r="O4531" s="243"/>
      <c r="P4531" s="243"/>
      <c r="Q4531" s="243"/>
      <c r="R4531" s="243"/>
      <c r="S4531" s="243"/>
      <c r="T4531" s="244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45" t="s">
        <v>193</v>
      </c>
      <c r="AU4531" s="245" t="s">
        <v>82</v>
      </c>
      <c r="AV4531" s="13" t="s">
        <v>82</v>
      </c>
      <c r="AW4531" s="13" t="s">
        <v>33</v>
      </c>
      <c r="AX4531" s="13" t="s">
        <v>72</v>
      </c>
      <c r="AY4531" s="245" t="s">
        <v>180</v>
      </c>
    </row>
    <row r="4532" s="14" customFormat="1">
      <c r="A4532" s="14"/>
      <c r="B4532" s="246"/>
      <c r="C4532" s="247"/>
      <c r="D4532" s="228" t="s">
        <v>193</v>
      </c>
      <c r="E4532" s="248" t="s">
        <v>19</v>
      </c>
      <c r="F4532" s="249" t="s">
        <v>4868</v>
      </c>
      <c r="G4532" s="247"/>
      <c r="H4532" s="248" t="s">
        <v>19</v>
      </c>
      <c r="I4532" s="250"/>
      <c r="J4532" s="247"/>
      <c r="K4532" s="247"/>
      <c r="L4532" s="251"/>
      <c r="M4532" s="252"/>
      <c r="N4532" s="253"/>
      <c r="O4532" s="253"/>
      <c r="P4532" s="253"/>
      <c r="Q4532" s="253"/>
      <c r="R4532" s="253"/>
      <c r="S4532" s="253"/>
      <c r="T4532" s="254"/>
      <c r="U4532" s="14"/>
      <c r="V4532" s="14"/>
      <c r="W4532" s="14"/>
      <c r="X4532" s="14"/>
      <c r="Y4532" s="14"/>
      <c r="Z4532" s="14"/>
      <c r="AA4532" s="14"/>
      <c r="AB4532" s="14"/>
      <c r="AC4532" s="14"/>
      <c r="AD4532" s="14"/>
      <c r="AE4532" s="14"/>
      <c r="AT4532" s="255" t="s">
        <v>193</v>
      </c>
      <c r="AU4532" s="255" t="s">
        <v>82</v>
      </c>
      <c r="AV4532" s="14" t="s">
        <v>80</v>
      </c>
      <c r="AW4532" s="14" t="s">
        <v>33</v>
      </c>
      <c r="AX4532" s="14" t="s">
        <v>72</v>
      </c>
      <c r="AY4532" s="255" t="s">
        <v>180</v>
      </c>
    </row>
    <row r="4533" s="13" customFormat="1">
      <c r="A4533" s="13"/>
      <c r="B4533" s="235"/>
      <c r="C4533" s="236"/>
      <c r="D4533" s="228" t="s">
        <v>193</v>
      </c>
      <c r="E4533" s="237" t="s">
        <v>19</v>
      </c>
      <c r="F4533" s="238" t="s">
        <v>4941</v>
      </c>
      <c r="G4533" s="236"/>
      <c r="H4533" s="239">
        <v>11.4</v>
      </c>
      <c r="I4533" s="240"/>
      <c r="J4533" s="236"/>
      <c r="K4533" s="236"/>
      <c r="L4533" s="241"/>
      <c r="M4533" s="242"/>
      <c r="N4533" s="243"/>
      <c r="O4533" s="243"/>
      <c r="P4533" s="243"/>
      <c r="Q4533" s="243"/>
      <c r="R4533" s="243"/>
      <c r="S4533" s="243"/>
      <c r="T4533" s="244"/>
      <c r="U4533" s="13"/>
      <c r="V4533" s="13"/>
      <c r="W4533" s="13"/>
      <c r="X4533" s="13"/>
      <c r="Y4533" s="13"/>
      <c r="Z4533" s="13"/>
      <c r="AA4533" s="13"/>
      <c r="AB4533" s="13"/>
      <c r="AC4533" s="13"/>
      <c r="AD4533" s="13"/>
      <c r="AE4533" s="13"/>
      <c r="AT4533" s="245" t="s">
        <v>193</v>
      </c>
      <c r="AU4533" s="245" t="s">
        <v>82</v>
      </c>
      <c r="AV4533" s="13" t="s">
        <v>82</v>
      </c>
      <c r="AW4533" s="13" t="s">
        <v>33</v>
      </c>
      <c r="AX4533" s="13" t="s">
        <v>72</v>
      </c>
      <c r="AY4533" s="245" t="s">
        <v>180</v>
      </c>
    </row>
    <row r="4534" s="13" customFormat="1">
      <c r="A4534" s="13"/>
      <c r="B4534" s="235"/>
      <c r="C4534" s="236"/>
      <c r="D4534" s="228" t="s">
        <v>193</v>
      </c>
      <c r="E4534" s="237" t="s">
        <v>19</v>
      </c>
      <c r="F4534" s="238" t="s">
        <v>4942</v>
      </c>
      <c r="G4534" s="236"/>
      <c r="H4534" s="239">
        <v>8.2400000000000002</v>
      </c>
      <c r="I4534" s="240"/>
      <c r="J4534" s="236"/>
      <c r="K4534" s="236"/>
      <c r="L4534" s="241"/>
      <c r="M4534" s="242"/>
      <c r="N4534" s="243"/>
      <c r="O4534" s="243"/>
      <c r="P4534" s="243"/>
      <c r="Q4534" s="243"/>
      <c r="R4534" s="243"/>
      <c r="S4534" s="243"/>
      <c r="T4534" s="244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45" t="s">
        <v>193</v>
      </c>
      <c r="AU4534" s="245" t="s">
        <v>82</v>
      </c>
      <c r="AV4534" s="13" t="s">
        <v>82</v>
      </c>
      <c r="AW4534" s="13" t="s">
        <v>33</v>
      </c>
      <c r="AX4534" s="13" t="s">
        <v>72</v>
      </c>
      <c r="AY4534" s="245" t="s">
        <v>180</v>
      </c>
    </row>
    <row r="4535" s="13" customFormat="1">
      <c r="A4535" s="13"/>
      <c r="B4535" s="235"/>
      <c r="C4535" s="236"/>
      <c r="D4535" s="228" t="s">
        <v>193</v>
      </c>
      <c r="E4535" s="237" t="s">
        <v>19</v>
      </c>
      <c r="F4535" s="238" t="s">
        <v>4943</v>
      </c>
      <c r="G4535" s="236"/>
      <c r="H4535" s="239">
        <v>4.7999999999999998</v>
      </c>
      <c r="I4535" s="240"/>
      <c r="J4535" s="236"/>
      <c r="K4535" s="236"/>
      <c r="L4535" s="241"/>
      <c r="M4535" s="242"/>
      <c r="N4535" s="243"/>
      <c r="O4535" s="243"/>
      <c r="P4535" s="243"/>
      <c r="Q4535" s="243"/>
      <c r="R4535" s="243"/>
      <c r="S4535" s="243"/>
      <c r="T4535" s="244"/>
      <c r="U4535" s="13"/>
      <c r="V4535" s="13"/>
      <c r="W4535" s="13"/>
      <c r="X4535" s="13"/>
      <c r="Y4535" s="13"/>
      <c r="Z4535" s="13"/>
      <c r="AA4535" s="13"/>
      <c r="AB4535" s="13"/>
      <c r="AC4535" s="13"/>
      <c r="AD4535" s="13"/>
      <c r="AE4535" s="13"/>
      <c r="AT4535" s="245" t="s">
        <v>193</v>
      </c>
      <c r="AU4535" s="245" t="s">
        <v>82</v>
      </c>
      <c r="AV4535" s="13" t="s">
        <v>82</v>
      </c>
      <c r="AW4535" s="13" t="s">
        <v>33</v>
      </c>
      <c r="AX4535" s="13" t="s">
        <v>72</v>
      </c>
      <c r="AY4535" s="245" t="s">
        <v>180</v>
      </c>
    </row>
    <row r="4536" s="14" customFormat="1">
      <c r="A4536" s="14"/>
      <c r="B4536" s="246"/>
      <c r="C4536" s="247"/>
      <c r="D4536" s="228" t="s">
        <v>193</v>
      </c>
      <c r="E4536" s="248" t="s">
        <v>19</v>
      </c>
      <c r="F4536" s="249" t="s">
        <v>4872</v>
      </c>
      <c r="G4536" s="247"/>
      <c r="H4536" s="248" t="s">
        <v>19</v>
      </c>
      <c r="I4536" s="250"/>
      <c r="J4536" s="247"/>
      <c r="K4536" s="247"/>
      <c r="L4536" s="251"/>
      <c r="M4536" s="252"/>
      <c r="N4536" s="253"/>
      <c r="O4536" s="253"/>
      <c r="P4536" s="253"/>
      <c r="Q4536" s="253"/>
      <c r="R4536" s="253"/>
      <c r="S4536" s="253"/>
      <c r="T4536" s="254"/>
      <c r="U4536" s="14"/>
      <c r="V4536" s="14"/>
      <c r="W4536" s="14"/>
      <c r="X4536" s="14"/>
      <c r="Y4536" s="14"/>
      <c r="Z4536" s="14"/>
      <c r="AA4536" s="14"/>
      <c r="AB4536" s="14"/>
      <c r="AC4536" s="14"/>
      <c r="AD4536" s="14"/>
      <c r="AE4536" s="14"/>
      <c r="AT4536" s="255" t="s">
        <v>193</v>
      </c>
      <c r="AU4536" s="255" t="s">
        <v>82</v>
      </c>
      <c r="AV4536" s="14" t="s">
        <v>80</v>
      </c>
      <c r="AW4536" s="14" t="s">
        <v>33</v>
      </c>
      <c r="AX4536" s="14" t="s">
        <v>72</v>
      </c>
      <c r="AY4536" s="255" t="s">
        <v>180</v>
      </c>
    </row>
    <row r="4537" s="13" customFormat="1">
      <c r="A4537" s="13"/>
      <c r="B4537" s="235"/>
      <c r="C4537" s="236"/>
      <c r="D4537" s="228" t="s">
        <v>193</v>
      </c>
      <c r="E4537" s="237" t="s">
        <v>19</v>
      </c>
      <c r="F4537" s="238" t="s">
        <v>4944</v>
      </c>
      <c r="G4537" s="236"/>
      <c r="H4537" s="239">
        <v>6.7000000000000002</v>
      </c>
      <c r="I4537" s="240"/>
      <c r="J4537" s="236"/>
      <c r="K4537" s="236"/>
      <c r="L4537" s="241"/>
      <c r="M4537" s="242"/>
      <c r="N4537" s="243"/>
      <c r="O4537" s="243"/>
      <c r="P4537" s="243"/>
      <c r="Q4537" s="243"/>
      <c r="R4537" s="243"/>
      <c r="S4537" s="243"/>
      <c r="T4537" s="244"/>
      <c r="U4537" s="13"/>
      <c r="V4537" s="13"/>
      <c r="W4537" s="13"/>
      <c r="X4537" s="13"/>
      <c r="Y4537" s="13"/>
      <c r="Z4537" s="13"/>
      <c r="AA4537" s="13"/>
      <c r="AB4537" s="13"/>
      <c r="AC4537" s="13"/>
      <c r="AD4537" s="13"/>
      <c r="AE4537" s="13"/>
      <c r="AT4537" s="245" t="s">
        <v>193</v>
      </c>
      <c r="AU4537" s="245" t="s">
        <v>82</v>
      </c>
      <c r="AV4537" s="13" t="s">
        <v>82</v>
      </c>
      <c r="AW4537" s="13" t="s">
        <v>33</v>
      </c>
      <c r="AX4537" s="13" t="s">
        <v>72</v>
      </c>
      <c r="AY4537" s="245" t="s">
        <v>180</v>
      </c>
    </row>
    <row r="4538" s="14" customFormat="1">
      <c r="A4538" s="14"/>
      <c r="B4538" s="246"/>
      <c r="C4538" s="247"/>
      <c r="D4538" s="228" t="s">
        <v>193</v>
      </c>
      <c r="E4538" s="248" t="s">
        <v>19</v>
      </c>
      <c r="F4538" s="249" t="s">
        <v>4874</v>
      </c>
      <c r="G4538" s="247"/>
      <c r="H4538" s="248" t="s">
        <v>19</v>
      </c>
      <c r="I4538" s="250"/>
      <c r="J4538" s="247"/>
      <c r="K4538" s="247"/>
      <c r="L4538" s="251"/>
      <c r="M4538" s="252"/>
      <c r="N4538" s="253"/>
      <c r="O4538" s="253"/>
      <c r="P4538" s="253"/>
      <c r="Q4538" s="253"/>
      <c r="R4538" s="253"/>
      <c r="S4538" s="253"/>
      <c r="T4538" s="254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T4538" s="255" t="s">
        <v>193</v>
      </c>
      <c r="AU4538" s="255" t="s">
        <v>82</v>
      </c>
      <c r="AV4538" s="14" t="s">
        <v>80</v>
      </c>
      <c r="AW4538" s="14" t="s">
        <v>33</v>
      </c>
      <c r="AX4538" s="14" t="s">
        <v>72</v>
      </c>
      <c r="AY4538" s="255" t="s">
        <v>180</v>
      </c>
    </row>
    <row r="4539" s="13" customFormat="1">
      <c r="A4539" s="13"/>
      <c r="B4539" s="235"/>
      <c r="C4539" s="236"/>
      <c r="D4539" s="228" t="s">
        <v>193</v>
      </c>
      <c r="E4539" s="237" t="s">
        <v>19</v>
      </c>
      <c r="F4539" s="238" t="s">
        <v>4945</v>
      </c>
      <c r="G4539" s="236"/>
      <c r="H4539" s="239">
        <v>24.030000000000001</v>
      </c>
      <c r="I4539" s="240"/>
      <c r="J4539" s="236"/>
      <c r="K4539" s="236"/>
      <c r="L4539" s="241"/>
      <c r="M4539" s="242"/>
      <c r="N4539" s="243"/>
      <c r="O4539" s="243"/>
      <c r="P4539" s="243"/>
      <c r="Q4539" s="243"/>
      <c r="R4539" s="243"/>
      <c r="S4539" s="243"/>
      <c r="T4539" s="244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45" t="s">
        <v>193</v>
      </c>
      <c r="AU4539" s="245" t="s">
        <v>82</v>
      </c>
      <c r="AV4539" s="13" t="s">
        <v>82</v>
      </c>
      <c r="AW4539" s="13" t="s">
        <v>33</v>
      </c>
      <c r="AX4539" s="13" t="s">
        <v>72</v>
      </c>
      <c r="AY4539" s="245" t="s">
        <v>180</v>
      </c>
    </row>
    <row r="4540" s="14" customFormat="1">
      <c r="A4540" s="14"/>
      <c r="B4540" s="246"/>
      <c r="C4540" s="247"/>
      <c r="D4540" s="228" t="s">
        <v>193</v>
      </c>
      <c r="E4540" s="248" t="s">
        <v>19</v>
      </c>
      <c r="F4540" s="249" t="s">
        <v>1729</v>
      </c>
      <c r="G4540" s="247"/>
      <c r="H4540" s="248" t="s">
        <v>19</v>
      </c>
      <c r="I4540" s="250"/>
      <c r="J4540" s="247"/>
      <c r="K4540" s="247"/>
      <c r="L4540" s="251"/>
      <c r="M4540" s="252"/>
      <c r="N4540" s="253"/>
      <c r="O4540" s="253"/>
      <c r="P4540" s="253"/>
      <c r="Q4540" s="253"/>
      <c r="R4540" s="253"/>
      <c r="S4540" s="253"/>
      <c r="T4540" s="254"/>
      <c r="U4540" s="14"/>
      <c r="V4540" s="14"/>
      <c r="W4540" s="14"/>
      <c r="X4540" s="14"/>
      <c r="Y4540" s="14"/>
      <c r="Z4540" s="14"/>
      <c r="AA4540" s="14"/>
      <c r="AB4540" s="14"/>
      <c r="AC4540" s="14"/>
      <c r="AD4540" s="14"/>
      <c r="AE4540" s="14"/>
      <c r="AT4540" s="255" t="s">
        <v>193</v>
      </c>
      <c r="AU4540" s="255" t="s">
        <v>82</v>
      </c>
      <c r="AV4540" s="14" t="s">
        <v>80</v>
      </c>
      <c r="AW4540" s="14" t="s">
        <v>33</v>
      </c>
      <c r="AX4540" s="14" t="s">
        <v>72</v>
      </c>
      <c r="AY4540" s="255" t="s">
        <v>180</v>
      </c>
    </row>
    <row r="4541" s="14" customFormat="1">
      <c r="A4541" s="14"/>
      <c r="B4541" s="246"/>
      <c r="C4541" s="247"/>
      <c r="D4541" s="228" t="s">
        <v>193</v>
      </c>
      <c r="E4541" s="248" t="s">
        <v>19</v>
      </c>
      <c r="F4541" s="249" t="s">
        <v>4876</v>
      </c>
      <c r="G4541" s="247"/>
      <c r="H4541" s="248" t="s">
        <v>19</v>
      </c>
      <c r="I4541" s="250"/>
      <c r="J4541" s="247"/>
      <c r="K4541" s="247"/>
      <c r="L4541" s="251"/>
      <c r="M4541" s="252"/>
      <c r="N4541" s="253"/>
      <c r="O4541" s="253"/>
      <c r="P4541" s="253"/>
      <c r="Q4541" s="253"/>
      <c r="R4541" s="253"/>
      <c r="S4541" s="253"/>
      <c r="T4541" s="254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T4541" s="255" t="s">
        <v>193</v>
      </c>
      <c r="AU4541" s="255" t="s">
        <v>82</v>
      </c>
      <c r="AV4541" s="14" t="s">
        <v>80</v>
      </c>
      <c r="AW4541" s="14" t="s">
        <v>33</v>
      </c>
      <c r="AX4541" s="14" t="s">
        <v>72</v>
      </c>
      <c r="AY4541" s="255" t="s">
        <v>180</v>
      </c>
    </row>
    <row r="4542" s="13" customFormat="1">
      <c r="A4542" s="13"/>
      <c r="B4542" s="235"/>
      <c r="C4542" s="236"/>
      <c r="D4542" s="228" t="s">
        <v>193</v>
      </c>
      <c r="E4542" s="237" t="s">
        <v>19</v>
      </c>
      <c r="F4542" s="238" t="s">
        <v>4946</v>
      </c>
      <c r="G4542" s="236"/>
      <c r="H4542" s="239">
        <v>6.6150000000000002</v>
      </c>
      <c r="I4542" s="240"/>
      <c r="J4542" s="236"/>
      <c r="K4542" s="236"/>
      <c r="L4542" s="241"/>
      <c r="M4542" s="242"/>
      <c r="N4542" s="243"/>
      <c r="O4542" s="243"/>
      <c r="P4542" s="243"/>
      <c r="Q4542" s="243"/>
      <c r="R4542" s="243"/>
      <c r="S4542" s="243"/>
      <c r="T4542" s="244"/>
      <c r="U4542" s="13"/>
      <c r="V4542" s="13"/>
      <c r="W4542" s="13"/>
      <c r="X4542" s="13"/>
      <c r="Y4542" s="13"/>
      <c r="Z4542" s="13"/>
      <c r="AA4542" s="13"/>
      <c r="AB4542" s="13"/>
      <c r="AC4542" s="13"/>
      <c r="AD4542" s="13"/>
      <c r="AE4542" s="13"/>
      <c r="AT4542" s="245" t="s">
        <v>193</v>
      </c>
      <c r="AU4542" s="245" t="s">
        <v>82</v>
      </c>
      <c r="AV4542" s="13" t="s">
        <v>82</v>
      </c>
      <c r="AW4542" s="13" t="s">
        <v>33</v>
      </c>
      <c r="AX4542" s="13" t="s">
        <v>72</v>
      </c>
      <c r="AY4542" s="245" t="s">
        <v>180</v>
      </c>
    </row>
    <row r="4543" s="14" customFormat="1">
      <c r="A4543" s="14"/>
      <c r="B4543" s="246"/>
      <c r="C4543" s="247"/>
      <c r="D4543" s="228" t="s">
        <v>193</v>
      </c>
      <c r="E4543" s="248" t="s">
        <v>19</v>
      </c>
      <c r="F4543" s="249" t="s">
        <v>1730</v>
      </c>
      <c r="G4543" s="247"/>
      <c r="H4543" s="248" t="s">
        <v>19</v>
      </c>
      <c r="I4543" s="250"/>
      <c r="J4543" s="247"/>
      <c r="K4543" s="247"/>
      <c r="L4543" s="251"/>
      <c r="M4543" s="252"/>
      <c r="N4543" s="253"/>
      <c r="O4543" s="253"/>
      <c r="P4543" s="253"/>
      <c r="Q4543" s="253"/>
      <c r="R4543" s="253"/>
      <c r="S4543" s="253"/>
      <c r="T4543" s="254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T4543" s="255" t="s">
        <v>193</v>
      </c>
      <c r="AU4543" s="255" t="s">
        <v>82</v>
      </c>
      <c r="AV4543" s="14" t="s">
        <v>80</v>
      </c>
      <c r="AW4543" s="14" t="s">
        <v>33</v>
      </c>
      <c r="AX4543" s="14" t="s">
        <v>72</v>
      </c>
      <c r="AY4543" s="255" t="s">
        <v>180</v>
      </c>
    </row>
    <row r="4544" s="13" customFormat="1">
      <c r="A4544" s="13"/>
      <c r="B4544" s="235"/>
      <c r="C4544" s="236"/>
      <c r="D4544" s="228" t="s">
        <v>193</v>
      </c>
      <c r="E4544" s="237" t="s">
        <v>19</v>
      </c>
      <c r="F4544" s="238" t="s">
        <v>4947</v>
      </c>
      <c r="G4544" s="236"/>
      <c r="H4544" s="239">
        <v>12.98</v>
      </c>
      <c r="I4544" s="240"/>
      <c r="J4544" s="236"/>
      <c r="K4544" s="236"/>
      <c r="L4544" s="241"/>
      <c r="M4544" s="242"/>
      <c r="N4544" s="243"/>
      <c r="O4544" s="243"/>
      <c r="P4544" s="243"/>
      <c r="Q4544" s="243"/>
      <c r="R4544" s="243"/>
      <c r="S4544" s="243"/>
      <c r="T4544" s="244"/>
      <c r="U4544" s="13"/>
      <c r="V4544" s="13"/>
      <c r="W4544" s="13"/>
      <c r="X4544" s="13"/>
      <c r="Y4544" s="13"/>
      <c r="Z4544" s="13"/>
      <c r="AA4544" s="13"/>
      <c r="AB4544" s="13"/>
      <c r="AC4544" s="13"/>
      <c r="AD4544" s="13"/>
      <c r="AE4544" s="13"/>
      <c r="AT4544" s="245" t="s">
        <v>193</v>
      </c>
      <c r="AU4544" s="245" t="s">
        <v>82</v>
      </c>
      <c r="AV4544" s="13" t="s">
        <v>82</v>
      </c>
      <c r="AW4544" s="13" t="s">
        <v>33</v>
      </c>
      <c r="AX4544" s="13" t="s">
        <v>72</v>
      </c>
      <c r="AY4544" s="245" t="s">
        <v>180</v>
      </c>
    </row>
    <row r="4545" s="13" customFormat="1">
      <c r="A4545" s="13"/>
      <c r="B4545" s="235"/>
      <c r="C4545" s="236"/>
      <c r="D4545" s="228" t="s">
        <v>193</v>
      </c>
      <c r="E4545" s="237" t="s">
        <v>19</v>
      </c>
      <c r="F4545" s="238" t="s">
        <v>3650</v>
      </c>
      <c r="G4545" s="236"/>
      <c r="H4545" s="239">
        <v>15.57</v>
      </c>
      <c r="I4545" s="240"/>
      <c r="J4545" s="236"/>
      <c r="K4545" s="236"/>
      <c r="L4545" s="241"/>
      <c r="M4545" s="242"/>
      <c r="N4545" s="243"/>
      <c r="O4545" s="243"/>
      <c r="P4545" s="243"/>
      <c r="Q4545" s="243"/>
      <c r="R4545" s="243"/>
      <c r="S4545" s="243"/>
      <c r="T4545" s="244"/>
      <c r="U4545" s="13"/>
      <c r="V4545" s="13"/>
      <c r="W4545" s="13"/>
      <c r="X4545" s="13"/>
      <c r="Y4545" s="13"/>
      <c r="Z4545" s="13"/>
      <c r="AA4545" s="13"/>
      <c r="AB4545" s="13"/>
      <c r="AC4545" s="13"/>
      <c r="AD4545" s="13"/>
      <c r="AE4545" s="13"/>
      <c r="AT4545" s="245" t="s">
        <v>193</v>
      </c>
      <c r="AU4545" s="245" t="s">
        <v>82</v>
      </c>
      <c r="AV4545" s="13" t="s">
        <v>82</v>
      </c>
      <c r="AW4545" s="13" t="s">
        <v>33</v>
      </c>
      <c r="AX4545" s="13" t="s">
        <v>72</v>
      </c>
      <c r="AY4545" s="245" t="s">
        <v>180</v>
      </c>
    </row>
    <row r="4546" s="14" customFormat="1">
      <c r="A4546" s="14"/>
      <c r="B4546" s="246"/>
      <c r="C4546" s="247"/>
      <c r="D4546" s="228" t="s">
        <v>193</v>
      </c>
      <c r="E4546" s="248" t="s">
        <v>19</v>
      </c>
      <c r="F4546" s="249" t="s">
        <v>4880</v>
      </c>
      <c r="G4546" s="247"/>
      <c r="H4546" s="248" t="s">
        <v>19</v>
      </c>
      <c r="I4546" s="250"/>
      <c r="J4546" s="247"/>
      <c r="K4546" s="247"/>
      <c r="L4546" s="251"/>
      <c r="M4546" s="252"/>
      <c r="N4546" s="253"/>
      <c r="O4546" s="253"/>
      <c r="P4546" s="253"/>
      <c r="Q4546" s="253"/>
      <c r="R4546" s="253"/>
      <c r="S4546" s="253"/>
      <c r="T4546" s="254"/>
      <c r="U4546" s="14"/>
      <c r="V4546" s="14"/>
      <c r="W4546" s="14"/>
      <c r="X4546" s="14"/>
      <c r="Y4546" s="14"/>
      <c r="Z4546" s="14"/>
      <c r="AA4546" s="14"/>
      <c r="AB4546" s="14"/>
      <c r="AC4546" s="14"/>
      <c r="AD4546" s="14"/>
      <c r="AE4546" s="14"/>
      <c r="AT4546" s="255" t="s">
        <v>193</v>
      </c>
      <c r="AU4546" s="255" t="s">
        <v>82</v>
      </c>
      <c r="AV4546" s="14" t="s">
        <v>80</v>
      </c>
      <c r="AW4546" s="14" t="s">
        <v>33</v>
      </c>
      <c r="AX4546" s="14" t="s">
        <v>72</v>
      </c>
      <c r="AY4546" s="255" t="s">
        <v>180</v>
      </c>
    </row>
    <row r="4547" s="13" customFormat="1">
      <c r="A4547" s="13"/>
      <c r="B4547" s="235"/>
      <c r="C4547" s="236"/>
      <c r="D4547" s="228" t="s">
        <v>193</v>
      </c>
      <c r="E4547" s="237" t="s">
        <v>19</v>
      </c>
      <c r="F4547" s="238" t="s">
        <v>4948</v>
      </c>
      <c r="G4547" s="236"/>
      <c r="H4547" s="239">
        <v>24</v>
      </c>
      <c r="I4547" s="240"/>
      <c r="J4547" s="236"/>
      <c r="K4547" s="236"/>
      <c r="L4547" s="241"/>
      <c r="M4547" s="242"/>
      <c r="N4547" s="243"/>
      <c r="O4547" s="243"/>
      <c r="P4547" s="243"/>
      <c r="Q4547" s="243"/>
      <c r="R4547" s="243"/>
      <c r="S4547" s="243"/>
      <c r="T4547" s="244"/>
      <c r="U4547" s="13"/>
      <c r="V4547" s="13"/>
      <c r="W4547" s="13"/>
      <c r="X4547" s="13"/>
      <c r="Y4547" s="13"/>
      <c r="Z4547" s="13"/>
      <c r="AA4547" s="13"/>
      <c r="AB4547" s="13"/>
      <c r="AC4547" s="13"/>
      <c r="AD4547" s="13"/>
      <c r="AE4547" s="13"/>
      <c r="AT4547" s="245" t="s">
        <v>193</v>
      </c>
      <c r="AU4547" s="245" t="s">
        <v>82</v>
      </c>
      <c r="AV4547" s="13" t="s">
        <v>82</v>
      </c>
      <c r="AW4547" s="13" t="s">
        <v>33</v>
      </c>
      <c r="AX4547" s="13" t="s">
        <v>72</v>
      </c>
      <c r="AY4547" s="245" t="s">
        <v>180</v>
      </c>
    </row>
    <row r="4548" s="13" customFormat="1">
      <c r="A4548" s="13"/>
      <c r="B4548" s="235"/>
      <c r="C4548" s="236"/>
      <c r="D4548" s="228" t="s">
        <v>193</v>
      </c>
      <c r="E4548" s="237" t="s">
        <v>19</v>
      </c>
      <c r="F4548" s="238" t="s">
        <v>4949</v>
      </c>
      <c r="G4548" s="236"/>
      <c r="H4548" s="239">
        <v>5</v>
      </c>
      <c r="I4548" s="240"/>
      <c r="J4548" s="236"/>
      <c r="K4548" s="236"/>
      <c r="L4548" s="241"/>
      <c r="M4548" s="242"/>
      <c r="N4548" s="243"/>
      <c r="O4548" s="243"/>
      <c r="P4548" s="243"/>
      <c r="Q4548" s="243"/>
      <c r="R4548" s="243"/>
      <c r="S4548" s="243"/>
      <c r="T4548" s="244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T4548" s="245" t="s">
        <v>193</v>
      </c>
      <c r="AU4548" s="245" t="s">
        <v>82</v>
      </c>
      <c r="AV4548" s="13" t="s">
        <v>82</v>
      </c>
      <c r="AW4548" s="13" t="s">
        <v>33</v>
      </c>
      <c r="AX4548" s="13" t="s">
        <v>72</v>
      </c>
      <c r="AY4548" s="245" t="s">
        <v>180</v>
      </c>
    </row>
    <row r="4549" s="14" customFormat="1">
      <c r="A4549" s="14"/>
      <c r="B4549" s="246"/>
      <c r="C4549" s="247"/>
      <c r="D4549" s="228" t="s">
        <v>193</v>
      </c>
      <c r="E4549" s="248" t="s">
        <v>19</v>
      </c>
      <c r="F4549" s="249" t="s">
        <v>4883</v>
      </c>
      <c r="G4549" s="247"/>
      <c r="H4549" s="248" t="s">
        <v>19</v>
      </c>
      <c r="I4549" s="250"/>
      <c r="J4549" s="247"/>
      <c r="K4549" s="247"/>
      <c r="L4549" s="251"/>
      <c r="M4549" s="252"/>
      <c r="N4549" s="253"/>
      <c r="O4549" s="253"/>
      <c r="P4549" s="253"/>
      <c r="Q4549" s="253"/>
      <c r="R4549" s="253"/>
      <c r="S4549" s="253"/>
      <c r="T4549" s="254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T4549" s="255" t="s">
        <v>193</v>
      </c>
      <c r="AU4549" s="255" t="s">
        <v>82</v>
      </c>
      <c r="AV4549" s="14" t="s">
        <v>80</v>
      </c>
      <c r="AW4549" s="14" t="s">
        <v>33</v>
      </c>
      <c r="AX4549" s="14" t="s">
        <v>72</v>
      </c>
      <c r="AY4549" s="255" t="s">
        <v>180</v>
      </c>
    </row>
    <row r="4550" s="13" customFormat="1">
      <c r="A4550" s="13"/>
      <c r="B4550" s="235"/>
      <c r="C4550" s="236"/>
      <c r="D4550" s="228" t="s">
        <v>193</v>
      </c>
      <c r="E4550" s="237" t="s">
        <v>19</v>
      </c>
      <c r="F4550" s="238" t="s">
        <v>4950</v>
      </c>
      <c r="G4550" s="236"/>
      <c r="H4550" s="239">
        <v>6.3499999999999996</v>
      </c>
      <c r="I4550" s="240"/>
      <c r="J4550" s="236"/>
      <c r="K4550" s="236"/>
      <c r="L4550" s="241"/>
      <c r="M4550" s="242"/>
      <c r="N4550" s="243"/>
      <c r="O4550" s="243"/>
      <c r="P4550" s="243"/>
      <c r="Q4550" s="243"/>
      <c r="R4550" s="243"/>
      <c r="S4550" s="243"/>
      <c r="T4550" s="244"/>
      <c r="U4550" s="13"/>
      <c r="V4550" s="13"/>
      <c r="W4550" s="13"/>
      <c r="X4550" s="13"/>
      <c r="Y4550" s="13"/>
      <c r="Z4550" s="13"/>
      <c r="AA4550" s="13"/>
      <c r="AB4550" s="13"/>
      <c r="AC4550" s="13"/>
      <c r="AD4550" s="13"/>
      <c r="AE4550" s="13"/>
      <c r="AT4550" s="245" t="s">
        <v>193</v>
      </c>
      <c r="AU4550" s="245" t="s">
        <v>82</v>
      </c>
      <c r="AV4550" s="13" t="s">
        <v>82</v>
      </c>
      <c r="AW4550" s="13" t="s">
        <v>33</v>
      </c>
      <c r="AX4550" s="13" t="s">
        <v>72</v>
      </c>
      <c r="AY4550" s="245" t="s">
        <v>180</v>
      </c>
    </row>
    <row r="4551" s="16" customFormat="1">
      <c r="A4551" s="16"/>
      <c r="B4551" s="267"/>
      <c r="C4551" s="268"/>
      <c r="D4551" s="228" t="s">
        <v>193</v>
      </c>
      <c r="E4551" s="269" t="s">
        <v>19</v>
      </c>
      <c r="F4551" s="270" t="s">
        <v>473</v>
      </c>
      <c r="G4551" s="268"/>
      <c r="H4551" s="271">
        <v>156.70500000000001</v>
      </c>
      <c r="I4551" s="272"/>
      <c r="J4551" s="268"/>
      <c r="K4551" s="268"/>
      <c r="L4551" s="273"/>
      <c r="M4551" s="274"/>
      <c r="N4551" s="275"/>
      <c r="O4551" s="275"/>
      <c r="P4551" s="275"/>
      <c r="Q4551" s="275"/>
      <c r="R4551" s="275"/>
      <c r="S4551" s="275"/>
      <c r="T4551" s="276"/>
      <c r="U4551" s="16"/>
      <c r="V4551" s="16"/>
      <c r="W4551" s="16"/>
      <c r="X4551" s="16"/>
      <c r="Y4551" s="16"/>
      <c r="Z4551" s="16"/>
      <c r="AA4551" s="16"/>
      <c r="AB4551" s="16"/>
      <c r="AC4551" s="16"/>
      <c r="AD4551" s="16"/>
      <c r="AE4551" s="16"/>
      <c r="AT4551" s="277" t="s">
        <v>193</v>
      </c>
      <c r="AU4551" s="277" t="s">
        <v>82</v>
      </c>
      <c r="AV4551" s="16" t="s">
        <v>100</v>
      </c>
      <c r="AW4551" s="16" t="s">
        <v>33</v>
      </c>
      <c r="AX4551" s="16" t="s">
        <v>72</v>
      </c>
      <c r="AY4551" s="277" t="s">
        <v>180</v>
      </c>
    </row>
    <row r="4552" s="14" customFormat="1">
      <c r="A4552" s="14"/>
      <c r="B4552" s="246"/>
      <c r="C4552" s="247"/>
      <c r="D4552" s="228" t="s">
        <v>193</v>
      </c>
      <c r="E4552" s="248" t="s">
        <v>19</v>
      </c>
      <c r="F4552" s="249" t="s">
        <v>1774</v>
      </c>
      <c r="G4552" s="247"/>
      <c r="H4552" s="248" t="s">
        <v>19</v>
      </c>
      <c r="I4552" s="250"/>
      <c r="J4552" s="247"/>
      <c r="K4552" s="247"/>
      <c r="L4552" s="251"/>
      <c r="M4552" s="252"/>
      <c r="N4552" s="253"/>
      <c r="O4552" s="253"/>
      <c r="P4552" s="253"/>
      <c r="Q4552" s="253"/>
      <c r="R4552" s="253"/>
      <c r="S4552" s="253"/>
      <c r="T4552" s="254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T4552" s="255" t="s">
        <v>193</v>
      </c>
      <c r="AU4552" s="255" t="s">
        <v>82</v>
      </c>
      <c r="AV4552" s="14" t="s">
        <v>80</v>
      </c>
      <c r="AW4552" s="14" t="s">
        <v>33</v>
      </c>
      <c r="AX4552" s="14" t="s">
        <v>72</v>
      </c>
      <c r="AY4552" s="255" t="s">
        <v>180</v>
      </c>
    </row>
    <row r="4553" s="14" customFormat="1">
      <c r="A4553" s="14"/>
      <c r="B4553" s="246"/>
      <c r="C4553" s="247"/>
      <c r="D4553" s="228" t="s">
        <v>193</v>
      </c>
      <c r="E4553" s="248" t="s">
        <v>19</v>
      </c>
      <c r="F4553" s="249" t="s">
        <v>2461</v>
      </c>
      <c r="G4553" s="247"/>
      <c r="H4553" s="248" t="s">
        <v>19</v>
      </c>
      <c r="I4553" s="250"/>
      <c r="J4553" s="247"/>
      <c r="K4553" s="247"/>
      <c r="L4553" s="251"/>
      <c r="M4553" s="252"/>
      <c r="N4553" s="253"/>
      <c r="O4553" s="253"/>
      <c r="P4553" s="253"/>
      <c r="Q4553" s="253"/>
      <c r="R4553" s="253"/>
      <c r="S4553" s="253"/>
      <c r="T4553" s="254"/>
      <c r="U4553" s="14"/>
      <c r="V4553" s="14"/>
      <c r="W4553" s="14"/>
      <c r="X4553" s="14"/>
      <c r="Y4553" s="14"/>
      <c r="Z4553" s="14"/>
      <c r="AA4553" s="14"/>
      <c r="AB4553" s="14"/>
      <c r="AC4553" s="14"/>
      <c r="AD4553" s="14"/>
      <c r="AE4553" s="14"/>
      <c r="AT4553" s="255" t="s">
        <v>193</v>
      </c>
      <c r="AU4553" s="255" t="s">
        <v>82</v>
      </c>
      <c r="AV4553" s="14" t="s">
        <v>80</v>
      </c>
      <c r="AW4553" s="14" t="s">
        <v>33</v>
      </c>
      <c r="AX4553" s="14" t="s">
        <v>72</v>
      </c>
      <c r="AY4553" s="255" t="s">
        <v>180</v>
      </c>
    </row>
    <row r="4554" s="13" customFormat="1">
      <c r="A4554" s="13"/>
      <c r="B4554" s="235"/>
      <c r="C4554" s="236"/>
      <c r="D4554" s="228" t="s">
        <v>193</v>
      </c>
      <c r="E4554" s="237" t="s">
        <v>19</v>
      </c>
      <c r="F4554" s="238" t="s">
        <v>4951</v>
      </c>
      <c r="G4554" s="236"/>
      <c r="H4554" s="239">
        <v>1.1599999999999999</v>
      </c>
      <c r="I4554" s="240"/>
      <c r="J4554" s="236"/>
      <c r="K4554" s="236"/>
      <c r="L4554" s="241"/>
      <c r="M4554" s="242"/>
      <c r="N4554" s="243"/>
      <c r="O4554" s="243"/>
      <c r="P4554" s="243"/>
      <c r="Q4554" s="243"/>
      <c r="R4554" s="243"/>
      <c r="S4554" s="243"/>
      <c r="T4554" s="244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45" t="s">
        <v>193</v>
      </c>
      <c r="AU4554" s="245" t="s">
        <v>82</v>
      </c>
      <c r="AV4554" s="13" t="s">
        <v>82</v>
      </c>
      <c r="AW4554" s="13" t="s">
        <v>33</v>
      </c>
      <c r="AX4554" s="13" t="s">
        <v>72</v>
      </c>
      <c r="AY4554" s="245" t="s">
        <v>180</v>
      </c>
    </row>
    <row r="4555" s="13" customFormat="1">
      <c r="A4555" s="13"/>
      <c r="B4555" s="235"/>
      <c r="C4555" s="236"/>
      <c r="D4555" s="228" t="s">
        <v>193</v>
      </c>
      <c r="E4555" s="237" t="s">
        <v>19</v>
      </c>
      <c r="F4555" s="238" t="s">
        <v>3666</v>
      </c>
      <c r="G4555" s="236"/>
      <c r="H4555" s="239">
        <v>18.530000000000001</v>
      </c>
      <c r="I4555" s="240"/>
      <c r="J4555" s="236"/>
      <c r="K4555" s="236"/>
      <c r="L4555" s="241"/>
      <c r="M4555" s="242"/>
      <c r="N4555" s="243"/>
      <c r="O4555" s="243"/>
      <c r="P4555" s="243"/>
      <c r="Q4555" s="243"/>
      <c r="R4555" s="243"/>
      <c r="S4555" s="243"/>
      <c r="T4555" s="244"/>
      <c r="U4555" s="13"/>
      <c r="V4555" s="13"/>
      <c r="W4555" s="13"/>
      <c r="X4555" s="13"/>
      <c r="Y4555" s="13"/>
      <c r="Z4555" s="13"/>
      <c r="AA4555" s="13"/>
      <c r="AB4555" s="13"/>
      <c r="AC4555" s="13"/>
      <c r="AD4555" s="13"/>
      <c r="AE4555" s="13"/>
      <c r="AT4555" s="245" t="s">
        <v>193</v>
      </c>
      <c r="AU4555" s="245" t="s">
        <v>82</v>
      </c>
      <c r="AV4555" s="13" t="s">
        <v>82</v>
      </c>
      <c r="AW4555" s="13" t="s">
        <v>33</v>
      </c>
      <c r="AX4555" s="13" t="s">
        <v>72</v>
      </c>
      <c r="AY4555" s="245" t="s">
        <v>180</v>
      </c>
    </row>
    <row r="4556" s="14" customFormat="1">
      <c r="A4556" s="14"/>
      <c r="B4556" s="246"/>
      <c r="C4556" s="247"/>
      <c r="D4556" s="228" t="s">
        <v>193</v>
      </c>
      <c r="E4556" s="248" t="s">
        <v>19</v>
      </c>
      <c r="F4556" s="249" t="s">
        <v>2456</v>
      </c>
      <c r="G4556" s="247"/>
      <c r="H4556" s="248" t="s">
        <v>19</v>
      </c>
      <c r="I4556" s="250"/>
      <c r="J4556" s="247"/>
      <c r="K4556" s="247"/>
      <c r="L4556" s="251"/>
      <c r="M4556" s="252"/>
      <c r="N4556" s="253"/>
      <c r="O4556" s="253"/>
      <c r="P4556" s="253"/>
      <c r="Q4556" s="253"/>
      <c r="R4556" s="253"/>
      <c r="S4556" s="253"/>
      <c r="T4556" s="254"/>
      <c r="U4556" s="14"/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4"/>
      <c r="AT4556" s="255" t="s">
        <v>193</v>
      </c>
      <c r="AU4556" s="255" t="s">
        <v>82</v>
      </c>
      <c r="AV4556" s="14" t="s">
        <v>80</v>
      </c>
      <c r="AW4556" s="14" t="s">
        <v>33</v>
      </c>
      <c r="AX4556" s="14" t="s">
        <v>72</v>
      </c>
      <c r="AY4556" s="255" t="s">
        <v>180</v>
      </c>
    </row>
    <row r="4557" s="13" customFormat="1">
      <c r="A4557" s="13"/>
      <c r="B4557" s="235"/>
      <c r="C4557" s="236"/>
      <c r="D4557" s="228" t="s">
        <v>193</v>
      </c>
      <c r="E4557" s="237" t="s">
        <v>19</v>
      </c>
      <c r="F4557" s="238" t="s">
        <v>3664</v>
      </c>
      <c r="G4557" s="236"/>
      <c r="H4557" s="239">
        <v>19.870000000000001</v>
      </c>
      <c r="I4557" s="240"/>
      <c r="J4557" s="236"/>
      <c r="K4557" s="236"/>
      <c r="L4557" s="241"/>
      <c r="M4557" s="242"/>
      <c r="N4557" s="243"/>
      <c r="O4557" s="243"/>
      <c r="P4557" s="243"/>
      <c r="Q4557" s="243"/>
      <c r="R4557" s="243"/>
      <c r="S4557" s="243"/>
      <c r="T4557" s="244"/>
      <c r="U4557" s="13"/>
      <c r="V4557" s="13"/>
      <c r="W4557" s="13"/>
      <c r="X4557" s="13"/>
      <c r="Y4557" s="13"/>
      <c r="Z4557" s="13"/>
      <c r="AA4557" s="13"/>
      <c r="AB4557" s="13"/>
      <c r="AC4557" s="13"/>
      <c r="AD4557" s="13"/>
      <c r="AE4557" s="13"/>
      <c r="AT4557" s="245" t="s">
        <v>193</v>
      </c>
      <c r="AU4557" s="245" t="s">
        <v>82</v>
      </c>
      <c r="AV4557" s="13" t="s">
        <v>82</v>
      </c>
      <c r="AW4557" s="13" t="s">
        <v>33</v>
      </c>
      <c r="AX4557" s="13" t="s">
        <v>72</v>
      </c>
      <c r="AY4557" s="245" t="s">
        <v>180</v>
      </c>
    </row>
    <row r="4558" s="14" customFormat="1">
      <c r="A4558" s="14"/>
      <c r="B4558" s="246"/>
      <c r="C4558" s="247"/>
      <c r="D4558" s="228" t="s">
        <v>193</v>
      </c>
      <c r="E4558" s="248" t="s">
        <v>19</v>
      </c>
      <c r="F4558" s="249" t="s">
        <v>2446</v>
      </c>
      <c r="G4558" s="247"/>
      <c r="H4558" s="248" t="s">
        <v>19</v>
      </c>
      <c r="I4558" s="250"/>
      <c r="J4558" s="247"/>
      <c r="K4558" s="247"/>
      <c r="L4558" s="251"/>
      <c r="M4558" s="252"/>
      <c r="N4558" s="253"/>
      <c r="O4558" s="253"/>
      <c r="P4558" s="253"/>
      <c r="Q4558" s="253"/>
      <c r="R4558" s="253"/>
      <c r="S4558" s="253"/>
      <c r="T4558" s="254"/>
      <c r="U4558" s="14"/>
      <c r="V4558" s="14"/>
      <c r="W4558" s="14"/>
      <c r="X4558" s="14"/>
      <c r="Y4558" s="14"/>
      <c r="Z4558" s="14"/>
      <c r="AA4558" s="14"/>
      <c r="AB4558" s="14"/>
      <c r="AC4558" s="14"/>
      <c r="AD4558" s="14"/>
      <c r="AE4558" s="14"/>
      <c r="AT4558" s="255" t="s">
        <v>193</v>
      </c>
      <c r="AU4558" s="255" t="s">
        <v>82</v>
      </c>
      <c r="AV4558" s="14" t="s">
        <v>80</v>
      </c>
      <c r="AW4558" s="14" t="s">
        <v>33</v>
      </c>
      <c r="AX4558" s="14" t="s">
        <v>72</v>
      </c>
      <c r="AY4558" s="255" t="s">
        <v>180</v>
      </c>
    </row>
    <row r="4559" s="13" customFormat="1">
      <c r="A4559" s="13"/>
      <c r="B4559" s="235"/>
      <c r="C4559" s="236"/>
      <c r="D4559" s="228" t="s">
        <v>193</v>
      </c>
      <c r="E4559" s="237" t="s">
        <v>19</v>
      </c>
      <c r="F4559" s="238" t="s">
        <v>4952</v>
      </c>
      <c r="G4559" s="236"/>
      <c r="H4559" s="239">
        <v>9.2599999999999998</v>
      </c>
      <c r="I4559" s="240"/>
      <c r="J4559" s="236"/>
      <c r="K4559" s="236"/>
      <c r="L4559" s="241"/>
      <c r="M4559" s="242"/>
      <c r="N4559" s="243"/>
      <c r="O4559" s="243"/>
      <c r="P4559" s="243"/>
      <c r="Q4559" s="243"/>
      <c r="R4559" s="243"/>
      <c r="S4559" s="243"/>
      <c r="T4559" s="244"/>
      <c r="U4559" s="13"/>
      <c r="V4559" s="13"/>
      <c r="W4559" s="13"/>
      <c r="X4559" s="13"/>
      <c r="Y4559" s="13"/>
      <c r="Z4559" s="13"/>
      <c r="AA4559" s="13"/>
      <c r="AB4559" s="13"/>
      <c r="AC4559" s="13"/>
      <c r="AD4559" s="13"/>
      <c r="AE4559" s="13"/>
      <c r="AT4559" s="245" t="s">
        <v>193</v>
      </c>
      <c r="AU4559" s="245" t="s">
        <v>82</v>
      </c>
      <c r="AV4559" s="13" t="s">
        <v>82</v>
      </c>
      <c r="AW4559" s="13" t="s">
        <v>33</v>
      </c>
      <c r="AX4559" s="13" t="s">
        <v>72</v>
      </c>
      <c r="AY4559" s="245" t="s">
        <v>180</v>
      </c>
    </row>
    <row r="4560" s="13" customFormat="1">
      <c r="A4560" s="13"/>
      <c r="B4560" s="235"/>
      <c r="C4560" s="236"/>
      <c r="D4560" s="228" t="s">
        <v>193</v>
      </c>
      <c r="E4560" s="237" t="s">
        <v>19</v>
      </c>
      <c r="F4560" s="238" t="s">
        <v>3662</v>
      </c>
      <c r="G4560" s="236"/>
      <c r="H4560" s="239">
        <v>12.640000000000001</v>
      </c>
      <c r="I4560" s="240"/>
      <c r="J4560" s="236"/>
      <c r="K4560" s="236"/>
      <c r="L4560" s="241"/>
      <c r="M4560" s="242"/>
      <c r="N4560" s="243"/>
      <c r="O4560" s="243"/>
      <c r="P4560" s="243"/>
      <c r="Q4560" s="243"/>
      <c r="R4560" s="243"/>
      <c r="S4560" s="243"/>
      <c r="T4560" s="244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45" t="s">
        <v>193</v>
      </c>
      <c r="AU4560" s="245" t="s">
        <v>82</v>
      </c>
      <c r="AV4560" s="13" t="s">
        <v>82</v>
      </c>
      <c r="AW4560" s="13" t="s">
        <v>33</v>
      </c>
      <c r="AX4560" s="13" t="s">
        <v>72</v>
      </c>
      <c r="AY4560" s="245" t="s">
        <v>180</v>
      </c>
    </row>
    <row r="4561" s="14" customFormat="1">
      <c r="A4561" s="14"/>
      <c r="B4561" s="246"/>
      <c r="C4561" s="247"/>
      <c r="D4561" s="228" t="s">
        <v>193</v>
      </c>
      <c r="E4561" s="248" t="s">
        <v>19</v>
      </c>
      <c r="F4561" s="249" t="s">
        <v>2468</v>
      </c>
      <c r="G4561" s="247"/>
      <c r="H4561" s="248" t="s">
        <v>19</v>
      </c>
      <c r="I4561" s="250"/>
      <c r="J4561" s="247"/>
      <c r="K4561" s="247"/>
      <c r="L4561" s="251"/>
      <c r="M4561" s="252"/>
      <c r="N4561" s="253"/>
      <c r="O4561" s="253"/>
      <c r="P4561" s="253"/>
      <c r="Q4561" s="253"/>
      <c r="R4561" s="253"/>
      <c r="S4561" s="253"/>
      <c r="T4561" s="254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T4561" s="255" t="s">
        <v>193</v>
      </c>
      <c r="AU4561" s="255" t="s">
        <v>82</v>
      </c>
      <c r="AV4561" s="14" t="s">
        <v>80</v>
      </c>
      <c r="AW4561" s="14" t="s">
        <v>33</v>
      </c>
      <c r="AX4561" s="14" t="s">
        <v>72</v>
      </c>
      <c r="AY4561" s="255" t="s">
        <v>180</v>
      </c>
    </row>
    <row r="4562" s="14" customFormat="1">
      <c r="A4562" s="14"/>
      <c r="B4562" s="246"/>
      <c r="C4562" s="247"/>
      <c r="D4562" s="228" t="s">
        <v>193</v>
      </c>
      <c r="E4562" s="248" t="s">
        <v>19</v>
      </c>
      <c r="F4562" s="249" t="s">
        <v>4891</v>
      </c>
      <c r="G4562" s="247"/>
      <c r="H4562" s="248" t="s">
        <v>19</v>
      </c>
      <c r="I4562" s="250"/>
      <c r="J4562" s="247"/>
      <c r="K4562" s="247"/>
      <c r="L4562" s="251"/>
      <c r="M4562" s="252"/>
      <c r="N4562" s="253"/>
      <c r="O4562" s="253"/>
      <c r="P4562" s="253"/>
      <c r="Q4562" s="253"/>
      <c r="R4562" s="253"/>
      <c r="S4562" s="253"/>
      <c r="T4562" s="254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T4562" s="255" t="s">
        <v>193</v>
      </c>
      <c r="AU4562" s="255" t="s">
        <v>82</v>
      </c>
      <c r="AV4562" s="14" t="s">
        <v>80</v>
      </c>
      <c r="AW4562" s="14" t="s">
        <v>33</v>
      </c>
      <c r="AX4562" s="14" t="s">
        <v>72</v>
      </c>
      <c r="AY4562" s="255" t="s">
        <v>180</v>
      </c>
    </row>
    <row r="4563" s="13" customFormat="1">
      <c r="A4563" s="13"/>
      <c r="B4563" s="235"/>
      <c r="C4563" s="236"/>
      <c r="D4563" s="228" t="s">
        <v>193</v>
      </c>
      <c r="E4563" s="237" t="s">
        <v>19</v>
      </c>
      <c r="F4563" s="238" t="s">
        <v>4953</v>
      </c>
      <c r="G4563" s="236"/>
      <c r="H4563" s="239">
        <v>42.329999999999998</v>
      </c>
      <c r="I4563" s="240"/>
      <c r="J4563" s="236"/>
      <c r="K4563" s="236"/>
      <c r="L4563" s="241"/>
      <c r="M4563" s="242"/>
      <c r="N4563" s="243"/>
      <c r="O4563" s="243"/>
      <c r="P4563" s="243"/>
      <c r="Q4563" s="243"/>
      <c r="R4563" s="243"/>
      <c r="S4563" s="243"/>
      <c r="T4563" s="244"/>
      <c r="U4563" s="13"/>
      <c r="V4563" s="13"/>
      <c r="W4563" s="13"/>
      <c r="X4563" s="13"/>
      <c r="Y4563" s="13"/>
      <c r="Z4563" s="13"/>
      <c r="AA4563" s="13"/>
      <c r="AB4563" s="13"/>
      <c r="AC4563" s="13"/>
      <c r="AD4563" s="13"/>
      <c r="AE4563" s="13"/>
      <c r="AT4563" s="245" t="s">
        <v>193</v>
      </c>
      <c r="AU4563" s="245" t="s">
        <v>82</v>
      </c>
      <c r="AV4563" s="13" t="s">
        <v>82</v>
      </c>
      <c r="AW4563" s="13" t="s">
        <v>33</v>
      </c>
      <c r="AX4563" s="13" t="s">
        <v>72</v>
      </c>
      <c r="AY4563" s="245" t="s">
        <v>180</v>
      </c>
    </row>
    <row r="4564" s="14" customFormat="1">
      <c r="A4564" s="14"/>
      <c r="B4564" s="246"/>
      <c r="C4564" s="247"/>
      <c r="D4564" s="228" t="s">
        <v>193</v>
      </c>
      <c r="E4564" s="248" t="s">
        <v>19</v>
      </c>
      <c r="F4564" s="249" t="s">
        <v>1867</v>
      </c>
      <c r="G4564" s="247"/>
      <c r="H4564" s="248" t="s">
        <v>19</v>
      </c>
      <c r="I4564" s="250"/>
      <c r="J4564" s="247"/>
      <c r="K4564" s="247"/>
      <c r="L4564" s="251"/>
      <c r="M4564" s="252"/>
      <c r="N4564" s="253"/>
      <c r="O4564" s="253"/>
      <c r="P4564" s="253"/>
      <c r="Q4564" s="253"/>
      <c r="R4564" s="253"/>
      <c r="S4564" s="253"/>
      <c r="T4564" s="254"/>
      <c r="U4564" s="14"/>
      <c r="V4564" s="14"/>
      <c r="W4564" s="14"/>
      <c r="X4564" s="14"/>
      <c r="Y4564" s="14"/>
      <c r="Z4564" s="14"/>
      <c r="AA4564" s="14"/>
      <c r="AB4564" s="14"/>
      <c r="AC4564" s="14"/>
      <c r="AD4564" s="14"/>
      <c r="AE4564" s="14"/>
      <c r="AT4564" s="255" t="s">
        <v>193</v>
      </c>
      <c r="AU4564" s="255" t="s">
        <v>82</v>
      </c>
      <c r="AV4564" s="14" t="s">
        <v>80</v>
      </c>
      <c r="AW4564" s="14" t="s">
        <v>33</v>
      </c>
      <c r="AX4564" s="14" t="s">
        <v>72</v>
      </c>
      <c r="AY4564" s="255" t="s">
        <v>180</v>
      </c>
    </row>
    <row r="4565" s="13" customFormat="1">
      <c r="A4565" s="13"/>
      <c r="B4565" s="235"/>
      <c r="C4565" s="236"/>
      <c r="D4565" s="228" t="s">
        <v>193</v>
      </c>
      <c r="E4565" s="237" t="s">
        <v>19</v>
      </c>
      <c r="F4565" s="238" t="s">
        <v>4954</v>
      </c>
      <c r="G4565" s="236"/>
      <c r="H4565" s="239">
        <v>8</v>
      </c>
      <c r="I4565" s="240"/>
      <c r="J4565" s="236"/>
      <c r="K4565" s="236"/>
      <c r="L4565" s="241"/>
      <c r="M4565" s="242"/>
      <c r="N4565" s="243"/>
      <c r="O4565" s="243"/>
      <c r="P4565" s="243"/>
      <c r="Q4565" s="243"/>
      <c r="R4565" s="243"/>
      <c r="S4565" s="243"/>
      <c r="T4565" s="244"/>
      <c r="U4565" s="13"/>
      <c r="V4565" s="13"/>
      <c r="W4565" s="13"/>
      <c r="X4565" s="13"/>
      <c r="Y4565" s="13"/>
      <c r="Z4565" s="13"/>
      <c r="AA4565" s="13"/>
      <c r="AB4565" s="13"/>
      <c r="AC4565" s="13"/>
      <c r="AD4565" s="13"/>
      <c r="AE4565" s="13"/>
      <c r="AT4565" s="245" t="s">
        <v>193</v>
      </c>
      <c r="AU4565" s="245" t="s">
        <v>82</v>
      </c>
      <c r="AV4565" s="13" t="s">
        <v>82</v>
      </c>
      <c r="AW4565" s="13" t="s">
        <v>33</v>
      </c>
      <c r="AX4565" s="13" t="s">
        <v>72</v>
      </c>
      <c r="AY4565" s="245" t="s">
        <v>180</v>
      </c>
    </row>
    <row r="4566" s="14" customFormat="1">
      <c r="A4566" s="14"/>
      <c r="B4566" s="246"/>
      <c r="C4566" s="247"/>
      <c r="D4566" s="228" t="s">
        <v>193</v>
      </c>
      <c r="E4566" s="248" t="s">
        <v>19</v>
      </c>
      <c r="F4566" s="249" t="s">
        <v>1745</v>
      </c>
      <c r="G4566" s="247"/>
      <c r="H4566" s="248" t="s">
        <v>19</v>
      </c>
      <c r="I4566" s="250"/>
      <c r="J4566" s="247"/>
      <c r="K4566" s="247"/>
      <c r="L4566" s="251"/>
      <c r="M4566" s="252"/>
      <c r="N4566" s="253"/>
      <c r="O4566" s="253"/>
      <c r="P4566" s="253"/>
      <c r="Q4566" s="253"/>
      <c r="R4566" s="253"/>
      <c r="S4566" s="253"/>
      <c r="T4566" s="254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T4566" s="255" t="s">
        <v>193</v>
      </c>
      <c r="AU4566" s="255" t="s">
        <v>82</v>
      </c>
      <c r="AV4566" s="14" t="s">
        <v>80</v>
      </c>
      <c r="AW4566" s="14" t="s">
        <v>33</v>
      </c>
      <c r="AX4566" s="14" t="s">
        <v>72</v>
      </c>
      <c r="AY4566" s="255" t="s">
        <v>180</v>
      </c>
    </row>
    <row r="4567" s="13" customFormat="1">
      <c r="A4567" s="13"/>
      <c r="B4567" s="235"/>
      <c r="C4567" s="236"/>
      <c r="D4567" s="228" t="s">
        <v>193</v>
      </c>
      <c r="E4567" s="237" t="s">
        <v>19</v>
      </c>
      <c r="F4567" s="238" t="s">
        <v>4955</v>
      </c>
      <c r="G4567" s="236"/>
      <c r="H4567" s="239">
        <v>3.335</v>
      </c>
      <c r="I4567" s="240"/>
      <c r="J4567" s="236"/>
      <c r="K4567" s="236"/>
      <c r="L4567" s="241"/>
      <c r="M4567" s="242"/>
      <c r="N4567" s="243"/>
      <c r="O4567" s="243"/>
      <c r="P4567" s="243"/>
      <c r="Q4567" s="243"/>
      <c r="R4567" s="243"/>
      <c r="S4567" s="243"/>
      <c r="T4567" s="244"/>
      <c r="U4567" s="13"/>
      <c r="V4567" s="13"/>
      <c r="W4567" s="13"/>
      <c r="X4567" s="13"/>
      <c r="Y4567" s="13"/>
      <c r="Z4567" s="13"/>
      <c r="AA4567" s="13"/>
      <c r="AB4567" s="13"/>
      <c r="AC4567" s="13"/>
      <c r="AD4567" s="13"/>
      <c r="AE4567" s="13"/>
      <c r="AT4567" s="245" t="s">
        <v>193</v>
      </c>
      <c r="AU4567" s="245" t="s">
        <v>82</v>
      </c>
      <c r="AV4567" s="13" t="s">
        <v>82</v>
      </c>
      <c r="AW4567" s="13" t="s">
        <v>33</v>
      </c>
      <c r="AX4567" s="13" t="s">
        <v>72</v>
      </c>
      <c r="AY4567" s="245" t="s">
        <v>180</v>
      </c>
    </row>
    <row r="4568" s="13" customFormat="1">
      <c r="A4568" s="13"/>
      <c r="B4568" s="235"/>
      <c r="C4568" s="236"/>
      <c r="D4568" s="228" t="s">
        <v>193</v>
      </c>
      <c r="E4568" s="237" t="s">
        <v>19</v>
      </c>
      <c r="F4568" s="238" t="s">
        <v>4956</v>
      </c>
      <c r="G4568" s="236"/>
      <c r="H4568" s="239">
        <v>1.2</v>
      </c>
      <c r="I4568" s="240"/>
      <c r="J4568" s="236"/>
      <c r="K4568" s="236"/>
      <c r="L4568" s="241"/>
      <c r="M4568" s="242"/>
      <c r="N4568" s="243"/>
      <c r="O4568" s="243"/>
      <c r="P4568" s="243"/>
      <c r="Q4568" s="243"/>
      <c r="R4568" s="243"/>
      <c r="S4568" s="243"/>
      <c r="T4568" s="244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45" t="s">
        <v>193</v>
      </c>
      <c r="AU4568" s="245" t="s">
        <v>82</v>
      </c>
      <c r="AV4568" s="13" t="s">
        <v>82</v>
      </c>
      <c r="AW4568" s="13" t="s">
        <v>33</v>
      </c>
      <c r="AX4568" s="13" t="s">
        <v>72</v>
      </c>
      <c r="AY4568" s="245" t="s">
        <v>180</v>
      </c>
    </row>
    <row r="4569" s="14" customFormat="1">
      <c r="A4569" s="14"/>
      <c r="B4569" s="246"/>
      <c r="C4569" s="247"/>
      <c r="D4569" s="228" t="s">
        <v>193</v>
      </c>
      <c r="E4569" s="248" t="s">
        <v>19</v>
      </c>
      <c r="F4569" s="249" t="s">
        <v>4897</v>
      </c>
      <c r="G4569" s="247"/>
      <c r="H4569" s="248" t="s">
        <v>19</v>
      </c>
      <c r="I4569" s="250"/>
      <c r="J4569" s="247"/>
      <c r="K4569" s="247"/>
      <c r="L4569" s="251"/>
      <c r="M4569" s="252"/>
      <c r="N4569" s="253"/>
      <c r="O4569" s="253"/>
      <c r="P4569" s="253"/>
      <c r="Q4569" s="253"/>
      <c r="R4569" s="253"/>
      <c r="S4569" s="253"/>
      <c r="T4569" s="254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T4569" s="255" t="s">
        <v>193</v>
      </c>
      <c r="AU4569" s="255" t="s">
        <v>82</v>
      </c>
      <c r="AV4569" s="14" t="s">
        <v>80</v>
      </c>
      <c r="AW4569" s="14" t="s">
        <v>33</v>
      </c>
      <c r="AX4569" s="14" t="s">
        <v>72</v>
      </c>
      <c r="AY4569" s="255" t="s">
        <v>180</v>
      </c>
    </row>
    <row r="4570" s="13" customFormat="1">
      <c r="A4570" s="13"/>
      <c r="B4570" s="235"/>
      <c r="C4570" s="236"/>
      <c r="D4570" s="228" t="s">
        <v>193</v>
      </c>
      <c r="E4570" s="237" t="s">
        <v>19</v>
      </c>
      <c r="F4570" s="238" t="s">
        <v>4957</v>
      </c>
      <c r="G4570" s="236"/>
      <c r="H4570" s="239">
        <v>15</v>
      </c>
      <c r="I4570" s="240"/>
      <c r="J4570" s="236"/>
      <c r="K4570" s="236"/>
      <c r="L4570" s="241"/>
      <c r="M4570" s="242"/>
      <c r="N4570" s="243"/>
      <c r="O4570" s="243"/>
      <c r="P4570" s="243"/>
      <c r="Q4570" s="243"/>
      <c r="R4570" s="243"/>
      <c r="S4570" s="243"/>
      <c r="T4570" s="244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45" t="s">
        <v>193</v>
      </c>
      <c r="AU4570" s="245" t="s">
        <v>82</v>
      </c>
      <c r="AV4570" s="13" t="s">
        <v>82</v>
      </c>
      <c r="AW4570" s="13" t="s">
        <v>33</v>
      </c>
      <c r="AX4570" s="13" t="s">
        <v>72</v>
      </c>
      <c r="AY4570" s="245" t="s">
        <v>180</v>
      </c>
    </row>
    <row r="4571" s="14" customFormat="1">
      <c r="A4571" s="14"/>
      <c r="B4571" s="246"/>
      <c r="C4571" s="247"/>
      <c r="D4571" s="228" t="s">
        <v>193</v>
      </c>
      <c r="E4571" s="248" t="s">
        <v>19</v>
      </c>
      <c r="F4571" s="249" t="s">
        <v>1739</v>
      </c>
      <c r="G4571" s="247"/>
      <c r="H4571" s="248" t="s">
        <v>19</v>
      </c>
      <c r="I4571" s="250"/>
      <c r="J4571" s="247"/>
      <c r="K4571" s="247"/>
      <c r="L4571" s="251"/>
      <c r="M4571" s="252"/>
      <c r="N4571" s="253"/>
      <c r="O4571" s="253"/>
      <c r="P4571" s="253"/>
      <c r="Q4571" s="253"/>
      <c r="R4571" s="253"/>
      <c r="S4571" s="253"/>
      <c r="T4571" s="254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T4571" s="255" t="s">
        <v>193</v>
      </c>
      <c r="AU4571" s="255" t="s">
        <v>82</v>
      </c>
      <c r="AV4571" s="14" t="s">
        <v>80</v>
      </c>
      <c r="AW4571" s="14" t="s">
        <v>33</v>
      </c>
      <c r="AX4571" s="14" t="s">
        <v>72</v>
      </c>
      <c r="AY4571" s="255" t="s">
        <v>180</v>
      </c>
    </row>
    <row r="4572" s="13" customFormat="1">
      <c r="A4572" s="13"/>
      <c r="B4572" s="235"/>
      <c r="C4572" s="236"/>
      <c r="D4572" s="228" t="s">
        <v>193</v>
      </c>
      <c r="E4572" s="237" t="s">
        <v>19</v>
      </c>
      <c r="F4572" s="238" t="s">
        <v>4958</v>
      </c>
      <c r="G4572" s="236"/>
      <c r="H4572" s="239">
        <v>4.9050000000000002</v>
      </c>
      <c r="I4572" s="240"/>
      <c r="J4572" s="236"/>
      <c r="K4572" s="236"/>
      <c r="L4572" s="241"/>
      <c r="M4572" s="242"/>
      <c r="N4572" s="243"/>
      <c r="O4572" s="243"/>
      <c r="P4572" s="243"/>
      <c r="Q4572" s="243"/>
      <c r="R4572" s="243"/>
      <c r="S4572" s="243"/>
      <c r="T4572" s="244"/>
      <c r="U4572" s="13"/>
      <c r="V4572" s="13"/>
      <c r="W4572" s="13"/>
      <c r="X4572" s="13"/>
      <c r="Y4572" s="13"/>
      <c r="Z4572" s="13"/>
      <c r="AA4572" s="13"/>
      <c r="AB4572" s="13"/>
      <c r="AC4572" s="13"/>
      <c r="AD4572" s="13"/>
      <c r="AE4572" s="13"/>
      <c r="AT4572" s="245" t="s">
        <v>193</v>
      </c>
      <c r="AU4572" s="245" t="s">
        <v>82</v>
      </c>
      <c r="AV4572" s="13" t="s">
        <v>82</v>
      </c>
      <c r="AW4572" s="13" t="s">
        <v>33</v>
      </c>
      <c r="AX4572" s="13" t="s">
        <v>72</v>
      </c>
      <c r="AY4572" s="245" t="s">
        <v>180</v>
      </c>
    </row>
    <row r="4573" s="16" customFormat="1">
      <c r="A4573" s="16"/>
      <c r="B4573" s="267"/>
      <c r="C4573" s="268"/>
      <c r="D4573" s="228" t="s">
        <v>193</v>
      </c>
      <c r="E4573" s="269" t="s">
        <v>19</v>
      </c>
      <c r="F4573" s="270" t="s">
        <v>473</v>
      </c>
      <c r="G4573" s="268"/>
      <c r="H4573" s="271">
        <v>136.22999999999999</v>
      </c>
      <c r="I4573" s="272"/>
      <c r="J4573" s="268"/>
      <c r="K4573" s="268"/>
      <c r="L4573" s="273"/>
      <c r="M4573" s="274"/>
      <c r="N4573" s="275"/>
      <c r="O4573" s="275"/>
      <c r="P4573" s="275"/>
      <c r="Q4573" s="275"/>
      <c r="R4573" s="275"/>
      <c r="S4573" s="275"/>
      <c r="T4573" s="276"/>
      <c r="U4573" s="16"/>
      <c r="V4573" s="16"/>
      <c r="W4573" s="16"/>
      <c r="X4573" s="16"/>
      <c r="Y4573" s="16"/>
      <c r="Z4573" s="16"/>
      <c r="AA4573" s="16"/>
      <c r="AB4573" s="16"/>
      <c r="AC4573" s="16"/>
      <c r="AD4573" s="16"/>
      <c r="AE4573" s="16"/>
      <c r="AT4573" s="277" t="s">
        <v>193</v>
      </c>
      <c r="AU4573" s="277" t="s">
        <v>82</v>
      </c>
      <c r="AV4573" s="16" t="s">
        <v>100</v>
      </c>
      <c r="AW4573" s="16" t="s">
        <v>33</v>
      </c>
      <c r="AX4573" s="16" t="s">
        <v>72</v>
      </c>
      <c r="AY4573" s="277" t="s">
        <v>180</v>
      </c>
    </row>
    <row r="4574" s="15" customFormat="1">
      <c r="A4574" s="15"/>
      <c r="B4574" s="256"/>
      <c r="C4574" s="257"/>
      <c r="D4574" s="228" t="s">
        <v>193</v>
      </c>
      <c r="E4574" s="258" t="s">
        <v>19</v>
      </c>
      <c r="F4574" s="259" t="s">
        <v>353</v>
      </c>
      <c r="G4574" s="257"/>
      <c r="H4574" s="260">
        <v>292.935</v>
      </c>
      <c r="I4574" s="261"/>
      <c r="J4574" s="257"/>
      <c r="K4574" s="257"/>
      <c r="L4574" s="262"/>
      <c r="M4574" s="263"/>
      <c r="N4574" s="264"/>
      <c r="O4574" s="264"/>
      <c r="P4574" s="264"/>
      <c r="Q4574" s="264"/>
      <c r="R4574" s="264"/>
      <c r="S4574" s="264"/>
      <c r="T4574" s="265"/>
      <c r="U4574" s="15"/>
      <c r="V4574" s="15"/>
      <c r="W4574" s="15"/>
      <c r="X4574" s="15"/>
      <c r="Y4574" s="15"/>
      <c r="Z4574" s="15"/>
      <c r="AA4574" s="15"/>
      <c r="AB4574" s="15"/>
      <c r="AC4574" s="15"/>
      <c r="AD4574" s="15"/>
      <c r="AE4574" s="15"/>
      <c r="AT4574" s="266" t="s">
        <v>193</v>
      </c>
      <c r="AU4574" s="266" t="s">
        <v>82</v>
      </c>
      <c r="AV4574" s="15" t="s">
        <v>187</v>
      </c>
      <c r="AW4574" s="15" t="s">
        <v>33</v>
      </c>
      <c r="AX4574" s="15" t="s">
        <v>80</v>
      </c>
      <c r="AY4574" s="266" t="s">
        <v>180</v>
      </c>
    </row>
    <row r="4575" s="2" customFormat="1" ht="16.5" customHeight="1">
      <c r="A4575" s="40"/>
      <c r="B4575" s="41"/>
      <c r="C4575" s="282" t="s">
        <v>4959</v>
      </c>
      <c r="D4575" s="282" t="s">
        <v>754</v>
      </c>
      <c r="E4575" s="283" t="s">
        <v>4960</v>
      </c>
      <c r="F4575" s="284" t="s">
        <v>4961</v>
      </c>
      <c r="G4575" s="285" t="s">
        <v>235</v>
      </c>
      <c r="H4575" s="286">
        <v>307.64999999999998</v>
      </c>
      <c r="I4575" s="287"/>
      <c r="J4575" s="288">
        <f>ROUND(I4575*H4575,2)</f>
        <v>0</v>
      </c>
      <c r="K4575" s="284" t="s">
        <v>186</v>
      </c>
      <c r="L4575" s="289"/>
      <c r="M4575" s="290" t="s">
        <v>19</v>
      </c>
      <c r="N4575" s="291" t="s">
        <v>43</v>
      </c>
      <c r="O4575" s="86"/>
      <c r="P4575" s="224">
        <f>O4575*H4575</f>
        <v>0</v>
      </c>
      <c r="Q4575" s="224">
        <v>0.00032000000000000003</v>
      </c>
      <c r="R4575" s="224">
        <f>Q4575*H4575</f>
        <v>0.098447999999999994</v>
      </c>
      <c r="S4575" s="224">
        <v>0</v>
      </c>
      <c r="T4575" s="225">
        <f>S4575*H4575</f>
        <v>0</v>
      </c>
      <c r="U4575" s="40"/>
      <c r="V4575" s="40"/>
      <c r="W4575" s="40"/>
      <c r="X4575" s="40"/>
      <c r="Y4575" s="40"/>
      <c r="Z4575" s="40"/>
      <c r="AA4575" s="40"/>
      <c r="AB4575" s="40"/>
      <c r="AC4575" s="40"/>
      <c r="AD4575" s="40"/>
      <c r="AE4575" s="40"/>
      <c r="AR4575" s="226" t="s">
        <v>398</v>
      </c>
      <c r="AT4575" s="226" t="s">
        <v>754</v>
      </c>
      <c r="AU4575" s="226" t="s">
        <v>82</v>
      </c>
      <c r="AY4575" s="19" t="s">
        <v>180</v>
      </c>
      <c r="BE4575" s="227">
        <f>IF(N4575="základní",J4575,0)</f>
        <v>0</v>
      </c>
      <c r="BF4575" s="227">
        <f>IF(N4575="snížená",J4575,0)</f>
        <v>0</v>
      </c>
      <c r="BG4575" s="227">
        <f>IF(N4575="zákl. přenesená",J4575,0)</f>
        <v>0</v>
      </c>
      <c r="BH4575" s="227">
        <f>IF(N4575="sníž. přenesená",J4575,0)</f>
        <v>0</v>
      </c>
      <c r="BI4575" s="227">
        <f>IF(N4575="nulová",J4575,0)</f>
        <v>0</v>
      </c>
      <c r="BJ4575" s="19" t="s">
        <v>80</v>
      </c>
      <c r="BK4575" s="227">
        <f>ROUND(I4575*H4575,2)</f>
        <v>0</v>
      </c>
      <c r="BL4575" s="19" t="s">
        <v>286</v>
      </c>
      <c r="BM4575" s="226" t="s">
        <v>4962</v>
      </c>
    </row>
    <row r="4576" s="2" customFormat="1">
      <c r="A4576" s="40"/>
      <c r="B4576" s="41"/>
      <c r="C4576" s="42"/>
      <c r="D4576" s="228" t="s">
        <v>189</v>
      </c>
      <c r="E4576" s="42"/>
      <c r="F4576" s="229" t="s">
        <v>4961</v>
      </c>
      <c r="G4576" s="42"/>
      <c r="H4576" s="42"/>
      <c r="I4576" s="230"/>
      <c r="J4576" s="42"/>
      <c r="K4576" s="42"/>
      <c r="L4576" s="46"/>
      <c r="M4576" s="231"/>
      <c r="N4576" s="232"/>
      <c r="O4576" s="86"/>
      <c r="P4576" s="86"/>
      <c r="Q4576" s="86"/>
      <c r="R4576" s="86"/>
      <c r="S4576" s="86"/>
      <c r="T4576" s="87"/>
      <c r="U4576" s="40"/>
      <c r="V4576" s="40"/>
      <c r="W4576" s="40"/>
      <c r="X4576" s="40"/>
      <c r="Y4576" s="40"/>
      <c r="Z4576" s="40"/>
      <c r="AA4576" s="40"/>
      <c r="AB4576" s="40"/>
      <c r="AC4576" s="40"/>
      <c r="AD4576" s="40"/>
      <c r="AE4576" s="40"/>
      <c r="AT4576" s="19" t="s">
        <v>189</v>
      </c>
      <c r="AU4576" s="19" t="s">
        <v>82</v>
      </c>
    </row>
    <row r="4577" s="13" customFormat="1">
      <c r="A4577" s="13"/>
      <c r="B4577" s="235"/>
      <c r="C4577" s="236"/>
      <c r="D4577" s="228" t="s">
        <v>193</v>
      </c>
      <c r="E4577" s="236"/>
      <c r="F4577" s="238" t="s">
        <v>4963</v>
      </c>
      <c r="G4577" s="236"/>
      <c r="H4577" s="239">
        <v>307.64999999999998</v>
      </c>
      <c r="I4577" s="240"/>
      <c r="J4577" s="236"/>
      <c r="K4577" s="236"/>
      <c r="L4577" s="241"/>
      <c r="M4577" s="242"/>
      <c r="N4577" s="243"/>
      <c r="O4577" s="243"/>
      <c r="P4577" s="243"/>
      <c r="Q4577" s="243"/>
      <c r="R4577" s="243"/>
      <c r="S4577" s="243"/>
      <c r="T4577" s="244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45" t="s">
        <v>193</v>
      </c>
      <c r="AU4577" s="245" t="s">
        <v>82</v>
      </c>
      <c r="AV4577" s="13" t="s">
        <v>82</v>
      </c>
      <c r="AW4577" s="13" t="s">
        <v>4</v>
      </c>
      <c r="AX4577" s="13" t="s">
        <v>80</v>
      </c>
      <c r="AY4577" s="245" t="s">
        <v>180</v>
      </c>
    </row>
    <row r="4578" s="2" customFormat="1" ht="16.5" customHeight="1">
      <c r="A4578" s="40"/>
      <c r="B4578" s="41"/>
      <c r="C4578" s="215" t="s">
        <v>4964</v>
      </c>
      <c r="D4578" s="215" t="s">
        <v>182</v>
      </c>
      <c r="E4578" s="216" t="s">
        <v>4965</v>
      </c>
      <c r="F4578" s="217" t="s">
        <v>4966</v>
      </c>
      <c r="G4578" s="218" t="s">
        <v>235</v>
      </c>
      <c r="H4578" s="219">
        <v>372.33499999999998</v>
      </c>
      <c r="I4578" s="220"/>
      <c r="J4578" s="221">
        <f>ROUND(I4578*H4578,2)</f>
        <v>0</v>
      </c>
      <c r="K4578" s="217" t="s">
        <v>186</v>
      </c>
      <c r="L4578" s="46"/>
      <c r="M4578" s="222" t="s">
        <v>19</v>
      </c>
      <c r="N4578" s="223" t="s">
        <v>43</v>
      </c>
      <c r="O4578" s="86"/>
      <c r="P4578" s="224">
        <f>O4578*H4578</f>
        <v>0</v>
      </c>
      <c r="Q4578" s="224">
        <v>3.0000000000000001E-05</v>
      </c>
      <c r="R4578" s="224">
        <f>Q4578*H4578</f>
        <v>0.011170049999999999</v>
      </c>
      <c r="S4578" s="224">
        <v>0</v>
      </c>
      <c r="T4578" s="225">
        <f>S4578*H4578</f>
        <v>0</v>
      </c>
      <c r="U4578" s="40"/>
      <c r="V4578" s="40"/>
      <c r="W4578" s="40"/>
      <c r="X4578" s="40"/>
      <c r="Y4578" s="40"/>
      <c r="Z4578" s="40"/>
      <c r="AA4578" s="40"/>
      <c r="AB4578" s="40"/>
      <c r="AC4578" s="40"/>
      <c r="AD4578" s="40"/>
      <c r="AE4578" s="40"/>
      <c r="AR4578" s="226" t="s">
        <v>286</v>
      </c>
      <c r="AT4578" s="226" t="s">
        <v>182</v>
      </c>
      <c r="AU4578" s="226" t="s">
        <v>82</v>
      </c>
      <c r="AY4578" s="19" t="s">
        <v>180</v>
      </c>
      <c r="BE4578" s="227">
        <f>IF(N4578="základní",J4578,0)</f>
        <v>0</v>
      </c>
      <c r="BF4578" s="227">
        <f>IF(N4578="snížená",J4578,0)</f>
        <v>0</v>
      </c>
      <c r="BG4578" s="227">
        <f>IF(N4578="zákl. přenesená",J4578,0)</f>
        <v>0</v>
      </c>
      <c r="BH4578" s="227">
        <f>IF(N4578="sníž. přenesená",J4578,0)</f>
        <v>0</v>
      </c>
      <c r="BI4578" s="227">
        <f>IF(N4578="nulová",J4578,0)</f>
        <v>0</v>
      </c>
      <c r="BJ4578" s="19" t="s">
        <v>80</v>
      </c>
      <c r="BK4578" s="227">
        <f>ROUND(I4578*H4578,2)</f>
        <v>0</v>
      </c>
      <c r="BL4578" s="19" t="s">
        <v>286</v>
      </c>
      <c r="BM4578" s="226" t="s">
        <v>4967</v>
      </c>
    </row>
    <row r="4579" s="2" customFormat="1">
      <c r="A4579" s="40"/>
      <c r="B4579" s="41"/>
      <c r="C4579" s="42"/>
      <c r="D4579" s="228" t="s">
        <v>189</v>
      </c>
      <c r="E4579" s="42"/>
      <c r="F4579" s="229" t="s">
        <v>4968</v>
      </c>
      <c r="G4579" s="42"/>
      <c r="H4579" s="42"/>
      <c r="I4579" s="230"/>
      <c r="J4579" s="42"/>
      <c r="K4579" s="42"/>
      <c r="L4579" s="46"/>
      <c r="M4579" s="231"/>
      <c r="N4579" s="232"/>
      <c r="O4579" s="86"/>
      <c r="P4579" s="86"/>
      <c r="Q4579" s="86"/>
      <c r="R4579" s="86"/>
      <c r="S4579" s="86"/>
      <c r="T4579" s="87"/>
      <c r="U4579" s="40"/>
      <c r="V4579" s="40"/>
      <c r="W4579" s="40"/>
      <c r="X4579" s="40"/>
      <c r="Y4579" s="40"/>
      <c r="Z4579" s="40"/>
      <c r="AA4579" s="40"/>
      <c r="AB4579" s="40"/>
      <c r="AC4579" s="40"/>
      <c r="AD4579" s="40"/>
      <c r="AE4579" s="40"/>
      <c r="AT4579" s="19" t="s">
        <v>189</v>
      </c>
      <c r="AU4579" s="19" t="s">
        <v>82</v>
      </c>
    </row>
    <row r="4580" s="2" customFormat="1">
      <c r="A4580" s="40"/>
      <c r="B4580" s="41"/>
      <c r="C4580" s="42"/>
      <c r="D4580" s="233" t="s">
        <v>191</v>
      </c>
      <c r="E4580" s="42"/>
      <c r="F4580" s="234" t="s">
        <v>4969</v>
      </c>
      <c r="G4580" s="42"/>
      <c r="H4580" s="42"/>
      <c r="I4580" s="230"/>
      <c r="J4580" s="42"/>
      <c r="K4580" s="42"/>
      <c r="L4580" s="46"/>
      <c r="M4580" s="231"/>
      <c r="N4580" s="232"/>
      <c r="O4580" s="86"/>
      <c r="P4580" s="86"/>
      <c r="Q4580" s="86"/>
      <c r="R4580" s="86"/>
      <c r="S4580" s="86"/>
      <c r="T4580" s="87"/>
      <c r="U4580" s="40"/>
      <c r="V4580" s="40"/>
      <c r="W4580" s="40"/>
      <c r="X4580" s="40"/>
      <c r="Y4580" s="40"/>
      <c r="Z4580" s="40"/>
      <c r="AA4580" s="40"/>
      <c r="AB4580" s="40"/>
      <c r="AC4580" s="40"/>
      <c r="AD4580" s="40"/>
      <c r="AE4580" s="40"/>
      <c r="AT4580" s="19" t="s">
        <v>191</v>
      </c>
      <c r="AU4580" s="19" t="s">
        <v>82</v>
      </c>
    </row>
    <row r="4581" s="14" customFormat="1">
      <c r="A4581" s="14"/>
      <c r="B4581" s="246"/>
      <c r="C4581" s="247"/>
      <c r="D4581" s="228" t="s">
        <v>193</v>
      </c>
      <c r="E4581" s="248" t="s">
        <v>19</v>
      </c>
      <c r="F4581" s="249" t="s">
        <v>1810</v>
      </c>
      <c r="G4581" s="247"/>
      <c r="H4581" s="248" t="s">
        <v>19</v>
      </c>
      <c r="I4581" s="250"/>
      <c r="J4581" s="247"/>
      <c r="K4581" s="247"/>
      <c r="L4581" s="251"/>
      <c r="M4581" s="252"/>
      <c r="N4581" s="253"/>
      <c r="O4581" s="253"/>
      <c r="P4581" s="253"/>
      <c r="Q4581" s="253"/>
      <c r="R4581" s="253"/>
      <c r="S4581" s="253"/>
      <c r="T4581" s="254"/>
      <c r="U4581" s="14"/>
      <c r="V4581" s="14"/>
      <c r="W4581" s="14"/>
      <c r="X4581" s="14"/>
      <c r="Y4581" s="14"/>
      <c r="Z4581" s="14"/>
      <c r="AA4581" s="14"/>
      <c r="AB4581" s="14"/>
      <c r="AC4581" s="14"/>
      <c r="AD4581" s="14"/>
      <c r="AE4581" s="14"/>
      <c r="AT4581" s="255" t="s">
        <v>193</v>
      </c>
      <c r="AU4581" s="255" t="s">
        <v>82</v>
      </c>
      <c r="AV4581" s="14" t="s">
        <v>80</v>
      </c>
      <c r="AW4581" s="14" t="s">
        <v>33</v>
      </c>
      <c r="AX4581" s="14" t="s">
        <v>72</v>
      </c>
      <c r="AY4581" s="255" t="s">
        <v>180</v>
      </c>
    </row>
    <row r="4582" s="14" customFormat="1">
      <c r="A4582" s="14"/>
      <c r="B4582" s="246"/>
      <c r="C4582" s="247"/>
      <c r="D4582" s="228" t="s">
        <v>193</v>
      </c>
      <c r="E4582" s="248" t="s">
        <v>19</v>
      </c>
      <c r="F4582" s="249" t="s">
        <v>4862</v>
      </c>
      <c r="G4582" s="247"/>
      <c r="H4582" s="248" t="s">
        <v>19</v>
      </c>
      <c r="I4582" s="250"/>
      <c r="J4582" s="247"/>
      <c r="K4582" s="247"/>
      <c r="L4582" s="251"/>
      <c r="M4582" s="252"/>
      <c r="N4582" s="253"/>
      <c r="O4582" s="253"/>
      <c r="P4582" s="253"/>
      <c r="Q4582" s="253"/>
      <c r="R4582" s="253"/>
      <c r="S4582" s="253"/>
      <c r="T4582" s="254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T4582" s="255" t="s">
        <v>193</v>
      </c>
      <c r="AU4582" s="255" t="s">
        <v>82</v>
      </c>
      <c r="AV4582" s="14" t="s">
        <v>80</v>
      </c>
      <c r="AW4582" s="14" t="s">
        <v>33</v>
      </c>
      <c r="AX4582" s="14" t="s">
        <v>72</v>
      </c>
      <c r="AY4582" s="255" t="s">
        <v>180</v>
      </c>
    </row>
    <row r="4583" s="13" customFormat="1">
      <c r="A4583" s="13"/>
      <c r="B4583" s="235"/>
      <c r="C4583" s="236"/>
      <c r="D4583" s="228" t="s">
        <v>193</v>
      </c>
      <c r="E4583" s="237" t="s">
        <v>19</v>
      </c>
      <c r="F4583" s="238" t="s">
        <v>4936</v>
      </c>
      <c r="G4583" s="236"/>
      <c r="H4583" s="239">
        <v>7.6799999999999997</v>
      </c>
      <c r="I4583" s="240"/>
      <c r="J4583" s="236"/>
      <c r="K4583" s="236"/>
      <c r="L4583" s="241"/>
      <c r="M4583" s="242"/>
      <c r="N4583" s="243"/>
      <c r="O4583" s="243"/>
      <c r="P4583" s="243"/>
      <c r="Q4583" s="243"/>
      <c r="R4583" s="243"/>
      <c r="S4583" s="243"/>
      <c r="T4583" s="244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45" t="s">
        <v>193</v>
      </c>
      <c r="AU4583" s="245" t="s">
        <v>82</v>
      </c>
      <c r="AV4583" s="13" t="s">
        <v>82</v>
      </c>
      <c r="AW4583" s="13" t="s">
        <v>33</v>
      </c>
      <c r="AX4583" s="13" t="s">
        <v>72</v>
      </c>
      <c r="AY4583" s="245" t="s">
        <v>180</v>
      </c>
    </row>
    <row r="4584" s="13" customFormat="1">
      <c r="A4584" s="13"/>
      <c r="B4584" s="235"/>
      <c r="C4584" s="236"/>
      <c r="D4584" s="228" t="s">
        <v>193</v>
      </c>
      <c r="E4584" s="237" t="s">
        <v>19</v>
      </c>
      <c r="F4584" s="238" t="s">
        <v>4937</v>
      </c>
      <c r="G4584" s="236"/>
      <c r="H4584" s="239">
        <v>7.2400000000000002</v>
      </c>
      <c r="I4584" s="240"/>
      <c r="J4584" s="236"/>
      <c r="K4584" s="236"/>
      <c r="L4584" s="241"/>
      <c r="M4584" s="242"/>
      <c r="N4584" s="243"/>
      <c r="O4584" s="243"/>
      <c r="P4584" s="243"/>
      <c r="Q4584" s="243"/>
      <c r="R4584" s="243"/>
      <c r="S4584" s="243"/>
      <c r="T4584" s="244"/>
      <c r="U4584" s="13"/>
      <c r="V4584" s="13"/>
      <c r="W4584" s="13"/>
      <c r="X4584" s="13"/>
      <c r="Y4584" s="13"/>
      <c r="Z4584" s="13"/>
      <c r="AA4584" s="13"/>
      <c r="AB4584" s="13"/>
      <c r="AC4584" s="13"/>
      <c r="AD4584" s="13"/>
      <c r="AE4584" s="13"/>
      <c r="AT4584" s="245" t="s">
        <v>193</v>
      </c>
      <c r="AU4584" s="245" t="s">
        <v>82</v>
      </c>
      <c r="AV4584" s="13" t="s">
        <v>82</v>
      </c>
      <c r="AW4584" s="13" t="s">
        <v>33</v>
      </c>
      <c r="AX4584" s="13" t="s">
        <v>72</v>
      </c>
      <c r="AY4584" s="245" t="s">
        <v>180</v>
      </c>
    </row>
    <row r="4585" s="13" customFormat="1">
      <c r="A4585" s="13"/>
      <c r="B4585" s="235"/>
      <c r="C4585" s="236"/>
      <c r="D4585" s="228" t="s">
        <v>193</v>
      </c>
      <c r="E4585" s="237" t="s">
        <v>19</v>
      </c>
      <c r="F4585" s="238" t="s">
        <v>4938</v>
      </c>
      <c r="G4585" s="236"/>
      <c r="H4585" s="239">
        <v>5.3600000000000003</v>
      </c>
      <c r="I4585" s="240"/>
      <c r="J4585" s="236"/>
      <c r="K4585" s="236"/>
      <c r="L4585" s="241"/>
      <c r="M4585" s="242"/>
      <c r="N4585" s="243"/>
      <c r="O4585" s="243"/>
      <c r="P4585" s="243"/>
      <c r="Q4585" s="243"/>
      <c r="R4585" s="243"/>
      <c r="S4585" s="243"/>
      <c r="T4585" s="244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45" t="s">
        <v>193</v>
      </c>
      <c r="AU4585" s="245" t="s">
        <v>82</v>
      </c>
      <c r="AV4585" s="13" t="s">
        <v>82</v>
      </c>
      <c r="AW4585" s="13" t="s">
        <v>33</v>
      </c>
      <c r="AX4585" s="13" t="s">
        <v>72</v>
      </c>
      <c r="AY4585" s="245" t="s">
        <v>180</v>
      </c>
    </row>
    <row r="4586" s="13" customFormat="1">
      <c r="A4586" s="13"/>
      <c r="B4586" s="235"/>
      <c r="C4586" s="236"/>
      <c r="D4586" s="228" t="s">
        <v>193</v>
      </c>
      <c r="E4586" s="237" t="s">
        <v>19</v>
      </c>
      <c r="F4586" s="238" t="s">
        <v>4939</v>
      </c>
      <c r="G4586" s="236"/>
      <c r="H4586" s="239">
        <v>4.6299999999999999</v>
      </c>
      <c r="I4586" s="240"/>
      <c r="J4586" s="236"/>
      <c r="K4586" s="236"/>
      <c r="L4586" s="241"/>
      <c r="M4586" s="242"/>
      <c r="N4586" s="243"/>
      <c r="O4586" s="243"/>
      <c r="P4586" s="243"/>
      <c r="Q4586" s="243"/>
      <c r="R4586" s="243"/>
      <c r="S4586" s="243"/>
      <c r="T4586" s="244"/>
      <c r="U4586" s="13"/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3"/>
      <c r="AT4586" s="245" t="s">
        <v>193</v>
      </c>
      <c r="AU4586" s="245" t="s">
        <v>82</v>
      </c>
      <c r="AV4586" s="13" t="s">
        <v>82</v>
      </c>
      <c r="AW4586" s="13" t="s">
        <v>33</v>
      </c>
      <c r="AX4586" s="13" t="s">
        <v>72</v>
      </c>
      <c r="AY4586" s="245" t="s">
        <v>180</v>
      </c>
    </row>
    <row r="4587" s="13" customFormat="1">
      <c r="A4587" s="13"/>
      <c r="B4587" s="235"/>
      <c r="C4587" s="236"/>
      <c r="D4587" s="228" t="s">
        <v>193</v>
      </c>
      <c r="E4587" s="237" t="s">
        <v>19</v>
      </c>
      <c r="F4587" s="238" t="s">
        <v>4940</v>
      </c>
      <c r="G4587" s="236"/>
      <c r="H4587" s="239">
        <v>6.1100000000000003</v>
      </c>
      <c r="I4587" s="240"/>
      <c r="J4587" s="236"/>
      <c r="K4587" s="236"/>
      <c r="L4587" s="241"/>
      <c r="M4587" s="242"/>
      <c r="N4587" s="243"/>
      <c r="O4587" s="243"/>
      <c r="P4587" s="243"/>
      <c r="Q4587" s="243"/>
      <c r="R4587" s="243"/>
      <c r="S4587" s="243"/>
      <c r="T4587" s="244"/>
      <c r="U4587" s="13"/>
      <c r="V4587" s="13"/>
      <c r="W4587" s="13"/>
      <c r="X4587" s="13"/>
      <c r="Y4587" s="13"/>
      <c r="Z4587" s="13"/>
      <c r="AA4587" s="13"/>
      <c r="AB4587" s="13"/>
      <c r="AC4587" s="13"/>
      <c r="AD4587" s="13"/>
      <c r="AE4587" s="13"/>
      <c r="AT4587" s="245" t="s">
        <v>193</v>
      </c>
      <c r="AU4587" s="245" t="s">
        <v>82</v>
      </c>
      <c r="AV4587" s="13" t="s">
        <v>82</v>
      </c>
      <c r="AW4587" s="13" t="s">
        <v>33</v>
      </c>
      <c r="AX4587" s="13" t="s">
        <v>72</v>
      </c>
      <c r="AY4587" s="245" t="s">
        <v>180</v>
      </c>
    </row>
    <row r="4588" s="14" customFormat="1">
      <c r="A4588" s="14"/>
      <c r="B4588" s="246"/>
      <c r="C4588" s="247"/>
      <c r="D4588" s="228" t="s">
        <v>193</v>
      </c>
      <c r="E4588" s="248" t="s">
        <v>19</v>
      </c>
      <c r="F4588" s="249" t="s">
        <v>4868</v>
      </c>
      <c r="G4588" s="247"/>
      <c r="H4588" s="248" t="s">
        <v>19</v>
      </c>
      <c r="I4588" s="250"/>
      <c r="J4588" s="247"/>
      <c r="K4588" s="247"/>
      <c r="L4588" s="251"/>
      <c r="M4588" s="252"/>
      <c r="N4588" s="253"/>
      <c r="O4588" s="253"/>
      <c r="P4588" s="253"/>
      <c r="Q4588" s="253"/>
      <c r="R4588" s="253"/>
      <c r="S4588" s="253"/>
      <c r="T4588" s="254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T4588" s="255" t="s">
        <v>193</v>
      </c>
      <c r="AU4588" s="255" t="s">
        <v>82</v>
      </c>
      <c r="AV4588" s="14" t="s">
        <v>80</v>
      </c>
      <c r="AW4588" s="14" t="s">
        <v>33</v>
      </c>
      <c r="AX4588" s="14" t="s">
        <v>72</v>
      </c>
      <c r="AY4588" s="255" t="s">
        <v>180</v>
      </c>
    </row>
    <row r="4589" s="13" customFormat="1">
      <c r="A4589" s="13"/>
      <c r="B4589" s="235"/>
      <c r="C4589" s="236"/>
      <c r="D4589" s="228" t="s">
        <v>193</v>
      </c>
      <c r="E4589" s="237" t="s">
        <v>19</v>
      </c>
      <c r="F4589" s="238" t="s">
        <v>4970</v>
      </c>
      <c r="G4589" s="236"/>
      <c r="H4589" s="239">
        <v>3.7999999999999998</v>
      </c>
      <c r="I4589" s="240"/>
      <c r="J4589" s="236"/>
      <c r="K4589" s="236"/>
      <c r="L4589" s="241"/>
      <c r="M4589" s="242"/>
      <c r="N4589" s="243"/>
      <c r="O4589" s="243"/>
      <c r="P4589" s="243"/>
      <c r="Q4589" s="243"/>
      <c r="R4589" s="243"/>
      <c r="S4589" s="243"/>
      <c r="T4589" s="244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T4589" s="245" t="s">
        <v>193</v>
      </c>
      <c r="AU4589" s="245" t="s">
        <v>82</v>
      </c>
      <c r="AV4589" s="13" t="s">
        <v>82</v>
      </c>
      <c r="AW4589" s="13" t="s">
        <v>33</v>
      </c>
      <c r="AX4589" s="13" t="s">
        <v>72</v>
      </c>
      <c r="AY4589" s="245" t="s">
        <v>180</v>
      </c>
    </row>
    <row r="4590" s="13" customFormat="1">
      <c r="A4590" s="13"/>
      <c r="B4590" s="235"/>
      <c r="C4590" s="236"/>
      <c r="D4590" s="228" t="s">
        <v>193</v>
      </c>
      <c r="E4590" s="237" t="s">
        <v>19</v>
      </c>
      <c r="F4590" s="238" t="s">
        <v>4971</v>
      </c>
      <c r="G4590" s="236"/>
      <c r="H4590" s="239">
        <v>6.7400000000000002</v>
      </c>
      <c r="I4590" s="240"/>
      <c r="J4590" s="236"/>
      <c r="K4590" s="236"/>
      <c r="L4590" s="241"/>
      <c r="M4590" s="242"/>
      <c r="N4590" s="243"/>
      <c r="O4590" s="243"/>
      <c r="P4590" s="243"/>
      <c r="Q4590" s="243"/>
      <c r="R4590" s="243"/>
      <c r="S4590" s="243"/>
      <c r="T4590" s="244"/>
      <c r="U4590" s="13"/>
      <c r="V4590" s="13"/>
      <c r="W4590" s="13"/>
      <c r="X4590" s="13"/>
      <c r="Y4590" s="13"/>
      <c r="Z4590" s="13"/>
      <c r="AA4590" s="13"/>
      <c r="AB4590" s="13"/>
      <c r="AC4590" s="13"/>
      <c r="AD4590" s="13"/>
      <c r="AE4590" s="13"/>
      <c r="AT4590" s="245" t="s">
        <v>193</v>
      </c>
      <c r="AU4590" s="245" t="s">
        <v>82</v>
      </c>
      <c r="AV4590" s="13" t="s">
        <v>82</v>
      </c>
      <c r="AW4590" s="13" t="s">
        <v>33</v>
      </c>
      <c r="AX4590" s="13" t="s">
        <v>72</v>
      </c>
      <c r="AY4590" s="245" t="s">
        <v>180</v>
      </c>
    </row>
    <row r="4591" s="13" customFormat="1">
      <c r="A4591" s="13"/>
      <c r="B4591" s="235"/>
      <c r="C4591" s="236"/>
      <c r="D4591" s="228" t="s">
        <v>193</v>
      </c>
      <c r="E4591" s="237" t="s">
        <v>19</v>
      </c>
      <c r="F4591" s="238" t="s">
        <v>4943</v>
      </c>
      <c r="G4591" s="236"/>
      <c r="H4591" s="239">
        <v>4.7999999999999998</v>
      </c>
      <c r="I4591" s="240"/>
      <c r="J4591" s="236"/>
      <c r="K4591" s="236"/>
      <c r="L4591" s="241"/>
      <c r="M4591" s="242"/>
      <c r="N4591" s="243"/>
      <c r="O4591" s="243"/>
      <c r="P4591" s="243"/>
      <c r="Q4591" s="243"/>
      <c r="R4591" s="243"/>
      <c r="S4591" s="243"/>
      <c r="T4591" s="244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45" t="s">
        <v>193</v>
      </c>
      <c r="AU4591" s="245" t="s">
        <v>82</v>
      </c>
      <c r="AV4591" s="13" t="s">
        <v>82</v>
      </c>
      <c r="AW4591" s="13" t="s">
        <v>33</v>
      </c>
      <c r="AX4591" s="13" t="s">
        <v>72</v>
      </c>
      <c r="AY4591" s="245" t="s">
        <v>180</v>
      </c>
    </row>
    <row r="4592" s="14" customFormat="1">
      <c r="A4592" s="14"/>
      <c r="B4592" s="246"/>
      <c r="C4592" s="247"/>
      <c r="D4592" s="228" t="s">
        <v>193</v>
      </c>
      <c r="E4592" s="248" t="s">
        <v>19</v>
      </c>
      <c r="F4592" s="249" t="s">
        <v>4872</v>
      </c>
      <c r="G4592" s="247"/>
      <c r="H4592" s="248" t="s">
        <v>19</v>
      </c>
      <c r="I4592" s="250"/>
      <c r="J4592" s="247"/>
      <c r="K4592" s="247"/>
      <c r="L4592" s="251"/>
      <c r="M4592" s="252"/>
      <c r="N4592" s="253"/>
      <c r="O4592" s="253"/>
      <c r="P4592" s="253"/>
      <c r="Q4592" s="253"/>
      <c r="R4592" s="253"/>
      <c r="S4592" s="253"/>
      <c r="T4592" s="254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T4592" s="255" t="s">
        <v>193</v>
      </c>
      <c r="AU4592" s="255" t="s">
        <v>82</v>
      </c>
      <c r="AV4592" s="14" t="s">
        <v>80</v>
      </c>
      <c r="AW4592" s="14" t="s">
        <v>33</v>
      </c>
      <c r="AX4592" s="14" t="s">
        <v>72</v>
      </c>
      <c r="AY4592" s="255" t="s">
        <v>180</v>
      </c>
    </row>
    <row r="4593" s="13" customFormat="1">
      <c r="A4593" s="13"/>
      <c r="B4593" s="235"/>
      <c r="C4593" s="236"/>
      <c r="D4593" s="228" t="s">
        <v>193</v>
      </c>
      <c r="E4593" s="237" t="s">
        <v>19</v>
      </c>
      <c r="F4593" s="238" t="s">
        <v>4972</v>
      </c>
      <c r="G4593" s="236"/>
      <c r="H4593" s="239">
        <v>3.7000000000000002</v>
      </c>
      <c r="I4593" s="240"/>
      <c r="J4593" s="236"/>
      <c r="K4593" s="236"/>
      <c r="L4593" s="241"/>
      <c r="M4593" s="242"/>
      <c r="N4593" s="243"/>
      <c r="O4593" s="243"/>
      <c r="P4593" s="243"/>
      <c r="Q4593" s="243"/>
      <c r="R4593" s="243"/>
      <c r="S4593" s="243"/>
      <c r="T4593" s="244"/>
      <c r="U4593" s="13"/>
      <c r="V4593" s="13"/>
      <c r="W4593" s="13"/>
      <c r="X4593" s="13"/>
      <c r="Y4593" s="13"/>
      <c r="Z4593" s="13"/>
      <c r="AA4593" s="13"/>
      <c r="AB4593" s="13"/>
      <c r="AC4593" s="13"/>
      <c r="AD4593" s="13"/>
      <c r="AE4593" s="13"/>
      <c r="AT4593" s="245" t="s">
        <v>193</v>
      </c>
      <c r="AU4593" s="245" t="s">
        <v>82</v>
      </c>
      <c r="AV4593" s="13" t="s">
        <v>82</v>
      </c>
      <c r="AW4593" s="13" t="s">
        <v>33</v>
      </c>
      <c r="AX4593" s="13" t="s">
        <v>72</v>
      </c>
      <c r="AY4593" s="245" t="s">
        <v>180</v>
      </c>
    </row>
    <row r="4594" s="14" customFormat="1">
      <c r="A4594" s="14"/>
      <c r="B4594" s="246"/>
      <c r="C4594" s="247"/>
      <c r="D4594" s="228" t="s">
        <v>193</v>
      </c>
      <c r="E4594" s="248" t="s">
        <v>19</v>
      </c>
      <c r="F4594" s="249" t="s">
        <v>4874</v>
      </c>
      <c r="G4594" s="247"/>
      <c r="H4594" s="248" t="s">
        <v>19</v>
      </c>
      <c r="I4594" s="250"/>
      <c r="J4594" s="247"/>
      <c r="K4594" s="247"/>
      <c r="L4594" s="251"/>
      <c r="M4594" s="252"/>
      <c r="N4594" s="253"/>
      <c r="O4594" s="253"/>
      <c r="P4594" s="253"/>
      <c r="Q4594" s="253"/>
      <c r="R4594" s="253"/>
      <c r="S4594" s="253"/>
      <c r="T4594" s="254"/>
      <c r="U4594" s="14"/>
      <c r="V4594" s="14"/>
      <c r="W4594" s="14"/>
      <c r="X4594" s="14"/>
      <c r="Y4594" s="14"/>
      <c r="Z4594" s="14"/>
      <c r="AA4594" s="14"/>
      <c r="AB4594" s="14"/>
      <c r="AC4594" s="14"/>
      <c r="AD4594" s="14"/>
      <c r="AE4594" s="14"/>
      <c r="AT4594" s="255" t="s">
        <v>193</v>
      </c>
      <c r="AU4594" s="255" t="s">
        <v>82</v>
      </c>
      <c r="AV4594" s="14" t="s">
        <v>80</v>
      </c>
      <c r="AW4594" s="14" t="s">
        <v>33</v>
      </c>
      <c r="AX4594" s="14" t="s">
        <v>72</v>
      </c>
      <c r="AY4594" s="255" t="s">
        <v>180</v>
      </c>
    </row>
    <row r="4595" s="13" customFormat="1">
      <c r="A4595" s="13"/>
      <c r="B4595" s="235"/>
      <c r="C4595" s="236"/>
      <c r="D4595" s="228" t="s">
        <v>193</v>
      </c>
      <c r="E4595" s="237" t="s">
        <v>19</v>
      </c>
      <c r="F4595" s="238" t="s">
        <v>4945</v>
      </c>
      <c r="G4595" s="236"/>
      <c r="H4595" s="239">
        <v>24.030000000000001</v>
      </c>
      <c r="I4595" s="240"/>
      <c r="J4595" s="236"/>
      <c r="K4595" s="236"/>
      <c r="L4595" s="241"/>
      <c r="M4595" s="242"/>
      <c r="N4595" s="243"/>
      <c r="O4595" s="243"/>
      <c r="P4595" s="243"/>
      <c r="Q4595" s="243"/>
      <c r="R4595" s="243"/>
      <c r="S4595" s="243"/>
      <c r="T4595" s="244"/>
      <c r="U4595" s="13"/>
      <c r="V4595" s="13"/>
      <c r="W4595" s="13"/>
      <c r="X4595" s="13"/>
      <c r="Y4595" s="13"/>
      <c r="Z4595" s="13"/>
      <c r="AA4595" s="13"/>
      <c r="AB4595" s="13"/>
      <c r="AC4595" s="13"/>
      <c r="AD4595" s="13"/>
      <c r="AE4595" s="13"/>
      <c r="AT4595" s="245" t="s">
        <v>193</v>
      </c>
      <c r="AU4595" s="245" t="s">
        <v>82</v>
      </c>
      <c r="AV4595" s="13" t="s">
        <v>82</v>
      </c>
      <c r="AW4595" s="13" t="s">
        <v>33</v>
      </c>
      <c r="AX4595" s="13" t="s">
        <v>72</v>
      </c>
      <c r="AY4595" s="245" t="s">
        <v>180</v>
      </c>
    </row>
    <row r="4596" s="14" customFormat="1">
      <c r="A4596" s="14"/>
      <c r="B4596" s="246"/>
      <c r="C4596" s="247"/>
      <c r="D4596" s="228" t="s">
        <v>193</v>
      </c>
      <c r="E4596" s="248" t="s">
        <v>19</v>
      </c>
      <c r="F4596" s="249" t="s">
        <v>1729</v>
      </c>
      <c r="G4596" s="247"/>
      <c r="H4596" s="248" t="s">
        <v>19</v>
      </c>
      <c r="I4596" s="250"/>
      <c r="J4596" s="247"/>
      <c r="K4596" s="247"/>
      <c r="L4596" s="251"/>
      <c r="M4596" s="252"/>
      <c r="N4596" s="253"/>
      <c r="O4596" s="253"/>
      <c r="P4596" s="253"/>
      <c r="Q4596" s="253"/>
      <c r="R4596" s="253"/>
      <c r="S4596" s="253"/>
      <c r="T4596" s="254"/>
      <c r="U4596" s="14"/>
      <c r="V4596" s="14"/>
      <c r="W4596" s="14"/>
      <c r="X4596" s="14"/>
      <c r="Y4596" s="14"/>
      <c r="Z4596" s="14"/>
      <c r="AA4596" s="14"/>
      <c r="AB4596" s="14"/>
      <c r="AC4596" s="14"/>
      <c r="AD4596" s="14"/>
      <c r="AE4596" s="14"/>
      <c r="AT4596" s="255" t="s">
        <v>193</v>
      </c>
      <c r="AU4596" s="255" t="s">
        <v>82</v>
      </c>
      <c r="AV4596" s="14" t="s">
        <v>80</v>
      </c>
      <c r="AW4596" s="14" t="s">
        <v>33</v>
      </c>
      <c r="AX4596" s="14" t="s">
        <v>72</v>
      </c>
      <c r="AY4596" s="255" t="s">
        <v>180</v>
      </c>
    </row>
    <row r="4597" s="14" customFormat="1">
      <c r="A4597" s="14"/>
      <c r="B4597" s="246"/>
      <c r="C4597" s="247"/>
      <c r="D4597" s="228" t="s">
        <v>193</v>
      </c>
      <c r="E4597" s="248" t="s">
        <v>19</v>
      </c>
      <c r="F4597" s="249" t="s">
        <v>4876</v>
      </c>
      <c r="G4597" s="247"/>
      <c r="H4597" s="248" t="s">
        <v>19</v>
      </c>
      <c r="I4597" s="250"/>
      <c r="J4597" s="247"/>
      <c r="K4597" s="247"/>
      <c r="L4597" s="251"/>
      <c r="M4597" s="252"/>
      <c r="N4597" s="253"/>
      <c r="O4597" s="253"/>
      <c r="P4597" s="253"/>
      <c r="Q4597" s="253"/>
      <c r="R4597" s="253"/>
      <c r="S4597" s="253"/>
      <c r="T4597" s="254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T4597" s="255" t="s">
        <v>193</v>
      </c>
      <c r="AU4597" s="255" t="s">
        <v>82</v>
      </c>
      <c r="AV4597" s="14" t="s">
        <v>80</v>
      </c>
      <c r="AW4597" s="14" t="s">
        <v>33</v>
      </c>
      <c r="AX4597" s="14" t="s">
        <v>72</v>
      </c>
      <c r="AY4597" s="255" t="s">
        <v>180</v>
      </c>
    </row>
    <row r="4598" s="13" customFormat="1">
      <c r="A4598" s="13"/>
      <c r="B4598" s="235"/>
      <c r="C4598" s="236"/>
      <c r="D4598" s="228" t="s">
        <v>193</v>
      </c>
      <c r="E4598" s="237" t="s">
        <v>19</v>
      </c>
      <c r="F4598" s="238" t="s">
        <v>4973</v>
      </c>
      <c r="G4598" s="236"/>
      <c r="H4598" s="239">
        <v>3.6150000000000002</v>
      </c>
      <c r="I4598" s="240"/>
      <c r="J4598" s="236"/>
      <c r="K4598" s="236"/>
      <c r="L4598" s="241"/>
      <c r="M4598" s="242"/>
      <c r="N4598" s="243"/>
      <c r="O4598" s="243"/>
      <c r="P4598" s="243"/>
      <c r="Q4598" s="243"/>
      <c r="R4598" s="243"/>
      <c r="S4598" s="243"/>
      <c r="T4598" s="244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45" t="s">
        <v>193</v>
      </c>
      <c r="AU4598" s="245" t="s">
        <v>82</v>
      </c>
      <c r="AV4598" s="13" t="s">
        <v>82</v>
      </c>
      <c r="AW4598" s="13" t="s">
        <v>33</v>
      </c>
      <c r="AX4598" s="13" t="s">
        <v>72</v>
      </c>
      <c r="AY4598" s="245" t="s">
        <v>180</v>
      </c>
    </row>
    <row r="4599" s="14" customFormat="1">
      <c r="A4599" s="14"/>
      <c r="B4599" s="246"/>
      <c r="C4599" s="247"/>
      <c r="D4599" s="228" t="s">
        <v>193</v>
      </c>
      <c r="E4599" s="248" t="s">
        <v>19</v>
      </c>
      <c r="F4599" s="249" t="s">
        <v>1730</v>
      </c>
      <c r="G4599" s="247"/>
      <c r="H4599" s="248" t="s">
        <v>19</v>
      </c>
      <c r="I4599" s="250"/>
      <c r="J4599" s="247"/>
      <c r="K4599" s="247"/>
      <c r="L4599" s="251"/>
      <c r="M4599" s="252"/>
      <c r="N4599" s="253"/>
      <c r="O4599" s="253"/>
      <c r="P4599" s="253"/>
      <c r="Q4599" s="253"/>
      <c r="R4599" s="253"/>
      <c r="S4599" s="253"/>
      <c r="T4599" s="254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T4599" s="255" t="s">
        <v>193</v>
      </c>
      <c r="AU4599" s="255" t="s">
        <v>82</v>
      </c>
      <c r="AV4599" s="14" t="s">
        <v>80</v>
      </c>
      <c r="AW4599" s="14" t="s">
        <v>33</v>
      </c>
      <c r="AX4599" s="14" t="s">
        <v>72</v>
      </c>
      <c r="AY4599" s="255" t="s">
        <v>180</v>
      </c>
    </row>
    <row r="4600" s="13" customFormat="1">
      <c r="A4600" s="13"/>
      <c r="B4600" s="235"/>
      <c r="C4600" s="236"/>
      <c r="D4600" s="228" t="s">
        <v>193</v>
      </c>
      <c r="E4600" s="237" t="s">
        <v>19</v>
      </c>
      <c r="F4600" s="238" t="s">
        <v>4947</v>
      </c>
      <c r="G4600" s="236"/>
      <c r="H4600" s="239">
        <v>12.98</v>
      </c>
      <c r="I4600" s="240"/>
      <c r="J4600" s="236"/>
      <c r="K4600" s="236"/>
      <c r="L4600" s="241"/>
      <c r="M4600" s="242"/>
      <c r="N4600" s="243"/>
      <c r="O4600" s="243"/>
      <c r="P4600" s="243"/>
      <c r="Q4600" s="243"/>
      <c r="R4600" s="243"/>
      <c r="S4600" s="243"/>
      <c r="T4600" s="244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45" t="s">
        <v>193</v>
      </c>
      <c r="AU4600" s="245" t="s">
        <v>82</v>
      </c>
      <c r="AV4600" s="13" t="s">
        <v>82</v>
      </c>
      <c r="AW4600" s="13" t="s">
        <v>33</v>
      </c>
      <c r="AX4600" s="13" t="s">
        <v>72</v>
      </c>
      <c r="AY4600" s="245" t="s">
        <v>180</v>
      </c>
    </row>
    <row r="4601" s="13" customFormat="1">
      <c r="A4601" s="13"/>
      <c r="B4601" s="235"/>
      <c r="C4601" s="236"/>
      <c r="D4601" s="228" t="s">
        <v>193</v>
      </c>
      <c r="E4601" s="237" t="s">
        <v>19</v>
      </c>
      <c r="F4601" s="238" t="s">
        <v>3650</v>
      </c>
      <c r="G4601" s="236"/>
      <c r="H4601" s="239">
        <v>15.57</v>
      </c>
      <c r="I4601" s="240"/>
      <c r="J4601" s="236"/>
      <c r="K4601" s="236"/>
      <c r="L4601" s="241"/>
      <c r="M4601" s="242"/>
      <c r="N4601" s="243"/>
      <c r="O4601" s="243"/>
      <c r="P4601" s="243"/>
      <c r="Q4601" s="243"/>
      <c r="R4601" s="243"/>
      <c r="S4601" s="243"/>
      <c r="T4601" s="244"/>
      <c r="U4601" s="13"/>
      <c r="V4601" s="13"/>
      <c r="W4601" s="13"/>
      <c r="X4601" s="13"/>
      <c r="Y4601" s="13"/>
      <c r="Z4601" s="13"/>
      <c r="AA4601" s="13"/>
      <c r="AB4601" s="13"/>
      <c r="AC4601" s="13"/>
      <c r="AD4601" s="13"/>
      <c r="AE4601" s="13"/>
      <c r="AT4601" s="245" t="s">
        <v>193</v>
      </c>
      <c r="AU4601" s="245" t="s">
        <v>82</v>
      </c>
      <c r="AV4601" s="13" t="s">
        <v>82</v>
      </c>
      <c r="AW4601" s="13" t="s">
        <v>33</v>
      </c>
      <c r="AX4601" s="13" t="s">
        <v>72</v>
      </c>
      <c r="AY4601" s="245" t="s">
        <v>180</v>
      </c>
    </row>
    <row r="4602" s="14" customFormat="1">
      <c r="A4602" s="14"/>
      <c r="B4602" s="246"/>
      <c r="C4602" s="247"/>
      <c r="D4602" s="228" t="s">
        <v>193</v>
      </c>
      <c r="E4602" s="248" t="s">
        <v>19</v>
      </c>
      <c r="F4602" s="249" t="s">
        <v>4880</v>
      </c>
      <c r="G4602" s="247"/>
      <c r="H4602" s="248" t="s">
        <v>19</v>
      </c>
      <c r="I4602" s="250"/>
      <c r="J4602" s="247"/>
      <c r="K4602" s="247"/>
      <c r="L4602" s="251"/>
      <c r="M4602" s="252"/>
      <c r="N4602" s="253"/>
      <c r="O4602" s="253"/>
      <c r="P4602" s="253"/>
      <c r="Q4602" s="253"/>
      <c r="R4602" s="253"/>
      <c r="S4602" s="253"/>
      <c r="T4602" s="254"/>
      <c r="U4602" s="14"/>
      <c r="V4602" s="14"/>
      <c r="W4602" s="14"/>
      <c r="X4602" s="14"/>
      <c r="Y4602" s="14"/>
      <c r="Z4602" s="14"/>
      <c r="AA4602" s="14"/>
      <c r="AB4602" s="14"/>
      <c r="AC4602" s="14"/>
      <c r="AD4602" s="14"/>
      <c r="AE4602" s="14"/>
      <c r="AT4602" s="255" t="s">
        <v>193</v>
      </c>
      <c r="AU4602" s="255" t="s">
        <v>82</v>
      </c>
      <c r="AV4602" s="14" t="s">
        <v>80</v>
      </c>
      <c r="AW4602" s="14" t="s">
        <v>33</v>
      </c>
      <c r="AX4602" s="14" t="s">
        <v>72</v>
      </c>
      <c r="AY4602" s="255" t="s">
        <v>180</v>
      </c>
    </row>
    <row r="4603" s="13" customFormat="1">
      <c r="A4603" s="13"/>
      <c r="B4603" s="235"/>
      <c r="C4603" s="236"/>
      <c r="D4603" s="228" t="s">
        <v>193</v>
      </c>
      <c r="E4603" s="237" t="s">
        <v>19</v>
      </c>
      <c r="F4603" s="238" t="s">
        <v>4974</v>
      </c>
      <c r="G4603" s="236"/>
      <c r="H4603" s="239">
        <v>9</v>
      </c>
      <c r="I4603" s="240"/>
      <c r="J4603" s="236"/>
      <c r="K4603" s="236"/>
      <c r="L4603" s="241"/>
      <c r="M4603" s="242"/>
      <c r="N4603" s="243"/>
      <c r="O4603" s="243"/>
      <c r="P4603" s="243"/>
      <c r="Q4603" s="243"/>
      <c r="R4603" s="243"/>
      <c r="S4603" s="243"/>
      <c r="T4603" s="244"/>
      <c r="U4603" s="13"/>
      <c r="V4603" s="13"/>
      <c r="W4603" s="13"/>
      <c r="X4603" s="13"/>
      <c r="Y4603" s="13"/>
      <c r="Z4603" s="13"/>
      <c r="AA4603" s="13"/>
      <c r="AB4603" s="13"/>
      <c r="AC4603" s="13"/>
      <c r="AD4603" s="13"/>
      <c r="AE4603" s="13"/>
      <c r="AT4603" s="245" t="s">
        <v>193</v>
      </c>
      <c r="AU4603" s="245" t="s">
        <v>82</v>
      </c>
      <c r="AV4603" s="13" t="s">
        <v>82</v>
      </c>
      <c r="AW4603" s="13" t="s">
        <v>33</v>
      </c>
      <c r="AX4603" s="13" t="s">
        <v>72</v>
      </c>
      <c r="AY4603" s="245" t="s">
        <v>180</v>
      </c>
    </row>
    <row r="4604" s="13" customFormat="1">
      <c r="A4604" s="13"/>
      <c r="B4604" s="235"/>
      <c r="C4604" s="236"/>
      <c r="D4604" s="228" t="s">
        <v>193</v>
      </c>
      <c r="E4604" s="237" t="s">
        <v>19</v>
      </c>
      <c r="F4604" s="238" t="s">
        <v>4949</v>
      </c>
      <c r="G4604" s="236"/>
      <c r="H4604" s="239">
        <v>5</v>
      </c>
      <c r="I4604" s="240"/>
      <c r="J4604" s="236"/>
      <c r="K4604" s="236"/>
      <c r="L4604" s="241"/>
      <c r="M4604" s="242"/>
      <c r="N4604" s="243"/>
      <c r="O4604" s="243"/>
      <c r="P4604" s="243"/>
      <c r="Q4604" s="243"/>
      <c r="R4604" s="243"/>
      <c r="S4604" s="243"/>
      <c r="T4604" s="244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45" t="s">
        <v>193</v>
      </c>
      <c r="AU4604" s="245" t="s">
        <v>82</v>
      </c>
      <c r="AV4604" s="13" t="s">
        <v>82</v>
      </c>
      <c r="AW4604" s="13" t="s">
        <v>33</v>
      </c>
      <c r="AX4604" s="13" t="s">
        <v>72</v>
      </c>
      <c r="AY4604" s="245" t="s">
        <v>180</v>
      </c>
    </row>
    <row r="4605" s="14" customFormat="1">
      <c r="A4605" s="14"/>
      <c r="B4605" s="246"/>
      <c r="C4605" s="247"/>
      <c r="D4605" s="228" t="s">
        <v>193</v>
      </c>
      <c r="E4605" s="248" t="s">
        <v>19</v>
      </c>
      <c r="F4605" s="249" t="s">
        <v>4883</v>
      </c>
      <c r="G4605" s="247"/>
      <c r="H4605" s="248" t="s">
        <v>19</v>
      </c>
      <c r="I4605" s="250"/>
      <c r="J4605" s="247"/>
      <c r="K4605" s="247"/>
      <c r="L4605" s="251"/>
      <c r="M4605" s="252"/>
      <c r="N4605" s="253"/>
      <c r="O4605" s="253"/>
      <c r="P4605" s="253"/>
      <c r="Q4605" s="253"/>
      <c r="R4605" s="253"/>
      <c r="S4605" s="253"/>
      <c r="T4605" s="254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T4605" s="255" t="s">
        <v>193</v>
      </c>
      <c r="AU4605" s="255" t="s">
        <v>82</v>
      </c>
      <c r="AV4605" s="14" t="s">
        <v>80</v>
      </c>
      <c r="AW4605" s="14" t="s">
        <v>33</v>
      </c>
      <c r="AX4605" s="14" t="s">
        <v>72</v>
      </c>
      <c r="AY4605" s="255" t="s">
        <v>180</v>
      </c>
    </row>
    <row r="4606" s="13" customFormat="1">
      <c r="A4606" s="13"/>
      <c r="B4606" s="235"/>
      <c r="C4606" s="236"/>
      <c r="D4606" s="228" t="s">
        <v>193</v>
      </c>
      <c r="E4606" s="237" t="s">
        <v>19</v>
      </c>
      <c r="F4606" s="238" t="s">
        <v>4950</v>
      </c>
      <c r="G4606" s="236"/>
      <c r="H4606" s="239">
        <v>6.3499999999999996</v>
      </c>
      <c r="I4606" s="240"/>
      <c r="J4606" s="236"/>
      <c r="K4606" s="236"/>
      <c r="L4606" s="241"/>
      <c r="M4606" s="242"/>
      <c r="N4606" s="243"/>
      <c r="O4606" s="243"/>
      <c r="P4606" s="243"/>
      <c r="Q4606" s="243"/>
      <c r="R4606" s="243"/>
      <c r="S4606" s="243"/>
      <c r="T4606" s="244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45" t="s">
        <v>193</v>
      </c>
      <c r="AU4606" s="245" t="s">
        <v>82</v>
      </c>
      <c r="AV4606" s="13" t="s">
        <v>82</v>
      </c>
      <c r="AW4606" s="13" t="s">
        <v>33</v>
      </c>
      <c r="AX4606" s="13" t="s">
        <v>72</v>
      </c>
      <c r="AY4606" s="245" t="s">
        <v>180</v>
      </c>
    </row>
    <row r="4607" s="16" customFormat="1">
      <c r="A4607" s="16"/>
      <c r="B4607" s="267"/>
      <c r="C4607" s="268"/>
      <c r="D4607" s="228" t="s">
        <v>193</v>
      </c>
      <c r="E4607" s="269" t="s">
        <v>19</v>
      </c>
      <c r="F4607" s="270" t="s">
        <v>473</v>
      </c>
      <c r="G4607" s="268"/>
      <c r="H4607" s="271">
        <v>126.605</v>
      </c>
      <c r="I4607" s="272"/>
      <c r="J4607" s="268"/>
      <c r="K4607" s="268"/>
      <c r="L4607" s="273"/>
      <c r="M4607" s="274"/>
      <c r="N4607" s="275"/>
      <c r="O4607" s="275"/>
      <c r="P4607" s="275"/>
      <c r="Q4607" s="275"/>
      <c r="R4607" s="275"/>
      <c r="S4607" s="275"/>
      <c r="T4607" s="276"/>
      <c r="U4607" s="16"/>
      <c r="V4607" s="16"/>
      <c r="W4607" s="16"/>
      <c r="X4607" s="16"/>
      <c r="Y4607" s="16"/>
      <c r="Z4607" s="16"/>
      <c r="AA4607" s="16"/>
      <c r="AB4607" s="16"/>
      <c r="AC4607" s="16"/>
      <c r="AD4607" s="16"/>
      <c r="AE4607" s="16"/>
      <c r="AT4607" s="277" t="s">
        <v>193</v>
      </c>
      <c r="AU4607" s="277" t="s">
        <v>82</v>
      </c>
      <c r="AV4607" s="16" t="s">
        <v>100</v>
      </c>
      <c r="AW4607" s="16" t="s">
        <v>33</v>
      </c>
      <c r="AX4607" s="16" t="s">
        <v>72</v>
      </c>
      <c r="AY4607" s="277" t="s">
        <v>180</v>
      </c>
    </row>
    <row r="4608" s="14" customFormat="1">
      <c r="A4608" s="14"/>
      <c r="B4608" s="246"/>
      <c r="C4608" s="247"/>
      <c r="D4608" s="228" t="s">
        <v>193</v>
      </c>
      <c r="E4608" s="248" t="s">
        <v>19</v>
      </c>
      <c r="F4608" s="249" t="s">
        <v>1774</v>
      </c>
      <c r="G4608" s="247"/>
      <c r="H4608" s="248" t="s">
        <v>19</v>
      </c>
      <c r="I4608" s="250"/>
      <c r="J4608" s="247"/>
      <c r="K4608" s="247"/>
      <c r="L4608" s="251"/>
      <c r="M4608" s="252"/>
      <c r="N4608" s="253"/>
      <c r="O4608" s="253"/>
      <c r="P4608" s="253"/>
      <c r="Q4608" s="253"/>
      <c r="R4608" s="253"/>
      <c r="S4608" s="253"/>
      <c r="T4608" s="254"/>
      <c r="U4608" s="14"/>
      <c r="V4608" s="14"/>
      <c r="W4608" s="14"/>
      <c r="X4608" s="14"/>
      <c r="Y4608" s="14"/>
      <c r="Z4608" s="14"/>
      <c r="AA4608" s="14"/>
      <c r="AB4608" s="14"/>
      <c r="AC4608" s="14"/>
      <c r="AD4608" s="14"/>
      <c r="AE4608" s="14"/>
      <c r="AT4608" s="255" t="s">
        <v>193</v>
      </c>
      <c r="AU4608" s="255" t="s">
        <v>82</v>
      </c>
      <c r="AV4608" s="14" t="s">
        <v>80</v>
      </c>
      <c r="AW4608" s="14" t="s">
        <v>33</v>
      </c>
      <c r="AX4608" s="14" t="s">
        <v>72</v>
      </c>
      <c r="AY4608" s="255" t="s">
        <v>180</v>
      </c>
    </row>
    <row r="4609" s="14" customFormat="1">
      <c r="A4609" s="14"/>
      <c r="B4609" s="246"/>
      <c r="C4609" s="247"/>
      <c r="D4609" s="228" t="s">
        <v>193</v>
      </c>
      <c r="E4609" s="248" t="s">
        <v>19</v>
      </c>
      <c r="F4609" s="249" t="s">
        <v>2461</v>
      </c>
      <c r="G4609" s="247"/>
      <c r="H4609" s="248" t="s">
        <v>19</v>
      </c>
      <c r="I4609" s="250"/>
      <c r="J4609" s="247"/>
      <c r="K4609" s="247"/>
      <c r="L4609" s="251"/>
      <c r="M4609" s="252"/>
      <c r="N4609" s="253"/>
      <c r="O4609" s="253"/>
      <c r="P4609" s="253"/>
      <c r="Q4609" s="253"/>
      <c r="R4609" s="253"/>
      <c r="S4609" s="253"/>
      <c r="T4609" s="254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T4609" s="255" t="s">
        <v>193</v>
      </c>
      <c r="AU4609" s="255" t="s">
        <v>82</v>
      </c>
      <c r="AV4609" s="14" t="s">
        <v>80</v>
      </c>
      <c r="AW4609" s="14" t="s">
        <v>33</v>
      </c>
      <c r="AX4609" s="14" t="s">
        <v>72</v>
      </c>
      <c r="AY4609" s="255" t="s">
        <v>180</v>
      </c>
    </row>
    <row r="4610" s="13" customFormat="1">
      <c r="A4610" s="13"/>
      <c r="B4610" s="235"/>
      <c r="C4610" s="236"/>
      <c r="D4610" s="228" t="s">
        <v>193</v>
      </c>
      <c r="E4610" s="237" t="s">
        <v>19</v>
      </c>
      <c r="F4610" s="238" t="s">
        <v>4951</v>
      </c>
      <c r="G4610" s="236"/>
      <c r="H4610" s="239">
        <v>1.1599999999999999</v>
      </c>
      <c r="I4610" s="240"/>
      <c r="J4610" s="236"/>
      <c r="K4610" s="236"/>
      <c r="L4610" s="241"/>
      <c r="M4610" s="242"/>
      <c r="N4610" s="243"/>
      <c r="O4610" s="243"/>
      <c r="P4610" s="243"/>
      <c r="Q4610" s="243"/>
      <c r="R4610" s="243"/>
      <c r="S4610" s="243"/>
      <c r="T4610" s="244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T4610" s="245" t="s">
        <v>193</v>
      </c>
      <c r="AU4610" s="245" t="s">
        <v>82</v>
      </c>
      <c r="AV4610" s="13" t="s">
        <v>82</v>
      </c>
      <c r="AW4610" s="13" t="s">
        <v>33</v>
      </c>
      <c r="AX4610" s="13" t="s">
        <v>72</v>
      </c>
      <c r="AY4610" s="245" t="s">
        <v>180</v>
      </c>
    </row>
    <row r="4611" s="13" customFormat="1">
      <c r="A4611" s="13"/>
      <c r="B4611" s="235"/>
      <c r="C4611" s="236"/>
      <c r="D4611" s="228" t="s">
        <v>193</v>
      </c>
      <c r="E4611" s="237" t="s">
        <v>19</v>
      </c>
      <c r="F4611" s="238" t="s">
        <v>3666</v>
      </c>
      <c r="G4611" s="236"/>
      <c r="H4611" s="239">
        <v>18.530000000000001</v>
      </c>
      <c r="I4611" s="240"/>
      <c r="J4611" s="236"/>
      <c r="K4611" s="236"/>
      <c r="L4611" s="241"/>
      <c r="M4611" s="242"/>
      <c r="N4611" s="243"/>
      <c r="O4611" s="243"/>
      <c r="P4611" s="243"/>
      <c r="Q4611" s="243"/>
      <c r="R4611" s="243"/>
      <c r="S4611" s="243"/>
      <c r="T4611" s="244"/>
      <c r="U4611" s="13"/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3"/>
      <c r="AT4611" s="245" t="s">
        <v>193</v>
      </c>
      <c r="AU4611" s="245" t="s">
        <v>82</v>
      </c>
      <c r="AV4611" s="13" t="s">
        <v>82</v>
      </c>
      <c r="AW4611" s="13" t="s">
        <v>33</v>
      </c>
      <c r="AX4611" s="13" t="s">
        <v>72</v>
      </c>
      <c r="AY4611" s="245" t="s">
        <v>180</v>
      </c>
    </row>
    <row r="4612" s="14" customFormat="1">
      <c r="A4612" s="14"/>
      <c r="B4612" s="246"/>
      <c r="C4612" s="247"/>
      <c r="D4612" s="228" t="s">
        <v>193</v>
      </c>
      <c r="E4612" s="248" t="s">
        <v>19</v>
      </c>
      <c r="F4612" s="249" t="s">
        <v>2456</v>
      </c>
      <c r="G4612" s="247"/>
      <c r="H4612" s="248" t="s">
        <v>19</v>
      </c>
      <c r="I4612" s="250"/>
      <c r="J4612" s="247"/>
      <c r="K4612" s="247"/>
      <c r="L4612" s="251"/>
      <c r="M4612" s="252"/>
      <c r="N4612" s="253"/>
      <c r="O4612" s="253"/>
      <c r="P4612" s="253"/>
      <c r="Q4612" s="253"/>
      <c r="R4612" s="253"/>
      <c r="S4612" s="253"/>
      <c r="T4612" s="254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T4612" s="255" t="s">
        <v>193</v>
      </c>
      <c r="AU4612" s="255" t="s">
        <v>82</v>
      </c>
      <c r="AV4612" s="14" t="s">
        <v>80</v>
      </c>
      <c r="AW4612" s="14" t="s">
        <v>33</v>
      </c>
      <c r="AX4612" s="14" t="s">
        <v>72</v>
      </c>
      <c r="AY4612" s="255" t="s">
        <v>180</v>
      </c>
    </row>
    <row r="4613" s="13" customFormat="1">
      <c r="A4613" s="13"/>
      <c r="B4613" s="235"/>
      <c r="C4613" s="236"/>
      <c r="D4613" s="228" t="s">
        <v>193</v>
      </c>
      <c r="E4613" s="237" t="s">
        <v>19</v>
      </c>
      <c r="F4613" s="238" t="s">
        <v>3664</v>
      </c>
      <c r="G4613" s="236"/>
      <c r="H4613" s="239">
        <v>19.870000000000001</v>
      </c>
      <c r="I4613" s="240"/>
      <c r="J4613" s="236"/>
      <c r="K4613" s="236"/>
      <c r="L4613" s="241"/>
      <c r="M4613" s="242"/>
      <c r="N4613" s="243"/>
      <c r="O4613" s="243"/>
      <c r="P4613" s="243"/>
      <c r="Q4613" s="243"/>
      <c r="R4613" s="243"/>
      <c r="S4613" s="243"/>
      <c r="T4613" s="244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45" t="s">
        <v>193</v>
      </c>
      <c r="AU4613" s="245" t="s">
        <v>82</v>
      </c>
      <c r="AV4613" s="13" t="s">
        <v>82</v>
      </c>
      <c r="AW4613" s="13" t="s">
        <v>33</v>
      </c>
      <c r="AX4613" s="13" t="s">
        <v>72</v>
      </c>
      <c r="AY4613" s="245" t="s">
        <v>180</v>
      </c>
    </row>
    <row r="4614" s="14" customFormat="1">
      <c r="A4614" s="14"/>
      <c r="B4614" s="246"/>
      <c r="C4614" s="247"/>
      <c r="D4614" s="228" t="s">
        <v>193</v>
      </c>
      <c r="E4614" s="248" t="s">
        <v>19</v>
      </c>
      <c r="F4614" s="249" t="s">
        <v>2446</v>
      </c>
      <c r="G4614" s="247"/>
      <c r="H4614" s="248" t="s">
        <v>19</v>
      </c>
      <c r="I4614" s="250"/>
      <c r="J4614" s="247"/>
      <c r="K4614" s="247"/>
      <c r="L4614" s="251"/>
      <c r="M4614" s="252"/>
      <c r="N4614" s="253"/>
      <c r="O4614" s="253"/>
      <c r="P4614" s="253"/>
      <c r="Q4614" s="253"/>
      <c r="R4614" s="253"/>
      <c r="S4614" s="253"/>
      <c r="T4614" s="254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T4614" s="255" t="s">
        <v>193</v>
      </c>
      <c r="AU4614" s="255" t="s">
        <v>82</v>
      </c>
      <c r="AV4614" s="14" t="s">
        <v>80</v>
      </c>
      <c r="AW4614" s="14" t="s">
        <v>33</v>
      </c>
      <c r="AX4614" s="14" t="s">
        <v>72</v>
      </c>
      <c r="AY4614" s="255" t="s">
        <v>180</v>
      </c>
    </row>
    <row r="4615" s="13" customFormat="1">
      <c r="A4615" s="13"/>
      <c r="B4615" s="235"/>
      <c r="C4615" s="236"/>
      <c r="D4615" s="228" t="s">
        <v>193</v>
      </c>
      <c r="E4615" s="237" t="s">
        <v>19</v>
      </c>
      <c r="F4615" s="238" t="s">
        <v>4952</v>
      </c>
      <c r="G4615" s="236"/>
      <c r="H4615" s="239">
        <v>9.2599999999999998</v>
      </c>
      <c r="I4615" s="240"/>
      <c r="J4615" s="236"/>
      <c r="K4615" s="236"/>
      <c r="L4615" s="241"/>
      <c r="M4615" s="242"/>
      <c r="N4615" s="243"/>
      <c r="O4615" s="243"/>
      <c r="P4615" s="243"/>
      <c r="Q4615" s="243"/>
      <c r="R4615" s="243"/>
      <c r="S4615" s="243"/>
      <c r="T4615" s="244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45" t="s">
        <v>193</v>
      </c>
      <c r="AU4615" s="245" t="s">
        <v>82</v>
      </c>
      <c r="AV4615" s="13" t="s">
        <v>82</v>
      </c>
      <c r="AW4615" s="13" t="s">
        <v>33</v>
      </c>
      <c r="AX4615" s="13" t="s">
        <v>72</v>
      </c>
      <c r="AY4615" s="245" t="s">
        <v>180</v>
      </c>
    </row>
    <row r="4616" s="13" customFormat="1">
      <c r="A4616" s="13"/>
      <c r="B4616" s="235"/>
      <c r="C4616" s="236"/>
      <c r="D4616" s="228" t="s">
        <v>193</v>
      </c>
      <c r="E4616" s="237" t="s">
        <v>19</v>
      </c>
      <c r="F4616" s="238" t="s">
        <v>3662</v>
      </c>
      <c r="G4616" s="236"/>
      <c r="H4616" s="239">
        <v>12.640000000000001</v>
      </c>
      <c r="I4616" s="240"/>
      <c r="J4616" s="236"/>
      <c r="K4616" s="236"/>
      <c r="L4616" s="241"/>
      <c r="M4616" s="242"/>
      <c r="N4616" s="243"/>
      <c r="O4616" s="243"/>
      <c r="P4616" s="243"/>
      <c r="Q4616" s="243"/>
      <c r="R4616" s="243"/>
      <c r="S4616" s="243"/>
      <c r="T4616" s="244"/>
      <c r="U4616" s="13"/>
      <c r="V4616" s="13"/>
      <c r="W4616" s="13"/>
      <c r="X4616" s="13"/>
      <c r="Y4616" s="13"/>
      <c r="Z4616" s="13"/>
      <c r="AA4616" s="13"/>
      <c r="AB4616" s="13"/>
      <c r="AC4616" s="13"/>
      <c r="AD4616" s="13"/>
      <c r="AE4616" s="13"/>
      <c r="AT4616" s="245" t="s">
        <v>193</v>
      </c>
      <c r="AU4616" s="245" t="s">
        <v>82</v>
      </c>
      <c r="AV4616" s="13" t="s">
        <v>82</v>
      </c>
      <c r="AW4616" s="13" t="s">
        <v>33</v>
      </c>
      <c r="AX4616" s="13" t="s">
        <v>72</v>
      </c>
      <c r="AY4616" s="245" t="s">
        <v>180</v>
      </c>
    </row>
    <row r="4617" s="14" customFormat="1">
      <c r="A4617" s="14"/>
      <c r="B4617" s="246"/>
      <c r="C4617" s="247"/>
      <c r="D4617" s="228" t="s">
        <v>193</v>
      </c>
      <c r="E4617" s="248" t="s">
        <v>19</v>
      </c>
      <c r="F4617" s="249" t="s">
        <v>2468</v>
      </c>
      <c r="G4617" s="247"/>
      <c r="H4617" s="248" t="s">
        <v>19</v>
      </c>
      <c r="I4617" s="250"/>
      <c r="J4617" s="247"/>
      <c r="K4617" s="247"/>
      <c r="L4617" s="251"/>
      <c r="M4617" s="252"/>
      <c r="N4617" s="253"/>
      <c r="O4617" s="253"/>
      <c r="P4617" s="253"/>
      <c r="Q4617" s="253"/>
      <c r="R4617" s="253"/>
      <c r="S4617" s="253"/>
      <c r="T4617" s="254"/>
      <c r="U4617" s="14"/>
      <c r="V4617" s="14"/>
      <c r="W4617" s="14"/>
      <c r="X4617" s="14"/>
      <c r="Y4617" s="14"/>
      <c r="Z4617" s="14"/>
      <c r="AA4617" s="14"/>
      <c r="AB4617" s="14"/>
      <c r="AC4617" s="14"/>
      <c r="AD4617" s="14"/>
      <c r="AE4617" s="14"/>
      <c r="AT4617" s="255" t="s">
        <v>193</v>
      </c>
      <c r="AU4617" s="255" t="s">
        <v>82</v>
      </c>
      <c r="AV4617" s="14" t="s">
        <v>80</v>
      </c>
      <c r="AW4617" s="14" t="s">
        <v>33</v>
      </c>
      <c r="AX4617" s="14" t="s">
        <v>72</v>
      </c>
      <c r="AY4617" s="255" t="s">
        <v>180</v>
      </c>
    </row>
    <row r="4618" s="14" customFormat="1">
      <c r="A4618" s="14"/>
      <c r="B4618" s="246"/>
      <c r="C4618" s="247"/>
      <c r="D4618" s="228" t="s">
        <v>193</v>
      </c>
      <c r="E4618" s="248" t="s">
        <v>19</v>
      </c>
      <c r="F4618" s="249" t="s">
        <v>4891</v>
      </c>
      <c r="G4618" s="247"/>
      <c r="H4618" s="248" t="s">
        <v>19</v>
      </c>
      <c r="I4618" s="250"/>
      <c r="J4618" s="247"/>
      <c r="K4618" s="247"/>
      <c r="L4618" s="251"/>
      <c r="M4618" s="252"/>
      <c r="N4618" s="253"/>
      <c r="O4618" s="253"/>
      <c r="P4618" s="253"/>
      <c r="Q4618" s="253"/>
      <c r="R4618" s="253"/>
      <c r="S4618" s="253"/>
      <c r="T4618" s="254"/>
      <c r="U4618" s="14"/>
      <c r="V4618" s="14"/>
      <c r="W4618" s="14"/>
      <c r="X4618" s="14"/>
      <c r="Y4618" s="14"/>
      <c r="Z4618" s="14"/>
      <c r="AA4618" s="14"/>
      <c r="AB4618" s="14"/>
      <c r="AC4618" s="14"/>
      <c r="AD4618" s="14"/>
      <c r="AE4618" s="14"/>
      <c r="AT4618" s="255" t="s">
        <v>193</v>
      </c>
      <c r="AU4618" s="255" t="s">
        <v>82</v>
      </c>
      <c r="AV4618" s="14" t="s">
        <v>80</v>
      </c>
      <c r="AW4618" s="14" t="s">
        <v>33</v>
      </c>
      <c r="AX4618" s="14" t="s">
        <v>72</v>
      </c>
      <c r="AY4618" s="255" t="s">
        <v>180</v>
      </c>
    </row>
    <row r="4619" s="13" customFormat="1">
      <c r="A4619" s="13"/>
      <c r="B4619" s="235"/>
      <c r="C4619" s="236"/>
      <c r="D4619" s="228" t="s">
        <v>193</v>
      </c>
      <c r="E4619" s="237" t="s">
        <v>19</v>
      </c>
      <c r="F4619" s="238" t="s">
        <v>4953</v>
      </c>
      <c r="G4619" s="236"/>
      <c r="H4619" s="239">
        <v>42.329999999999998</v>
      </c>
      <c r="I4619" s="240"/>
      <c r="J4619" s="236"/>
      <c r="K4619" s="236"/>
      <c r="L4619" s="241"/>
      <c r="M4619" s="242"/>
      <c r="N4619" s="243"/>
      <c r="O4619" s="243"/>
      <c r="P4619" s="243"/>
      <c r="Q4619" s="243"/>
      <c r="R4619" s="243"/>
      <c r="S4619" s="243"/>
      <c r="T4619" s="244"/>
      <c r="U4619" s="13"/>
      <c r="V4619" s="13"/>
      <c r="W4619" s="13"/>
      <c r="X4619" s="13"/>
      <c r="Y4619" s="13"/>
      <c r="Z4619" s="13"/>
      <c r="AA4619" s="13"/>
      <c r="AB4619" s="13"/>
      <c r="AC4619" s="13"/>
      <c r="AD4619" s="13"/>
      <c r="AE4619" s="13"/>
      <c r="AT4619" s="245" t="s">
        <v>193</v>
      </c>
      <c r="AU4619" s="245" t="s">
        <v>82</v>
      </c>
      <c r="AV4619" s="13" t="s">
        <v>82</v>
      </c>
      <c r="AW4619" s="13" t="s">
        <v>33</v>
      </c>
      <c r="AX4619" s="13" t="s">
        <v>72</v>
      </c>
      <c r="AY4619" s="245" t="s">
        <v>180</v>
      </c>
    </row>
    <row r="4620" s="14" customFormat="1">
      <c r="A4620" s="14"/>
      <c r="B4620" s="246"/>
      <c r="C4620" s="247"/>
      <c r="D4620" s="228" t="s">
        <v>193</v>
      </c>
      <c r="E4620" s="248" t="s">
        <v>19</v>
      </c>
      <c r="F4620" s="249" t="s">
        <v>1867</v>
      </c>
      <c r="G4620" s="247"/>
      <c r="H4620" s="248" t="s">
        <v>19</v>
      </c>
      <c r="I4620" s="250"/>
      <c r="J4620" s="247"/>
      <c r="K4620" s="247"/>
      <c r="L4620" s="251"/>
      <c r="M4620" s="252"/>
      <c r="N4620" s="253"/>
      <c r="O4620" s="253"/>
      <c r="P4620" s="253"/>
      <c r="Q4620" s="253"/>
      <c r="R4620" s="253"/>
      <c r="S4620" s="253"/>
      <c r="T4620" s="254"/>
      <c r="U4620" s="14"/>
      <c r="V4620" s="14"/>
      <c r="W4620" s="14"/>
      <c r="X4620" s="14"/>
      <c r="Y4620" s="14"/>
      <c r="Z4620" s="14"/>
      <c r="AA4620" s="14"/>
      <c r="AB4620" s="14"/>
      <c r="AC4620" s="14"/>
      <c r="AD4620" s="14"/>
      <c r="AE4620" s="14"/>
      <c r="AT4620" s="255" t="s">
        <v>193</v>
      </c>
      <c r="AU4620" s="255" t="s">
        <v>82</v>
      </c>
      <c r="AV4620" s="14" t="s">
        <v>80</v>
      </c>
      <c r="AW4620" s="14" t="s">
        <v>33</v>
      </c>
      <c r="AX4620" s="14" t="s">
        <v>72</v>
      </c>
      <c r="AY4620" s="255" t="s">
        <v>180</v>
      </c>
    </row>
    <row r="4621" s="13" customFormat="1">
      <c r="A4621" s="13"/>
      <c r="B4621" s="235"/>
      <c r="C4621" s="236"/>
      <c r="D4621" s="228" t="s">
        <v>193</v>
      </c>
      <c r="E4621" s="237" t="s">
        <v>19</v>
      </c>
      <c r="F4621" s="238" t="s">
        <v>4954</v>
      </c>
      <c r="G4621" s="236"/>
      <c r="H4621" s="239">
        <v>8</v>
      </c>
      <c r="I4621" s="240"/>
      <c r="J4621" s="236"/>
      <c r="K4621" s="236"/>
      <c r="L4621" s="241"/>
      <c r="M4621" s="242"/>
      <c r="N4621" s="243"/>
      <c r="O4621" s="243"/>
      <c r="P4621" s="243"/>
      <c r="Q4621" s="243"/>
      <c r="R4621" s="243"/>
      <c r="S4621" s="243"/>
      <c r="T4621" s="244"/>
      <c r="U4621" s="13"/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3"/>
      <c r="AT4621" s="245" t="s">
        <v>193</v>
      </c>
      <c r="AU4621" s="245" t="s">
        <v>82</v>
      </c>
      <c r="AV4621" s="13" t="s">
        <v>82</v>
      </c>
      <c r="AW4621" s="13" t="s">
        <v>33</v>
      </c>
      <c r="AX4621" s="13" t="s">
        <v>72</v>
      </c>
      <c r="AY4621" s="245" t="s">
        <v>180</v>
      </c>
    </row>
    <row r="4622" s="14" customFormat="1">
      <c r="A4622" s="14"/>
      <c r="B4622" s="246"/>
      <c r="C4622" s="247"/>
      <c r="D4622" s="228" t="s">
        <v>193</v>
      </c>
      <c r="E4622" s="248" t="s">
        <v>19</v>
      </c>
      <c r="F4622" s="249" t="s">
        <v>1745</v>
      </c>
      <c r="G4622" s="247"/>
      <c r="H4622" s="248" t="s">
        <v>19</v>
      </c>
      <c r="I4622" s="250"/>
      <c r="J4622" s="247"/>
      <c r="K4622" s="247"/>
      <c r="L4622" s="251"/>
      <c r="M4622" s="252"/>
      <c r="N4622" s="253"/>
      <c r="O4622" s="253"/>
      <c r="P4622" s="253"/>
      <c r="Q4622" s="253"/>
      <c r="R4622" s="253"/>
      <c r="S4622" s="253"/>
      <c r="T4622" s="254"/>
      <c r="U4622" s="14"/>
      <c r="V4622" s="14"/>
      <c r="W4622" s="14"/>
      <c r="X4622" s="14"/>
      <c r="Y4622" s="14"/>
      <c r="Z4622" s="14"/>
      <c r="AA4622" s="14"/>
      <c r="AB4622" s="14"/>
      <c r="AC4622" s="14"/>
      <c r="AD4622" s="14"/>
      <c r="AE4622" s="14"/>
      <c r="AT4622" s="255" t="s">
        <v>193</v>
      </c>
      <c r="AU4622" s="255" t="s">
        <v>82</v>
      </c>
      <c r="AV4622" s="14" t="s">
        <v>80</v>
      </c>
      <c r="AW4622" s="14" t="s">
        <v>33</v>
      </c>
      <c r="AX4622" s="14" t="s">
        <v>72</v>
      </c>
      <c r="AY4622" s="255" t="s">
        <v>180</v>
      </c>
    </row>
    <row r="4623" s="13" customFormat="1">
      <c r="A4623" s="13"/>
      <c r="B4623" s="235"/>
      <c r="C4623" s="236"/>
      <c r="D4623" s="228" t="s">
        <v>193</v>
      </c>
      <c r="E4623" s="237" t="s">
        <v>19</v>
      </c>
      <c r="F4623" s="238" t="s">
        <v>4975</v>
      </c>
      <c r="G4623" s="236"/>
      <c r="H4623" s="239">
        <v>1.835</v>
      </c>
      <c r="I4623" s="240"/>
      <c r="J4623" s="236"/>
      <c r="K4623" s="236"/>
      <c r="L4623" s="241"/>
      <c r="M4623" s="242"/>
      <c r="N4623" s="243"/>
      <c r="O4623" s="243"/>
      <c r="P4623" s="243"/>
      <c r="Q4623" s="243"/>
      <c r="R4623" s="243"/>
      <c r="S4623" s="243"/>
      <c r="T4623" s="244"/>
      <c r="U4623" s="13"/>
      <c r="V4623" s="13"/>
      <c r="W4623" s="13"/>
      <c r="X4623" s="13"/>
      <c r="Y4623" s="13"/>
      <c r="Z4623" s="13"/>
      <c r="AA4623" s="13"/>
      <c r="AB4623" s="13"/>
      <c r="AC4623" s="13"/>
      <c r="AD4623" s="13"/>
      <c r="AE4623" s="13"/>
      <c r="AT4623" s="245" t="s">
        <v>193</v>
      </c>
      <c r="AU4623" s="245" t="s">
        <v>82</v>
      </c>
      <c r="AV4623" s="13" t="s">
        <v>82</v>
      </c>
      <c r="AW4623" s="13" t="s">
        <v>33</v>
      </c>
      <c r="AX4623" s="13" t="s">
        <v>72</v>
      </c>
      <c r="AY4623" s="245" t="s">
        <v>180</v>
      </c>
    </row>
    <row r="4624" s="13" customFormat="1">
      <c r="A4624" s="13"/>
      <c r="B4624" s="235"/>
      <c r="C4624" s="236"/>
      <c r="D4624" s="228" t="s">
        <v>193</v>
      </c>
      <c r="E4624" s="237" t="s">
        <v>19</v>
      </c>
      <c r="F4624" s="238" t="s">
        <v>4956</v>
      </c>
      <c r="G4624" s="236"/>
      <c r="H4624" s="239">
        <v>1.2</v>
      </c>
      <c r="I4624" s="240"/>
      <c r="J4624" s="236"/>
      <c r="K4624" s="236"/>
      <c r="L4624" s="241"/>
      <c r="M4624" s="242"/>
      <c r="N4624" s="243"/>
      <c r="O4624" s="243"/>
      <c r="P4624" s="243"/>
      <c r="Q4624" s="243"/>
      <c r="R4624" s="243"/>
      <c r="S4624" s="243"/>
      <c r="T4624" s="244"/>
      <c r="U4624" s="13"/>
      <c r="V4624" s="13"/>
      <c r="W4624" s="13"/>
      <c r="X4624" s="13"/>
      <c r="Y4624" s="13"/>
      <c r="Z4624" s="13"/>
      <c r="AA4624" s="13"/>
      <c r="AB4624" s="13"/>
      <c r="AC4624" s="13"/>
      <c r="AD4624" s="13"/>
      <c r="AE4624" s="13"/>
      <c r="AT4624" s="245" t="s">
        <v>193</v>
      </c>
      <c r="AU4624" s="245" t="s">
        <v>82</v>
      </c>
      <c r="AV4624" s="13" t="s">
        <v>82</v>
      </c>
      <c r="AW4624" s="13" t="s">
        <v>33</v>
      </c>
      <c r="AX4624" s="13" t="s">
        <v>72</v>
      </c>
      <c r="AY4624" s="245" t="s">
        <v>180</v>
      </c>
    </row>
    <row r="4625" s="14" customFormat="1">
      <c r="A4625" s="14"/>
      <c r="B4625" s="246"/>
      <c r="C4625" s="247"/>
      <c r="D4625" s="228" t="s">
        <v>193</v>
      </c>
      <c r="E4625" s="248" t="s">
        <v>19</v>
      </c>
      <c r="F4625" s="249" t="s">
        <v>4897</v>
      </c>
      <c r="G4625" s="247"/>
      <c r="H4625" s="248" t="s">
        <v>19</v>
      </c>
      <c r="I4625" s="250"/>
      <c r="J4625" s="247"/>
      <c r="K4625" s="247"/>
      <c r="L4625" s="251"/>
      <c r="M4625" s="252"/>
      <c r="N4625" s="253"/>
      <c r="O4625" s="253"/>
      <c r="P4625" s="253"/>
      <c r="Q4625" s="253"/>
      <c r="R4625" s="253"/>
      <c r="S4625" s="253"/>
      <c r="T4625" s="254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T4625" s="255" t="s">
        <v>193</v>
      </c>
      <c r="AU4625" s="255" t="s">
        <v>82</v>
      </c>
      <c r="AV4625" s="14" t="s">
        <v>80</v>
      </c>
      <c r="AW4625" s="14" t="s">
        <v>33</v>
      </c>
      <c r="AX4625" s="14" t="s">
        <v>72</v>
      </c>
      <c r="AY4625" s="255" t="s">
        <v>180</v>
      </c>
    </row>
    <row r="4626" s="13" customFormat="1">
      <c r="A4626" s="13"/>
      <c r="B4626" s="235"/>
      <c r="C4626" s="236"/>
      <c r="D4626" s="228" t="s">
        <v>193</v>
      </c>
      <c r="E4626" s="237" t="s">
        <v>19</v>
      </c>
      <c r="F4626" s="238" t="s">
        <v>1603</v>
      </c>
      <c r="G4626" s="236"/>
      <c r="H4626" s="239">
        <v>6</v>
      </c>
      <c r="I4626" s="240"/>
      <c r="J4626" s="236"/>
      <c r="K4626" s="236"/>
      <c r="L4626" s="241"/>
      <c r="M4626" s="242"/>
      <c r="N4626" s="243"/>
      <c r="O4626" s="243"/>
      <c r="P4626" s="243"/>
      <c r="Q4626" s="243"/>
      <c r="R4626" s="243"/>
      <c r="S4626" s="243"/>
      <c r="T4626" s="244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45" t="s">
        <v>193</v>
      </c>
      <c r="AU4626" s="245" t="s">
        <v>82</v>
      </c>
      <c r="AV4626" s="13" t="s">
        <v>82</v>
      </c>
      <c r="AW4626" s="13" t="s">
        <v>33</v>
      </c>
      <c r="AX4626" s="13" t="s">
        <v>72</v>
      </c>
      <c r="AY4626" s="245" t="s">
        <v>180</v>
      </c>
    </row>
    <row r="4627" s="14" customFormat="1">
      <c r="A4627" s="14"/>
      <c r="B4627" s="246"/>
      <c r="C4627" s="247"/>
      <c r="D4627" s="228" t="s">
        <v>193</v>
      </c>
      <c r="E4627" s="248" t="s">
        <v>19</v>
      </c>
      <c r="F4627" s="249" t="s">
        <v>1739</v>
      </c>
      <c r="G4627" s="247"/>
      <c r="H4627" s="248" t="s">
        <v>19</v>
      </c>
      <c r="I4627" s="250"/>
      <c r="J4627" s="247"/>
      <c r="K4627" s="247"/>
      <c r="L4627" s="251"/>
      <c r="M4627" s="252"/>
      <c r="N4627" s="253"/>
      <c r="O4627" s="253"/>
      <c r="P4627" s="253"/>
      <c r="Q4627" s="253"/>
      <c r="R4627" s="253"/>
      <c r="S4627" s="253"/>
      <c r="T4627" s="254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T4627" s="255" t="s">
        <v>193</v>
      </c>
      <c r="AU4627" s="255" t="s">
        <v>82</v>
      </c>
      <c r="AV4627" s="14" t="s">
        <v>80</v>
      </c>
      <c r="AW4627" s="14" t="s">
        <v>33</v>
      </c>
      <c r="AX4627" s="14" t="s">
        <v>72</v>
      </c>
      <c r="AY4627" s="255" t="s">
        <v>180</v>
      </c>
    </row>
    <row r="4628" s="13" customFormat="1">
      <c r="A4628" s="13"/>
      <c r="B4628" s="235"/>
      <c r="C4628" s="236"/>
      <c r="D4628" s="228" t="s">
        <v>193</v>
      </c>
      <c r="E4628" s="237" t="s">
        <v>19</v>
      </c>
      <c r="F4628" s="238" t="s">
        <v>4958</v>
      </c>
      <c r="G4628" s="236"/>
      <c r="H4628" s="239">
        <v>4.9050000000000002</v>
      </c>
      <c r="I4628" s="240"/>
      <c r="J4628" s="236"/>
      <c r="K4628" s="236"/>
      <c r="L4628" s="241"/>
      <c r="M4628" s="242"/>
      <c r="N4628" s="243"/>
      <c r="O4628" s="243"/>
      <c r="P4628" s="243"/>
      <c r="Q4628" s="243"/>
      <c r="R4628" s="243"/>
      <c r="S4628" s="243"/>
      <c r="T4628" s="244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45" t="s">
        <v>193</v>
      </c>
      <c r="AU4628" s="245" t="s">
        <v>82</v>
      </c>
      <c r="AV4628" s="13" t="s">
        <v>82</v>
      </c>
      <c r="AW4628" s="13" t="s">
        <v>33</v>
      </c>
      <c r="AX4628" s="13" t="s">
        <v>72</v>
      </c>
      <c r="AY4628" s="245" t="s">
        <v>180</v>
      </c>
    </row>
    <row r="4629" s="16" customFormat="1">
      <c r="A4629" s="16"/>
      <c r="B4629" s="267"/>
      <c r="C4629" s="268"/>
      <c r="D4629" s="228" t="s">
        <v>193</v>
      </c>
      <c r="E4629" s="269" t="s">
        <v>19</v>
      </c>
      <c r="F4629" s="270" t="s">
        <v>473</v>
      </c>
      <c r="G4629" s="268"/>
      <c r="H4629" s="271">
        <v>125.73</v>
      </c>
      <c r="I4629" s="272"/>
      <c r="J4629" s="268"/>
      <c r="K4629" s="268"/>
      <c r="L4629" s="273"/>
      <c r="M4629" s="274"/>
      <c r="N4629" s="275"/>
      <c r="O4629" s="275"/>
      <c r="P4629" s="275"/>
      <c r="Q4629" s="275"/>
      <c r="R4629" s="275"/>
      <c r="S4629" s="275"/>
      <c r="T4629" s="276"/>
      <c r="U4629" s="16"/>
      <c r="V4629" s="16"/>
      <c r="W4629" s="16"/>
      <c r="X4629" s="16"/>
      <c r="Y4629" s="16"/>
      <c r="Z4629" s="16"/>
      <c r="AA4629" s="16"/>
      <c r="AB4629" s="16"/>
      <c r="AC4629" s="16"/>
      <c r="AD4629" s="16"/>
      <c r="AE4629" s="16"/>
      <c r="AT4629" s="277" t="s">
        <v>193</v>
      </c>
      <c r="AU4629" s="277" t="s">
        <v>82</v>
      </c>
      <c r="AV4629" s="16" t="s">
        <v>100</v>
      </c>
      <c r="AW4629" s="16" t="s">
        <v>33</v>
      </c>
      <c r="AX4629" s="16" t="s">
        <v>72</v>
      </c>
      <c r="AY4629" s="277" t="s">
        <v>180</v>
      </c>
    </row>
    <row r="4630" s="14" customFormat="1">
      <c r="A4630" s="14"/>
      <c r="B4630" s="246"/>
      <c r="C4630" s="247"/>
      <c r="D4630" s="228" t="s">
        <v>193</v>
      </c>
      <c r="E4630" s="248" t="s">
        <v>19</v>
      </c>
      <c r="F4630" s="249" t="s">
        <v>4976</v>
      </c>
      <c r="G4630" s="247"/>
      <c r="H4630" s="248" t="s">
        <v>19</v>
      </c>
      <c r="I4630" s="250"/>
      <c r="J4630" s="247"/>
      <c r="K4630" s="247"/>
      <c r="L4630" s="251"/>
      <c r="M4630" s="252"/>
      <c r="N4630" s="253"/>
      <c r="O4630" s="253"/>
      <c r="P4630" s="253"/>
      <c r="Q4630" s="253"/>
      <c r="R4630" s="253"/>
      <c r="S4630" s="253"/>
      <c r="T4630" s="254"/>
      <c r="U4630" s="14"/>
      <c r="V4630" s="14"/>
      <c r="W4630" s="14"/>
      <c r="X4630" s="14"/>
      <c r="Y4630" s="14"/>
      <c r="Z4630" s="14"/>
      <c r="AA4630" s="14"/>
      <c r="AB4630" s="14"/>
      <c r="AC4630" s="14"/>
      <c r="AD4630" s="14"/>
      <c r="AE4630" s="14"/>
      <c r="AT4630" s="255" t="s">
        <v>193</v>
      </c>
      <c r="AU4630" s="255" t="s">
        <v>82</v>
      </c>
      <c r="AV4630" s="14" t="s">
        <v>80</v>
      </c>
      <c r="AW4630" s="14" t="s">
        <v>33</v>
      </c>
      <c r="AX4630" s="14" t="s">
        <v>72</v>
      </c>
      <c r="AY4630" s="255" t="s">
        <v>180</v>
      </c>
    </row>
    <row r="4631" s="13" customFormat="1">
      <c r="A4631" s="13"/>
      <c r="B4631" s="235"/>
      <c r="C4631" s="236"/>
      <c r="D4631" s="228" t="s">
        <v>193</v>
      </c>
      <c r="E4631" s="237" t="s">
        <v>19</v>
      </c>
      <c r="F4631" s="238" t="s">
        <v>4977</v>
      </c>
      <c r="G4631" s="236"/>
      <c r="H4631" s="239">
        <v>120</v>
      </c>
      <c r="I4631" s="240"/>
      <c r="J4631" s="236"/>
      <c r="K4631" s="236"/>
      <c r="L4631" s="241"/>
      <c r="M4631" s="242"/>
      <c r="N4631" s="243"/>
      <c r="O4631" s="243"/>
      <c r="P4631" s="243"/>
      <c r="Q4631" s="243"/>
      <c r="R4631" s="243"/>
      <c r="S4631" s="243"/>
      <c r="T4631" s="244"/>
      <c r="U4631" s="13"/>
      <c r="V4631" s="13"/>
      <c r="W4631" s="13"/>
      <c r="X4631" s="13"/>
      <c r="Y4631" s="13"/>
      <c r="Z4631" s="13"/>
      <c r="AA4631" s="13"/>
      <c r="AB4631" s="13"/>
      <c r="AC4631" s="13"/>
      <c r="AD4631" s="13"/>
      <c r="AE4631" s="13"/>
      <c r="AT4631" s="245" t="s">
        <v>193</v>
      </c>
      <c r="AU4631" s="245" t="s">
        <v>82</v>
      </c>
      <c r="AV4631" s="13" t="s">
        <v>82</v>
      </c>
      <c r="AW4631" s="13" t="s">
        <v>33</v>
      </c>
      <c r="AX4631" s="13" t="s">
        <v>72</v>
      </c>
      <c r="AY4631" s="245" t="s">
        <v>180</v>
      </c>
    </row>
    <row r="4632" s="16" customFormat="1">
      <c r="A4632" s="16"/>
      <c r="B4632" s="267"/>
      <c r="C4632" s="268"/>
      <c r="D4632" s="228" t="s">
        <v>193</v>
      </c>
      <c r="E4632" s="269" t="s">
        <v>19</v>
      </c>
      <c r="F4632" s="270" t="s">
        <v>473</v>
      </c>
      <c r="G4632" s="268"/>
      <c r="H4632" s="271">
        <v>120</v>
      </c>
      <c r="I4632" s="272"/>
      <c r="J4632" s="268"/>
      <c r="K4632" s="268"/>
      <c r="L4632" s="273"/>
      <c r="M4632" s="274"/>
      <c r="N4632" s="275"/>
      <c r="O4632" s="275"/>
      <c r="P4632" s="275"/>
      <c r="Q4632" s="275"/>
      <c r="R4632" s="275"/>
      <c r="S4632" s="275"/>
      <c r="T4632" s="276"/>
      <c r="U4632" s="16"/>
      <c r="V4632" s="16"/>
      <c r="W4632" s="16"/>
      <c r="X4632" s="16"/>
      <c r="Y4632" s="16"/>
      <c r="Z4632" s="16"/>
      <c r="AA4632" s="16"/>
      <c r="AB4632" s="16"/>
      <c r="AC4632" s="16"/>
      <c r="AD4632" s="16"/>
      <c r="AE4632" s="16"/>
      <c r="AT4632" s="277" t="s">
        <v>193</v>
      </c>
      <c r="AU4632" s="277" t="s">
        <v>82</v>
      </c>
      <c r="AV4632" s="16" t="s">
        <v>100</v>
      </c>
      <c r="AW4632" s="16" t="s">
        <v>33</v>
      </c>
      <c r="AX4632" s="16" t="s">
        <v>72</v>
      </c>
      <c r="AY4632" s="277" t="s">
        <v>180</v>
      </c>
    </row>
    <row r="4633" s="15" customFormat="1">
      <c r="A4633" s="15"/>
      <c r="B4633" s="256"/>
      <c r="C4633" s="257"/>
      <c r="D4633" s="228" t="s">
        <v>193</v>
      </c>
      <c r="E4633" s="258" t="s">
        <v>19</v>
      </c>
      <c r="F4633" s="259" t="s">
        <v>353</v>
      </c>
      <c r="G4633" s="257"/>
      <c r="H4633" s="260">
        <v>372.33499999999998</v>
      </c>
      <c r="I4633" s="261"/>
      <c r="J4633" s="257"/>
      <c r="K4633" s="257"/>
      <c r="L4633" s="262"/>
      <c r="M4633" s="263"/>
      <c r="N4633" s="264"/>
      <c r="O4633" s="264"/>
      <c r="P4633" s="264"/>
      <c r="Q4633" s="264"/>
      <c r="R4633" s="264"/>
      <c r="S4633" s="264"/>
      <c r="T4633" s="265"/>
      <c r="U4633" s="15"/>
      <c r="V4633" s="15"/>
      <c r="W4633" s="15"/>
      <c r="X4633" s="15"/>
      <c r="Y4633" s="15"/>
      <c r="Z4633" s="15"/>
      <c r="AA4633" s="15"/>
      <c r="AB4633" s="15"/>
      <c r="AC4633" s="15"/>
      <c r="AD4633" s="15"/>
      <c r="AE4633" s="15"/>
      <c r="AT4633" s="266" t="s">
        <v>193</v>
      </c>
      <c r="AU4633" s="266" t="s">
        <v>82</v>
      </c>
      <c r="AV4633" s="15" t="s">
        <v>187</v>
      </c>
      <c r="AW4633" s="15" t="s">
        <v>33</v>
      </c>
      <c r="AX4633" s="15" t="s">
        <v>80</v>
      </c>
      <c r="AY4633" s="266" t="s">
        <v>180</v>
      </c>
    </row>
    <row r="4634" s="2" customFormat="1" ht="16.5" customHeight="1">
      <c r="A4634" s="40"/>
      <c r="B4634" s="41"/>
      <c r="C4634" s="215" t="s">
        <v>4978</v>
      </c>
      <c r="D4634" s="215" t="s">
        <v>182</v>
      </c>
      <c r="E4634" s="216" t="s">
        <v>4979</v>
      </c>
      <c r="F4634" s="217" t="s">
        <v>4980</v>
      </c>
      <c r="G4634" s="218" t="s">
        <v>3347</v>
      </c>
      <c r="H4634" s="293"/>
      <c r="I4634" s="220"/>
      <c r="J4634" s="221">
        <f>ROUND(I4634*H4634,2)</f>
        <v>0</v>
      </c>
      <c r="K4634" s="217" t="s">
        <v>186</v>
      </c>
      <c r="L4634" s="46"/>
      <c r="M4634" s="222" t="s">
        <v>19</v>
      </c>
      <c r="N4634" s="223" t="s">
        <v>43</v>
      </c>
      <c r="O4634" s="86"/>
      <c r="P4634" s="224">
        <f>O4634*H4634</f>
        <v>0</v>
      </c>
      <c r="Q4634" s="224">
        <v>0</v>
      </c>
      <c r="R4634" s="224">
        <f>Q4634*H4634</f>
        <v>0</v>
      </c>
      <c r="S4634" s="224">
        <v>0</v>
      </c>
      <c r="T4634" s="225">
        <f>S4634*H4634</f>
        <v>0</v>
      </c>
      <c r="U4634" s="40"/>
      <c r="V4634" s="40"/>
      <c r="W4634" s="40"/>
      <c r="X4634" s="40"/>
      <c r="Y4634" s="40"/>
      <c r="Z4634" s="40"/>
      <c r="AA4634" s="40"/>
      <c r="AB4634" s="40"/>
      <c r="AC4634" s="40"/>
      <c r="AD4634" s="40"/>
      <c r="AE4634" s="40"/>
      <c r="AR4634" s="226" t="s">
        <v>286</v>
      </c>
      <c r="AT4634" s="226" t="s">
        <v>182</v>
      </c>
      <c r="AU4634" s="226" t="s">
        <v>82</v>
      </c>
      <c r="AY4634" s="19" t="s">
        <v>180</v>
      </c>
      <c r="BE4634" s="227">
        <f>IF(N4634="základní",J4634,0)</f>
        <v>0</v>
      </c>
      <c r="BF4634" s="227">
        <f>IF(N4634="snížená",J4634,0)</f>
        <v>0</v>
      </c>
      <c r="BG4634" s="227">
        <f>IF(N4634="zákl. přenesená",J4634,0)</f>
        <v>0</v>
      </c>
      <c r="BH4634" s="227">
        <f>IF(N4634="sníž. přenesená",J4634,0)</f>
        <v>0</v>
      </c>
      <c r="BI4634" s="227">
        <f>IF(N4634="nulová",J4634,0)</f>
        <v>0</v>
      </c>
      <c r="BJ4634" s="19" t="s">
        <v>80</v>
      </c>
      <c r="BK4634" s="227">
        <f>ROUND(I4634*H4634,2)</f>
        <v>0</v>
      </c>
      <c r="BL4634" s="19" t="s">
        <v>286</v>
      </c>
      <c r="BM4634" s="226" t="s">
        <v>4981</v>
      </c>
    </row>
    <row r="4635" s="2" customFormat="1">
      <c r="A4635" s="40"/>
      <c r="B4635" s="41"/>
      <c r="C4635" s="42"/>
      <c r="D4635" s="228" t="s">
        <v>189</v>
      </c>
      <c r="E4635" s="42"/>
      <c r="F4635" s="229" t="s">
        <v>4982</v>
      </c>
      <c r="G4635" s="42"/>
      <c r="H4635" s="42"/>
      <c r="I4635" s="230"/>
      <c r="J4635" s="42"/>
      <c r="K4635" s="42"/>
      <c r="L4635" s="46"/>
      <c r="M4635" s="231"/>
      <c r="N4635" s="232"/>
      <c r="O4635" s="86"/>
      <c r="P4635" s="86"/>
      <c r="Q4635" s="86"/>
      <c r="R4635" s="86"/>
      <c r="S4635" s="86"/>
      <c r="T4635" s="87"/>
      <c r="U4635" s="40"/>
      <c r="V4635" s="40"/>
      <c r="W4635" s="40"/>
      <c r="X4635" s="40"/>
      <c r="Y4635" s="40"/>
      <c r="Z4635" s="40"/>
      <c r="AA4635" s="40"/>
      <c r="AB4635" s="40"/>
      <c r="AC4635" s="40"/>
      <c r="AD4635" s="40"/>
      <c r="AE4635" s="40"/>
      <c r="AT4635" s="19" t="s">
        <v>189</v>
      </c>
      <c r="AU4635" s="19" t="s">
        <v>82</v>
      </c>
    </row>
    <row r="4636" s="2" customFormat="1">
      <c r="A4636" s="40"/>
      <c r="B4636" s="41"/>
      <c r="C4636" s="42"/>
      <c r="D4636" s="233" t="s">
        <v>191</v>
      </c>
      <c r="E4636" s="42"/>
      <c r="F4636" s="234" t="s">
        <v>4983</v>
      </c>
      <c r="G4636" s="42"/>
      <c r="H4636" s="42"/>
      <c r="I4636" s="230"/>
      <c r="J4636" s="42"/>
      <c r="K4636" s="42"/>
      <c r="L4636" s="46"/>
      <c r="M4636" s="231"/>
      <c r="N4636" s="232"/>
      <c r="O4636" s="86"/>
      <c r="P4636" s="86"/>
      <c r="Q4636" s="86"/>
      <c r="R4636" s="86"/>
      <c r="S4636" s="86"/>
      <c r="T4636" s="87"/>
      <c r="U4636" s="40"/>
      <c r="V4636" s="40"/>
      <c r="W4636" s="40"/>
      <c r="X4636" s="40"/>
      <c r="Y4636" s="40"/>
      <c r="Z4636" s="40"/>
      <c r="AA4636" s="40"/>
      <c r="AB4636" s="40"/>
      <c r="AC4636" s="40"/>
      <c r="AD4636" s="40"/>
      <c r="AE4636" s="40"/>
      <c r="AT4636" s="19" t="s">
        <v>191</v>
      </c>
      <c r="AU4636" s="19" t="s">
        <v>82</v>
      </c>
    </row>
    <row r="4637" s="12" customFormat="1" ht="22.8" customHeight="1">
      <c r="A4637" s="12"/>
      <c r="B4637" s="199"/>
      <c r="C4637" s="200"/>
      <c r="D4637" s="201" t="s">
        <v>71</v>
      </c>
      <c r="E4637" s="213" t="s">
        <v>4984</v>
      </c>
      <c r="F4637" s="213" t="s">
        <v>4985</v>
      </c>
      <c r="G4637" s="200"/>
      <c r="H4637" s="200"/>
      <c r="I4637" s="203"/>
      <c r="J4637" s="214">
        <f>BK4637</f>
        <v>0</v>
      </c>
      <c r="K4637" s="200"/>
      <c r="L4637" s="205"/>
      <c r="M4637" s="206"/>
      <c r="N4637" s="207"/>
      <c r="O4637" s="207"/>
      <c r="P4637" s="208">
        <f>SUM(P4638:P4727)</f>
        <v>0</v>
      </c>
      <c r="Q4637" s="207"/>
      <c r="R4637" s="208">
        <f>SUM(R4638:R4727)</f>
        <v>0.6730111700000001</v>
      </c>
      <c r="S4637" s="207"/>
      <c r="T4637" s="209">
        <f>SUM(T4638:T4727)</f>
        <v>0</v>
      </c>
      <c r="U4637" s="12"/>
      <c r="V4637" s="12"/>
      <c r="W4637" s="12"/>
      <c r="X4637" s="12"/>
      <c r="Y4637" s="12"/>
      <c r="Z4637" s="12"/>
      <c r="AA4637" s="12"/>
      <c r="AB4637" s="12"/>
      <c r="AC4637" s="12"/>
      <c r="AD4637" s="12"/>
      <c r="AE4637" s="12"/>
      <c r="AR4637" s="210" t="s">
        <v>82</v>
      </c>
      <c r="AT4637" s="211" t="s">
        <v>71</v>
      </c>
      <c r="AU4637" s="211" t="s">
        <v>80</v>
      </c>
      <c r="AY4637" s="210" t="s">
        <v>180</v>
      </c>
      <c r="BK4637" s="212">
        <f>SUM(BK4638:BK4727)</f>
        <v>0</v>
      </c>
    </row>
    <row r="4638" s="2" customFormat="1" ht="16.5" customHeight="1">
      <c r="A4638" s="40"/>
      <c r="B4638" s="41"/>
      <c r="C4638" s="215" t="s">
        <v>4986</v>
      </c>
      <c r="D4638" s="215" t="s">
        <v>182</v>
      </c>
      <c r="E4638" s="216" t="s">
        <v>4987</v>
      </c>
      <c r="F4638" s="217" t="s">
        <v>4988</v>
      </c>
      <c r="G4638" s="218" t="s">
        <v>185</v>
      </c>
      <c r="H4638" s="219">
        <v>966.10000000000002</v>
      </c>
      <c r="I4638" s="220"/>
      <c r="J4638" s="221">
        <f>ROUND(I4638*H4638,2)</f>
        <v>0</v>
      </c>
      <c r="K4638" s="217" t="s">
        <v>186</v>
      </c>
      <c r="L4638" s="46"/>
      <c r="M4638" s="222" t="s">
        <v>19</v>
      </c>
      <c r="N4638" s="223" t="s">
        <v>43</v>
      </c>
      <c r="O4638" s="86"/>
      <c r="P4638" s="224">
        <f>O4638*H4638</f>
        <v>0</v>
      </c>
      <c r="Q4638" s="224">
        <v>0.00013999999999999999</v>
      </c>
      <c r="R4638" s="224">
        <f>Q4638*H4638</f>
        <v>0.13525399999999999</v>
      </c>
      <c r="S4638" s="224">
        <v>0</v>
      </c>
      <c r="T4638" s="225">
        <f>S4638*H4638</f>
        <v>0</v>
      </c>
      <c r="U4638" s="40"/>
      <c r="V4638" s="40"/>
      <c r="W4638" s="40"/>
      <c r="X4638" s="40"/>
      <c r="Y4638" s="40"/>
      <c r="Z4638" s="40"/>
      <c r="AA4638" s="40"/>
      <c r="AB4638" s="40"/>
      <c r="AC4638" s="40"/>
      <c r="AD4638" s="40"/>
      <c r="AE4638" s="40"/>
      <c r="AR4638" s="226" t="s">
        <v>286</v>
      </c>
      <c r="AT4638" s="226" t="s">
        <v>182</v>
      </c>
      <c r="AU4638" s="226" t="s">
        <v>82</v>
      </c>
      <c r="AY4638" s="19" t="s">
        <v>180</v>
      </c>
      <c r="BE4638" s="227">
        <f>IF(N4638="základní",J4638,0)</f>
        <v>0</v>
      </c>
      <c r="BF4638" s="227">
        <f>IF(N4638="snížená",J4638,0)</f>
        <v>0</v>
      </c>
      <c r="BG4638" s="227">
        <f>IF(N4638="zákl. přenesená",J4638,0)</f>
        <v>0</v>
      </c>
      <c r="BH4638" s="227">
        <f>IF(N4638="sníž. přenesená",J4638,0)</f>
        <v>0</v>
      </c>
      <c r="BI4638" s="227">
        <f>IF(N4638="nulová",J4638,0)</f>
        <v>0</v>
      </c>
      <c r="BJ4638" s="19" t="s">
        <v>80</v>
      </c>
      <c r="BK4638" s="227">
        <f>ROUND(I4638*H4638,2)</f>
        <v>0</v>
      </c>
      <c r="BL4638" s="19" t="s">
        <v>286</v>
      </c>
      <c r="BM4638" s="226" t="s">
        <v>4989</v>
      </c>
    </row>
    <row r="4639" s="2" customFormat="1">
      <c r="A4639" s="40"/>
      <c r="B4639" s="41"/>
      <c r="C4639" s="42"/>
      <c r="D4639" s="228" t="s">
        <v>189</v>
      </c>
      <c r="E4639" s="42"/>
      <c r="F4639" s="229" t="s">
        <v>4990</v>
      </c>
      <c r="G4639" s="42"/>
      <c r="H4639" s="42"/>
      <c r="I4639" s="230"/>
      <c r="J4639" s="42"/>
      <c r="K4639" s="42"/>
      <c r="L4639" s="46"/>
      <c r="M4639" s="231"/>
      <c r="N4639" s="232"/>
      <c r="O4639" s="86"/>
      <c r="P4639" s="86"/>
      <c r="Q4639" s="86"/>
      <c r="R4639" s="86"/>
      <c r="S4639" s="86"/>
      <c r="T4639" s="87"/>
      <c r="U4639" s="40"/>
      <c r="V4639" s="40"/>
      <c r="W4639" s="40"/>
      <c r="X4639" s="40"/>
      <c r="Y4639" s="40"/>
      <c r="Z4639" s="40"/>
      <c r="AA4639" s="40"/>
      <c r="AB4639" s="40"/>
      <c r="AC4639" s="40"/>
      <c r="AD4639" s="40"/>
      <c r="AE4639" s="40"/>
      <c r="AT4639" s="19" t="s">
        <v>189</v>
      </c>
      <c r="AU4639" s="19" t="s">
        <v>82</v>
      </c>
    </row>
    <row r="4640" s="2" customFormat="1">
      <c r="A4640" s="40"/>
      <c r="B4640" s="41"/>
      <c r="C4640" s="42"/>
      <c r="D4640" s="233" t="s">
        <v>191</v>
      </c>
      <c r="E4640" s="42"/>
      <c r="F4640" s="234" t="s">
        <v>4991</v>
      </c>
      <c r="G4640" s="42"/>
      <c r="H4640" s="42"/>
      <c r="I4640" s="230"/>
      <c r="J4640" s="42"/>
      <c r="K4640" s="42"/>
      <c r="L4640" s="46"/>
      <c r="M4640" s="231"/>
      <c r="N4640" s="232"/>
      <c r="O4640" s="86"/>
      <c r="P4640" s="86"/>
      <c r="Q4640" s="86"/>
      <c r="R4640" s="86"/>
      <c r="S4640" s="86"/>
      <c r="T4640" s="87"/>
      <c r="U4640" s="40"/>
      <c r="V4640" s="40"/>
      <c r="W4640" s="40"/>
      <c r="X4640" s="40"/>
      <c r="Y4640" s="40"/>
      <c r="Z4640" s="40"/>
      <c r="AA4640" s="40"/>
      <c r="AB4640" s="40"/>
      <c r="AC4640" s="40"/>
      <c r="AD4640" s="40"/>
      <c r="AE4640" s="40"/>
      <c r="AT4640" s="19" t="s">
        <v>191</v>
      </c>
      <c r="AU4640" s="19" t="s">
        <v>82</v>
      </c>
    </row>
    <row r="4641" s="14" customFormat="1">
      <c r="A4641" s="14"/>
      <c r="B4641" s="246"/>
      <c r="C4641" s="247"/>
      <c r="D4641" s="228" t="s">
        <v>193</v>
      </c>
      <c r="E4641" s="248" t="s">
        <v>19</v>
      </c>
      <c r="F4641" s="249" t="s">
        <v>4992</v>
      </c>
      <c r="G4641" s="247"/>
      <c r="H4641" s="248" t="s">
        <v>19</v>
      </c>
      <c r="I4641" s="250"/>
      <c r="J4641" s="247"/>
      <c r="K4641" s="247"/>
      <c r="L4641" s="251"/>
      <c r="M4641" s="252"/>
      <c r="N4641" s="253"/>
      <c r="O4641" s="253"/>
      <c r="P4641" s="253"/>
      <c r="Q4641" s="253"/>
      <c r="R4641" s="253"/>
      <c r="S4641" s="253"/>
      <c r="T4641" s="254"/>
      <c r="U4641" s="14"/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4"/>
      <c r="AT4641" s="255" t="s">
        <v>193</v>
      </c>
      <c r="AU4641" s="255" t="s">
        <v>82</v>
      </c>
      <c r="AV4641" s="14" t="s">
        <v>80</v>
      </c>
      <c r="AW4641" s="14" t="s">
        <v>33</v>
      </c>
      <c r="AX4641" s="14" t="s">
        <v>72</v>
      </c>
      <c r="AY4641" s="255" t="s">
        <v>180</v>
      </c>
    </row>
    <row r="4642" s="14" customFormat="1">
      <c r="A4642" s="14"/>
      <c r="B4642" s="246"/>
      <c r="C4642" s="247"/>
      <c r="D4642" s="228" t="s">
        <v>193</v>
      </c>
      <c r="E4642" s="248" t="s">
        <v>19</v>
      </c>
      <c r="F4642" s="249" t="s">
        <v>4993</v>
      </c>
      <c r="G4642" s="247"/>
      <c r="H4642" s="248" t="s">
        <v>19</v>
      </c>
      <c r="I4642" s="250"/>
      <c r="J4642" s="247"/>
      <c r="K4642" s="247"/>
      <c r="L4642" s="251"/>
      <c r="M4642" s="252"/>
      <c r="N4642" s="253"/>
      <c r="O4642" s="253"/>
      <c r="P4642" s="253"/>
      <c r="Q4642" s="253"/>
      <c r="R4642" s="253"/>
      <c r="S4642" s="253"/>
      <c r="T4642" s="254"/>
      <c r="U4642" s="14"/>
      <c r="V4642" s="14"/>
      <c r="W4642" s="14"/>
      <c r="X4642" s="14"/>
      <c r="Y4642" s="14"/>
      <c r="Z4642" s="14"/>
      <c r="AA4642" s="14"/>
      <c r="AB4642" s="14"/>
      <c r="AC4642" s="14"/>
      <c r="AD4642" s="14"/>
      <c r="AE4642" s="14"/>
      <c r="AT4642" s="255" t="s">
        <v>193</v>
      </c>
      <c r="AU4642" s="255" t="s">
        <v>82</v>
      </c>
      <c r="AV4642" s="14" t="s">
        <v>80</v>
      </c>
      <c r="AW4642" s="14" t="s">
        <v>33</v>
      </c>
      <c r="AX4642" s="14" t="s">
        <v>72</v>
      </c>
      <c r="AY4642" s="255" t="s">
        <v>180</v>
      </c>
    </row>
    <row r="4643" s="13" customFormat="1">
      <c r="A4643" s="13"/>
      <c r="B4643" s="235"/>
      <c r="C4643" s="236"/>
      <c r="D4643" s="228" t="s">
        <v>193</v>
      </c>
      <c r="E4643" s="237" t="s">
        <v>19</v>
      </c>
      <c r="F4643" s="238" t="s">
        <v>1904</v>
      </c>
      <c r="G4643" s="236"/>
      <c r="H4643" s="239">
        <v>123</v>
      </c>
      <c r="I4643" s="240"/>
      <c r="J4643" s="236"/>
      <c r="K4643" s="236"/>
      <c r="L4643" s="241"/>
      <c r="M4643" s="242"/>
      <c r="N4643" s="243"/>
      <c r="O4643" s="243"/>
      <c r="P4643" s="243"/>
      <c r="Q4643" s="243"/>
      <c r="R4643" s="243"/>
      <c r="S4643" s="243"/>
      <c r="T4643" s="244"/>
      <c r="U4643" s="13"/>
      <c r="V4643" s="13"/>
      <c r="W4643" s="13"/>
      <c r="X4643" s="13"/>
      <c r="Y4643" s="13"/>
      <c r="Z4643" s="13"/>
      <c r="AA4643" s="13"/>
      <c r="AB4643" s="13"/>
      <c r="AC4643" s="13"/>
      <c r="AD4643" s="13"/>
      <c r="AE4643" s="13"/>
      <c r="AT4643" s="245" t="s">
        <v>193</v>
      </c>
      <c r="AU4643" s="245" t="s">
        <v>82</v>
      </c>
      <c r="AV4643" s="13" t="s">
        <v>82</v>
      </c>
      <c r="AW4643" s="13" t="s">
        <v>33</v>
      </c>
      <c r="AX4643" s="13" t="s">
        <v>72</v>
      </c>
      <c r="AY4643" s="245" t="s">
        <v>180</v>
      </c>
    </row>
    <row r="4644" s="14" customFormat="1">
      <c r="A4644" s="14"/>
      <c r="B4644" s="246"/>
      <c r="C4644" s="247"/>
      <c r="D4644" s="228" t="s">
        <v>193</v>
      </c>
      <c r="E4644" s="248" t="s">
        <v>19</v>
      </c>
      <c r="F4644" s="249" t="s">
        <v>4994</v>
      </c>
      <c r="G4644" s="247"/>
      <c r="H4644" s="248" t="s">
        <v>19</v>
      </c>
      <c r="I4644" s="250"/>
      <c r="J4644" s="247"/>
      <c r="K4644" s="247"/>
      <c r="L4644" s="251"/>
      <c r="M4644" s="252"/>
      <c r="N4644" s="253"/>
      <c r="O4644" s="253"/>
      <c r="P4644" s="253"/>
      <c r="Q4644" s="253"/>
      <c r="R4644" s="253"/>
      <c r="S4644" s="253"/>
      <c r="T4644" s="254"/>
      <c r="U4644" s="14"/>
      <c r="V4644" s="14"/>
      <c r="W4644" s="14"/>
      <c r="X4644" s="14"/>
      <c r="Y4644" s="14"/>
      <c r="Z4644" s="14"/>
      <c r="AA4644" s="14"/>
      <c r="AB4644" s="14"/>
      <c r="AC4644" s="14"/>
      <c r="AD4644" s="14"/>
      <c r="AE4644" s="14"/>
      <c r="AT4644" s="255" t="s">
        <v>193</v>
      </c>
      <c r="AU4644" s="255" t="s">
        <v>82</v>
      </c>
      <c r="AV4644" s="14" t="s">
        <v>80</v>
      </c>
      <c r="AW4644" s="14" t="s">
        <v>33</v>
      </c>
      <c r="AX4644" s="14" t="s">
        <v>72</v>
      </c>
      <c r="AY4644" s="255" t="s">
        <v>180</v>
      </c>
    </row>
    <row r="4645" s="13" customFormat="1">
      <c r="A4645" s="13"/>
      <c r="B4645" s="235"/>
      <c r="C4645" s="236"/>
      <c r="D4645" s="228" t="s">
        <v>193</v>
      </c>
      <c r="E4645" s="237" t="s">
        <v>19</v>
      </c>
      <c r="F4645" s="238" t="s">
        <v>2572</v>
      </c>
      <c r="G4645" s="236"/>
      <c r="H4645" s="239">
        <v>847</v>
      </c>
      <c r="I4645" s="240"/>
      <c r="J4645" s="236"/>
      <c r="K4645" s="236"/>
      <c r="L4645" s="241"/>
      <c r="M4645" s="242"/>
      <c r="N4645" s="243"/>
      <c r="O4645" s="243"/>
      <c r="P4645" s="243"/>
      <c r="Q4645" s="243"/>
      <c r="R4645" s="243"/>
      <c r="S4645" s="243"/>
      <c r="T4645" s="244"/>
      <c r="U4645" s="13"/>
      <c r="V4645" s="13"/>
      <c r="W4645" s="13"/>
      <c r="X4645" s="13"/>
      <c r="Y4645" s="13"/>
      <c r="Z4645" s="13"/>
      <c r="AA4645" s="13"/>
      <c r="AB4645" s="13"/>
      <c r="AC4645" s="13"/>
      <c r="AD4645" s="13"/>
      <c r="AE4645" s="13"/>
      <c r="AT4645" s="245" t="s">
        <v>193</v>
      </c>
      <c r="AU4645" s="245" t="s">
        <v>82</v>
      </c>
      <c r="AV4645" s="13" t="s">
        <v>82</v>
      </c>
      <c r="AW4645" s="13" t="s">
        <v>33</v>
      </c>
      <c r="AX4645" s="13" t="s">
        <v>72</v>
      </c>
      <c r="AY4645" s="245" t="s">
        <v>180</v>
      </c>
    </row>
    <row r="4646" s="14" customFormat="1">
      <c r="A4646" s="14"/>
      <c r="B4646" s="246"/>
      <c r="C4646" s="247"/>
      <c r="D4646" s="228" t="s">
        <v>193</v>
      </c>
      <c r="E4646" s="248" t="s">
        <v>19</v>
      </c>
      <c r="F4646" s="249" t="s">
        <v>4995</v>
      </c>
      <c r="G4646" s="247"/>
      <c r="H4646" s="248" t="s">
        <v>19</v>
      </c>
      <c r="I4646" s="250"/>
      <c r="J4646" s="247"/>
      <c r="K4646" s="247"/>
      <c r="L4646" s="251"/>
      <c r="M4646" s="252"/>
      <c r="N4646" s="253"/>
      <c r="O4646" s="253"/>
      <c r="P4646" s="253"/>
      <c r="Q4646" s="253"/>
      <c r="R4646" s="253"/>
      <c r="S4646" s="253"/>
      <c r="T4646" s="254"/>
      <c r="U4646" s="14"/>
      <c r="V4646" s="14"/>
      <c r="W4646" s="14"/>
      <c r="X4646" s="14"/>
      <c r="Y4646" s="14"/>
      <c r="Z4646" s="14"/>
      <c r="AA4646" s="14"/>
      <c r="AB4646" s="14"/>
      <c r="AC4646" s="14"/>
      <c r="AD4646" s="14"/>
      <c r="AE4646" s="14"/>
      <c r="AT4646" s="255" t="s">
        <v>193</v>
      </c>
      <c r="AU4646" s="255" t="s">
        <v>82</v>
      </c>
      <c r="AV4646" s="14" t="s">
        <v>80</v>
      </c>
      <c r="AW4646" s="14" t="s">
        <v>33</v>
      </c>
      <c r="AX4646" s="14" t="s">
        <v>72</v>
      </c>
      <c r="AY4646" s="255" t="s">
        <v>180</v>
      </c>
    </row>
    <row r="4647" s="13" customFormat="1">
      <c r="A4647" s="13"/>
      <c r="B4647" s="235"/>
      <c r="C4647" s="236"/>
      <c r="D4647" s="228" t="s">
        <v>193</v>
      </c>
      <c r="E4647" s="237" t="s">
        <v>19</v>
      </c>
      <c r="F4647" s="238" t="s">
        <v>2574</v>
      </c>
      <c r="G4647" s="236"/>
      <c r="H4647" s="239">
        <v>57.799999999999997</v>
      </c>
      <c r="I4647" s="240"/>
      <c r="J4647" s="236"/>
      <c r="K4647" s="236"/>
      <c r="L4647" s="241"/>
      <c r="M4647" s="242"/>
      <c r="N4647" s="243"/>
      <c r="O4647" s="243"/>
      <c r="P4647" s="243"/>
      <c r="Q4647" s="243"/>
      <c r="R4647" s="243"/>
      <c r="S4647" s="243"/>
      <c r="T4647" s="244"/>
      <c r="U4647" s="13"/>
      <c r="V4647" s="13"/>
      <c r="W4647" s="13"/>
      <c r="X4647" s="13"/>
      <c r="Y4647" s="13"/>
      <c r="Z4647" s="13"/>
      <c r="AA4647" s="13"/>
      <c r="AB4647" s="13"/>
      <c r="AC4647" s="13"/>
      <c r="AD4647" s="13"/>
      <c r="AE4647" s="13"/>
      <c r="AT4647" s="245" t="s">
        <v>193</v>
      </c>
      <c r="AU4647" s="245" t="s">
        <v>82</v>
      </c>
      <c r="AV4647" s="13" t="s">
        <v>82</v>
      </c>
      <c r="AW4647" s="13" t="s">
        <v>33</v>
      </c>
      <c r="AX4647" s="13" t="s">
        <v>72</v>
      </c>
      <c r="AY4647" s="245" t="s">
        <v>180</v>
      </c>
    </row>
    <row r="4648" s="14" customFormat="1">
      <c r="A4648" s="14"/>
      <c r="B4648" s="246"/>
      <c r="C4648" s="247"/>
      <c r="D4648" s="228" t="s">
        <v>193</v>
      </c>
      <c r="E4648" s="248" t="s">
        <v>19</v>
      </c>
      <c r="F4648" s="249" t="s">
        <v>2575</v>
      </c>
      <c r="G4648" s="247"/>
      <c r="H4648" s="248" t="s">
        <v>19</v>
      </c>
      <c r="I4648" s="250"/>
      <c r="J4648" s="247"/>
      <c r="K4648" s="247"/>
      <c r="L4648" s="251"/>
      <c r="M4648" s="252"/>
      <c r="N4648" s="253"/>
      <c r="O4648" s="253"/>
      <c r="P4648" s="253"/>
      <c r="Q4648" s="253"/>
      <c r="R4648" s="253"/>
      <c r="S4648" s="253"/>
      <c r="T4648" s="254"/>
      <c r="U4648" s="14"/>
      <c r="V4648" s="14"/>
      <c r="W4648" s="14"/>
      <c r="X4648" s="14"/>
      <c r="Y4648" s="14"/>
      <c r="Z4648" s="14"/>
      <c r="AA4648" s="14"/>
      <c r="AB4648" s="14"/>
      <c r="AC4648" s="14"/>
      <c r="AD4648" s="14"/>
      <c r="AE4648" s="14"/>
      <c r="AT4648" s="255" t="s">
        <v>193</v>
      </c>
      <c r="AU4648" s="255" t="s">
        <v>82</v>
      </c>
      <c r="AV4648" s="14" t="s">
        <v>80</v>
      </c>
      <c r="AW4648" s="14" t="s">
        <v>33</v>
      </c>
      <c r="AX4648" s="14" t="s">
        <v>72</v>
      </c>
      <c r="AY4648" s="255" t="s">
        <v>180</v>
      </c>
    </row>
    <row r="4649" s="13" customFormat="1">
      <c r="A4649" s="13"/>
      <c r="B4649" s="235"/>
      <c r="C4649" s="236"/>
      <c r="D4649" s="228" t="s">
        <v>193</v>
      </c>
      <c r="E4649" s="237" t="s">
        <v>19</v>
      </c>
      <c r="F4649" s="238" t="s">
        <v>364</v>
      </c>
      <c r="G4649" s="236"/>
      <c r="H4649" s="239">
        <v>27</v>
      </c>
      <c r="I4649" s="240"/>
      <c r="J4649" s="236"/>
      <c r="K4649" s="236"/>
      <c r="L4649" s="241"/>
      <c r="M4649" s="242"/>
      <c r="N4649" s="243"/>
      <c r="O4649" s="243"/>
      <c r="P4649" s="243"/>
      <c r="Q4649" s="243"/>
      <c r="R4649" s="243"/>
      <c r="S4649" s="243"/>
      <c r="T4649" s="244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T4649" s="245" t="s">
        <v>193</v>
      </c>
      <c r="AU4649" s="245" t="s">
        <v>82</v>
      </c>
      <c r="AV4649" s="13" t="s">
        <v>82</v>
      </c>
      <c r="AW4649" s="13" t="s">
        <v>33</v>
      </c>
      <c r="AX4649" s="13" t="s">
        <v>72</v>
      </c>
      <c r="AY4649" s="245" t="s">
        <v>180</v>
      </c>
    </row>
    <row r="4650" s="14" customFormat="1">
      <c r="A4650" s="14"/>
      <c r="B4650" s="246"/>
      <c r="C4650" s="247"/>
      <c r="D4650" s="228" t="s">
        <v>193</v>
      </c>
      <c r="E4650" s="248" t="s">
        <v>19</v>
      </c>
      <c r="F4650" s="249" t="s">
        <v>4996</v>
      </c>
      <c r="G4650" s="247"/>
      <c r="H4650" s="248" t="s">
        <v>19</v>
      </c>
      <c r="I4650" s="250"/>
      <c r="J4650" s="247"/>
      <c r="K4650" s="247"/>
      <c r="L4650" s="251"/>
      <c r="M4650" s="252"/>
      <c r="N4650" s="253"/>
      <c r="O4650" s="253"/>
      <c r="P4650" s="253"/>
      <c r="Q4650" s="253"/>
      <c r="R4650" s="253"/>
      <c r="S4650" s="253"/>
      <c r="T4650" s="254"/>
      <c r="U4650" s="14"/>
      <c r="V4650" s="14"/>
      <c r="W4650" s="14"/>
      <c r="X4650" s="14"/>
      <c r="Y4650" s="14"/>
      <c r="Z4650" s="14"/>
      <c r="AA4650" s="14"/>
      <c r="AB4650" s="14"/>
      <c r="AC4650" s="14"/>
      <c r="AD4650" s="14"/>
      <c r="AE4650" s="14"/>
      <c r="AT4650" s="255" t="s">
        <v>193</v>
      </c>
      <c r="AU4650" s="255" t="s">
        <v>82</v>
      </c>
      <c r="AV4650" s="14" t="s">
        <v>80</v>
      </c>
      <c r="AW4650" s="14" t="s">
        <v>33</v>
      </c>
      <c r="AX4650" s="14" t="s">
        <v>72</v>
      </c>
      <c r="AY4650" s="255" t="s">
        <v>180</v>
      </c>
    </row>
    <row r="4651" s="13" customFormat="1">
      <c r="A4651" s="13"/>
      <c r="B4651" s="235"/>
      <c r="C4651" s="236"/>
      <c r="D4651" s="228" t="s">
        <v>193</v>
      </c>
      <c r="E4651" s="237" t="s">
        <v>19</v>
      </c>
      <c r="F4651" s="238" t="s">
        <v>2577</v>
      </c>
      <c r="G4651" s="236"/>
      <c r="H4651" s="239">
        <v>-88.700000000000003</v>
      </c>
      <c r="I4651" s="240"/>
      <c r="J4651" s="236"/>
      <c r="K4651" s="236"/>
      <c r="L4651" s="241"/>
      <c r="M4651" s="242"/>
      <c r="N4651" s="243"/>
      <c r="O4651" s="243"/>
      <c r="P4651" s="243"/>
      <c r="Q4651" s="243"/>
      <c r="R4651" s="243"/>
      <c r="S4651" s="243"/>
      <c r="T4651" s="244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45" t="s">
        <v>193</v>
      </c>
      <c r="AU4651" s="245" t="s">
        <v>82</v>
      </c>
      <c r="AV4651" s="13" t="s">
        <v>82</v>
      </c>
      <c r="AW4651" s="13" t="s">
        <v>33</v>
      </c>
      <c r="AX4651" s="13" t="s">
        <v>72</v>
      </c>
      <c r="AY4651" s="245" t="s">
        <v>180</v>
      </c>
    </row>
    <row r="4652" s="15" customFormat="1">
      <c r="A4652" s="15"/>
      <c r="B4652" s="256"/>
      <c r="C4652" s="257"/>
      <c r="D4652" s="228" t="s">
        <v>193</v>
      </c>
      <c r="E4652" s="258" t="s">
        <v>19</v>
      </c>
      <c r="F4652" s="259" t="s">
        <v>353</v>
      </c>
      <c r="G4652" s="257"/>
      <c r="H4652" s="260">
        <v>966.09999999999991</v>
      </c>
      <c r="I4652" s="261"/>
      <c r="J4652" s="257"/>
      <c r="K4652" s="257"/>
      <c r="L4652" s="262"/>
      <c r="M4652" s="263"/>
      <c r="N4652" s="264"/>
      <c r="O4652" s="264"/>
      <c r="P4652" s="264"/>
      <c r="Q4652" s="264"/>
      <c r="R4652" s="264"/>
      <c r="S4652" s="264"/>
      <c r="T4652" s="265"/>
      <c r="U4652" s="15"/>
      <c r="V4652" s="15"/>
      <c r="W4652" s="15"/>
      <c r="X4652" s="15"/>
      <c r="Y4652" s="15"/>
      <c r="Z4652" s="15"/>
      <c r="AA4652" s="15"/>
      <c r="AB4652" s="15"/>
      <c r="AC4652" s="15"/>
      <c r="AD4652" s="15"/>
      <c r="AE4652" s="15"/>
      <c r="AT4652" s="266" t="s">
        <v>193</v>
      </c>
      <c r="AU4652" s="266" t="s">
        <v>82</v>
      </c>
      <c r="AV4652" s="15" t="s">
        <v>187</v>
      </c>
      <c r="AW4652" s="15" t="s">
        <v>33</v>
      </c>
      <c r="AX4652" s="15" t="s">
        <v>80</v>
      </c>
      <c r="AY4652" s="266" t="s">
        <v>180</v>
      </c>
    </row>
    <row r="4653" s="2" customFormat="1" ht="16.5" customHeight="1">
      <c r="A4653" s="40"/>
      <c r="B4653" s="41"/>
      <c r="C4653" s="215" t="s">
        <v>4997</v>
      </c>
      <c r="D4653" s="215" t="s">
        <v>182</v>
      </c>
      <c r="E4653" s="216" t="s">
        <v>4998</v>
      </c>
      <c r="F4653" s="217" t="s">
        <v>4999</v>
      </c>
      <c r="G4653" s="218" t="s">
        <v>185</v>
      </c>
      <c r="H4653" s="219">
        <v>40.537999999999997</v>
      </c>
      <c r="I4653" s="220"/>
      <c r="J4653" s="221">
        <f>ROUND(I4653*H4653,2)</f>
        <v>0</v>
      </c>
      <c r="K4653" s="217" t="s">
        <v>186</v>
      </c>
      <c r="L4653" s="46"/>
      <c r="M4653" s="222" t="s">
        <v>19</v>
      </c>
      <c r="N4653" s="223" t="s">
        <v>43</v>
      </c>
      <c r="O4653" s="86"/>
      <c r="P4653" s="224">
        <f>O4653*H4653</f>
        <v>0</v>
      </c>
      <c r="Q4653" s="224">
        <v>0.00020000000000000001</v>
      </c>
      <c r="R4653" s="224">
        <f>Q4653*H4653</f>
        <v>0.0081075999999999995</v>
      </c>
      <c r="S4653" s="224">
        <v>0</v>
      </c>
      <c r="T4653" s="225">
        <f>S4653*H4653</f>
        <v>0</v>
      </c>
      <c r="U4653" s="40"/>
      <c r="V4653" s="40"/>
      <c r="W4653" s="40"/>
      <c r="X4653" s="40"/>
      <c r="Y4653" s="40"/>
      <c r="Z4653" s="40"/>
      <c r="AA4653" s="40"/>
      <c r="AB4653" s="40"/>
      <c r="AC4653" s="40"/>
      <c r="AD4653" s="40"/>
      <c r="AE4653" s="40"/>
      <c r="AR4653" s="226" t="s">
        <v>286</v>
      </c>
      <c r="AT4653" s="226" t="s">
        <v>182</v>
      </c>
      <c r="AU4653" s="226" t="s">
        <v>82</v>
      </c>
      <c r="AY4653" s="19" t="s">
        <v>180</v>
      </c>
      <c r="BE4653" s="227">
        <f>IF(N4653="základní",J4653,0)</f>
        <v>0</v>
      </c>
      <c r="BF4653" s="227">
        <f>IF(N4653="snížená",J4653,0)</f>
        <v>0</v>
      </c>
      <c r="BG4653" s="227">
        <f>IF(N4653="zákl. přenesená",J4653,0)</f>
        <v>0</v>
      </c>
      <c r="BH4653" s="227">
        <f>IF(N4653="sníž. přenesená",J4653,0)</f>
        <v>0</v>
      </c>
      <c r="BI4653" s="227">
        <f>IF(N4653="nulová",J4653,0)</f>
        <v>0</v>
      </c>
      <c r="BJ4653" s="19" t="s">
        <v>80</v>
      </c>
      <c r="BK4653" s="227">
        <f>ROUND(I4653*H4653,2)</f>
        <v>0</v>
      </c>
      <c r="BL4653" s="19" t="s">
        <v>286</v>
      </c>
      <c r="BM4653" s="226" t="s">
        <v>5000</v>
      </c>
    </row>
    <row r="4654" s="2" customFormat="1">
      <c r="A4654" s="40"/>
      <c r="B4654" s="41"/>
      <c r="C4654" s="42"/>
      <c r="D4654" s="228" t="s">
        <v>189</v>
      </c>
      <c r="E4654" s="42"/>
      <c r="F4654" s="229" t="s">
        <v>5001</v>
      </c>
      <c r="G4654" s="42"/>
      <c r="H4654" s="42"/>
      <c r="I4654" s="230"/>
      <c r="J4654" s="42"/>
      <c r="K4654" s="42"/>
      <c r="L4654" s="46"/>
      <c r="M4654" s="231"/>
      <c r="N4654" s="232"/>
      <c r="O4654" s="86"/>
      <c r="P4654" s="86"/>
      <c r="Q4654" s="86"/>
      <c r="R4654" s="86"/>
      <c r="S4654" s="86"/>
      <c r="T4654" s="87"/>
      <c r="U4654" s="40"/>
      <c r="V4654" s="40"/>
      <c r="W4654" s="40"/>
      <c r="X4654" s="40"/>
      <c r="Y4654" s="40"/>
      <c r="Z4654" s="40"/>
      <c r="AA4654" s="40"/>
      <c r="AB4654" s="40"/>
      <c r="AC4654" s="40"/>
      <c r="AD4654" s="40"/>
      <c r="AE4654" s="40"/>
      <c r="AT4654" s="19" t="s">
        <v>189</v>
      </c>
      <c r="AU4654" s="19" t="s">
        <v>82</v>
      </c>
    </row>
    <row r="4655" s="2" customFormat="1">
      <c r="A4655" s="40"/>
      <c r="B4655" s="41"/>
      <c r="C4655" s="42"/>
      <c r="D4655" s="233" t="s">
        <v>191</v>
      </c>
      <c r="E4655" s="42"/>
      <c r="F4655" s="234" t="s">
        <v>5002</v>
      </c>
      <c r="G4655" s="42"/>
      <c r="H4655" s="42"/>
      <c r="I4655" s="230"/>
      <c r="J4655" s="42"/>
      <c r="K4655" s="42"/>
      <c r="L4655" s="46"/>
      <c r="M4655" s="231"/>
      <c r="N4655" s="232"/>
      <c r="O4655" s="86"/>
      <c r="P4655" s="86"/>
      <c r="Q4655" s="86"/>
      <c r="R4655" s="86"/>
      <c r="S4655" s="86"/>
      <c r="T4655" s="87"/>
      <c r="U4655" s="40"/>
      <c r="V4655" s="40"/>
      <c r="W4655" s="40"/>
      <c r="X4655" s="40"/>
      <c r="Y4655" s="40"/>
      <c r="Z4655" s="40"/>
      <c r="AA4655" s="40"/>
      <c r="AB4655" s="40"/>
      <c r="AC4655" s="40"/>
      <c r="AD4655" s="40"/>
      <c r="AE4655" s="40"/>
      <c r="AT4655" s="19" t="s">
        <v>191</v>
      </c>
      <c r="AU4655" s="19" t="s">
        <v>82</v>
      </c>
    </row>
    <row r="4656" s="14" customFormat="1">
      <c r="A4656" s="14"/>
      <c r="B4656" s="246"/>
      <c r="C4656" s="247"/>
      <c r="D4656" s="228" t="s">
        <v>193</v>
      </c>
      <c r="E4656" s="248" t="s">
        <v>19</v>
      </c>
      <c r="F4656" s="249" t="s">
        <v>622</v>
      </c>
      <c r="G4656" s="247"/>
      <c r="H4656" s="248" t="s">
        <v>19</v>
      </c>
      <c r="I4656" s="250"/>
      <c r="J4656" s="247"/>
      <c r="K4656" s="247"/>
      <c r="L4656" s="251"/>
      <c r="M4656" s="252"/>
      <c r="N4656" s="253"/>
      <c r="O4656" s="253"/>
      <c r="P4656" s="253"/>
      <c r="Q4656" s="253"/>
      <c r="R4656" s="253"/>
      <c r="S4656" s="253"/>
      <c r="T4656" s="254"/>
      <c r="U4656" s="14"/>
      <c r="V4656" s="14"/>
      <c r="W4656" s="14"/>
      <c r="X4656" s="14"/>
      <c r="Y4656" s="14"/>
      <c r="Z4656" s="14"/>
      <c r="AA4656" s="14"/>
      <c r="AB4656" s="14"/>
      <c r="AC4656" s="14"/>
      <c r="AD4656" s="14"/>
      <c r="AE4656" s="14"/>
      <c r="AT4656" s="255" t="s">
        <v>193</v>
      </c>
      <c r="AU4656" s="255" t="s">
        <v>82</v>
      </c>
      <c r="AV4656" s="14" t="s">
        <v>80</v>
      </c>
      <c r="AW4656" s="14" t="s">
        <v>33</v>
      </c>
      <c r="AX4656" s="14" t="s">
        <v>72</v>
      </c>
      <c r="AY4656" s="255" t="s">
        <v>180</v>
      </c>
    </row>
    <row r="4657" s="13" customFormat="1">
      <c r="A4657" s="13"/>
      <c r="B4657" s="235"/>
      <c r="C4657" s="236"/>
      <c r="D4657" s="228" t="s">
        <v>193</v>
      </c>
      <c r="E4657" s="237" t="s">
        <v>19</v>
      </c>
      <c r="F4657" s="238" t="s">
        <v>2586</v>
      </c>
      <c r="G4657" s="236"/>
      <c r="H4657" s="239">
        <v>8.7639999999999993</v>
      </c>
      <c r="I4657" s="240"/>
      <c r="J4657" s="236"/>
      <c r="K4657" s="236"/>
      <c r="L4657" s="241"/>
      <c r="M4657" s="242"/>
      <c r="N4657" s="243"/>
      <c r="O4657" s="243"/>
      <c r="P4657" s="243"/>
      <c r="Q4657" s="243"/>
      <c r="R4657" s="243"/>
      <c r="S4657" s="243"/>
      <c r="T4657" s="244"/>
      <c r="U4657" s="13"/>
      <c r="V4657" s="13"/>
      <c r="W4657" s="13"/>
      <c r="X4657" s="13"/>
      <c r="Y4657" s="13"/>
      <c r="Z4657" s="13"/>
      <c r="AA4657" s="13"/>
      <c r="AB4657" s="13"/>
      <c r="AC4657" s="13"/>
      <c r="AD4657" s="13"/>
      <c r="AE4657" s="13"/>
      <c r="AT4657" s="245" t="s">
        <v>193</v>
      </c>
      <c r="AU4657" s="245" t="s">
        <v>82</v>
      </c>
      <c r="AV4657" s="13" t="s">
        <v>82</v>
      </c>
      <c r="AW4657" s="13" t="s">
        <v>33</v>
      </c>
      <c r="AX4657" s="13" t="s">
        <v>72</v>
      </c>
      <c r="AY4657" s="245" t="s">
        <v>180</v>
      </c>
    </row>
    <row r="4658" s="13" customFormat="1">
      <c r="A4658" s="13"/>
      <c r="B4658" s="235"/>
      <c r="C4658" s="236"/>
      <c r="D4658" s="228" t="s">
        <v>193</v>
      </c>
      <c r="E4658" s="237" t="s">
        <v>19</v>
      </c>
      <c r="F4658" s="238" t="s">
        <v>2587</v>
      </c>
      <c r="G4658" s="236"/>
      <c r="H4658" s="239">
        <v>-1.768</v>
      </c>
      <c r="I4658" s="240"/>
      <c r="J4658" s="236"/>
      <c r="K4658" s="236"/>
      <c r="L4658" s="241"/>
      <c r="M4658" s="242"/>
      <c r="N4658" s="243"/>
      <c r="O4658" s="243"/>
      <c r="P4658" s="243"/>
      <c r="Q4658" s="243"/>
      <c r="R4658" s="243"/>
      <c r="S4658" s="243"/>
      <c r="T4658" s="244"/>
      <c r="U4658" s="13"/>
      <c r="V4658" s="13"/>
      <c r="W4658" s="13"/>
      <c r="X4658" s="13"/>
      <c r="Y4658" s="13"/>
      <c r="Z4658" s="13"/>
      <c r="AA4658" s="13"/>
      <c r="AB4658" s="13"/>
      <c r="AC4658" s="13"/>
      <c r="AD4658" s="13"/>
      <c r="AE4658" s="13"/>
      <c r="AT4658" s="245" t="s">
        <v>193</v>
      </c>
      <c r="AU4658" s="245" t="s">
        <v>82</v>
      </c>
      <c r="AV4658" s="13" t="s">
        <v>82</v>
      </c>
      <c r="AW4658" s="13" t="s">
        <v>33</v>
      </c>
      <c r="AX4658" s="13" t="s">
        <v>72</v>
      </c>
      <c r="AY4658" s="245" t="s">
        <v>180</v>
      </c>
    </row>
    <row r="4659" s="13" customFormat="1">
      <c r="A4659" s="13"/>
      <c r="B4659" s="235"/>
      <c r="C4659" s="236"/>
      <c r="D4659" s="228" t="s">
        <v>193</v>
      </c>
      <c r="E4659" s="237" t="s">
        <v>19</v>
      </c>
      <c r="F4659" s="238" t="s">
        <v>5003</v>
      </c>
      <c r="G4659" s="236"/>
      <c r="H4659" s="239">
        <v>10.43</v>
      </c>
      <c r="I4659" s="240"/>
      <c r="J4659" s="236"/>
      <c r="K4659" s="236"/>
      <c r="L4659" s="241"/>
      <c r="M4659" s="242"/>
      <c r="N4659" s="243"/>
      <c r="O4659" s="243"/>
      <c r="P4659" s="243"/>
      <c r="Q4659" s="243"/>
      <c r="R4659" s="243"/>
      <c r="S4659" s="243"/>
      <c r="T4659" s="244"/>
      <c r="U4659" s="13"/>
      <c r="V4659" s="13"/>
      <c r="W4659" s="13"/>
      <c r="X4659" s="13"/>
      <c r="Y4659" s="13"/>
      <c r="Z4659" s="13"/>
      <c r="AA4659" s="13"/>
      <c r="AB4659" s="13"/>
      <c r="AC4659" s="13"/>
      <c r="AD4659" s="13"/>
      <c r="AE4659" s="13"/>
      <c r="AT4659" s="245" t="s">
        <v>193</v>
      </c>
      <c r="AU4659" s="245" t="s">
        <v>82</v>
      </c>
      <c r="AV4659" s="13" t="s">
        <v>82</v>
      </c>
      <c r="AW4659" s="13" t="s">
        <v>33</v>
      </c>
      <c r="AX4659" s="13" t="s">
        <v>72</v>
      </c>
      <c r="AY4659" s="245" t="s">
        <v>180</v>
      </c>
    </row>
    <row r="4660" s="16" customFormat="1">
      <c r="A4660" s="16"/>
      <c r="B4660" s="267"/>
      <c r="C4660" s="268"/>
      <c r="D4660" s="228" t="s">
        <v>193</v>
      </c>
      <c r="E4660" s="269" t="s">
        <v>19</v>
      </c>
      <c r="F4660" s="270" t="s">
        <v>473</v>
      </c>
      <c r="G4660" s="268"/>
      <c r="H4660" s="271">
        <v>17.425999999999998</v>
      </c>
      <c r="I4660" s="272"/>
      <c r="J4660" s="268"/>
      <c r="K4660" s="268"/>
      <c r="L4660" s="273"/>
      <c r="M4660" s="274"/>
      <c r="N4660" s="275"/>
      <c r="O4660" s="275"/>
      <c r="P4660" s="275"/>
      <c r="Q4660" s="275"/>
      <c r="R4660" s="275"/>
      <c r="S4660" s="275"/>
      <c r="T4660" s="276"/>
      <c r="U4660" s="16"/>
      <c r="V4660" s="16"/>
      <c r="W4660" s="16"/>
      <c r="X4660" s="16"/>
      <c r="Y4660" s="16"/>
      <c r="Z4660" s="16"/>
      <c r="AA4660" s="16"/>
      <c r="AB4660" s="16"/>
      <c r="AC4660" s="16"/>
      <c r="AD4660" s="16"/>
      <c r="AE4660" s="16"/>
      <c r="AT4660" s="277" t="s">
        <v>193</v>
      </c>
      <c r="AU4660" s="277" t="s">
        <v>82</v>
      </c>
      <c r="AV4660" s="16" t="s">
        <v>100</v>
      </c>
      <c r="AW4660" s="16" t="s">
        <v>33</v>
      </c>
      <c r="AX4660" s="16" t="s">
        <v>72</v>
      </c>
      <c r="AY4660" s="277" t="s">
        <v>180</v>
      </c>
    </row>
    <row r="4661" s="14" customFormat="1">
      <c r="A4661" s="14"/>
      <c r="B4661" s="246"/>
      <c r="C4661" s="247"/>
      <c r="D4661" s="228" t="s">
        <v>193</v>
      </c>
      <c r="E4661" s="248" t="s">
        <v>19</v>
      </c>
      <c r="F4661" s="249" t="s">
        <v>1139</v>
      </c>
      <c r="G4661" s="247"/>
      <c r="H4661" s="248" t="s">
        <v>19</v>
      </c>
      <c r="I4661" s="250"/>
      <c r="J4661" s="247"/>
      <c r="K4661" s="247"/>
      <c r="L4661" s="251"/>
      <c r="M4661" s="252"/>
      <c r="N4661" s="253"/>
      <c r="O4661" s="253"/>
      <c r="P4661" s="253"/>
      <c r="Q4661" s="253"/>
      <c r="R4661" s="253"/>
      <c r="S4661" s="253"/>
      <c r="T4661" s="254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T4661" s="255" t="s">
        <v>193</v>
      </c>
      <c r="AU4661" s="255" t="s">
        <v>82</v>
      </c>
      <c r="AV4661" s="14" t="s">
        <v>80</v>
      </c>
      <c r="AW4661" s="14" t="s">
        <v>33</v>
      </c>
      <c r="AX4661" s="14" t="s">
        <v>72</v>
      </c>
      <c r="AY4661" s="255" t="s">
        <v>180</v>
      </c>
    </row>
    <row r="4662" s="13" customFormat="1">
      <c r="A4662" s="13"/>
      <c r="B4662" s="235"/>
      <c r="C4662" s="236"/>
      <c r="D4662" s="228" t="s">
        <v>193</v>
      </c>
      <c r="E4662" s="237" t="s">
        <v>19</v>
      </c>
      <c r="F4662" s="238" t="s">
        <v>2588</v>
      </c>
      <c r="G4662" s="236"/>
      <c r="H4662" s="239">
        <v>12.558</v>
      </c>
      <c r="I4662" s="240"/>
      <c r="J4662" s="236"/>
      <c r="K4662" s="236"/>
      <c r="L4662" s="241"/>
      <c r="M4662" s="242"/>
      <c r="N4662" s="243"/>
      <c r="O4662" s="243"/>
      <c r="P4662" s="243"/>
      <c r="Q4662" s="243"/>
      <c r="R4662" s="243"/>
      <c r="S4662" s="243"/>
      <c r="T4662" s="244"/>
      <c r="U4662" s="13"/>
      <c r="V4662" s="13"/>
      <c r="W4662" s="13"/>
      <c r="X4662" s="13"/>
      <c r="Y4662" s="13"/>
      <c r="Z4662" s="13"/>
      <c r="AA4662" s="13"/>
      <c r="AB4662" s="13"/>
      <c r="AC4662" s="13"/>
      <c r="AD4662" s="13"/>
      <c r="AE4662" s="13"/>
      <c r="AT4662" s="245" t="s">
        <v>193</v>
      </c>
      <c r="AU4662" s="245" t="s">
        <v>82</v>
      </c>
      <c r="AV4662" s="13" t="s">
        <v>82</v>
      </c>
      <c r="AW4662" s="13" t="s">
        <v>33</v>
      </c>
      <c r="AX4662" s="13" t="s">
        <v>72</v>
      </c>
      <c r="AY4662" s="245" t="s">
        <v>180</v>
      </c>
    </row>
    <row r="4663" s="13" customFormat="1">
      <c r="A4663" s="13"/>
      <c r="B4663" s="235"/>
      <c r="C4663" s="236"/>
      <c r="D4663" s="228" t="s">
        <v>193</v>
      </c>
      <c r="E4663" s="237" t="s">
        <v>19</v>
      </c>
      <c r="F4663" s="238" t="s">
        <v>2589</v>
      </c>
      <c r="G4663" s="236"/>
      <c r="H4663" s="239">
        <v>-1.05</v>
      </c>
      <c r="I4663" s="240"/>
      <c r="J4663" s="236"/>
      <c r="K4663" s="236"/>
      <c r="L4663" s="241"/>
      <c r="M4663" s="242"/>
      <c r="N4663" s="243"/>
      <c r="O4663" s="243"/>
      <c r="P4663" s="243"/>
      <c r="Q4663" s="243"/>
      <c r="R4663" s="243"/>
      <c r="S4663" s="243"/>
      <c r="T4663" s="244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45" t="s">
        <v>193</v>
      </c>
      <c r="AU4663" s="245" t="s">
        <v>82</v>
      </c>
      <c r="AV4663" s="13" t="s">
        <v>82</v>
      </c>
      <c r="AW4663" s="13" t="s">
        <v>33</v>
      </c>
      <c r="AX4663" s="13" t="s">
        <v>72</v>
      </c>
      <c r="AY4663" s="245" t="s">
        <v>180</v>
      </c>
    </row>
    <row r="4664" s="13" customFormat="1">
      <c r="A4664" s="13"/>
      <c r="B4664" s="235"/>
      <c r="C4664" s="236"/>
      <c r="D4664" s="228" t="s">
        <v>193</v>
      </c>
      <c r="E4664" s="237" t="s">
        <v>19</v>
      </c>
      <c r="F4664" s="238" t="s">
        <v>2605</v>
      </c>
      <c r="G4664" s="236"/>
      <c r="H4664" s="239">
        <v>9.8889999999999993</v>
      </c>
      <c r="I4664" s="240"/>
      <c r="J4664" s="236"/>
      <c r="K4664" s="236"/>
      <c r="L4664" s="241"/>
      <c r="M4664" s="242"/>
      <c r="N4664" s="243"/>
      <c r="O4664" s="243"/>
      <c r="P4664" s="243"/>
      <c r="Q4664" s="243"/>
      <c r="R4664" s="243"/>
      <c r="S4664" s="243"/>
      <c r="T4664" s="244"/>
      <c r="U4664" s="13"/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3"/>
      <c r="AT4664" s="245" t="s">
        <v>193</v>
      </c>
      <c r="AU4664" s="245" t="s">
        <v>82</v>
      </c>
      <c r="AV4664" s="13" t="s">
        <v>82</v>
      </c>
      <c r="AW4664" s="13" t="s">
        <v>33</v>
      </c>
      <c r="AX4664" s="13" t="s">
        <v>72</v>
      </c>
      <c r="AY4664" s="245" t="s">
        <v>180</v>
      </c>
    </row>
    <row r="4665" s="13" customFormat="1">
      <c r="A4665" s="13"/>
      <c r="B4665" s="235"/>
      <c r="C4665" s="236"/>
      <c r="D4665" s="228" t="s">
        <v>193</v>
      </c>
      <c r="E4665" s="237" t="s">
        <v>19</v>
      </c>
      <c r="F4665" s="238" t="s">
        <v>2606</v>
      </c>
      <c r="G4665" s="236"/>
      <c r="H4665" s="239">
        <v>-1.647</v>
      </c>
      <c r="I4665" s="240"/>
      <c r="J4665" s="236"/>
      <c r="K4665" s="236"/>
      <c r="L4665" s="241"/>
      <c r="M4665" s="242"/>
      <c r="N4665" s="243"/>
      <c r="O4665" s="243"/>
      <c r="P4665" s="243"/>
      <c r="Q4665" s="243"/>
      <c r="R4665" s="243"/>
      <c r="S4665" s="243"/>
      <c r="T4665" s="244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45" t="s">
        <v>193</v>
      </c>
      <c r="AU4665" s="245" t="s">
        <v>82</v>
      </c>
      <c r="AV4665" s="13" t="s">
        <v>82</v>
      </c>
      <c r="AW4665" s="13" t="s">
        <v>33</v>
      </c>
      <c r="AX4665" s="13" t="s">
        <v>72</v>
      </c>
      <c r="AY4665" s="245" t="s">
        <v>180</v>
      </c>
    </row>
    <row r="4666" s="14" customFormat="1">
      <c r="A4666" s="14"/>
      <c r="B4666" s="246"/>
      <c r="C4666" s="247"/>
      <c r="D4666" s="228" t="s">
        <v>193</v>
      </c>
      <c r="E4666" s="248" t="s">
        <v>19</v>
      </c>
      <c r="F4666" s="249" t="s">
        <v>2563</v>
      </c>
      <c r="G4666" s="247"/>
      <c r="H4666" s="248" t="s">
        <v>19</v>
      </c>
      <c r="I4666" s="250"/>
      <c r="J4666" s="247"/>
      <c r="K4666" s="247"/>
      <c r="L4666" s="251"/>
      <c r="M4666" s="252"/>
      <c r="N4666" s="253"/>
      <c r="O4666" s="253"/>
      <c r="P4666" s="253"/>
      <c r="Q4666" s="253"/>
      <c r="R4666" s="253"/>
      <c r="S4666" s="253"/>
      <c r="T4666" s="254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T4666" s="255" t="s">
        <v>193</v>
      </c>
      <c r="AU4666" s="255" t="s">
        <v>82</v>
      </c>
      <c r="AV4666" s="14" t="s">
        <v>80</v>
      </c>
      <c r="AW4666" s="14" t="s">
        <v>33</v>
      </c>
      <c r="AX4666" s="14" t="s">
        <v>72</v>
      </c>
      <c r="AY4666" s="255" t="s">
        <v>180</v>
      </c>
    </row>
    <row r="4667" s="13" customFormat="1">
      <c r="A4667" s="13"/>
      <c r="B4667" s="235"/>
      <c r="C4667" s="236"/>
      <c r="D4667" s="228" t="s">
        <v>193</v>
      </c>
      <c r="E4667" s="237" t="s">
        <v>19</v>
      </c>
      <c r="F4667" s="238" t="s">
        <v>5004</v>
      </c>
      <c r="G4667" s="236"/>
      <c r="H4667" s="239">
        <v>3.3620000000000001</v>
      </c>
      <c r="I4667" s="240"/>
      <c r="J4667" s="236"/>
      <c r="K4667" s="236"/>
      <c r="L4667" s="241"/>
      <c r="M4667" s="242"/>
      <c r="N4667" s="243"/>
      <c r="O4667" s="243"/>
      <c r="P4667" s="243"/>
      <c r="Q4667" s="243"/>
      <c r="R4667" s="243"/>
      <c r="S4667" s="243"/>
      <c r="T4667" s="244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45" t="s">
        <v>193</v>
      </c>
      <c r="AU4667" s="245" t="s">
        <v>82</v>
      </c>
      <c r="AV4667" s="13" t="s">
        <v>82</v>
      </c>
      <c r="AW4667" s="13" t="s">
        <v>33</v>
      </c>
      <c r="AX4667" s="13" t="s">
        <v>72</v>
      </c>
      <c r="AY4667" s="245" t="s">
        <v>180</v>
      </c>
    </row>
    <row r="4668" s="16" customFormat="1">
      <c r="A4668" s="16"/>
      <c r="B4668" s="267"/>
      <c r="C4668" s="268"/>
      <c r="D4668" s="228" t="s">
        <v>193</v>
      </c>
      <c r="E4668" s="269" t="s">
        <v>19</v>
      </c>
      <c r="F4668" s="270" t="s">
        <v>473</v>
      </c>
      <c r="G4668" s="268"/>
      <c r="H4668" s="271">
        <v>23.111999999999998</v>
      </c>
      <c r="I4668" s="272"/>
      <c r="J4668" s="268"/>
      <c r="K4668" s="268"/>
      <c r="L4668" s="273"/>
      <c r="M4668" s="274"/>
      <c r="N4668" s="275"/>
      <c r="O4668" s="275"/>
      <c r="P4668" s="275"/>
      <c r="Q4668" s="275"/>
      <c r="R4668" s="275"/>
      <c r="S4668" s="275"/>
      <c r="T4668" s="276"/>
      <c r="U4668" s="16"/>
      <c r="V4668" s="16"/>
      <c r="W4668" s="16"/>
      <c r="X4668" s="16"/>
      <c r="Y4668" s="16"/>
      <c r="Z4668" s="16"/>
      <c r="AA4668" s="16"/>
      <c r="AB4668" s="16"/>
      <c r="AC4668" s="16"/>
      <c r="AD4668" s="16"/>
      <c r="AE4668" s="16"/>
      <c r="AT4668" s="277" t="s">
        <v>193</v>
      </c>
      <c r="AU4668" s="277" t="s">
        <v>82</v>
      </c>
      <c r="AV4668" s="16" t="s">
        <v>100</v>
      </c>
      <c r="AW4668" s="16" t="s">
        <v>33</v>
      </c>
      <c r="AX4668" s="16" t="s">
        <v>72</v>
      </c>
      <c r="AY4668" s="277" t="s">
        <v>180</v>
      </c>
    </row>
    <row r="4669" s="15" customFormat="1">
      <c r="A4669" s="15"/>
      <c r="B4669" s="256"/>
      <c r="C4669" s="257"/>
      <c r="D4669" s="228" t="s">
        <v>193</v>
      </c>
      <c r="E4669" s="258" t="s">
        <v>19</v>
      </c>
      <c r="F4669" s="259" t="s">
        <v>353</v>
      </c>
      <c r="G4669" s="257"/>
      <c r="H4669" s="260">
        <v>40.537999999999997</v>
      </c>
      <c r="I4669" s="261"/>
      <c r="J4669" s="257"/>
      <c r="K4669" s="257"/>
      <c r="L4669" s="262"/>
      <c r="M4669" s="263"/>
      <c r="N4669" s="264"/>
      <c r="O4669" s="264"/>
      <c r="P4669" s="264"/>
      <c r="Q4669" s="264"/>
      <c r="R4669" s="264"/>
      <c r="S4669" s="264"/>
      <c r="T4669" s="265"/>
      <c r="U4669" s="15"/>
      <c r="V4669" s="15"/>
      <c r="W4669" s="15"/>
      <c r="X4669" s="15"/>
      <c r="Y4669" s="15"/>
      <c r="Z4669" s="15"/>
      <c r="AA4669" s="15"/>
      <c r="AB4669" s="15"/>
      <c r="AC4669" s="15"/>
      <c r="AD4669" s="15"/>
      <c r="AE4669" s="15"/>
      <c r="AT4669" s="266" t="s">
        <v>193</v>
      </c>
      <c r="AU4669" s="266" t="s">
        <v>82</v>
      </c>
      <c r="AV4669" s="15" t="s">
        <v>187</v>
      </c>
      <c r="AW4669" s="15" t="s">
        <v>33</v>
      </c>
      <c r="AX4669" s="15" t="s">
        <v>80</v>
      </c>
      <c r="AY4669" s="266" t="s">
        <v>180</v>
      </c>
    </row>
    <row r="4670" s="2" customFormat="1" ht="16.5" customHeight="1">
      <c r="A4670" s="40"/>
      <c r="B4670" s="41"/>
      <c r="C4670" s="215" t="s">
        <v>5005</v>
      </c>
      <c r="D4670" s="215" t="s">
        <v>182</v>
      </c>
      <c r="E4670" s="216" t="s">
        <v>5006</v>
      </c>
      <c r="F4670" s="217" t="s">
        <v>5007</v>
      </c>
      <c r="G4670" s="218" t="s">
        <v>185</v>
      </c>
      <c r="H4670" s="219">
        <v>966.10000000000002</v>
      </c>
      <c r="I4670" s="220"/>
      <c r="J4670" s="221">
        <f>ROUND(I4670*H4670,2)</f>
        <v>0</v>
      </c>
      <c r="K4670" s="217" t="s">
        <v>186</v>
      </c>
      <c r="L4670" s="46"/>
      <c r="M4670" s="222" t="s">
        <v>19</v>
      </c>
      <c r="N4670" s="223" t="s">
        <v>43</v>
      </c>
      <c r="O4670" s="86"/>
      <c r="P4670" s="224">
        <f>O4670*H4670</f>
        <v>0</v>
      </c>
      <c r="Q4670" s="224">
        <v>0.00036000000000000002</v>
      </c>
      <c r="R4670" s="224">
        <f>Q4670*H4670</f>
        <v>0.34779600000000005</v>
      </c>
      <c r="S4670" s="224">
        <v>0</v>
      </c>
      <c r="T4670" s="225">
        <f>S4670*H4670</f>
        <v>0</v>
      </c>
      <c r="U4670" s="40"/>
      <c r="V4670" s="40"/>
      <c r="W4670" s="40"/>
      <c r="X4670" s="40"/>
      <c r="Y4670" s="40"/>
      <c r="Z4670" s="40"/>
      <c r="AA4670" s="40"/>
      <c r="AB4670" s="40"/>
      <c r="AC4670" s="40"/>
      <c r="AD4670" s="40"/>
      <c r="AE4670" s="40"/>
      <c r="AR4670" s="226" t="s">
        <v>286</v>
      </c>
      <c r="AT4670" s="226" t="s">
        <v>182</v>
      </c>
      <c r="AU4670" s="226" t="s">
        <v>82</v>
      </c>
      <c r="AY4670" s="19" t="s">
        <v>180</v>
      </c>
      <c r="BE4670" s="227">
        <f>IF(N4670="základní",J4670,0)</f>
        <v>0</v>
      </c>
      <c r="BF4670" s="227">
        <f>IF(N4670="snížená",J4670,0)</f>
        <v>0</v>
      </c>
      <c r="BG4670" s="227">
        <f>IF(N4670="zákl. přenesená",J4670,0)</f>
        <v>0</v>
      </c>
      <c r="BH4670" s="227">
        <f>IF(N4670="sníž. přenesená",J4670,0)</f>
        <v>0</v>
      </c>
      <c r="BI4670" s="227">
        <f>IF(N4670="nulová",J4670,0)</f>
        <v>0</v>
      </c>
      <c r="BJ4670" s="19" t="s">
        <v>80</v>
      </c>
      <c r="BK4670" s="227">
        <f>ROUND(I4670*H4670,2)</f>
        <v>0</v>
      </c>
      <c r="BL4670" s="19" t="s">
        <v>286</v>
      </c>
      <c r="BM4670" s="226" t="s">
        <v>5008</v>
      </c>
    </row>
    <row r="4671" s="2" customFormat="1">
      <c r="A4671" s="40"/>
      <c r="B4671" s="41"/>
      <c r="C4671" s="42"/>
      <c r="D4671" s="228" t="s">
        <v>189</v>
      </c>
      <c r="E4671" s="42"/>
      <c r="F4671" s="229" t="s">
        <v>5009</v>
      </c>
      <c r="G4671" s="42"/>
      <c r="H4671" s="42"/>
      <c r="I4671" s="230"/>
      <c r="J4671" s="42"/>
      <c r="K4671" s="42"/>
      <c r="L4671" s="46"/>
      <c r="M4671" s="231"/>
      <c r="N4671" s="232"/>
      <c r="O4671" s="86"/>
      <c r="P4671" s="86"/>
      <c r="Q4671" s="86"/>
      <c r="R4671" s="86"/>
      <c r="S4671" s="86"/>
      <c r="T4671" s="87"/>
      <c r="U4671" s="40"/>
      <c r="V4671" s="40"/>
      <c r="W4671" s="40"/>
      <c r="X4671" s="40"/>
      <c r="Y4671" s="40"/>
      <c r="Z4671" s="40"/>
      <c r="AA4671" s="40"/>
      <c r="AB4671" s="40"/>
      <c r="AC4671" s="40"/>
      <c r="AD4671" s="40"/>
      <c r="AE4671" s="40"/>
      <c r="AT4671" s="19" t="s">
        <v>189</v>
      </c>
      <c r="AU4671" s="19" t="s">
        <v>82</v>
      </c>
    </row>
    <row r="4672" s="2" customFormat="1">
      <c r="A4672" s="40"/>
      <c r="B4672" s="41"/>
      <c r="C4672" s="42"/>
      <c r="D4672" s="233" t="s">
        <v>191</v>
      </c>
      <c r="E4672" s="42"/>
      <c r="F4672" s="234" t="s">
        <v>5010</v>
      </c>
      <c r="G4672" s="42"/>
      <c r="H4672" s="42"/>
      <c r="I4672" s="230"/>
      <c r="J4672" s="42"/>
      <c r="K4672" s="42"/>
      <c r="L4672" s="46"/>
      <c r="M4672" s="231"/>
      <c r="N4672" s="232"/>
      <c r="O4672" s="86"/>
      <c r="P4672" s="86"/>
      <c r="Q4672" s="86"/>
      <c r="R4672" s="86"/>
      <c r="S4672" s="86"/>
      <c r="T4672" s="87"/>
      <c r="U4672" s="40"/>
      <c r="V4672" s="40"/>
      <c r="W4672" s="40"/>
      <c r="X4672" s="40"/>
      <c r="Y4672" s="40"/>
      <c r="Z4672" s="40"/>
      <c r="AA4672" s="40"/>
      <c r="AB4672" s="40"/>
      <c r="AC4672" s="40"/>
      <c r="AD4672" s="40"/>
      <c r="AE4672" s="40"/>
      <c r="AT4672" s="19" t="s">
        <v>191</v>
      </c>
      <c r="AU4672" s="19" t="s">
        <v>82</v>
      </c>
    </row>
    <row r="4673" s="13" customFormat="1">
      <c r="A4673" s="13"/>
      <c r="B4673" s="235"/>
      <c r="C4673" s="236"/>
      <c r="D4673" s="228" t="s">
        <v>193</v>
      </c>
      <c r="E4673" s="237" t="s">
        <v>19</v>
      </c>
      <c r="F4673" s="238" t="s">
        <v>5011</v>
      </c>
      <c r="G4673" s="236"/>
      <c r="H4673" s="239">
        <v>1054.8</v>
      </c>
      <c r="I4673" s="240"/>
      <c r="J4673" s="236"/>
      <c r="K4673" s="236"/>
      <c r="L4673" s="241"/>
      <c r="M4673" s="242"/>
      <c r="N4673" s="243"/>
      <c r="O4673" s="243"/>
      <c r="P4673" s="243"/>
      <c r="Q4673" s="243"/>
      <c r="R4673" s="243"/>
      <c r="S4673" s="243"/>
      <c r="T4673" s="244"/>
      <c r="U4673" s="13"/>
      <c r="V4673" s="13"/>
      <c r="W4673" s="13"/>
      <c r="X4673" s="13"/>
      <c r="Y4673" s="13"/>
      <c r="Z4673" s="13"/>
      <c r="AA4673" s="13"/>
      <c r="AB4673" s="13"/>
      <c r="AC4673" s="13"/>
      <c r="AD4673" s="13"/>
      <c r="AE4673" s="13"/>
      <c r="AT4673" s="245" t="s">
        <v>193</v>
      </c>
      <c r="AU4673" s="245" t="s">
        <v>82</v>
      </c>
      <c r="AV4673" s="13" t="s">
        <v>82</v>
      </c>
      <c r="AW4673" s="13" t="s">
        <v>33</v>
      </c>
      <c r="AX4673" s="13" t="s">
        <v>72</v>
      </c>
      <c r="AY4673" s="245" t="s">
        <v>180</v>
      </c>
    </row>
    <row r="4674" s="14" customFormat="1">
      <c r="A4674" s="14"/>
      <c r="B4674" s="246"/>
      <c r="C4674" s="247"/>
      <c r="D4674" s="228" t="s">
        <v>193</v>
      </c>
      <c r="E4674" s="248" t="s">
        <v>19</v>
      </c>
      <c r="F4674" s="249" t="s">
        <v>4996</v>
      </c>
      <c r="G4674" s="247"/>
      <c r="H4674" s="248" t="s">
        <v>19</v>
      </c>
      <c r="I4674" s="250"/>
      <c r="J4674" s="247"/>
      <c r="K4674" s="247"/>
      <c r="L4674" s="251"/>
      <c r="M4674" s="252"/>
      <c r="N4674" s="253"/>
      <c r="O4674" s="253"/>
      <c r="P4674" s="253"/>
      <c r="Q4674" s="253"/>
      <c r="R4674" s="253"/>
      <c r="S4674" s="253"/>
      <c r="T4674" s="254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T4674" s="255" t="s">
        <v>193</v>
      </c>
      <c r="AU4674" s="255" t="s">
        <v>82</v>
      </c>
      <c r="AV4674" s="14" t="s">
        <v>80</v>
      </c>
      <c r="AW4674" s="14" t="s">
        <v>33</v>
      </c>
      <c r="AX4674" s="14" t="s">
        <v>72</v>
      </c>
      <c r="AY4674" s="255" t="s">
        <v>180</v>
      </c>
    </row>
    <row r="4675" s="13" customFormat="1">
      <c r="A4675" s="13"/>
      <c r="B4675" s="235"/>
      <c r="C4675" s="236"/>
      <c r="D4675" s="228" t="s">
        <v>193</v>
      </c>
      <c r="E4675" s="237" t="s">
        <v>19</v>
      </c>
      <c r="F4675" s="238" t="s">
        <v>2577</v>
      </c>
      <c r="G4675" s="236"/>
      <c r="H4675" s="239">
        <v>-88.700000000000003</v>
      </c>
      <c r="I4675" s="240"/>
      <c r="J4675" s="236"/>
      <c r="K4675" s="236"/>
      <c r="L4675" s="241"/>
      <c r="M4675" s="242"/>
      <c r="N4675" s="243"/>
      <c r="O4675" s="243"/>
      <c r="P4675" s="243"/>
      <c r="Q4675" s="243"/>
      <c r="R4675" s="243"/>
      <c r="S4675" s="243"/>
      <c r="T4675" s="244"/>
      <c r="U4675" s="13"/>
      <c r="V4675" s="13"/>
      <c r="W4675" s="13"/>
      <c r="X4675" s="13"/>
      <c r="Y4675" s="13"/>
      <c r="Z4675" s="13"/>
      <c r="AA4675" s="13"/>
      <c r="AB4675" s="13"/>
      <c r="AC4675" s="13"/>
      <c r="AD4675" s="13"/>
      <c r="AE4675" s="13"/>
      <c r="AT4675" s="245" t="s">
        <v>193</v>
      </c>
      <c r="AU4675" s="245" t="s">
        <v>82</v>
      </c>
      <c r="AV4675" s="13" t="s">
        <v>82</v>
      </c>
      <c r="AW4675" s="13" t="s">
        <v>33</v>
      </c>
      <c r="AX4675" s="13" t="s">
        <v>72</v>
      </c>
      <c r="AY4675" s="245" t="s">
        <v>180</v>
      </c>
    </row>
    <row r="4676" s="15" customFormat="1">
      <c r="A4676" s="15"/>
      <c r="B4676" s="256"/>
      <c r="C4676" s="257"/>
      <c r="D4676" s="228" t="s">
        <v>193</v>
      </c>
      <c r="E4676" s="258" t="s">
        <v>19</v>
      </c>
      <c r="F4676" s="259" t="s">
        <v>353</v>
      </c>
      <c r="G4676" s="257"/>
      <c r="H4676" s="260">
        <v>966.09999999999991</v>
      </c>
      <c r="I4676" s="261"/>
      <c r="J4676" s="257"/>
      <c r="K4676" s="257"/>
      <c r="L4676" s="262"/>
      <c r="M4676" s="263"/>
      <c r="N4676" s="264"/>
      <c r="O4676" s="264"/>
      <c r="P4676" s="264"/>
      <c r="Q4676" s="264"/>
      <c r="R4676" s="264"/>
      <c r="S4676" s="264"/>
      <c r="T4676" s="265"/>
      <c r="U4676" s="15"/>
      <c r="V4676" s="15"/>
      <c r="W4676" s="15"/>
      <c r="X4676" s="15"/>
      <c r="Y4676" s="15"/>
      <c r="Z4676" s="15"/>
      <c r="AA4676" s="15"/>
      <c r="AB4676" s="15"/>
      <c r="AC4676" s="15"/>
      <c r="AD4676" s="15"/>
      <c r="AE4676" s="15"/>
      <c r="AT4676" s="266" t="s">
        <v>193</v>
      </c>
      <c r="AU4676" s="266" t="s">
        <v>82</v>
      </c>
      <c r="AV4676" s="15" t="s">
        <v>187</v>
      </c>
      <c r="AW4676" s="15" t="s">
        <v>33</v>
      </c>
      <c r="AX4676" s="15" t="s">
        <v>80</v>
      </c>
      <c r="AY4676" s="266" t="s">
        <v>180</v>
      </c>
    </row>
    <row r="4677" s="2" customFormat="1" ht="16.5" customHeight="1">
      <c r="A4677" s="40"/>
      <c r="B4677" s="41"/>
      <c r="C4677" s="215" t="s">
        <v>5012</v>
      </c>
      <c r="D4677" s="215" t="s">
        <v>182</v>
      </c>
      <c r="E4677" s="216" t="s">
        <v>5013</v>
      </c>
      <c r="F4677" s="217" t="s">
        <v>5014</v>
      </c>
      <c r="G4677" s="218" t="s">
        <v>185</v>
      </c>
      <c r="H4677" s="219">
        <v>165.22900000000001</v>
      </c>
      <c r="I4677" s="220"/>
      <c r="J4677" s="221">
        <f>ROUND(I4677*H4677,2)</f>
        <v>0</v>
      </c>
      <c r="K4677" s="217" t="s">
        <v>186</v>
      </c>
      <c r="L4677" s="46"/>
      <c r="M4677" s="222" t="s">
        <v>19</v>
      </c>
      <c r="N4677" s="223" t="s">
        <v>43</v>
      </c>
      <c r="O4677" s="86"/>
      <c r="P4677" s="224">
        <f>O4677*H4677</f>
        <v>0</v>
      </c>
      <c r="Q4677" s="224">
        <v>0.00033</v>
      </c>
      <c r="R4677" s="224">
        <f>Q4677*H4677</f>
        <v>0.054525570000000002</v>
      </c>
      <c r="S4677" s="224">
        <v>0</v>
      </c>
      <c r="T4677" s="225">
        <f>S4677*H4677</f>
        <v>0</v>
      </c>
      <c r="U4677" s="40"/>
      <c r="V4677" s="40"/>
      <c r="W4677" s="40"/>
      <c r="X4677" s="40"/>
      <c r="Y4677" s="40"/>
      <c r="Z4677" s="40"/>
      <c r="AA4677" s="40"/>
      <c r="AB4677" s="40"/>
      <c r="AC4677" s="40"/>
      <c r="AD4677" s="40"/>
      <c r="AE4677" s="40"/>
      <c r="AR4677" s="226" t="s">
        <v>286</v>
      </c>
      <c r="AT4677" s="226" t="s">
        <v>182</v>
      </c>
      <c r="AU4677" s="226" t="s">
        <v>82</v>
      </c>
      <c r="AY4677" s="19" t="s">
        <v>180</v>
      </c>
      <c r="BE4677" s="227">
        <f>IF(N4677="základní",J4677,0)</f>
        <v>0</v>
      </c>
      <c r="BF4677" s="227">
        <f>IF(N4677="snížená",J4677,0)</f>
        <v>0</v>
      </c>
      <c r="BG4677" s="227">
        <f>IF(N4677="zákl. přenesená",J4677,0)</f>
        <v>0</v>
      </c>
      <c r="BH4677" s="227">
        <f>IF(N4677="sníž. přenesená",J4677,0)</f>
        <v>0</v>
      </c>
      <c r="BI4677" s="227">
        <f>IF(N4677="nulová",J4677,0)</f>
        <v>0</v>
      </c>
      <c r="BJ4677" s="19" t="s">
        <v>80</v>
      </c>
      <c r="BK4677" s="227">
        <f>ROUND(I4677*H4677,2)</f>
        <v>0</v>
      </c>
      <c r="BL4677" s="19" t="s">
        <v>286</v>
      </c>
      <c r="BM4677" s="226" t="s">
        <v>5015</v>
      </c>
    </row>
    <row r="4678" s="2" customFormat="1">
      <c r="A4678" s="40"/>
      <c r="B4678" s="41"/>
      <c r="C4678" s="42"/>
      <c r="D4678" s="228" t="s">
        <v>189</v>
      </c>
      <c r="E4678" s="42"/>
      <c r="F4678" s="229" t="s">
        <v>5016</v>
      </c>
      <c r="G4678" s="42"/>
      <c r="H4678" s="42"/>
      <c r="I4678" s="230"/>
      <c r="J4678" s="42"/>
      <c r="K4678" s="42"/>
      <c r="L4678" s="46"/>
      <c r="M4678" s="231"/>
      <c r="N4678" s="232"/>
      <c r="O4678" s="86"/>
      <c r="P4678" s="86"/>
      <c r="Q4678" s="86"/>
      <c r="R4678" s="86"/>
      <c r="S4678" s="86"/>
      <c r="T4678" s="87"/>
      <c r="U4678" s="40"/>
      <c r="V4678" s="40"/>
      <c r="W4678" s="40"/>
      <c r="X4678" s="40"/>
      <c r="Y4678" s="40"/>
      <c r="Z4678" s="40"/>
      <c r="AA4678" s="40"/>
      <c r="AB4678" s="40"/>
      <c r="AC4678" s="40"/>
      <c r="AD4678" s="40"/>
      <c r="AE4678" s="40"/>
      <c r="AT4678" s="19" t="s">
        <v>189</v>
      </c>
      <c r="AU4678" s="19" t="s">
        <v>82</v>
      </c>
    </row>
    <row r="4679" s="2" customFormat="1">
      <c r="A4679" s="40"/>
      <c r="B4679" s="41"/>
      <c r="C4679" s="42"/>
      <c r="D4679" s="233" t="s">
        <v>191</v>
      </c>
      <c r="E4679" s="42"/>
      <c r="F4679" s="234" t="s">
        <v>5017</v>
      </c>
      <c r="G4679" s="42"/>
      <c r="H4679" s="42"/>
      <c r="I4679" s="230"/>
      <c r="J4679" s="42"/>
      <c r="K4679" s="42"/>
      <c r="L4679" s="46"/>
      <c r="M4679" s="231"/>
      <c r="N4679" s="232"/>
      <c r="O4679" s="86"/>
      <c r="P4679" s="86"/>
      <c r="Q4679" s="86"/>
      <c r="R4679" s="86"/>
      <c r="S4679" s="86"/>
      <c r="T4679" s="87"/>
      <c r="U4679" s="40"/>
      <c r="V4679" s="40"/>
      <c r="W4679" s="40"/>
      <c r="X4679" s="40"/>
      <c r="Y4679" s="40"/>
      <c r="Z4679" s="40"/>
      <c r="AA4679" s="40"/>
      <c r="AB4679" s="40"/>
      <c r="AC4679" s="40"/>
      <c r="AD4679" s="40"/>
      <c r="AE4679" s="40"/>
      <c r="AT4679" s="19" t="s">
        <v>191</v>
      </c>
      <c r="AU4679" s="19" t="s">
        <v>82</v>
      </c>
    </row>
    <row r="4680" s="14" customFormat="1">
      <c r="A4680" s="14"/>
      <c r="B4680" s="246"/>
      <c r="C4680" s="247"/>
      <c r="D4680" s="228" t="s">
        <v>193</v>
      </c>
      <c r="E4680" s="248" t="s">
        <v>19</v>
      </c>
      <c r="F4680" s="249" t="s">
        <v>2608</v>
      </c>
      <c r="G4680" s="247"/>
      <c r="H4680" s="248" t="s">
        <v>19</v>
      </c>
      <c r="I4680" s="250"/>
      <c r="J4680" s="247"/>
      <c r="K4680" s="247"/>
      <c r="L4680" s="251"/>
      <c r="M4680" s="252"/>
      <c r="N4680" s="253"/>
      <c r="O4680" s="253"/>
      <c r="P4680" s="253"/>
      <c r="Q4680" s="253"/>
      <c r="R4680" s="253"/>
      <c r="S4680" s="253"/>
      <c r="T4680" s="254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T4680" s="255" t="s">
        <v>193</v>
      </c>
      <c r="AU4680" s="255" t="s">
        <v>82</v>
      </c>
      <c r="AV4680" s="14" t="s">
        <v>80</v>
      </c>
      <c r="AW4680" s="14" t="s">
        <v>33</v>
      </c>
      <c r="AX4680" s="14" t="s">
        <v>72</v>
      </c>
      <c r="AY4680" s="255" t="s">
        <v>180</v>
      </c>
    </row>
    <row r="4681" s="13" customFormat="1">
      <c r="A4681" s="13"/>
      <c r="B4681" s="235"/>
      <c r="C4681" s="236"/>
      <c r="D4681" s="228" t="s">
        <v>193</v>
      </c>
      <c r="E4681" s="237" t="s">
        <v>19</v>
      </c>
      <c r="F4681" s="238" t="s">
        <v>5018</v>
      </c>
      <c r="G4681" s="236"/>
      <c r="H4681" s="239">
        <v>66.765000000000001</v>
      </c>
      <c r="I4681" s="240"/>
      <c r="J4681" s="236"/>
      <c r="K4681" s="236"/>
      <c r="L4681" s="241"/>
      <c r="M4681" s="242"/>
      <c r="N4681" s="243"/>
      <c r="O4681" s="243"/>
      <c r="P4681" s="243"/>
      <c r="Q4681" s="243"/>
      <c r="R4681" s="243"/>
      <c r="S4681" s="243"/>
      <c r="T4681" s="244"/>
      <c r="U4681" s="13"/>
      <c r="V4681" s="13"/>
      <c r="W4681" s="13"/>
      <c r="X4681" s="13"/>
      <c r="Y4681" s="13"/>
      <c r="Z4681" s="13"/>
      <c r="AA4681" s="13"/>
      <c r="AB4681" s="13"/>
      <c r="AC4681" s="13"/>
      <c r="AD4681" s="13"/>
      <c r="AE4681" s="13"/>
      <c r="AT4681" s="245" t="s">
        <v>193</v>
      </c>
      <c r="AU4681" s="245" t="s">
        <v>82</v>
      </c>
      <c r="AV4681" s="13" t="s">
        <v>82</v>
      </c>
      <c r="AW4681" s="13" t="s">
        <v>33</v>
      </c>
      <c r="AX4681" s="13" t="s">
        <v>72</v>
      </c>
      <c r="AY4681" s="245" t="s">
        <v>180</v>
      </c>
    </row>
    <row r="4682" s="14" customFormat="1">
      <c r="A4682" s="14"/>
      <c r="B4682" s="246"/>
      <c r="C4682" s="247"/>
      <c r="D4682" s="228" t="s">
        <v>193</v>
      </c>
      <c r="E4682" s="248" t="s">
        <v>19</v>
      </c>
      <c r="F4682" s="249" t="s">
        <v>2610</v>
      </c>
      <c r="G4682" s="247"/>
      <c r="H4682" s="248" t="s">
        <v>19</v>
      </c>
      <c r="I4682" s="250"/>
      <c r="J4682" s="247"/>
      <c r="K4682" s="247"/>
      <c r="L4682" s="251"/>
      <c r="M4682" s="252"/>
      <c r="N4682" s="253"/>
      <c r="O4682" s="253"/>
      <c r="P4682" s="253"/>
      <c r="Q4682" s="253"/>
      <c r="R4682" s="253"/>
      <c r="S4682" s="253"/>
      <c r="T4682" s="254"/>
      <c r="U4682" s="14"/>
      <c r="V4682" s="14"/>
      <c r="W4682" s="14"/>
      <c r="X4682" s="14"/>
      <c r="Y4682" s="14"/>
      <c r="Z4682" s="14"/>
      <c r="AA4682" s="14"/>
      <c r="AB4682" s="14"/>
      <c r="AC4682" s="14"/>
      <c r="AD4682" s="14"/>
      <c r="AE4682" s="14"/>
      <c r="AT4682" s="255" t="s">
        <v>193</v>
      </c>
      <c r="AU4682" s="255" t="s">
        <v>82</v>
      </c>
      <c r="AV4682" s="14" t="s">
        <v>80</v>
      </c>
      <c r="AW4682" s="14" t="s">
        <v>33</v>
      </c>
      <c r="AX4682" s="14" t="s">
        <v>72</v>
      </c>
      <c r="AY4682" s="255" t="s">
        <v>180</v>
      </c>
    </row>
    <row r="4683" s="13" customFormat="1">
      <c r="A4683" s="13"/>
      <c r="B4683" s="235"/>
      <c r="C4683" s="236"/>
      <c r="D4683" s="228" t="s">
        <v>193</v>
      </c>
      <c r="E4683" s="237" t="s">
        <v>19</v>
      </c>
      <c r="F4683" s="238" t="s">
        <v>5019</v>
      </c>
      <c r="G4683" s="236"/>
      <c r="H4683" s="239">
        <v>-18.164999999999999</v>
      </c>
      <c r="I4683" s="240"/>
      <c r="J4683" s="236"/>
      <c r="K4683" s="236"/>
      <c r="L4683" s="241"/>
      <c r="M4683" s="242"/>
      <c r="N4683" s="243"/>
      <c r="O4683" s="243"/>
      <c r="P4683" s="243"/>
      <c r="Q4683" s="243"/>
      <c r="R4683" s="243"/>
      <c r="S4683" s="243"/>
      <c r="T4683" s="244"/>
      <c r="U4683" s="13"/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3"/>
      <c r="AT4683" s="245" t="s">
        <v>193</v>
      </c>
      <c r="AU4683" s="245" t="s">
        <v>82</v>
      </c>
      <c r="AV4683" s="13" t="s">
        <v>82</v>
      </c>
      <c r="AW4683" s="13" t="s">
        <v>33</v>
      </c>
      <c r="AX4683" s="13" t="s">
        <v>72</v>
      </c>
      <c r="AY4683" s="245" t="s">
        <v>180</v>
      </c>
    </row>
    <row r="4684" s="14" customFormat="1">
      <c r="A4684" s="14"/>
      <c r="B4684" s="246"/>
      <c r="C4684" s="247"/>
      <c r="D4684" s="228" t="s">
        <v>193</v>
      </c>
      <c r="E4684" s="248" t="s">
        <v>19</v>
      </c>
      <c r="F4684" s="249" t="s">
        <v>2612</v>
      </c>
      <c r="G4684" s="247"/>
      <c r="H4684" s="248" t="s">
        <v>19</v>
      </c>
      <c r="I4684" s="250"/>
      <c r="J4684" s="247"/>
      <c r="K4684" s="247"/>
      <c r="L4684" s="251"/>
      <c r="M4684" s="252"/>
      <c r="N4684" s="253"/>
      <c r="O4684" s="253"/>
      <c r="P4684" s="253"/>
      <c r="Q4684" s="253"/>
      <c r="R4684" s="253"/>
      <c r="S4684" s="253"/>
      <c r="T4684" s="254"/>
      <c r="U4684" s="14"/>
      <c r="V4684" s="14"/>
      <c r="W4684" s="14"/>
      <c r="X4684" s="14"/>
      <c r="Y4684" s="14"/>
      <c r="Z4684" s="14"/>
      <c r="AA4684" s="14"/>
      <c r="AB4684" s="14"/>
      <c r="AC4684" s="14"/>
      <c r="AD4684" s="14"/>
      <c r="AE4684" s="14"/>
      <c r="AT4684" s="255" t="s">
        <v>193</v>
      </c>
      <c r="AU4684" s="255" t="s">
        <v>82</v>
      </c>
      <c r="AV4684" s="14" t="s">
        <v>80</v>
      </c>
      <c r="AW4684" s="14" t="s">
        <v>33</v>
      </c>
      <c r="AX4684" s="14" t="s">
        <v>72</v>
      </c>
      <c r="AY4684" s="255" t="s">
        <v>180</v>
      </c>
    </row>
    <row r="4685" s="13" customFormat="1">
      <c r="A4685" s="13"/>
      <c r="B4685" s="235"/>
      <c r="C4685" s="236"/>
      <c r="D4685" s="228" t="s">
        <v>193</v>
      </c>
      <c r="E4685" s="237" t="s">
        <v>19</v>
      </c>
      <c r="F4685" s="238" t="s">
        <v>5020</v>
      </c>
      <c r="G4685" s="236"/>
      <c r="H4685" s="239">
        <v>28.170000000000002</v>
      </c>
      <c r="I4685" s="240"/>
      <c r="J4685" s="236"/>
      <c r="K4685" s="236"/>
      <c r="L4685" s="241"/>
      <c r="M4685" s="242"/>
      <c r="N4685" s="243"/>
      <c r="O4685" s="243"/>
      <c r="P4685" s="243"/>
      <c r="Q4685" s="243"/>
      <c r="R4685" s="243"/>
      <c r="S4685" s="243"/>
      <c r="T4685" s="244"/>
      <c r="U4685" s="13"/>
      <c r="V4685" s="13"/>
      <c r="W4685" s="13"/>
      <c r="X4685" s="13"/>
      <c r="Y4685" s="13"/>
      <c r="Z4685" s="13"/>
      <c r="AA4685" s="13"/>
      <c r="AB4685" s="13"/>
      <c r="AC4685" s="13"/>
      <c r="AD4685" s="13"/>
      <c r="AE4685" s="13"/>
      <c r="AT4685" s="245" t="s">
        <v>193</v>
      </c>
      <c r="AU4685" s="245" t="s">
        <v>82</v>
      </c>
      <c r="AV4685" s="13" t="s">
        <v>82</v>
      </c>
      <c r="AW4685" s="13" t="s">
        <v>33</v>
      </c>
      <c r="AX4685" s="13" t="s">
        <v>72</v>
      </c>
      <c r="AY4685" s="245" t="s">
        <v>180</v>
      </c>
    </row>
    <row r="4686" s="14" customFormat="1">
      <c r="A4686" s="14"/>
      <c r="B4686" s="246"/>
      <c r="C4686" s="247"/>
      <c r="D4686" s="228" t="s">
        <v>193</v>
      </c>
      <c r="E4686" s="248" t="s">
        <v>19</v>
      </c>
      <c r="F4686" s="249" t="s">
        <v>5021</v>
      </c>
      <c r="G4686" s="247"/>
      <c r="H4686" s="248" t="s">
        <v>19</v>
      </c>
      <c r="I4686" s="250"/>
      <c r="J4686" s="247"/>
      <c r="K4686" s="247"/>
      <c r="L4686" s="251"/>
      <c r="M4686" s="252"/>
      <c r="N4686" s="253"/>
      <c r="O4686" s="253"/>
      <c r="P4686" s="253"/>
      <c r="Q4686" s="253"/>
      <c r="R4686" s="253"/>
      <c r="S4686" s="253"/>
      <c r="T4686" s="254"/>
      <c r="U4686" s="14"/>
      <c r="V4686" s="14"/>
      <c r="W4686" s="14"/>
      <c r="X4686" s="14"/>
      <c r="Y4686" s="14"/>
      <c r="Z4686" s="14"/>
      <c r="AA4686" s="14"/>
      <c r="AB4686" s="14"/>
      <c r="AC4686" s="14"/>
      <c r="AD4686" s="14"/>
      <c r="AE4686" s="14"/>
      <c r="AT4686" s="255" t="s">
        <v>193</v>
      </c>
      <c r="AU4686" s="255" t="s">
        <v>82</v>
      </c>
      <c r="AV4686" s="14" t="s">
        <v>80</v>
      </c>
      <c r="AW4686" s="14" t="s">
        <v>33</v>
      </c>
      <c r="AX4686" s="14" t="s">
        <v>72</v>
      </c>
      <c r="AY4686" s="255" t="s">
        <v>180</v>
      </c>
    </row>
    <row r="4687" s="13" customFormat="1">
      <c r="A4687" s="13"/>
      <c r="B4687" s="235"/>
      <c r="C4687" s="236"/>
      <c r="D4687" s="228" t="s">
        <v>193</v>
      </c>
      <c r="E4687" s="237" t="s">
        <v>19</v>
      </c>
      <c r="F4687" s="238" t="s">
        <v>5022</v>
      </c>
      <c r="G4687" s="236"/>
      <c r="H4687" s="239">
        <v>12.300000000000001</v>
      </c>
      <c r="I4687" s="240"/>
      <c r="J4687" s="236"/>
      <c r="K4687" s="236"/>
      <c r="L4687" s="241"/>
      <c r="M4687" s="242"/>
      <c r="N4687" s="243"/>
      <c r="O4687" s="243"/>
      <c r="P4687" s="243"/>
      <c r="Q4687" s="243"/>
      <c r="R4687" s="243"/>
      <c r="S4687" s="243"/>
      <c r="T4687" s="244"/>
      <c r="U4687" s="13"/>
      <c r="V4687" s="13"/>
      <c r="W4687" s="13"/>
      <c r="X4687" s="13"/>
      <c r="Y4687" s="13"/>
      <c r="Z4687" s="13"/>
      <c r="AA4687" s="13"/>
      <c r="AB4687" s="13"/>
      <c r="AC4687" s="13"/>
      <c r="AD4687" s="13"/>
      <c r="AE4687" s="13"/>
      <c r="AT4687" s="245" t="s">
        <v>193</v>
      </c>
      <c r="AU4687" s="245" t="s">
        <v>82</v>
      </c>
      <c r="AV4687" s="13" t="s">
        <v>82</v>
      </c>
      <c r="AW4687" s="13" t="s">
        <v>33</v>
      </c>
      <c r="AX4687" s="13" t="s">
        <v>72</v>
      </c>
      <c r="AY4687" s="245" t="s">
        <v>180</v>
      </c>
    </row>
    <row r="4688" s="13" customFormat="1">
      <c r="A4688" s="13"/>
      <c r="B4688" s="235"/>
      <c r="C4688" s="236"/>
      <c r="D4688" s="228" t="s">
        <v>193</v>
      </c>
      <c r="E4688" s="237" t="s">
        <v>19</v>
      </c>
      <c r="F4688" s="238" t="s">
        <v>5023</v>
      </c>
      <c r="G4688" s="236"/>
      <c r="H4688" s="239">
        <v>-1.696</v>
      </c>
      <c r="I4688" s="240"/>
      <c r="J4688" s="236"/>
      <c r="K4688" s="236"/>
      <c r="L4688" s="241"/>
      <c r="M4688" s="242"/>
      <c r="N4688" s="243"/>
      <c r="O4688" s="243"/>
      <c r="P4688" s="243"/>
      <c r="Q4688" s="243"/>
      <c r="R4688" s="243"/>
      <c r="S4688" s="243"/>
      <c r="T4688" s="244"/>
      <c r="U4688" s="13"/>
      <c r="V4688" s="13"/>
      <c r="W4688" s="13"/>
      <c r="X4688" s="13"/>
      <c r="Y4688" s="13"/>
      <c r="Z4688" s="13"/>
      <c r="AA4688" s="13"/>
      <c r="AB4688" s="13"/>
      <c r="AC4688" s="13"/>
      <c r="AD4688" s="13"/>
      <c r="AE4688" s="13"/>
      <c r="AT4688" s="245" t="s">
        <v>193</v>
      </c>
      <c r="AU4688" s="245" t="s">
        <v>82</v>
      </c>
      <c r="AV4688" s="13" t="s">
        <v>82</v>
      </c>
      <c r="AW4688" s="13" t="s">
        <v>33</v>
      </c>
      <c r="AX4688" s="13" t="s">
        <v>72</v>
      </c>
      <c r="AY4688" s="245" t="s">
        <v>180</v>
      </c>
    </row>
    <row r="4689" s="13" customFormat="1">
      <c r="A4689" s="13"/>
      <c r="B4689" s="235"/>
      <c r="C4689" s="236"/>
      <c r="D4689" s="228" t="s">
        <v>193</v>
      </c>
      <c r="E4689" s="237" t="s">
        <v>19</v>
      </c>
      <c r="F4689" s="238" t="s">
        <v>5024</v>
      </c>
      <c r="G4689" s="236"/>
      <c r="H4689" s="239">
        <v>-1.7689999999999999</v>
      </c>
      <c r="I4689" s="240"/>
      <c r="J4689" s="236"/>
      <c r="K4689" s="236"/>
      <c r="L4689" s="241"/>
      <c r="M4689" s="242"/>
      <c r="N4689" s="243"/>
      <c r="O4689" s="243"/>
      <c r="P4689" s="243"/>
      <c r="Q4689" s="243"/>
      <c r="R4689" s="243"/>
      <c r="S4689" s="243"/>
      <c r="T4689" s="244"/>
      <c r="U4689" s="13"/>
      <c r="V4689" s="13"/>
      <c r="W4689" s="13"/>
      <c r="X4689" s="13"/>
      <c r="Y4689" s="13"/>
      <c r="Z4689" s="13"/>
      <c r="AA4689" s="13"/>
      <c r="AB4689" s="13"/>
      <c r="AC4689" s="13"/>
      <c r="AD4689" s="13"/>
      <c r="AE4689" s="13"/>
      <c r="AT4689" s="245" t="s">
        <v>193</v>
      </c>
      <c r="AU4689" s="245" t="s">
        <v>82</v>
      </c>
      <c r="AV4689" s="13" t="s">
        <v>82</v>
      </c>
      <c r="AW4689" s="13" t="s">
        <v>33</v>
      </c>
      <c r="AX4689" s="13" t="s">
        <v>72</v>
      </c>
      <c r="AY4689" s="245" t="s">
        <v>180</v>
      </c>
    </row>
    <row r="4690" s="13" customFormat="1">
      <c r="A4690" s="13"/>
      <c r="B4690" s="235"/>
      <c r="C4690" s="236"/>
      <c r="D4690" s="228" t="s">
        <v>193</v>
      </c>
      <c r="E4690" s="237" t="s">
        <v>19</v>
      </c>
      <c r="F4690" s="238" t="s">
        <v>5025</v>
      </c>
      <c r="G4690" s="236"/>
      <c r="H4690" s="239">
        <v>-2.3799999999999999</v>
      </c>
      <c r="I4690" s="240"/>
      <c r="J4690" s="236"/>
      <c r="K4690" s="236"/>
      <c r="L4690" s="241"/>
      <c r="M4690" s="242"/>
      <c r="N4690" s="243"/>
      <c r="O4690" s="243"/>
      <c r="P4690" s="243"/>
      <c r="Q4690" s="243"/>
      <c r="R4690" s="243"/>
      <c r="S4690" s="243"/>
      <c r="T4690" s="244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45" t="s">
        <v>193</v>
      </c>
      <c r="AU4690" s="245" t="s">
        <v>82</v>
      </c>
      <c r="AV4690" s="13" t="s">
        <v>82</v>
      </c>
      <c r="AW4690" s="13" t="s">
        <v>33</v>
      </c>
      <c r="AX4690" s="13" t="s">
        <v>72</v>
      </c>
      <c r="AY4690" s="245" t="s">
        <v>180</v>
      </c>
    </row>
    <row r="4691" s="13" customFormat="1">
      <c r="A4691" s="13"/>
      <c r="B4691" s="235"/>
      <c r="C4691" s="236"/>
      <c r="D4691" s="228" t="s">
        <v>193</v>
      </c>
      <c r="E4691" s="237" t="s">
        <v>19</v>
      </c>
      <c r="F4691" s="238" t="s">
        <v>5026</v>
      </c>
      <c r="G4691" s="236"/>
      <c r="H4691" s="239">
        <v>-2.1339999999999999</v>
      </c>
      <c r="I4691" s="240"/>
      <c r="J4691" s="236"/>
      <c r="K4691" s="236"/>
      <c r="L4691" s="241"/>
      <c r="M4691" s="242"/>
      <c r="N4691" s="243"/>
      <c r="O4691" s="243"/>
      <c r="P4691" s="243"/>
      <c r="Q4691" s="243"/>
      <c r="R4691" s="243"/>
      <c r="S4691" s="243"/>
      <c r="T4691" s="244"/>
      <c r="U4691" s="13"/>
      <c r="V4691" s="13"/>
      <c r="W4691" s="13"/>
      <c r="X4691" s="13"/>
      <c r="Y4691" s="13"/>
      <c r="Z4691" s="13"/>
      <c r="AA4691" s="13"/>
      <c r="AB4691" s="13"/>
      <c r="AC4691" s="13"/>
      <c r="AD4691" s="13"/>
      <c r="AE4691" s="13"/>
      <c r="AT4691" s="245" t="s">
        <v>193</v>
      </c>
      <c r="AU4691" s="245" t="s">
        <v>82</v>
      </c>
      <c r="AV4691" s="13" t="s">
        <v>82</v>
      </c>
      <c r="AW4691" s="13" t="s">
        <v>33</v>
      </c>
      <c r="AX4691" s="13" t="s">
        <v>72</v>
      </c>
      <c r="AY4691" s="245" t="s">
        <v>180</v>
      </c>
    </row>
    <row r="4692" s="13" customFormat="1">
      <c r="A4692" s="13"/>
      <c r="B4692" s="235"/>
      <c r="C4692" s="236"/>
      <c r="D4692" s="228" t="s">
        <v>193</v>
      </c>
      <c r="E4692" s="237" t="s">
        <v>19</v>
      </c>
      <c r="F4692" s="238" t="s">
        <v>5027</v>
      </c>
      <c r="G4692" s="236"/>
      <c r="H4692" s="239">
        <v>-1.663</v>
      </c>
      <c r="I4692" s="240"/>
      <c r="J4692" s="236"/>
      <c r="K4692" s="236"/>
      <c r="L4692" s="241"/>
      <c r="M4692" s="242"/>
      <c r="N4692" s="243"/>
      <c r="O4692" s="243"/>
      <c r="P4692" s="243"/>
      <c r="Q4692" s="243"/>
      <c r="R4692" s="243"/>
      <c r="S4692" s="243"/>
      <c r="T4692" s="244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45" t="s">
        <v>193</v>
      </c>
      <c r="AU4692" s="245" t="s">
        <v>82</v>
      </c>
      <c r="AV4692" s="13" t="s">
        <v>82</v>
      </c>
      <c r="AW4692" s="13" t="s">
        <v>33</v>
      </c>
      <c r="AX4692" s="13" t="s">
        <v>72</v>
      </c>
      <c r="AY4692" s="245" t="s">
        <v>180</v>
      </c>
    </row>
    <row r="4693" s="13" customFormat="1">
      <c r="A4693" s="13"/>
      <c r="B4693" s="235"/>
      <c r="C4693" s="236"/>
      <c r="D4693" s="228" t="s">
        <v>193</v>
      </c>
      <c r="E4693" s="237" t="s">
        <v>19</v>
      </c>
      <c r="F4693" s="238" t="s">
        <v>5028</v>
      </c>
      <c r="G4693" s="236"/>
      <c r="H4693" s="239">
        <v>-1.325</v>
      </c>
      <c r="I4693" s="240"/>
      <c r="J4693" s="236"/>
      <c r="K4693" s="236"/>
      <c r="L4693" s="241"/>
      <c r="M4693" s="242"/>
      <c r="N4693" s="243"/>
      <c r="O4693" s="243"/>
      <c r="P4693" s="243"/>
      <c r="Q4693" s="243"/>
      <c r="R4693" s="243"/>
      <c r="S4693" s="243"/>
      <c r="T4693" s="244"/>
      <c r="U4693" s="13"/>
      <c r="V4693" s="13"/>
      <c r="W4693" s="13"/>
      <c r="X4693" s="13"/>
      <c r="Y4693" s="13"/>
      <c r="Z4693" s="13"/>
      <c r="AA4693" s="13"/>
      <c r="AB4693" s="13"/>
      <c r="AC4693" s="13"/>
      <c r="AD4693" s="13"/>
      <c r="AE4693" s="13"/>
      <c r="AT4693" s="245" t="s">
        <v>193</v>
      </c>
      <c r="AU4693" s="245" t="s">
        <v>82</v>
      </c>
      <c r="AV4693" s="13" t="s">
        <v>82</v>
      </c>
      <c r="AW4693" s="13" t="s">
        <v>33</v>
      </c>
      <c r="AX4693" s="13" t="s">
        <v>72</v>
      </c>
      <c r="AY4693" s="245" t="s">
        <v>180</v>
      </c>
    </row>
    <row r="4694" s="13" customFormat="1">
      <c r="A4694" s="13"/>
      <c r="B4694" s="235"/>
      <c r="C4694" s="236"/>
      <c r="D4694" s="228" t="s">
        <v>193</v>
      </c>
      <c r="E4694" s="237" t="s">
        <v>19</v>
      </c>
      <c r="F4694" s="238" t="s">
        <v>5029</v>
      </c>
      <c r="G4694" s="236"/>
      <c r="H4694" s="239">
        <v>-1.9930000000000001</v>
      </c>
      <c r="I4694" s="240"/>
      <c r="J4694" s="236"/>
      <c r="K4694" s="236"/>
      <c r="L4694" s="241"/>
      <c r="M4694" s="242"/>
      <c r="N4694" s="243"/>
      <c r="O4694" s="243"/>
      <c r="P4694" s="243"/>
      <c r="Q4694" s="243"/>
      <c r="R4694" s="243"/>
      <c r="S4694" s="243"/>
      <c r="T4694" s="244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45" t="s">
        <v>193</v>
      </c>
      <c r="AU4694" s="245" t="s">
        <v>82</v>
      </c>
      <c r="AV4694" s="13" t="s">
        <v>82</v>
      </c>
      <c r="AW4694" s="13" t="s">
        <v>33</v>
      </c>
      <c r="AX4694" s="13" t="s">
        <v>72</v>
      </c>
      <c r="AY4694" s="245" t="s">
        <v>180</v>
      </c>
    </row>
    <row r="4695" s="14" customFormat="1">
      <c r="A4695" s="14"/>
      <c r="B4695" s="246"/>
      <c r="C4695" s="247"/>
      <c r="D4695" s="228" t="s">
        <v>193</v>
      </c>
      <c r="E4695" s="248" t="s">
        <v>19</v>
      </c>
      <c r="F4695" s="249" t="s">
        <v>5030</v>
      </c>
      <c r="G4695" s="247"/>
      <c r="H4695" s="248" t="s">
        <v>19</v>
      </c>
      <c r="I4695" s="250"/>
      <c r="J4695" s="247"/>
      <c r="K4695" s="247"/>
      <c r="L4695" s="251"/>
      <c r="M4695" s="252"/>
      <c r="N4695" s="253"/>
      <c r="O4695" s="253"/>
      <c r="P4695" s="253"/>
      <c r="Q4695" s="253"/>
      <c r="R4695" s="253"/>
      <c r="S4695" s="253"/>
      <c r="T4695" s="254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T4695" s="255" t="s">
        <v>193</v>
      </c>
      <c r="AU4695" s="255" t="s">
        <v>82</v>
      </c>
      <c r="AV4695" s="14" t="s">
        <v>80</v>
      </c>
      <c r="AW4695" s="14" t="s">
        <v>33</v>
      </c>
      <c r="AX4695" s="14" t="s">
        <v>72</v>
      </c>
      <c r="AY4695" s="255" t="s">
        <v>180</v>
      </c>
    </row>
    <row r="4696" s="13" customFormat="1">
      <c r="A4696" s="13"/>
      <c r="B4696" s="235"/>
      <c r="C4696" s="236"/>
      <c r="D4696" s="228" t="s">
        <v>193</v>
      </c>
      <c r="E4696" s="237" t="s">
        <v>19</v>
      </c>
      <c r="F4696" s="238" t="s">
        <v>5031</v>
      </c>
      <c r="G4696" s="236"/>
      <c r="H4696" s="239">
        <v>110.77500000000001</v>
      </c>
      <c r="I4696" s="240"/>
      <c r="J4696" s="236"/>
      <c r="K4696" s="236"/>
      <c r="L4696" s="241"/>
      <c r="M4696" s="242"/>
      <c r="N4696" s="243"/>
      <c r="O4696" s="243"/>
      <c r="P4696" s="243"/>
      <c r="Q4696" s="243"/>
      <c r="R4696" s="243"/>
      <c r="S4696" s="243"/>
      <c r="T4696" s="244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45" t="s">
        <v>193</v>
      </c>
      <c r="AU4696" s="245" t="s">
        <v>82</v>
      </c>
      <c r="AV4696" s="13" t="s">
        <v>82</v>
      </c>
      <c r="AW4696" s="13" t="s">
        <v>33</v>
      </c>
      <c r="AX4696" s="13" t="s">
        <v>72</v>
      </c>
      <c r="AY4696" s="245" t="s">
        <v>180</v>
      </c>
    </row>
    <row r="4697" s="13" customFormat="1">
      <c r="A4697" s="13"/>
      <c r="B4697" s="235"/>
      <c r="C4697" s="236"/>
      <c r="D4697" s="228" t="s">
        <v>193</v>
      </c>
      <c r="E4697" s="237" t="s">
        <v>19</v>
      </c>
      <c r="F4697" s="238" t="s">
        <v>5032</v>
      </c>
      <c r="G4697" s="236"/>
      <c r="H4697" s="239">
        <v>-3.9060000000000001</v>
      </c>
      <c r="I4697" s="240"/>
      <c r="J4697" s="236"/>
      <c r="K4697" s="236"/>
      <c r="L4697" s="241"/>
      <c r="M4697" s="242"/>
      <c r="N4697" s="243"/>
      <c r="O4697" s="243"/>
      <c r="P4697" s="243"/>
      <c r="Q4697" s="243"/>
      <c r="R4697" s="243"/>
      <c r="S4697" s="243"/>
      <c r="T4697" s="244"/>
      <c r="U4697" s="13"/>
      <c r="V4697" s="13"/>
      <c r="W4697" s="13"/>
      <c r="X4697" s="13"/>
      <c r="Y4697" s="13"/>
      <c r="Z4697" s="13"/>
      <c r="AA4697" s="13"/>
      <c r="AB4697" s="13"/>
      <c r="AC4697" s="13"/>
      <c r="AD4697" s="13"/>
      <c r="AE4697" s="13"/>
      <c r="AT4697" s="245" t="s">
        <v>193</v>
      </c>
      <c r="AU4697" s="245" t="s">
        <v>82</v>
      </c>
      <c r="AV4697" s="13" t="s">
        <v>82</v>
      </c>
      <c r="AW4697" s="13" t="s">
        <v>33</v>
      </c>
      <c r="AX4697" s="13" t="s">
        <v>72</v>
      </c>
      <c r="AY4697" s="245" t="s">
        <v>180</v>
      </c>
    </row>
    <row r="4698" s="13" customFormat="1">
      <c r="A4698" s="13"/>
      <c r="B4698" s="235"/>
      <c r="C4698" s="236"/>
      <c r="D4698" s="228" t="s">
        <v>193</v>
      </c>
      <c r="E4698" s="237" t="s">
        <v>19</v>
      </c>
      <c r="F4698" s="238" t="s">
        <v>5033</v>
      </c>
      <c r="G4698" s="236"/>
      <c r="H4698" s="239">
        <v>-6.6900000000000004</v>
      </c>
      <c r="I4698" s="240"/>
      <c r="J4698" s="236"/>
      <c r="K4698" s="236"/>
      <c r="L4698" s="241"/>
      <c r="M4698" s="242"/>
      <c r="N4698" s="243"/>
      <c r="O4698" s="243"/>
      <c r="P4698" s="243"/>
      <c r="Q4698" s="243"/>
      <c r="R4698" s="243"/>
      <c r="S4698" s="243"/>
      <c r="T4698" s="244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T4698" s="245" t="s">
        <v>193</v>
      </c>
      <c r="AU4698" s="245" t="s">
        <v>82</v>
      </c>
      <c r="AV4698" s="13" t="s">
        <v>82</v>
      </c>
      <c r="AW4698" s="13" t="s">
        <v>33</v>
      </c>
      <c r="AX4698" s="13" t="s">
        <v>72</v>
      </c>
      <c r="AY4698" s="245" t="s">
        <v>180</v>
      </c>
    </row>
    <row r="4699" s="13" customFormat="1">
      <c r="A4699" s="13"/>
      <c r="B4699" s="235"/>
      <c r="C4699" s="236"/>
      <c r="D4699" s="228" t="s">
        <v>193</v>
      </c>
      <c r="E4699" s="237" t="s">
        <v>19</v>
      </c>
      <c r="F4699" s="238" t="s">
        <v>5034</v>
      </c>
      <c r="G4699" s="236"/>
      <c r="H4699" s="239">
        <v>-6.4900000000000002</v>
      </c>
      <c r="I4699" s="240"/>
      <c r="J4699" s="236"/>
      <c r="K4699" s="236"/>
      <c r="L4699" s="241"/>
      <c r="M4699" s="242"/>
      <c r="N4699" s="243"/>
      <c r="O4699" s="243"/>
      <c r="P4699" s="243"/>
      <c r="Q4699" s="243"/>
      <c r="R4699" s="243"/>
      <c r="S4699" s="243"/>
      <c r="T4699" s="244"/>
      <c r="U4699" s="13"/>
      <c r="V4699" s="13"/>
      <c r="W4699" s="13"/>
      <c r="X4699" s="13"/>
      <c r="Y4699" s="13"/>
      <c r="Z4699" s="13"/>
      <c r="AA4699" s="13"/>
      <c r="AB4699" s="13"/>
      <c r="AC4699" s="13"/>
      <c r="AD4699" s="13"/>
      <c r="AE4699" s="13"/>
      <c r="AT4699" s="245" t="s">
        <v>193</v>
      </c>
      <c r="AU4699" s="245" t="s">
        <v>82</v>
      </c>
      <c r="AV4699" s="13" t="s">
        <v>82</v>
      </c>
      <c r="AW4699" s="13" t="s">
        <v>33</v>
      </c>
      <c r="AX4699" s="13" t="s">
        <v>72</v>
      </c>
      <c r="AY4699" s="245" t="s">
        <v>180</v>
      </c>
    </row>
    <row r="4700" s="13" customFormat="1">
      <c r="A4700" s="13"/>
      <c r="B4700" s="235"/>
      <c r="C4700" s="236"/>
      <c r="D4700" s="228" t="s">
        <v>193</v>
      </c>
      <c r="E4700" s="237" t="s">
        <v>19</v>
      </c>
      <c r="F4700" s="238" t="s">
        <v>5035</v>
      </c>
      <c r="G4700" s="236"/>
      <c r="H4700" s="239">
        <v>-6.1900000000000004</v>
      </c>
      <c r="I4700" s="240"/>
      <c r="J4700" s="236"/>
      <c r="K4700" s="236"/>
      <c r="L4700" s="241"/>
      <c r="M4700" s="242"/>
      <c r="N4700" s="243"/>
      <c r="O4700" s="243"/>
      <c r="P4700" s="243"/>
      <c r="Q4700" s="243"/>
      <c r="R4700" s="243"/>
      <c r="S4700" s="243"/>
      <c r="T4700" s="244"/>
      <c r="U4700" s="13"/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3"/>
      <c r="AT4700" s="245" t="s">
        <v>193</v>
      </c>
      <c r="AU4700" s="245" t="s">
        <v>82</v>
      </c>
      <c r="AV4700" s="13" t="s">
        <v>82</v>
      </c>
      <c r="AW4700" s="13" t="s">
        <v>33</v>
      </c>
      <c r="AX4700" s="13" t="s">
        <v>72</v>
      </c>
      <c r="AY4700" s="245" t="s">
        <v>180</v>
      </c>
    </row>
    <row r="4701" s="13" customFormat="1">
      <c r="A4701" s="13"/>
      <c r="B4701" s="235"/>
      <c r="C4701" s="236"/>
      <c r="D4701" s="228" t="s">
        <v>193</v>
      </c>
      <c r="E4701" s="237" t="s">
        <v>19</v>
      </c>
      <c r="F4701" s="238" t="s">
        <v>5036</v>
      </c>
      <c r="G4701" s="236"/>
      <c r="H4701" s="239">
        <v>7.8099999999999996</v>
      </c>
      <c r="I4701" s="240"/>
      <c r="J4701" s="236"/>
      <c r="K4701" s="236"/>
      <c r="L4701" s="241"/>
      <c r="M4701" s="242"/>
      <c r="N4701" s="243"/>
      <c r="O4701" s="243"/>
      <c r="P4701" s="243"/>
      <c r="Q4701" s="243"/>
      <c r="R4701" s="243"/>
      <c r="S4701" s="243"/>
      <c r="T4701" s="244"/>
      <c r="U4701" s="13"/>
      <c r="V4701" s="13"/>
      <c r="W4701" s="13"/>
      <c r="X4701" s="13"/>
      <c r="Y4701" s="13"/>
      <c r="Z4701" s="13"/>
      <c r="AA4701" s="13"/>
      <c r="AB4701" s="13"/>
      <c r="AC4701" s="13"/>
      <c r="AD4701" s="13"/>
      <c r="AE4701" s="13"/>
      <c r="AT4701" s="245" t="s">
        <v>193</v>
      </c>
      <c r="AU4701" s="245" t="s">
        <v>82</v>
      </c>
      <c r="AV4701" s="13" t="s">
        <v>82</v>
      </c>
      <c r="AW4701" s="13" t="s">
        <v>33</v>
      </c>
      <c r="AX4701" s="13" t="s">
        <v>72</v>
      </c>
      <c r="AY4701" s="245" t="s">
        <v>180</v>
      </c>
    </row>
    <row r="4702" s="13" customFormat="1">
      <c r="A4702" s="13"/>
      <c r="B4702" s="235"/>
      <c r="C4702" s="236"/>
      <c r="D4702" s="228" t="s">
        <v>193</v>
      </c>
      <c r="E4702" s="237" t="s">
        <v>19</v>
      </c>
      <c r="F4702" s="238" t="s">
        <v>5037</v>
      </c>
      <c r="G4702" s="236"/>
      <c r="H4702" s="239">
        <v>-6.1900000000000004</v>
      </c>
      <c r="I4702" s="240"/>
      <c r="J4702" s="236"/>
      <c r="K4702" s="236"/>
      <c r="L4702" s="241"/>
      <c r="M4702" s="242"/>
      <c r="N4702" s="243"/>
      <c r="O4702" s="243"/>
      <c r="P4702" s="243"/>
      <c r="Q4702" s="243"/>
      <c r="R4702" s="243"/>
      <c r="S4702" s="243"/>
      <c r="T4702" s="244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T4702" s="245" t="s">
        <v>193</v>
      </c>
      <c r="AU4702" s="245" t="s">
        <v>82</v>
      </c>
      <c r="AV4702" s="13" t="s">
        <v>82</v>
      </c>
      <c r="AW4702" s="13" t="s">
        <v>33</v>
      </c>
      <c r="AX4702" s="13" t="s">
        <v>72</v>
      </c>
      <c r="AY4702" s="245" t="s">
        <v>180</v>
      </c>
    </row>
    <row r="4703" s="15" customFormat="1">
      <c r="A4703" s="15"/>
      <c r="B4703" s="256"/>
      <c r="C4703" s="257"/>
      <c r="D4703" s="228" t="s">
        <v>193</v>
      </c>
      <c r="E4703" s="258" t="s">
        <v>19</v>
      </c>
      <c r="F4703" s="259" t="s">
        <v>353</v>
      </c>
      <c r="G4703" s="257"/>
      <c r="H4703" s="260">
        <v>165.22900000000001</v>
      </c>
      <c r="I4703" s="261"/>
      <c r="J4703" s="257"/>
      <c r="K4703" s="257"/>
      <c r="L4703" s="262"/>
      <c r="M4703" s="263"/>
      <c r="N4703" s="264"/>
      <c r="O4703" s="264"/>
      <c r="P4703" s="264"/>
      <c r="Q4703" s="264"/>
      <c r="R4703" s="264"/>
      <c r="S4703" s="264"/>
      <c r="T4703" s="265"/>
      <c r="U4703" s="15"/>
      <c r="V4703" s="15"/>
      <c r="W4703" s="15"/>
      <c r="X4703" s="15"/>
      <c r="Y4703" s="15"/>
      <c r="Z4703" s="15"/>
      <c r="AA4703" s="15"/>
      <c r="AB4703" s="15"/>
      <c r="AC4703" s="15"/>
      <c r="AD4703" s="15"/>
      <c r="AE4703" s="15"/>
      <c r="AT4703" s="266" t="s">
        <v>193</v>
      </c>
      <c r="AU4703" s="266" t="s">
        <v>82</v>
      </c>
      <c r="AV4703" s="15" t="s">
        <v>187</v>
      </c>
      <c r="AW4703" s="15" t="s">
        <v>33</v>
      </c>
      <c r="AX4703" s="15" t="s">
        <v>80</v>
      </c>
      <c r="AY4703" s="266" t="s">
        <v>180</v>
      </c>
    </row>
    <row r="4704" s="2" customFormat="1" ht="16.5" customHeight="1">
      <c r="A4704" s="40"/>
      <c r="B4704" s="41"/>
      <c r="C4704" s="215" t="s">
        <v>5038</v>
      </c>
      <c r="D4704" s="215" t="s">
        <v>182</v>
      </c>
      <c r="E4704" s="216" t="s">
        <v>5039</v>
      </c>
      <c r="F4704" s="217" t="s">
        <v>5040</v>
      </c>
      <c r="G4704" s="218" t="s">
        <v>185</v>
      </c>
      <c r="H4704" s="219">
        <v>198.94999999999999</v>
      </c>
      <c r="I4704" s="220"/>
      <c r="J4704" s="221">
        <f>ROUND(I4704*H4704,2)</f>
        <v>0</v>
      </c>
      <c r="K4704" s="217" t="s">
        <v>186</v>
      </c>
      <c r="L4704" s="46"/>
      <c r="M4704" s="222" t="s">
        <v>19</v>
      </c>
      <c r="N4704" s="223" t="s">
        <v>43</v>
      </c>
      <c r="O4704" s="86"/>
      <c r="P4704" s="224">
        <f>O4704*H4704</f>
        <v>0</v>
      </c>
      <c r="Q4704" s="224">
        <v>0</v>
      </c>
      <c r="R4704" s="224">
        <f>Q4704*H4704</f>
        <v>0</v>
      </c>
      <c r="S4704" s="224">
        <v>0</v>
      </c>
      <c r="T4704" s="225">
        <f>S4704*H4704</f>
        <v>0</v>
      </c>
      <c r="U4704" s="40"/>
      <c r="V4704" s="40"/>
      <c r="W4704" s="40"/>
      <c r="X4704" s="40"/>
      <c r="Y4704" s="40"/>
      <c r="Z4704" s="40"/>
      <c r="AA4704" s="40"/>
      <c r="AB4704" s="40"/>
      <c r="AC4704" s="40"/>
      <c r="AD4704" s="40"/>
      <c r="AE4704" s="40"/>
      <c r="AR4704" s="226" t="s">
        <v>286</v>
      </c>
      <c r="AT4704" s="226" t="s">
        <v>182</v>
      </c>
      <c r="AU4704" s="226" t="s">
        <v>82</v>
      </c>
      <c r="AY4704" s="19" t="s">
        <v>180</v>
      </c>
      <c r="BE4704" s="227">
        <f>IF(N4704="základní",J4704,0)</f>
        <v>0</v>
      </c>
      <c r="BF4704" s="227">
        <f>IF(N4704="snížená",J4704,0)</f>
        <v>0</v>
      </c>
      <c r="BG4704" s="227">
        <f>IF(N4704="zákl. přenesená",J4704,0)</f>
        <v>0</v>
      </c>
      <c r="BH4704" s="227">
        <f>IF(N4704="sníž. přenesená",J4704,0)</f>
        <v>0</v>
      </c>
      <c r="BI4704" s="227">
        <f>IF(N4704="nulová",J4704,0)</f>
        <v>0</v>
      </c>
      <c r="BJ4704" s="19" t="s">
        <v>80</v>
      </c>
      <c r="BK4704" s="227">
        <f>ROUND(I4704*H4704,2)</f>
        <v>0</v>
      </c>
      <c r="BL4704" s="19" t="s">
        <v>286</v>
      </c>
      <c r="BM4704" s="226" t="s">
        <v>5041</v>
      </c>
    </row>
    <row r="4705" s="2" customFormat="1">
      <c r="A4705" s="40"/>
      <c r="B4705" s="41"/>
      <c r="C4705" s="42"/>
      <c r="D4705" s="228" t="s">
        <v>189</v>
      </c>
      <c r="E4705" s="42"/>
      <c r="F4705" s="229" t="s">
        <v>5042</v>
      </c>
      <c r="G4705" s="42"/>
      <c r="H4705" s="42"/>
      <c r="I4705" s="230"/>
      <c r="J4705" s="42"/>
      <c r="K4705" s="42"/>
      <c r="L4705" s="46"/>
      <c r="M4705" s="231"/>
      <c r="N4705" s="232"/>
      <c r="O4705" s="86"/>
      <c r="P4705" s="86"/>
      <c r="Q4705" s="86"/>
      <c r="R4705" s="86"/>
      <c r="S4705" s="86"/>
      <c r="T4705" s="87"/>
      <c r="U4705" s="40"/>
      <c r="V4705" s="40"/>
      <c r="W4705" s="40"/>
      <c r="X4705" s="40"/>
      <c r="Y4705" s="40"/>
      <c r="Z4705" s="40"/>
      <c r="AA4705" s="40"/>
      <c r="AB4705" s="40"/>
      <c r="AC4705" s="40"/>
      <c r="AD4705" s="40"/>
      <c r="AE4705" s="40"/>
      <c r="AT4705" s="19" t="s">
        <v>189</v>
      </c>
      <c r="AU4705" s="19" t="s">
        <v>82</v>
      </c>
    </row>
    <row r="4706" s="2" customFormat="1">
      <c r="A4706" s="40"/>
      <c r="B4706" s="41"/>
      <c r="C4706" s="42"/>
      <c r="D4706" s="233" t="s">
        <v>191</v>
      </c>
      <c r="E4706" s="42"/>
      <c r="F4706" s="234" t="s">
        <v>5043</v>
      </c>
      <c r="G4706" s="42"/>
      <c r="H4706" s="42"/>
      <c r="I4706" s="230"/>
      <c r="J4706" s="42"/>
      <c r="K4706" s="42"/>
      <c r="L4706" s="46"/>
      <c r="M4706" s="231"/>
      <c r="N4706" s="232"/>
      <c r="O4706" s="86"/>
      <c r="P4706" s="86"/>
      <c r="Q4706" s="86"/>
      <c r="R4706" s="86"/>
      <c r="S4706" s="86"/>
      <c r="T4706" s="87"/>
      <c r="U4706" s="40"/>
      <c r="V4706" s="40"/>
      <c r="W4706" s="40"/>
      <c r="X4706" s="40"/>
      <c r="Y4706" s="40"/>
      <c r="Z4706" s="40"/>
      <c r="AA4706" s="40"/>
      <c r="AB4706" s="40"/>
      <c r="AC4706" s="40"/>
      <c r="AD4706" s="40"/>
      <c r="AE4706" s="40"/>
      <c r="AT4706" s="19" t="s">
        <v>191</v>
      </c>
      <c r="AU4706" s="19" t="s">
        <v>82</v>
      </c>
    </row>
    <row r="4707" s="14" customFormat="1">
      <c r="A4707" s="14"/>
      <c r="B4707" s="246"/>
      <c r="C4707" s="247"/>
      <c r="D4707" s="228" t="s">
        <v>193</v>
      </c>
      <c r="E4707" s="248" t="s">
        <v>19</v>
      </c>
      <c r="F4707" s="249" t="s">
        <v>5044</v>
      </c>
      <c r="G4707" s="247"/>
      <c r="H4707" s="248" t="s">
        <v>19</v>
      </c>
      <c r="I4707" s="250"/>
      <c r="J4707" s="247"/>
      <c r="K4707" s="247"/>
      <c r="L4707" s="251"/>
      <c r="M4707" s="252"/>
      <c r="N4707" s="253"/>
      <c r="O4707" s="253"/>
      <c r="P4707" s="253"/>
      <c r="Q4707" s="253"/>
      <c r="R4707" s="253"/>
      <c r="S4707" s="253"/>
      <c r="T4707" s="254"/>
      <c r="U4707" s="14"/>
      <c r="V4707" s="14"/>
      <c r="W4707" s="14"/>
      <c r="X4707" s="14"/>
      <c r="Y4707" s="14"/>
      <c r="Z4707" s="14"/>
      <c r="AA4707" s="14"/>
      <c r="AB4707" s="14"/>
      <c r="AC4707" s="14"/>
      <c r="AD4707" s="14"/>
      <c r="AE4707" s="14"/>
      <c r="AT4707" s="255" t="s">
        <v>193</v>
      </c>
      <c r="AU4707" s="255" t="s">
        <v>82</v>
      </c>
      <c r="AV4707" s="14" t="s">
        <v>80</v>
      </c>
      <c r="AW4707" s="14" t="s">
        <v>33</v>
      </c>
      <c r="AX4707" s="14" t="s">
        <v>72</v>
      </c>
      <c r="AY4707" s="255" t="s">
        <v>180</v>
      </c>
    </row>
    <row r="4708" s="13" customFormat="1">
      <c r="A4708" s="13"/>
      <c r="B4708" s="235"/>
      <c r="C4708" s="236"/>
      <c r="D4708" s="228" t="s">
        <v>193</v>
      </c>
      <c r="E4708" s="237" t="s">
        <v>19</v>
      </c>
      <c r="F4708" s="238" t="s">
        <v>5045</v>
      </c>
      <c r="G4708" s="236"/>
      <c r="H4708" s="239">
        <v>10.51</v>
      </c>
      <c r="I4708" s="240"/>
      <c r="J4708" s="236"/>
      <c r="K4708" s="236"/>
      <c r="L4708" s="241"/>
      <c r="M4708" s="242"/>
      <c r="N4708" s="243"/>
      <c r="O4708" s="243"/>
      <c r="P4708" s="243"/>
      <c r="Q4708" s="243"/>
      <c r="R4708" s="243"/>
      <c r="S4708" s="243"/>
      <c r="T4708" s="244"/>
      <c r="U4708" s="13"/>
      <c r="V4708" s="13"/>
      <c r="W4708" s="13"/>
      <c r="X4708" s="13"/>
      <c r="Y4708" s="13"/>
      <c r="Z4708" s="13"/>
      <c r="AA4708" s="13"/>
      <c r="AB4708" s="13"/>
      <c r="AC4708" s="13"/>
      <c r="AD4708" s="13"/>
      <c r="AE4708" s="13"/>
      <c r="AT4708" s="245" t="s">
        <v>193</v>
      </c>
      <c r="AU4708" s="245" t="s">
        <v>82</v>
      </c>
      <c r="AV4708" s="13" t="s">
        <v>82</v>
      </c>
      <c r="AW4708" s="13" t="s">
        <v>33</v>
      </c>
      <c r="AX4708" s="13" t="s">
        <v>72</v>
      </c>
      <c r="AY4708" s="245" t="s">
        <v>180</v>
      </c>
    </row>
    <row r="4709" s="14" customFormat="1">
      <c r="A4709" s="14"/>
      <c r="B4709" s="246"/>
      <c r="C4709" s="247"/>
      <c r="D4709" s="228" t="s">
        <v>193</v>
      </c>
      <c r="E4709" s="248" t="s">
        <v>19</v>
      </c>
      <c r="F4709" s="249" t="s">
        <v>5046</v>
      </c>
      <c r="G4709" s="247"/>
      <c r="H4709" s="248" t="s">
        <v>19</v>
      </c>
      <c r="I4709" s="250"/>
      <c r="J4709" s="247"/>
      <c r="K4709" s="247"/>
      <c r="L4709" s="251"/>
      <c r="M4709" s="252"/>
      <c r="N4709" s="253"/>
      <c r="O4709" s="253"/>
      <c r="P4709" s="253"/>
      <c r="Q4709" s="253"/>
      <c r="R4709" s="253"/>
      <c r="S4709" s="253"/>
      <c r="T4709" s="254"/>
      <c r="U4709" s="14"/>
      <c r="V4709" s="14"/>
      <c r="W4709" s="14"/>
      <c r="X4709" s="14"/>
      <c r="Y4709" s="14"/>
      <c r="Z4709" s="14"/>
      <c r="AA4709" s="14"/>
      <c r="AB4709" s="14"/>
      <c r="AC4709" s="14"/>
      <c r="AD4709" s="14"/>
      <c r="AE4709" s="14"/>
      <c r="AT4709" s="255" t="s">
        <v>193</v>
      </c>
      <c r="AU4709" s="255" t="s">
        <v>82</v>
      </c>
      <c r="AV4709" s="14" t="s">
        <v>80</v>
      </c>
      <c r="AW4709" s="14" t="s">
        <v>33</v>
      </c>
      <c r="AX4709" s="14" t="s">
        <v>72</v>
      </c>
      <c r="AY4709" s="255" t="s">
        <v>180</v>
      </c>
    </row>
    <row r="4710" s="13" customFormat="1">
      <c r="A4710" s="13"/>
      <c r="B4710" s="235"/>
      <c r="C4710" s="236"/>
      <c r="D4710" s="228" t="s">
        <v>193</v>
      </c>
      <c r="E4710" s="237" t="s">
        <v>19</v>
      </c>
      <c r="F4710" s="238" t="s">
        <v>2338</v>
      </c>
      <c r="G4710" s="236"/>
      <c r="H4710" s="239">
        <v>188.44</v>
      </c>
      <c r="I4710" s="240"/>
      <c r="J4710" s="236"/>
      <c r="K4710" s="236"/>
      <c r="L4710" s="241"/>
      <c r="M4710" s="242"/>
      <c r="N4710" s="243"/>
      <c r="O4710" s="243"/>
      <c r="P4710" s="243"/>
      <c r="Q4710" s="243"/>
      <c r="R4710" s="243"/>
      <c r="S4710" s="243"/>
      <c r="T4710" s="244"/>
      <c r="U4710" s="13"/>
      <c r="V4710" s="13"/>
      <c r="W4710" s="13"/>
      <c r="X4710" s="13"/>
      <c r="Y4710" s="13"/>
      <c r="Z4710" s="13"/>
      <c r="AA4710" s="13"/>
      <c r="AB4710" s="13"/>
      <c r="AC4710" s="13"/>
      <c r="AD4710" s="13"/>
      <c r="AE4710" s="13"/>
      <c r="AT4710" s="245" t="s">
        <v>193</v>
      </c>
      <c r="AU4710" s="245" t="s">
        <v>82</v>
      </c>
      <c r="AV4710" s="13" t="s">
        <v>82</v>
      </c>
      <c r="AW4710" s="13" t="s">
        <v>33</v>
      </c>
      <c r="AX4710" s="13" t="s">
        <v>72</v>
      </c>
      <c r="AY4710" s="245" t="s">
        <v>180</v>
      </c>
    </row>
    <row r="4711" s="15" customFormat="1">
      <c r="A4711" s="15"/>
      <c r="B4711" s="256"/>
      <c r="C4711" s="257"/>
      <c r="D4711" s="228" t="s">
        <v>193</v>
      </c>
      <c r="E4711" s="258" t="s">
        <v>19</v>
      </c>
      <c r="F4711" s="259" t="s">
        <v>353</v>
      </c>
      <c r="G4711" s="257"/>
      <c r="H4711" s="260">
        <v>198.94999999999999</v>
      </c>
      <c r="I4711" s="261"/>
      <c r="J4711" s="257"/>
      <c r="K4711" s="257"/>
      <c r="L4711" s="262"/>
      <c r="M4711" s="263"/>
      <c r="N4711" s="264"/>
      <c r="O4711" s="264"/>
      <c r="P4711" s="264"/>
      <c r="Q4711" s="264"/>
      <c r="R4711" s="264"/>
      <c r="S4711" s="264"/>
      <c r="T4711" s="265"/>
      <c r="U4711" s="15"/>
      <c r="V4711" s="15"/>
      <c r="W4711" s="15"/>
      <c r="X4711" s="15"/>
      <c r="Y4711" s="15"/>
      <c r="Z4711" s="15"/>
      <c r="AA4711" s="15"/>
      <c r="AB4711" s="15"/>
      <c r="AC4711" s="15"/>
      <c r="AD4711" s="15"/>
      <c r="AE4711" s="15"/>
      <c r="AT4711" s="266" t="s">
        <v>193</v>
      </c>
      <c r="AU4711" s="266" t="s">
        <v>82</v>
      </c>
      <c r="AV4711" s="15" t="s">
        <v>187</v>
      </c>
      <c r="AW4711" s="15" t="s">
        <v>33</v>
      </c>
      <c r="AX4711" s="15" t="s">
        <v>80</v>
      </c>
      <c r="AY4711" s="266" t="s">
        <v>180</v>
      </c>
    </row>
    <row r="4712" s="2" customFormat="1" ht="16.5" customHeight="1">
      <c r="A4712" s="40"/>
      <c r="B4712" s="41"/>
      <c r="C4712" s="215" t="s">
        <v>5047</v>
      </c>
      <c r="D4712" s="215" t="s">
        <v>182</v>
      </c>
      <c r="E4712" s="216" t="s">
        <v>5048</v>
      </c>
      <c r="F4712" s="217" t="s">
        <v>5049</v>
      </c>
      <c r="G4712" s="218" t="s">
        <v>185</v>
      </c>
      <c r="H4712" s="219">
        <v>198.94999999999999</v>
      </c>
      <c r="I4712" s="220"/>
      <c r="J4712" s="221">
        <f>ROUND(I4712*H4712,2)</f>
        <v>0</v>
      </c>
      <c r="K4712" s="217" t="s">
        <v>186</v>
      </c>
      <c r="L4712" s="46"/>
      <c r="M4712" s="222" t="s">
        <v>19</v>
      </c>
      <c r="N4712" s="223" t="s">
        <v>43</v>
      </c>
      <c r="O4712" s="86"/>
      <c r="P4712" s="224">
        <f>O4712*H4712</f>
        <v>0</v>
      </c>
      <c r="Q4712" s="224">
        <v>0.00016000000000000001</v>
      </c>
      <c r="R4712" s="224">
        <f>Q4712*H4712</f>
        <v>0.031831999999999999</v>
      </c>
      <c r="S4712" s="224">
        <v>0</v>
      </c>
      <c r="T4712" s="225">
        <f>S4712*H4712</f>
        <v>0</v>
      </c>
      <c r="U4712" s="40"/>
      <c r="V4712" s="40"/>
      <c r="W4712" s="40"/>
      <c r="X4712" s="40"/>
      <c r="Y4712" s="40"/>
      <c r="Z4712" s="40"/>
      <c r="AA4712" s="40"/>
      <c r="AB4712" s="40"/>
      <c r="AC4712" s="40"/>
      <c r="AD4712" s="40"/>
      <c r="AE4712" s="40"/>
      <c r="AR4712" s="226" t="s">
        <v>286</v>
      </c>
      <c r="AT4712" s="226" t="s">
        <v>182</v>
      </c>
      <c r="AU4712" s="226" t="s">
        <v>82</v>
      </c>
      <c r="AY4712" s="19" t="s">
        <v>180</v>
      </c>
      <c r="BE4712" s="227">
        <f>IF(N4712="základní",J4712,0)</f>
        <v>0</v>
      </c>
      <c r="BF4712" s="227">
        <f>IF(N4712="snížená",J4712,0)</f>
        <v>0</v>
      </c>
      <c r="BG4712" s="227">
        <f>IF(N4712="zákl. přenesená",J4712,0)</f>
        <v>0</v>
      </c>
      <c r="BH4712" s="227">
        <f>IF(N4712="sníž. přenesená",J4712,0)</f>
        <v>0</v>
      </c>
      <c r="BI4712" s="227">
        <f>IF(N4712="nulová",J4712,0)</f>
        <v>0</v>
      </c>
      <c r="BJ4712" s="19" t="s">
        <v>80</v>
      </c>
      <c r="BK4712" s="227">
        <f>ROUND(I4712*H4712,2)</f>
        <v>0</v>
      </c>
      <c r="BL4712" s="19" t="s">
        <v>286</v>
      </c>
      <c r="BM4712" s="226" t="s">
        <v>5050</v>
      </c>
    </row>
    <row r="4713" s="2" customFormat="1">
      <c r="A4713" s="40"/>
      <c r="B4713" s="41"/>
      <c r="C4713" s="42"/>
      <c r="D4713" s="228" t="s">
        <v>189</v>
      </c>
      <c r="E4713" s="42"/>
      <c r="F4713" s="229" t="s">
        <v>5051</v>
      </c>
      <c r="G4713" s="42"/>
      <c r="H4713" s="42"/>
      <c r="I4713" s="230"/>
      <c r="J4713" s="42"/>
      <c r="K4713" s="42"/>
      <c r="L4713" s="46"/>
      <c r="M4713" s="231"/>
      <c r="N4713" s="232"/>
      <c r="O4713" s="86"/>
      <c r="P4713" s="86"/>
      <c r="Q4713" s="86"/>
      <c r="R4713" s="86"/>
      <c r="S4713" s="86"/>
      <c r="T4713" s="87"/>
      <c r="U4713" s="40"/>
      <c r="V4713" s="40"/>
      <c r="W4713" s="40"/>
      <c r="X4713" s="40"/>
      <c r="Y4713" s="40"/>
      <c r="Z4713" s="40"/>
      <c r="AA4713" s="40"/>
      <c r="AB4713" s="40"/>
      <c r="AC4713" s="40"/>
      <c r="AD4713" s="40"/>
      <c r="AE4713" s="40"/>
      <c r="AT4713" s="19" t="s">
        <v>189</v>
      </c>
      <c r="AU4713" s="19" t="s">
        <v>82</v>
      </c>
    </row>
    <row r="4714" s="2" customFormat="1">
      <c r="A4714" s="40"/>
      <c r="B4714" s="41"/>
      <c r="C4714" s="42"/>
      <c r="D4714" s="233" t="s">
        <v>191</v>
      </c>
      <c r="E4714" s="42"/>
      <c r="F4714" s="234" t="s">
        <v>5052</v>
      </c>
      <c r="G4714" s="42"/>
      <c r="H4714" s="42"/>
      <c r="I4714" s="230"/>
      <c r="J4714" s="42"/>
      <c r="K4714" s="42"/>
      <c r="L4714" s="46"/>
      <c r="M4714" s="231"/>
      <c r="N4714" s="232"/>
      <c r="O4714" s="86"/>
      <c r="P4714" s="86"/>
      <c r="Q4714" s="86"/>
      <c r="R4714" s="86"/>
      <c r="S4714" s="86"/>
      <c r="T4714" s="87"/>
      <c r="U4714" s="40"/>
      <c r="V4714" s="40"/>
      <c r="W4714" s="40"/>
      <c r="X4714" s="40"/>
      <c r="Y4714" s="40"/>
      <c r="Z4714" s="40"/>
      <c r="AA4714" s="40"/>
      <c r="AB4714" s="40"/>
      <c r="AC4714" s="40"/>
      <c r="AD4714" s="40"/>
      <c r="AE4714" s="40"/>
      <c r="AT4714" s="19" t="s">
        <v>191</v>
      </c>
      <c r="AU4714" s="19" t="s">
        <v>82</v>
      </c>
    </row>
    <row r="4715" s="14" customFormat="1">
      <c r="A4715" s="14"/>
      <c r="B4715" s="246"/>
      <c r="C4715" s="247"/>
      <c r="D4715" s="228" t="s">
        <v>193</v>
      </c>
      <c r="E4715" s="248" t="s">
        <v>19</v>
      </c>
      <c r="F4715" s="249" t="s">
        <v>5044</v>
      </c>
      <c r="G4715" s="247"/>
      <c r="H4715" s="248" t="s">
        <v>19</v>
      </c>
      <c r="I4715" s="250"/>
      <c r="J4715" s="247"/>
      <c r="K4715" s="247"/>
      <c r="L4715" s="251"/>
      <c r="M4715" s="252"/>
      <c r="N4715" s="253"/>
      <c r="O4715" s="253"/>
      <c r="P4715" s="253"/>
      <c r="Q4715" s="253"/>
      <c r="R4715" s="253"/>
      <c r="S4715" s="253"/>
      <c r="T4715" s="254"/>
      <c r="U4715" s="14"/>
      <c r="V4715" s="14"/>
      <c r="W4715" s="14"/>
      <c r="X4715" s="14"/>
      <c r="Y4715" s="14"/>
      <c r="Z4715" s="14"/>
      <c r="AA4715" s="14"/>
      <c r="AB4715" s="14"/>
      <c r="AC4715" s="14"/>
      <c r="AD4715" s="14"/>
      <c r="AE4715" s="14"/>
      <c r="AT4715" s="255" t="s">
        <v>193</v>
      </c>
      <c r="AU4715" s="255" t="s">
        <v>82</v>
      </c>
      <c r="AV4715" s="14" t="s">
        <v>80</v>
      </c>
      <c r="AW4715" s="14" t="s">
        <v>33</v>
      </c>
      <c r="AX4715" s="14" t="s">
        <v>72</v>
      </c>
      <c r="AY4715" s="255" t="s">
        <v>180</v>
      </c>
    </row>
    <row r="4716" s="13" customFormat="1">
      <c r="A4716" s="13"/>
      <c r="B4716" s="235"/>
      <c r="C4716" s="236"/>
      <c r="D4716" s="228" t="s">
        <v>193</v>
      </c>
      <c r="E4716" s="237" t="s">
        <v>19</v>
      </c>
      <c r="F4716" s="238" t="s">
        <v>5045</v>
      </c>
      <c r="G4716" s="236"/>
      <c r="H4716" s="239">
        <v>10.51</v>
      </c>
      <c r="I4716" s="240"/>
      <c r="J4716" s="236"/>
      <c r="K4716" s="236"/>
      <c r="L4716" s="241"/>
      <c r="M4716" s="242"/>
      <c r="N4716" s="243"/>
      <c r="O4716" s="243"/>
      <c r="P4716" s="243"/>
      <c r="Q4716" s="243"/>
      <c r="R4716" s="243"/>
      <c r="S4716" s="243"/>
      <c r="T4716" s="244"/>
      <c r="U4716" s="13"/>
      <c r="V4716" s="13"/>
      <c r="W4716" s="13"/>
      <c r="X4716" s="13"/>
      <c r="Y4716" s="13"/>
      <c r="Z4716" s="13"/>
      <c r="AA4716" s="13"/>
      <c r="AB4716" s="13"/>
      <c r="AC4716" s="13"/>
      <c r="AD4716" s="13"/>
      <c r="AE4716" s="13"/>
      <c r="AT4716" s="245" t="s">
        <v>193</v>
      </c>
      <c r="AU4716" s="245" t="s">
        <v>82</v>
      </c>
      <c r="AV4716" s="13" t="s">
        <v>82</v>
      </c>
      <c r="AW4716" s="13" t="s">
        <v>33</v>
      </c>
      <c r="AX4716" s="13" t="s">
        <v>72</v>
      </c>
      <c r="AY4716" s="245" t="s">
        <v>180</v>
      </c>
    </row>
    <row r="4717" s="14" customFormat="1">
      <c r="A4717" s="14"/>
      <c r="B4717" s="246"/>
      <c r="C4717" s="247"/>
      <c r="D4717" s="228" t="s">
        <v>193</v>
      </c>
      <c r="E4717" s="248" t="s">
        <v>19</v>
      </c>
      <c r="F4717" s="249" t="s">
        <v>5046</v>
      </c>
      <c r="G4717" s="247"/>
      <c r="H4717" s="248" t="s">
        <v>19</v>
      </c>
      <c r="I4717" s="250"/>
      <c r="J4717" s="247"/>
      <c r="K4717" s="247"/>
      <c r="L4717" s="251"/>
      <c r="M4717" s="252"/>
      <c r="N4717" s="253"/>
      <c r="O4717" s="253"/>
      <c r="P4717" s="253"/>
      <c r="Q4717" s="253"/>
      <c r="R4717" s="253"/>
      <c r="S4717" s="253"/>
      <c r="T4717" s="254"/>
      <c r="U4717" s="14"/>
      <c r="V4717" s="14"/>
      <c r="W4717" s="14"/>
      <c r="X4717" s="14"/>
      <c r="Y4717" s="14"/>
      <c r="Z4717" s="14"/>
      <c r="AA4717" s="14"/>
      <c r="AB4717" s="14"/>
      <c r="AC4717" s="14"/>
      <c r="AD4717" s="14"/>
      <c r="AE4717" s="14"/>
      <c r="AT4717" s="255" t="s">
        <v>193</v>
      </c>
      <c r="AU4717" s="255" t="s">
        <v>82</v>
      </c>
      <c r="AV4717" s="14" t="s">
        <v>80</v>
      </c>
      <c r="AW4717" s="14" t="s">
        <v>33</v>
      </c>
      <c r="AX4717" s="14" t="s">
        <v>72</v>
      </c>
      <c r="AY4717" s="255" t="s">
        <v>180</v>
      </c>
    </row>
    <row r="4718" s="13" customFormat="1">
      <c r="A4718" s="13"/>
      <c r="B4718" s="235"/>
      <c r="C4718" s="236"/>
      <c r="D4718" s="228" t="s">
        <v>193</v>
      </c>
      <c r="E4718" s="237" t="s">
        <v>19</v>
      </c>
      <c r="F4718" s="238" t="s">
        <v>2338</v>
      </c>
      <c r="G4718" s="236"/>
      <c r="H4718" s="239">
        <v>188.44</v>
      </c>
      <c r="I4718" s="240"/>
      <c r="J4718" s="236"/>
      <c r="K4718" s="236"/>
      <c r="L4718" s="241"/>
      <c r="M4718" s="242"/>
      <c r="N4718" s="243"/>
      <c r="O4718" s="243"/>
      <c r="P4718" s="243"/>
      <c r="Q4718" s="243"/>
      <c r="R4718" s="243"/>
      <c r="S4718" s="243"/>
      <c r="T4718" s="244"/>
      <c r="U4718" s="13"/>
      <c r="V4718" s="13"/>
      <c r="W4718" s="13"/>
      <c r="X4718" s="13"/>
      <c r="Y4718" s="13"/>
      <c r="Z4718" s="13"/>
      <c r="AA4718" s="13"/>
      <c r="AB4718" s="13"/>
      <c r="AC4718" s="13"/>
      <c r="AD4718" s="13"/>
      <c r="AE4718" s="13"/>
      <c r="AT4718" s="245" t="s">
        <v>193</v>
      </c>
      <c r="AU4718" s="245" t="s">
        <v>82</v>
      </c>
      <c r="AV4718" s="13" t="s">
        <v>82</v>
      </c>
      <c r="AW4718" s="13" t="s">
        <v>33</v>
      </c>
      <c r="AX4718" s="13" t="s">
        <v>72</v>
      </c>
      <c r="AY4718" s="245" t="s">
        <v>180</v>
      </c>
    </row>
    <row r="4719" s="15" customFormat="1">
      <c r="A4719" s="15"/>
      <c r="B4719" s="256"/>
      <c r="C4719" s="257"/>
      <c r="D4719" s="228" t="s">
        <v>193</v>
      </c>
      <c r="E4719" s="258" t="s">
        <v>19</v>
      </c>
      <c r="F4719" s="259" t="s">
        <v>353</v>
      </c>
      <c r="G4719" s="257"/>
      <c r="H4719" s="260">
        <v>198.94999999999999</v>
      </c>
      <c r="I4719" s="261"/>
      <c r="J4719" s="257"/>
      <c r="K4719" s="257"/>
      <c r="L4719" s="262"/>
      <c r="M4719" s="263"/>
      <c r="N4719" s="264"/>
      <c r="O4719" s="264"/>
      <c r="P4719" s="264"/>
      <c r="Q4719" s="264"/>
      <c r="R4719" s="264"/>
      <c r="S4719" s="264"/>
      <c r="T4719" s="265"/>
      <c r="U4719" s="15"/>
      <c r="V4719" s="15"/>
      <c r="W4719" s="15"/>
      <c r="X4719" s="15"/>
      <c r="Y4719" s="15"/>
      <c r="Z4719" s="15"/>
      <c r="AA4719" s="15"/>
      <c r="AB4719" s="15"/>
      <c r="AC4719" s="15"/>
      <c r="AD4719" s="15"/>
      <c r="AE4719" s="15"/>
      <c r="AT4719" s="266" t="s">
        <v>193</v>
      </c>
      <c r="AU4719" s="266" t="s">
        <v>82</v>
      </c>
      <c r="AV4719" s="15" t="s">
        <v>187</v>
      </c>
      <c r="AW4719" s="15" t="s">
        <v>33</v>
      </c>
      <c r="AX4719" s="15" t="s">
        <v>80</v>
      </c>
      <c r="AY4719" s="266" t="s">
        <v>180</v>
      </c>
    </row>
    <row r="4720" s="2" customFormat="1" ht="16.5" customHeight="1">
      <c r="A4720" s="40"/>
      <c r="B4720" s="41"/>
      <c r="C4720" s="215" t="s">
        <v>5053</v>
      </c>
      <c r="D4720" s="215" t="s">
        <v>182</v>
      </c>
      <c r="E4720" s="216" t="s">
        <v>5054</v>
      </c>
      <c r="F4720" s="217" t="s">
        <v>5055</v>
      </c>
      <c r="G4720" s="218" t="s">
        <v>185</v>
      </c>
      <c r="H4720" s="219">
        <v>198.94999999999999</v>
      </c>
      <c r="I4720" s="220"/>
      <c r="J4720" s="221">
        <f>ROUND(I4720*H4720,2)</f>
        <v>0</v>
      </c>
      <c r="K4720" s="217" t="s">
        <v>186</v>
      </c>
      <c r="L4720" s="46"/>
      <c r="M4720" s="222" t="s">
        <v>19</v>
      </c>
      <c r="N4720" s="223" t="s">
        <v>43</v>
      </c>
      <c r="O4720" s="86"/>
      <c r="P4720" s="224">
        <f>O4720*H4720</f>
        <v>0</v>
      </c>
      <c r="Q4720" s="224">
        <v>0.00048000000000000001</v>
      </c>
      <c r="R4720" s="224">
        <f>Q4720*H4720</f>
        <v>0.095495999999999998</v>
      </c>
      <c r="S4720" s="224">
        <v>0</v>
      </c>
      <c r="T4720" s="225">
        <f>S4720*H4720</f>
        <v>0</v>
      </c>
      <c r="U4720" s="40"/>
      <c r="V4720" s="40"/>
      <c r="W4720" s="40"/>
      <c r="X4720" s="40"/>
      <c r="Y4720" s="40"/>
      <c r="Z4720" s="40"/>
      <c r="AA4720" s="40"/>
      <c r="AB4720" s="40"/>
      <c r="AC4720" s="40"/>
      <c r="AD4720" s="40"/>
      <c r="AE4720" s="40"/>
      <c r="AR4720" s="226" t="s">
        <v>286</v>
      </c>
      <c r="AT4720" s="226" t="s">
        <v>182</v>
      </c>
      <c r="AU4720" s="226" t="s">
        <v>82</v>
      </c>
      <c r="AY4720" s="19" t="s">
        <v>180</v>
      </c>
      <c r="BE4720" s="227">
        <f>IF(N4720="základní",J4720,0)</f>
        <v>0</v>
      </c>
      <c r="BF4720" s="227">
        <f>IF(N4720="snížená",J4720,0)</f>
        <v>0</v>
      </c>
      <c r="BG4720" s="227">
        <f>IF(N4720="zákl. přenesená",J4720,0)</f>
        <v>0</v>
      </c>
      <c r="BH4720" s="227">
        <f>IF(N4720="sníž. přenesená",J4720,0)</f>
        <v>0</v>
      </c>
      <c r="BI4720" s="227">
        <f>IF(N4720="nulová",J4720,0)</f>
        <v>0</v>
      </c>
      <c r="BJ4720" s="19" t="s">
        <v>80</v>
      </c>
      <c r="BK4720" s="227">
        <f>ROUND(I4720*H4720,2)</f>
        <v>0</v>
      </c>
      <c r="BL4720" s="19" t="s">
        <v>286</v>
      </c>
      <c r="BM4720" s="226" t="s">
        <v>5056</v>
      </c>
    </row>
    <row r="4721" s="2" customFormat="1">
      <c r="A4721" s="40"/>
      <c r="B4721" s="41"/>
      <c r="C4721" s="42"/>
      <c r="D4721" s="228" t="s">
        <v>189</v>
      </c>
      <c r="E4721" s="42"/>
      <c r="F4721" s="229" t="s">
        <v>5057</v>
      </c>
      <c r="G4721" s="42"/>
      <c r="H4721" s="42"/>
      <c r="I4721" s="230"/>
      <c r="J4721" s="42"/>
      <c r="K4721" s="42"/>
      <c r="L4721" s="46"/>
      <c r="M4721" s="231"/>
      <c r="N4721" s="232"/>
      <c r="O4721" s="86"/>
      <c r="P4721" s="86"/>
      <c r="Q4721" s="86"/>
      <c r="R4721" s="86"/>
      <c r="S4721" s="86"/>
      <c r="T4721" s="87"/>
      <c r="U4721" s="40"/>
      <c r="V4721" s="40"/>
      <c r="W4721" s="40"/>
      <c r="X4721" s="40"/>
      <c r="Y4721" s="40"/>
      <c r="Z4721" s="40"/>
      <c r="AA4721" s="40"/>
      <c r="AB4721" s="40"/>
      <c r="AC4721" s="40"/>
      <c r="AD4721" s="40"/>
      <c r="AE4721" s="40"/>
      <c r="AT4721" s="19" t="s">
        <v>189</v>
      </c>
      <c r="AU4721" s="19" t="s">
        <v>82</v>
      </c>
    </row>
    <row r="4722" s="2" customFormat="1">
      <c r="A4722" s="40"/>
      <c r="B4722" s="41"/>
      <c r="C4722" s="42"/>
      <c r="D4722" s="233" t="s">
        <v>191</v>
      </c>
      <c r="E4722" s="42"/>
      <c r="F4722" s="234" t="s">
        <v>5058</v>
      </c>
      <c r="G4722" s="42"/>
      <c r="H4722" s="42"/>
      <c r="I4722" s="230"/>
      <c r="J4722" s="42"/>
      <c r="K4722" s="42"/>
      <c r="L4722" s="46"/>
      <c r="M4722" s="231"/>
      <c r="N4722" s="232"/>
      <c r="O4722" s="86"/>
      <c r="P4722" s="86"/>
      <c r="Q4722" s="86"/>
      <c r="R4722" s="86"/>
      <c r="S4722" s="86"/>
      <c r="T4722" s="87"/>
      <c r="U4722" s="40"/>
      <c r="V4722" s="40"/>
      <c r="W4722" s="40"/>
      <c r="X4722" s="40"/>
      <c r="Y4722" s="40"/>
      <c r="Z4722" s="40"/>
      <c r="AA4722" s="40"/>
      <c r="AB4722" s="40"/>
      <c r="AC4722" s="40"/>
      <c r="AD4722" s="40"/>
      <c r="AE4722" s="40"/>
      <c r="AT4722" s="19" t="s">
        <v>191</v>
      </c>
      <c r="AU4722" s="19" t="s">
        <v>82</v>
      </c>
    </row>
    <row r="4723" s="14" customFormat="1">
      <c r="A4723" s="14"/>
      <c r="B4723" s="246"/>
      <c r="C4723" s="247"/>
      <c r="D4723" s="228" t="s">
        <v>193</v>
      </c>
      <c r="E4723" s="248" t="s">
        <v>19</v>
      </c>
      <c r="F4723" s="249" t="s">
        <v>5044</v>
      </c>
      <c r="G4723" s="247"/>
      <c r="H4723" s="248" t="s">
        <v>19</v>
      </c>
      <c r="I4723" s="250"/>
      <c r="J4723" s="247"/>
      <c r="K4723" s="247"/>
      <c r="L4723" s="251"/>
      <c r="M4723" s="252"/>
      <c r="N4723" s="253"/>
      <c r="O4723" s="253"/>
      <c r="P4723" s="253"/>
      <c r="Q4723" s="253"/>
      <c r="R4723" s="253"/>
      <c r="S4723" s="253"/>
      <c r="T4723" s="254"/>
      <c r="U4723" s="14"/>
      <c r="V4723" s="14"/>
      <c r="W4723" s="14"/>
      <c r="X4723" s="14"/>
      <c r="Y4723" s="14"/>
      <c r="Z4723" s="14"/>
      <c r="AA4723" s="14"/>
      <c r="AB4723" s="14"/>
      <c r="AC4723" s="14"/>
      <c r="AD4723" s="14"/>
      <c r="AE4723" s="14"/>
      <c r="AT4723" s="255" t="s">
        <v>193</v>
      </c>
      <c r="AU4723" s="255" t="s">
        <v>82</v>
      </c>
      <c r="AV4723" s="14" t="s">
        <v>80</v>
      </c>
      <c r="AW4723" s="14" t="s">
        <v>33</v>
      </c>
      <c r="AX4723" s="14" t="s">
        <v>72</v>
      </c>
      <c r="AY4723" s="255" t="s">
        <v>180</v>
      </c>
    </row>
    <row r="4724" s="13" customFormat="1">
      <c r="A4724" s="13"/>
      <c r="B4724" s="235"/>
      <c r="C4724" s="236"/>
      <c r="D4724" s="228" t="s">
        <v>193</v>
      </c>
      <c r="E4724" s="237" t="s">
        <v>19</v>
      </c>
      <c r="F4724" s="238" t="s">
        <v>5045</v>
      </c>
      <c r="G4724" s="236"/>
      <c r="H4724" s="239">
        <v>10.51</v>
      </c>
      <c r="I4724" s="240"/>
      <c r="J4724" s="236"/>
      <c r="K4724" s="236"/>
      <c r="L4724" s="241"/>
      <c r="M4724" s="242"/>
      <c r="N4724" s="243"/>
      <c r="O4724" s="243"/>
      <c r="P4724" s="243"/>
      <c r="Q4724" s="243"/>
      <c r="R4724" s="243"/>
      <c r="S4724" s="243"/>
      <c r="T4724" s="244"/>
      <c r="U4724" s="13"/>
      <c r="V4724" s="13"/>
      <c r="W4724" s="13"/>
      <c r="X4724" s="13"/>
      <c r="Y4724" s="13"/>
      <c r="Z4724" s="13"/>
      <c r="AA4724" s="13"/>
      <c r="AB4724" s="13"/>
      <c r="AC4724" s="13"/>
      <c r="AD4724" s="13"/>
      <c r="AE4724" s="13"/>
      <c r="AT4724" s="245" t="s">
        <v>193</v>
      </c>
      <c r="AU4724" s="245" t="s">
        <v>82</v>
      </c>
      <c r="AV4724" s="13" t="s">
        <v>82</v>
      </c>
      <c r="AW4724" s="13" t="s">
        <v>33</v>
      </c>
      <c r="AX4724" s="13" t="s">
        <v>72</v>
      </c>
      <c r="AY4724" s="245" t="s">
        <v>180</v>
      </c>
    </row>
    <row r="4725" s="14" customFormat="1">
      <c r="A4725" s="14"/>
      <c r="B4725" s="246"/>
      <c r="C4725" s="247"/>
      <c r="D4725" s="228" t="s">
        <v>193</v>
      </c>
      <c r="E4725" s="248" t="s">
        <v>19</v>
      </c>
      <c r="F4725" s="249" t="s">
        <v>5046</v>
      </c>
      <c r="G4725" s="247"/>
      <c r="H4725" s="248" t="s">
        <v>19</v>
      </c>
      <c r="I4725" s="250"/>
      <c r="J4725" s="247"/>
      <c r="K4725" s="247"/>
      <c r="L4725" s="251"/>
      <c r="M4725" s="252"/>
      <c r="N4725" s="253"/>
      <c r="O4725" s="253"/>
      <c r="P4725" s="253"/>
      <c r="Q4725" s="253"/>
      <c r="R4725" s="253"/>
      <c r="S4725" s="253"/>
      <c r="T4725" s="254"/>
      <c r="U4725" s="14"/>
      <c r="V4725" s="14"/>
      <c r="W4725" s="14"/>
      <c r="X4725" s="14"/>
      <c r="Y4725" s="14"/>
      <c r="Z4725" s="14"/>
      <c r="AA4725" s="14"/>
      <c r="AB4725" s="14"/>
      <c r="AC4725" s="14"/>
      <c r="AD4725" s="14"/>
      <c r="AE4725" s="14"/>
      <c r="AT4725" s="255" t="s">
        <v>193</v>
      </c>
      <c r="AU4725" s="255" t="s">
        <v>82</v>
      </c>
      <c r="AV4725" s="14" t="s">
        <v>80</v>
      </c>
      <c r="AW4725" s="14" t="s">
        <v>33</v>
      </c>
      <c r="AX4725" s="14" t="s">
        <v>72</v>
      </c>
      <c r="AY4725" s="255" t="s">
        <v>180</v>
      </c>
    </row>
    <row r="4726" s="13" customFormat="1">
      <c r="A4726" s="13"/>
      <c r="B4726" s="235"/>
      <c r="C4726" s="236"/>
      <c r="D4726" s="228" t="s">
        <v>193</v>
      </c>
      <c r="E4726" s="237" t="s">
        <v>19</v>
      </c>
      <c r="F4726" s="238" t="s">
        <v>2338</v>
      </c>
      <c r="G4726" s="236"/>
      <c r="H4726" s="239">
        <v>188.44</v>
      </c>
      <c r="I4726" s="240"/>
      <c r="J4726" s="236"/>
      <c r="K4726" s="236"/>
      <c r="L4726" s="241"/>
      <c r="M4726" s="242"/>
      <c r="N4726" s="243"/>
      <c r="O4726" s="243"/>
      <c r="P4726" s="243"/>
      <c r="Q4726" s="243"/>
      <c r="R4726" s="243"/>
      <c r="S4726" s="243"/>
      <c r="T4726" s="244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45" t="s">
        <v>193</v>
      </c>
      <c r="AU4726" s="245" t="s">
        <v>82</v>
      </c>
      <c r="AV4726" s="13" t="s">
        <v>82</v>
      </c>
      <c r="AW4726" s="13" t="s">
        <v>33</v>
      </c>
      <c r="AX4726" s="13" t="s">
        <v>72</v>
      </c>
      <c r="AY4726" s="245" t="s">
        <v>180</v>
      </c>
    </row>
    <row r="4727" s="15" customFormat="1">
      <c r="A4727" s="15"/>
      <c r="B4727" s="256"/>
      <c r="C4727" s="257"/>
      <c r="D4727" s="228" t="s">
        <v>193</v>
      </c>
      <c r="E4727" s="258" t="s">
        <v>19</v>
      </c>
      <c r="F4727" s="259" t="s">
        <v>353</v>
      </c>
      <c r="G4727" s="257"/>
      <c r="H4727" s="260">
        <v>198.94999999999999</v>
      </c>
      <c r="I4727" s="261"/>
      <c r="J4727" s="257"/>
      <c r="K4727" s="257"/>
      <c r="L4727" s="262"/>
      <c r="M4727" s="263"/>
      <c r="N4727" s="264"/>
      <c r="O4727" s="264"/>
      <c r="P4727" s="264"/>
      <c r="Q4727" s="264"/>
      <c r="R4727" s="264"/>
      <c r="S4727" s="264"/>
      <c r="T4727" s="265"/>
      <c r="U4727" s="15"/>
      <c r="V4727" s="15"/>
      <c r="W4727" s="15"/>
      <c r="X4727" s="15"/>
      <c r="Y4727" s="15"/>
      <c r="Z4727" s="15"/>
      <c r="AA4727" s="15"/>
      <c r="AB4727" s="15"/>
      <c r="AC4727" s="15"/>
      <c r="AD4727" s="15"/>
      <c r="AE4727" s="15"/>
      <c r="AT4727" s="266" t="s">
        <v>193</v>
      </c>
      <c r="AU4727" s="266" t="s">
        <v>82</v>
      </c>
      <c r="AV4727" s="15" t="s">
        <v>187</v>
      </c>
      <c r="AW4727" s="15" t="s">
        <v>33</v>
      </c>
      <c r="AX4727" s="15" t="s">
        <v>80</v>
      </c>
      <c r="AY4727" s="266" t="s">
        <v>180</v>
      </c>
    </row>
    <row r="4728" s="12" customFormat="1" ht="22.8" customHeight="1">
      <c r="A4728" s="12"/>
      <c r="B4728" s="199"/>
      <c r="C4728" s="200"/>
      <c r="D4728" s="201" t="s">
        <v>71</v>
      </c>
      <c r="E4728" s="213" t="s">
        <v>5059</v>
      </c>
      <c r="F4728" s="213" t="s">
        <v>5060</v>
      </c>
      <c r="G4728" s="200"/>
      <c r="H4728" s="200"/>
      <c r="I4728" s="203"/>
      <c r="J4728" s="214">
        <f>BK4728</f>
        <v>0</v>
      </c>
      <c r="K4728" s="200"/>
      <c r="L4728" s="205"/>
      <c r="M4728" s="206"/>
      <c r="N4728" s="207"/>
      <c r="O4728" s="207"/>
      <c r="P4728" s="208">
        <f>SUM(P4729:P4868)</f>
        <v>0</v>
      </c>
      <c r="Q4728" s="207"/>
      <c r="R4728" s="208">
        <f>SUM(R4729:R4868)</f>
        <v>1.3563399999999999</v>
      </c>
      <c r="S4728" s="207"/>
      <c r="T4728" s="209">
        <f>SUM(T4729:T4868)</f>
        <v>0.44231264999999997</v>
      </c>
      <c r="U4728" s="12"/>
      <c r="V4728" s="12"/>
      <c r="W4728" s="12"/>
      <c r="X4728" s="12"/>
      <c r="Y4728" s="12"/>
      <c r="Z4728" s="12"/>
      <c r="AA4728" s="12"/>
      <c r="AB4728" s="12"/>
      <c r="AC4728" s="12"/>
      <c r="AD4728" s="12"/>
      <c r="AE4728" s="12"/>
      <c r="AR4728" s="210" t="s">
        <v>82</v>
      </c>
      <c r="AT4728" s="211" t="s">
        <v>71</v>
      </c>
      <c r="AU4728" s="211" t="s">
        <v>80</v>
      </c>
      <c r="AY4728" s="210" t="s">
        <v>180</v>
      </c>
      <c r="BK4728" s="212">
        <f>SUM(BK4729:BK4868)</f>
        <v>0</v>
      </c>
    </row>
    <row r="4729" s="2" customFormat="1" ht="16.5" customHeight="1">
      <c r="A4729" s="40"/>
      <c r="B4729" s="41"/>
      <c r="C4729" s="215" t="s">
        <v>5061</v>
      </c>
      <c r="D4729" s="215" t="s">
        <v>182</v>
      </c>
      <c r="E4729" s="216" t="s">
        <v>5062</v>
      </c>
      <c r="F4729" s="217" t="s">
        <v>5063</v>
      </c>
      <c r="G4729" s="218" t="s">
        <v>185</v>
      </c>
      <c r="H4729" s="219">
        <v>2948.7510000000002</v>
      </c>
      <c r="I4729" s="220"/>
      <c r="J4729" s="221">
        <f>ROUND(I4729*H4729,2)</f>
        <v>0</v>
      </c>
      <c r="K4729" s="217" t="s">
        <v>186</v>
      </c>
      <c r="L4729" s="46"/>
      <c r="M4729" s="222" t="s">
        <v>19</v>
      </c>
      <c r="N4729" s="223" t="s">
        <v>43</v>
      </c>
      <c r="O4729" s="86"/>
      <c r="P4729" s="224">
        <f>O4729*H4729</f>
        <v>0</v>
      </c>
      <c r="Q4729" s="224">
        <v>0</v>
      </c>
      <c r="R4729" s="224">
        <f>Q4729*H4729</f>
        <v>0</v>
      </c>
      <c r="S4729" s="224">
        <v>0.00014999999999999999</v>
      </c>
      <c r="T4729" s="225">
        <f>S4729*H4729</f>
        <v>0.44231264999999997</v>
      </c>
      <c r="U4729" s="40"/>
      <c r="V4729" s="40"/>
      <c r="W4729" s="40"/>
      <c r="X4729" s="40"/>
      <c r="Y4729" s="40"/>
      <c r="Z4729" s="40"/>
      <c r="AA4729" s="40"/>
      <c r="AB4729" s="40"/>
      <c r="AC4729" s="40"/>
      <c r="AD4729" s="40"/>
      <c r="AE4729" s="40"/>
      <c r="AR4729" s="226" t="s">
        <v>286</v>
      </c>
      <c r="AT4729" s="226" t="s">
        <v>182</v>
      </c>
      <c r="AU4729" s="226" t="s">
        <v>82</v>
      </c>
      <c r="AY4729" s="19" t="s">
        <v>180</v>
      </c>
      <c r="BE4729" s="227">
        <f>IF(N4729="základní",J4729,0)</f>
        <v>0</v>
      </c>
      <c r="BF4729" s="227">
        <f>IF(N4729="snížená",J4729,0)</f>
        <v>0</v>
      </c>
      <c r="BG4729" s="227">
        <f>IF(N4729="zákl. přenesená",J4729,0)</f>
        <v>0</v>
      </c>
      <c r="BH4729" s="227">
        <f>IF(N4729="sníž. přenesená",J4729,0)</f>
        <v>0</v>
      </c>
      <c r="BI4729" s="227">
        <f>IF(N4729="nulová",J4729,0)</f>
        <v>0</v>
      </c>
      <c r="BJ4729" s="19" t="s">
        <v>80</v>
      </c>
      <c r="BK4729" s="227">
        <f>ROUND(I4729*H4729,2)</f>
        <v>0</v>
      </c>
      <c r="BL4729" s="19" t="s">
        <v>286</v>
      </c>
      <c r="BM4729" s="226" t="s">
        <v>5064</v>
      </c>
    </row>
    <row r="4730" s="2" customFormat="1">
      <c r="A4730" s="40"/>
      <c r="B4730" s="41"/>
      <c r="C4730" s="42"/>
      <c r="D4730" s="228" t="s">
        <v>189</v>
      </c>
      <c r="E4730" s="42"/>
      <c r="F4730" s="229" t="s">
        <v>5065</v>
      </c>
      <c r="G4730" s="42"/>
      <c r="H4730" s="42"/>
      <c r="I4730" s="230"/>
      <c r="J4730" s="42"/>
      <c r="K4730" s="42"/>
      <c r="L4730" s="46"/>
      <c r="M4730" s="231"/>
      <c r="N4730" s="232"/>
      <c r="O4730" s="86"/>
      <c r="P4730" s="86"/>
      <c r="Q4730" s="86"/>
      <c r="R4730" s="86"/>
      <c r="S4730" s="86"/>
      <c r="T4730" s="87"/>
      <c r="U4730" s="40"/>
      <c r="V4730" s="40"/>
      <c r="W4730" s="40"/>
      <c r="X4730" s="40"/>
      <c r="Y4730" s="40"/>
      <c r="Z4730" s="40"/>
      <c r="AA4730" s="40"/>
      <c r="AB4730" s="40"/>
      <c r="AC4730" s="40"/>
      <c r="AD4730" s="40"/>
      <c r="AE4730" s="40"/>
      <c r="AT4730" s="19" t="s">
        <v>189</v>
      </c>
      <c r="AU4730" s="19" t="s">
        <v>82</v>
      </c>
    </row>
    <row r="4731" s="2" customFormat="1">
      <c r="A4731" s="40"/>
      <c r="B4731" s="41"/>
      <c r="C4731" s="42"/>
      <c r="D4731" s="233" t="s">
        <v>191</v>
      </c>
      <c r="E4731" s="42"/>
      <c r="F4731" s="234" t="s">
        <v>5066</v>
      </c>
      <c r="G4731" s="42"/>
      <c r="H4731" s="42"/>
      <c r="I4731" s="230"/>
      <c r="J4731" s="42"/>
      <c r="K4731" s="42"/>
      <c r="L4731" s="46"/>
      <c r="M4731" s="231"/>
      <c r="N4731" s="232"/>
      <c r="O4731" s="86"/>
      <c r="P4731" s="86"/>
      <c r="Q4731" s="86"/>
      <c r="R4731" s="86"/>
      <c r="S4731" s="86"/>
      <c r="T4731" s="87"/>
      <c r="U4731" s="40"/>
      <c r="V4731" s="40"/>
      <c r="W4731" s="40"/>
      <c r="X4731" s="40"/>
      <c r="Y4731" s="40"/>
      <c r="Z4731" s="40"/>
      <c r="AA4731" s="40"/>
      <c r="AB4731" s="40"/>
      <c r="AC4731" s="40"/>
      <c r="AD4731" s="40"/>
      <c r="AE4731" s="40"/>
      <c r="AT4731" s="19" t="s">
        <v>191</v>
      </c>
      <c r="AU4731" s="19" t="s">
        <v>82</v>
      </c>
    </row>
    <row r="4732" s="14" customFormat="1">
      <c r="A4732" s="14"/>
      <c r="B4732" s="246"/>
      <c r="C4732" s="247"/>
      <c r="D4732" s="228" t="s">
        <v>193</v>
      </c>
      <c r="E4732" s="248" t="s">
        <v>19</v>
      </c>
      <c r="F4732" s="249" t="s">
        <v>5067</v>
      </c>
      <c r="G4732" s="247"/>
      <c r="H4732" s="248" t="s">
        <v>19</v>
      </c>
      <c r="I4732" s="250"/>
      <c r="J4732" s="247"/>
      <c r="K4732" s="247"/>
      <c r="L4732" s="251"/>
      <c r="M4732" s="252"/>
      <c r="N4732" s="253"/>
      <c r="O4732" s="253"/>
      <c r="P4732" s="253"/>
      <c r="Q4732" s="253"/>
      <c r="R4732" s="253"/>
      <c r="S4732" s="253"/>
      <c r="T4732" s="254"/>
      <c r="U4732" s="14"/>
      <c r="V4732" s="14"/>
      <c r="W4732" s="14"/>
      <c r="X4732" s="14"/>
      <c r="Y4732" s="14"/>
      <c r="Z4732" s="14"/>
      <c r="AA4732" s="14"/>
      <c r="AB4732" s="14"/>
      <c r="AC4732" s="14"/>
      <c r="AD4732" s="14"/>
      <c r="AE4732" s="14"/>
      <c r="AT4732" s="255" t="s">
        <v>193</v>
      </c>
      <c r="AU4732" s="255" t="s">
        <v>82</v>
      </c>
      <c r="AV4732" s="14" t="s">
        <v>80</v>
      </c>
      <c r="AW4732" s="14" t="s">
        <v>33</v>
      </c>
      <c r="AX4732" s="14" t="s">
        <v>72</v>
      </c>
      <c r="AY4732" s="255" t="s">
        <v>180</v>
      </c>
    </row>
    <row r="4733" s="13" customFormat="1">
      <c r="A4733" s="13"/>
      <c r="B4733" s="235"/>
      <c r="C4733" s="236"/>
      <c r="D4733" s="228" t="s">
        <v>193</v>
      </c>
      <c r="E4733" s="237" t="s">
        <v>19</v>
      </c>
      <c r="F4733" s="238" t="s">
        <v>5068</v>
      </c>
      <c r="G4733" s="236"/>
      <c r="H4733" s="239">
        <v>242</v>
      </c>
      <c r="I4733" s="240"/>
      <c r="J4733" s="236"/>
      <c r="K4733" s="236"/>
      <c r="L4733" s="241"/>
      <c r="M4733" s="242"/>
      <c r="N4733" s="243"/>
      <c r="O4733" s="243"/>
      <c r="P4733" s="243"/>
      <c r="Q4733" s="243"/>
      <c r="R4733" s="243"/>
      <c r="S4733" s="243"/>
      <c r="T4733" s="244"/>
      <c r="U4733" s="13"/>
      <c r="V4733" s="13"/>
      <c r="W4733" s="13"/>
      <c r="X4733" s="13"/>
      <c r="Y4733" s="13"/>
      <c r="Z4733" s="13"/>
      <c r="AA4733" s="13"/>
      <c r="AB4733" s="13"/>
      <c r="AC4733" s="13"/>
      <c r="AD4733" s="13"/>
      <c r="AE4733" s="13"/>
      <c r="AT4733" s="245" t="s">
        <v>193</v>
      </c>
      <c r="AU4733" s="245" t="s">
        <v>82</v>
      </c>
      <c r="AV4733" s="13" t="s">
        <v>82</v>
      </c>
      <c r="AW4733" s="13" t="s">
        <v>33</v>
      </c>
      <c r="AX4733" s="13" t="s">
        <v>72</v>
      </c>
      <c r="AY4733" s="245" t="s">
        <v>180</v>
      </c>
    </row>
    <row r="4734" s="14" customFormat="1">
      <c r="A4734" s="14"/>
      <c r="B4734" s="246"/>
      <c r="C4734" s="247"/>
      <c r="D4734" s="228" t="s">
        <v>193</v>
      </c>
      <c r="E4734" s="248" t="s">
        <v>19</v>
      </c>
      <c r="F4734" s="249" t="s">
        <v>4994</v>
      </c>
      <c r="G4734" s="247"/>
      <c r="H4734" s="248" t="s">
        <v>19</v>
      </c>
      <c r="I4734" s="250"/>
      <c r="J4734" s="247"/>
      <c r="K4734" s="247"/>
      <c r="L4734" s="251"/>
      <c r="M4734" s="252"/>
      <c r="N4734" s="253"/>
      <c r="O4734" s="253"/>
      <c r="P4734" s="253"/>
      <c r="Q4734" s="253"/>
      <c r="R4734" s="253"/>
      <c r="S4734" s="253"/>
      <c r="T4734" s="254"/>
      <c r="U4734" s="14"/>
      <c r="V4734" s="14"/>
      <c r="W4734" s="14"/>
      <c r="X4734" s="14"/>
      <c r="Y4734" s="14"/>
      <c r="Z4734" s="14"/>
      <c r="AA4734" s="14"/>
      <c r="AB4734" s="14"/>
      <c r="AC4734" s="14"/>
      <c r="AD4734" s="14"/>
      <c r="AE4734" s="14"/>
      <c r="AT4734" s="255" t="s">
        <v>193</v>
      </c>
      <c r="AU4734" s="255" t="s">
        <v>82</v>
      </c>
      <c r="AV4734" s="14" t="s">
        <v>80</v>
      </c>
      <c r="AW4734" s="14" t="s">
        <v>33</v>
      </c>
      <c r="AX4734" s="14" t="s">
        <v>72</v>
      </c>
      <c r="AY4734" s="255" t="s">
        <v>180</v>
      </c>
    </row>
    <row r="4735" s="14" customFormat="1">
      <c r="A4735" s="14"/>
      <c r="B4735" s="246"/>
      <c r="C4735" s="247"/>
      <c r="D4735" s="228" t="s">
        <v>193</v>
      </c>
      <c r="E4735" s="248" t="s">
        <v>19</v>
      </c>
      <c r="F4735" s="249" t="s">
        <v>2375</v>
      </c>
      <c r="G4735" s="247"/>
      <c r="H4735" s="248" t="s">
        <v>19</v>
      </c>
      <c r="I4735" s="250"/>
      <c r="J4735" s="247"/>
      <c r="K4735" s="247"/>
      <c r="L4735" s="251"/>
      <c r="M4735" s="252"/>
      <c r="N4735" s="253"/>
      <c r="O4735" s="253"/>
      <c r="P4735" s="253"/>
      <c r="Q4735" s="253"/>
      <c r="R4735" s="253"/>
      <c r="S4735" s="253"/>
      <c r="T4735" s="254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T4735" s="255" t="s">
        <v>193</v>
      </c>
      <c r="AU4735" s="255" t="s">
        <v>82</v>
      </c>
      <c r="AV4735" s="14" t="s">
        <v>80</v>
      </c>
      <c r="AW4735" s="14" t="s">
        <v>33</v>
      </c>
      <c r="AX4735" s="14" t="s">
        <v>72</v>
      </c>
      <c r="AY4735" s="255" t="s">
        <v>180</v>
      </c>
    </row>
    <row r="4736" s="14" customFormat="1">
      <c r="A4736" s="14"/>
      <c r="B4736" s="246"/>
      <c r="C4736" s="247"/>
      <c r="D4736" s="228" t="s">
        <v>193</v>
      </c>
      <c r="E4736" s="248" t="s">
        <v>19</v>
      </c>
      <c r="F4736" s="249" t="s">
        <v>1753</v>
      </c>
      <c r="G4736" s="247"/>
      <c r="H4736" s="248" t="s">
        <v>19</v>
      </c>
      <c r="I4736" s="250"/>
      <c r="J4736" s="247"/>
      <c r="K4736" s="247"/>
      <c r="L4736" s="251"/>
      <c r="M4736" s="252"/>
      <c r="N4736" s="253"/>
      <c r="O4736" s="253"/>
      <c r="P4736" s="253"/>
      <c r="Q4736" s="253"/>
      <c r="R4736" s="253"/>
      <c r="S4736" s="253"/>
      <c r="T4736" s="254"/>
      <c r="U4736" s="14"/>
      <c r="V4736" s="14"/>
      <c r="W4736" s="14"/>
      <c r="X4736" s="14"/>
      <c r="Y4736" s="14"/>
      <c r="Z4736" s="14"/>
      <c r="AA4736" s="14"/>
      <c r="AB4736" s="14"/>
      <c r="AC4736" s="14"/>
      <c r="AD4736" s="14"/>
      <c r="AE4736" s="14"/>
      <c r="AT4736" s="255" t="s">
        <v>193</v>
      </c>
      <c r="AU4736" s="255" t="s">
        <v>82</v>
      </c>
      <c r="AV4736" s="14" t="s">
        <v>80</v>
      </c>
      <c r="AW4736" s="14" t="s">
        <v>33</v>
      </c>
      <c r="AX4736" s="14" t="s">
        <v>72</v>
      </c>
      <c r="AY4736" s="255" t="s">
        <v>180</v>
      </c>
    </row>
    <row r="4737" s="13" customFormat="1">
      <c r="A4737" s="13"/>
      <c r="B4737" s="235"/>
      <c r="C4737" s="236"/>
      <c r="D4737" s="228" t="s">
        <v>193</v>
      </c>
      <c r="E4737" s="237" t="s">
        <v>19</v>
      </c>
      <c r="F4737" s="238" t="s">
        <v>2376</v>
      </c>
      <c r="G4737" s="236"/>
      <c r="H4737" s="239">
        <v>22.978000000000002</v>
      </c>
      <c r="I4737" s="240"/>
      <c r="J4737" s="236"/>
      <c r="K4737" s="236"/>
      <c r="L4737" s="241"/>
      <c r="M4737" s="242"/>
      <c r="N4737" s="243"/>
      <c r="O4737" s="243"/>
      <c r="P4737" s="243"/>
      <c r="Q4737" s="243"/>
      <c r="R4737" s="243"/>
      <c r="S4737" s="243"/>
      <c r="T4737" s="244"/>
      <c r="U4737" s="13"/>
      <c r="V4737" s="13"/>
      <c r="W4737" s="13"/>
      <c r="X4737" s="13"/>
      <c r="Y4737" s="13"/>
      <c r="Z4737" s="13"/>
      <c r="AA4737" s="13"/>
      <c r="AB4737" s="13"/>
      <c r="AC4737" s="13"/>
      <c r="AD4737" s="13"/>
      <c r="AE4737" s="13"/>
      <c r="AT4737" s="245" t="s">
        <v>193</v>
      </c>
      <c r="AU4737" s="245" t="s">
        <v>82</v>
      </c>
      <c r="AV4737" s="13" t="s">
        <v>82</v>
      </c>
      <c r="AW4737" s="13" t="s">
        <v>33</v>
      </c>
      <c r="AX4737" s="13" t="s">
        <v>72</v>
      </c>
      <c r="AY4737" s="245" t="s">
        <v>180</v>
      </c>
    </row>
    <row r="4738" s="13" customFormat="1">
      <c r="A4738" s="13"/>
      <c r="B4738" s="235"/>
      <c r="C4738" s="236"/>
      <c r="D4738" s="228" t="s">
        <v>193</v>
      </c>
      <c r="E4738" s="237" t="s">
        <v>19</v>
      </c>
      <c r="F4738" s="238" t="s">
        <v>2377</v>
      </c>
      <c r="G4738" s="236"/>
      <c r="H4738" s="239">
        <v>24.960000000000001</v>
      </c>
      <c r="I4738" s="240"/>
      <c r="J4738" s="236"/>
      <c r="K4738" s="236"/>
      <c r="L4738" s="241"/>
      <c r="M4738" s="242"/>
      <c r="N4738" s="243"/>
      <c r="O4738" s="243"/>
      <c r="P4738" s="243"/>
      <c r="Q4738" s="243"/>
      <c r="R4738" s="243"/>
      <c r="S4738" s="243"/>
      <c r="T4738" s="244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45" t="s">
        <v>193</v>
      </c>
      <c r="AU4738" s="245" t="s">
        <v>82</v>
      </c>
      <c r="AV4738" s="13" t="s">
        <v>82</v>
      </c>
      <c r="AW4738" s="13" t="s">
        <v>33</v>
      </c>
      <c r="AX4738" s="13" t="s">
        <v>72</v>
      </c>
      <c r="AY4738" s="245" t="s">
        <v>180</v>
      </c>
    </row>
    <row r="4739" s="13" customFormat="1">
      <c r="A4739" s="13"/>
      <c r="B4739" s="235"/>
      <c r="C4739" s="236"/>
      <c r="D4739" s="228" t="s">
        <v>193</v>
      </c>
      <c r="E4739" s="237" t="s">
        <v>19</v>
      </c>
      <c r="F4739" s="238" t="s">
        <v>2378</v>
      </c>
      <c r="G4739" s="236"/>
      <c r="H4739" s="239">
        <v>23.530000000000001</v>
      </c>
      <c r="I4739" s="240"/>
      <c r="J4739" s="236"/>
      <c r="K4739" s="236"/>
      <c r="L4739" s="241"/>
      <c r="M4739" s="242"/>
      <c r="N4739" s="243"/>
      <c r="O4739" s="243"/>
      <c r="P4739" s="243"/>
      <c r="Q4739" s="243"/>
      <c r="R4739" s="243"/>
      <c r="S4739" s="243"/>
      <c r="T4739" s="244"/>
      <c r="U4739" s="13"/>
      <c r="V4739" s="13"/>
      <c r="W4739" s="13"/>
      <c r="X4739" s="13"/>
      <c r="Y4739" s="13"/>
      <c r="Z4739" s="13"/>
      <c r="AA4739" s="13"/>
      <c r="AB4739" s="13"/>
      <c r="AC4739" s="13"/>
      <c r="AD4739" s="13"/>
      <c r="AE4739" s="13"/>
      <c r="AT4739" s="245" t="s">
        <v>193</v>
      </c>
      <c r="AU4739" s="245" t="s">
        <v>82</v>
      </c>
      <c r="AV4739" s="13" t="s">
        <v>82</v>
      </c>
      <c r="AW4739" s="13" t="s">
        <v>33</v>
      </c>
      <c r="AX4739" s="13" t="s">
        <v>72</v>
      </c>
      <c r="AY4739" s="245" t="s">
        <v>180</v>
      </c>
    </row>
    <row r="4740" s="13" customFormat="1">
      <c r="A4740" s="13"/>
      <c r="B4740" s="235"/>
      <c r="C4740" s="236"/>
      <c r="D4740" s="228" t="s">
        <v>193</v>
      </c>
      <c r="E4740" s="237" t="s">
        <v>19</v>
      </c>
      <c r="F4740" s="238" t="s">
        <v>2379</v>
      </c>
      <c r="G4740" s="236"/>
      <c r="H4740" s="239">
        <v>32.143000000000001</v>
      </c>
      <c r="I4740" s="240"/>
      <c r="J4740" s="236"/>
      <c r="K4740" s="236"/>
      <c r="L4740" s="241"/>
      <c r="M4740" s="242"/>
      <c r="N4740" s="243"/>
      <c r="O4740" s="243"/>
      <c r="P4740" s="243"/>
      <c r="Q4740" s="243"/>
      <c r="R4740" s="243"/>
      <c r="S4740" s="243"/>
      <c r="T4740" s="244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T4740" s="245" t="s">
        <v>193</v>
      </c>
      <c r="AU4740" s="245" t="s">
        <v>82</v>
      </c>
      <c r="AV4740" s="13" t="s">
        <v>82</v>
      </c>
      <c r="AW4740" s="13" t="s">
        <v>33</v>
      </c>
      <c r="AX4740" s="13" t="s">
        <v>72</v>
      </c>
      <c r="AY4740" s="245" t="s">
        <v>180</v>
      </c>
    </row>
    <row r="4741" s="13" customFormat="1">
      <c r="A4741" s="13"/>
      <c r="B4741" s="235"/>
      <c r="C4741" s="236"/>
      <c r="D4741" s="228" t="s">
        <v>193</v>
      </c>
      <c r="E4741" s="237" t="s">
        <v>19</v>
      </c>
      <c r="F4741" s="238" t="s">
        <v>2380</v>
      </c>
      <c r="G4741" s="236"/>
      <c r="H4741" s="239">
        <v>16.283000000000001</v>
      </c>
      <c r="I4741" s="240"/>
      <c r="J4741" s="236"/>
      <c r="K4741" s="236"/>
      <c r="L4741" s="241"/>
      <c r="M4741" s="242"/>
      <c r="N4741" s="243"/>
      <c r="O4741" s="243"/>
      <c r="P4741" s="243"/>
      <c r="Q4741" s="243"/>
      <c r="R4741" s="243"/>
      <c r="S4741" s="243"/>
      <c r="T4741" s="244"/>
      <c r="U4741" s="13"/>
      <c r="V4741" s="13"/>
      <c r="W4741" s="13"/>
      <c r="X4741" s="13"/>
      <c r="Y4741" s="13"/>
      <c r="Z4741" s="13"/>
      <c r="AA4741" s="13"/>
      <c r="AB4741" s="13"/>
      <c r="AC4741" s="13"/>
      <c r="AD4741" s="13"/>
      <c r="AE4741" s="13"/>
      <c r="AT4741" s="245" t="s">
        <v>193</v>
      </c>
      <c r="AU4741" s="245" t="s">
        <v>82</v>
      </c>
      <c r="AV4741" s="13" t="s">
        <v>82</v>
      </c>
      <c r="AW4741" s="13" t="s">
        <v>33</v>
      </c>
      <c r="AX4741" s="13" t="s">
        <v>72</v>
      </c>
      <c r="AY4741" s="245" t="s">
        <v>180</v>
      </c>
    </row>
    <row r="4742" s="14" customFormat="1">
      <c r="A4742" s="14"/>
      <c r="B4742" s="246"/>
      <c r="C4742" s="247"/>
      <c r="D4742" s="228" t="s">
        <v>193</v>
      </c>
      <c r="E4742" s="248" t="s">
        <v>19</v>
      </c>
      <c r="F4742" s="249" t="s">
        <v>1755</v>
      </c>
      <c r="G4742" s="247"/>
      <c r="H4742" s="248" t="s">
        <v>19</v>
      </c>
      <c r="I4742" s="250"/>
      <c r="J4742" s="247"/>
      <c r="K4742" s="247"/>
      <c r="L4742" s="251"/>
      <c r="M4742" s="252"/>
      <c r="N4742" s="253"/>
      <c r="O4742" s="253"/>
      <c r="P4742" s="253"/>
      <c r="Q4742" s="253"/>
      <c r="R4742" s="253"/>
      <c r="S4742" s="253"/>
      <c r="T4742" s="254"/>
      <c r="U4742" s="14"/>
      <c r="V4742" s="14"/>
      <c r="W4742" s="14"/>
      <c r="X4742" s="14"/>
      <c r="Y4742" s="14"/>
      <c r="Z4742" s="14"/>
      <c r="AA4742" s="14"/>
      <c r="AB4742" s="14"/>
      <c r="AC4742" s="14"/>
      <c r="AD4742" s="14"/>
      <c r="AE4742" s="14"/>
      <c r="AT4742" s="255" t="s">
        <v>193</v>
      </c>
      <c r="AU4742" s="255" t="s">
        <v>82</v>
      </c>
      <c r="AV4742" s="14" t="s">
        <v>80</v>
      </c>
      <c r="AW4742" s="14" t="s">
        <v>33</v>
      </c>
      <c r="AX4742" s="14" t="s">
        <v>72</v>
      </c>
      <c r="AY4742" s="255" t="s">
        <v>180</v>
      </c>
    </row>
    <row r="4743" s="13" customFormat="1">
      <c r="A4743" s="13"/>
      <c r="B4743" s="235"/>
      <c r="C4743" s="236"/>
      <c r="D4743" s="228" t="s">
        <v>193</v>
      </c>
      <c r="E4743" s="237" t="s">
        <v>19</v>
      </c>
      <c r="F4743" s="238" t="s">
        <v>2384</v>
      </c>
      <c r="G4743" s="236"/>
      <c r="H4743" s="239">
        <v>49.823</v>
      </c>
      <c r="I4743" s="240"/>
      <c r="J4743" s="236"/>
      <c r="K4743" s="236"/>
      <c r="L4743" s="241"/>
      <c r="M4743" s="242"/>
      <c r="N4743" s="243"/>
      <c r="O4743" s="243"/>
      <c r="P4743" s="243"/>
      <c r="Q4743" s="243"/>
      <c r="R4743" s="243"/>
      <c r="S4743" s="243"/>
      <c r="T4743" s="244"/>
      <c r="U4743" s="13"/>
      <c r="V4743" s="13"/>
      <c r="W4743" s="13"/>
      <c r="X4743" s="13"/>
      <c r="Y4743" s="13"/>
      <c r="Z4743" s="13"/>
      <c r="AA4743" s="13"/>
      <c r="AB4743" s="13"/>
      <c r="AC4743" s="13"/>
      <c r="AD4743" s="13"/>
      <c r="AE4743" s="13"/>
      <c r="AT4743" s="245" t="s">
        <v>193</v>
      </c>
      <c r="AU4743" s="245" t="s">
        <v>82</v>
      </c>
      <c r="AV4743" s="13" t="s">
        <v>82</v>
      </c>
      <c r="AW4743" s="13" t="s">
        <v>33</v>
      </c>
      <c r="AX4743" s="13" t="s">
        <v>72</v>
      </c>
      <c r="AY4743" s="245" t="s">
        <v>180</v>
      </c>
    </row>
    <row r="4744" s="13" customFormat="1">
      <c r="A4744" s="13"/>
      <c r="B4744" s="235"/>
      <c r="C4744" s="236"/>
      <c r="D4744" s="228" t="s">
        <v>193</v>
      </c>
      <c r="E4744" s="237" t="s">
        <v>19</v>
      </c>
      <c r="F4744" s="238" t="s">
        <v>2387</v>
      </c>
      <c r="G4744" s="236"/>
      <c r="H4744" s="239">
        <v>36.253999999999998</v>
      </c>
      <c r="I4744" s="240"/>
      <c r="J4744" s="236"/>
      <c r="K4744" s="236"/>
      <c r="L4744" s="241"/>
      <c r="M4744" s="242"/>
      <c r="N4744" s="243"/>
      <c r="O4744" s="243"/>
      <c r="P4744" s="243"/>
      <c r="Q4744" s="243"/>
      <c r="R4744" s="243"/>
      <c r="S4744" s="243"/>
      <c r="T4744" s="244"/>
      <c r="U4744" s="13"/>
      <c r="V4744" s="13"/>
      <c r="W4744" s="13"/>
      <c r="X4744" s="13"/>
      <c r="Y4744" s="13"/>
      <c r="Z4744" s="13"/>
      <c r="AA4744" s="13"/>
      <c r="AB4744" s="13"/>
      <c r="AC4744" s="13"/>
      <c r="AD4744" s="13"/>
      <c r="AE4744" s="13"/>
      <c r="AT4744" s="245" t="s">
        <v>193</v>
      </c>
      <c r="AU4744" s="245" t="s">
        <v>82</v>
      </c>
      <c r="AV4744" s="13" t="s">
        <v>82</v>
      </c>
      <c r="AW4744" s="13" t="s">
        <v>33</v>
      </c>
      <c r="AX4744" s="13" t="s">
        <v>72</v>
      </c>
      <c r="AY4744" s="245" t="s">
        <v>180</v>
      </c>
    </row>
    <row r="4745" s="13" customFormat="1">
      <c r="A4745" s="13"/>
      <c r="B4745" s="235"/>
      <c r="C4745" s="236"/>
      <c r="D4745" s="228" t="s">
        <v>193</v>
      </c>
      <c r="E4745" s="237" t="s">
        <v>19</v>
      </c>
      <c r="F4745" s="238" t="s">
        <v>2389</v>
      </c>
      <c r="G4745" s="236"/>
      <c r="H4745" s="239">
        <v>20.378</v>
      </c>
      <c r="I4745" s="240"/>
      <c r="J4745" s="236"/>
      <c r="K4745" s="236"/>
      <c r="L4745" s="241"/>
      <c r="M4745" s="242"/>
      <c r="N4745" s="243"/>
      <c r="O4745" s="243"/>
      <c r="P4745" s="243"/>
      <c r="Q4745" s="243"/>
      <c r="R4745" s="243"/>
      <c r="S4745" s="243"/>
      <c r="T4745" s="244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T4745" s="245" t="s">
        <v>193</v>
      </c>
      <c r="AU4745" s="245" t="s">
        <v>82</v>
      </c>
      <c r="AV4745" s="13" t="s">
        <v>82</v>
      </c>
      <c r="AW4745" s="13" t="s">
        <v>33</v>
      </c>
      <c r="AX4745" s="13" t="s">
        <v>72</v>
      </c>
      <c r="AY4745" s="245" t="s">
        <v>180</v>
      </c>
    </row>
    <row r="4746" s="13" customFormat="1">
      <c r="A4746" s="13"/>
      <c r="B4746" s="235"/>
      <c r="C4746" s="236"/>
      <c r="D4746" s="228" t="s">
        <v>193</v>
      </c>
      <c r="E4746" s="237" t="s">
        <v>19</v>
      </c>
      <c r="F4746" s="238" t="s">
        <v>2390</v>
      </c>
      <c r="G4746" s="236"/>
      <c r="H4746" s="239">
        <v>15.6</v>
      </c>
      <c r="I4746" s="240"/>
      <c r="J4746" s="236"/>
      <c r="K4746" s="236"/>
      <c r="L4746" s="241"/>
      <c r="M4746" s="242"/>
      <c r="N4746" s="243"/>
      <c r="O4746" s="243"/>
      <c r="P4746" s="243"/>
      <c r="Q4746" s="243"/>
      <c r="R4746" s="243"/>
      <c r="S4746" s="243"/>
      <c r="T4746" s="244"/>
      <c r="U4746" s="13"/>
      <c r="V4746" s="13"/>
      <c r="W4746" s="13"/>
      <c r="X4746" s="13"/>
      <c r="Y4746" s="13"/>
      <c r="Z4746" s="13"/>
      <c r="AA4746" s="13"/>
      <c r="AB4746" s="13"/>
      <c r="AC4746" s="13"/>
      <c r="AD4746" s="13"/>
      <c r="AE4746" s="13"/>
      <c r="AT4746" s="245" t="s">
        <v>193</v>
      </c>
      <c r="AU4746" s="245" t="s">
        <v>82</v>
      </c>
      <c r="AV4746" s="13" t="s">
        <v>82</v>
      </c>
      <c r="AW4746" s="13" t="s">
        <v>33</v>
      </c>
      <c r="AX4746" s="13" t="s">
        <v>72</v>
      </c>
      <c r="AY4746" s="245" t="s">
        <v>180</v>
      </c>
    </row>
    <row r="4747" s="14" customFormat="1">
      <c r="A4747" s="14"/>
      <c r="B4747" s="246"/>
      <c r="C4747" s="247"/>
      <c r="D4747" s="228" t="s">
        <v>193</v>
      </c>
      <c r="E4747" s="248" t="s">
        <v>19</v>
      </c>
      <c r="F4747" s="249" t="s">
        <v>2392</v>
      </c>
      <c r="G4747" s="247"/>
      <c r="H4747" s="248" t="s">
        <v>19</v>
      </c>
      <c r="I4747" s="250"/>
      <c r="J4747" s="247"/>
      <c r="K4747" s="247"/>
      <c r="L4747" s="251"/>
      <c r="M4747" s="252"/>
      <c r="N4747" s="253"/>
      <c r="O4747" s="253"/>
      <c r="P4747" s="253"/>
      <c r="Q4747" s="253"/>
      <c r="R4747" s="253"/>
      <c r="S4747" s="253"/>
      <c r="T4747" s="254"/>
      <c r="U4747" s="14"/>
      <c r="V4747" s="14"/>
      <c r="W4747" s="14"/>
      <c r="X4747" s="14"/>
      <c r="Y4747" s="14"/>
      <c r="Z4747" s="14"/>
      <c r="AA4747" s="14"/>
      <c r="AB4747" s="14"/>
      <c r="AC4747" s="14"/>
      <c r="AD4747" s="14"/>
      <c r="AE4747" s="14"/>
      <c r="AT4747" s="255" t="s">
        <v>193</v>
      </c>
      <c r="AU4747" s="255" t="s">
        <v>82</v>
      </c>
      <c r="AV4747" s="14" t="s">
        <v>80</v>
      </c>
      <c r="AW4747" s="14" t="s">
        <v>33</v>
      </c>
      <c r="AX4747" s="14" t="s">
        <v>72</v>
      </c>
      <c r="AY4747" s="255" t="s">
        <v>180</v>
      </c>
    </row>
    <row r="4748" s="13" customFormat="1">
      <c r="A4748" s="13"/>
      <c r="B4748" s="235"/>
      <c r="C4748" s="236"/>
      <c r="D4748" s="228" t="s">
        <v>193</v>
      </c>
      <c r="E4748" s="237" t="s">
        <v>19</v>
      </c>
      <c r="F4748" s="238" t="s">
        <v>2393</v>
      </c>
      <c r="G4748" s="236"/>
      <c r="H4748" s="239">
        <v>96.233000000000004</v>
      </c>
      <c r="I4748" s="240"/>
      <c r="J4748" s="236"/>
      <c r="K4748" s="236"/>
      <c r="L4748" s="241"/>
      <c r="M4748" s="242"/>
      <c r="N4748" s="243"/>
      <c r="O4748" s="243"/>
      <c r="P4748" s="243"/>
      <c r="Q4748" s="243"/>
      <c r="R4748" s="243"/>
      <c r="S4748" s="243"/>
      <c r="T4748" s="244"/>
      <c r="U4748" s="13"/>
      <c r="V4748" s="13"/>
      <c r="W4748" s="13"/>
      <c r="X4748" s="13"/>
      <c r="Y4748" s="13"/>
      <c r="Z4748" s="13"/>
      <c r="AA4748" s="13"/>
      <c r="AB4748" s="13"/>
      <c r="AC4748" s="13"/>
      <c r="AD4748" s="13"/>
      <c r="AE4748" s="13"/>
      <c r="AT4748" s="245" t="s">
        <v>193</v>
      </c>
      <c r="AU4748" s="245" t="s">
        <v>82</v>
      </c>
      <c r="AV4748" s="13" t="s">
        <v>82</v>
      </c>
      <c r="AW4748" s="13" t="s">
        <v>33</v>
      </c>
      <c r="AX4748" s="13" t="s">
        <v>72</v>
      </c>
      <c r="AY4748" s="245" t="s">
        <v>180</v>
      </c>
    </row>
    <row r="4749" s="13" customFormat="1">
      <c r="A4749" s="13"/>
      <c r="B4749" s="235"/>
      <c r="C4749" s="236"/>
      <c r="D4749" s="228" t="s">
        <v>193</v>
      </c>
      <c r="E4749" s="237" t="s">
        <v>19</v>
      </c>
      <c r="F4749" s="238" t="s">
        <v>2394</v>
      </c>
      <c r="G4749" s="236"/>
      <c r="H4749" s="239">
        <v>19.274999999999999</v>
      </c>
      <c r="I4749" s="240"/>
      <c r="J4749" s="236"/>
      <c r="K4749" s="236"/>
      <c r="L4749" s="241"/>
      <c r="M4749" s="242"/>
      <c r="N4749" s="243"/>
      <c r="O4749" s="243"/>
      <c r="P4749" s="243"/>
      <c r="Q4749" s="243"/>
      <c r="R4749" s="243"/>
      <c r="S4749" s="243"/>
      <c r="T4749" s="244"/>
      <c r="U4749" s="13"/>
      <c r="V4749" s="13"/>
      <c r="W4749" s="13"/>
      <c r="X4749" s="13"/>
      <c r="Y4749" s="13"/>
      <c r="Z4749" s="13"/>
      <c r="AA4749" s="13"/>
      <c r="AB4749" s="13"/>
      <c r="AC4749" s="13"/>
      <c r="AD4749" s="13"/>
      <c r="AE4749" s="13"/>
      <c r="AT4749" s="245" t="s">
        <v>193</v>
      </c>
      <c r="AU4749" s="245" t="s">
        <v>82</v>
      </c>
      <c r="AV4749" s="13" t="s">
        <v>82</v>
      </c>
      <c r="AW4749" s="13" t="s">
        <v>33</v>
      </c>
      <c r="AX4749" s="13" t="s">
        <v>72</v>
      </c>
      <c r="AY4749" s="245" t="s">
        <v>180</v>
      </c>
    </row>
    <row r="4750" s="14" customFormat="1">
      <c r="A4750" s="14"/>
      <c r="B4750" s="246"/>
      <c r="C4750" s="247"/>
      <c r="D4750" s="228" t="s">
        <v>193</v>
      </c>
      <c r="E4750" s="248" t="s">
        <v>19</v>
      </c>
      <c r="F4750" s="249" t="s">
        <v>2396</v>
      </c>
      <c r="G4750" s="247"/>
      <c r="H4750" s="248" t="s">
        <v>19</v>
      </c>
      <c r="I4750" s="250"/>
      <c r="J4750" s="247"/>
      <c r="K4750" s="247"/>
      <c r="L4750" s="251"/>
      <c r="M4750" s="252"/>
      <c r="N4750" s="253"/>
      <c r="O4750" s="253"/>
      <c r="P4750" s="253"/>
      <c r="Q4750" s="253"/>
      <c r="R4750" s="253"/>
      <c r="S4750" s="253"/>
      <c r="T4750" s="254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T4750" s="255" t="s">
        <v>193</v>
      </c>
      <c r="AU4750" s="255" t="s">
        <v>82</v>
      </c>
      <c r="AV4750" s="14" t="s">
        <v>80</v>
      </c>
      <c r="AW4750" s="14" t="s">
        <v>33</v>
      </c>
      <c r="AX4750" s="14" t="s">
        <v>72</v>
      </c>
      <c r="AY4750" s="255" t="s">
        <v>180</v>
      </c>
    </row>
    <row r="4751" s="13" customFormat="1">
      <c r="A4751" s="13"/>
      <c r="B4751" s="235"/>
      <c r="C4751" s="236"/>
      <c r="D4751" s="228" t="s">
        <v>193</v>
      </c>
      <c r="E4751" s="237" t="s">
        <v>19</v>
      </c>
      <c r="F4751" s="238" t="s">
        <v>2397</v>
      </c>
      <c r="G4751" s="236"/>
      <c r="H4751" s="239">
        <v>93.655000000000001</v>
      </c>
      <c r="I4751" s="240"/>
      <c r="J4751" s="236"/>
      <c r="K4751" s="236"/>
      <c r="L4751" s="241"/>
      <c r="M4751" s="242"/>
      <c r="N4751" s="243"/>
      <c r="O4751" s="243"/>
      <c r="P4751" s="243"/>
      <c r="Q4751" s="243"/>
      <c r="R4751" s="243"/>
      <c r="S4751" s="243"/>
      <c r="T4751" s="244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45" t="s">
        <v>193</v>
      </c>
      <c r="AU4751" s="245" t="s">
        <v>82</v>
      </c>
      <c r="AV4751" s="13" t="s">
        <v>82</v>
      </c>
      <c r="AW4751" s="13" t="s">
        <v>33</v>
      </c>
      <c r="AX4751" s="13" t="s">
        <v>72</v>
      </c>
      <c r="AY4751" s="245" t="s">
        <v>180</v>
      </c>
    </row>
    <row r="4752" s="14" customFormat="1">
      <c r="A4752" s="14"/>
      <c r="B4752" s="246"/>
      <c r="C4752" s="247"/>
      <c r="D4752" s="228" t="s">
        <v>193</v>
      </c>
      <c r="E4752" s="248" t="s">
        <v>19</v>
      </c>
      <c r="F4752" s="249" t="s">
        <v>2402</v>
      </c>
      <c r="G4752" s="247"/>
      <c r="H4752" s="248" t="s">
        <v>19</v>
      </c>
      <c r="I4752" s="250"/>
      <c r="J4752" s="247"/>
      <c r="K4752" s="247"/>
      <c r="L4752" s="251"/>
      <c r="M4752" s="252"/>
      <c r="N4752" s="253"/>
      <c r="O4752" s="253"/>
      <c r="P4752" s="253"/>
      <c r="Q4752" s="253"/>
      <c r="R4752" s="253"/>
      <c r="S4752" s="253"/>
      <c r="T4752" s="254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T4752" s="255" t="s">
        <v>193</v>
      </c>
      <c r="AU4752" s="255" t="s">
        <v>82</v>
      </c>
      <c r="AV4752" s="14" t="s">
        <v>80</v>
      </c>
      <c r="AW4752" s="14" t="s">
        <v>33</v>
      </c>
      <c r="AX4752" s="14" t="s">
        <v>72</v>
      </c>
      <c r="AY4752" s="255" t="s">
        <v>180</v>
      </c>
    </row>
    <row r="4753" s="13" customFormat="1">
      <c r="A4753" s="13"/>
      <c r="B4753" s="235"/>
      <c r="C4753" s="236"/>
      <c r="D4753" s="228" t="s">
        <v>193</v>
      </c>
      <c r="E4753" s="237" t="s">
        <v>19</v>
      </c>
      <c r="F4753" s="238" t="s">
        <v>2403</v>
      </c>
      <c r="G4753" s="236"/>
      <c r="H4753" s="239">
        <v>91.227999999999994</v>
      </c>
      <c r="I4753" s="240"/>
      <c r="J4753" s="236"/>
      <c r="K4753" s="236"/>
      <c r="L4753" s="241"/>
      <c r="M4753" s="242"/>
      <c r="N4753" s="243"/>
      <c r="O4753" s="243"/>
      <c r="P4753" s="243"/>
      <c r="Q4753" s="243"/>
      <c r="R4753" s="243"/>
      <c r="S4753" s="243"/>
      <c r="T4753" s="244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45" t="s">
        <v>193</v>
      </c>
      <c r="AU4753" s="245" t="s">
        <v>82</v>
      </c>
      <c r="AV4753" s="13" t="s">
        <v>82</v>
      </c>
      <c r="AW4753" s="13" t="s">
        <v>33</v>
      </c>
      <c r="AX4753" s="13" t="s">
        <v>72</v>
      </c>
      <c r="AY4753" s="245" t="s">
        <v>180</v>
      </c>
    </row>
    <row r="4754" s="13" customFormat="1">
      <c r="A4754" s="13"/>
      <c r="B4754" s="235"/>
      <c r="C4754" s="236"/>
      <c r="D4754" s="228" t="s">
        <v>193</v>
      </c>
      <c r="E4754" s="237" t="s">
        <v>19</v>
      </c>
      <c r="F4754" s="238" t="s">
        <v>2404</v>
      </c>
      <c r="G4754" s="236"/>
      <c r="H4754" s="239">
        <v>53.177</v>
      </c>
      <c r="I4754" s="240"/>
      <c r="J4754" s="236"/>
      <c r="K4754" s="236"/>
      <c r="L4754" s="241"/>
      <c r="M4754" s="242"/>
      <c r="N4754" s="243"/>
      <c r="O4754" s="243"/>
      <c r="P4754" s="243"/>
      <c r="Q4754" s="243"/>
      <c r="R4754" s="243"/>
      <c r="S4754" s="243"/>
      <c r="T4754" s="244"/>
      <c r="U4754" s="13"/>
      <c r="V4754" s="13"/>
      <c r="W4754" s="13"/>
      <c r="X4754" s="13"/>
      <c r="Y4754" s="13"/>
      <c r="Z4754" s="13"/>
      <c r="AA4754" s="13"/>
      <c r="AB4754" s="13"/>
      <c r="AC4754" s="13"/>
      <c r="AD4754" s="13"/>
      <c r="AE4754" s="13"/>
      <c r="AT4754" s="245" t="s">
        <v>193</v>
      </c>
      <c r="AU4754" s="245" t="s">
        <v>82</v>
      </c>
      <c r="AV4754" s="13" t="s">
        <v>82</v>
      </c>
      <c r="AW4754" s="13" t="s">
        <v>33</v>
      </c>
      <c r="AX4754" s="13" t="s">
        <v>72</v>
      </c>
      <c r="AY4754" s="245" t="s">
        <v>180</v>
      </c>
    </row>
    <row r="4755" s="14" customFormat="1">
      <c r="A4755" s="14"/>
      <c r="B4755" s="246"/>
      <c r="C4755" s="247"/>
      <c r="D4755" s="228" t="s">
        <v>193</v>
      </c>
      <c r="E4755" s="248" t="s">
        <v>19</v>
      </c>
      <c r="F4755" s="249" t="s">
        <v>1729</v>
      </c>
      <c r="G4755" s="247"/>
      <c r="H4755" s="248" t="s">
        <v>19</v>
      </c>
      <c r="I4755" s="250"/>
      <c r="J4755" s="247"/>
      <c r="K4755" s="247"/>
      <c r="L4755" s="251"/>
      <c r="M4755" s="252"/>
      <c r="N4755" s="253"/>
      <c r="O4755" s="253"/>
      <c r="P4755" s="253"/>
      <c r="Q4755" s="253"/>
      <c r="R4755" s="253"/>
      <c r="S4755" s="253"/>
      <c r="T4755" s="254"/>
      <c r="U4755" s="14"/>
      <c r="V4755" s="14"/>
      <c r="W4755" s="14"/>
      <c r="X4755" s="14"/>
      <c r="Y4755" s="14"/>
      <c r="Z4755" s="14"/>
      <c r="AA4755" s="14"/>
      <c r="AB4755" s="14"/>
      <c r="AC4755" s="14"/>
      <c r="AD4755" s="14"/>
      <c r="AE4755" s="14"/>
      <c r="AT4755" s="255" t="s">
        <v>193</v>
      </c>
      <c r="AU4755" s="255" t="s">
        <v>82</v>
      </c>
      <c r="AV4755" s="14" t="s">
        <v>80</v>
      </c>
      <c r="AW4755" s="14" t="s">
        <v>33</v>
      </c>
      <c r="AX4755" s="14" t="s">
        <v>72</v>
      </c>
      <c r="AY4755" s="255" t="s">
        <v>180</v>
      </c>
    </row>
    <row r="4756" s="14" customFormat="1">
      <c r="A4756" s="14"/>
      <c r="B4756" s="246"/>
      <c r="C4756" s="247"/>
      <c r="D4756" s="228" t="s">
        <v>193</v>
      </c>
      <c r="E4756" s="248" t="s">
        <v>19</v>
      </c>
      <c r="F4756" s="249" t="s">
        <v>2407</v>
      </c>
      <c r="G4756" s="247"/>
      <c r="H4756" s="248" t="s">
        <v>19</v>
      </c>
      <c r="I4756" s="250"/>
      <c r="J4756" s="247"/>
      <c r="K4756" s="247"/>
      <c r="L4756" s="251"/>
      <c r="M4756" s="252"/>
      <c r="N4756" s="253"/>
      <c r="O4756" s="253"/>
      <c r="P4756" s="253"/>
      <c r="Q4756" s="253"/>
      <c r="R4756" s="253"/>
      <c r="S4756" s="253"/>
      <c r="T4756" s="254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T4756" s="255" t="s">
        <v>193</v>
      </c>
      <c r="AU4756" s="255" t="s">
        <v>82</v>
      </c>
      <c r="AV4756" s="14" t="s">
        <v>80</v>
      </c>
      <c r="AW4756" s="14" t="s">
        <v>33</v>
      </c>
      <c r="AX4756" s="14" t="s">
        <v>72</v>
      </c>
      <c r="AY4756" s="255" t="s">
        <v>180</v>
      </c>
    </row>
    <row r="4757" s="13" customFormat="1">
      <c r="A4757" s="13"/>
      <c r="B4757" s="235"/>
      <c r="C4757" s="236"/>
      <c r="D4757" s="228" t="s">
        <v>193</v>
      </c>
      <c r="E4757" s="237" t="s">
        <v>19</v>
      </c>
      <c r="F4757" s="238" t="s">
        <v>2408</v>
      </c>
      <c r="G4757" s="236"/>
      <c r="H4757" s="239">
        <v>88.286000000000001</v>
      </c>
      <c r="I4757" s="240"/>
      <c r="J4757" s="236"/>
      <c r="K4757" s="236"/>
      <c r="L4757" s="241"/>
      <c r="M4757" s="242"/>
      <c r="N4757" s="243"/>
      <c r="O4757" s="243"/>
      <c r="P4757" s="243"/>
      <c r="Q4757" s="243"/>
      <c r="R4757" s="243"/>
      <c r="S4757" s="243"/>
      <c r="T4757" s="244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45" t="s">
        <v>193</v>
      </c>
      <c r="AU4757" s="245" t="s">
        <v>82</v>
      </c>
      <c r="AV4757" s="13" t="s">
        <v>82</v>
      </c>
      <c r="AW4757" s="13" t="s">
        <v>33</v>
      </c>
      <c r="AX4757" s="13" t="s">
        <v>72</v>
      </c>
      <c r="AY4757" s="245" t="s">
        <v>180</v>
      </c>
    </row>
    <row r="4758" s="14" customFormat="1">
      <c r="A4758" s="14"/>
      <c r="B4758" s="246"/>
      <c r="C4758" s="247"/>
      <c r="D4758" s="228" t="s">
        <v>193</v>
      </c>
      <c r="E4758" s="248" t="s">
        <v>19</v>
      </c>
      <c r="F4758" s="249" t="s">
        <v>2413</v>
      </c>
      <c r="G4758" s="247"/>
      <c r="H4758" s="248" t="s">
        <v>19</v>
      </c>
      <c r="I4758" s="250"/>
      <c r="J4758" s="247"/>
      <c r="K4758" s="247"/>
      <c r="L4758" s="251"/>
      <c r="M4758" s="252"/>
      <c r="N4758" s="253"/>
      <c r="O4758" s="253"/>
      <c r="P4758" s="253"/>
      <c r="Q4758" s="253"/>
      <c r="R4758" s="253"/>
      <c r="S4758" s="253"/>
      <c r="T4758" s="254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T4758" s="255" t="s">
        <v>193</v>
      </c>
      <c r="AU4758" s="255" t="s">
        <v>82</v>
      </c>
      <c r="AV4758" s="14" t="s">
        <v>80</v>
      </c>
      <c r="AW4758" s="14" t="s">
        <v>33</v>
      </c>
      <c r="AX4758" s="14" t="s">
        <v>72</v>
      </c>
      <c r="AY4758" s="255" t="s">
        <v>180</v>
      </c>
    </row>
    <row r="4759" s="13" customFormat="1">
      <c r="A4759" s="13"/>
      <c r="B4759" s="235"/>
      <c r="C4759" s="236"/>
      <c r="D4759" s="228" t="s">
        <v>193</v>
      </c>
      <c r="E4759" s="237" t="s">
        <v>19</v>
      </c>
      <c r="F4759" s="238" t="s">
        <v>2414</v>
      </c>
      <c r="G4759" s="236"/>
      <c r="H4759" s="239">
        <v>72.962999999999994</v>
      </c>
      <c r="I4759" s="240"/>
      <c r="J4759" s="236"/>
      <c r="K4759" s="236"/>
      <c r="L4759" s="241"/>
      <c r="M4759" s="242"/>
      <c r="N4759" s="243"/>
      <c r="O4759" s="243"/>
      <c r="P4759" s="243"/>
      <c r="Q4759" s="243"/>
      <c r="R4759" s="243"/>
      <c r="S4759" s="243"/>
      <c r="T4759" s="244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T4759" s="245" t="s">
        <v>193</v>
      </c>
      <c r="AU4759" s="245" t="s">
        <v>82</v>
      </c>
      <c r="AV4759" s="13" t="s">
        <v>82</v>
      </c>
      <c r="AW4759" s="13" t="s">
        <v>33</v>
      </c>
      <c r="AX4759" s="13" t="s">
        <v>72</v>
      </c>
      <c r="AY4759" s="245" t="s">
        <v>180</v>
      </c>
    </row>
    <row r="4760" s="14" customFormat="1">
      <c r="A4760" s="14"/>
      <c r="B4760" s="246"/>
      <c r="C4760" s="247"/>
      <c r="D4760" s="228" t="s">
        <v>193</v>
      </c>
      <c r="E4760" s="248" t="s">
        <v>19</v>
      </c>
      <c r="F4760" s="249" t="s">
        <v>2416</v>
      </c>
      <c r="G4760" s="247"/>
      <c r="H4760" s="248" t="s">
        <v>19</v>
      </c>
      <c r="I4760" s="250"/>
      <c r="J4760" s="247"/>
      <c r="K4760" s="247"/>
      <c r="L4760" s="251"/>
      <c r="M4760" s="252"/>
      <c r="N4760" s="253"/>
      <c r="O4760" s="253"/>
      <c r="P4760" s="253"/>
      <c r="Q4760" s="253"/>
      <c r="R4760" s="253"/>
      <c r="S4760" s="253"/>
      <c r="T4760" s="254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T4760" s="255" t="s">
        <v>193</v>
      </c>
      <c r="AU4760" s="255" t="s">
        <v>82</v>
      </c>
      <c r="AV4760" s="14" t="s">
        <v>80</v>
      </c>
      <c r="AW4760" s="14" t="s">
        <v>33</v>
      </c>
      <c r="AX4760" s="14" t="s">
        <v>72</v>
      </c>
      <c r="AY4760" s="255" t="s">
        <v>180</v>
      </c>
    </row>
    <row r="4761" s="13" customFormat="1">
      <c r="A4761" s="13"/>
      <c r="B4761" s="235"/>
      <c r="C4761" s="236"/>
      <c r="D4761" s="228" t="s">
        <v>193</v>
      </c>
      <c r="E4761" s="237" t="s">
        <v>19</v>
      </c>
      <c r="F4761" s="238" t="s">
        <v>2417</v>
      </c>
      <c r="G4761" s="236"/>
      <c r="H4761" s="239">
        <v>27.414000000000001</v>
      </c>
      <c r="I4761" s="240"/>
      <c r="J4761" s="236"/>
      <c r="K4761" s="236"/>
      <c r="L4761" s="241"/>
      <c r="M4761" s="242"/>
      <c r="N4761" s="243"/>
      <c r="O4761" s="243"/>
      <c r="P4761" s="243"/>
      <c r="Q4761" s="243"/>
      <c r="R4761" s="243"/>
      <c r="S4761" s="243"/>
      <c r="T4761" s="244"/>
      <c r="U4761" s="13"/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3"/>
      <c r="AT4761" s="245" t="s">
        <v>193</v>
      </c>
      <c r="AU4761" s="245" t="s">
        <v>82</v>
      </c>
      <c r="AV4761" s="13" t="s">
        <v>82</v>
      </c>
      <c r="AW4761" s="13" t="s">
        <v>33</v>
      </c>
      <c r="AX4761" s="13" t="s">
        <v>72</v>
      </c>
      <c r="AY4761" s="245" t="s">
        <v>180</v>
      </c>
    </row>
    <row r="4762" s="13" customFormat="1">
      <c r="A4762" s="13"/>
      <c r="B4762" s="235"/>
      <c r="C4762" s="236"/>
      <c r="D4762" s="228" t="s">
        <v>193</v>
      </c>
      <c r="E4762" s="237" t="s">
        <v>19</v>
      </c>
      <c r="F4762" s="238" t="s">
        <v>2418</v>
      </c>
      <c r="G4762" s="236"/>
      <c r="H4762" s="239">
        <v>124.41</v>
      </c>
      <c r="I4762" s="240"/>
      <c r="J4762" s="236"/>
      <c r="K4762" s="236"/>
      <c r="L4762" s="241"/>
      <c r="M4762" s="242"/>
      <c r="N4762" s="243"/>
      <c r="O4762" s="243"/>
      <c r="P4762" s="243"/>
      <c r="Q4762" s="243"/>
      <c r="R4762" s="243"/>
      <c r="S4762" s="243"/>
      <c r="T4762" s="244"/>
      <c r="U4762" s="13"/>
      <c r="V4762" s="13"/>
      <c r="W4762" s="13"/>
      <c r="X4762" s="13"/>
      <c r="Y4762" s="13"/>
      <c r="Z4762" s="13"/>
      <c r="AA4762" s="13"/>
      <c r="AB4762" s="13"/>
      <c r="AC4762" s="13"/>
      <c r="AD4762" s="13"/>
      <c r="AE4762" s="13"/>
      <c r="AT4762" s="245" t="s">
        <v>193</v>
      </c>
      <c r="AU4762" s="245" t="s">
        <v>82</v>
      </c>
      <c r="AV4762" s="13" t="s">
        <v>82</v>
      </c>
      <c r="AW4762" s="13" t="s">
        <v>33</v>
      </c>
      <c r="AX4762" s="13" t="s">
        <v>72</v>
      </c>
      <c r="AY4762" s="245" t="s">
        <v>180</v>
      </c>
    </row>
    <row r="4763" s="14" customFormat="1">
      <c r="A4763" s="14"/>
      <c r="B4763" s="246"/>
      <c r="C4763" s="247"/>
      <c r="D4763" s="228" t="s">
        <v>193</v>
      </c>
      <c r="E4763" s="248" t="s">
        <v>19</v>
      </c>
      <c r="F4763" s="249" t="s">
        <v>1730</v>
      </c>
      <c r="G4763" s="247"/>
      <c r="H4763" s="248" t="s">
        <v>19</v>
      </c>
      <c r="I4763" s="250"/>
      <c r="J4763" s="247"/>
      <c r="K4763" s="247"/>
      <c r="L4763" s="251"/>
      <c r="M4763" s="252"/>
      <c r="N4763" s="253"/>
      <c r="O4763" s="253"/>
      <c r="P4763" s="253"/>
      <c r="Q4763" s="253"/>
      <c r="R4763" s="253"/>
      <c r="S4763" s="253"/>
      <c r="T4763" s="254"/>
      <c r="U4763" s="14"/>
      <c r="V4763" s="14"/>
      <c r="W4763" s="14"/>
      <c r="X4763" s="14"/>
      <c r="Y4763" s="14"/>
      <c r="Z4763" s="14"/>
      <c r="AA4763" s="14"/>
      <c r="AB4763" s="14"/>
      <c r="AC4763" s="14"/>
      <c r="AD4763" s="14"/>
      <c r="AE4763" s="14"/>
      <c r="AT4763" s="255" t="s">
        <v>193</v>
      </c>
      <c r="AU4763" s="255" t="s">
        <v>82</v>
      </c>
      <c r="AV4763" s="14" t="s">
        <v>80</v>
      </c>
      <c r="AW4763" s="14" t="s">
        <v>33</v>
      </c>
      <c r="AX4763" s="14" t="s">
        <v>72</v>
      </c>
      <c r="AY4763" s="255" t="s">
        <v>180</v>
      </c>
    </row>
    <row r="4764" s="13" customFormat="1">
      <c r="A4764" s="13"/>
      <c r="B4764" s="235"/>
      <c r="C4764" s="236"/>
      <c r="D4764" s="228" t="s">
        <v>193</v>
      </c>
      <c r="E4764" s="237" t="s">
        <v>19</v>
      </c>
      <c r="F4764" s="238" t="s">
        <v>2420</v>
      </c>
      <c r="G4764" s="236"/>
      <c r="H4764" s="239">
        <v>42.185000000000002</v>
      </c>
      <c r="I4764" s="240"/>
      <c r="J4764" s="236"/>
      <c r="K4764" s="236"/>
      <c r="L4764" s="241"/>
      <c r="M4764" s="242"/>
      <c r="N4764" s="243"/>
      <c r="O4764" s="243"/>
      <c r="P4764" s="243"/>
      <c r="Q4764" s="243"/>
      <c r="R4764" s="243"/>
      <c r="S4764" s="243"/>
      <c r="T4764" s="244"/>
      <c r="U4764" s="13"/>
      <c r="V4764" s="13"/>
      <c r="W4764" s="13"/>
      <c r="X4764" s="13"/>
      <c r="Y4764" s="13"/>
      <c r="Z4764" s="13"/>
      <c r="AA4764" s="13"/>
      <c r="AB4764" s="13"/>
      <c r="AC4764" s="13"/>
      <c r="AD4764" s="13"/>
      <c r="AE4764" s="13"/>
      <c r="AT4764" s="245" t="s">
        <v>193</v>
      </c>
      <c r="AU4764" s="245" t="s">
        <v>82</v>
      </c>
      <c r="AV4764" s="13" t="s">
        <v>82</v>
      </c>
      <c r="AW4764" s="13" t="s">
        <v>33</v>
      </c>
      <c r="AX4764" s="13" t="s">
        <v>72</v>
      </c>
      <c r="AY4764" s="245" t="s">
        <v>180</v>
      </c>
    </row>
    <row r="4765" s="13" customFormat="1">
      <c r="A4765" s="13"/>
      <c r="B4765" s="235"/>
      <c r="C4765" s="236"/>
      <c r="D4765" s="228" t="s">
        <v>193</v>
      </c>
      <c r="E4765" s="237" t="s">
        <v>19</v>
      </c>
      <c r="F4765" s="238" t="s">
        <v>2421</v>
      </c>
      <c r="G4765" s="236"/>
      <c r="H4765" s="239">
        <v>50.603000000000002</v>
      </c>
      <c r="I4765" s="240"/>
      <c r="J4765" s="236"/>
      <c r="K4765" s="236"/>
      <c r="L4765" s="241"/>
      <c r="M4765" s="242"/>
      <c r="N4765" s="243"/>
      <c r="O4765" s="243"/>
      <c r="P4765" s="243"/>
      <c r="Q4765" s="243"/>
      <c r="R4765" s="243"/>
      <c r="S4765" s="243"/>
      <c r="T4765" s="244"/>
      <c r="U4765" s="13"/>
      <c r="V4765" s="13"/>
      <c r="W4765" s="13"/>
      <c r="X4765" s="13"/>
      <c r="Y4765" s="13"/>
      <c r="Z4765" s="13"/>
      <c r="AA4765" s="13"/>
      <c r="AB4765" s="13"/>
      <c r="AC4765" s="13"/>
      <c r="AD4765" s="13"/>
      <c r="AE4765" s="13"/>
      <c r="AT4765" s="245" t="s">
        <v>193</v>
      </c>
      <c r="AU4765" s="245" t="s">
        <v>82</v>
      </c>
      <c r="AV4765" s="13" t="s">
        <v>82</v>
      </c>
      <c r="AW4765" s="13" t="s">
        <v>33</v>
      </c>
      <c r="AX4765" s="13" t="s">
        <v>72</v>
      </c>
      <c r="AY4765" s="245" t="s">
        <v>180</v>
      </c>
    </row>
    <row r="4766" s="14" customFormat="1">
      <c r="A4766" s="14"/>
      <c r="B4766" s="246"/>
      <c r="C4766" s="247"/>
      <c r="D4766" s="228" t="s">
        <v>193</v>
      </c>
      <c r="E4766" s="248" t="s">
        <v>19</v>
      </c>
      <c r="F4766" s="249" t="s">
        <v>2424</v>
      </c>
      <c r="G4766" s="247"/>
      <c r="H4766" s="248" t="s">
        <v>19</v>
      </c>
      <c r="I4766" s="250"/>
      <c r="J4766" s="247"/>
      <c r="K4766" s="247"/>
      <c r="L4766" s="251"/>
      <c r="M4766" s="252"/>
      <c r="N4766" s="253"/>
      <c r="O4766" s="253"/>
      <c r="P4766" s="253"/>
      <c r="Q4766" s="253"/>
      <c r="R4766" s="253"/>
      <c r="S4766" s="253"/>
      <c r="T4766" s="254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T4766" s="255" t="s">
        <v>193</v>
      </c>
      <c r="AU4766" s="255" t="s">
        <v>82</v>
      </c>
      <c r="AV4766" s="14" t="s">
        <v>80</v>
      </c>
      <c r="AW4766" s="14" t="s">
        <v>33</v>
      </c>
      <c r="AX4766" s="14" t="s">
        <v>72</v>
      </c>
      <c r="AY4766" s="255" t="s">
        <v>180</v>
      </c>
    </row>
    <row r="4767" s="13" customFormat="1">
      <c r="A4767" s="13"/>
      <c r="B4767" s="235"/>
      <c r="C4767" s="236"/>
      <c r="D4767" s="228" t="s">
        <v>193</v>
      </c>
      <c r="E4767" s="237" t="s">
        <v>19</v>
      </c>
      <c r="F4767" s="238" t="s">
        <v>2425</v>
      </c>
      <c r="G4767" s="236"/>
      <c r="H4767" s="239">
        <v>47.134999999999998</v>
      </c>
      <c r="I4767" s="240"/>
      <c r="J4767" s="236"/>
      <c r="K4767" s="236"/>
      <c r="L4767" s="241"/>
      <c r="M4767" s="242"/>
      <c r="N4767" s="243"/>
      <c r="O4767" s="243"/>
      <c r="P4767" s="243"/>
      <c r="Q4767" s="243"/>
      <c r="R4767" s="243"/>
      <c r="S4767" s="243"/>
      <c r="T4767" s="244"/>
      <c r="U4767" s="13"/>
      <c r="V4767" s="13"/>
      <c r="W4767" s="13"/>
      <c r="X4767" s="13"/>
      <c r="Y4767" s="13"/>
      <c r="Z4767" s="13"/>
      <c r="AA4767" s="13"/>
      <c r="AB4767" s="13"/>
      <c r="AC4767" s="13"/>
      <c r="AD4767" s="13"/>
      <c r="AE4767" s="13"/>
      <c r="AT4767" s="245" t="s">
        <v>193</v>
      </c>
      <c r="AU4767" s="245" t="s">
        <v>82</v>
      </c>
      <c r="AV4767" s="13" t="s">
        <v>82</v>
      </c>
      <c r="AW4767" s="13" t="s">
        <v>33</v>
      </c>
      <c r="AX4767" s="13" t="s">
        <v>72</v>
      </c>
      <c r="AY4767" s="245" t="s">
        <v>180</v>
      </c>
    </row>
    <row r="4768" s="13" customFormat="1">
      <c r="A4768" s="13"/>
      <c r="B4768" s="235"/>
      <c r="C4768" s="236"/>
      <c r="D4768" s="228" t="s">
        <v>193</v>
      </c>
      <c r="E4768" s="237" t="s">
        <v>19</v>
      </c>
      <c r="F4768" s="238" t="s">
        <v>2426</v>
      </c>
      <c r="G4768" s="236"/>
      <c r="H4768" s="239">
        <v>203.743</v>
      </c>
      <c r="I4768" s="240"/>
      <c r="J4768" s="236"/>
      <c r="K4768" s="236"/>
      <c r="L4768" s="241"/>
      <c r="M4768" s="242"/>
      <c r="N4768" s="243"/>
      <c r="O4768" s="243"/>
      <c r="P4768" s="243"/>
      <c r="Q4768" s="243"/>
      <c r="R4768" s="243"/>
      <c r="S4768" s="243"/>
      <c r="T4768" s="244"/>
      <c r="U4768" s="13"/>
      <c r="V4768" s="13"/>
      <c r="W4768" s="13"/>
      <c r="X4768" s="13"/>
      <c r="Y4768" s="13"/>
      <c r="Z4768" s="13"/>
      <c r="AA4768" s="13"/>
      <c r="AB4768" s="13"/>
      <c r="AC4768" s="13"/>
      <c r="AD4768" s="13"/>
      <c r="AE4768" s="13"/>
      <c r="AT4768" s="245" t="s">
        <v>193</v>
      </c>
      <c r="AU4768" s="245" t="s">
        <v>82</v>
      </c>
      <c r="AV4768" s="13" t="s">
        <v>82</v>
      </c>
      <c r="AW4768" s="13" t="s">
        <v>33</v>
      </c>
      <c r="AX4768" s="13" t="s">
        <v>72</v>
      </c>
      <c r="AY4768" s="245" t="s">
        <v>180</v>
      </c>
    </row>
    <row r="4769" s="14" customFormat="1">
      <c r="A4769" s="14"/>
      <c r="B4769" s="246"/>
      <c r="C4769" s="247"/>
      <c r="D4769" s="228" t="s">
        <v>193</v>
      </c>
      <c r="E4769" s="248" t="s">
        <v>19</v>
      </c>
      <c r="F4769" s="249" t="s">
        <v>856</v>
      </c>
      <c r="G4769" s="247"/>
      <c r="H4769" s="248" t="s">
        <v>19</v>
      </c>
      <c r="I4769" s="250"/>
      <c r="J4769" s="247"/>
      <c r="K4769" s="247"/>
      <c r="L4769" s="251"/>
      <c r="M4769" s="252"/>
      <c r="N4769" s="253"/>
      <c r="O4769" s="253"/>
      <c r="P4769" s="253"/>
      <c r="Q4769" s="253"/>
      <c r="R4769" s="253"/>
      <c r="S4769" s="253"/>
      <c r="T4769" s="254"/>
      <c r="U4769" s="14"/>
      <c r="V4769" s="14"/>
      <c r="W4769" s="14"/>
      <c r="X4769" s="14"/>
      <c r="Y4769" s="14"/>
      <c r="Z4769" s="14"/>
      <c r="AA4769" s="14"/>
      <c r="AB4769" s="14"/>
      <c r="AC4769" s="14"/>
      <c r="AD4769" s="14"/>
      <c r="AE4769" s="14"/>
      <c r="AT4769" s="255" t="s">
        <v>193</v>
      </c>
      <c r="AU4769" s="255" t="s">
        <v>82</v>
      </c>
      <c r="AV4769" s="14" t="s">
        <v>80</v>
      </c>
      <c r="AW4769" s="14" t="s">
        <v>33</v>
      </c>
      <c r="AX4769" s="14" t="s">
        <v>72</v>
      </c>
      <c r="AY4769" s="255" t="s">
        <v>180</v>
      </c>
    </row>
    <row r="4770" s="14" customFormat="1">
      <c r="A4770" s="14"/>
      <c r="B4770" s="246"/>
      <c r="C4770" s="247"/>
      <c r="D4770" s="228" t="s">
        <v>193</v>
      </c>
      <c r="E4770" s="248" t="s">
        <v>19</v>
      </c>
      <c r="F4770" s="249" t="s">
        <v>2428</v>
      </c>
      <c r="G4770" s="247"/>
      <c r="H4770" s="248" t="s">
        <v>19</v>
      </c>
      <c r="I4770" s="250"/>
      <c r="J4770" s="247"/>
      <c r="K4770" s="247"/>
      <c r="L4770" s="251"/>
      <c r="M4770" s="252"/>
      <c r="N4770" s="253"/>
      <c r="O4770" s="253"/>
      <c r="P4770" s="253"/>
      <c r="Q4770" s="253"/>
      <c r="R4770" s="253"/>
      <c r="S4770" s="253"/>
      <c r="T4770" s="254"/>
      <c r="U4770" s="14"/>
      <c r="V4770" s="14"/>
      <c r="W4770" s="14"/>
      <c r="X4770" s="14"/>
      <c r="Y4770" s="14"/>
      <c r="Z4770" s="14"/>
      <c r="AA4770" s="14"/>
      <c r="AB4770" s="14"/>
      <c r="AC4770" s="14"/>
      <c r="AD4770" s="14"/>
      <c r="AE4770" s="14"/>
      <c r="AT4770" s="255" t="s">
        <v>193</v>
      </c>
      <c r="AU4770" s="255" t="s">
        <v>82</v>
      </c>
      <c r="AV4770" s="14" t="s">
        <v>80</v>
      </c>
      <c r="AW4770" s="14" t="s">
        <v>33</v>
      </c>
      <c r="AX4770" s="14" t="s">
        <v>72</v>
      </c>
      <c r="AY4770" s="255" t="s">
        <v>180</v>
      </c>
    </row>
    <row r="4771" s="13" customFormat="1">
      <c r="A4771" s="13"/>
      <c r="B4771" s="235"/>
      <c r="C4771" s="236"/>
      <c r="D4771" s="228" t="s">
        <v>193</v>
      </c>
      <c r="E4771" s="237" t="s">
        <v>19</v>
      </c>
      <c r="F4771" s="238" t="s">
        <v>2429</v>
      </c>
      <c r="G4771" s="236"/>
      <c r="H4771" s="239">
        <v>57.753</v>
      </c>
      <c r="I4771" s="240"/>
      <c r="J4771" s="236"/>
      <c r="K4771" s="236"/>
      <c r="L4771" s="241"/>
      <c r="M4771" s="242"/>
      <c r="N4771" s="243"/>
      <c r="O4771" s="243"/>
      <c r="P4771" s="243"/>
      <c r="Q4771" s="243"/>
      <c r="R4771" s="243"/>
      <c r="S4771" s="243"/>
      <c r="T4771" s="244"/>
      <c r="U4771" s="13"/>
      <c r="V4771" s="13"/>
      <c r="W4771" s="13"/>
      <c r="X4771" s="13"/>
      <c r="Y4771" s="13"/>
      <c r="Z4771" s="13"/>
      <c r="AA4771" s="13"/>
      <c r="AB4771" s="13"/>
      <c r="AC4771" s="13"/>
      <c r="AD4771" s="13"/>
      <c r="AE4771" s="13"/>
      <c r="AT4771" s="245" t="s">
        <v>193</v>
      </c>
      <c r="AU4771" s="245" t="s">
        <v>82</v>
      </c>
      <c r="AV4771" s="13" t="s">
        <v>82</v>
      </c>
      <c r="AW4771" s="13" t="s">
        <v>33</v>
      </c>
      <c r="AX4771" s="13" t="s">
        <v>72</v>
      </c>
      <c r="AY4771" s="245" t="s">
        <v>180</v>
      </c>
    </row>
    <row r="4772" s="13" customFormat="1">
      <c r="A4772" s="13"/>
      <c r="B4772" s="235"/>
      <c r="C4772" s="236"/>
      <c r="D4772" s="228" t="s">
        <v>193</v>
      </c>
      <c r="E4772" s="237" t="s">
        <v>19</v>
      </c>
      <c r="F4772" s="238" t="s">
        <v>2430</v>
      </c>
      <c r="G4772" s="236"/>
      <c r="H4772" s="239">
        <v>50.841999999999999</v>
      </c>
      <c r="I4772" s="240"/>
      <c r="J4772" s="236"/>
      <c r="K4772" s="236"/>
      <c r="L4772" s="241"/>
      <c r="M4772" s="242"/>
      <c r="N4772" s="243"/>
      <c r="O4772" s="243"/>
      <c r="P4772" s="243"/>
      <c r="Q4772" s="243"/>
      <c r="R4772" s="243"/>
      <c r="S4772" s="243"/>
      <c r="T4772" s="244"/>
      <c r="U4772" s="13"/>
      <c r="V4772" s="13"/>
      <c r="W4772" s="13"/>
      <c r="X4772" s="13"/>
      <c r="Y4772" s="13"/>
      <c r="Z4772" s="13"/>
      <c r="AA4772" s="13"/>
      <c r="AB4772" s="13"/>
      <c r="AC4772" s="13"/>
      <c r="AD4772" s="13"/>
      <c r="AE4772" s="13"/>
      <c r="AT4772" s="245" t="s">
        <v>193</v>
      </c>
      <c r="AU4772" s="245" t="s">
        <v>82</v>
      </c>
      <c r="AV4772" s="13" t="s">
        <v>82</v>
      </c>
      <c r="AW4772" s="13" t="s">
        <v>33</v>
      </c>
      <c r="AX4772" s="13" t="s">
        <v>72</v>
      </c>
      <c r="AY4772" s="245" t="s">
        <v>180</v>
      </c>
    </row>
    <row r="4773" s="13" customFormat="1">
      <c r="A4773" s="13"/>
      <c r="B4773" s="235"/>
      <c r="C4773" s="236"/>
      <c r="D4773" s="228" t="s">
        <v>193</v>
      </c>
      <c r="E4773" s="237" t="s">
        <v>19</v>
      </c>
      <c r="F4773" s="238" t="s">
        <v>2431</v>
      </c>
      <c r="G4773" s="236"/>
      <c r="H4773" s="239">
        <v>56.862000000000002</v>
      </c>
      <c r="I4773" s="240"/>
      <c r="J4773" s="236"/>
      <c r="K4773" s="236"/>
      <c r="L4773" s="241"/>
      <c r="M4773" s="242"/>
      <c r="N4773" s="243"/>
      <c r="O4773" s="243"/>
      <c r="P4773" s="243"/>
      <c r="Q4773" s="243"/>
      <c r="R4773" s="243"/>
      <c r="S4773" s="243"/>
      <c r="T4773" s="244"/>
      <c r="U4773" s="13"/>
      <c r="V4773" s="13"/>
      <c r="W4773" s="13"/>
      <c r="X4773" s="13"/>
      <c r="Y4773" s="13"/>
      <c r="Z4773" s="13"/>
      <c r="AA4773" s="13"/>
      <c r="AB4773" s="13"/>
      <c r="AC4773" s="13"/>
      <c r="AD4773" s="13"/>
      <c r="AE4773" s="13"/>
      <c r="AT4773" s="245" t="s">
        <v>193</v>
      </c>
      <c r="AU4773" s="245" t="s">
        <v>82</v>
      </c>
      <c r="AV4773" s="13" t="s">
        <v>82</v>
      </c>
      <c r="AW4773" s="13" t="s">
        <v>33</v>
      </c>
      <c r="AX4773" s="13" t="s">
        <v>72</v>
      </c>
      <c r="AY4773" s="245" t="s">
        <v>180</v>
      </c>
    </row>
    <row r="4774" s="13" customFormat="1">
      <c r="A4774" s="13"/>
      <c r="B4774" s="235"/>
      <c r="C4774" s="236"/>
      <c r="D4774" s="228" t="s">
        <v>193</v>
      </c>
      <c r="E4774" s="237" t="s">
        <v>19</v>
      </c>
      <c r="F4774" s="238" t="s">
        <v>2432</v>
      </c>
      <c r="G4774" s="236"/>
      <c r="H4774" s="239">
        <v>46.069000000000003</v>
      </c>
      <c r="I4774" s="240"/>
      <c r="J4774" s="236"/>
      <c r="K4774" s="236"/>
      <c r="L4774" s="241"/>
      <c r="M4774" s="242"/>
      <c r="N4774" s="243"/>
      <c r="O4774" s="243"/>
      <c r="P4774" s="243"/>
      <c r="Q4774" s="243"/>
      <c r="R4774" s="243"/>
      <c r="S4774" s="243"/>
      <c r="T4774" s="244"/>
      <c r="U4774" s="13"/>
      <c r="V4774" s="13"/>
      <c r="W4774" s="13"/>
      <c r="X4774" s="13"/>
      <c r="Y4774" s="13"/>
      <c r="Z4774" s="13"/>
      <c r="AA4774" s="13"/>
      <c r="AB4774" s="13"/>
      <c r="AC4774" s="13"/>
      <c r="AD4774" s="13"/>
      <c r="AE4774" s="13"/>
      <c r="AT4774" s="245" t="s">
        <v>193</v>
      </c>
      <c r="AU4774" s="245" t="s">
        <v>82</v>
      </c>
      <c r="AV4774" s="13" t="s">
        <v>82</v>
      </c>
      <c r="AW4774" s="13" t="s">
        <v>33</v>
      </c>
      <c r="AX4774" s="13" t="s">
        <v>72</v>
      </c>
      <c r="AY4774" s="245" t="s">
        <v>180</v>
      </c>
    </row>
    <row r="4775" s="13" customFormat="1">
      <c r="A4775" s="13"/>
      <c r="B4775" s="235"/>
      <c r="C4775" s="236"/>
      <c r="D4775" s="228" t="s">
        <v>193</v>
      </c>
      <c r="E4775" s="237" t="s">
        <v>19</v>
      </c>
      <c r="F4775" s="238" t="s">
        <v>2433</v>
      </c>
      <c r="G4775" s="236"/>
      <c r="H4775" s="239">
        <v>55.890000000000001</v>
      </c>
      <c r="I4775" s="240"/>
      <c r="J4775" s="236"/>
      <c r="K4775" s="236"/>
      <c r="L4775" s="241"/>
      <c r="M4775" s="242"/>
      <c r="N4775" s="243"/>
      <c r="O4775" s="243"/>
      <c r="P4775" s="243"/>
      <c r="Q4775" s="243"/>
      <c r="R4775" s="243"/>
      <c r="S4775" s="243"/>
      <c r="T4775" s="244"/>
      <c r="U4775" s="13"/>
      <c r="V4775" s="13"/>
      <c r="W4775" s="13"/>
      <c r="X4775" s="13"/>
      <c r="Y4775" s="13"/>
      <c r="Z4775" s="13"/>
      <c r="AA4775" s="13"/>
      <c r="AB4775" s="13"/>
      <c r="AC4775" s="13"/>
      <c r="AD4775" s="13"/>
      <c r="AE4775" s="13"/>
      <c r="AT4775" s="245" t="s">
        <v>193</v>
      </c>
      <c r="AU4775" s="245" t="s">
        <v>82</v>
      </c>
      <c r="AV4775" s="13" t="s">
        <v>82</v>
      </c>
      <c r="AW4775" s="13" t="s">
        <v>33</v>
      </c>
      <c r="AX4775" s="13" t="s">
        <v>72</v>
      </c>
      <c r="AY4775" s="245" t="s">
        <v>180</v>
      </c>
    </row>
    <row r="4776" s="14" customFormat="1">
      <c r="A4776" s="14"/>
      <c r="B4776" s="246"/>
      <c r="C4776" s="247"/>
      <c r="D4776" s="228" t="s">
        <v>193</v>
      </c>
      <c r="E4776" s="248" t="s">
        <v>19</v>
      </c>
      <c r="F4776" s="249" t="s">
        <v>2434</v>
      </c>
      <c r="G4776" s="247"/>
      <c r="H4776" s="248" t="s">
        <v>19</v>
      </c>
      <c r="I4776" s="250"/>
      <c r="J4776" s="247"/>
      <c r="K4776" s="247"/>
      <c r="L4776" s="251"/>
      <c r="M4776" s="252"/>
      <c r="N4776" s="253"/>
      <c r="O4776" s="253"/>
      <c r="P4776" s="253"/>
      <c r="Q4776" s="253"/>
      <c r="R4776" s="253"/>
      <c r="S4776" s="253"/>
      <c r="T4776" s="254"/>
      <c r="U4776" s="14"/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4"/>
      <c r="AT4776" s="255" t="s">
        <v>193</v>
      </c>
      <c r="AU4776" s="255" t="s">
        <v>82</v>
      </c>
      <c r="AV4776" s="14" t="s">
        <v>80</v>
      </c>
      <c r="AW4776" s="14" t="s">
        <v>33</v>
      </c>
      <c r="AX4776" s="14" t="s">
        <v>72</v>
      </c>
      <c r="AY4776" s="255" t="s">
        <v>180</v>
      </c>
    </row>
    <row r="4777" s="13" customFormat="1">
      <c r="A4777" s="13"/>
      <c r="B4777" s="235"/>
      <c r="C4777" s="236"/>
      <c r="D4777" s="228" t="s">
        <v>193</v>
      </c>
      <c r="E4777" s="237" t="s">
        <v>19</v>
      </c>
      <c r="F4777" s="238" t="s">
        <v>2435</v>
      </c>
      <c r="G4777" s="236"/>
      <c r="H4777" s="239">
        <v>57.164999999999999</v>
      </c>
      <c r="I4777" s="240"/>
      <c r="J4777" s="236"/>
      <c r="K4777" s="236"/>
      <c r="L4777" s="241"/>
      <c r="M4777" s="242"/>
      <c r="N4777" s="243"/>
      <c r="O4777" s="243"/>
      <c r="P4777" s="243"/>
      <c r="Q4777" s="243"/>
      <c r="R4777" s="243"/>
      <c r="S4777" s="243"/>
      <c r="T4777" s="244"/>
      <c r="U4777" s="13"/>
      <c r="V4777" s="13"/>
      <c r="W4777" s="13"/>
      <c r="X4777" s="13"/>
      <c r="Y4777" s="13"/>
      <c r="Z4777" s="13"/>
      <c r="AA4777" s="13"/>
      <c r="AB4777" s="13"/>
      <c r="AC4777" s="13"/>
      <c r="AD4777" s="13"/>
      <c r="AE4777" s="13"/>
      <c r="AT4777" s="245" t="s">
        <v>193</v>
      </c>
      <c r="AU4777" s="245" t="s">
        <v>82</v>
      </c>
      <c r="AV4777" s="13" t="s">
        <v>82</v>
      </c>
      <c r="AW4777" s="13" t="s">
        <v>33</v>
      </c>
      <c r="AX4777" s="13" t="s">
        <v>72</v>
      </c>
      <c r="AY4777" s="245" t="s">
        <v>180</v>
      </c>
    </row>
    <row r="4778" s="13" customFormat="1">
      <c r="A4778" s="13"/>
      <c r="B4778" s="235"/>
      <c r="C4778" s="236"/>
      <c r="D4778" s="228" t="s">
        <v>193</v>
      </c>
      <c r="E4778" s="237" t="s">
        <v>19</v>
      </c>
      <c r="F4778" s="238" t="s">
        <v>2436</v>
      </c>
      <c r="G4778" s="236"/>
      <c r="H4778" s="239">
        <v>95.668999999999997</v>
      </c>
      <c r="I4778" s="240"/>
      <c r="J4778" s="236"/>
      <c r="K4778" s="236"/>
      <c r="L4778" s="241"/>
      <c r="M4778" s="242"/>
      <c r="N4778" s="243"/>
      <c r="O4778" s="243"/>
      <c r="P4778" s="243"/>
      <c r="Q4778" s="243"/>
      <c r="R4778" s="243"/>
      <c r="S4778" s="243"/>
      <c r="T4778" s="244"/>
      <c r="U4778" s="13"/>
      <c r="V4778" s="13"/>
      <c r="W4778" s="13"/>
      <c r="X4778" s="13"/>
      <c r="Y4778" s="13"/>
      <c r="Z4778" s="13"/>
      <c r="AA4778" s="13"/>
      <c r="AB4778" s="13"/>
      <c r="AC4778" s="13"/>
      <c r="AD4778" s="13"/>
      <c r="AE4778" s="13"/>
      <c r="AT4778" s="245" t="s">
        <v>193</v>
      </c>
      <c r="AU4778" s="245" t="s">
        <v>82</v>
      </c>
      <c r="AV4778" s="13" t="s">
        <v>82</v>
      </c>
      <c r="AW4778" s="13" t="s">
        <v>33</v>
      </c>
      <c r="AX4778" s="13" t="s">
        <v>72</v>
      </c>
      <c r="AY4778" s="245" t="s">
        <v>180</v>
      </c>
    </row>
    <row r="4779" s="14" customFormat="1">
      <c r="A4779" s="14"/>
      <c r="B4779" s="246"/>
      <c r="C4779" s="247"/>
      <c r="D4779" s="228" t="s">
        <v>193</v>
      </c>
      <c r="E4779" s="248" t="s">
        <v>19</v>
      </c>
      <c r="F4779" s="249" t="s">
        <v>2440</v>
      </c>
      <c r="G4779" s="247"/>
      <c r="H4779" s="248" t="s">
        <v>19</v>
      </c>
      <c r="I4779" s="250"/>
      <c r="J4779" s="247"/>
      <c r="K4779" s="247"/>
      <c r="L4779" s="251"/>
      <c r="M4779" s="252"/>
      <c r="N4779" s="253"/>
      <c r="O4779" s="253"/>
      <c r="P4779" s="253"/>
      <c r="Q4779" s="253"/>
      <c r="R4779" s="253"/>
      <c r="S4779" s="253"/>
      <c r="T4779" s="254"/>
      <c r="U4779" s="14"/>
      <c r="V4779" s="14"/>
      <c r="W4779" s="14"/>
      <c r="X4779" s="14"/>
      <c r="Y4779" s="14"/>
      <c r="Z4779" s="14"/>
      <c r="AA4779" s="14"/>
      <c r="AB4779" s="14"/>
      <c r="AC4779" s="14"/>
      <c r="AD4779" s="14"/>
      <c r="AE4779" s="14"/>
      <c r="AT4779" s="255" t="s">
        <v>193</v>
      </c>
      <c r="AU4779" s="255" t="s">
        <v>82</v>
      </c>
      <c r="AV4779" s="14" t="s">
        <v>80</v>
      </c>
      <c r="AW4779" s="14" t="s">
        <v>33</v>
      </c>
      <c r="AX4779" s="14" t="s">
        <v>72</v>
      </c>
      <c r="AY4779" s="255" t="s">
        <v>180</v>
      </c>
    </row>
    <row r="4780" s="14" customFormat="1">
      <c r="A4780" s="14"/>
      <c r="B4780" s="246"/>
      <c r="C4780" s="247"/>
      <c r="D4780" s="228" t="s">
        <v>193</v>
      </c>
      <c r="E4780" s="248" t="s">
        <v>19</v>
      </c>
      <c r="F4780" s="249" t="s">
        <v>2441</v>
      </c>
      <c r="G4780" s="247"/>
      <c r="H4780" s="248" t="s">
        <v>19</v>
      </c>
      <c r="I4780" s="250"/>
      <c r="J4780" s="247"/>
      <c r="K4780" s="247"/>
      <c r="L4780" s="251"/>
      <c r="M4780" s="252"/>
      <c r="N4780" s="253"/>
      <c r="O4780" s="253"/>
      <c r="P4780" s="253"/>
      <c r="Q4780" s="253"/>
      <c r="R4780" s="253"/>
      <c r="S4780" s="253"/>
      <c r="T4780" s="254"/>
      <c r="U4780" s="14"/>
      <c r="V4780" s="14"/>
      <c r="W4780" s="14"/>
      <c r="X4780" s="14"/>
      <c r="Y4780" s="14"/>
      <c r="Z4780" s="14"/>
      <c r="AA4780" s="14"/>
      <c r="AB4780" s="14"/>
      <c r="AC4780" s="14"/>
      <c r="AD4780" s="14"/>
      <c r="AE4780" s="14"/>
      <c r="AT4780" s="255" t="s">
        <v>193</v>
      </c>
      <c r="AU4780" s="255" t="s">
        <v>82</v>
      </c>
      <c r="AV4780" s="14" t="s">
        <v>80</v>
      </c>
      <c r="AW4780" s="14" t="s">
        <v>33</v>
      </c>
      <c r="AX4780" s="14" t="s">
        <v>72</v>
      </c>
      <c r="AY4780" s="255" t="s">
        <v>180</v>
      </c>
    </row>
    <row r="4781" s="13" customFormat="1">
      <c r="A4781" s="13"/>
      <c r="B4781" s="235"/>
      <c r="C4781" s="236"/>
      <c r="D4781" s="228" t="s">
        <v>193</v>
      </c>
      <c r="E4781" s="237" t="s">
        <v>19</v>
      </c>
      <c r="F4781" s="238" t="s">
        <v>2442</v>
      </c>
      <c r="G4781" s="236"/>
      <c r="H4781" s="239">
        <v>141.881</v>
      </c>
      <c r="I4781" s="240"/>
      <c r="J4781" s="236"/>
      <c r="K4781" s="236"/>
      <c r="L4781" s="241"/>
      <c r="M4781" s="242"/>
      <c r="N4781" s="243"/>
      <c r="O4781" s="243"/>
      <c r="P4781" s="243"/>
      <c r="Q4781" s="243"/>
      <c r="R4781" s="243"/>
      <c r="S4781" s="243"/>
      <c r="T4781" s="244"/>
      <c r="U4781" s="13"/>
      <c r="V4781" s="13"/>
      <c r="W4781" s="13"/>
      <c r="X4781" s="13"/>
      <c r="Y4781" s="13"/>
      <c r="Z4781" s="13"/>
      <c r="AA4781" s="13"/>
      <c r="AB4781" s="13"/>
      <c r="AC4781" s="13"/>
      <c r="AD4781" s="13"/>
      <c r="AE4781" s="13"/>
      <c r="AT4781" s="245" t="s">
        <v>193</v>
      </c>
      <c r="AU4781" s="245" t="s">
        <v>82</v>
      </c>
      <c r="AV4781" s="13" t="s">
        <v>82</v>
      </c>
      <c r="AW4781" s="13" t="s">
        <v>33</v>
      </c>
      <c r="AX4781" s="13" t="s">
        <v>72</v>
      </c>
      <c r="AY4781" s="245" t="s">
        <v>180</v>
      </c>
    </row>
    <row r="4782" s="14" customFormat="1">
      <c r="A4782" s="14"/>
      <c r="B4782" s="246"/>
      <c r="C4782" s="247"/>
      <c r="D4782" s="228" t="s">
        <v>193</v>
      </c>
      <c r="E4782" s="248" t="s">
        <v>19</v>
      </c>
      <c r="F4782" s="249" t="s">
        <v>2446</v>
      </c>
      <c r="G4782" s="247"/>
      <c r="H4782" s="248" t="s">
        <v>19</v>
      </c>
      <c r="I4782" s="250"/>
      <c r="J4782" s="247"/>
      <c r="K4782" s="247"/>
      <c r="L4782" s="251"/>
      <c r="M4782" s="252"/>
      <c r="N4782" s="253"/>
      <c r="O4782" s="253"/>
      <c r="P4782" s="253"/>
      <c r="Q4782" s="253"/>
      <c r="R4782" s="253"/>
      <c r="S4782" s="253"/>
      <c r="T4782" s="254"/>
      <c r="U4782" s="14"/>
      <c r="V4782" s="14"/>
      <c r="W4782" s="14"/>
      <c r="X4782" s="14"/>
      <c r="Y4782" s="14"/>
      <c r="Z4782" s="14"/>
      <c r="AA4782" s="14"/>
      <c r="AB4782" s="14"/>
      <c r="AC4782" s="14"/>
      <c r="AD4782" s="14"/>
      <c r="AE4782" s="14"/>
      <c r="AT4782" s="255" t="s">
        <v>193</v>
      </c>
      <c r="AU4782" s="255" t="s">
        <v>82</v>
      </c>
      <c r="AV4782" s="14" t="s">
        <v>80</v>
      </c>
      <c r="AW4782" s="14" t="s">
        <v>33</v>
      </c>
      <c r="AX4782" s="14" t="s">
        <v>72</v>
      </c>
      <c r="AY4782" s="255" t="s">
        <v>180</v>
      </c>
    </row>
    <row r="4783" s="13" customFormat="1">
      <c r="A4783" s="13"/>
      <c r="B4783" s="235"/>
      <c r="C4783" s="236"/>
      <c r="D4783" s="228" t="s">
        <v>193</v>
      </c>
      <c r="E4783" s="237" t="s">
        <v>19</v>
      </c>
      <c r="F4783" s="238" t="s">
        <v>2447</v>
      </c>
      <c r="G4783" s="236"/>
      <c r="H4783" s="239">
        <v>37.966000000000001</v>
      </c>
      <c r="I4783" s="240"/>
      <c r="J4783" s="236"/>
      <c r="K4783" s="236"/>
      <c r="L4783" s="241"/>
      <c r="M4783" s="242"/>
      <c r="N4783" s="243"/>
      <c r="O4783" s="243"/>
      <c r="P4783" s="243"/>
      <c r="Q4783" s="243"/>
      <c r="R4783" s="243"/>
      <c r="S4783" s="243"/>
      <c r="T4783" s="244"/>
      <c r="U4783" s="13"/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3"/>
      <c r="AT4783" s="245" t="s">
        <v>193</v>
      </c>
      <c r="AU4783" s="245" t="s">
        <v>82</v>
      </c>
      <c r="AV4783" s="13" t="s">
        <v>82</v>
      </c>
      <c r="AW4783" s="13" t="s">
        <v>33</v>
      </c>
      <c r="AX4783" s="13" t="s">
        <v>72</v>
      </c>
      <c r="AY4783" s="245" t="s">
        <v>180</v>
      </c>
    </row>
    <row r="4784" s="13" customFormat="1">
      <c r="A4784" s="13"/>
      <c r="B4784" s="235"/>
      <c r="C4784" s="236"/>
      <c r="D4784" s="228" t="s">
        <v>193</v>
      </c>
      <c r="E4784" s="237" t="s">
        <v>19</v>
      </c>
      <c r="F4784" s="238" t="s">
        <v>2448</v>
      </c>
      <c r="G4784" s="236"/>
      <c r="H4784" s="239">
        <v>51.823999999999998</v>
      </c>
      <c r="I4784" s="240"/>
      <c r="J4784" s="236"/>
      <c r="K4784" s="236"/>
      <c r="L4784" s="241"/>
      <c r="M4784" s="242"/>
      <c r="N4784" s="243"/>
      <c r="O4784" s="243"/>
      <c r="P4784" s="243"/>
      <c r="Q4784" s="243"/>
      <c r="R4784" s="243"/>
      <c r="S4784" s="243"/>
      <c r="T4784" s="244"/>
      <c r="U4784" s="13"/>
      <c r="V4784" s="13"/>
      <c r="W4784" s="13"/>
      <c r="X4784" s="13"/>
      <c r="Y4784" s="13"/>
      <c r="Z4784" s="13"/>
      <c r="AA4784" s="13"/>
      <c r="AB4784" s="13"/>
      <c r="AC4784" s="13"/>
      <c r="AD4784" s="13"/>
      <c r="AE4784" s="13"/>
      <c r="AT4784" s="245" t="s">
        <v>193</v>
      </c>
      <c r="AU4784" s="245" t="s">
        <v>82</v>
      </c>
      <c r="AV4784" s="13" t="s">
        <v>82</v>
      </c>
      <c r="AW4784" s="13" t="s">
        <v>33</v>
      </c>
      <c r="AX4784" s="13" t="s">
        <v>72</v>
      </c>
      <c r="AY4784" s="245" t="s">
        <v>180</v>
      </c>
    </row>
    <row r="4785" s="14" customFormat="1">
      <c r="A4785" s="14"/>
      <c r="B4785" s="246"/>
      <c r="C4785" s="247"/>
      <c r="D4785" s="228" t="s">
        <v>193</v>
      </c>
      <c r="E4785" s="248" t="s">
        <v>19</v>
      </c>
      <c r="F4785" s="249" t="s">
        <v>2452</v>
      </c>
      <c r="G4785" s="247"/>
      <c r="H4785" s="248" t="s">
        <v>19</v>
      </c>
      <c r="I4785" s="250"/>
      <c r="J4785" s="247"/>
      <c r="K4785" s="247"/>
      <c r="L4785" s="251"/>
      <c r="M4785" s="252"/>
      <c r="N4785" s="253"/>
      <c r="O4785" s="253"/>
      <c r="P4785" s="253"/>
      <c r="Q4785" s="253"/>
      <c r="R4785" s="253"/>
      <c r="S4785" s="253"/>
      <c r="T4785" s="254"/>
      <c r="U4785" s="14"/>
      <c r="V4785" s="14"/>
      <c r="W4785" s="14"/>
      <c r="X4785" s="14"/>
      <c r="Y4785" s="14"/>
      <c r="Z4785" s="14"/>
      <c r="AA4785" s="14"/>
      <c r="AB4785" s="14"/>
      <c r="AC4785" s="14"/>
      <c r="AD4785" s="14"/>
      <c r="AE4785" s="14"/>
      <c r="AT4785" s="255" t="s">
        <v>193</v>
      </c>
      <c r="AU4785" s="255" t="s">
        <v>82</v>
      </c>
      <c r="AV4785" s="14" t="s">
        <v>80</v>
      </c>
      <c r="AW4785" s="14" t="s">
        <v>33</v>
      </c>
      <c r="AX4785" s="14" t="s">
        <v>72</v>
      </c>
      <c r="AY4785" s="255" t="s">
        <v>180</v>
      </c>
    </row>
    <row r="4786" s="13" customFormat="1">
      <c r="A4786" s="13"/>
      <c r="B4786" s="235"/>
      <c r="C4786" s="236"/>
      <c r="D4786" s="228" t="s">
        <v>193</v>
      </c>
      <c r="E4786" s="237" t="s">
        <v>19</v>
      </c>
      <c r="F4786" s="238" t="s">
        <v>2453</v>
      </c>
      <c r="G4786" s="236"/>
      <c r="H4786" s="239">
        <v>117.919</v>
      </c>
      <c r="I4786" s="240"/>
      <c r="J4786" s="236"/>
      <c r="K4786" s="236"/>
      <c r="L4786" s="241"/>
      <c r="M4786" s="242"/>
      <c r="N4786" s="243"/>
      <c r="O4786" s="243"/>
      <c r="P4786" s="243"/>
      <c r="Q4786" s="243"/>
      <c r="R4786" s="243"/>
      <c r="S4786" s="243"/>
      <c r="T4786" s="244"/>
      <c r="U4786" s="13"/>
      <c r="V4786" s="13"/>
      <c r="W4786" s="13"/>
      <c r="X4786" s="13"/>
      <c r="Y4786" s="13"/>
      <c r="Z4786" s="13"/>
      <c r="AA4786" s="13"/>
      <c r="AB4786" s="13"/>
      <c r="AC4786" s="13"/>
      <c r="AD4786" s="13"/>
      <c r="AE4786" s="13"/>
      <c r="AT4786" s="245" t="s">
        <v>193</v>
      </c>
      <c r="AU4786" s="245" t="s">
        <v>82</v>
      </c>
      <c r="AV4786" s="13" t="s">
        <v>82</v>
      </c>
      <c r="AW4786" s="13" t="s">
        <v>33</v>
      </c>
      <c r="AX4786" s="13" t="s">
        <v>72</v>
      </c>
      <c r="AY4786" s="245" t="s">
        <v>180</v>
      </c>
    </row>
    <row r="4787" s="13" customFormat="1">
      <c r="A4787" s="13"/>
      <c r="B4787" s="235"/>
      <c r="C4787" s="236"/>
      <c r="D4787" s="228" t="s">
        <v>193</v>
      </c>
      <c r="E4787" s="237" t="s">
        <v>19</v>
      </c>
      <c r="F4787" s="238" t="s">
        <v>2454</v>
      </c>
      <c r="G4787" s="236"/>
      <c r="H4787" s="239">
        <v>-8.7420000000000009</v>
      </c>
      <c r="I4787" s="240"/>
      <c r="J4787" s="236"/>
      <c r="K4787" s="236"/>
      <c r="L4787" s="241"/>
      <c r="M4787" s="242"/>
      <c r="N4787" s="243"/>
      <c r="O4787" s="243"/>
      <c r="P4787" s="243"/>
      <c r="Q4787" s="243"/>
      <c r="R4787" s="243"/>
      <c r="S4787" s="243"/>
      <c r="T4787" s="244"/>
      <c r="U4787" s="13"/>
      <c r="V4787" s="13"/>
      <c r="W4787" s="13"/>
      <c r="X4787" s="13"/>
      <c r="Y4787" s="13"/>
      <c r="Z4787" s="13"/>
      <c r="AA4787" s="13"/>
      <c r="AB4787" s="13"/>
      <c r="AC4787" s="13"/>
      <c r="AD4787" s="13"/>
      <c r="AE4787" s="13"/>
      <c r="AT4787" s="245" t="s">
        <v>193</v>
      </c>
      <c r="AU4787" s="245" t="s">
        <v>82</v>
      </c>
      <c r="AV4787" s="13" t="s">
        <v>82</v>
      </c>
      <c r="AW4787" s="13" t="s">
        <v>33</v>
      </c>
      <c r="AX4787" s="13" t="s">
        <v>72</v>
      </c>
      <c r="AY4787" s="245" t="s">
        <v>180</v>
      </c>
    </row>
    <row r="4788" s="13" customFormat="1">
      <c r="A4788" s="13"/>
      <c r="B4788" s="235"/>
      <c r="C4788" s="236"/>
      <c r="D4788" s="228" t="s">
        <v>193</v>
      </c>
      <c r="E4788" s="237" t="s">
        <v>19</v>
      </c>
      <c r="F4788" s="238" t="s">
        <v>2455</v>
      </c>
      <c r="G4788" s="236"/>
      <c r="H4788" s="239">
        <v>-8.9710000000000001</v>
      </c>
      <c r="I4788" s="240"/>
      <c r="J4788" s="236"/>
      <c r="K4788" s="236"/>
      <c r="L4788" s="241"/>
      <c r="M4788" s="242"/>
      <c r="N4788" s="243"/>
      <c r="O4788" s="243"/>
      <c r="P4788" s="243"/>
      <c r="Q4788" s="243"/>
      <c r="R4788" s="243"/>
      <c r="S4788" s="243"/>
      <c r="T4788" s="244"/>
      <c r="U4788" s="13"/>
      <c r="V4788" s="13"/>
      <c r="W4788" s="13"/>
      <c r="X4788" s="13"/>
      <c r="Y4788" s="13"/>
      <c r="Z4788" s="13"/>
      <c r="AA4788" s="13"/>
      <c r="AB4788" s="13"/>
      <c r="AC4788" s="13"/>
      <c r="AD4788" s="13"/>
      <c r="AE4788" s="13"/>
      <c r="AT4788" s="245" t="s">
        <v>193</v>
      </c>
      <c r="AU4788" s="245" t="s">
        <v>82</v>
      </c>
      <c r="AV4788" s="13" t="s">
        <v>82</v>
      </c>
      <c r="AW4788" s="13" t="s">
        <v>33</v>
      </c>
      <c r="AX4788" s="13" t="s">
        <v>72</v>
      </c>
      <c r="AY4788" s="245" t="s">
        <v>180</v>
      </c>
    </row>
    <row r="4789" s="14" customFormat="1">
      <c r="A4789" s="14"/>
      <c r="B4789" s="246"/>
      <c r="C4789" s="247"/>
      <c r="D4789" s="228" t="s">
        <v>193</v>
      </c>
      <c r="E4789" s="248" t="s">
        <v>19</v>
      </c>
      <c r="F4789" s="249" t="s">
        <v>2456</v>
      </c>
      <c r="G4789" s="247"/>
      <c r="H4789" s="248" t="s">
        <v>19</v>
      </c>
      <c r="I4789" s="250"/>
      <c r="J4789" s="247"/>
      <c r="K4789" s="247"/>
      <c r="L4789" s="251"/>
      <c r="M4789" s="252"/>
      <c r="N4789" s="253"/>
      <c r="O4789" s="253"/>
      <c r="P4789" s="253"/>
      <c r="Q4789" s="253"/>
      <c r="R4789" s="253"/>
      <c r="S4789" s="253"/>
      <c r="T4789" s="254"/>
      <c r="U4789" s="14"/>
      <c r="V4789" s="14"/>
      <c r="W4789" s="14"/>
      <c r="X4789" s="14"/>
      <c r="Y4789" s="14"/>
      <c r="Z4789" s="14"/>
      <c r="AA4789" s="14"/>
      <c r="AB4789" s="14"/>
      <c r="AC4789" s="14"/>
      <c r="AD4789" s="14"/>
      <c r="AE4789" s="14"/>
      <c r="AT4789" s="255" t="s">
        <v>193</v>
      </c>
      <c r="AU4789" s="255" t="s">
        <v>82</v>
      </c>
      <c r="AV4789" s="14" t="s">
        <v>80</v>
      </c>
      <c r="AW4789" s="14" t="s">
        <v>33</v>
      </c>
      <c r="AX4789" s="14" t="s">
        <v>72</v>
      </c>
      <c r="AY4789" s="255" t="s">
        <v>180</v>
      </c>
    </row>
    <row r="4790" s="13" customFormat="1">
      <c r="A4790" s="13"/>
      <c r="B4790" s="235"/>
      <c r="C4790" s="236"/>
      <c r="D4790" s="228" t="s">
        <v>193</v>
      </c>
      <c r="E4790" s="237" t="s">
        <v>19</v>
      </c>
      <c r="F4790" s="238" t="s">
        <v>2457</v>
      </c>
      <c r="G4790" s="236"/>
      <c r="H4790" s="239">
        <v>64.278999999999996</v>
      </c>
      <c r="I4790" s="240"/>
      <c r="J4790" s="236"/>
      <c r="K4790" s="236"/>
      <c r="L4790" s="241"/>
      <c r="M4790" s="242"/>
      <c r="N4790" s="243"/>
      <c r="O4790" s="243"/>
      <c r="P4790" s="243"/>
      <c r="Q4790" s="243"/>
      <c r="R4790" s="243"/>
      <c r="S4790" s="243"/>
      <c r="T4790" s="244"/>
      <c r="U4790" s="13"/>
      <c r="V4790" s="13"/>
      <c r="W4790" s="13"/>
      <c r="X4790" s="13"/>
      <c r="Y4790" s="13"/>
      <c r="Z4790" s="13"/>
      <c r="AA4790" s="13"/>
      <c r="AB4790" s="13"/>
      <c r="AC4790" s="13"/>
      <c r="AD4790" s="13"/>
      <c r="AE4790" s="13"/>
      <c r="AT4790" s="245" t="s">
        <v>193</v>
      </c>
      <c r="AU4790" s="245" t="s">
        <v>82</v>
      </c>
      <c r="AV4790" s="13" t="s">
        <v>82</v>
      </c>
      <c r="AW4790" s="13" t="s">
        <v>33</v>
      </c>
      <c r="AX4790" s="13" t="s">
        <v>72</v>
      </c>
      <c r="AY4790" s="245" t="s">
        <v>180</v>
      </c>
    </row>
    <row r="4791" s="14" customFormat="1">
      <c r="A4791" s="14"/>
      <c r="B4791" s="246"/>
      <c r="C4791" s="247"/>
      <c r="D4791" s="228" t="s">
        <v>193</v>
      </c>
      <c r="E4791" s="248" t="s">
        <v>19</v>
      </c>
      <c r="F4791" s="249" t="s">
        <v>2459</v>
      </c>
      <c r="G4791" s="247"/>
      <c r="H4791" s="248" t="s">
        <v>19</v>
      </c>
      <c r="I4791" s="250"/>
      <c r="J4791" s="247"/>
      <c r="K4791" s="247"/>
      <c r="L4791" s="251"/>
      <c r="M4791" s="252"/>
      <c r="N4791" s="253"/>
      <c r="O4791" s="253"/>
      <c r="P4791" s="253"/>
      <c r="Q4791" s="253"/>
      <c r="R4791" s="253"/>
      <c r="S4791" s="253"/>
      <c r="T4791" s="254"/>
      <c r="U4791" s="14"/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4"/>
      <c r="AT4791" s="255" t="s">
        <v>193</v>
      </c>
      <c r="AU4791" s="255" t="s">
        <v>82</v>
      </c>
      <c r="AV4791" s="14" t="s">
        <v>80</v>
      </c>
      <c r="AW4791" s="14" t="s">
        <v>33</v>
      </c>
      <c r="AX4791" s="14" t="s">
        <v>72</v>
      </c>
      <c r="AY4791" s="255" t="s">
        <v>180</v>
      </c>
    </row>
    <row r="4792" s="13" customFormat="1">
      <c r="A4792" s="13"/>
      <c r="B4792" s="235"/>
      <c r="C4792" s="236"/>
      <c r="D4792" s="228" t="s">
        <v>193</v>
      </c>
      <c r="E4792" s="237" t="s">
        <v>19</v>
      </c>
      <c r="F4792" s="238" t="s">
        <v>2460</v>
      </c>
      <c r="G4792" s="236"/>
      <c r="H4792" s="239">
        <v>65.498999999999995</v>
      </c>
      <c r="I4792" s="240"/>
      <c r="J4792" s="236"/>
      <c r="K4792" s="236"/>
      <c r="L4792" s="241"/>
      <c r="M4792" s="242"/>
      <c r="N4792" s="243"/>
      <c r="O4792" s="243"/>
      <c r="P4792" s="243"/>
      <c r="Q4792" s="243"/>
      <c r="R4792" s="243"/>
      <c r="S4792" s="243"/>
      <c r="T4792" s="244"/>
      <c r="U4792" s="13"/>
      <c r="V4792" s="13"/>
      <c r="W4792" s="13"/>
      <c r="X4792" s="13"/>
      <c r="Y4792" s="13"/>
      <c r="Z4792" s="13"/>
      <c r="AA4792" s="13"/>
      <c r="AB4792" s="13"/>
      <c r="AC4792" s="13"/>
      <c r="AD4792" s="13"/>
      <c r="AE4792" s="13"/>
      <c r="AT4792" s="245" t="s">
        <v>193</v>
      </c>
      <c r="AU4792" s="245" t="s">
        <v>82</v>
      </c>
      <c r="AV4792" s="13" t="s">
        <v>82</v>
      </c>
      <c r="AW4792" s="13" t="s">
        <v>33</v>
      </c>
      <c r="AX4792" s="13" t="s">
        <v>72</v>
      </c>
      <c r="AY4792" s="245" t="s">
        <v>180</v>
      </c>
    </row>
    <row r="4793" s="14" customFormat="1">
      <c r="A4793" s="14"/>
      <c r="B4793" s="246"/>
      <c r="C4793" s="247"/>
      <c r="D4793" s="228" t="s">
        <v>193</v>
      </c>
      <c r="E4793" s="248" t="s">
        <v>19</v>
      </c>
      <c r="F4793" s="249" t="s">
        <v>2461</v>
      </c>
      <c r="G4793" s="247"/>
      <c r="H4793" s="248" t="s">
        <v>19</v>
      </c>
      <c r="I4793" s="250"/>
      <c r="J4793" s="247"/>
      <c r="K4793" s="247"/>
      <c r="L4793" s="251"/>
      <c r="M4793" s="252"/>
      <c r="N4793" s="253"/>
      <c r="O4793" s="253"/>
      <c r="P4793" s="253"/>
      <c r="Q4793" s="253"/>
      <c r="R4793" s="253"/>
      <c r="S4793" s="253"/>
      <c r="T4793" s="254"/>
      <c r="U4793" s="14"/>
      <c r="V4793" s="14"/>
      <c r="W4793" s="14"/>
      <c r="X4793" s="14"/>
      <c r="Y4793" s="14"/>
      <c r="Z4793" s="14"/>
      <c r="AA4793" s="14"/>
      <c r="AB4793" s="14"/>
      <c r="AC4793" s="14"/>
      <c r="AD4793" s="14"/>
      <c r="AE4793" s="14"/>
      <c r="AT4793" s="255" t="s">
        <v>193</v>
      </c>
      <c r="AU4793" s="255" t="s">
        <v>82</v>
      </c>
      <c r="AV4793" s="14" t="s">
        <v>80</v>
      </c>
      <c r="AW4793" s="14" t="s">
        <v>33</v>
      </c>
      <c r="AX4793" s="14" t="s">
        <v>72</v>
      </c>
      <c r="AY4793" s="255" t="s">
        <v>180</v>
      </c>
    </row>
    <row r="4794" s="13" customFormat="1">
      <c r="A4794" s="13"/>
      <c r="B4794" s="235"/>
      <c r="C4794" s="236"/>
      <c r="D4794" s="228" t="s">
        <v>193</v>
      </c>
      <c r="E4794" s="237" t="s">
        <v>19</v>
      </c>
      <c r="F4794" s="238" t="s">
        <v>2462</v>
      </c>
      <c r="G4794" s="236"/>
      <c r="H4794" s="239">
        <v>59.320999999999998</v>
      </c>
      <c r="I4794" s="240"/>
      <c r="J4794" s="236"/>
      <c r="K4794" s="236"/>
      <c r="L4794" s="241"/>
      <c r="M4794" s="242"/>
      <c r="N4794" s="243"/>
      <c r="O4794" s="243"/>
      <c r="P4794" s="243"/>
      <c r="Q4794" s="243"/>
      <c r="R4794" s="243"/>
      <c r="S4794" s="243"/>
      <c r="T4794" s="244"/>
      <c r="U4794" s="13"/>
      <c r="V4794" s="13"/>
      <c r="W4794" s="13"/>
      <c r="X4794" s="13"/>
      <c r="Y4794" s="13"/>
      <c r="Z4794" s="13"/>
      <c r="AA4794" s="13"/>
      <c r="AB4794" s="13"/>
      <c r="AC4794" s="13"/>
      <c r="AD4794" s="13"/>
      <c r="AE4794" s="13"/>
      <c r="AT4794" s="245" t="s">
        <v>193</v>
      </c>
      <c r="AU4794" s="245" t="s">
        <v>82</v>
      </c>
      <c r="AV4794" s="13" t="s">
        <v>82</v>
      </c>
      <c r="AW4794" s="13" t="s">
        <v>33</v>
      </c>
      <c r="AX4794" s="13" t="s">
        <v>72</v>
      </c>
      <c r="AY4794" s="245" t="s">
        <v>180</v>
      </c>
    </row>
    <row r="4795" s="14" customFormat="1">
      <c r="A4795" s="14"/>
      <c r="B4795" s="246"/>
      <c r="C4795" s="247"/>
      <c r="D4795" s="228" t="s">
        <v>193</v>
      </c>
      <c r="E4795" s="248" t="s">
        <v>19</v>
      </c>
      <c r="F4795" s="249" t="s">
        <v>2464</v>
      </c>
      <c r="G4795" s="247"/>
      <c r="H4795" s="248" t="s">
        <v>19</v>
      </c>
      <c r="I4795" s="250"/>
      <c r="J4795" s="247"/>
      <c r="K4795" s="247"/>
      <c r="L4795" s="251"/>
      <c r="M4795" s="252"/>
      <c r="N4795" s="253"/>
      <c r="O4795" s="253"/>
      <c r="P4795" s="253"/>
      <c r="Q4795" s="253"/>
      <c r="R4795" s="253"/>
      <c r="S4795" s="253"/>
      <c r="T4795" s="254"/>
      <c r="U4795" s="14"/>
      <c r="V4795" s="14"/>
      <c r="W4795" s="14"/>
      <c r="X4795" s="14"/>
      <c r="Y4795" s="14"/>
      <c r="Z4795" s="14"/>
      <c r="AA4795" s="14"/>
      <c r="AB4795" s="14"/>
      <c r="AC4795" s="14"/>
      <c r="AD4795" s="14"/>
      <c r="AE4795" s="14"/>
      <c r="AT4795" s="255" t="s">
        <v>193</v>
      </c>
      <c r="AU4795" s="255" t="s">
        <v>82</v>
      </c>
      <c r="AV4795" s="14" t="s">
        <v>80</v>
      </c>
      <c r="AW4795" s="14" t="s">
        <v>33</v>
      </c>
      <c r="AX4795" s="14" t="s">
        <v>72</v>
      </c>
      <c r="AY4795" s="255" t="s">
        <v>180</v>
      </c>
    </row>
    <row r="4796" s="13" customFormat="1">
      <c r="A4796" s="13"/>
      <c r="B4796" s="235"/>
      <c r="C4796" s="236"/>
      <c r="D4796" s="228" t="s">
        <v>193</v>
      </c>
      <c r="E4796" s="237" t="s">
        <v>19</v>
      </c>
      <c r="F4796" s="238" t="s">
        <v>2465</v>
      </c>
      <c r="G4796" s="236"/>
      <c r="H4796" s="239">
        <v>61.322000000000003</v>
      </c>
      <c r="I4796" s="240"/>
      <c r="J4796" s="236"/>
      <c r="K4796" s="236"/>
      <c r="L4796" s="241"/>
      <c r="M4796" s="242"/>
      <c r="N4796" s="243"/>
      <c r="O4796" s="243"/>
      <c r="P4796" s="243"/>
      <c r="Q4796" s="243"/>
      <c r="R4796" s="243"/>
      <c r="S4796" s="243"/>
      <c r="T4796" s="244"/>
      <c r="U4796" s="13"/>
      <c r="V4796" s="13"/>
      <c r="W4796" s="13"/>
      <c r="X4796" s="13"/>
      <c r="Y4796" s="13"/>
      <c r="Z4796" s="13"/>
      <c r="AA4796" s="13"/>
      <c r="AB4796" s="13"/>
      <c r="AC4796" s="13"/>
      <c r="AD4796" s="13"/>
      <c r="AE4796" s="13"/>
      <c r="AT4796" s="245" t="s">
        <v>193</v>
      </c>
      <c r="AU4796" s="245" t="s">
        <v>82</v>
      </c>
      <c r="AV4796" s="13" t="s">
        <v>82</v>
      </c>
      <c r="AW4796" s="13" t="s">
        <v>33</v>
      </c>
      <c r="AX4796" s="13" t="s">
        <v>72</v>
      </c>
      <c r="AY4796" s="245" t="s">
        <v>180</v>
      </c>
    </row>
    <row r="4797" s="13" customFormat="1">
      <c r="A4797" s="13"/>
      <c r="B4797" s="235"/>
      <c r="C4797" s="236"/>
      <c r="D4797" s="228" t="s">
        <v>193</v>
      </c>
      <c r="E4797" s="237" t="s">
        <v>19</v>
      </c>
      <c r="F4797" s="238" t="s">
        <v>2466</v>
      </c>
      <c r="G4797" s="236"/>
      <c r="H4797" s="239">
        <v>18.440000000000001</v>
      </c>
      <c r="I4797" s="240"/>
      <c r="J4797" s="236"/>
      <c r="K4797" s="236"/>
      <c r="L4797" s="241"/>
      <c r="M4797" s="242"/>
      <c r="N4797" s="243"/>
      <c r="O4797" s="243"/>
      <c r="P4797" s="243"/>
      <c r="Q4797" s="243"/>
      <c r="R4797" s="243"/>
      <c r="S4797" s="243"/>
      <c r="T4797" s="244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45" t="s">
        <v>193</v>
      </c>
      <c r="AU4797" s="245" t="s">
        <v>82</v>
      </c>
      <c r="AV4797" s="13" t="s">
        <v>82</v>
      </c>
      <c r="AW4797" s="13" t="s">
        <v>33</v>
      </c>
      <c r="AX4797" s="13" t="s">
        <v>72</v>
      </c>
      <c r="AY4797" s="245" t="s">
        <v>180</v>
      </c>
    </row>
    <row r="4798" s="13" customFormat="1">
      <c r="A4798" s="13"/>
      <c r="B4798" s="235"/>
      <c r="C4798" s="236"/>
      <c r="D4798" s="228" t="s">
        <v>193</v>
      </c>
      <c r="E4798" s="237" t="s">
        <v>19</v>
      </c>
      <c r="F4798" s="238" t="s">
        <v>2467</v>
      </c>
      <c r="G4798" s="236"/>
      <c r="H4798" s="239">
        <v>-3.5369999999999999</v>
      </c>
      <c r="I4798" s="240"/>
      <c r="J4798" s="236"/>
      <c r="K4798" s="236"/>
      <c r="L4798" s="241"/>
      <c r="M4798" s="242"/>
      <c r="N4798" s="243"/>
      <c r="O4798" s="243"/>
      <c r="P4798" s="243"/>
      <c r="Q4798" s="243"/>
      <c r="R4798" s="243"/>
      <c r="S4798" s="243"/>
      <c r="T4798" s="244"/>
      <c r="U4798" s="13"/>
      <c r="V4798" s="13"/>
      <c r="W4798" s="13"/>
      <c r="X4798" s="13"/>
      <c r="Y4798" s="13"/>
      <c r="Z4798" s="13"/>
      <c r="AA4798" s="13"/>
      <c r="AB4798" s="13"/>
      <c r="AC4798" s="13"/>
      <c r="AD4798" s="13"/>
      <c r="AE4798" s="13"/>
      <c r="AT4798" s="245" t="s">
        <v>193</v>
      </c>
      <c r="AU4798" s="245" t="s">
        <v>82</v>
      </c>
      <c r="AV4798" s="13" t="s">
        <v>82</v>
      </c>
      <c r="AW4798" s="13" t="s">
        <v>33</v>
      </c>
      <c r="AX4798" s="13" t="s">
        <v>72</v>
      </c>
      <c r="AY4798" s="245" t="s">
        <v>180</v>
      </c>
    </row>
    <row r="4799" s="14" customFormat="1">
      <c r="A4799" s="14"/>
      <c r="B4799" s="246"/>
      <c r="C4799" s="247"/>
      <c r="D4799" s="228" t="s">
        <v>193</v>
      </c>
      <c r="E4799" s="248" t="s">
        <v>19</v>
      </c>
      <c r="F4799" s="249" t="s">
        <v>2468</v>
      </c>
      <c r="G4799" s="247"/>
      <c r="H4799" s="248" t="s">
        <v>19</v>
      </c>
      <c r="I4799" s="250"/>
      <c r="J4799" s="247"/>
      <c r="K4799" s="247"/>
      <c r="L4799" s="251"/>
      <c r="M4799" s="252"/>
      <c r="N4799" s="253"/>
      <c r="O4799" s="253"/>
      <c r="P4799" s="253"/>
      <c r="Q4799" s="253"/>
      <c r="R4799" s="253"/>
      <c r="S4799" s="253"/>
      <c r="T4799" s="254"/>
      <c r="U4799" s="14"/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4"/>
      <c r="AT4799" s="255" t="s">
        <v>193</v>
      </c>
      <c r="AU4799" s="255" t="s">
        <v>82</v>
      </c>
      <c r="AV4799" s="14" t="s">
        <v>80</v>
      </c>
      <c r="AW4799" s="14" t="s">
        <v>33</v>
      </c>
      <c r="AX4799" s="14" t="s">
        <v>72</v>
      </c>
      <c r="AY4799" s="255" t="s">
        <v>180</v>
      </c>
    </row>
    <row r="4800" s="14" customFormat="1">
      <c r="A4800" s="14"/>
      <c r="B4800" s="246"/>
      <c r="C4800" s="247"/>
      <c r="D4800" s="228" t="s">
        <v>193</v>
      </c>
      <c r="E4800" s="248" t="s">
        <v>19</v>
      </c>
      <c r="F4800" s="249" t="s">
        <v>2469</v>
      </c>
      <c r="G4800" s="247"/>
      <c r="H4800" s="248" t="s">
        <v>19</v>
      </c>
      <c r="I4800" s="250"/>
      <c r="J4800" s="247"/>
      <c r="K4800" s="247"/>
      <c r="L4800" s="251"/>
      <c r="M4800" s="252"/>
      <c r="N4800" s="253"/>
      <c r="O4800" s="253"/>
      <c r="P4800" s="253"/>
      <c r="Q4800" s="253"/>
      <c r="R4800" s="253"/>
      <c r="S4800" s="253"/>
      <c r="T4800" s="254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T4800" s="255" t="s">
        <v>193</v>
      </c>
      <c r="AU4800" s="255" t="s">
        <v>82</v>
      </c>
      <c r="AV4800" s="14" t="s">
        <v>80</v>
      </c>
      <c r="AW4800" s="14" t="s">
        <v>33</v>
      </c>
      <c r="AX4800" s="14" t="s">
        <v>72</v>
      </c>
      <c r="AY4800" s="255" t="s">
        <v>180</v>
      </c>
    </row>
    <row r="4801" s="13" customFormat="1">
      <c r="A4801" s="13"/>
      <c r="B4801" s="235"/>
      <c r="C4801" s="236"/>
      <c r="D4801" s="228" t="s">
        <v>193</v>
      </c>
      <c r="E4801" s="237" t="s">
        <v>19</v>
      </c>
      <c r="F4801" s="238" t="s">
        <v>2470</v>
      </c>
      <c r="G4801" s="236"/>
      <c r="H4801" s="239">
        <v>151.46299999999999</v>
      </c>
      <c r="I4801" s="240"/>
      <c r="J4801" s="236"/>
      <c r="K4801" s="236"/>
      <c r="L4801" s="241"/>
      <c r="M4801" s="242"/>
      <c r="N4801" s="243"/>
      <c r="O4801" s="243"/>
      <c r="P4801" s="243"/>
      <c r="Q4801" s="243"/>
      <c r="R4801" s="243"/>
      <c r="S4801" s="243"/>
      <c r="T4801" s="244"/>
      <c r="U4801" s="13"/>
      <c r="V4801" s="13"/>
      <c r="W4801" s="13"/>
      <c r="X4801" s="13"/>
      <c r="Y4801" s="13"/>
      <c r="Z4801" s="13"/>
      <c r="AA4801" s="13"/>
      <c r="AB4801" s="13"/>
      <c r="AC4801" s="13"/>
      <c r="AD4801" s="13"/>
      <c r="AE4801" s="13"/>
      <c r="AT4801" s="245" t="s">
        <v>193</v>
      </c>
      <c r="AU4801" s="245" t="s">
        <v>82</v>
      </c>
      <c r="AV4801" s="13" t="s">
        <v>82</v>
      </c>
      <c r="AW4801" s="13" t="s">
        <v>33</v>
      </c>
      <c r="AX4801" s="13" t="s">
        <v>72</v>
      </c>
      <c r="AY4801" s="245" t="s">
        <v>180</v>
      </c>
    </row>
    <row r="4802" s="14" customFormat="1">
      <c r="A4802" s="14"/>
      <c r="B4802" s="246"/>
      <c r="C4802" s="247"/>
      <c r="D4802" s="228" t="s">
        <v>193</v>
      </c>
      <c r="E4802" s="248" t="s">
        <v>19</v>
      </c>
      <c r="F4802" s="249" t="s">
        <v>2471</v>
      </c>
      <c r="G4802" s="247"/>
      <c r="H4802" s="248" t="s">
        <v>19</v>
      </c>
      <c r="I4802" s="250"/>
      <c r="J4802" s="247"/>
      <c r="K4802" s="247"/>
      <c r="L4802" s="251"/>
      <c r="M4802" s="252"/>
      <c r="N4802" s="253"/>
      <c r="O4802" s="253"/>
      <c r="P4802" s="253"/>
      <c r="Q4802" s="253"/>
      <c r="R4802" s="253"/>
      <c r="S4802" s="253"/>
      <c r="T4802" s="254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T4802" s="255" t="s">
        <v>193</v>
      </c>
      <c r="AU4802" s="255" t="s">
        <v>82</v>
      </c>
      <c r="AV4802" s="14" t="s">
        <v>80</v>
      </c>
      <c r="AW4802" s="14" t="s">
        <v>33</v>
      </c>
      <c r="AX4802" s="14" t="s">
        <v>72</v>
      </c>
      <c r="AY4802" s="255" t="s">
        <v>180</v>
      </c>
    </row>
    <row r="4803" s="13" customFormat="1">
      <c r="A4803" s="13"/>
      <c r="B4803" s="235"/>
      <c r="C4803" s="236"/>
      <c r="D4803" s="228" t="s">
        <v>193</v>
      </c>
      <c r="E4803" s="237" t="s">
        <v>19</v>
      </c>
      <c r="F4803" s="238" t="s">
        <v>2472</v>
      </c>
      <c r="G4803" s="236"/>
      <c r="H4803" s="239">
        <v>134.715</v>
      </c>
      <c r="I4803" s="240"/>
      <c r="J4803" s="236"/>
      <c r="K4803" s="236"/>
      <c r="L4803" s="241"/>
      <c r="M4803" s="242"/>
      <c r="N4803" s="243"/>
      <c r="O4803" s="243"/>
      <c r="P4803" s="243"/>
      <c r="Q4803" s="243"/>
      <c r="R4803" s="243"/>
      <c r="S4803" s="243"/>
      <c r="T4803" s="244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45" t="s">
        <v>193</v>
      </c>
      <c r="AU4803" s="245" t="s">
        <v>82</v>
      </c>
      <c r="AV4803" s="13" t="s">
        <v>82</v>
      </c>
      <c r="AW4803" s="13" t="s">
        <v>33</v>
      </c>
      <c r="AX4803" s="13" t="s">
        <v>72</v>
      </c>
      <c r="AY4803" s="245" t="s">
        <v>180</v>
      </c>
    </row>
    <row r="4804" s="13" customFormat="1">
      <c r="A4804" s="13"/>
      <c r="B4804" s="235"/>
      <c r="C4804" s="236"/>
      <c r="D4804" s="228" t="s">
        <v>193</v>
      </c>
      <c r="E4804" s="237" t="s">
        <v>19</v>
      </c>
      <c r="F4804" s="238" t="s">
        <v>2473</v>
      </c>
      <c r="G4804" s="236"/>
      <c r="H4804" s="239">
        <v>92.504999999999995</v>
      </c>
      <c r="I4804" s="240"/>
      <c r="J4804" s="236"/>
      <c r="K4804" s="236"/>
      <c r="L4804" s="241"/>
      <c r="M4804" s="242"/>
      <c r="N4804" s="243"/>
      <c r="O4804" s="243"/>
      <c r="P4804" s="243"/>
      <c r="Q4804" s="243"/>
      <c r="R4804" s="243"/>
      <c r="S4804" s="243"/>
      <c r="T4804" s="244"/>
      <c r="U4804" s="13"/>
      <c r="V4804" s="13"/>
      <c r="W4804" s="13"/>
      <c r="X4804" s="13"/>
      <c r="Y4804" s="13"/>
      <c r="Z4804" s="13"/>
      <c r="AA4804" s="13"/>
      <c r="AB4804" s="13"/>
      <c r="AC4804" s="13"/>
      <c r="AD4804" s="13"/>
      <c r="AE4804" s="13"/>
      <c r="AT4804" s="245" t="s">
        <v>193</v>
      </c>
      <c r="AU4804" s="245" t="s">
        <v>82</v>
      </c>
      <c r="AV4804" s="13" t="s">
        <v>82</v>
      </c>
      <c r="AW4804" s="13" t="s">
        <v>33</v>
      </c>
      <c r="AX4804" s="13" t="s">
        <v>72</v>
      </c>
      <c r="AY4804" s="245" t="s">
        <v>180</v>
      </c>
    </row>
    <row r="4805" s="14" customFormat="1">
      <c r="A4805" s="14"/>
      <c r="B4805" s="246"/>
      <c r="C4805" s="247"/>
      <c r="D4805" s="228" t="s">
        <v>193</v>
      </c>
      <c r="E4805" s="248" t="s">
        <v>19</v>
      </c>
      <c r="F4805" s="249" t="s">
        <v>2476</v>
      </c>
      <c r="G4805" s="247"/>
      <c r="H4805" s="248" t="s">
        <v>19</v>
      </c>
      <c r="I4805" s="250"/>
      <c r="J4805" s="247"/>
      <c r="K4805" s="247"/>
      <c r="L4805" s="251"/>
      <c r="M4805" s="252"/>
      <c r="N4805" s="253"/>
      <c r="O4805" s="253"/>
      <c r="P4805" s="253"/>
      <c r="Q4805" s="253"/>
      <c r="R4805" s="253"/>
      <c r="S4805" s="253"/>
      <c r="T4805" s="254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T4805" s="255" t="s">
        <v>193</v>
      </c>
      <c r="AU4805" s="255" t="s">
        <v>82</v>
      </c>
      <c r="AV4805" s="14" t="s">
        <v>80</v>
      </c>
      <c r="AW4805" s="14" t="s">
        <v>33</v>
      </c>
      <c r="AX4805" s="14" t="s">
        <v>72</v>
      </c>
      <c r="AY4805" s="255" t="s">
        <v>180</v>
      </c>
    </row>
    <row r="4806" s="13" customFormat="1">
      <c r="A4806" s="13"/>
      <c r="B4806" s="235"/>
      <c r="C4806" s="236"/>
      <c r="D4806" s="228" t="s">
        <v>193</v>
      </c>
      <c r="E4806" s="237" t="s">
        <v>19</v>
      </c>
      <c r="F4806" s="238" t="s">
        <v>2477</v>
      </c>
      <c r="G4806" s="236"/>
      <c r="H4806" s="239">
        <v>28</v>
      </c>
      <c r="I4806" s="240"/>
      <c r="J4806" s="236"/>
      <c r="K4806" s="236"/>
      <c r="L4806" s="241"/>
      <c r="M4806" s="242"/>
      <c r="N4806" s="243"/>
      <c r="O4806" s="243"/>
      <c r="P4806" s="243"/>
      <c r="Q4806" s="243"/>
      <c r="R4806" s="243"/>
      <c r="S4806" s="243"/>
      <c r="T4806" s="244"/>
      <c r="U4806" s="13"/>
      <c r="V4806" s="13"/>
      <c r="W4806" s="13"/>
      <c r="X4806" s="13"/>
      <c r="Y4806" s="13"/>
      <c r="Z4806" s="13"/>
      <c r="AA4806" s="13"/>
      <c r="AB4806" s="13"/>
      <c r="AC4806" s="13"/>
      <c r="AD4806" s="13"/>
      <c r="AE4806" s="13"/>
      <c r="AT4806" s="245" t="s">
        <v>193</v>
      </c>
      <c r="AU4806" s="245" t="s">
        <v>82</v>
      </c>
      <c r="AV4806" s="13" t="s">
        <v>82</v>
      </c>
      <c r="AW4806" s="13" t="s">
        <v>33</v>
      </c>
      <c r="AX4806" s="13" t="s">
        <v>72</v>
      </c>
      <c r="AY4806" s="245" t="s">
        <v>180</v>
      </c>
    </row>
    <row r="4807" s="13" customFormat="1">
      <c r="A4807" s="13"/>
      <c r="B4807" s="235"/>
      <c r="C4807" s="236"/>
      <c r="D4807" s="228" t="s">
        <v>193</v>
      </c>
      <c r="E4807" s="237" t="s">
        <v>19</v>
      </c>
      <c r="F4807" s="238" t="s">
        <v>2478</v>
      </c>
      <c r="G4807" s="236"/>
      <c r="H4807" s="239">
        <v>135.27500000000001</v>
      </c>
      <c r="I4807" s="240"/>
      <c r="J4807" s="236"/>
      <c r="K4807" s="236"/>
      <c r="L4807" s="241"/>
      <c r="M4807" s="242"/>
      <c r="N4807" s="243"/>
      <c r="O4807" s="243"/>
      <c r="P4807" s="243"/>
      <c r="Q4807" s="243"/>
      <c r="R4807" s="243"/>
      <c r="S4807" s="243"/>
      <c r="T4807" s="244"/>
      <c r="U4807" s="13"/>
      <c r="V4807" s="13"/>
      <c r="W4807" s="13"/>
      <c r="X4807" s="13"/>
      <c r="Y4807" s="13"/>
      <c r="Z4807" s="13"/>
      <c r="AA4807" s="13"/>
      <c r="AB4807" s="13"/>
      <c r="AC4807" s="13"/>
      <c r="AD4807" s="13"/>
      <c r="AE4807" s="13"/>
      <c r="AT4807" s="245" t="s">
        <v>193</v>
      </c>
      <c r="AU4807" s="245" t="s">
        <v>82</v>
      </c>
      <c r="AV4807" s="13" t="s">
        <v>82</v>
      </c>
      <c r="AW4807" s="13" t="s">
        <v>33</v>
      </c>
      <c r="AX4807" s="13" t="s">
        <v>72</v>
      </c>
      <c r="AY4807" s="245" t="s">
        <v>180</v>
      </c>
    </row>
    <row r="4808" s="13" customFormat="1">
      <c r="A4808" s="13"/>
      <c r="B4808" s="235"/>
      <c r="C4808" s="236"/>
      <c r="D4808" s="228" t="s">
        <v>193</v>
      </c>
      <c r="E4808" s="237" t="s">
        <v>19</v>
      </c>
      <c r="F4808" s="238" t="s">
        <v>2479</v>
      </c>
      <c r="G4808" s="236"/>
      <c r="H4808" s="239">
        <v>12.757999999999999</v>
      </c>
      <c r="I4808" s="240"/>
      <c r="J4808" s="236"/>
      <c r="K4808" s="236"/>
      <c r="L4808" s="241"/>
      <c r="M4808" s="242"/>
      <c r="N4808" s="243"/>
      <c r="O4808" s="243"/>
      <c r="P4808" s="243"/>
      <c r="Q4808" s="243"/>
      <c r="R4808" s="243"/>
      <c r="S4808" s="243"/>
      <c r="T4808" s="244"/>
      <c r="U4808" s="13"/>
      <c r="V4808" s="13"/>
      <c r="W4808" s="13"/>
      <c r="X4808" s="13"/>
      <c r="Y4808" s="13"/>
      <c r="Z4808" s="13"/>
      <c r="AA4808" s="13"/>
      <c r="AB4808" s="13"/>
      <c r="AC4808" s="13"/>
      <c r="AD4808" s="13"/>
      <c r="AE4808" s="13"/>
      <c r="AT4808" s="245" t="s">
        <v>193</v>
      </c>
      <c r="AU4808" s="245" t="s">
        <v>82</v>
      </c>
      <c r="AV4808" s="13" t="s">
        <v>82</v>
      </c>
      <c r="AW4808" s="13" t="s">
        <v>33</v>
      </c>
      <c r="AX4808" s="13" t="s">
        <v>72</v>
      </c>
      <c r="AY4808" s="245" t="s">
        <v>180</v>
      </c>
    </row>
    <row r="4809" s="13" customFormat="1">
      <c r="A4809" s="13"/>
      <c r="B4809" s="235"/>
      <c r="C4809" s="236"/>
      <c r="D4809" s="228" t="s">
        <v>193</v>
      </c>
      <c r="E4809" s="237" t="s">
        <v>19</v>
      </c>
      <c r="F4809" s="238" t="s">
        <v>2480</v>
      </c>
      <c r="G4809" s="236"/>
      <c r="H4809" s="239">
        <v>-10.5</v>
      </c>
      <c r="I4809" s="240"/>
      <c r="J4809" s="236"/>
      <c r="K4809" s="236"/>
      <c r="L4809" s="241"/>
      <c r="M4809" s="242"/>
      <c r="N4809" s="243"/>
      <c r="O4809" s="243"/>
      <c r="P4809" s="243"/>
      <c r="Q4809" s="243"/>
      <c r="R4809" s="243"/>
      <c r="S4809" s="243"/>
      <c r="T4809" s="244"/>
      <c r="U4809" s="13"/>
      <c r="V4809" s="13"/>
      <c r="W4809" s="13"/>
      <c r="X4809" s="13"/>
      <c r="Y4809" s="13"/>
      <c r="Z4809" s="13"/>
      <c r="AA4809" s="13"/>
      <c r="AB4809" s="13"/>
      <c r="AC4809" s="13"/>
      <c r="AD4809" s="13"/>
      <c r="AE4809" s="13"/>
      <c r="AT4809" s="245" t="s">
        <v>193</v>
      </c>
      <c r="AU4809" s="245" t="s">
        <v>82</v>
      </c>
      <c r="AV4809" s="13" t="s">
        <v>82</v>
      </c>
      <c r="AW4809" s="13" t="s">
        <v>33</v>
      </c>
      <c r="AX4809" s="13" t="s">
        <v>72</v>
      </c>
      <c r="AY4809" s="245" t="s">
        <v>180</v>
      </c>
    </row>
    <row r="4810" s="14" customFormat="1">
      <c r="A4810" s="14"/>
      <c r="B4810" s="246"/>
      <c r="C4810" s="247"/>
      <c r="D4810" s="228" t="s">
        <v>193</v>
      </c>
      <c r="E4810" s="248" t="s">
        <v>19</v>
      </c>
      <c r="F4810" s="249" t="s">
        <v>2481</v>
      </c>
      <c r="G4810" s="247"/>
      <c r="H4810" s="248" t="s">
        <v>19</v>
      </c>
      <c r="I4810" s="250"/>
      <c r="J4810" s="247"/>
      <c r="K4810" s="247"/>
      <c r="L4810" s="251"/>
      <c r="M4810" s="252"/>
      <c r="N4810" s="253"/>
      <c r="O4810" s="253"/>
      <c r="P4810" s="253"/>
      <c r="Q4810" s="253"/>
      <c r="R4810" s="253"/>
      <c r="S4810" s="253"/>
      <c r="T4810" s="254"/>
      <c r="U4810" s="14"/>
      <c r="V4810" s="14"/>
      <c r="W4810" s="14"/>
      <c r="X4810" s="14"/>
      <c r="Y4810" s="14"/>
      <c r="Z4810" s="14"/>
      <c r="AA4810" s="14"/>
      <c r="AB4810" s="14"/>
      <c r="AC4810" s="14"/>
      <c r="AD4810" s="14"/>
      <c r="AE4810" s="14"/>
      <c r="AT4810" s="255" t="s">
        <v>193</v>
      </c>
      <c r="AU4810" s="255" t="s">
        <v>82</v>
      </c>
      <c r="AV4810" s="14" t="s">
        <v>80</v>
      </c>
      <c r="AW4810" s="14" t="s">
        <v>33</v>
      </c>
      <c r="AX4810" s="14" t="s">
        <v>72</v>
      </c>
      <c r="AY4810" s="255" t="s">
        <v>180</v>
      </c>
    </row>
    <row r="4811" s="13" customFormat="1">
      <c r="A4811" s="13"/>
      <c r="B4811" s="235"/>
      <c r="C4811" s="236"/>
      <c r="D4811" s="228" t="s">
        <v>193</v>
      </c>
      <c r="E4811" s="237" t="s">
        <v>19</v>
      </c>
      <c r="F4811" s="238" t="s">
        <v>2482</v>
      </c>
      <c r="G4811" s="236"/>
      <c r="H4811" s="239">
        <v>146.94800000000001</v>
      </c>
      <c r="I4811" s="240"/>
      <c r="J4811" s="236"/>
      <c r="K4811" s="236"/>
      <c r="L4811" s="241"/>
      <c r="M4811" s="242"/>
      <c r="N4811" s="243"/>
      <c r="O4811" s="243"/>
      <c r="P4811" s="243"/>
      <c r="Q4811" s="243"/>
      <c r="R4811" s="243"/>
      <c r="S4811" s="243"/>
      <c r="T4811" s="244"/>
      <c r="U4811" s="13"/>
      <c r="V4811" s="13"/>
      <c r="W4811" s="13"/>
      <c r="X4811" s="13"/>
      <c r="Y4811" s="13"/>
      <c r="Z4811" s="13"/>
      <c r="AA4811" s="13"/>
      <c r="AB4811" s="13"/>
      <c r="AC4811" s="13"/>
      <c r="AD4811" s="13"/>
      <c r="AE4811" s="13"/>
      <c r="AT4811" s="245" t="s">
        <v>193</v>
      </c>
      <c r="AU4811" s="245" t="s">
        <v>82</v>
      </c>
      <c r="AV4811" s="13" t="s">
        <v>82</v>
      </c>
      <c r="AW4811" s="13" t="s">
        <v>33</v>
      </c>
      <c r="AX4811" s="13" t="s">
        <v>72</v>
      </c>
      <c r="AY4811" s="245" t="s">
        <v>180</v>
      </c>
    </row>
    <row r="4812" s="14" customFormat="1">
      <c r="A4812" s="14"/>
      <c r="B4812" s="246"/>
      <c r="C4812" s="247"/>
      <c r="D4812" s="228" t="s">
        <v>193</v>
      </c>
      <c r="E4812" s="248" t="s">
        <v>19</v>
      </c>
      <c r="F4812" s="249" t="s">
        <v>1789</v>
      </c>
      <c r="G4812" s="247"/>
      <c r="H4812" s="248" t="s">
        <v>19</v>
      </c>
      <c r="I4812" s="250"/>
      <c r="J4812" s="247"/>
      <c r="K4812" s="247"/>
      <c r="L4812" s="251"/>
      <c r="M4812" s="252"/>
      <c r="N4812" s="253"/>
      <c r="O4812" s="253"/>
      <c r="P4812" s="253"/>
      <c r="Q4812" s="253"/>
      <c r="R4812" s="253"/>
      <c r="S4812" s="253"/>
      <c r="T4812" s="254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T4812" s="255" t="s">
        <v>193</v>
      </c>
      <c r="AU4812" s="255" t="s">
        <v>82</v>
      </c>
      <c r="AV4812" s="14" t="s">
        <v>80</v>
      </c>
      <c r="AW4812" s="14" t="s">
        <v>33</v>
      </c>
      <c r="AX4812" s="14" t="s">
        <v>72</v>
      </c>
      <c r="AY4812" s="255" t="s">
        <v>180</v>
      </c>
    </row>
    <row r="4813" s="13" customFormat="1">
      <c r="A4813" s="13"/>
      <c r="B4813" s="235"/>
      <c r="C4813" s="236"/>
      <c r="D4813" s="228" t="s">
        <v>193</v>
      </c>
      <c r="E4813" s="237" t="s">
        <v>19</v>
      </c>
      <c r="F4813" s="238" t="s">
        <v>2483</v>
      </c>
      <c r="G4813" s="236"/>
      <c r="H4813" s="239">
        <v>10.199999999999999</v>
      </c>
      <c r="I4813" s="240"/>
      <c r="J4813" s="236"/>
      <c r="K4813" s="236"/>
      <c r="L4813" s="241"/>
      <c r="M4813" s="242"/>
      <c r="N4813" s="243"/>
      <c r="O4813" s="243"/>
      <c r="P4813" s="243"/>
      <c r="Q4813" s="243"/>
      <c r="R4813" s="243"/>
      <c r="S4813" s="243"/>
      <c r="T4813" s="244"/>
      <c r="U4813" s="13"/>
      <c r="V4813" s="13"/>
      <c r="W4813" s="13"/>
      <c r="X4813" s="13"/>
      <c r="Y4813" s="13"/>
      <c r="Z4813" s="13"/>
      <c r="AA4813" s="13"/>
      <c r="AB4813" s="13"/>
      <c r="AC4813" s="13"/>
      <c r="AD4813" s="13"/>
      <c r="AE4813" s="13"/>
      <c r="AT4813" s="245" t="s">
        <v>193</v>
      </c>
      <c r="AU4813" s="245" t="s">
        <v>82</v>
      </c>
      <c r="AV4813" s="13" t="s">
        <v>82</v>
      </c>
      <c r="AW4813" s="13" t="s">
        <v>33</v>
      </c>
      <c r="AX4813" s="13" t="s">
        <v>72</v>
      </c>
      <c r="AY4813" s="245" t="s">
        <v>180</v>
      </c>
    </row>
    <row r="4814" s="14" customFormat="1">
      <c r="A4814" s="14"/>
      <c r="B4814" s="246"/>
      <c r="C4814" s="247"/>
      <c r="D4814" s="228" t="s">
        <v>193</v>
      </c>
      <c r="E4814" s="248" t="s">
        <v>19</v>
      </c>
      <c r="F4814" s="249" t="s">
        <v>2484</v>
      </c>
      <c r="G4814" s="247"/>
      <c r="H4814" s="248" t="s">
        <v>19</v>
      </c>
      <c r="I4814" s="250"/>
      <c r="J4814" s="247"/>
      <c r="K4814" s="247"/>
      <c r="L4814" s="251"/>
      <c r="M4814" s="252"/>
      <c r="N4814" s="253"/>
      <c r="O4814" s="253"/>
      <c r="P4814" s="253"/>
      <c r="Q4814" s="253"/>
      <c r="R4814" s="253"/>
      <c r="S4814" s="253"/>
      <c r="T4814" s="254"/>
      <c r="U4814" s="14"/>
      <c r="V4814" s="14"/>
      <c r="W4814" s="14"/>
      <c r="X4814" s="14"/>
      <c r="Y4814" s="14"/>
      <c r="Z4814" s="14"/>
      <c r="AA4814" s="14"/>
      <c r="AB4814" s="14"/>
      <c r="AC4814" s="14"/>
      <c r="AD4814" s="14"/>
      <c r="AE4814" s="14"/>
      <c r="AT4814" s="255" t="s">
        <v>193</v>
      </c>
      <c r="AU4814" s="255" t="s">
        <v>82</v>
      </c>
      <c r="AV4814" s="14" t="s">
        <v>80</v>
      </c>
      <c r="AW4814" s="14" t="s">
        <v>33</v>
      </c>
      <c r="AX4814" s="14" t="s">
        <v>72</v>
      </c>
      <c r="AY4814" s="255" t="s">
        <v>180</v>
      </c>
    </row>
    <row r="4815" s="13" customFormat="1">
      <c r="A4815" s="13"/>
      <c r="B4815" s="235"/>
      <c r="C4815" s="236"/>
      <c r="D4815" s="228" t="s">
        <v>193</v>
      </c>
      <c r="E4815" s="237" t="s">
        <v>19</v>
      </c>
      <c r="F4815" s="238" t="s">
        <v>2485</v>
      </c>
      <c r="G4815" s="236"/>
      <c r="H4815" s="239">
        <v>-4.1779999999999999</v>
      </c>
      <c r="I4815" s="240"/>
      <c r="J4815" s="236"/>
      <c r="K4815" s="236"/>
      <c r="L4815" s="241"/>
      <c r="M4815" s="242"/>
      <c r="N4815" s="243"/>
      <c r="O4815" s="243"/>
      <c r="P4815" s="243"/>
      <c r="Q4815" s="243"/>
      <c r="R4815" s="243"/>
      <c r="S4815" s="243"/>
      <c r="T4815" s="244"/>
      <c r="U4815" s="13"/>
      <c r="V4815" s="13"/>
      <c r="W4815" s="13"/>
      <c r="X4815" s="13"/>
      <c r="Y4815" s="13"/>
      <c r="Z4815" s="13"/>
      <c r="AA4815" s="13"/>
      <c r="AB4815" s="13"/>
      <c r="AC4815" s="13"/>
      <c r="AD4815" s="13"/>
      <c r="AE4815" s="13"/>
      <c r="AT4815" s="245" t="s">
        <v>193</v>
      </c>
      <c r="AU4815" s="245" t="s">
        <v>82</v>
      </c>
      <c r="AV4815" s="13" t="s">
        <v>82</v>
      </c>
      <c r="AW4815" s="13" t="s">
        <v>33</v>
      </c>
      <c r="AX4815" s="13" t="s">
        <v>72</v>
      </c>
      <c r="AY4815" s="245" t="s">
        <v>180</v>
      </c>
    </row>
    <row r="4816" s="13" customFormat="1">
      <c r="A4816" s="13"/>
      <c r="B4816" s="235"/>
      <c r="C4816" s="236"/>
      <c r="D4816" s="228" t="s">
        <v>193</v>
      </c>
      <c r="E4816" s="237" t="s">
        <v>19</v>
      </c>
      <c r="F4816" s="238" t="s">
        <v>2486</v>
      </c>
      <c r="G4816" s="236"/>
      <c r="H4816" s="239">
        <v>-31.280000000000001</v>
      </c>
      <c r="I4816" s="240"/>
      <c r="J4816" s="236"/>
      <c r="K4816" s="236"/>
      <c r="L4816" s="241"/>
      <c r="M4816" s="242"/>
      <c r="N4816" s="243"/>
      <c r="O4816" s="243"/>
      <c r="P4816" s="243"/>
      <c r="Q4816" s="243"/>
      <c r="R4816" s="243"/>
      <c r="S4816" s="243"/>
      <c r="T4816" s="244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T4816" s="245" t="s">
        <v>193</v>
      </c>
      <c r="AU4816" s="245" t="s">
        <v>82</v>
      </c>
      <c r="AV4816" s="13" t="s">
        <v>82</v>
      </c>
      <c r="AW4816" s="13" t="s">
        <v>33</v>
      </c>
      <c r="AX4816" s="13" t="s">
        <v>72</v>
      </c>
      <c r="AY4816" s="245" t="s">
        <v>180</v>
      </c>
    </row>
    <row r="4817" s="14" customFormat="1">
      <c r="A4817" s="14"/>
      <c r="B4817" s="246"/>
      <c r="C4817" s="247"/>
      <c r="D4817" s="228" t="s">
        <v>193</v>
      </c>
      <c r="E4817" s="248" t="s">
        <v>19</v>
      </c>
      <c r="F4817" s="249" t="s">
        <v>1791</v>
      </c>
      <c r="G4817" s="247"/>
      <c r="H4817" s="248" t="s">
        <v>19</v>
      </c>
      <c r="I4817" s="250"/>
      <c r="J4817" s="247"/>
      <c r="K4817" s="247"/>
      <c r="L4817" s="251"/>
      <c r="M4817" s="252"/>
      <c r="N4817" s="253"/>
      <c r="O4817" s="253"/>
      <c r="P4817" s="253"/>
      <c r="Q4817" s="253"/>
      <c r="R4817" s="253"/>
      <c r="S4817" s="253"/>
      <c r="T4817" s="254"/>
      <c r="U4817" s="14"/>
      <c r="V4817" s="14"/>
      <c r="W4817" s="14"/>
      <c r="X4817" s="14"/>
      <c r="Y4817" s="14"/>
      <c r="Z4817" s="14"/>
      <c r="AA4817" s="14"/>
      <c r="AB4817" s="14"/>
      <c r="AC4817" s="14"/>
      <c r="AD4817" s="14"/>
      <c r="AE4817" s="14"/>
      <c r="AT4817" s="255" t="s">
        <v>193</v>
      </c>
      <c r="AU4817" s="255" t="s">
        <v>82</v>
      </c>
      <c r="AV4817" s="14" t="s">
        <v>80</v>
      </c>
      <c r="AW4817" s="14" t="s">
        <v>33</v>
      </c>
      <c r="AX4817" s="14" t="s">
        <v>72</v>
      </c>
      <c r="AY4817" s="255" t="s">
        <v>180</v>
      </c>
    </row>
    <row r="4818" s="13" customFormat="1">
      <c r="A4818" s="13"/>
      <c r="B4818" s="235"/>
      <c r="C4818" s="236"/>
      <c r="D4818" s="228" t="s">
        <v>193</v>
      </c>
      <c r="E4818" s="237" t="s">
        <v>19</v>
      </c>
      <c r="F4818" s="238" t="s">
        <v>2488</v>
      </c>
      <c r="G4818" s="236"/>
      <c r="H4818" s="239">
        <v>154.071</v>
      </c>
      <c r="I4818" s="240"/>
      <c r="J4818" s="236"/>
      <c r="K4818" s="236"/>
      <c r="L4818" s="241"/>
      <c r="M4818" s="242"/>
      <c r="N4818" s="243"/>
      <c r="O4818" s="243"/>
      <c r="P4818" s="243"/>
      <c r="Q4818" s="243"/>
      <c r="R4818" s="243"/>
      <c r="S4818" s="243"/>
      <c r="T4818" s="244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45" t="s">
        <v>193</v>
      </c>
      <c r="AU4818" s="245" t="s">
        <v>82</v>
      </c>
      <c r="AV4818" s="13" t="s">
        <v>82</v>
      </c>
      <c r="AW4818" s="13" t="s">
        <v>33</v>
      </c>
      <c r="AX4818" s="13" t="s">
        <v>72</v>
      </c>
      <c r="AY4818" s="245" t="s">
        <v>180</v>
      </c>
    </row>
    <row r="4819" s="16" customFormat="1">
      <c r="A4819" s="16"/>
      <c r="B4819" s="267"/>
      <c r="C4819" s="268"/>
      <c r="D4819" s="228" t="s">
        <v>193</v>
      </c>
      <c r="E4819" s="269" t="s">
        <v>19</v>
      </c>
      <c r="F4819" s="270" t="s">
        <v>473</v>
      </c>
      <c r="G4819" s="268"/>
      <c r="H4819" s="271">
        <v>3331.6840000000002</v>
      </c>
      <c r="I4819" s="272"/>
      <c r="J4819" s="268"/>
      <c r="K4819" s="268"/>
      <c r="L4819" s="273"/>
      <c r="M4819" s="274"/>
      <c r="N4819" s="275"/>
      <c r="O4819" s="275"/>
      <c r="P4819" s="275"/>
      <c r="Q4819" s="275"/>
      <c r="R4819" s="275"/>
      <c r="S4819" s="275"/>
      <c r="T4819" s="276"/>
      <c r="U4819" s="16"/>
      <c r="V4819" s="16"/>
      <c r="W4819" s="16"/>
      <c r="X4819" s="16"/>
      <c r="Y4819" s="16"/>
      <c r="Z4819" s="16"/>
      <c r="AA4819" s="16"/>
      <c r="AB4819" s="16"/>
      <c r="AC4819" s="16"/>
      <c r="AD4819" s="16"/>
      <c r="AE4819" s="16"/>
      <c r="AT4819" s="277" t="s">
        <v>193</v>
      </c>
      <c r="AU4819" s="277" t="s">
        <v>82</v>
      </c>
      <c r="AV4819" s="16" t="s">
        <v>100</v>
      </c>
      <c r="AW4819" s="16" t="s">
        <v>33</v>
      </c>
      <c r="AX4819" s="16" t="s">
        <v>72</v>
      </c>
      <c r="AY4819" s="277" t="s">
        <v>180</v>
      </c>
    </row>
    <row r="4820" s="14" customFormat="1">
      <c r="A4820" s="14"/>
      <c r="B4820" s="246"/>
      <c r="C4820" s="247"/>
      <c r="D4820" s="228" t="s">
        <v>193</v>
      </c>
      <c r="E4820" s="248" t="s">
        <v>19</v>
      </c>
      <c r="F4820" s="249" t="s">
        <v>5069</v>
      </c>
      <c r="G4820" s="247"/>
      <c r="H4820" s="248" t="s">
        <v>19</v>
      </c>
      <c r="I4820" s="250"/>
      <c r="J4820" s="247"/>
      <c r="K4820" s="247"/>
      <c r="L4820" s="251"/>
      <c r="M4820" s="252"/>
      <c r="N4820" s="253"/>
      <c r="O4820" s="253"/>
      <c r="P4820" s="253"/>
      <c r="Q4820" s="253"/>
      <c r="R4820" s="253"/>
      <c r="S4820" s="253"/>
      <c r="T4820" s="254"/>
      <c r="U4820" s="14"/>
      <c r="V4820" s="14"/>
      <c r="W4820" s="14"/>
      <c r="X4820" s="14"/>
      <c r="Y4820" s="14"/>
      <c r="Z4820" s="14"/>
      <c r="AA4820" s="14"/>
      <c r="AB4820" s="14"/>
      <c r="AC4820" s="14"/>
      <c r="AD4820" s="14"/>
      <c r="AE4820" s="14"/>
      <c r="AT4820" s="255" t="s">
        <v>193</v>
      </c>
      <c r="AU4820" s="255" t="s">
        <v>82</v>
      </c>
      <c r="AV4820" s="14" t="s">
        <v>80</v>
      </c>
      <c r="AW4820" s="14" t="s">
        <v>33</v>
      </c>
      <c r="AX4820" s="14" t="s">
        <v>72</v>
      </c>
      <c r="AY4820" s="255" t="s">
        <v>180</v>
      </c>
    </row>
    <row r="4821" s="14" customFormat="1">
      <c r="A4821" s="14"/>
      <c r="B4821" s="246"/>
      <c r="C4821" s="247"/>
      <c r="D4821" s="228" t="s">
        <v>193</v>
      </c>
      <c r="E4821" s="248" t="s">
        <v>19</v>
      </c>
      <c r="F4821" s="249" t="s">
        <v>1810</v>
      </c>
      <c r="G4821" s="247"/>
      <c r="H4821" s="248" t="s">
        <v>19</v>
      </c>
      <c r="I4821" s="250"/>
      <c r="J4821" s="247"/>
      <c r="K4821" s="247"/>
      <c r="L4821" s="251"/>
      <c r="M4821" s="252"/>
      <c r="N4821" s="253"/>
      <c r="O4821" s="253"/>
      <c r="P4821" s="253"/>
      <c r="Q4821" s="253"/>
      <c r="R4821" s="253"/>
      <c r="S4821" s="253"/>
      <c r="T4821" s="254"/>
      <c r="U4821" s="14"/>
      <c r="V4821" s="14"/>
      <c r="W4821" s="14"/>
      <c r="X4821" s="14"/>
      <c r="Y4821" s="14"/>
      <c r="Z4821" s="14"/>
      <c r="AA4821" s="14"/>
      <c r="AB4821" s="14"/>
      <c r="AC4821" s="14"/>
      <c r="AD4821" s="14"/>
      <c r="AE4821" s="14"/>
      <c r="AT4821" s="255" t="s">
        <v>193</v>
      </c>
      <c r="AU4821" s="255" t="s">
        <v>82</v>
      </c>
      <c r="AV4821" s="14" t="s">
        <v>80</v>
      </c>
      <c r="AW4821" s="14" t="s">
        <v>33</v>
      </c>
      <c r="AX4821" s="14" t="s">
        <v>72</v>
      </c>
      <c r="AY4821" s="255" t="s">
        <v>180</v>
      </c>
    </row>
    <row r="4822" s="14" customFormat="1">
      <c r="A4822" s="14"/>
      <c r="B4822" s="246"/>
      <c r="C4822" s="247"/>
      <c r="D4822" s="228" t="s">
        <v>193</v>
      </c>
      <c r="E4822" s="248" t="s">
        <v>19</v>
      </c>
      <c r="F4822" s="249" t="s">
        <v>4862</v>
      </c>
      <c r="G4822" s="247"/>
      <c r="H4822" s="248" t="s">
        <v>19</v>
      </c>
      <c r="I4822" s="250"/>
      <c r="J4822" s="247"/>
      <c r="K4822" s="247"/>
      <c r="L4822" s="251"/>
      <c r="M4822" s="252"/>
      <c r="N4822" s="253"/>
      <c r="O4822" s="253"/>
      <c r="P4822" s="253"/>
      <c r="Q4822" s="253"/>
      <c r="R4822" s="253"/>
      <c r="S4822" s="253"/>
      <c r="T4822" s="254"/>
      <c r="U4822" s="14"/>
      <c r="V4822" s="14"/>
      <c r="W4822" s="14"/>
      <c r="X4822" s="14"/>
      <c r="Y4822" s="14"/>
      <c r="Z4822" s="14"/>
      <c r="AA4822" s="14"/>
      <c r="AB4822" s="14"/>
      <c r="AC4822" s="14"/>
      <c r="AD4822" s="14"/>
      <c r="AE4822" s="14"/>
      <c r="AT4822" s="255" t="s">
        <v>193</v>
      </c>
      <c r="AU4822" s="255" t="s">
        <v>82</v>
      </c>
      <c r="AV4822" s="14" t="s">
        <v>80</v>
      </c>
      <c r="AW4822" s="14" t="s">
        <v>33</v>
      </c>
      <c r="AX4822" s="14" t="s">
        <v>72</v>
      </c>
      <c r="AY4822" s="255" t="s">
        <v>180</v>
      </c>
    </row>
    <row r="4823" s="13" customFormat="1">
      <c r="A4823" s="13"/>
      <c r="B4823" s="235"/>
      <c r="C4823" s="236"/>
      <c r="D4823" s="228" t="s">
        <v>193</v>
      </c>
      <c r="E4823" s="237" t="s">
        <v>19</v>
      </c>
      <c r="F4823" s="238" t="s">
        <v>5070</v>
      </c>
      <c r="G4823" s="236"/>
      <c r="H4823" s="239">
        <v>-14.832000000000001</v>
      </c>
      <c r="I4823" s="240"/>
      <c r="J4823" s="236"/>
      <c r="K4823" s="236"/>
      <c r="L4823" s="241"/>
      <c r="M4823" s="242"/>
      <c r="N4823" s="243"/>
      <c r="O4823" s="243"/>
      <c r="P4823" s="243"/>
      <c r="Q4823" s="243"/>
      <c r="R4823" s="243"/>
      <c r="S4823" s="243"/>
      <c r="T4823" s="244"/>
      <c r="U4823" s="13"/>
      <c r="V4823" s="13"/>
      <c r="W4823" s="13"/>
      <c r="X4823" s="13"/>
      <c r="Y4823" s="13"/>
      <c r="Z4823" s="13"/>
      <c r="AA4823" s="13"/>
      <c r="AB4823" s="13"/>
      <c r="AC4823" s="13"/>
      <c r="AD4823" s="13"/>
      <c r="AE4823" s="13"/>
      <c r="AT4823" s="245" t="s">
        <v>193</v>
      </c>
      <c r="AU4823" s="245" t="s">
        <v>82</v>
      </c>
      <c r="AV4823" s="13" t="s">
        <v>82</v>
      </c>
      <c r="AW4823" s="13" t="s">
        <v>33</v>
      </c>
      <c r="AX4823" s="13" t="s">
        <v>72</v>
      </c>
      <c r="AY4823" s="245" t="s">
        <v>180</v>
      </c>
    </row>
    <row r="4824" s="13" customFormat="1">
      <c r="A4824" s="13"/>
      <c r="B4824" s="235"/>
      <c r="C4824" s="236"/>
      <c r="D4824" s="228" t="s">
        <v>193</v>
      </c>
      <c r="E4824" s="237" t="s">
        <v>19</v>
      </c>
      <c r="F4824" s="238" t="s">
        <v>5071</v>
      </c>
      <c r="G4824" s="236"/>
      <c r="H4824" s="239">
        <v>-11.156000000000001</v>
      </c>
      <c r="I4824" s="240"/>
      <c r="J4824" s="236"/>
      <c r="K4824" s="236"/>
      <c r="L4824" s="241"/>
      <c r="M4824" s="242"/>
      <c r="N4824" s="243"/>
      <c r="O4824" s="243"/>
      <c r="P4824" s="243"/>
      <c r="Q4824" s="243"/>
      <c r="R4824" s="243"/>
      <c r="S4824" s="243"/>
      <c r="T4824" s="244"/>
      <c r="U4824" s="13"/>
      <c r="V4824" s="13"/>
      <c r="W4824" s="13"/>
      <c r="X4824" s="13"/>
      <c r="Y4824" s="13"/>
      <c r="Z4824" s="13"/>
      <c r="AA4824" s="13"/>
      <c r="AB4824" s="13"/>
      <c r="AC4824" s="13"/>
      <c r="AD4824" s="13"/>
      <c r="AE4824" s="13"/>
      <c r="AT4824" s="245" t="s">
        <v>193</v>
      </c>
      <c r="AU4824" s="245" t="s">
        <v>82</v>
      </c>
      <c r="AV4824" s="13" t="s">
        <v>82</v>
      </c>
      <c r="AW4824" s="13" t="s">
        <v>33</v>
      </c>
      <c r="AX4824" s="13" t="s">
        <v>72</v>
      </c>
      <c r="AY4824" s="245" t="s">
        <v>180</v>
      </c>
    </row>
    <row r="4825" s="13" customFormat="1">
      <c r="A4825" s="13"/>
      <c r="B4825" s="235"/>
      <c r="C4825" s="236"/>
      <c r="D4825" s="228" t="s">
        <v>193</v>
      </c>
      <c r="E4825" s="237" t="s">
        <v>19</v>
      </c>
      <c r="F4825" s="238" t="s">
        <v>5072</v>
      </c>
      <c r="G4825" s="236"/>
      <c r="H4825" s="239">
        <v>-8.5839999999999996</v>
      </c>
      <c r="I4825" s="240"/>
      <c r="J4825" s="236"/>
      <c r="K4825" s="236"/>
      <c r="L4825" s="241"/>
      <c r="M4825" s="242"/>
      <c r="N4825" s="243"/>
      <c r="O4825" s="243"/>
      <c r="P4825" s="243"/>
      <c r="Q4825" s="243"/>
      <c r="R4825" s="243"/>
      <c r="S4825" s="243"/>
      <c r="T4825" s="244"/>
      <c r="U4825" s="13"/>
      <c r="V4825" s="13"/>
      <c r="W4825" s="13"/>
      <c r="X4825" s="13"/>
      <c r="Y4825" s="13"/>
      <c r="Z4825" s="13"/>
      <c r="AA4825" s="13"/>
      <c r="AB4825" s="13"/>
      <c r="AC4825" s="13"/>
      <c r="AD4825" s="13"/>
      <c r="AE4825" s="13"/>
      <c r="AT4825" s="245" t="s">
        <v>193</v>
      </c>
      <c r="AU4825" s="245" t="s">
        <v>82</v>
      </c>
      <c r="AV4825" s="13" t="s">
        <v>82</v>
      </c>
      <c r="AW4825" s="13" t="s">
        <v>33</v>
      </c>
      <c r="AX4825" s="13" t="s">
        <v>72</v>
      </c>
      <c r="AY4825" s="245" t="s">
        <v>180</v>
      </c>
    </row>
    <row r="4826" s="13" customFormat="1">
      <c r="A4826" s="13"/>
      <c r="B4826" s="235"/>
      <c r="C4826" s="236"/>
      <c r="D4826" s="228" t="s">
        <v>193</v>
      </c>
      <c r="E4826" s="237" t="s">
        <v>19</v>
      </c>
      <c r="F4826" s="238" t="s">
        <v>5073</v>
      </c>
      <c r="G4826" s="236"/>
      <c r="H4826" s="239">
        <v>-8.4849999999999994</v>
      </c>
      <c r="I4826" s="240"/>
      <c r="J4826" s="236"/>
      <c r="K4826" s="236"/>
      <c r="L4826" s="241"/>
      <c r="M4826" s="242"/>
      <c r="N4826" s="243"/>
      <c r="O4826" s="243"/>
      <c r="P4826" s="243"/>
      <c r="Q4826" s="243"/>
      <c r="R4826" s="243"/>
      <c r="S4826" s="243"/>
      <c r="T4826" s="244"/>
      <c r="U4826" s="13"/>
      <c r="V4826" s="13"/>
      <c r="W4826" s="13"/>
      <c r="X4826" s="13"/>
      <c r="Y4826" s="13"/>
      <c r="Z4826" s="13"/>
      <c r="AA4826" s="13"/>
      <c r="AB4826" s="13"/>
      <c r="AC4826" s="13"/>
      <c r="AD4826" s="13"/>
      <c r="AE4826" s="13"/>
      <c r="AT4826" s="245" t="s">
        <v>193</v>
      </c>
      <c r="AU4826" s="245" t="s">
        <v>82</v>
      </c>
      <c r="AV4826" s="13" t="s">
        <v>82</v>
      </c>
      <c r="AW4826" s="13" t="s">
        <v>33</v>
      </c>
      <c r="AX4826" s="13" t="s">
        <v>72</v>
      </c>
      <c r="AY4826" s="245" t="s">
        <v>180</v>
      </c>
    </row>
    <row r="4827" s="13" customFormat="1">
      <c r="A4827" s="13"/>
      <c r="B4827" s="235"/>
      <c r="C4827" s="236"/>
      <c r="D4827" s="228" t="s">
        <v>193</v>
      </c>
      <c r="E4827" s="237" t="s">
        <v>19</v>
      </c>
      <c r="F4827" s="238" t="s">
        <v>5074</v>
      </c>
      <c r="G4827" s="236"/>
      <c r="H4827" s="239">
        <v>-11.667</v>
      </c>
      <c r="I4827" s="240"/>
      <c r="J4827" s="236"/>
      <c r="K4827" s="236"/>
      <c r="L4827" s="241"/>
      <c r="M4827" s="242"/>
      <c r="N4827" s="243"/>
      <c r="O4827" s="243"/>
      <c r="P4827" s="243"/>
      <c r="Q4827" s="243"/>
      <c r="R4827" s="243"/>
      <c r="S4827" s="243"/>
      <c r="T4827" s="244"/>
      <c r="U4827" s="13"/>
      <c r="V4827" s="13"/>
      <c r="W4827" s="13"/>
      <c r="X4827" s="13"/>
      <c r="Y4827" s="13"/>
      <c r="Z4827" s="13"/>
      <c r="AA4827" s="13"/>
      <c r="AB4827" s="13"/>
      <c r="AC4827" s="13"/>
      <c r="AD4827" s="13"/>
      <c r="AE4827" s="13"/>
      <c r="AT4827" s="245" t="s">
        <v>193</v>
      </c>
      <c r="AU4827" s="245" t="s">
        <v>82</v>
      </c>
      <c r="AV4827" s="13" t="s">
        <v>82</v>
      </c>
      <c r="AW4827" s="13" t="s">
        <v>33</v>
      </c>
      <c r="AX4827" s="13" t="s">
        <v>72</v>
      </c>
      <c r="AY4827" s="245" t="s">
        <v>180</v>
      </c>
    </row>
    <row r="4828" s="14" customFormat="1">
      <c r="A4828" s="14"/>
      <c r="B4828" s="246"/>
      <c r="C4828" s="247"/>
      <c r="D4828" s="228" t="s">
        <v>193</v>
      </c>
      <c r="E4828" s="248" t="s">
        <v>19</v>
      </c>
      <c r="F4828" s="249" t="s">
        <v>4868</v>
      </c>
      <c r="G4828" s="247"/>
      <c r="H4828" s="248" t="s">
        <v>19</v>
      </c>
      <c r="I4828" s="250"/>
      <c r="J4828" s="247"/>
      <c r="K4828" s="247"/>
      <c r="L4828" s="251"/>
      <c r="M4828" s="252"/>
      <c r="N4828" s="253"/>
      <c r="O4828" s="253"/>
      <c r="P4828" s="253"/>
      <c r="Q4828" s="253"/>
      <c r="R4828" s="253"/>
      <c r="S4828" s="253"/>
      <c r="T4828" s="254"/>
      <c r="U4828" s="14"/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4"/>
      <c r="AT4828" s="255" t="s">
        <v>193</v>
      </c>
      <c r="AU4828" s="255" t="s">
        <v>82</v>
      </c>
      <c r="AV4828" s="14" t="s">
        <v>80</v>
      </c>
      <c r="AW4828" s="14" t="s">
        <v>33</v>
      </c>
      <c r="AX4828" s="14" t="s">
        <v>72</v>
      </c>
      <c r="AY4828" s="255" t="s">
        <v>180</v>
      </c>
    </row>
    <row r="4829" s="13" customFormat="1">
      <c r="A4829" s="13"/>
      <c r="B4829" s="235"/>
      <c r="C4829" s="236"/>
      <c r="D4829" s="228" t="s">
        <v>193</v>
      </c>
      <c r="E4829" s="237" t="s">
        <v>19</v>
      </c>
      <c r="F4829" s="238" t="s">
        <v>5075</v>
      </c>
      <c r="G4829" s="236"/>
      <c r="H4829" s="239">
        <v>-11.551</v>
      </c>
      <c r="I4829" s="240"/>
      <c r="J4829" s="236"/>
      <c r="K4829" s="236"/>
      <c r="L4829" s="241"/>
      <c r="M4829" s="242"/>
      <c r="N4829" s="243"/>
      <c r="O4829" s="243"/>
      <c r="P4829" s="243"/>
      <c r="Q4829" s="243"/>
      <c r="R4829" s="243"/>
      <c r="S4829" s="243"/>
      <c r="T4829" s="244"/>
      <c r="U4829" s="13"/>
      <c r="V4829" s="13"/>
      <c r="W4829" s="13"/>
      <c r="X4829" s="13"/>
      <c r="Y4829" s="13"/>
      <c r="Z4829" s="13"/>
      <c r="AA4829" s="13"/>
      <c r="AB4829" s="13"/>
      <c r="AC4829" s="13"/>
      <c r="AD4829" s="13"/>
      <c r="AE4829" s="13"/>
      <c r="AT4829" s="245" t="s">
        <v>193</v>
      </c>
      <c r="AU4829" s="245" t="s">
        <v>82</v>
      </c>
      <c r="AV4829" s="13" t="s">
        <v>82</v>
      </c>
      <c r="AW4829" s="13" t="s">
        <v>33</v>
      </c>
      <c r="AX4829" s="13" t="s">
        <v>72</v>
      </c>
      <c r="AY4829" s="245" t="s">
        <v>180</v>
      </c>
    </row>
    <row r="4830" s="13" customFormat="1">
      <c r="A4830" s="13"/>
      <c r="B4830" s="235"/>
      <c r="C4830" s="236"/>
      <c r="D4830" s="228" t="s">
        <v>193</v>
      </c>
      <c r="E4830" s="237" t="s">
        <v>19</v>
      </c>
      <c r="F4830" s="238" t="s">
        <v>5076</v>
      </c>
      <c r="G4830" s="236"/>
      <c r="H4830" s="239">
        <v>-8.8499999999999996</v>
      </c>
      <c r="I4830" s="240"/>
      <c r="J4830" s="236"/>
      <c r="K4830" s="236"/>
      <c r="L4830" s="241"/>
      <c r="M4830" s="242"/>
      <c r="N4830" s="243"/>
      <c r="O4830" s="243"/>
      <c r="P4830" s="243"/>
      <c r="Q4830" s="243"/>
      <c r="R4830" s="243"/>
      <c r="S4830" s="243"/>
      <c r="T4830" s="244"/>
      <c r="U4830" s="13"/>
      <c r="V4830" s="13"/>
      <c r="W4830" s="13"/>
      <c r="X4830" s="13"/>
      <c r="Y4830" s="13"/>
      <c r="Z4830" s="13"/>
      <c r="AA4830" s="13"/>
      <c r="AB4830" s="13"/>
      <c r="AC4830" s="13"/>
      <c r="AD4830" s="13"/>
      <c r="AE4830" s="13"/>
      <c r="AT4830" s="245" t="s">
        <v>193</v>
      </c>
      <c r="AU4830" s="245" t="s">
        <v>82</v>
      </c>
      <c r="AV4830" s="13" t="s">
        <v>82</v>
      </c>
      <c r="AW4830" s="13" t="s">
        <v>33</v>
      </c>
      <c r="AX4830" s="13" t="s">
        <v>72</v>
      </c>
      <c r="AY4830" s="245" t="s">
        <v>180</v>
      </c>
    </row>
    <row r="4831" s="14" customFormat="1">
      <c r="A4831" s="14"/>
      <c r="B4831" s="246"/>
      <c r="C4831" s="247"/>
      <c r="D4831" s="228" t="s">
        <v>193</v>
      </c>
      <c r="E4831" s="248" t="s">
        <v>19</v>
      </c>
      <c r="F4831" s="249" t="s">
        <v>4874</v>
      </c>
      <c r="G4831" s="247"/>
      <c r="H4831" s="248" t="s">
        <v>19</v>
      </c>
      <c r="I4831" s="250"/>
      <c r="J4831" s="247"/>
      <c r="K4831" s="247"/>
      <c r="L4831" s="251"/>
      <c r="M4831" s="252"/>
      <c r="N4831" s="253"/>
      <c r="O4831" s="253"/>
      <c r="P4831" s="253"/>
      <c r="Q4831" s="253"/>
      <c r="R4831" s="253"/>
      <c r="S4831" s="253"/>
      <c r="T4831" s="254"/>
      <c r="U4831" s="14"/>
      <c r="V4831" s="14"/>
      <c r="W4831" s="14"/>
      <c r="X4831" s="14"/>
      <c r="Y4831" s="14"/>
      <c r="Z4831" s="14"/>
      <c r="AA4831" s="14"/>
      <c r="AB4831" s="14"/>
      <c r="AC4831" s="14"/>
      <c r="AD4831" s="14"/>
      <c r="AE4831" s="14"/>
      <c r="AT4831" s="255" t="s">
        <v>193</v>
      </c>
      <c r="AU4831" s="255" t="s">
        <v>82</v>
      </c>
      <c r="AV4831" s="14" t="s">
        <v>80</v>
      </c>
      <c r="AW4831" s="14" t="s">
        <v>33</v>
      </c>
      <c r="AX4831" s="14" t="s">
        <v>72</v>
      </c>
      <c r="AY4831" s="255" t="s">
        <v>180</v>
      </c>
    </row>
    <row r="4832" s="13" customFormat="1">
      <c r="A4832" s="13"/>
      <c r="B4832" s="235"/>
      <c r="C4832" s="236"/>
      <c r="D4832" s="228" t="s">
        <v>193</v>
      </c>
      <c r="E4832" s="237" t="s">
        <v>19</v>
      </c>
      <c r="F4832" s="238" t="s">
        <v>5077</v>
      </c>
      <c r="G4832" s="236"/>
      <c r="H4832" s="239">
        <v>-48.305</v>
      </c>
      <c r="I4832" s="240"/>
      <c r="J4832" s="236"/>
      <c r="K4832" s="236"/>
      <c r="L4832" s="241"/>
      <c r="M4832" s="242"/>
      <c r="N4832" s="243"/>
      <c r="O4832" s="243"/>
      <c r="P4832" s="243"/>
      <c r="Q4832" s="243"/>
      <c r="R4832" s="243"/>
      <c r="S4832" s="243"/>
      <c r="T4832" s="244"/>
      <c r="U4832" s="13"/>
      <c r="V4832" s="13"/>
      <c r="W4832" s="13"/>
      <c r="X4832" s="13"/>
      <c r="Y4832" s="13"/>
      <c r="Z4832" s="13"/>
      <c r="AA4832" s="13"/>
      <c r="AB4832" s="13"/>
      <c r="AC4832" s="13"/>
      <c r="AD4832" s="13"/>
      <c r="AE4832" s="13"/>
      <c r="AT4832" s="245" t="s">
        <v>193</v>
      </c>
      <c r="AU4832" s="245" t="s">
        <v>82</v>
      </c>
      <c r="AV4832" s="13" t="s">
        <v>82</v>
      </c>
      <c r="AW4832" s="13" t="s">
        <v>33</v>
      </c>
      <c r="AX4832" s="13" t="s">
        <v>72</v>
      </c>
      <c r="AY4832" s="245" t="s">
        <v>180</v>
      </c>
    </row>
    <row r="4833" s="14" customFormat="1">
      <c r="A4833" s="14"/>
      <c r="B4833" s="246"/>
      <c r="C4833" s="247"/>
      <c r="D4833" s="228" t="s">
        <v>193</v>
      </c>
      <c r="E4833" s="248" t="s">
        <v>19</v>
      </c>
      <c r="F4833" s="249" t="s">
        <v>1729</v>
      </c>
      <c r="G4833" s="247"/>
      <c r="H4833" s="248" t="s">
        <v>19</v>
      </c>
      <c r="I4833" s="250"/>
      <c r="J4833" s="247"/>
      <c r="K4833" s="247"/>
      <c r="L4833" s="251"/>
      <c r="M4833" s="252"/>
      <c r="N4833" s="253"/>
      <c r="O4833" s="253"/>
      <c r="P4833" s="253"/>
      <c r="Q4833" s="253"/>
      <c r="R4833" s="253"/>
      <c r="S4833" s="253"/>
      <c r="T4833" s="254"/>
      <c r="U4833" s="14"/>
      <c r="V4833" s="14"/>
      <c r="W4833" s="14"/>
      <c r="X4833" s="14"/>
      <c r="Y4833" s="14"/>
      <c r="Z4833" s="14"/>
      <c r="AA4833" s="14"/>
      <c r="AB4833" s="14"/>
      <c r="AC4833" s="14"/>
      <c r="AD4833" s="14"/>
      <c r="AE4833" s="14"/>
      <c r="AT4833" s="255" t="s">
        <v>193</v>
      </c>
      <c r="AU4833" s="255" t="s">
        <v>82</v>
      </c>
      <c r="AV4833" s="14" t="s">
        <v>80</v>
      </c>
      <c r="AW4833" s="14" t="s">
        <v>33</v>
      </c>
      <c r="AX4833" s="14" t="s">
        <v>72</v>
      </c>
      <c r="AY4833" s="255" t="s">
        <v>180</v>
      </c>
    </row>
    <row r="4834" s="14" customFormat="1">
      <c r="A4834" s="14"/>
      <c r="B4834" s="246"/>
      <c r="C4834" s="247"/>
      <c r="D4834" s="228" t="s">
        <v>193</v>
      </c>
      <c r="E4834" s="248" t="s">
        <v>19</v>
      </c>
      <c r="F4834" s="249" t="s">
        <v>1730</v>
      </c>
      <c r="G4834" s="247"/>
      <c r="H4834" s="248" t="s">
        <v>19</v>
      </c>
      <c r="I4834" s="250"/>
      <c r="J4834" s="247"/>
      <c r="K4834" s="247"/>
      <c r="L4834" s="251"/>
      <c r="M4834" s="252"/>
      <c r="N4834" s="253"/>
      <c r="O4834" s="253"/>
      <c r="P4834" s="253"/>
      <c r="Q4834" s="253"/>
      <c r="R4834" s="253"/>
      <c r="S4834" s="253"/>
      <c r="T4834" s="254"/>
      <c r="U4834" s="14"/>
      <c r="V4834" s="14"/>
      <c r="W4834" s="14"/>
      <c r="X4834" s="14"/>
      <c r="Y4834" s="14"/>
      <c r="Z4834" s="14"/>
      <c r="AA4834" s="14"/>
      <c r="AB4834" s="14"/>
      <c r="AC4834" s="14"/>
      <c r="AD4834" s="14"/>
      <c r="AE4834" s="14"/>
      <c r="AT4834" s="255" t="s">
        <v>193</v>
      </c>
      <c r="AU4834" s="255" t="s">
        <v>82</v>
      </c>
      <c r="AV4834" s="14" t="s">
        <v>80</v>
      </c>
      <c r="AW4834" s="14" t="s">
        <v>33</v>
      </c>
      <c r="AX4834" s="14" t="s">
        <v>72</v>
      </c>
      <c r="AY4834" s="255" t="s">
        <v>180</v>
      </c>
    </row>
    <row r="4835" s="13" customFormat="1">
      <c r="A4835" s="13"/>
      <c r="B4835" s="235"/>
      <c r="C4835" s="236"/>
      <c r="D4835" s="228" t="s">
        <v>193</v>
      </c>
      <c r="E4835" s="237" t="s">
        <v>19</v>
      </c>
      <c r="F4835" s="238" t="s">
        <v>5078</v>
      </c>
      <c r="G4835" s="236"/>
      <c r="H4835" s="239">
        <v>-27.907</v>
      </c>
      <c r="I4835" s="240"/>
      <c r="J4835" s="236"/>
      <c r="K4835" s="236"/>
      <c r="L4835" s="241"/>
      <c r="M4835" s="242"/>
      <c r="N4835" s="243"/>
      <c r="O4835" s="243"/>
      <c r="P4835" s="243"/>
      <c r="Q4835" s="243"/>
      <c r="R4835" s="243"/>
      <c r="S4835" s="243"/>
      <c r="T4835" s="244"/>
      <c r="U4835" s="13"/>
      <c r="V4835" s="13"/>
      <c r="W4835" s="13"/>
      <c r="X4835" s="13"/>
      <c r="Y4835" s="13"/>
      <c r="Z4835" s="13"/>
      <c r="AA4835" s="13"/>
      <c r="AB4835" s="13"/>
      <c r="AC4835" s="13"/>
      <c r="AD4835" s="13"/>
      <c r="AE4835" s="13"/>
      <c r="AT4835" s="245" t="s">
        <v>193</v>
      </c>
      <c r="AU4835" s="245" t="s">
        <v>82</v>
      </c>
      <c r="AV4835" s="13" t="s">
        <v>82</v>
      </c>
      <c r="AW4835" s="13" t="s">
        <v>33</v>
      </c>
      <c r="AX4835" s="13" t="s">
        <v>72</v>
      </c>
      <c r="AY4835" s="245" t="s">
        <v>180</v>
      </c>
    </row>
    <row r="4836" s="13" customFormat="1">
      <c r="A4836" s="13"/>
      <c r="B4836" s="235"/>
      <c r="C4836" s="236"/>
      <c r="D4836" s="228" t="s">
        <v>193</v>
      </c>
      <c r="E4836" s="237" t="s">
        <v>19</v>
      </c>
      <c r="F4836" s="238" t="s">
        <v>5079</v>
      </c>
      <c r="G4836" s="236"/>
      <c r="H4836" s="239">
        <v>-33.475999999999999</v>
      </c>
      <c r="I4836" s="240"/>
      <c r="J4836" s="236"/>
      <c r="K4836" s="236"/>
      <c r="L4836" s="241"/>
      <c r="M4836" s="242"/>
      <c r="N4836" s="243"/>
      <c r="O4836" s="243"/>
      <c r="P4836" s="243"/>
      <c r="Q4836" s="243"/>
      <c r="R4836" s="243"/>
      <c r="S4836" s="243"/>
      <c r="T4836" s="244"/>
      <c r="U4836" s="13"/>
      <c r="V4836" s="13"/>
      <c r="W4836" s="13"/>
      <c r="X4836" s="13"/>
      <c r="Y4836" s="13"/>
      <c r="Z4836" s="13"/>
      <c r="AA4836" s="13"/>
      <c r="AB4836" s="13"/>
      <c r="AC4836" s="13"/>
      <c r="AD4836" s="13"/>
      <c r="AE4836" s="13"/>
      <c r="AT4836" s="245" t="s">
        <v>193</v>
      </c>
      <c r="AU4836" s="245" t="s">
        <v>82</v>
      </c>
      <c r="AV4836" s="13" t="s">
        <v>82</v>
      </c>
      <c r="AW4836" s="13" t="s">
        <v>33</v>
      </c>
      <c r="AX4836" s="13" t="s">
        <v>72</v>
      </c>
      <c r="AY4836" s="245" t="s">
        <v>180</v>
      </c>
    </row>
    <row r="4837" s="13" customFormat="1">
      <c r="A4837" s="13"/>
      <c r="B4837" s="235"/>
      <c r="C4837" s="236"/>
      <c r="D4837" s="228" t="s">
        <v>193</v>
      </c>
      <c r="E4837" s="237" t="s">
        <v>19</v>
      </c>
      <c r="F4837" s="238" t="s">
        <v>5080</v>
      </c>
      <c r="G4837" s="236"/>
      <c r="H4837" s="239">
        <v>1.377</v>
      </c>
      <c r="I4837" s="240"/>
      <c r="J4837" s="236"/>
      <c r="K4837" s="236"/>
      <c r="L4837" s="241"/>
      <c r="M4837" s="242"/>
      <c r="N4837" s="243"/>
      <c r="O4837" s="243"/>
      <c r="P4837" s="243"/>
      <c r="Q4837" s="243"/>
      <c r="R4837" s="243"/>
      <c r="S4837" s="243"/>
      <c r="T4837" s="244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T4837" s="245" t="s">
        <v>193</v>
      </c>
      <c r="AU4837" s="245" t="s">
        <v>82</v>
      </c>
      <c r="AV4837" s="13" t="s">
        <v>82</v>
      </c>
      <c r="AW4837" s="13" t="s">
        <v>33</v>
      </c>
      <c r="AX4837" s="13" t="s">
        <v>72</v>
      </c>
      <c r="AY4837" s="245" t="s">
        <v>180</v>
      </c>
    </row>
    <row r="4838" s="13" customFormat="1">
      <c r="A4838" s="13"/>
      <c r="B4838" s="235"/>
      <c r="C4838" s="236"/>
      <c r="D4838" s="228" t="s">
        <v>193</v>
      </c>
      <c r="E4838" s="237" t="s">
        <v>19</v>
      </c>
      <c r="F4838" s="238" t="s">
        <v>5081</v>
      </c>
      <c r="G4838" s="236"/>
      <c r="H4838" s="239">
        <v>7.3499999999999996</v>
      </c>
      <c r="I4838" s="240"/>
      <c r="J4838" s="236"/>
      <c r="K4838" s="236"/>
      <c r="L4838" s="241"/>
      <c r="M4838" s="242"/>
      <c r="N4838" s="243"/>
      <c r="O4838" s="243"/>
      <c r="P4838" s="243"/>
      <c r="Q4838" s="243"/>
      <c r="R4838" s="243"/>
      <c r="S4838" s="243"/>
      <c r="T4838" s="244"/>
      <c r="U4838" s="13"/>
      <c r="V4838" s="13"/>
      <c r="W4838" s="13"/>
      <c r="X4838" s="13"/>
      <c r="Y4838" s="13"/>
      <c r="Z4838" s="13"/>
      <c r="AA4838" s="13"/>
      <c r="AB4838" s="13"/>
      <c r="AC4838" s="13"/>
      <c r="AD4838" s="13"/>
      <c r="AE4838" s="13"/>
      <c r="AT4838" s="245" t="s">
        <v>193</v>
      </c>
      <c r="AU4838" s="245" t="s">
        <v>82</v>
      </c>
      <c r="AV4838" s="13" t="s">
        <v>82</v>
      </c>
      <c r="AW4838" s="13" t="s">
        <v>33</v>
      </c>
      <c r="AX4838" s="13" t="s">
        <v>72</v>
      </c>
      <c r="AY4838" s="245" t="s">
        <v>180</v>
      </c>
    </row>
    <row r="4839" s="14" customFormat="1">
      <c r="A4839" s="14"/>
      <c r="B4839" s="246"/>
      <c r="C4839" s="247"/>
      <c r="D4839" s="228" t="s">
        <v>193</v>
      </c>
      <c r="E4839" s="248" t="s">
        <v>19</v>
      </c>
      <c r="F4839" s="249" t="s">
        <v>4883</v>
      </c>
      <c r="G4839" s="247"/>
      <c r="H4839" s="248" t="s">
        <v>19</v>
      </c>
      <c r="I4839" s="250"/>
      <c r="J4839" s="247"/>
      <c r="K4839" s="247"/>
      <c r="L4839" s="251"/>
      <c r="M4839" s="252"/>
      <c r="N4839" s="253"/>
      <c r="O4839" s="253"/>
      <c r="P4839" s="253"/>
      <c r="Q4839" s="253"/>
      <c r="R4839" s="253"/>
      <c r="S4839" s="253"/>
      <c r="T4839" s="254"/>
      <c r="U4839" s="14"/>
      <c r="V4839" s="14"/>
      <c r="W4839" s="14"/>
      <c r="X4839" s="14"/>
      <c r="Y4839" s="14"/>
      <c r="Z4839" s="14"/>
      <c r="AA4839" s="14"/>
      <c r="AB4839" s="14"/>
      <c r="AC4839" s="14"/>
      <c r="AD4839" s="14"/>
      <c r="AE4839" s="14"/>
      <c r="AT4839" s="255" t="s">
        <v>193</v>
      </c>
      <c r="AU4839" s="255" t="s">
        <v>82</v>
      </c>
      <c r="AV4839" s="14" t="s">
        <v>80</v>
      </c>
      <c r="AW4839" s="14" t="s">
        <v>33</v>
      </c>
      <c r="AX4839" s="14" t="s">
        <v>72</v>
      </c>
      <c r="AY4839" s="255" t="s">
        <v>180</v>
      </c>
    </row>
    <row r="4840" s="13" customFormat="1">
      <c r="A4840" s="13"/>
      <c r="B4840" s="235"/>
      <c r="C4840" s="236"/>
      <c r="D4840" s="228" t="s">
        <v>193</v>
      </c>
      <c r="E4840" s="237" t="s">
        <v>19</v>
      </c>
      <c r="F4840" s="238" t="s">
        <v>5082</v>
      </c>
      <c r="G4840" s="236"/>
      <c r="H4840" s="239">
        <v>-12.183</v>
      </c>
      <c r="I4840" s="240"/>
      <c r="J4840" s="236"/>
      <c r="K4840" s="236"/>
      <c r="L4840" s="241"/>
      <c r="M4840" s="242"/>
      <c r="N4840" s="243"/>
      <c r="O4840" s="243"/>
      <c r="P4840" s="243"/>
      <c r="Q4840" s="243"/>
      <c r="R4840" s="243"/>
      <c r="S4840" s="243"/>
      <c r="T4840" s="244"/>
      <c r="U4840" s="13"/>
      <c r="V4840" s="13"/>
      <c r="W4840" s="13"/>
      <c r="X4840" s="13"/>
      <c r="Y4840" s="13"/>
      <c r="Z4840" s="13"/>
      <c r="AA4840" s="13"/>
      <c r="AB4840" s="13"/>
      <c r="AC4840" s="13"/>
      <c r="AD4840" s="13"/>
      <c r="AE4840" s="13"/>
      <c r="AT4840" s="245" t="s">
        <v>193</v>
      </c>
      <c r="AU4840" s="245" t="s">
        <v>82</v>
      </c>
      <c r="AV4840" s="13" t="s">
        <v>82</v>
      </c>
      <c r="AW4840" s="13" t="s">
        <v>33</v>
      </c>
      <c r="AX4840" s="13" t="s">
        <v>72</v>
      </c>
      <c r="AY4840" s="245" t="s">
        <v>180</v>
      </c>
    </row>
    <row r="4841" s="14" customFormat="1">
      <c r="A4841" s="14"/>
      <c r="B4841" s="246"/>
      <c r="C4841" s="247"/>
      <c r="D4841" s="228" t="s">
        <v>193</v>
      </c>
      <c r="E4841" s="248" t="s">
        <v>19</v>
      </c>
      <c r="F4841" s="249" t="s">
        <v>1774</v>
      </c>
      <c r="G4841" s="247"/>
      <c r="H4841" s="248" t="s">
        <v>19</v>
      </c>
      <c r="I4841" s="250"/>
      <c r="J4841" s="247"/>
      <c r="K4841" s="247"/>
      <c r="L4841" s="251"/>
      <c r="M4841" s="252"/>
      <c r="N4841" s="253"/>
      <c r="O4841" s="253"/>
      <c r="P4841" s="253"/>
      <c r="Q4841" s="253"/>
      <c r="R4841" s="253"/>
      <c r="S4841" s="253"/>
      <c r="T4841" s="254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T4841" s="255" t="s">
        <v>193</v>
      </c>
      <c r="AU4841" s="255" t="s">
        <v>82</v>
      </c>
      <c r="AV4841" s="14" t="s">
        <v>80</v>
      </c>
      <c r="AW4841" s="14" t="s">
        <v>33</v>
      </c>
      <c r="AX4841" s="14" t="s">
        <v>72</v>
      </c>
      <c r="AY4841" s="255" t="s">
        <v>180</v>
      </c>
    </row>
    <row r="4842" s="14" customFormat="1">
      <c r="A4842" s="14"/>
      <c r="B4842" s="246"/>
      <c r="C4842" s="247"/>
      <c r="D4842" s="228" t="s">
        <v>193</v>
      </c>
      <c r="E4842" s="248" t="s">
        <v>19</v>
      </c>
      <c r="F4842" s="249" t="s">
        <v>2461</v>
      </c>
      <c r="G4842" s="247"/>
      <c r="H4842" s="248" t="s">
        <v>19</v>
      </c>
      <c r="I4842" s="250"/>
      <c r="J4842" s="247"/>
      <c r="K4842" s="247"/>
      <c r="L4842" s="251"/>
      <c r="M4842" s="252"/>
      <c r="N4842" s="253"/>
      <c r="O4842" s="253"/>
      <c r="P4842" s="253"/>
      <c r="Q4842" s="253"/>
      <c r="R4842" s="253"/>
      <c r="S4842" s="253"/>
      <c r="T4842" s="254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T4842" s="255" t="s">
        <v>193</v>
      </c>
      <c r="AU4842" s="255" t="s">
        <v>82</v>
      </c>
      <c r="AV4842" s="14" t="s">
        <v>80</v>
      </c>
      <c r="AW4842" s="14" t="s">
        <v>33</v>
      </c>
      <c r="AX4842" s="14" t="s">
        <v>72</v>
      </c>
      <c r="AY4842" s="255" t="s">
        <v>180</v>
      </c>
    </row>
    <row r="4843" s="13" customFormat="1">
      <c r="A4843" s="13"/>
      <c r="B4843" s="235"/>
      <c r="C4843" s="236"/>
      <c r="D4843" s="228" t="s">
        <v>193</v>
      </c>
      <c r="E4843" s="237" t="s">
        <v>19</v>
      </c>
      <c r="F4843" s="238" t="s">
        <v>5083</v>
      </c>
      <c r="G4843" s="236"/>
      <c r="H4843" s="239">
        <v>-32.280000000000001</v>
      </c>
      <c r="I4843" s="240"/>
      <c r="J4843" s="236"/>
      <c r="K4843" s="236"/>
      <c r="L4843" s="241"/>
      <c r="M4843" s="242"/>
      <c r="N4843" s="243"/>
      <c r="O4843" s="243"/>
      <c r="P4843" s="243"/>
      <c r="Q4843" s="243"/>
      <c r="R4843" s="243"/>
      <c r="S4843" s="243"/>
      <c r="T4843" s="244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45" t="s">
        <v>193</v>
      </c>
      <c r="AU4843" s="245" t="s">
        <v>82</v>
      </c>
      <c r="AV4843" s="13" t="s">
        <v>82</v>
      </c>
      <c r="AW4843" s="13" t="s">
        <v>33</v>
      </c>
      <c r="AX4843" s="13" t="s">
        <v>72</v>
      </c>
      <c r="AY4843" s="245" t="s">
        <v>180</v>
      </c>
    </row>
    <row r="4844" s="13" customFormat="1">
      <c r="A4844" s="13"/>
      <c r="B4844" s="235"/>
      <c r="C4844" s="236"/>
      <c r="D4844" s="228" t="s">
        <v>193</v>
      </c>
      <c r="E4844" s="237" t="s">
        <v>19</v>
      </c>
      <c r="F4844" s="238" t="s">
        <v>5084</v>
      </c>
      <c r="G4844" s="236"/>
      <c r="H4844" s="239">
        <v>0.63600000000000001</v>
      </c>
      <c r="I4844" s="240"/>
      <c r="J4844" s="236"/>
      <c r="K4844" s="236"/>
      <c r="L4844" s="241"/>
      <c r="M4844" s="242"/>
      <c r="N4844" s="243"/>
      <c r="O4844" s="243"/>
      <c r="P4844" s="243"/>
      <c r="Q4844" s="243"/>
      <c r="R4844" s="243"/>
      <c r="S4844" s="243"/>
      <c r="T4844" s="244"/>
      <c r="U4844" s="13"/>
      <c r="V4844" s="13"/>
      <c r="W4844" s="13"/>
      <c r="X4844" s="13"/>
      <c r="Y4844" s="13"/>
      <c r="Z4844" s="13"/>
      <c r="AA4844" s="13"/>
      <c r="AB4844" s="13"/>
      <c r="AC4844" s="13"/>
      <c r="AD4844" s="13"/>
      <c r="AE4844" s="13"/>
      <c r="AT4844" s="245" t="s">
        <v>193</v>
      </c>
      <c r="AU4844" s="245" t="s">
        <v>82</v>
      </c>
      <c r="AV4844" s="13" t="s">
        <v>82</v>
      </c>
      <c r="AW4844" s="13" t="s">
        <v>33</v>
      </c>
      <c r="AX4844" s="13" t="s">
        <v>72</v>
      </c>
      <c r="AY4844" s="245" t="s">
        <v>180</v>
      </c>
    </row>
    <row r="4845" s="14" customFormat="1">
      <c r="A4845" s="14"/>
      <c r="B4845" s="246"/>
      <c r="C4845" s="247"/>
      <c r="D4845" s="228" t="s">
        <v>193</v>
      </c>
      <c r="E4845" s="248" t="s">
        <v>19</v>
      </c>
      <c r="F4845" s="249" t="s">
        <v>2456</v>
      </c>
      <c r="G4845" s="247"/>
      <c r="H4845" s="248" t="s">
        <v>19</v>
      </c>
      <c r="I4845" s="250"/>
      <c r="J4845" s="247"/>
      <c r="K4845" s="247"/>
      <c r="L4845" s="251"/>
      <c r="M4845" s="252"/>
      <c r="N4845" s="253"/>
      <c r="O4845" s="253"/>
      <c r="P4845" s="253"/>
      <c r="Q4845" s="253"/>
      <c r="R4845" s="253"/>
      <c r="S4845" s="253"/>
      <c r="T4845" s="254"/>
      <c r="U4845" s="14"/>
      <c r="V4845" s="14"/>
      <c r="W4845" s="14"/>
      <c r="X4845" s="14"/>
      <c r="Y4845" s="14"/>
      <c r="Z4845" s="14"/>
      <c r="AA4845" s="14"/>
      <c r="AB4845" s="14"/>
      <c r="AC4845" s="14"/>
      <c r="AD4845" s="14"/>
      <c r="AE4845" s="14"/>
      <c r="AT4845" s="255" t="s">
        <v>193</v>
      </c>
      <c r="AU4845" s="255" t="s">
        <v>82</v>
      </c>
      <c r="AV4845" s="14" t="s">
        <v>80</v>
      </c>
      <c r="AW4845" s="14" t="s">
        <v>33</v>
      </c>
      <c r="AX4845" s="14" t="s">
        <v>72</v>
      </c>
      <c r="AY4845" s="255" t="s">
        <v>180</v>
      </c>
    </row>
    <row r="4846" s="13" customFormat="1">
      <c r="A4846" s="13"/>
      <c r="B4846" s="235"/>
      <c r="C4846" s="236"/>
      <c r="D4846" s="228" t="s">
        <v>193</v>
      </c>
      <c r="E4846" s="237" t="s">
        <v>19</v>
      </c>
      <c r="F4846" s="238" t="s">
        <v>5085</v>
      </c>
      <c r="G4846" s="236"/>
      <c r="H4846" s="239">
        <v>-35.161000000000001</v>
      </c>
      <c r="I4846" s="240"/>
      <c r="J4846" s="236"/>
      <c r="K4846" s="236"/>
      <c r="L4846" s="241"/>
      <c r="M4846" s="242"/>
      <c r="N4846" s="243"/>
      <c r="O4846" s="243"/>
      <c r="P4846" s="243"/>
      <c r="Q4846" s="243"/>
      <c r="R4846" s="243"/>
      <c r="S4846" s="243"/>
      <c r="T4846" s="244"/>
      <c r="U4846" s="13"/>
      <c r="V4846" s="13"/>
      <c r="W4846" s="13"/>
      <c r="X4846" s="13"/>
      <c r="Y4846" s="13"/>
      <c r="Z4846" s="13"/>
      <c r="AA4846" s="13"/>
      <c r="AB4846" s="13"/>
      <c r="AC4846" s="13"/>
      <c r="AD4846" s="13"/>
      <c r="AE4846" s="13"/>
      <c r="AT4846" s="245" t="s">
        <v>193</v>
      </c>
      <c r="AU4846" s="245" t="s">
        <v>82</v>
      </c>
      <c r="AV4846" s="13" t="s">
        <v>82</v>
      </c>
      <c r="AW4846" s="13" t="s">
        <v>33</v>
      </c>
      <c r="AX4846" s="13" t="s">
        <v>72</v>
      </c>
      <c r="AY4846" s="245" t="s">
        <v>180</v>
      </c>
    </row>
    <row r="4847" s="13" customFormat="1">
      <c r="A4847" s="13"/>
      <c r="B4847" s="235"/>
      <c r="C4847" s="236"/>
      <c r="D4847" s="228" t="s">
        <v>193</v>
      </c>
      <c r="E4847" s="237" t="s">
        <v>19</v>
      </c>
      <c r="F4847" s="238" t="s">
        <v>5086</v>
      </c>
      <c r="G4847" s="236"/>
      <c r="H4847" s="239">
        <v>0.48799999999999999</v>
      </c>
      <c r="I4847" s="240"/>
      <c r="J4847" s="236"/>
      <c r="K4847" s="236"/>
      <c r="L4847" s="241"/>
      <c r="M4847" s="242"/>
      <c r="N4847" s="243"/>
      <c r="O4847" s="243"/>
      <c r="P4847" s="243"/>
      <c r="Q4847" s="243"/>
      <c r="R4847" s="243"/>
      <c r="S4847" s="243"/>
      <c r="T4847" s="244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45" t="s">
        <v>193</v>
      </c>
      <c r="AU4847" s="245" t="s">
        <v>82</v>
      </c>
      <c r="AV4847" s="13" t="s">
        <v>82</v>
      </c>
      <c r="AW4847" s="13" t="s">
        <v>33</v>
      </c>
      <c r="AX4847" s="13" t="s">
        <v>72</v>
      </c>
      <c r="AY4847" s="245" t="s">
        <v>180</v>
      </c>
    </row>
    <row r="4848" s="14" customFormat="1">
      <c r="A4848" s="14"/>
      <c r="B4848" s="246"/>
      <c r="C4848" s="247"/>
      <c r="D4848" s="228" t="s">
        <v>193</v>
      </c>
      <c r="E4848" s="248" t="s">
        <v>19</v>
      </c>
      <c r="F4848" s="249" t="s">
        <v>2446</v>
      </c>
      <c r="G4848" s="247"/>
      <c r="H4848" s="248" t="s">
        <v>19</v>
      </c>
      <c r="I4848" s="250"/>
      <c r="J4848" s="247"/>
      <c r="K4848" s="247"/>
      <c r="L4848" s="251"/>
      <c r="M4848" s="252"/>
      <c r="N4848" s="253"/>
      <c r="O4848" s="253"/>
      <c r="P4848" s="253"/>
      <c r="Q4848" s="253"/>
      <c r="R4848" s="253"/>
      <c r="S4848" s="253"/>
      <c r="T4848" s="254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55" t="s">
        <v>193</v>
      </c>
      <c r="AU4848" s="255" t="s">
        <v>82</v>
      </c>
      <c r="AV4848" s="14" t="s">
        <v>80</v>
      </c>
      <c r="AW4848" s="14" t="s">
        <v>33</v>
      </c>
      <c r="AX4848" s="14" t="s">
        <v>72</v>
      </c>
      <c r="AY4848" s="255" t="s">
        <v>180</v>
      </c>
    </row>
    <row r="4849" s="13" customFormat="1">
      <c r="A4849" s="13"/>
      <c r="B4849" s="235"/>
      <c r="C4849" s="236"/>
      <c r="D4849" s="228" t="s">
        <v>193</v>
      </c>
      <c r="E4849" s="237" t="s">
        <v>19</v>
      </c>
      <c r="F4849" s="238" t="s">
        <v>5087</v>
      </c>
      <c r="G4849" s="236"/>
      <c r="H4849" s="239">
        <v>-19.908999999999999</v>
      </c>
      <c r="I4849" s="240"/>
      <c r="J4849" s="236"/>
      <c r="K4849" s="236"/>
      <c r="L4849" s="241"/>
      <c r="M4849" s="242"/>
      <c r="N4849" s="243"/>
      <c r="O4849" s="243"/>
      <c r="P4849" s="243"/>
      <c r="Q4849" s="243"/>
      <c r="R4849" s="243"/>
      <c r="S4849" s="243"/>
      <c r="T4849" s="244"/>
      <c r="U4849" s="13"/>
      <c r="V4849" s="13"/>
      <c r="W4849" s="13"/>
      <c r="X4849" s="13"/>
      <c r="Y4849" s="13"/>
      <c r="Z4849" s="13"/>
      <c r="AA4849" s="13"/>
      <c r="AB4849" s="13"/>
      <c r="AC4849" s="13"/>
      <c r="AD4849" s="13"/>
      <c r="AE4849" s="13"/>
      <c r="AT4849" s="245" t="s">
        <v>193</v>
      </c>
      <c r="AU4849" s="245" t="s">
        <v>82</v>
      </c>
      <c r="AV4849" s="13" t="s">
        <v>82</v>
      </c>
      <c r="AW4849" s="13" t="s">
        <v>33</v>
      </c>
      <c r="AX4849" s="13" t="s">
        <v>72</v>
      </c>
      <c r="AY4849" s="245" t="s">
        <v>180</v>
      </c>
    </row>
    <row r="4850" s="13" customFormat="1">
      <c r="A4850" s="13"/>
      <c r="B4850" s="235"/>
      <c r="C4850" s="236"/>
      <c r="D4850" s="228" t="s">
        <v>193</v>
      </c>
      <c r="E4850" s="237" t="s">
        <v>19</v>
      </c>
      <c r="F4850" s="238" t="s">
        <v>5088</v>
      </c>
      <c r="G4850" s="236"/>
      <c r="H4850" s="239">
        <v>-27.175999999999998</v>
      </c>
      <c r="I4850" s="240"/>
      <c r="J4850" s="236"/>
      <c r="K4850" s="236"/>
      <c r="L4850" s="241"/>
      <c r="M4850" s="242"/>
      <c r="N4850" s="243"/>
      <c r="O4850" s="243"/>
      <c r="P4850" s="243"/>
      <c r="Q4850" s="243"/>
      <c r="R4850" s="243"/>
      <c r="S4850" s="243"/>
      <c r="T4850" s="244"/>
      <c r="U4850" s="13"/>
      <c r="V4850" s="13"/>
      <c r="W4850" s="13"/>
      <c r="X4850" s="13"/>
      <c r="Y4850" s="13"/>
      <c r="Z4850" s="13"/>
      <c r="AA4850" s="13"/>
      <c r="AB4850" s="13"/>
      <c r="AC4850" s="13"/>
      <c r="AD4850" s="13"/>
      <c r="AE4850" s="13"/>
      <c r="AT4850" s="245" t="s">
        <v>193</v>
      </c>
      <c r="AU4850" s="245" t="s">
        <v>82</v>
      </c>
      <c r="AV4850" s="13" t="s">
        <v>82</v>
      </c>
      <c r="AW4850" s="13" t="s">
        <v>33</v>
      </c>
      <c r="AX4850" s="13" t="s">
        <v>72</v>
      </c>
      <c r="AY4850" s="245" t="s">
        <v>180</v>
      </c>
    </row>
    <row r="4851" s="13" customFormat="1">
      <c r="A4851" s="13"/>
      <c r="B4851" s="235"/>
      <c r="C4851" s="236"/>
      <c r="D4851" s="228" t="s">
        <v>193</v>
      </c>
      <c r="E4851" s="237" t="s">
        <v>19</v>
      </c>
      <c r="F4851" s="238" t="s">
        <v>5089</v>
      </c>
      <c r="G4851" s="236"/>
      <c r="H4851" s="239">
        <v>1.6799999999999999</v>
      </c>
      <c r="I4851" s="240"/>
      <c r="J4851" s="236"/>
      <c r="K4851" s="236"/>
      <c r="L4851" s="241"/>
      <c r="M4851" s="242"/>
      <c r="N4851" s="243"/>
      <c r="O4851" s="243"/>
      <c r="P4851" s="243"/>
      <c r="Q4851" s="243"/>
      <c r="R4851" s="243"/>
      <c r="S4851" s="243"/>
      <c r="T4851" s="244"/>
      <c r="U4851" s="13"/>
      <c r="V4851" s="13"/>
      <c r="W4851" s="13"/>
      <c r="X4851" s="13"/>
      <c r="Y4851" s="13"/>
      <c r="Z4851" s="13"/>
      <c r="AA4851" s="13"/>
      <c r="AB4851" s="13"/>
      <c r="AC4851" s="13"/>
      <c r="AD4851" s="13"/>
      <c r="AE4851" s="13"/>
      <c r="AT4851" s="245" t="s">
        <v>193</v>
      </c>
      <c r="AU4851" s="245" t="s">
        <v>82</v>
      </c>
      <c r="AV4851" s="13" t="s">
        <v>82</v>
      </c>
      <c r="AW4851" s="13" t="s">
        <v>33</v>
      </c>
      <c r="AX4851" s="13" t="s">
        <v>72</v>
      </c>
      <c r="AY4851" s="245" t="s">
        <v>180</v>
      </c>
    </row>
    <row r="4852" s="13" customFormat="1">
      <c r="A4852" s="13"/>
      <c r="B4852" s="235"/>
      <c r="C4852" s="236"/>
      <c r="D4852" s="228" t="s">
        <v>193</v>
      </c>
      <c r="E4852" s="237" t="s">
        <v>19</v>
      </c>
      <c r="F4852" s="238" t="s">
        <v>5090</v>
      </c>
      <c r="G4852" s="236"/>
      <c r="H4852" s="239">
        <v>5.8799999999999999</v>
      </c>
      <c r="I4852" s="240"/>
      <c r="J4852" s="236"/>
      <c r="K4852" s="236"/>
      <c r="L4852" s="241"/>
      <c r="M4852" s="242"/>
      <c r="N4852" s="243"/>
      <c r="O4852" s="243"/>
      <c r="P4852" s="243"/>
      <c r="Q4852" s="243"/>
      <c r="R4852" s="243"/>
      <c r="S4852" s="243"/>
      <c r="T4852" s="244"/>
      <c r="U4852" s="13"/>
      <c r="V4852" s="13"/>
      <c r="W4852" s="13"/>
      <c r="X4852" s="13"/>
      <c r="Y4852" s="13"/>
      <c r="Z4852" s="13"/>
      <c r="AA4852" s="13"/>
      <c r="AB4852" s="13"/>
      <c r="AC4852" s="13"/>
      <c r="AD4852" s="13"/>
      <c r="AE4852" s="13"/>
      <c r="AT4852" s="245" t="s">
        <v>193</v>
      </c>
      <c r="AU4852" s="245" t="s">
        <v>82</v>
      </c>
      <c r="AV4852" s="13" t="s">
        <v>82</v>
      </c>
      <c r="AW4852" s="13" t="s">
        <v>33</v>
      </c>
      <c r="AX4852" s="13" t="s">
        <v>72</v>
      </c>
      <c r="AY4852" s="245" t="s">
        <v>180</v>
      </c>
    </row>
    <row r="4853" s="13" customFormat="1">
      <c r="A4853" s="13"/>
      <c r="B4853" s="235"/>
      <c r="C4853" s="236"/>
      <c r="D4853" s="228" t="s">
        <v>193</v>
      </c>
      <c r="E4853" s="237" t="s">
        <v>19</v>
      </c>
      <c r="F4853" s="238" t="s">
        <v>5091</v>
      </c>
      <c r="G4853" s="236"/>
      <c r="H4853" s="239">
        <v>1.1180000000000001</v>
      </c>
      <c r="I4853" s="240"/>
      <c r="J4853" s="236"/>
      <c r="K4853" s="236"/>
      <c r="L4853" s="241"/>
      <c r="M4853" s="242"/>
      <c r="N4853" s="243"/>
      <c r="O4853" s="243"/>
      <c r="P4853" s="243"/>
      <c r="Q4853" s="243"/>
      <c r="R4853" s="243"/>
      <c r="S4853" s="243"/>
      <c r="T4853" s="244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T4853" s="245" t="s">
        <v>193</v>
      </c>
      <c r="AU4853" s="245" t="s">
        <v>82</v>
      </c>
      <c r="AV4853" s="13" t="s">
        <v>82</v>
      </c>
      <c r="AW4853" s="13" t="s">
        <v>33</v>
      </c>
      <c r="AX4853" s="13" t="s">
        <v>72</v>
      </c>
      <c r="AY4853" s="245" t="s">
        <v>180</v>
      </c>
    </row>
    <row r="4854" s="14" customFormat="1">
      <c r="A4854" s="14"/>
      <c r="B4854" s="246"/>
      <c r="C4854" s="247"/>
      <c r="D4854" s="228" t="s">
        <v>193</v>
      </c>
      <c r="E4854" s="248" t="s">
        <v>19</v>
      </c>
      <c r="F4854" s="249" t="s">
        <v>2468</v>
      </c>
      <c r="G4854" s="247"/>
      <c r="H4854" s="248" t="s">
        <v>19</v>
      </c>
      <c r="I4854" s="250"/>
      <c r="J4854" s="247"/>
      <c r="K4854" s="247"/>
      <c r="L4854" s="251"/>
      <c r="M4854" s="252"/>
      <c r="N4854" s="253"/>
      <c r="O4854" s="253"/>
      <c r="P4854" s="253"/>
      <c r="Q4854" s="253"/>
      <c r="R4854" s="253"/>
      <c r="S4854" s="253"/>
      <c r="T4854" s="254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T4854" s="255" t="s">
        <v>193</v>
      </c>
      <c r="AU4854" s="255" t="s">
        <v>82</v>
      </c>
      <c r="AV4854" s="14" t="s">
        <v>80</v>
      </c>
      <c r="AW4854" s="14" t="s">
        <v>33</v>
      </c>
      <c r="AX4854" s="14" t="s">
        <v>72</v>
      </c>
      <c r="AY4854" s="255" t="s">
        <v>180</v>
      </c>
    </row>
    <row r="4855" s="14" customFormat="1">
      <c r="A4855" s="14"/>
      <c r="B4855" s="246"/>
      <c r="C4855" s="247"/>
      <c r="D4855" s="228" t="s">
        <v>193</v>
      </c>
      <c r="E4855" s="248" t="s">
        <v>19</v>
      </c>
      <c r="F4855" s="249" t="s">
        <v>4891</v>
      </c>
      <c r="G4855" s="247"/>
      <c r="H4855" s="248" t="s">
        <v>19</v>
      </c>
      <c r="I4855" s="250"/>
      <c r="J4855" s="247"/>
      <c r="K4855" s="247"/>
      <c r="L4855" s="251"/>
      <c r="M4855" s="252"/>
      <c r="N4855" s="253"/>
      <c r="O4855" s="253"/>
      <c r="P4855" s="253"/>
      <c r="Q4855" s="253"/>
      <c r="R4855" s="253"/>
      <c r="S4855" s="253"/>
      <c r="T4855" s="254"/>
      <c r="U4855" s="14"/>
      <c r="V4855" s="14"/>
      <c r="W4855" s="14"/>
      <c r="X4855" s="14"/>
      <c r="Y4855" s="14"/>
      <c r="Z4855" s="14"/>
      <c r="AA4855" s="14"/>
      <c r="AB4855" s="14"/>
      <c r="AC4855" s="14"/>
      <c r="AD4855" s="14"/>
      <c r="AE4855" s="14"/>
      <c r="AT4855" s="255" t="s">
        <v>193</v>
      </c>
      <c r="AU4855" s="255" t="s">
        <v>82</v>
      </c>
      <c r="AV4855" s="14" t="s">
        <v>80</v>
      </c>
      <c r="AW4855" s="14" t="s">
        <v>33</v>
      </c>
      <c r="AX4855" s="14" t="s">
        <v>72</v>
      </c>
      <c r="AY4855" s="255" t="s">
        <v>180</v>
      </c>
    </row>
    <row r="4856" s="13" customFormat="1">
      <c r="A4856" s="13"/>
      <c r="B4856" s="235"/>
      <c r="C4856" s="236"/>
      <c r="D4856" s="228" t="s">
        <v>193</v>
      </c>
      <c r="E4856" s="237" t="s">
        <v>19</v>
      </c>
      <c r="F4856" s="238" t="s">
        <v>5092</v>
      </c>
      <c r="G4856" s="236"/>
      <c r="H4856" s="239">
        <v>-91.010000000000005</v>
      </c>
      <c r="I4856" s="240"/>
      <c r="J4856" s="236"/>
      <c r="K4856" s="236"/>
      <c r="L4856" s="241"/>
      <c r="M4856" s="242"/>
      <c r="N4856" s="243"/>
      <c r="O4856" s="243"/>
      <c r="P4856" s="243"/>
      <c r="Q4856" s="243"/>
      <c r="R4856" s="243"/>
      <c r="S4856" s="243"/>
      <c r="T4856" s="244"/>
      <c r="U4856" s="13"/>
      <c r="V4856" s="13"/>
      <c r="W4856" s="13"/>
      <c r="X4856" s="13"/>
      <c r="Y4856" s="13"/>
      <c r="Z4856" s="13"/>
      <c r="AA4856" s="13"/>
      <c r="AB4856" s="13"/>
      <c r="AC4856" s="13"/>
      <c r="AD4856" s="13"/>
      <c r="AE4856" s="13"/>
      <c r="AT4856" s="245" t="s">
        <v>193</v>
      </c>
      <c r="AU4856" s="245" t="s">
        <v>82</v>
      </c>
      <c r="AV4856" s="13" t="s">
        <v>82</v>
      </c>
      <c r="AW4856" s="13" t="s">
        <v>33</v>
      </c>
      <c r="AX4856" s="13" t="s">
        <v>72</v>
      </c>
      <c r="AY4856" s="245" t="s">
        <v>180</v>
      </c>
    </row>
    <row r="4857" s="13" customFormat="1">
      <c r="A4857" s="13"/>
      <c r="B4857" s="235"/>
      <c r="C4857" s="236"/>
      <c r="D4857" s="228" t="s">
        <v>193</v>
      </c>
      <c r="E4857" s="237" t="s">
        <v>19</v>
      </c>
      <c r="F4857" s="238" t="s">
        <v>5093</v>
      </c>
      <c r="G4857" s="236"/>
      <c r="H4857" s="239">
        <v>3.3599999999999999</v>
      </c>
      <c r="I4857" s="240"/>
      <c r="J4857" s="236"/>
      <c r="K4857" s="236"/>
      <c r="L4857" s="241"/>
      <c r="M4857" s="242"/>
      <c r="N4857" s="243"/>
      <c r="O4857" s="243"/>
      <c r="P4857" s="243"/>
      <c r="Q4857" s="243"/>
      <c r="R4857" s="243"/>
      <c r="S4857" s="243"/>
      <c r="T4857" s="244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45" t="s">
        <v>193</v>
      </c>
      <c r="AU4857" s="245" t="s">
        <v>82</v>
      </c>
      <c r="AV4857" s="13" t="s">
        <v>82</v>
      </c>
      <c r="AW4857" s="13" t="s">
        <v>33</v>
      </c>
      <c r="AX4857" s="13" t="s">
        <v>72</v>
      </c>
      <c r="AY4857" s="245" t="s">
        <v>180</v>
      </c>
    </row>
    <row r="4858" s="13" customFormat="1">
      <c r="A4858" s="13"/>
      <c r="B4858" s="235"/>
      <c r="C4858" s="236"/>
      <c r="D4858" s="228" t="s">
        <v>193</v>
      </c>
      <c r="E4858" s="237" t="s">
        <v>19</v>
      </c>
      <c r="F4858" s="238" t="s">
        <v>5094</v>
      </c>
      <c r="G4858" s="236"/>
      <c r="H4858" s="239">
        <v>13.23</v>
      </c>
      <c r="I4858" s="240"/>
      <c r="J4858" s="236"/>
      <c r="K4858" s="236"/>
      <c r="L4858" s="241"/>
      <c r="M4858" s="242"/>
      <c r="N4858" s="243"/>
      <c r="O4858" s="243"/>
      <c r="P4858" s="243"/>
      <c r="Q4858" s="243"/>
      <c r="R4858" s="243"/>
      <c r="S4858" s="243"/>
      <c r="T4858" s="244"/>
      <c r="U4858" s="13"/>
      <c r="V4858" s="13"/>
      <c r="W4858" s="13"/>
      <c r="X4858" s="13"/>
      <c r="Y4858" s="13"/>
      <c r="Z4858" s="13"/>
      <c r="AA4858" s="13"/>
      <c r="AB4858" s="13"/>
      <c r="AC4858" s="13"/>
      <c r="AD4858" s="13"/>
      <c r="AE4858" s="13"/>
      <c r="AT4858" s="245" t="s">
        <v>193</v>
      </c>
      <c r="AU4858" s="245" t="s">
        <v>82</v>
      </c>
      <c r="AV4858" s="13" t="s">
        <v>82</v>
      </c>
      <c r="AW4858" s="13" t="s">
        <v>33</v>
      </c>
      <c r="AX4858" s="13" t="s">
        <v>72</v>
      </c>
      <c r="AY4858" s="245" t="s">
        <v>180</v>
      </c>
    </row>
    <row r="4859" s="14" customFormat="1">
      <c r="A4859" s="14"/>
      <c r="B4859" s="246"/>
      <c r="C4859" s="247"/>
      <c r="D4859" s="228" t="s">
        <v>193</v>
      </c>
      <c r="E4859" s="248" t="s">
        <v>19</v>
      </c>
      <c r="F4859" s="249" t="s">
        <v>1867</v>
      </c>
      <c r="G4859" s="247"/>
      <c r="H4859" s="248" t="s">
        <v>19</v>
      </c>
      <c r="I4859" s="250"/>
      <c r="J4859" s="247"/>
      <c r="K4859" s="247"/>
      <c r="L4859" s="251"/>
      <c r="M4859" s="252"/>
      <c r="N4859" s="253"/>
      <c r="O4859" s="253"/>
      <c r="P4859" s="253"/>
      <c r="Q4859" s="253"/>
      <c r="R4859" s="253"/>
      <c r="S4859" s="253"/>
      <c r="T4859" s="254"/>
      <c r="U4859" s="14"/>
      <c r="V4859" s="14"/>
      <c r="W4859" s="14"/>
      <c r="X4859" s="14"/>
      <c r="Y4859" s="14"/>
      <c r="Z4859" s="14"/>
      <c r="AA4859" s="14"/>
      <c r="AB4859" s="14"/>
      <c r="AC4859" s="14"/>
      <c r="AD4859" s="14"/>
      <c r="AE4859" s="14"/>
      <c r="AT4859" s="255" t="s">
        <v>193</v>
      </c>
      <c r="AU4859" s="255" t="s">
        <v>82</v>
      </c>
      <c r="AV4859" s="14" t="s">
        <v>80</v>
      </c>
      <c r="AW4859" s="14" t="s">
        <v>33</v>
      </c>
      <c r="AX4859" s="14" t="s">
        <v>72</v>
      </c>
      <c r="AY4859" s="255" t="s">
        <v>180</v>
      </c>
    </row>
    <row r="4860" s="13" customFormat="1">
      <c r="A4860" s="13"/>
      <c r="B4860" s="235"/>
      <c r="C4860" s="236"/>
      <c r="D4860" s="228" t="s">
        <v>193</v>
      </c>
      <c r="E4860" s="237" t="s">
        <v>19</v>
      </c>
      <c r="F4860" s="238" t="s">
        <v>5095</v>
      </c>
      <c r="G4860" s="236"/>
      <c r="H4860" s="239">
        <v>-15.52</v>
      </c>
      <c r="I4860" s="240"/>
      <c r="J4860" s="236"/>
      <c r="K4860" s="236"/>
      <c r="L4860" s="241"/>
      <c r="M4860" s="242"/>
      <c r="N4860" s="243"/>
      <c r="O4860" s="243"/>
      <c r="P4860" s="243"/>
      <c r="Q4860" s="243"/>
      <c r="R4860" s="243"/>
      <c r="S4860" s="243"/>
      <c r="T4860" s="244"/>
      <c r="U4860" s="13"/>
      <c r="V4860" s="13"/>
      <c r="W4860" s="13"/>
      <c r="X4860" s="13"/>
      <c r="Y4860" s="13"/>
      <c r="Z4860" s="13"/>
      <c r="AA4860" s="13"/>
      <c r="AB4860" s="13"/>
      <c r="AC4860" s="13"/>
      <c r="AD4860" s="13"/>
      <c r="AE4860" s="13"/>
      <c r="AT4860" s="245" t="s">
        <v>193</v>
      </c>
      <c r="AU4860" s="245" t="s">
        <v>82</v>
      </c>
      <c r="AV4860" s="13" t="s">
        <v>82</v>
      </c>
      <c r="AW4860" s="13" t="s">
        <v>33</v>
      </c>
      <c r="AX4860" s="13" t="s">
        <v>72</v>
      </c>
      <c r="AY4860" s="245" t="s">
        <v>180</v>
      </c>
    </row>
    <row r="4861" s="16" customFormat="1">
      <c r="A4861" s="16"/>
      <c r="B4861" s="267"/>
      <c r="C4861" s="268"/>
      <c r="D4861" s="228" t="s">
        <v>193</v>
      </c>
      <c r="E4861" s="269" t="s">
        <v>19</v>
      </c>
      <c r="F4861" s="270" t="s">
        <v>473</v>
      </c>
      <c r="G4861" s="268"/>
      <c r="H4861" s="271">
        <v>-382.93299999999999</v>
      </c>
      <c r="I4861" s="272"/>
      <c r="J4861" s="268"/>
      <c r="K4861" s="268"/>
      <c r="L4861" s="273"/>
      <c r="M4861" s="274"/>
      <c r="N4861" s="275"/>
      <c r="O4861" s="275"/>
      <c r="P4861" s="275"/>
      <c r="Q4861" s="275"/>
      <c r="R4861" s="275"/>
      <c r="S4861" s="275"/>
      <c r="T4861" s="276"/>
      <c r="U4861" s="16"/>
      <c r="V4861" s="16"/>
      <c r="W4861" s="16"/>
      <c r="X4861" s="16"/>
      <c r="Y4861" s="16"/>
      <c r="Z4861" s="16"/>
      <c r="AA4861" s="16"/>
      <c r="AB4861" s="16"/>
      <c r="AC4861" s="16"/>
      <c r="AD4861" s="16"/>
      <c r="AE4861" s="16"/>
      <c r="AT4861" s="277" t="s">
        <v>193</v>
      </c>
      <c r="AU4861" s="277" t="s">
        <v>82</v>
      </c>
      <c r="AV4861" s="16" t="s">
        <v>100</v>
      </c>
      <c r="AW4861" s="16" t="s">
        <v>33</v>
      </c>
      <c r="AX4861" s="16" t="s">
        <v>72</v>
      </c>
      <c r="AY4861" s="277" t="s">
        <v>180</v>
      </c>
    </row>
    <row r="4862" s="15" customFormat="1">
      <c r="A4862" s="15"/>
      <c r="B4862" s="256"/>
      <c r="C4862" s="257"/>
      <c r="D4862" s="228" t="s">
        <v>193</v>
      </c>
      <c r="E4862" s="258" t="s">
        <v>19</v>
      </c>
      <c r="F4862" s="259" t="s">
        <v>353</v>
      </c>
      <c r="G4862" s="257"/>
      <c r="H4862" s="260">
        <v>2948.7510000000002</v>
      </c>
      <c r="I4862" s="261"/>
      <c r="J4862" s="257"/>
      <c r="K4862" s="257"/>
      <c r="L4862" s="262"/>
      <c r="M4862" s="263"/>
      <c r="N4862" s="264"/>
      <c r="O4862" s="264"/>
      <c r="P4862" s="264"/>
      <c r="Q4862" s="264"/>
      <c r="R4862" s="264"/>
      <c r="S4862" s="264"/>
      <c r="T4862" s="265"/>
      <c r="U4862" s="15"/>
      <c r="V4862" s="15"/>
      <c r="W4862" s="15"/>
      <c r="X4862" s="15"/>
      <c r="Y4862" s="15"/>
      <c r="Z4862" s="15"/>
      <c r="AA4862" s="15"/>
      <c r="AB4862" s="15"/>
      <c r="AC4862" s="15"/>
      <c r="AD4862" s="15"/>
      <c r="AE4862" s="15"/>
      <c r="AT4862" s="266" t="s">
        <v>193</v>
      </c>
      <c r="AU4862" s="266" t="s">
        <v>82</v>
      </c>
      <c r="AV4862" s="15" t="s">
        <v>187</v>
      </c>
      <c r="AW4862" s="15" t="s">
        <v>33</v>
      </c>
      <c r="AX4862" s="15" t="s">
        <v>80</v>
      </c>
      <c r="AY4862" s="266" t="s">
        <v>180</v>
      </c>
    </row>
    <row r="4863" s="2" customFormat="1" ht="16.5" customHeight="1">
      <c r="A4863" s="40"/>
      <c r="B4863" s="41"/>
      <c r="C4863" s="215" t="s">
        <v>5096</v>
      </c>
      <c r="D4863" s="215" t="s">
        <v>182</v>
      </c>
      <c r="E4863" s="216" t="s">
        <v>5097</v>
      </c>
      <c r="F4863" s="217" t="s">
        <v>5098</v>
      </c>
      <c r="G4863" s="218" t="s">
        <v>185</v>
      </c>
      <c r="H4863" s="219">
        <v>2948</v>
      </c>
      <c r="I4863" s="220"/>
      <c r="J4863" s="221">
        <f>ROUND(I4863*H4863,2)</f>
        <v>0</v>
      </c>
      <c r="K4863" s="217" t="s">
        <v>186</v>
      </c>
      <c r="L4863" s="46"/>
      <c r="M4863" s="222" t="s">
        <v>19</v>
      </c>
      <c r="N4863" s="223" t="s">
        <v>43</v>
      </c>
      <c r="O4863" s="86"/>
      <c r="P4863" s="224">
        <f>O4863*H4863</f>
        <v>0</v>
      </c>
      <c r="Q4863" s="224">
        <v>0.00020000000000000001</v>
      </c>
      <c r="R4863" s="224">
        <f>Q4863*H4863</f>
        <v>0.58960000000000001</v>
      </c>
      <c r="S4863" s="224">
        <v>0</v>
      </c>
      <c r="T4863" s="225">
        <f>S4863*H4863</f>
        <v>0</v>
      </c>
      <c r="U4863" s="40"/>
      <c r="V4863" s="40"/>
      <c r="W4863" s="40"/>
      <c r="X4863" s="40"/>
      <c r="Y4863" s="40"/>
      <c r="Z4863" s="40"/>
      <c r="AA4863" s="40"/>
      <c r="AB4863" s="40"/>
      <c r="AC4863" s="40"/>
      <c r="AD4863" s="40"/>
      <c r="AE4863" s="40"/>
      <c r="AR4863" s="226" t="s">
        <v>286</v>
      </c>
      <c r="AT4863" s="226" t="s">
        <v>182</v>
      </c>
      <c r="AU4863" s="226" t="s">
        <v>82</v>
      </c>
      <c r="AY4863" s="19" t="s">
        <v>180</v>
      </c>
      <c r="BE4863" s="227">
        <f>IF(N4863="základní",J4863,0)</f>
        <v>0</v>
      </c>
      <c r="BF4863" s="227">
        <f>IF(N4863="snížená",J4863,0)</f>
        <v>0</v>
      </c>
      <c r="BG4863" s="227">
        <f>IF(N4863="zákl. přenesená",J4863,0)</f>
        <v>0</v>
      </c>
      <c r="BH4863" s="227">
        <f>IF(N4863="sníž. přenesená",J4863,0)</f>
        <v>0</v>
      </c>
      <c r="BI4863" s="227">
        <f>IF(N4863="nulová",J4863,0)</f>
        <v>0</v>
      </c>
      <c r="BJ4863" s="19" t="s">
        <v>80</v>
      </c>
      <c r="BK4863" s="227">
        <f>ROUND(I4863*H4863,2)</f>
        <v>0</v>
      </c>
      <c r="BL4863" s="19" t="s">
        <v>286</v>
      </c>
      <c r="BM4863" s="226" t="s">
        <v>5099</v>
      </c>
    </row>
    <row r="4864" s="2" customFormat="1">
      <c r="A4864" s="40"/>
      <c r="B4864" s="41"/>
      <c r="C4864" s="42"/>
      <c r="D4864" s="228" t="s">
        <v>189</v>
      </c>
      <c r="E4864" s="42"/>
      <c r="F4864" s="229" t="s">
        <v>5100</v>
      </c>
      <c r="G4864" s="42"/>
      <c r="H4864" s="42"/>
      <c r="I4864" s="230"/>
      <c r="J4864" s="42"/>
      <c r="K4864" s="42"/>
      <c r="L4864" s="46"/>
      <c r="M4864" s="231"/>
      <c r="N4864" s="232"/>
      <c r="O4864" s="86"/>
      <c r="P4864" s="86"/>
      <c r="Q4864" s="86"/>
      <c r="R4864" s="86"/>
      <c r="S4864" s="86"/>
      <c r="T4864" s="87"/>
      <c r="U4864" s="40"/>
      <c r="V4864" s="40"/>
      <c r="W4864" s="40"/>
      <c r="X4864" s="40"/>
      <c r="Y4864" s="40"/>
      <c r="Z4864" s="40"/>
      <c r="AA4864" s="40"/>
      <c r="AB4864" s="40"/>
      <c r="AC4864" s="40"/>
      <c r="AD4864" s="40"/>
      <c r="AE4864" s="40"/>
      <c r="AT4864" s="19" t="s">
        <v>189</v>
      </c>
      <c r="AU4864" s="19" t="s">
        <v>82</v>
      </c>
    </row>
    <row r="4865" s="2" customFormat="1">
      <c r="A4865" s="40"/>
      <c r="B4865" s="41"/>
      <c r="C4865" s="42"/>
      <c r="D4865" s="233" t="s">
        <v>191</v>
      </c>
      <c r="E4865" s="42"/>
      <c r="F4865" s="234" t="s">
        <v>5101</v>
      </c>
      <c r="G4865" s="42"/>
      <c r="H4865" s="42"/>
      <c r="I4865" s="230"/>
      <c r="J4865" s="42"/>
      <c r="K4865" s="42"/>
      <c r="L4865" s="46"/>
      <c r="M4865" s="231"/>
      <c r="N4865" s="232"/>
      <c r="O4865" s="86"/>
      <c r="P4865" s="86"/>
      <c r="Q4865" s="86"/>
      <c r="R4865" s="86"/>
      <c r="S4865" s="86"/>
      <c r="T4865" s="87"/>
      <c r="U4865" s="40"/>
      <c r="V4865" s="40"/>
      <c r="W4865" s="40"/>
      <c r="X4865" s="40"/>
      <c r="Y4865" s="40"/>
      <c r="Z4865" s="40"/>
      <c r="AA4865" s="40"/>
      <c r="AB4865" s="40"/>
      <c r="AC4865" s="40"/>
      <c r="AD4865" s="40"/>
      <c r="AE4865" s="40"/>
      <c r="AT4865" s="19" t="s">
        <v>191</v>
      </c>
      <c r="AU4865" s="19" t="s">
        <v>82</v>
      </c>
    </row>
    <row r="4866" s="2" customFormat="1" ht="16.5" customHeight="1">
      <c r="A4866" s="40"/>
      <c r="B4866" s="41"/>
      <c r="C4866" s="215" t="s">
        <v>5102</v>
      </c>
      <c r="D4866" s="215" t="s">
        <v>182</v>
      </c>
      <c r="E4866" s="216" t="s">
        <v>5103</v>
      </c>
      <c r="F4866" s="217" t="s">
        <v>5104</v>
      </c>
      <c r="G4866" s="218" t="s">
        <v>185</v>
      </c>
      <c r="H4866" s="219">
        <v>2949</v>
      </c>
      <c r="I4866" s="220"/>
      <c r="J4866" s="221">
        <f>ROUND(I4866*H4866,2)</f>
        <v>0</v>
      </c>
      <c r="K4866" s="217" t="s">
        <v>186</v>
      </c>
      <c r="L4866" s="46"/>
      <c r="M4866" s="222" t="s">
        <v>19</v>
      </c>
      <c r="N4866" s="223" t="s">
        <v>43</v>
      </c>
      <c r="O4866" s="86"/>
      <c r="P4866" s="224">
        <f>O4866*H4866</f>
        <v>0</v>
      </c>
      <c r="Q4866" s="224">
        <v>0.00025999999999999998</v>
      </c>
      <c r="R4866" s="224">
        <f>Q4866*H4866</f>
        <v>0.76673999999999998</v>
      </c>
      <c r="S4866" s="224">
        <v>0</v>
      </c>
      <c r="T4866" s="225">
        <f>S4866*H4866</f>
        <v>0</v>
      </c>
      <c r="U4866" s="40"/>
      <c r="V4866" s="40"/>
      <c r="W4866" s="40"/>
      <c r="X4866" s="40"/>
      <c r="Y4866" s="40"/>
      <c r="Z4866" s="40"/>
      <c r="AA4866" s="40"/>
      <c r="AB4866" s="40"/>
      <c r="AC4866" s="40"/>
      <c r="AD4866" s="40"/>
      <c r="AE4866" s="40"/>
      <c r="AR4866" s="226" t="s">
        <v>286</v>
      </c>
      <c r="AT4866" s="226" t="s">
        <v>182</v>
      </c>
      <c r="AU4866" s="226" t="s">
        <v>82</v>
      </c>
      <c r="AY4866" s="19" t="s">
        <v>180</v>
      </c>
      <c r="BE4866" s="227">
        <f>IF(N4866="základní",J4866,0)</f>
        <v>0</v>
      </c>
      <c r="BF4866" s="227">
        <f>IF(N4866="snížená",J4866,0)</f>
        <v>0</v>
      </c>
      <c r="BG4866" s="227">
        <f>IF(N4866="zákl. přenesená",J4866,0)</f>
        <v>0</v>
      </c>
      <c r="BH4866" s="227">
        <f>IF(N4866="sníž. přenesená",J4866,0)</f>
        <v>0</v>
      </c>
      <c r="BI4866" s="227">
        <f>IF(N4866="nulová",J4866,0)</f>
        <v>0</v>
      </c>
      <c r="BJ4866" s="19" t="s">
        <v>80</v>
      </c>
      <c r="BK4866" s="227">
        <f>ROUND(I4866*H4866,2)</f>
        <v>0</v>
      </c>
      <c r="BL4866" s="19" t="s">
        <v>286</v>
      </c>
      <c r="BM4866" s="226" t="s">
        <v>5105</v>
      </c>
    </row>
    <row r="4867" s="2" customFormat="1">
      <c r="A4867" s="40"/>
      <c r="B4867" s="41"/>
      <c r="C4867" s="42"/>
      <c r="D4867" s="228" t="s">
        <v>189</v>
      </c>
      <c r="E4867" s="42"/>
      <c r="F4867" s="229" t="s">
        <v>5106</v>
      </c>
      <c r="G4867" s="42"/>
      <c r="H4867" s="42"/>
      <c r="I4867" s="230"/>
      <c r="J4867" s="42"/>
      <c r="K4867" s="42"/>
      <c r="L4867" s="46"/>
      <c r="M4867" s="231"/>
      <c r="N4867" s="232"/>
      <c r="O4867" s="86"/>
      <c r="P4867" s="86"/>
      <c r="Q4867" s="86"/>
      <c r="R4867" s="86"/>
      <c r="S4867" s="86"/>
      <c r="T4867" s="87"/>
      <c r="U4867" s="40"/>
      <c r="V4867" s="40"/>
      <c r="W4867" s="40"/>
      <c r="X4867" s="40"/>
      <c r="Y4867" s="40"/>
      <c r="Z4867" s="40"/>
      <c r="AA4867" s="40"/>
      <c r="AB4867" s="40"/>
      <c r="AC4867" s="40"/>
      <c r="AD4867" s="40"/>
      <c r="AE4867" s="40"/>
      <c r="AT4867" s="19" t="s">
        <v>189</v>
      </c>
      <c r="AU4867" s="19" t="s">
        <v>82</v>
      </c>
    </row>
    <row r="4868" s="2" customFormat="1">
      <c r="A4868" s="40"/>
      <c r="B4868" s="41"/>
      <c r="C4868" s="42"/>
      <c r="D4868" s="233" t="s">
        <v>191</v>
      </c>
      <c r="E4868" s="42"/>
      <c r="F4868" s="234" t="s">
        <v>5107</v>
      </c>
      <c r="G4868" s="42"/>
      <c r="H4868" s="42"/>
      <c r="I4868" s="230"/>
      <c r="J4868" s="42"/>
      <c r="K4868" s="42"/>
      <c r="L4868" s="46"/>
      <c r="M4868" s="278"/>
      <c r="N4868" s="279"/>
      <c r="O4868" s="280"/>
      <c r="P4868" s="280"/>
      <c r="Q4868" s="280"/>
      <c r="R4868" s="280"/>
      <c r="S4868" s="280"/>
      <c r="T4868" s="281"/>
      <c r="U4868" s="40"/>
      <c r="V4868" s="40"/>
      <c r="W4868" s="40"/>
      <c r="X4868" s="40"/>
      <c r="Y4868" s="40"/>
      <c r="Z4868" s="40"/>
      <c r="AA4868" s="40"/>
      <c r="AB4868" s="40"/>
      <c r="AC4868" s="40"/>
      <c r="AD4868" s="40"/>
      <c r="AE4868" s="40"/>
      <c r="AT4868" s="19" t="s">
        <v>191</v>
      </c>
      <c r="AU4868" s="19" t="s">
        <v>82</v>
      </c>
    </row>
    <row r="4869" s="2" customFormat="1" ht="6.96" customHeight="1">
      <c r="A4869" s="40"/>
      <c r="B4869" s="61"/>
      <c r="C4869" s="62"/>
      <c r="D4869" s="62"/>
      <c r="E4869" s="62"/>
      <c r="F4869" s="62"/>
      <c r="G4869" s="62"/>
      <c r="H4869" s="62"/>
      <c r="I4869" s="62"/>
      <c r="J4869" s="62"/>
      <c r="K4869" s="62"/>
      <c r="L4869" s="46"/>
      <c r="M4869" s="40"/>
      <c r="O4869" s="40"/>
      <c r="P4869" s="40"/>
      <c r="Q4869" s="40"/>
      <c r="R4869" s="40"/>
      <c r="S4869" s="40"/>
      <c r="T4869" s="40"/>
      <c r="U4869" s="40"/>
      <c r="V4869" s="40"/>
      <c r="W4869" s="40"/>
      <c r="X4869" s="40"/>
      <c r="Y4869" s="40"/>
      <c r="Z4869" s="40"/>
      <c r="AA4869" s="40"/>
      <c r="AB4869" s="40"/>
      <c r="AC4869" s="40"/>
      <c r="AD4869" s="40"/>
      <c r="AE4869" s="40"/>
    </row>
  </sheetData>
  <sheetProtection sheet="1" autoFilter="0" formatColumns="0" formatRows="0" objects="1" scenarios="1" spinCount="100000" saltValue="uIYehRZwWxz/JgjGZhvQGRVfBhacH9HJ8b/ooILBhmyuq7r5u3c3c+T3l51a2U7Us4BCN6rQgMW/T01obMp+MQ==" hashValue="lrERlWP78XFzzOZe9jR8+CpM/WV83YGQ3gqXj9JW4wmTOeHt+S/CaGTC28Xcq4BBbu48h8nMZuHMIuB60s4w0Q==" algorithmName="SHA-512" password="CC35"/>
  <autoFilter ref="C113:K486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2:H102"/>
    <mergeCell ref="E104:H104"/>
    <mergeCell ref="E106:H106"/>
    <mergeCell ref="L2:V2"/>
  </mergeCells>
  <hyperlinks>
    <hyperlink ref="F119" r:id="rId1" display="https://podminky.urs.cz/item/CS_URS_2023_02/131251104"/>
    <hyperlink ref="F142" r:id="rId2" display="https://podminky.urs.cz/item/CS_URS_2023_02/131251205"/>
    <hyperlink ref="F157" r:id="rId3" display="https://podminky.urs.cz/item/CS_URS_2023_02/132212121"/>
    <hyperlink ref="F162" r:id="rId4" display="https://podminky.urs.cz/item/CS_URS_2023_02/132251102"/>
    <hyperlink ref="F200" r:id="rId5" display="https://podminky.urs.cz/item/CS_URS_2023_02/132251252"/>
    <hyperlink ref="F225" r:id="rId6" display="https://podminky.urs.cz/item/CS_URS_2023_02/139951121"/>
    <hyperlink ref="F235" r:id="rId7" display="https://podminky.urs.cz/item/CS_URS_2023_02/139951123"/>
    <hyperlink ref="F245" r:id="rId8" display="https://podminky.urs.cz/item/CS_URS_2023_02/151711121"/>
    <hyperlink ref="F250" r:id="rId9" display="https://podminky.urs.cz/item/CS_URS_2023_02/151711111"/>
    <hyperlink ref="F275" r:id="rId10" display="https://podminky.urs.cz/item/CS_URS_2023_02/151721111"/>
    <hyperlink ref="F287" r:id="rId11" display="https://podminky.urs.cz/item/CS_URS_2023_02/162251121"/>
    <hyperlink ref="F296" r:id="rId12" display="https://podminky.urs.cz/item/CS_URS_2023_02/162751117"/>
    <hyperlink ref="F308" r:id="rId13" display="https://podminky.urs.cz/item/CS_URS_2023_02/162751119"/>
    <hyperlink ref="F316" r:id="rId14" display="https://podminky.urs.cz/item/CS_URS_2023_02/162751157"/>
    <hyperlink ref="F324" r:id="rId15" display="https://podminky.urs.cz/item/CS_URS_2023_02/162751159"/>
    <hyperlink ref="F332" r:id="rId16" display="https://podminky.urs.cz/item/CS_URS_2023_02/167151111"/>
    <hyperlink ref="F351" r:id="rId17" display="https://podminky.urs.cz/item/CS_URS_2023_02/167151101"/>
    <hyperlink ref="F360" r:id="rId18" display="https://podminky.urs.cz/item/CS_URS_2023_02/174111101"/>
    <hyperlink ref="F368" r:id="rId19" display="https://podminky.urs.cz/item/CS_URS_2023_02/174151101"/>
    <hyperlink ref="F385" r:id="rId20" display="https://podminky.urs.cz/item/CS_URS_2023_02/174151102"/>
    <hyperlink ref="F406" r:id="rId21" display="https://podminky.urs.cz/item/CS_URS_2023_02/211531111"/>
    <hyperlink ref="F413" r:id="rId22" display="https://podminky.urs.cz/item/CS_URS_2023_02/211971110"/>
    <hyperlink ref="F426" r:id="rId23" display="https://podminky.urs.cz/item/CS_URS_2023_02/212755214"/>
    <hyperlink ref="F431" r:id="rId24" display="https://podminky.urs.cz/item/CS_URS_2023_02/212755215"/>
    <hyperlink ref="F436" r:id="rId25" display="https://podminky.urs.cz/item/CS_URS_2023_02/212755216"/>
    <hyperlink ref="F446" r:id="rId26" display="https://podminky.urs.cz/item/CS_URS_2023_02/226112113"/>
    <hyperlink ref="F450" r:id="rId27" display="https://podminky.urs.cz/item/CS_URS_2023_02/226112213"/>
    <hyperlink ref="F454" r:id="rId28" display="https://podminky.urs.cz/item/CS_URS_2023_02/271532212"/>
    <hyperlink ref="F464" r:id="rId29" display="https://podminky.urs.cz/item/CS_URS_2023_02/273313611"/>
    <hyperlink ref="F486" r:id="rId30" display="https://podminky.urs.cz/item/CS_URS_2023_02/273321511"/>
    <hyperlink ref="F514" r:id="rId31" display="https://podminky.urs.cz/item/CS_URS_2023_02/273321611"/>
    <hyperlink ref="F526" r:id="rId32" display="https://podminky.urs.cz/item/CS_URS_2023_02/273351121"/>
    <hyperlink ref="F548" r:id="rId33" display="https://podminky.urs.cz/item/CS_URS_2023_02/273351122"/>
    <hyperlink ref="F551" r:id="rId34" display="https://podminky.urs.cz/item/CS_URS_2023_02/273361821"/>
    <hyperlink ref="F558" r:id="rId35" display="https://podminky.urs.cz/item/CS_URS_2023_02/274313611"/>
    <hyperlink ref="F586" r:id="rId36" display="https://podminky.urs.cz/item/CS_URS_2023_02/274321511"/>
    <hyperlink ref="F642" r:id="rId37" display="https://podminky.urs.cz/item/CS_URS_2023_02/274351121"/>
    <hyperlink ref="F667" r:id="rId38" display="https://podminky.urs.cz/item/CS_URS_2023_02/274351122"/>
    <hyperlink ref="F670" r:id="rId39" display="https://podminky.urs.cz/item/CS_URS_2023_02/274352241"/>
    <hyperlink ref="F675" r:id="rId40" display="https://podminky.urs.cz/item/CS_URS_2023_02/274352242"/>
    <hyperlink ref="F678" r:id="rId41" display="https://podminky.urs.cz/item/CS_URS_2023_02/274361821"/>
    <hyperlink ref="F683" r:id="rId42" display="https://podminky.urs.cz/item/CS_URS_2023_02/275313611"/>
    <hyperlink ref="F694" r:id="rId43" display="https://podminky.urs.cz/item/CS_URS_2023_02/275321511"/>
    <hyperlink ref="F706" r:id="rId44" display="https://podminky.urs.cz/item/CS_URS_2023_02/275351121"/>
    <hyperlink ref="F718" r:id="rId45" display="https://podminky.urs.cz/item/CS_URS_2023_02/275351122"/>
    <hyperlink ref="F721" r:id="rId46" display="https://podminky.urs.cz/item/CS_URS_2023_02/275361821"/>
    <hyperlink ref="F726" r:id="rId47" display="https://podminky.urs.cz/item/CS_URS_2023_02/279113151"/>
    <hyperlink ref="F731" r:id="rId48" display="https://podminky.urs.cz/item/CS_URS_2023_02/279113153"/>
    <hyperlink ref="F738" r:id="rId49" display="https://podminky.urs.cz/item/CS_URS_2023_02/279113154"/>
    <hyperlink ref="F743" r:id="rId50" display="https://podminky.urs.cz/item/CS_URS_2023_02/279361821"/>
    <hyperlink ref="F754" r:id="rId51" display="https://podminky.urs.cz/item/CS_URS_2023_02/310201112"/>
    <hyperlink ref="F776" r:id="rId52" display="https://podminky.urs.cz/item/CS_URS_2023_02/311101212"/>
    <hyperlink ref="F792" r:id="rId53" display="https://podminky.urs.cz/item/CS_URS_2023_02/311101213"/>
    <hyperlink ref="F800" r:id="rId54" display="https://podminky.urs.cz/item/CS_URS_2023_02/311101214"/>
    <hyperlink ref="F811" r:id="rId55" display="https://podminky.urs.cz/item/CS_URS_2023_02/311113153"/>
    <hyperlink ref="F819" r:id="rId56" display="https://podminky.urs.cz/item/CS_URS_2023_02/311113154"/>
    <hyperlink ref="F831" r:id="rId57" display="https://podminky.urs.cz/item/CS_URS_2023_02/311235141"/>
    <hyperlink ref="F891" r:id="rId58" display="https://podminky.urs.cz/item/CS_URS_2023_02/311235151"/>
    <hyperlink ref="F896" r:id="rId59" display="https://podminky.urs.cz/item/CS_URS_2023_02/311236321"/>
    <hyperlink ref="F941" r:id="rId60" display="https://podminky.urs.cz/item/CS_URS_2023_02/311238935"/>
    <hyperlink ref="F1011" r:id="rId61" display="https://podminky.urs.cz/item/CS_URS_2023_02/311238937"/>
    <hyperlink ref="F1016" r:id="rId62" display="https://podminky.urs.cz/item/CS_URS_2023_02/311272031"/>
    <hyperlink ref="F1021" r:id="rId63" display="https://podminky.urs.cz/item/CS_URS_2023_02/311321411"/>
    <hyperlink ref="F1034" r:id="rId64" display="https://podminky.urs.cz/item/CS_URS_2023_02/311321611"/>
    <hyperlink ref="F1041" r:id="rId65" display="https://podminky.urs.cz/item/CS_URS_2023_02/311351121"/>
    <hyperlink ref="F1055" r:id="rId66" display="https://podminky.urs.cz/item/CS_URS_2023_02/311351122"/>
    <hyperlink ref="F1058" r:id="rId67" display="https://podminky.urs.cz/item/CS_URS_2023_02/311351611"/>
    <hyperlink ref="F1063" r:id="rId68" display="https://podminky.urs.cz/item/CS_URS_2023_02/311351612"/>
    <hyperlink ref="F1066" r:id="rId69" display="https://podminky.urs.cz/item/CS_URS_2023_02/311351911"/>
    <hyperlink ref="F1071" r:id="rId70" display="https://podminky.urs.cz/item/CS_URS_2023_02/311361821"/>
    <hyperlink ref="F1088" r:id="rId71" display="https://podminky.urs.cz/item/CS_URS_2023_02/317168011"/>
    <hyperlink ref="F1098" r:id="rId72" display="https://podminky.urs.cz/item/CS_URS_2023_02/317168012"/>
    <hyperlink ref="F1110" r:id="rId73" display="https://podminky.urs.cz/item/CS_URS_2023_02/317168013"/>
    <hyperlink ref="F1115" r:id="rId74" display="https://podminky.urs.cz/item/CS_URS_2023_02/317168051"/>
    <hyperlink ref="F1124" r:id="rId75" display="https://podminky.urs.cz/item/CS_URS_2023_02/317168052"/>
    <hyperlink ref="F1136" r:id="rId76" display="https://podminky.urs.cz/item/CS_URS_2023_02/317168053"/>
    <hyperlink ref="F1145" r:id="rId77" display="https://podminky.urs.cz/item/CS_URS_2023_02/317168054"/>
    <hyperlink ref="F1155" r:id="rId78" display="https://podminky.urs.cz/item/CS_URS_2023_02/317168056"/>
    <hyperlink ref="F1164" r:id="rId79" display="https://podminky.urs.cz/item/CS_URS_2023_02/317168057"/>
    <hyperlink ref="F1170" r:id="rId80" display="https://podminky.urs.cz/item/CS_URS_2023_02/317168058"/>
    <hyperlink ref="F1175" r:id="rId81" display="https://podminky.urs.cz/item/CS_URS_2023_02/317321411"/>
    <hyperlink ref="F1186" r:id="rId82" display="https://podminky.urs.cz/item/CS_URS_2023_02/317351107"/>
    <hyperlink ref="F1197" r:id="rId83" display="https://podminky.urs.cz/item/CS_URS_2023_02/317351108"/>
    <hyperlink ref="F1200" r:id="rId84" display="https://podminky.urs.cz/item/CS_URS_2023_02/317361821"/>
    <hyperlink ref="F1205" r:id="rId85" display="https://podminky.urs.cz/item/CS_URS_2023_02/317998110"/>
    <hyperlink ref="F1214" r:id="rId86" display="https://podminky.urs.cz/item/CS_URS_2023_02/317998111"/>
    <hyperlink ref="F1222" r:id="rId87" display="https://podminky.urs.cz/item/CS_URS_2023_02/330321410"/>
    <hyperlink ref="F1237" r:id="rId88" display="https://podminky.urs.cz/item/CS_URS_2023_02/331351121"/>
    <hyperlink ref="F1254" r:id="rId89" display="https://podminky.urs.cz/item/CS_URS_2023_02/331351122"/>
    <hyperlink ref="F1257" r:id="rId90" display="https://podminky.urs.cz/item/CS_URS_2023_02/331351911"/>
    <hyperlink ref="F1262" r:id="rId91" display="https://podminky.urs.cz/item/CS_URS_2023_02/331361821"/>
    <hyperlink ref="F1267" r:id="rId92" display="https://podminky.urs.cz/item/CS_URS_2023_02/342244201"/>
    <hyperlink ref="F1293" r:id="rId93" display="https://podminky.urs.cz/item/CS_URS_2023_02/342244211"/>
    <hyperlink ref="F1352" r:id="rId94" display="https://podminky.urs.cz/item/CS_URS_2023_02/342272225"/>
    <hyperlink ref="F1357" r:id="rId95" display="https://podminky.urs.cz/item/CS_URS_2023_02/342291131"/>
    <hyperlink ref="F1368" r:id="rId96" display="https://podminky.urs.cz/item/CS_URS_2023_02/346272226"/>
    <hyperlink ref="F1380" r:id="rId97" display="https://podminky.urs.cz/item/CS_URS_2023_02/346272236"/>
    <hyperlink ref="F1393" r:id="rId98" display="https://podminky.urs.cz/item/CS_URS_2023_02/346272256"/>
    <hyperlink ref="F1430" r:id="rId99" display="https://podminky.urs.cz/item/CS_URS_2023_02/346272266"/>
    <hyperlink ref="F1508" r:id="rId100" display="https://podminky.urs.cz/item/CS_URS_2023_02/411321616"/>
    <hyperlink ref="F1601" r:id="rId101" display="https://podminky.urs.cz/item/CS_URS_2023_02/411351011"/>
    <hyperlink ref="F1735" r:id="rId102" display="https://podminky.urs.cz/item/CS_URS_2023_02/411351012"/>
    <hyperlink ref="F1738" r:id="rId103" display="https://podminky.urs.cz/item/CS_URS_2023_02/411354313"/>
    <hyperlink ref="F1848" r:id="rId104" display="https://podminky.urs.cz/item/CS_URS_2023_02/411354314"/>
    <hyperlink ref="F1851" r:id="rId105" display="https://podminky.urs.cz/item/CS_URS_2023_02/411361821"/>
    <hyperlink ref="F1863" r:id="rId106" display="https://podminky.urs.cz/item/CS_URS_2023_02/411386621"/>
    <hyperlink ref="F1871" r:id="rId107" display="https://podminky.urs.cz/item/CS_URS_2023_02/417321515"/>
    <hyperlink ref="F1883" r:id="rId108" display="https://podminky.urs.cz/item/CS_URS_2023_02/417351115"/>
    <hyperlink ref="F1895" r:id="rId109" display="https://podminky.urs.cz/item/CS_URS_2023_02/417351116"/>
    <hyperlink ref="F1898" r:id="rId110" display="https://podminky.urs.cz/item/CS_URS_2023_02/417361821"/>
    <hyperlink ref="F1903" r:id="rId111" display="https://podminky.urs.cz/item/CS_URS_2023_02/430321616"/>
    <hyperlink ref="F1913" r:id="rId112" display="https://podminky.urs.cz/item/CS_URS_2023_02/430361821"/>
    <hyperlink ref="F1917" r:id="rId113" display="https://podminky.urs.cz/item/CS_URS_2023_02/431351125"/>
    <hyperlink ref="F1925" r:id="rId114" display="https://podminky.urs.cz/item/CS_URS_2023_02/431351126"/>
    <hyperlink ref="F1928" r:id="rId115" display="https://podminky.urs.cz/item/CS_URS_2023_02/434311115"/>
    <hyperlink ref="F1938" r:id="rId116" display="https://podminky.urs.cz/item/CS_URS_2023_02/434351141"/>
    <hyperlink ref="F1943" r:id="rId117" display="https://podminky.urs.cz/item/CS_URS_2023_02/434351142"/>
    <hyperlink ref="F1946" r:id="rId118" display="https://podminky.urs.cz/item/CS_URS_2023_02/434351145"/>
    <hyperlink ref="F1950" r:id="rId119" display="https://podminky.urs.cz/item/CS_URS_2023_02/434351146"/>
    <hyperlink ref="F1956" r:id="rId120" display="https://podminky.urs.cz/item/CS_URS_2023_02/564851011"/>
    <hyperlink ref="F1961" r:id="rId121" display="https://podminky.urs.cz/item/CS_URS_2023_02/596211210"/>
    <hyperlink ref="F1971" r:id="rId122" display="https://podminky.urs.cz/item/CS_URS_2023_02/611131302"/>
    <hyperlink ref="F1989" r:id="rId123" display="https://podminky.urs.cz/item/CS_URS_2023_02/611131306"/>
    <hyperlink ref="F2001" r:id="rId124" display="https://podminky.urs.cz/item/CS_URS_2023_02/611321315"/>
    <hyperlink ref="F2006" r:id="rId125" display="https://podminky.urs.cz/item/CS_URS_2023_02/611321341"/>
    <hyperlink ref="F2011" r:id="rId126" display="https://podminky.urs.cz/item/CS_URS_2023_02/612131302"/>
    <hyperlink ref="F2157" r:id="rId127" display="https://podminky.urs.cz/item/CS_URS_2023_02/612142001"/>
    <hyperlink ref="F2166" r:id="rId128" display="https://podminky.urs.cz/item/CS_URS_2023_02/612321341"/>
    <hyperlink ref="F2174" r:id="rId129" display="https://podminky.urs.cz/item/CS_URS_2023_02/612331111"/>
    <hyperlink ref="F2179" r:id="rId130" display="https://podminky.urs.cz/item/CS_URS_2023_02/612331121"/>
    <hyperlink ref="F2184" r:id="rId131" display="https://podminky.urs.cz/item/CS_URS_2023_02/621151031"/>
    <hyperlink ref="F2189" r:id="rId132" display="https://podminky.urs.cz/item/CS_URS_2023_02/621211061"/>
    <hyperlink ref="F2207" r:id="rId133" display="https://podminky.urs.cz/item/CS_URS_2023_02/621531012"/>
    <hyperlink ref="F2212" r:id="rId134" display="https://podminky.urs.cz/item/CS_URS_2023_02/622142001"/>
    <hyperlink ref="F2217" r:id="rId135" display="https://podminky.urs.cz/item/CS_URS_2023_02/622151031"/>
    <hyperlink ref="F2229" r:id="rId136" display="https://podminky.urs.cz/item/CS_URS_2023_02/622211031"/>
    <hyperlink ref="F2245" r:id="rId137" display="https://podminky.urs.cz/item/CS_URS_2023_02/622211041"/>
    <hyperlink ref="F2346" r:id="rId138" display="https://podminky.urs.cz/item/CS_URS_2023_02/622212001"/>
    <hyperlink ref="F2391" r:id="rId139" display="https://podminky.urs.cz/item/CS_URS_2023_02/622231121"/>
    <hyperlink ref="F2399" r:id="rId140" display="https://podminky.urs.cz/item/CS_URS_2023_02/622252001"/>
    <hyperlink ref="F2431" r:id="rId141" display="https://podminky.urs.cz/item/CS_URS_2023_02/622252002"/>
    <hyperlink ref="F2567" r:id="rId142" display="https://podminky.urs.cz/item/CS_URS_2023_02/622531012"/>
    <hyperlink ref="F2583" r:id="rId143" display="https://podminky.urs.cz/item/CS_URS_2023_02/631311116"/>
    <hyperlink ref="F2588" r:id="rId144" display="https://podminky.urs.cz/item/CS_URS_2023_02/631311126"/>
    <hyperlink ref="F2594" r:id="rId145" display="https://podminky.urs.cz/item/CS_URS_2023_02/631319173"/>
    <hyperlink ref="F2600" r:id="rId146" display="https://podminky.urs.cz/item/CS_URS_2023_02/631362021"/>
    <hyperlink ref="F2606" r:id="rId147" display="https://podminky.urs.cz/item/CS_URS_2023_02/632451234"/>
    <hyperlink ref="F2641" r:id="rId148" display="https://podminky.urs.cz/item/CS_URS_2023_02/632451292"/>
    <hyperlink ref="F2674" r:id="rId149" display="https://podminky.urs.cz/item/CS_URS_2023_02/632451456"/>
    <hyperlink ref="F2723" r:id="rId150" display="https://podminky.urs.cz/item/CS_URS_2023_02/919726122"/>
    <hyperlink ref="F2732" r:id="rId151" display="https://podminky.urs.cz/item/CS_URS_2023_02/941111121"/>
    <hyperlink ref="F2746" r:id="rId152" display="https://podminky.urs.cz/item/CS_URS_2023_02/941111221"/>
    <hyperlink ref="F2750" r:id="rId153" display="https://podminky.urs.cz/item/CS_URS_2023_02/941111821"/>
    <hyperlink ref="F2753" r:id="rId154" display="https://podminky.urs.cz/item/CS_URS_2023_02/944611111"/>
    <hyperlink ref="F2761" r:id="rId155" display="https://podminky.urs.cz/item/CS_URS_2023_02/944611211"/>
    <hyperlink ref="F2765" r:id="rId156" display="https://podminky.urs.cz/item/CS_URS_2023_02/944611811"/>
    <hyperlink ref="F2768" r:id="rId157" display="https://podminky.urs.cz/item/CS_URS_2023_02/944711111"/>
    <hyperlink ref="F2777" r:id="rId158" display="https://podminky.urs.cz/item/CS_URS_2023_02/944711211"/>
    <hyperlink ref="F2781" r:id="rId159" display="https://podminky.urs.cz/item/CS_URS_2023_02/944711811"/>
    <hyperlink ref="F2784" r:id="rId160" display="https://podminky.urs.cz/item/CS_URS_2023_02/949101111"/>
    <hyperlink ref="F2787" r:id="rId161" display="https://podminky.urs.cz/item/CS_URS_2023_02/949101112"/>
    <hyperlink ref="F2790" r:id="rId162" display="https://podminky.urs.cz/item/CS_URS_2023_02/952901111"/>
    <hyperlink ref="F2798" r:id="rId163" display="https://podminky.urs.cz/item/CS_URS_2023_02/953312125"/>
    <hyperlink ref="F2808" r:id="rId164" display="https://podminky.urs.cz/item/CS_URS_2023_02/953943113"/>
    <hyperlink ref="F2816" r:id="rId165" display="https://podminky.urs.cz/item/CS_URS_2023_02/985331211"/>
    <hyperlink ref="F2836" r:id="rId166" display="https://podminky.urs.cz/item/CS_URS_2023_02/993111111"/>
    <hyperlink ref="F2839" r:id="rId167" display="https://podminky.urs.cz/item/CS_URS_2023_02/993111119"/>
    <hyperlink ref="F2843" r:id="rId168" display="https://podminky.urs.cz/item/CS_URS_2023_02/998011002"/>
    <hyperlink ref="F2896" r:id="rId169" display="https://podminky.urs.cz/item/CS_URS_2023_02/711111011"/>
    <hyperlink ref="F2924" r:id="rId170" display="https://podminky.urs.cz/item/CS_URS_2023_02/711112011"/>
    <hyperlink ref="F2953" r:id="rId171" display="https://podminky.urs.cz/item/CS_URS_2023_02/711132111"/>
    <hyperlink ref="F2962" r:id="rId172" display="https://podminky.urs.cz/item/CS_URS_2023_02/711141559"/>
    <hyperlink ref="F2967" r:id="rId173" display="https://podminky.urs.cz/item/CS_URS_2023_02/711142559"/>
    <hyperlink ref="F2979" r:id="rId174" display="https://podminky.urs.cz/item/CS_URS_2023_02/711161212"/>
    <hyperlink ref="F2988" r:id="rId175" display="https://podminky.urs.cz/item/CS_URS_2023_02/711161222"/>
    <hyperlink ref="F2998" r:id="rId176" display="https://podminky.urs.cz/item/CS_URS_2023_02/711161384"/>
    <hyperlink ref="F3014" r:id="rId177" display="https://podminky.urs.cz/item/CS_URS_2023_02/711192101"/>
    <hyperlink ref="F3021" r:id="rId178" display="https://podminky.urs.cz/item/CS_URS_2023_02/711491272"/>
    <hyperlink ref="F3034" r:id="rId179" display="https://podminky.urs.cz/item/CS_URS_2023_02/998711202"/>
    <hyperlink ref="F3088" r:id="rId180" display="https://podminky.urs.cz/item/CS_URS_2023_02/712311111"/>
    <hyperlink ref="F3143" r:id="rId181" display="https://podminky.urs.cz/item/CS_URS_2023_02/712341559"/>
    <hyperlink ref="F3151" r:id="rId182" display="https://podminky.urs.cz/item/CS_URS_2023_02/712341715"/>
    <hyperlink ref="F3165" r:id="rId183" display="https://podminky.urs.cz/item/CS_URS_2023_02/712391172"/>
    <hyperlink ref="F3173" r:id="rId184" display="https://podminky.urs.cz/item/CS_URS_2023_02/712771221"/>
    <hyperlink ref="F3211" r:id="rId185" display="https://podminky.urs.cz/item/CS_URS_2023_02/712771271"/>
    <hyperlink ref="F3219" r:id="rId186" display="https://podminky.urs.cz/item/CS_URS_2023_02/712771411"/>
    <hyperlink ref="F3230" r:id="rId187" display="https://podminky.urs.cz/item/CS_URS_2023_02/712771501"/>
    <hyperlink ref="F3235" r:id="rId188" display="https://podminky.urs.cz/item/CS_URS_2023_02/712771601"/>
    <hyperlink ref="F3253" r:id="rId189" display="https://podminky.urs.cz/item/CS_URS_2023_02/712771611"/>
    <hyperlink ref="F3268" r:id="rId190" display="https://podminky.urs.cz/item/CS_URS_2023_02/712998004"/>
    <hyperlink ref="F3275" r:id="rId191" display="https://podminky.urs.cz/item/CS_URS_2023_02/712998106"/>
    <hyperlink ref="F3280" r:id="rId192" display="https://podminky.urs.cz/item/CS_URS_2023_02/712998202"/>
    <hyperlink ref="F3291" r:id="rId193" display="https://podminky.urs.cz/item/CS_URS_2023_02/998712202"/>
    <hyperlink ref="F3295" r:id="rId194" display="https://podminky.urs.cz/item/CS_URS_2023_02/713121111"/>
    <hyperlink ref="F3363" r:id="rId195" display="https://podminky.urs.cz/item/CS_URS_2023_02/713121211"/>
    <hyperlink ref="F3450" r:id="rId196" display="https://podminky.urs.cz/item/CS_URS_2023_02/713131141"/>
    <hyperlink ref="F3482" r:id="rId197" display="https://podminky.urs.cz/item/CS_URS_2023_02/713131241"/>
    <hyperlink ref="F3498" r:id="rId198" display="https://podminky.urs.cz/item/CS_URS_2023_02/713141151"/>
    <hyperlink ref="F3574" r:id="rId199" display="https://podminky.urs.cz/item/CS_URS_2023_02/713141152"/>
    <hyperlink ref="F3617" r:id="rId200" display="https://podminky.urs.cz/item/CS_URS_2023_02/998713202"/>
    <hyperlink ref="F3621" r:id="rId201" display="https://podminky.urs.cz/item/CS_URS_2023_02/714451011"/>
    <hyperlink ref="F3632" r:id="rId202" display="https://podminky.urs.cz/item/CS_URS_2023_02/998714202"/>
    <hyperlink ref="F3636" r:id="rId203" display="https://podminky.urs.cz/item/CS_URS_2023_02/721239114"/>
    <hyperlink ref="F3646" r:id="rId204" display="https://podminky.urs.cz/item/CS_URS_2023_02/998721202"/>
    <hyperlink ref="F3770" r:id="rId205" display="https://podminky.urs.cz/item/CS_URS_2023_02/998762202"/>
    <hyperlink ref="F3774" r:id="rId206" display="https://podminky.urs.cz/item/CS_URS_2023_02/763111360"/>
    <hyperlink ref="F3779" r:id="rId207" display="https://podminky.urs.cz/item/CS_URS_2023_02/763111362"/>
    <hyperlink ref="F3784" r:id="rId208" display="https://podminky.urs.cz/item/CS_URS_2023_02/763112318"/>
    <hyperlink ref="F3789" r:id="rId209" display="https://podminky.urs.cz/item/CS_URS_2023_02/763131411"/>
    <hyperlink ref="F3819" r:id="rId210" display="https://podminky.urs.cz/item/CS_URS_2023_02/763131451"/>
    <hyperlink ref="F3834" r:id="rId211" display="https://podminky.urs.cz/item/CS_URS_2023_02/763164532"/>
    <hyperlink ref="F3839" r:id="rId212" display="https://podminky.urs.cz/item/CS_URS_2023_02/763164636"/>
    <hyperlink ref="F3844" r:id="rId213" display="https://podminky.urs.cz/item/CS_URS_2023_02/763172322"/>
    <hyperlink ref="F3913" r:id="rId214" display="https://podminky.urs.cz/item/CS_URS_2023_02/998763402"/>
    <hyperlink ref="F3917" r:id="rId215" display="https://podminky.urs.cz/item/CS_URS_2023_02/764011620"/>
    <hyperlink ref="F3933" r:id="rId216" display="https://podminky.urs.cz/item/CS_URS_2023_02/764216602"/>
    <hyperlink ref="F3938" r:id="rId217" display="https://podminky.urs.cz/item/CS_URS_2023_02/764216604"/>
    <hyperlink ref="F3945" r:id="rId218" display="https://podminky.urs.cz/item/CS_URS_2023_02/764218611"/>
    <hyperlink ref="F3950" r:id="rId219" display="https://podminky.urs.cz/item/CS_URS_2023_02/764518623"/>
    <hyperlink ref="F3957" r:id="rId220" display="https://podminky.urs.cz/item/CS_URS_2023_02/998764202"/>
    <hyperlink ref="F4206" r:id="rId221" display="https://podminky.urs.cz/item/CS_URS_2023_02/771111011"/>
    <hyperlink ref="F4239" r:id="rId222" display="https://podminky.urs.cz/item/CS_URS_2023_02/771121011"/>
    <hyperlink ref="F4242" r:id="rId223" display="https://podminky.urs.cz/item/CS_URS_2023_02/771161011"/>
    <hyperlink ref="F4253" r:id="rId224" display="https://podminky.urs.cz/item/CS_URS_2023_02/771161021"/>
    <hyperlink ref="F4261" r:id="rId225" display="https://podminky.urs.cz/item/CS_URS_2023_02/771274313"/>
    <hyperlink ref="F4266" r:id="rId226" display="https://podminky.urs.cz/item/CS_URS_2023_02/771274332"/>
    <hyperlink ref="F4278" r:id="rId227" display="https://podminky.urs.cz/item/CS_URS_2023_02/771574419"/>
    <hyperlink ref="F4286" r:id="rId228" display="https://podminky.urs.cz/item/CS_URS_2023_02/998771202"/>
    <hyperlink ref="F4290" r:id="rId229" display="https://podminky.urs.cz/item/CS_URS_2023_02/772231312"/>
    <hyperlink ref="F4308" r:id="rId230" display="https://podminky.urs.cz/item/CS_URS_2023_02/772231423"/>
    <hyperlink ref="F4316" r:id="rId231" display="https://podminky.urs.cz/item/CS_URS_2023_02/772421133"/>
    <hyperlink ref="F4321" r:id="rId232" display="https://podminky.urs.cz/item/CS_URS_2023_02/772422133"/>
    <hyperlink ref="F4329" r:id="rId233" display="https://podminky.urs.cz/item/CS_URS_2023_02/772521240"/>
    <hyperlink ref="F4334" r:id="rId234" display="https://podminky.urs.cz/item/CS_URS_2023_02/772991111"/>
    <hyperlink ref="F4337" r:id="rId235" display="https://podminky.urs.cz/item/CS_URS_2023_02/772991411"/>
    <hyperlink ref="F4340" r:id="rId236" display="https://podminky.urs.cz/item/CS_URS_2023_02/772991422"/>
    <hyperlink ref="F4345" r:id="rId237" display="https://podminky.urs.cz/item/CS_URS_2023_02/998772202"/>
    <hyperlink ref="F4349" r:id="rId238" display="https://podminky.urs.cz/item/CS_URS_2023_02/775111112"/>
    <hyperlink ref="F4354" r:id="rId239" display="https://podminky.urs.cz/item/CS_URS_2023_02/775111311"/>
    <hyperlink ref="F4357" r:id="rId240" display="https://podminky.urs.cz/item/CS_URS_2023_02/775541161"/>
    <hyperlink ref="F4364" r:id="rId241" display="https://podminky.urs.cz/item/CS_URS_2023_02/775591191"/>
    <hyperlink ref="F4371" r:id="rId242" display="https://podminky.urs.cz/item/CS_URS_2023_02/998775202"/>
    <hyperlink ref="F4375" r:id="rId243" display="https://podminky.urs.cz/item/CS_URS_2023_02/781121011"/>
    <hyperlink ref="F4437" r:id="rId244" display="https://podminky.urs.cz/item/CS_URS_2023_02/781474118"/>
    <hyperlink ref="F4502" r:id="rId245" display="https://podminky.urs.cz/item/CS_URS_2023_02/781492211"/>
    <hyperlink ref="F4524" r:id="rId246" display="https://podminky.urs.cz/item/CS_URS_2023_02/781492251"/>
    <hyperlink ref="F4580" r:id="rId247" display="https://podminky.urs.cz/item/CS_URS_2023_02/781495115"/>
    <hyperlink ref="F4636" r:id="rId248" display="https://podminky.urs.cz/item/CS_URS_2023_02/998781202"/>
    <hyperlink ref="F4640" r:id="rId249" display="https://podminky.urs.cz/item/CS_URS_2023_02/783823135"/>
    <hyperlink ref="F4655" r:id="rId250" display="https://podminky.urs.cz/item/CS_URS_2023_02/783826615"/>
    <hyperlink ref="F4672" r:id="rId251" display="https://podminky.urs.cz/item/CS_URS_2023_02/783827125"/>
    <hyperlink ref="F4679" r:id="rId252" display="https://podminky.urs.cz/item/CS_URS_2023_02/783846523"/>
    <hyperlink ref="F4706" r:id="rId253" display="https://podminky.urs.cz/item/CS_URS_2023_02/783901453"/>
    <hyperlink ref="F4714" r:id="rId254" display="https://podminky.urs.cz/item/CS_URS_2023_02/783943161"/>
    <hyperlink ref="F4722" r:id="rId255" display="https://podminky.urs.cz/item/CS_URS_2023_02/783947161"/>
    <hyperlink ref="F4731" r:id="rId256" display="https://podminky.urs.cz/item/CS_URS_2023_02/784111011"/>
    <hyperlink ref="F4865" r:id="rId257" display="https://podminky.urs.cz/item/CS_URS_2023_02/784181101"/>
    <hyperlink ref="F4868" r:id="rId258" display="https://podminky.urs.cz/item/CS_URS_2023_02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5108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ROUND(J92,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ROUND((SUM(BE92:BE465)),  2)</f>
        <v>0</v>
      </c>
      <c r="G35" s="40"/>
      <c r="H35" s="40"/>
      <c r="I35" s="160">
        <v>0.20999999999999999</v>
      </c>
      <c r="J35" s="159">
        <f>ROUND(((SUM(BE92:BE465))*I35),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ROUND((SUM(BF92:BF465)),  2)</f>
        <v>0</v>
      </c>
      <c r="G36" s="40"/>
      <c r="H36" s="40"/>
      <c r="I36" s="160">
        <v>0.14999999999999999</v>
      </c>
      <c r="J36" s="159">
        <f>ROUND(((SUM(BF92:BF465))*I36),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ROUND((SUM(BG92:BG465)),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ROUND((SUM(BH92:BH465)),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ROUND((SUM(BI92:BI465)),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ROU2322 - Zdravotechnika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J94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7"/>
      <c r="C66" s="178"/>
      <c r="D66" s="179" t="s">
        <v>5109</v>
      </c>
      <c r="E66" s="180"/>
      <c r="F66" s="180"/>
      <c r="G66" s="180"/>
      <c r="H66" s="180"/>
      <c r="I66" s="180"/>
      <c r="J66" s="181">
        <f>J121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5110</v>
      </c>
      <c r="E67" s="180"/>
      <c r="F67" s="180"/>
      <c r="G67" s="180"/>
      <c r="H67" s="180"/>
      <c r="I67" s="180"/>
      <c r="J67" s="181">
        <f>J136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5111</v>
      </c>
      <c r="E68" s="180"/>
      <c r="F68" s="180"/>
      <c r="G68" s="180"/>
      <c r="H68" s="180"/>
      <c r="I68" s="180"/>
      <c r="J68" s="181">
        <f>J143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5112</v>
      </c>
      <c r="E69" s="180"/>
      <c r="F69" s="180"/>
      <c r="G69" s="180"/>
      <c r="H69" s="180"/>
      <c r="I69" s="180"/>
      <c r="J69" s="181">
        <f>J234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5113</v>
      </c>
      <c r="E70" s="180"/>
      <c r="F70" s="180"/>
      <c r="G70" s="180"/>
      <c r="H70" s="180"/>
      <c r="I70" s="180"/>
      <c r="J70" s="181">
        <f>J363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165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Projekt budovy v Čechově ulici ve Šlapanicích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589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590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ROU2322 - Zdravotechnika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Šlapanice</v>
      </c>
      <c r="G86" s="42"/>
      <c r="H86" s="42"/>
      <c r="I86" s="34" t="s">
        <v>23</v>
      </c>
      <c r="J86" s="74" t="str">
        <f>IF(J14="","",J14)</f>
        <v>3. 9. 2023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>Město Šlapanice</v>
      </c>
      <c r="G88" s="42"/>
      <c r="H88" s="42"/>
      <c r="I88" s="34" t="s">
        <v>31</v>
      </c>
      <c r="J88" s="38" t="str">
        <f>E23</f>
        <v>Studio Zlamal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IF(E20="","",E20)</f>
        <v>Vyplň údaj</v>
      </c>
      <c r="G89" s="42"/>
      <c r="H89" s="42"/>
      <c r="I89" s="34" t="s">
        <v>34</v>
      </c>
      <c r="J89" s="38" t="str">
        <f>E26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166</v>
      </c>
      <c r="D91" s="191" t="s">
        <v>57</v>
      </c>
      <c r="E91" s="191" t="s">
        <v>53</v>
      </c>
      <c r="F91" s="191" t="s">
        <v>54</v>
      </c>
      <c r="G91" s="191" t="s">
        <v>167</v>
      </c>
      <c r="H91" s="191" t="s">
        <v>168</v>
      </c>
      <c r="I91" s="191" t="s">
        <v>169</v>
      </c>
      <c r="J91" s="191" t="s">
        <v>158</v>
      </c>
      <c r="K91" s="192" t="s">
        <v>170</v>
      </c>
      <c r="L91" s="193"/>
      <c r="M91" s="94" t="s">
        <v>19</v>
      </c>
      <c r="N91" s="95" t="s">
        <v>42</v>
      </c>
      <c r="O91" s="95" t="s">
        <v>171</v>
      </c>
      <c r="P91" s="95" t="s">
        <v>172</v>
      </c>
      <c r="Q91" s="95" t="s">
        <v>173</v>
      </c>
      <c r="R91" s="95" t="s">
        <v>174</v>
      </c>
      <c r="S91" s="95" t="s">
        <v>175</v>
      </c>
      <c r="T91" s="96" t="s">
        <v>176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177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P93+P121+P136+P143+P234+P363</f>
        <v>0</v>
      </c>
      <c r="Q92" s="98"/>
      <c r="R92" s="196">
        <f>R93+R121+R136+R143+R234+R363</f>
        <v>0</v>
      </c>
      <c r="S92" s="98"/>
      <c r="T92" s="197">
        <f>T93+T121+T136+T143+T234+T363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159</v>
      </c>
      <c r="BK92" s="198">
        <f>BK93+BK121+BK136+BK143+BK234+BK363</f>
        <v>0</v>
      </c>
    </row>
    <row r="93" s="12" customFormat="1" ht="25.92" customHeight="1">
      <c r="A93" s="12"/>
      <c r="B93" s="199"/>
      <c r="C93" s="200"/>
      <c r="D93" s="201" t="s">
        <v>71</v>
      </c>
      <c r="E93" s="202" t="s">
        <v>178</v>
      </c>
      <c r="F93" s="202" t="s">
        <v>179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</f>
        <v>0</v>
      </c>
      <c r="Q93" s="207"/>
      <c r="R93" s="208">
        <f>R94</f>
        <v>0</v>
      </c>
      <c r="S93" s="207"/>
      <c r="T93" s="209">
        <f>T94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71</v>
      </c>
      <c r="AU93" s="211" t="s">
        <v>72</v>
      </c>
      <c r="AY93" s="210" t="s">
        <v>180</v>
      </c>
      <c r="BK93" s="212">
        <f>BK94</f>
        <v>0</v>
      </c>
    </row>
    <row r="94" s="12" customFormat="1" ht="22.8" customHeight="1">
      <c r="A94" s="12"/>
      <c r="B94" s="199"/>
      <c r="C94" s="200"/>
      <c r="D94" s="201" t="s">
        <v>71</v>
      </c>
      <c r="E94" s="213" t="s">
        <v>80</v>
      </c>
      <c r="F94" s="213" t="s">
        <v>181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SUM(P95:P120)</f>
        <v>0</v>
      </c>
      <c r="Q94" s="207"/>
      <c r="R94" s="208">
        <f>SUM(R95:R120)</f>
        <v>0</v>
      </c>
      <c r="S94" s="207"/>
      <c r="T94" s="209">
        <f>SUM(T95:T120)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71</v>
      </c>
      <c r="AU94" s="211" t="s">
        <v>80</v>
      </c>
      <c r="AY94" s="210" t="s">
        <v>180</v>
      </c>
      <c r="BK94" s="212">
        <f>SUM(BK95:BK120)</f>
        <v>0</v>
      </c>
    </row>
    <row r="95" s="2" customFormat="1" ht="16.5" customHeight="1">
      <c r="A95" s="40"/>
      <c r="B95" s="41"/>
      <c r="C95" s="215" t="s">
        <v>80</v>
      </c>
      <c r="D95" s="215" t="s">
        <v>182</v>
      </c>
      <c r="E95" s="216" t="s">
        <v>5114</v>
      </c>
      <c r="F95" s="217" t="s">
        <v>5115</v>
      </c>
      <c r="G95" s="218" t="s">
        <v>250</v>
      </c>
      <c r="H95" s="219">
        <v>270.30000000000001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43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187</v>
      </c>
      <c r="AT95" s="226" t="s">
        <v>182</v>
      </c>
      <c r="AU95" s="226" t="s">
        <v>82</v>
      </c>
      <c r="AY95" s="19" t="s">
        <v>180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187</v>
      </c>
      <c r="BM95" s="226" t="s">
        <v>5116</v>
      </c>
    </row>
    <row r="96" s="2" customFormat="1">
      <c r="A96" s="40"/>
      <c r="B96" s="41"/>
      <c r="C96" s="42"/>
      <c r="D96" s="228" t="s">
        <v>189</v>
      </c>
      <c r="E96" s="42"/>
      <c r="F96" s="229" t="s">
        <v>5115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189</v>
      </c>
      <c r="AU96" s="19" t="s">
        <v>82</v>
      </c>
    </row>
    <row r="97" s="2" customFormat="1" ht="16.5" customHeight="1">
      <c r="A97" s="40"/>
      <c r="B97" s="41"/>
      <c r="C97" s="215" t="s">
        <v>82</v>
      </c>
      <c r="D97" s="215" t="s">
        <v>182</v>
      </c>
      <c r="E97" s="216" t="s">
        <v>5117</v>
      </c>
      <c r="F97" s="217" t="s">
        <v>5118</v>
      </c>
      <c r="G97" s="218" t="s">
        <v>185</v>
      </c>
      <c r="H97" s="219">
        <v>202.19999999999999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43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187</v>
      </c>
      <c r="AT97" s="226" t="s">
        <v>182</v>
      </c>
      <c r="AU97" s="226" t="s">
        <v>82</v>
      </c>
      <c r="AY97" s="19" t="s">
        <v>180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187</v>
      </c>
      <c r="BM97" s="226" t="s">
        <v>5119</v>
      </c>
    </row>
    <row r="98" s="2" customFormat="1">
      <c r="A98" s="40"/>
      <c r="B98" s="41"/>
      <c r="C98" s="42"/>
      <c r="D98" s="228" t="s">
        <v>189</v>
      </c>
      <c r="E98" s="42"/>
      <c r="F98" s="229" t="s">
        <v>5118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189</v>
      </c>
      <c r="AU98" s="19" t="s">
        <v>82</v>
      </c>
    </row>
    <row r="99" s="2" customFormat="1" ht="16.5" customHeight="1">
      <c r="A99" s="40"/>
      <c r="B99" s="41"/>
      <c r="C99" s="215" t="s">
        <v>100</v>
      </c>
      <c r="D99" s="215" t="s">
        <v>182</v>
      </c>
      <c r="E99" s="216" t="s">
        <v>5120</v>
      </c>
      <c r="F99" s="217" t="s">
        <v>5121</v>
      </c>
      <c r="G99" s="218" t="s">
        <v>185</v>
      </c>
      <c r="H99" s="219">
        <v>283.80000000000001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43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187</v>
      </c>
      <c r="AT99" s="226" t="s">
        <v>182</v>
      </c>
      <c r="AU99" s="226" t="s">
        <v>82</v>
      </c>
      <c r="AY99" s="19" t="s">
        <v>180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187</v>
      </c>
      <c r="BM99" s="226" t="s">
        <v>5122</v>
      </c>
    </row>
    <row r="100" s="2" customFormat="1">
      <c r="A100" s="40"/>
      <c r="B100" s="41"/>
      <c r="C100" s="42"/>
      <c r="D100" s="228" t="s">
        <v>189</v>
      </c>
      <c r="E100" s="42"/>
      <c r="F100" s="229" t="s">
        <v>5121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189</v>
      </c>
      <c r="AU100" s="19" t="s">
        <v>82</v>
      </c>
    </row>
    <row r="101" s="2" customFormat="1" ht="16.5" customHeight="1">
      <c r="A101" s="40"/>
      <c r="B101" s="41"/>
      <c r="C101" s="215" t="s">
        <v>187</v>
      </c>
      <c r="D101" s="215" t="s">
        <v>182</v>
      </c>
      <c r="E101" s="216" t="s">
        <v>5123</v>
      </c>
      <c r="F101" s="217" t="s">
        <v>5124</v>
      </c>
      <c r="G101" s="218" t="s">
        <v>185</v>
      </c>
      <c r="H101" s="219">
        <v>202.19999999999999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187</v>
      </c>
      <c r="AT101" s="226" t="s">
        <v>182</v>
      </c>
      <c r="AU101" s="226" t="s">
        <v>82</v>
      </c>
      <c r="AY101" s="19" t="s">
        <v>180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187</v>
      </c>
      <c r="BM101" s="226" t="s">
        <v>5125</v>
      </c>
    </row>
    <row r="102" s="2" customFormat="1">
      <c r="A102" s="40"/>
      <c r="B102" s="41"/>
      <c r="C102" s="42"/>
      <c r="D102" s="228" t="s">
        <v>189</v>
      </c>
      <c r="E102" s="42"/>
      <c r="F102" s="229" t="s">
        <v>5124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189</v>
      </c>
      <c r="AU102" s="19" t="s">
        <v>82</v>
      </c>
    </row>
    <row r="103" s="2" customFormat="1" ht="16.5" customHeight="1">
      <c r="A103" s="40"/>
      <c r="B103" s="41"/>
      <c r="C103" s="215" t="s">
        <v>211</v>
      </c>
      <c r="D103" s="215" t="s">
        <v>182</v>
      </c>
      <c r="E103" s="216" t="s">
        <v>5126</v>
      </c>
      <c r="F103" s="217" t="s">
        <v>5127</v>
      </c>
      <c r="G103" s="218" t="s">
        <v>185</v>
      </c>
      <c r="H103" s="219">
        <v>283.80000000000001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187</v>
      </c>
      <c r="AT103" s="226" t="s">
        <v>182</v>
      </c>
      <c r="AU103" s="226" t="s">
        <v>82</v>
      </c>
      <c r="AY103" s="19" t="s">
        <v>180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187</v>
      </c>
      <c r="BM103" s="226" t="s">
        <v>5128</v>
      </c>
    </row>
    <row r="104" s="2" customFormat="1">
      <c r="A104" s="40"/>
      <c r="B104" s="41"/>
      <c r="C104" s="42"/>
      <c r="D104" s="228" t="s">
        <v>189</v>
      </c>
      <c r="E104" s="42"/>
      <c r="F104" s="229" t="s">
        <v>5127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189</v>
      </c>
      <c r="AU104" s="19" t="s">
        <v>82</v>
      </c>
    </row>
    <row r="105" s="2" customFormat="1" ht="16.5" customHeight="1">
      <c r="A105" s="40"/>
      <c r="B105" s="41"/>
      <c r="C105" s="215" t="s">
        <v>217</v>
      </c>
      <c r="D105" s="215" t="s">
        <v>182</v>
      </c>
      <c r="E105" s="216" t="s">
        <v>5129</v>
      </c>
      <c r="F105" s="217" t="s">
        <v>5130</v>
      </c>
      <c r="G105" s="218" t="s">
        <v>250</v>
      </c>
      <c r="H105" s="219">
        <v>97.799999999999997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43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187</v>
      </c>
      <c r="AT105" s="226" t="s">
        <v>182</v>
      </c>
      <c r="AU105" s="226" t="s">
        <v>82</v>
      </c>
      <c r="AY105" s="19" t="s">
        <v>180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187</v>
      </c>
      <c r="BM105" s="226" t="s">
        <v>5131</v>
      </c>
    </row>
    <row r="106" s="2" customFormat="1">
      <c r="A106" s="40"/>
      <c r="B106" s="41"/>
      <c r="C106" s="42"/>
      <c r="D106" s="228" t="s">
        <v>189</v>
      </c>
      <c r="E106" s="42"/>
      <c r="F106" s="229" t="s">
        <v>5130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189</v>
      </c>
      <c r="AU106" s="19" t="s">
        <v>82</v>
      </c>
    </row>
    <row r="107" s="2" customFormat="1" ht="16.5" customHeight="1">
      <c r="A107" s="40"/>
      <c r="B107" s="41"/>
      <c r="C107" s="215" t="s">
        <v>224</v>
      </c>
      <c r="D107" s="215" t="s">
        <v>182</v>
      </c>
      <c r="E107" s="216" t="s">
        <v>5132</v>
      </c>
      <c r="F107" s="217" t="s">
        <v>5133</v>
      </c>
      <c r="G107" s="218" t="s">
        <v>250</v>
      </c>
      <c r="H107" s="219">
        <v>172.5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43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187</v>
      </c>
      <c r="AT107" s="226" t="s">
        <v>182</v>
      </c>
      <c r="AU107" s="226" t="s">
        <v>82</v>
      </c>
      <c r="AY107" s="19" t="s">
        <v>180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187</v>
      </c>
      <c r="BM107" s="226" t="s">
        <v>5134</v>
      </c>
    </row>
    <row r="108" s="2" customFormat="1">
      <c r="A108" s="40"/>
      <c r="B108" s="41"/>
      <c r="C108" s="42"/>
      <c r="D108" s="228" t="s">
        <v>189</v>
      </c>
      <c r="E108" s="42"/>
      <c r="F108" s="229" t="s">
        <v>5133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189</v>
      </c>
      <c r="AU108" s="19" t="s">
        <v>82</v>
      </c>
    </row>
    <row r="109" s="2" customFormat="1" ht="16.5" customHeight="1">
      <c r="A109" s="40"/>
      <c r="B109" s="41"/>
      <c r="C109" s="215" t="s">
        <v>232</v>
      </c>
      <c r="D109" s="215" t="s">
        <v>182</v>
      </c>
      <c r="E109" s="216" t="s">
        <v>5135</v>
      </c>
      <c r="F109" s="217" t="s">
        <v>5136</v>
      </c>
      <c r="G109" s="218" t="s">
        <v>250</v>
      </c>
      <c r="H109" s="219">
        <v>133.40000000000001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43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187</v>
      </c>
      <c r="AT109" s="226" t="s">
        <v>182</v>
      </c>
      <c r="AU109" s="226" t="s">
        <v>82</v>
      </c>
      <c r="AY109" s="19" t="s">
        <v>180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187</v>
      </c>
      <c r="BM109" s="226" t="s">
        <v>5137</v>
      </c>
    </row>
    <row r="110" s="2" customFormat="1">
      <c r="A110" s="40"/>
      <c r="B110" s="41"/>
      <c r="C110" s="42"/>
      <c r="D110" s="228" t="s">
        <v>189</v>
      </c>
      <c r="E110" s="42"/>
      <c r="F110" s="229" t="s">
        <v>5136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189</v>
      </c>
      <c r="AU110" s="19" t="s">
        <v>82</v>
      </c>
    </row>
    <row r="111" s="2" customFormat="1" ht="16.5" customHeight="1">
      <c r="A111" s="40"/>
      <c r="B111" s="41"/>
      <c r="C111" s="215" t="s">
        <v>240</v>
      </c>
      <c r="D111" s="215" t="s">
        <v>182</v>
      </c>
      <c r="E111" s="216" t="s">
        <v>5138</v>
      </c>
      <c r="F111" s="217" t="s">
        <v>5139</v>
      </c>
      <c r="G111" s="218" t="s">
        <v>250</v>
      </c>
      <c r="H111" s="219">
        <v>133.40000000000001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187</v>
      </c>
      <c r="AT111" s="226" t="s">
        <v>182</v>
      </c>
      <c r="AU111" s="226" t="s">
        <v>82</v>
      </c>
      <c r="AY111" s="19" t="s">
        <v>180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187</v>
      </c>
      <c r="BM111" s="226" t="s">
        <v>5140</v>
      </c>
    </row>
    <row r="112" s="2" customFormat="1">
      <c r="A112" s="40"/>
      <c r="B112" s="41"/>
      <c r="C112" s="42"/>
      <c r="D112" s="228" t="s">
        <v>189</v>
      </c>
      <c r="E112" s="42"/>
      <c r="F112" s="229" t="s">
        <v>5139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189</v>
      </c>
      <c r="AU112" s="19" t="s">
        <v>82</v>
      </c>
    </row>
    <row r="113" s="2" customFormat="1" ht="16.5" customHeight="1">
      <c r="A113" s="40"/>
      <c r="B113" s="41"/>
      <c r="C113" s="215" t="s">
        <v>247</v>
      </c>
      <c r="D113" s="215" t="s">
        <v>182</v>
      </c>
      <c r="E113" s="216" t="s">
        <v>5141</v>
      </c>
      <c r="F113" s="217" t="s">
        <v>5142</v>
      </c>
      <c r="G113" s="218" t="s">
        <v>250</v>
      </c>
      <c r="H113" s="219">
        <v>133.40000000000001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187</v>
      </c>
      <c r="AT113" s="226" t="s">
        <v>182</v>
      </c>
      <c r="AU113" s="226" t="s">
        <v>82</v>
      </c>
      <c r="AY113" s="19" t="s">
        <v>180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187</v>
      </c>
      <c r="BM113" s="226" t="s">
        <v>5143</v>
      </c>
    </row>
    <row r="114" s="2" customFormat="1">
      <c r="A114" s="40"/>
      <c r="B114" s="41"/>
      <c r="C114" s="42"/>
      <c r="D114" s="228" t="s">
        <v>189</v>
      </c>
      <c r="E114" s="42"/>
      <c r="F114" s="229" t="s">
        <v>5142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189</v>
      </c>
      <c r="AU114" s="19" t="s">
        <v>82</v>
      </c>
    </row>
    <row r="115" s="2" customFormat="1" ht="16.5" customHeight="1">
      <c r="A115" s="40"/>
      <c r="B115" s="41"/>
      <c r="C115" s="215" t="s">
        <v>257</v>
      </c>
      <c r="D115" s="215" t="s">
        <v>182</v>
      </c>
      <c r="E115" s="216" t="s">
        <v>5144</v>
      </c>
      <c r="F115" s="217" t="s">
        <v>5145</v>
      </c>
      <c r="G115" s="218" t="s">
        <v>250</v>
      </c>
      <c r="H115" s="219">
        <v>136.90000000000001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43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187</v>
      </c>
      <c r="AT115" s="226" t="s">
        <v>182</v>
      </c>
      <c r="AU115" s="226" t="s">
        <v>82</v>
      </c>
      <c r="AY115" s="19" t="s">
        <v>180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187</v>
      </c>
      <c r="BM115" s="226" t="s">
        <v>5146</v>
      </c>
    </row>
    <row r="116" s="2" customFormat="1">
      <c r="A116" s="40"/>
      <c r="B116" s="41"/>
      <c r="C116" s="42"/>
      <c r="D116" s="228" t="s">
        <v>189</v>
      </c>
      <c r="E116" s="42"/>
      <c r="F116" s="229" t="s">
        <v>5145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189</v>
      </c>
      <c r="AU116" s="19" t="s">
        <v>82</v>
      </c>
    </row>
    <row r="117" s="2" customFormat="1" ht="16.5" customHeight="1">
      <c r="A117" s="40"/>
      <c r="B117" s="41"/>
      <c r="C117" s="215" t="s">
        <v>263</v>
      </c>
      <c r="D117" s="215" t="s">
        <v>182</v>
      </c>
      <c r="E117" s="216" t="s">
        <v>5147</v>
      </c>
      <c r="F117" s="217" t="s">
        <v>5148</v>
      </c>
      <c r="G117" s="218" t="s">
        <v>250</v>
      </c>
      <c r="H117" s="219">
        <v>58.200000000000003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187</v>
      </c>
      <c r="AT117" s="226" t="s">
        <v>182</v>
      </c>
      <c r="AU117" s="226" t="s">
        <v>82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187</v>
      </c>
      <c r="BM117" s="226" t="s">
        <v>5149</v>
      </c>
    </row>
    <row r="118" s="2" customFormat="1">
      <c r="A118" s="40"/>
      <c r="B118" s="41"/>
      <c r="C118" s="42"/>
      <c r="D118" s="228" t="s">
        <v>189</v>
      </c>
      <c r="E118" s="42"/>
      <c r="F118" s="229" t="s">
        <v>5148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189</v>
      </c>
      <c r="AU118" s="19" t="s">
        <v>82</v>
      </c>
    </row>
    <row r="119" s="2" customFormat="1" ht="16.5" customHeight="1">
      <c r="A119" s="40"/>
      <c r="B119" s="41"/>
      <c r="C119" s="215" t="s">
        <v>269</v>
      </c>
      <c r="D119" s="215" t="s">
        <v>182</v>
      </c>
      <c r="E119" s="216" t="s">
        <v>5150</v>
      </c>
      <c r="F119" s="217" t="s">
        <v>5151</v>
      </c>
      <c r="G119" s="218" t="s">
        <v>250</v>
      </c>
      <c r="H119" s="219">
        <v>133.40000000000001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187</v>
      </c>
      <c r="AT119" s="226" t="s">
        <v>182</v>
      </c>
      <c r="AU119" s="226" t="s">
        <v>82</v>
      </c>
      <c r="AY119" s="19" t="s">
        <v>180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187</v>
      </c>
      <c r="BM119" s="226" t="s">
        <v>5152</v>
      </c>
    </row>
    <row r="120" s="2" customFormat="1">
      <c r="A120" s="40"/>
      <c r="B120" s="41"/>
      <c r="C120" s="42"/>
      <c r="D120" s="228" t="s">
        <v>189</v>
      </c>
      <c r="E120" s="42"/>
      <c r="F120" s="229" t="s">
        <v>5151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189</v>
      </c>
      <c r="AU120" s="19" t="s">
        <v>82</v>
      </c>
    </row>
    <row r="121" s="12" customFormat="1" ht="25.92" customHeight="1">
      <c r="A121" s="12"/>
      <c r="B121" s="199"/>
      <c r="C121" s="200"/>
      <c r="D121" s="201" t="s">
        <v>71</v>
      </c>
      <c r="E121" s="202" t="s">
        <v>232</v>
      </c>
      <c r="F121" s="202" t="s">
        <v>5153</v>
      </c>
      <c r="G121" s="200"/>
      <c r="H121" s="200"/>
      <c r="I121" s="203"/>
      <c r="J121" s="204">
        <f>BK121</f>
        <v>0</v>
      </c>
      <c r="K121" s="200"/>
      <c r="L121" s="205"/>
      <c r="M121" s="206"/>
      <c r="N121" s="207"/>
      <c r="O121" s="207"/>
      <c r="P121" s="208">
        <f>SUM(P122:P135)</f>
        <v>0</v>
      </c>
      <c r="Q121" s="207"/>
      <c r="R121" s="208">
        <f>SUM(R122:R135)</f>
        <v>0</v>
      </c>
      <c r="S121" s="207"/>
      <c r="T121" s="209">
        <f>SUM(T122:T135)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0" t="s">
        <v>80</v>
      </c>
      <c r="AT121" s="211" t="s">
        <v>71</v>
      </c>
      <c r="AU121" s="211" t="s">
        <v>72</v>
      </c>
      <c r="AY121" s="210" t="s">
        <v>180</v>
      </c>
      <c r="BK121" s="212">
        <f>SUM(BK122:BK135)</f>
        <v>0</v>
      </c>
    </row>
    <row r="122" s="2" customFormat="1" ht="16.5" customHeight="1">
      <c r="A122" s="40"/>
      <c r="B122" s="41"/>
      <c r="C122" s="215" t="s">
        <v>275</v>
      </c>
      <c r="D122" s="215" t="s">
        <v>182</v>
      </c>
      <c r="E122" s="216" t="s">
        <v>5154</v>
      </c>
      <c r="F122" s="217" t="s">
        <v>5155</v>
      </c>
      <c r="G122" s="218" t="s">
        <v>197</v>
      </c>
      <c r="H122" s="219">
        <v>3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187</v>
      </c>
      <c r="AT122" s="226" t="s">
        <v>182</v>
      </c>
      <c r="AU122" s="226" t="s">
        <v>80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187</v>
      </c>
      <c r="BM122" s="226" t="s">
        <v>5156</v>
      </c>
    </row>
    <row r="123" s="2" customFormat="1">
      <c r="A123" s="40"/>
      <c r="B123" s="41"/>
      <c r="C123" s="42"/>
      <c r="D123" s="228" t="s">
        <v>189</v>
      </c>
      <c r="E123" s="42"/>
      <c r="F123" s="229" t="s">
        <v>5155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189</v>
      </c>
      <c r="AU123" s="19" t="s">
        <v>80</v>
      </c>
    </row>
    <row r="124" s="2" customFormat="1" ht="16.5" customHeight="1">
      <c r="A124" s="40"/>
      <c r="B124" s="41"/>
      <c r="C124" s="215" t="s">
        <v>8</v>
      </c>
      <c r="D124" s="215" t="s">
        <v>182</v>
      </c>
      <c r="E124" s="216" t="s">
        <v>5157</v>
      </c>
      <c r="F124" s="217" t="s">
        <v>5158</v>
      </c>
      <c r="G124" s="218" t="s">
        <v>197</v>
      </c>
      <c r="H124" s="219">
        <v>3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187</v>
      </c>
      <c r="AT124" s="226" t="s">
        <v>182</v>
      </c>
      <c r="AU124" s="226" t="s">
        <v>80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187</v>
      </c>
      <c r="BM124" s="226" t="s">
        <v>5159</v>
      </c>
    </row>
    <row r="125" s="2" customFormat="1">
      <c r="A125" s="40"/>
      <c r="B125" s="41"/>
      <c r="C125" s="42"/>
      <c r="D125" s="228" t="s">
        <v>189</v>
      </c>
      <c r="E125" s="42"/>
      <c r="F125" s="229" t="s">
        <v>5158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189</v>
      </c>
      <c r="AU125" s="19" t="s">
        <v>80</v>
      </c>
    </row>
    <row r="126" s="2" customFormat="1" ht="16.5" customHeight="1">
      <c r="A126" s="40"/>
      <c r="B126" s="41"/>
      <c r="C126" s="215" t="s">
        <v>286</v>
      </c>
      <c r="D126" s="215" t="s">
        <v>182</v>
      </c>
      <c r="E126" s="216" t="s">
        <v>5160</v>
      </c>
      <c r="F126" s="217" t="s">
        <v>5161</v>
      </c>
      <c r="G126" s="218" t="s">
        <v>197</v>
      </c>
      <c r="H126" s="219">
        <v>3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187</v>
      </c>
      <c r="AT126" s="226" t="s">
        <v>182</v>
      </c>
      <c r="AU126" s="226" t="s">
        <v>80</v>
      </c>
      <c r="AY126" s="19" t="s">
        <v>180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187</v>
      </c>
      <c r="BM126" s="226" t="s">
        <v>5162</v>
      </c>
    </row>
    <row r="127" s="2" customFormat="1">
      <c r="A127" s="40"/>
      <c r="B127" s="41"/>
      <c r="C127" s="42"/>
      <c r="D127" s="228" t="s">
        <v>189</v>
      </c>
      <c r="E127" s="42"/>
      <c r="F127" s="229" t="s">
        <v>5161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189</v>
      </c>
      <c r="AU127" s="19" t="s">
        <v>80</v>
      </c>
    </row>
    <row r="128" s="2" customFormat="1" ht="16.5" customHeight="1">
      <c r="A128" s="40"/>
      <c r="B128" s="41"/>
      <c r="C128" s="215" t="s">
        <v>292</v>
      </c>
      <c r="D128" s="215" t="s">
        <v>182</v>
      </c>
      <c r="E128" s="216" t="s">
        <v>5163</v>
      </c>
      <c r="F128" s="217" t="s">
        <v>5164</v>
      </c>
      <c r="G128" s="218" t="s">
        <v>197</v>
      </c>
      <c r="H128" s="219">
        <v>3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187</v>
      </c>
      <c r="AT128" s="226" t="s">
        <v>182</v>
      </c>
      <c r="AU128" s="226" t="s">
        <v>80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187</v>
      </c>
      <c r="BM128" s="226" t="s">
        <v>5165</v>
      </c>
    </row>
    <row r="129" s="2" customFormat="1">
      <c r="A129" s="40"/>
      <c r="B129" s="41"/>
      <c r="C129" s="42"/>
      <c r="D129" s="228" t="s">
        <v>189</v>
      </c>
      <c r="E129" s="42"/>
      <c r="F129" s="229" t="s">
        <v>5164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189</v>
      </c>
      <c r="AU129" s="19" t="s">
        <v>80</v>
      </c>
    </row>
    <row r="130" s="2" customFormat="1" ht="16.5" customHeight="1">
      <c r="A130" s="40"/>
      <c r="B130" s="41"/>
      <c r="C130" s="215" t="s">
        <v>298</v>
      </c>
      <c r="D130" s="215" t="s">
        <v>182</v>
      </c>
      <c r="E130" s="216" t="s">
        <v>5166</v>
      </c>
      <c r="F130" s="217" t="s">
        <v>5167</v>
      </c>
      <c r="G130" s="218" t="s">
        <v>197</v>
      </c>
      <c r="H130" s="219">
        <v>1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187</v>
      </c>
      <c r="AT130" s="226" t="s">
        <v>182</v>
      </c>
      <c r="AU130" s="226" t="s">
        <v>80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187</v>
      </c>
      <c r="BM130" s="226" t="s">
        <v>5168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5169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80</v>
      </c>
    </row>
    <row r="132" s="2" customFormat="1" ht="16.5" customHeight="1">
      <c r="A132" s="40"/>
      <c r="B132" s="41"/>
      <c r="C132" s="215" t="s">
        <v>305</v>
      </c>
      <c r="D132" s="215" t="s">
        <v>182</v>
      </c>
      <c r="E132" s="216" t="s">
        <v>5170</v>
      </c>
      <c r="F132" s="217" t="s">
        <v>5171</v>
      </c>
      <c r="G132" s="218" t="s">
        <v>197</v>
      </c>
      <c r="H132" s="219">
        <v>2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187</v>
      </c>
      <c r="AT132" s="226" t="s">
        <v>182</v>
      </c>
      <c r="AU132" s="226" t="s">
        <v>80</v>
      </c>
      <c r="AY132" s="19" t="s">
        <v>180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187</v>
      </c>
      <c r="BM132" s="226" t="s">
        <v>5172</v>
      </c>
    </row>
    <row r="133" s="2" customFormat="1">
      <c r="A133" s="40"/>
      <c r="B133" s="41"/>
      <c r="C133" s="42"/>
      <c r="D133" s="228" t="s">
        <v>189</v>
      </c>
      <c r="E133" s="42"/>
      <c r="F133" s="229" t="s">
        <v>5171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189</v>
      </c>
      <c r="AU133" s="19" t="s">
        <v>80</v>
      </c>
    </row>
    <row r="134" s="2" customFormat="1" ht="16.5" customHeight="1">
      <c r="A134" s="40"/>
      <c r="B134" s="41"/>
      <c r="C134" s="215" t="s">
        <v>311</v>
      </c>
      <c r="D134" s="215" t="s">
        <v>182</v>
      </c>
      <c r="E134" s="216" t="s">
        <v>5173</v>
      </c>
      <c r="F134" s="217" t="s">
        <v>5174</v>
      </c>
      <c r="G134" s="218" t="s">
        <v>2304</v>
      </c>
      <c r="H134" s="219">
        <v>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43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187</v>
      </c>
      <c r="AT134" s="226" t="s">
        <v>182</v>
      </c>
      <c r="AU134" s="226" t="s">
        <v>80</v>
      </c>
      <c r="AY134" s="19" t="s">
        <v>180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187</v>
      </c>
      <c r="BM134" s="226" t="s">
        <v>5175</v>
      </c>
    </row>
    <row r="135" s="2" customFormat="1">
      <c r="A135" s="40"/>
      <c r="B135" s="41"/>
      <c r="C135" s="42"/>
      <c r="D135" s="228" t="s">
        <v>189</v>
      </c>
      <c r="E135" s="42"/>
      <c r="F135" s="229" t="s">
        <v>5174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189</v>
      </c>
      <c r="AU135" s="19" t="s">
        <v>80</v>
      </c>
    </row>
    <row r="136" s="12" customFormat="1" ht="25.92" customHeight="1">
      <c r="A136" s="12"/>
      <c r="B136" s="199"/>
      <c r="C136" s="200"/>
      <c r="D136" s="201" t="s">
        <v>71</v>
      </c>
      <c r="E136" s="202" t="s">
        <v>3561</v>
      </c>
      <c r="F136" s="202" t="s">
        <v>3562</v>
      </c>
      <c r="G136" s="200"/>
      <c r="H136" s="200"/>
      <c r="I136" s="203"/>
      <c r="J136" s="204">
        <f>BK136</f>
        <v>0</v>
      </c>
      <c r="K136" s="200"/>
      <c r="L136" s="205"/>
      <c r="M136" s="206"/>
      <c r="N136" s="207"/>
      <c r="O136" s="207"/>
      <c r="P136" s="208">
        <f>SUM(P137:P142)</f>
        <v>0</v>
      </c>
      <c r="Q136" s="207"/>
      <c r="R136" s="208">
        <f>SUM(R137:R142)</f>
        <v>0</v>
      </c>
      <c r="S136" s="207"/>
      <c r="T136" s="209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0" t="s">
        <v>82</v>
      </c>
      <c r="AT136" s="211" t="s">
        <v>71</v>
      </c>
      <c r="AU136" s="211" t="s">
        <v>72</v>
      </c>
      <c r="AY136" s="210" t="s">
        <v>180</v>
      </c>
      <c r="BK136" s="212">
        <f>SUM(BK137:BK142)</f>
        <v>0</v>
      </c>
    </row>
    <row r="137" s="2" customFormat="1" ht="16.5" customHeight="1">
      <c r="A137" s="40"/>
      <c r="B137" s="41"/>
      <c r="C137" s="215" t="s">
        <v>7</v>
      </c>
      <c r="D137" s="215" t="s">
        <v>182</v>
      </c>
      <c r="E137" s="216" t="s">
        <v>5176</v>
      </c>
      <c r="F137" s="217" t="s">
        <v>5177</v>
      </c>
      <c r="G137" s="218" t="s">
        <v>197</v>
      </c>
      <c r="H137" s="219">
        <v>10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286</v>
      </c>
      <c r="AT137" s="226" t="s">
        <v>182</v>
      </c>
      <c r="AU137" s="226" t="s">
        <v>80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286</v>
      </c>
      <c r="BM137" s="226" t="s">
        <v>5178</v>
      </c>
    </row>
    <row r="138" s="2" customFormat="1">
      <c r="A138" s="40"/>
      <c r="B138" s="41"/>
      <c r="C138" s="42"/>
      <c r="D138" s="228" t="s">
        <v>189</v>
      </c>
      <c r="E138" s="42"/>
      <c r="F138" s="229" t="s">
        <v>5179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189</v>
      </c>
      <c r="AU138" s="19" t="s">
        <v>80</v>
      </c>
    </row>
    <row r="139" s="2" customFormat="1" ht="16.5" customHeight="1">
      <c r="A139" s="40"/>
      <c r="B139" s="41"/>
      <c r="C139" s="215" t="s">
        <v>322</v>
      </c>
      <c r="D139" s="215" t="s">
        <v>182</v>
      </c>
      <c r="E139" s="216" t="s">
        <v>5180</v>
      </c>
      <c r="F139" s="217" t="s">
        <v>5181</v>
      </c>
      <c r="G139" s="218" t="s">
        <v>197</v>
      </c>
      <c r="H139" s="219">
        <v>25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286</v>
      </c>
      <c r="AT139" s="226" t="s">
        <v>182</v>
      </c>
      <c r="AU139" s="226" t="s">
        <v>80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286</v>
      </c>
      <c r="BM139" s="226" t="s">
        <v>5182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5181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80</v>
      </c>
    </row>
    <row r="141" s="2" customFormat="1" ht="16.5" customHeight="1">
      <c r="A141" s="40"/>
      <c r="B141" s="41"/>
      <c r="C141" s="215" t="s">
        <v>328</v>
      </c>
      <c r="D141" s="215" t="s">
        <v>182</v>
      </c>
      <c r="E141" s="216" t="s">
        <v>5183</v>
      </c>
      <c r="F141" s="217" t="s">
        <v>5184</v>
      </c>
      <c r="G141" s="218" t="s">
        <v>197</v>
      </c>
      <c r="H141" s="219">
        <v>7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286</v>
      </c>
      <c r="AT141" s="226" t="s">
        <v>182</v>
      </c>
      <c r="AU141" s="226" t="s">
        <v>80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286</v>
      </c>
      <c r="BM141" s="226" t="s">
        <v>5185</v>
      </c>
    </row>
    <row r="142" s="2" customFormat="1">
      <c r="A142" s="40"/>
      <c r="B142" s="41"/>
      <c r="C142" s="42"/>
      <c r="D142" s="228" t="s">
        <v>189</v>
      </c>
      <c r="E142" s="42"/>
      <c r="F142" s="229" t="s">
        <v>5184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189</v>
      </c>
      <c r="AU142" s="19" t="s">
        <v>80</v>
      </c>
    </row>
    <row r="143" s="12" customFormat="1" ht="25.92" customHeight="1">
      <c r="A143" s="12"/>
      <c r="B143" s="199"/>
      <c r="C143" s="200"/>
      <c r="D143" s="201" t="s">
        <v>71</v>
      </c>
      <c r="E143" s="202" t="s">
        <v>3807</v>
      </c>
      <c r="F143" s="202" t="s">
        <v>5186</v>
      </c>
      <c r="G143" s="200"/>
      <c r="H143" s="200"/>
      <c r="I143" s="203"/>
      <c r="J143" s="204">
        <f>BK143</f>
        <v>0</v>
      </c>
      <c r="K143" s="200"/>
      <c r="L143" s="205"/>
      <c r="M143" s="206"/>
      <c r="N143" s="207"/>
      <c r="O143" s="207"/>
      <c r="P143" s="208">
        <f>SUM(P144:P233)</f>
        <v>0</v>
      </c>
      <c r="Q143" s="207"/>
      <c r="R143" s="208">
        <f>SUM(R144:R233)</f>
        <v>0</v>
      </c>
      <c r="S143" s="207"/>
      <c r="T143" s="209">
        <f>SUM(T144:T233)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0" t="s">
        <v>82</v>
      </c>
      <c r="AT143" s="211" t="s">
        <v>71</v>
      </c>
      <c r="AU143" s="211" t="s">
        <v>72</v>
      </c>
      <c r="AY143" s="210" t="s">
        <v>180</v>
      </c>
      <c r="BK143" s="212">
        <f>SUM(BK144:BK233)</f>
        <v>0</v>
      </c>
    </row>
    <row r="144" s="2" customFormat="1" ht="16.5" customHeight="1">
      <c r="A144" s="40"/>
      <c r="B144" s="41"/>
      <c r="C144" s="215" t="s">
        <v>334</v>
      </c>
      <c r="D144" s="215" t="s">
        <v>182</v>
      </c>
      <c r="E144" s="216" t="s">
        <v>5187</v>
      </c>
      <c r="F144" s="217" t="s">
        <v>5188</v>
      </c>
      <c r="G144" s="218" t="s">
        <v>197</v>
      </c>
      <c r="H144" s="219">
        <v>21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286</v>
      </c>
      <c r="AT144" s="226" t="s">
        <v>182</v>
      </c>
      <c r="AU144" s="226" t="s">
        <v>80</v>
      </c>
      <c r="AY144" s="19" t="s">
        <v>180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286</v>
      </c>
      <c r="BM144" s="226" t="s">
        <v>5189</v>
      </c>
    </row>
    <row r="145" s="2" customFormat="1">
      <c r="A145" s="40"/>
      <c r="B145" s="41"/>
      <c r="C145" s="42"/>
      <c r="D145" s="228" t="s">
        <v>189</v>
      </c>
      <c r="E145" s="42"/>
      <c r="F145" s="229" t="s">
        <v>5188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189</v>
      </c>
      <c r="AU145" s="19" t="s">
        <v>80</v>
      </c>
    </row>
    <row r="146" s="2" customFormat="1" ht="16.5" customHeight="1">
      <c r="A146" s="40"/>
      <c r="B146" s="41"/>
      <c r="C146" s="215" t="s">
        <v>341</v>
      </c>
      <c r="D146" s="215" t="s">
        <v>182</v>
      </c>
      <c r="E146" s="216" t="s">
        <v>5190</v>
      </c>
      <c r="F146" s="217" t="s">
        <v>5191</v>
      </c>
      <c r="G146" s="218" t="s">
        <v>197</v>
      </c>
      <c r="H146" s="219">
        <v>25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286</v>
      </c>
      <c r="AT146" s="226" t="s">
        <v>182</v>
      </c>
      <c r="AU146" s="226" t="s">
        <v>80</v>
      </c>
      <c r="AY146" s="19" t="s">
        <v>180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286</v>
      </c>
      <c r="BM146" s="226" t="s">
        <v>5192</v>
      </c>
    </row>
    <row r="147" s="2" customFormat="1">
      <c r="A147" s="40"/>
      <c r="B147" s="41"/>
      <c r="C147" s="42"/>
      <c r="D147" s="228" t="s">
        <v>189</v>
      </c>
      <c r="E147" s="42"/>
      <c r="F147" s="229" t="s">
        <v>5191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189</v>
      </c>
      <c r="AU147" s="19" t="s">
        <v>80</v>
      </c>
    </row>
    <row r="148" s="2" customFormat="1" ht="16.5" customHeight="1">
      <c r="A148" s="40"/>
      <c r="B148" s="41"/>
      <c r="C148" s="215" t="s">
        <v>354</v>
      </c>
      <c r="D148" s="215" t="s">
        <v>182</v>
      </c>
      <c r="E148" s="216" t="s">
        <v>5193</v>
      </c>
      <c r="F148" s="217" t="s">
        <v>5194</v>
      </c>
      <c r="G148" s="218" t="s">
        <v>197</v>
      </c>
      <c r="H148" s="219">
        <v>18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286</v>
      </c>
      <c r="AT148" s="226" t="s">
        <v>182</v>
      </c>
      <c r="AU148" s="226" t="s">
        <v>80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286</v>
      </c>
      <c r="BM148" s="226" t="s">
        <v>5195</v>
      </c>
    </row>
    <row r="149" s="2" customFormat="1">
      <c r="A149" s="40"/>
      <c r="B149" s="41"/>
      <c r="C149" s="42"/>
      <c r="D149" s="228" t="s">
        <v>189</v>
      </c>
      <c r="E149" s="42"/>
      <c r="F149" s="229" t="s">
        <v>5194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189</v>
      </c>
      <c r="AU149" s="19" t="s">
        <v>80</v>
      </c>
    </row>
    <row r="150" s="2" customFormat="1" ht="16.5" customHeight="1">
      <c r="A150" s="40"/>
      <c r="B150" s="41"/>
      <c r="C150" s="215" t="s">
        <v>364</v>
      </c>
      <c r="D150" s="215" t="s">
        <v>182</v>
      </c>
      <c r="E150" s="216" t="s">
        <v>5196</v>
      </c>
      <c r="F150" s="217" t="s">
        <v>5197</v>
      </c>
      <c r="G150" s="218" t="s">
        <v>235</v>
      </c>
      <c r="H150" s="219">
        <v>430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43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286</v>
      </c>
      <c r="AT150" s="226" t="s">
        <v>182</v>
      </c>
      <c r="AU150" s="226" t="s">
        <v>80</v>
      </c>
      <c r="AY150" s="19" t="s">
        <v>180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286</v>
      </c>
      <c r="BM150" s="226" t="s">
        <v>5198</v>
      </c>
    </row>
    <row r="151" s="2" customFormat="1">
      <c r="A151" s="40"/>
      <c r="B151" s="41"/>
      <c r="C151" s="42"/>
      <c r="D151" s="228" t="s">
        <v>189</v>
      </c>
      <c r="E151" s="42"/>
      <c r="F151" s="229" t="s">
        <v>5197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189</v>
      </c>
      <c r="AU151" s="19" t="s">
        <v>80</v>
      </c>
    </row>
    <row r="152" s="2" customFormat="1" ht="16.5" customHeight="1">
      <c r="A152" s="40"/>
      <c r="B152" s="41"/>
      <c r="C152" s="215" t="s">
        <v>370</v>
      </c>
      <c r="D152" s="215" t="s">
        <v>182</v>
      </c>
      <c r="E152" s="216" t="s">
        <v>5199</v>
      </c>
      <c r="F152" s="217" t="s">
        <v>5200</v>
      </c>
      <c r="G152" s="218" t="s">
        <v>235</v>
      </c>
      <c r="H152" s="219">
        <v>110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43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286</v>
      </c>
      <c r="AT152" s="226" t="s">
        <v>182</v>
      </c>
      <c r="AU152" s="226" t="s">
        <v>80</v>
      </c>
      <c r="AY152" s="19" t="s">
        <v>180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286</v>
      </c>
      <c r="BM152" s="226" t="s">
        <v>5201</v>
      </c>
    </row>
    <row r="153" s="2" customFormat="1">
      <c r="A153" s="40"/>
      <c r="B153" s="41"/>
      <c r="C153" s="42"/>
      <c r="D153" s="228" t="s">
        <v>189</v>
      </c>
      <c r="E153" s="42"/>
      <c r="F153" s="229" t="s">
        <v>5200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189</v>
      </c>
      <c r="AU153" s="19" t="s">
        <v>80</v>
      </c>
    </row>
    <row r="154" s="2" customFormat="1" ht="16.5" customHeight="1">
      <c r="A154" s="40"/>
      <c r="B154" s="41"/>
      <c r="C154" s="215" t="s">
        <v>384</v>
      </c>
      <c r="D154" s="215" t="s">
        <v>182</v>
      </c>
      <c r="E154" s="216" t="s">
        <v>5202</v>
      </c>
      <c r="F154" s="217" t="s">
        <v>5203</v>
      </c>
      <c r="G154" s="218" t="s">
        <v>235</v>
      </c>
      <c r="H154" s="219">
        <v>145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43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286</v>
      </c>
      <c r="AT154" s="226" t="s">
        <v>182</v>
      </c>
      <c r="AU154" s="226" t="s">
        <v>80</v>
      </c>
      <c r="AY154" s="19" t="s">
        <v>180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286</v>
      </c>
      <c r="BM154" s="226" t="s">
        <v>5204</v>
      </c>
    </row>
    <row r="155" s="2" customFormat="1">
      <c r="A155" s="40"/>
      <c r="B155" s="41"/>
      <c r="C155" s="42"/>
      <c r="D155" s="228" t="s">
        <v>189</v>
      </c>
      <c r="E155" s="42"/>
      <c r="F155" s="229" t="s">
        <v>5203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189</v>
      </c>
      <c r="AU155" s="19" t="s">
        <v>80</v>
      </c>
    </row>
    <row r="156" s="2" customFormat="1" ht="16.5" customHeight="1">
      <c r="A156" s="40"/>
      <c r="B156" s="41"/>
      <c r="C156" s="215" t="s">
        <v>389</v>
      </c>
      <c r="D156" s="215" t="s">
        <v>182</v>
      </c>
      <c r="E156" s="216" t="s">
        <v>5205</v>
      </c>
      <c r="F156" s="217" t="s">
        <v>5206</v>
      </c>
      <c r="G156" s="218" t="s">
        <v>235</v>
      </c>
      <c r="H156" s="219">
        <v>25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43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286</v>
      </c>
      <c r="AT156" s="226" t="s">
        <v>182</v>
      </c>
      <c r="AU156" s="226" t="s">
        <v>80</v>
      </c>
      <c r="AY156" s="19" t="s">
        <v>180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286</v>
      </c>
      <c r="BM156" s="226" t="s">
        <v>5207</v>
      </c>
    </row>
    <row r="157" s="2" customFormat="1">
      <c r="A157" s="40"/>
      <c r="B157" s="41"/>
      <c r="C157" s="42"/>
      <c r="D157" s="228" t="s">
        <v>189</v>
      </c>
      <c r="E157" s="42"/>
      <c r="F157" s="229" t="s">
        <v>5206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189</v>
      </c>
      <c r="AU157" s="19" t="s">
        <v>80</v>
      </c>
    </row>
    <row r="158" s="2" customFormat="1" ht="16.5" customHeight="1">
      <c r="A158" s="40"/>
      <c r="B158" s="41"/>
      <c r="C158" s="215" t="s">
        <v>393</v>
      </c>
      <c r="D158" s="215" t="s">
        <v>182</v>
      </c>
      <c r="E158" s="216" t="s">
        <v>5208</v>
      </c>
      <c r="F158" s="217" t="s">
        <v>5209</v>
      </c>
      <c r="G158" s="218" t="s">
        <v>235</v>
      </c>
      <c r="H158" s="219">
        <v>35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43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286</v>
      </c>
      <c r="AT158" s="226" t="s">
        <v>182</v>
      </c>
      <c r="AU158" s="226" t="s">
        <v>80</v>
      </c>
      <c r="AY158" s="19" t="s">
        <v>180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286</v>
      </c>
      <c r="BM158" s="226" t="s">
        <v>5210</v>
      </c>
    </row>
    <row r="159" s="2" customFormat="1">
      <c r="A159" s="40"/>
      <c r="B159" s="41"/>
      <c r="C159" s="42"/>
      <c r="D159" s="228" t="s">
        <v>189</v>
      </c>
      <c r="E159" s="42"/>
      <c r="F159" s="229" t="s">
        <v>5209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189</v>
      </c>
      <c r="AU159" s="19" t="s">
        <v>80</v>
      </c>
    </row>
    <row r="160" s="2" customFormat="1" ht="16.5" customHeight="1">
      <c r="A160" s="40"/>
      <c r="B160" s="41"/>
      <c r="C160" s="215" t="s">
        <v>398</v>
      </c>
      <c r="D160" s="215" t="s">
        <v>182</v>
      </c>
      <c r="E160" s="216" t="s">
        <v>5211</v>
      </c>
      <c r="F160" s="217" t="s">
        <v>5212</v>
      </c>
      <c r="G160" s="218" t="s">
        <v>235</v>
      </c>
      <c r="H160" s="219">
        <v>5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286</v>
      </c>
      <c r="AT160" s="226" t="s">
        <v>182</v>
      </c>
      <c r="AU160" s="226" t="s">
        <v>80</v>
      </c>
      <c r="AY160" s="19" t="s">
        <v>180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286</v>
      </c>
      <c r="BM160" s="226" t="s">
        <v>5213</v>
      </c>
    </row>
    <row r="161" s="2" customFormat="1">
      <c r="A161" s="40"/>
      <c r="B161" s="41"/>
      <c r="C161" s="42"/>
      <c r="D161" s="228" t="s">
        <v>189</v>
      </c>
      <c r="E161" s="42"/>
      <c r="F161" s="229" t="s">
        <v>5212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189</v>
      </c>
      <c r="AU161" s="19" t="s">
        <v>80</v>
      </c>
    </row>
    <row r="162" s="2" customFormat="1" ht="16.5" customHeight="1">
      <c r="A162" s="40"/>
      <c r="B162" s="41"/>
      <c r="C162" s="215" t="s">
        <v>402</v>
      </c>
      <c r="D162" s="215" t="s">
        <v>182</v>
      </c>
      <c r="E162" s="216" t="s">
        <v>5214</v>
      </c>
      <c r="F162" s="217" t="s">
        <v>5215</v>
      </c>
      <c r="G162" s="218" t="s">
        <v>235</v>
      </c>
      <c r="H162" s="219">
        <v>40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43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286</v>
      </c>
      <c r="AT162" s="226" t="s">
        <v>182</v>
      </c>
      <c r="AU162" s="226" t="s">
        <v>80</v>
      </c>
      <c r="AY162" s="19" t="s">
        <v>180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286</v>
      </c>
      <c r="BM162" s="226" t="s">
        <v>5216</v>
      </c>
    </row>
    <row r="163" s="2" customFormat="1">
      <c r="A163" s="40"/>
      <c r="B163" s="41"/>
      <c r="C163" s="42"/>
      <c r="D163" s="228" t="s">
        <v>189</v>
      </c>
      <c r="E163" s="42"/>
      <c r="F163" s="229" t="s">
        <v>5215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189</v>
      </c>
      <c r="AU163" s="19" t="s">
        <v>80</v>
      </c>
    </row>
    <row r="164" s="2" customFormat="1" ht="16.5" customHeight="1">
      <c r="A164" s="40"/>
      <c r="B164" s="41"/>
      <c r="C164" s="215" t="s">
        <v>406</v>
      </c>
      <c r="D164" s="215" t="s">
        <v>182</v>
      </c>
      <c r="E164" s="216" t="s">
        <v>5217</v>
      </c>
      <c r="F164" s="217" t="s">
        <v>5218</v>
      </c>
      <c r="G164" s="218" t="s">
        <v>235</v>
      </c>
      <c r="H164" s="219">
        <v>5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286</v>
      </c>
      <c r="AT164" s="226" t="s">
        <v>182</v>
      </c>
      <c r="AU164" s="226" t="s">
        <v>80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286</v>
      </c>
      <c r="BM164" s="226" t="s">
        <v>5219</v>
      </c>
    </row>
    <row r="165" s="2" customFormat="1">
      <c r="A165" s="40"/>
      <c r="B165" s="41"/>
      <c r="C165" s="42"/>
      <c r="D165" s="228" t="s">
        <v>189</v>
      </c>
      <c r="E165" s="42"/>
      <c r="F165" s="229" t="s">
        <v>5218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189</v>
      </c>
      <c r="AU165" s="19" t="s">
        <v>80</v>
      </c>
    </row>
    <row r="166" s="2" customFormat="1" ht="16.5" customHeight="1">
      <c r="A166" s="40"/>
      <c r="B166" s="41"/>
      <c r="C166" s="215" t="s">
        <v>412</v>
      </c>
      <c r="D166" s="215" t="s">
        <v>182</v>
      </c>
      <c r="E166" s="216" t="s">
        <v>5220</v>
      </c>
      <c r="F166" s="217" t="s">
        <v>5221</v>
      </c>
      <c r="G166" s="218" t="s">
        <v>235</v>
      </c>
      <c r="H166" s="219">
        <v>25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43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286</v>
      </c>
      <c r="AT166" s="226" t="s">
        <v>182</v>
      </c>
      <c r="AU166" s="226" t="s">
        <v>80</v>
      </c>
      <c r="AY166" s="19" t="s">
        <v>180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286</v>
      </c>
      <c r="BM166" s="226" t="s">
        <v>5222</v>
      </c>
    </row>
    <row r="167" s="2" customFormat="1">
      <c r="A167" s="40"/>
      <c r="B167" s="41"/>
      <c r="C167" s="42"/>
      <c r="D167" s="228" t="s">
        <v>189</v>
      </c>
      <c r="E167" s="42"/>
      <c r="F167" s="229" t="s">
        <v>5221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189</v>
      </c>
      <c r="AU167" s="19" t="s">
        <v>80</v>
      </c>
    </row>
    <row r="168" s="2" customFormat="1" ht="16.5" customHeight="1">
      <c r="A168" s="40"/>
      <c r="B168" s="41"/>
      <c r="C168" s="215" t="s">
        <v>418</v>
      </c>
      <c r="D168" s="215" t="s">
        <v>182</v>
      </c>
      <c r="E168" s="216" t="s">
        <v>5223</v>
      </c>
      <c r="F168" s="217" t="s">
        <v>5224</v>
      </c>
      <c r="G168" s="218" t="s">
        <v>235</v>
      </c>
      <c r="H168" s="219">
        <v>70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43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286</v>
      </c>
      <c r="AT168" s="226" t="s">
        <v>182</v>
      </c>
      <c r="AU168" s="226" t="s">
        <v>80</v>
      </c>
      <c r="AY168" s="19" t="s">
        <v>180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286</v>
      </c>
      <c r="BM168" s="226" t="s">
        <v>5225</v>
      </c>
    </row>
    <row r="169" s="2" customFormat="1">
      <c r="A169" s="40"/>
      <c r="B169" s="41"/>
      <c r="C169" s="42"/>
      <c r="D169" s="228" t="s">
        <v>189</v>
      </c>
      <c r="E169" s="42"/>
      <c r="F169" s="229" t="s">
        <v>5224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189</v>
      </c>
      <c r="AU169" s="19" t="s">
        <v>80</v>
      </c>
    </row>
    <row r="170" s="2" customFormat="1" ht="16.5" customHeight="1">
      <c r="A170" s="40"/>
      <c r="B170" s="41"/>
      <c r="C170" s="215" t="s">
        <v>426</v>
      </c>
      <c r="D170" s="215" t="s">
        <v>182</v>
      </c>
      <c r="E170" s="216" t="s">
        <v>5226</v>
      </c>
      <c r="F170" s="217" t="s">
        <v>5227</v>
      </c>
      <c r="G170" s="218" t="s">
        <v>235</v>
      </c>
      <c r="H170" s="219">
        <v>145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43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286</v>
      </c>
      <c r="AT170" s="226" t="s">
        <v>182</v>
      </c>
      <c r="AU170" s="226" t="s">
        <v>80</v>
      </c>
      <c r="AY170" s="19" t="s">
        <v>180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286</v>
      </c>
      <c r="BM170" s="226" t="s">
        <v>5228</v>
      </c>
    </row>
    <row r="171" s="2" customFormat="1">
      <c r="A171" s="40"/>
      <c r="B171" s="41"/>
      <c r="C171" s="42"/>
      <c r="D171" s="228" t="s">
        <v>189</v>
      </c>
      <c r="E171" s="42"/>
      <c r="F171" s="229" t="s">
        <v>5229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189</v>
      </c>
      <c r="AU171" s="19" t="s">
        <v>80</v>
      </c>
    </row>
    <row r="172" s="2" customFormat="1" ht="16.5" customHeight="1">
      <c r="A172" s="40"/>
      <c r="B172" s="41"/>
      <c r="C172" s="215" t="s">
        <v>433</v>
      </c>
      <c r="D172" s="215" t="s">
        <v>182</v>
      </c>
      <c r="E172" s="216" t="s">
        <v>5230</v>
      </c>
      <c r="F172" s="217" t="s">
        <v>5231</v>
      </c>
      <c r="G172" s="218" t="s">
        <v>235</v>
      </c>
      <c r="H172" s="219">
        <v>40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43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286</v>
      </c>
      <c r="AT172" s="226" t="s">
        <v>182</v>
      </c>
      <c r="AU172" s="226" t="s">
        <v>80</v>
      </c>
      <c r="AY172" s="19" t="s">
        <v>180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286</v>
      </c>
      <c r="BM172" s="226" t="s">
        <v>5232</v>
      </c>
    </row>
    <row r="173" s="2" customFormat="1">
      <c r="A173" s="40"/>
      <c r="B173" s="41"/>
      <c r="C173" s="42"/>
      <c r="D173" s="228" t="s">
        <v>189</v>
      </c>
      <c r="E173" s="42"/>
      <c r="F173" s="229" t="s">
        <v>5233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189</v>
      </c>
      <c r="AU173" s="19" t="s">
        <v>80</v>
      </c>
    </row>
    <row r="174" s="2" customFormat="1" ht="16.5" customHeight="1">
      <c r="A174" s="40"/>
      <c r="B174" s="41"/>
      <c r="C174" s="215" t="s">
        <v>439</v>
      </c>
      <c r="D174" s="215" t="s">
        <v>182</v>
      </c>
      <c r="E174" s="216" t="s">
        <v>5234</v>
      </c>
      <c r="F174" s="217" t="s">
        <v>5235</v>
      </c>
      <c r="G174" s="218" t="s">
        <v>235</v>
      </c>
      <c r="H174" s="219">
        <v>25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43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286</v>
      </c>
      <c r="AT174" s="226" t="s">
        <v>182</v>
      </c>
      <c r="AU174" s="226" t="s">
        <v>80</v>
      </c>
      <c r="AY174" s="19" t="s">
        <v>180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286</v>
      </c>
      <c r="BM174" s="226" t="s">
        <v>5236</v>
      </c>
    </row>
    <row r="175" s="2" customFormat="1">
      <c r="A175" s="40"/>
      <c r="B175" s="41"/>
      <c r="C175" s="42"/>
      <c r="D175" s="228" t="s">
        <v>189</v>
      </c>
      <c r="E175" s="42"/>
      <c r="F175" s="229" t="s">
        <v>5235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189</v>
      </c>
      <c r="AU175" s="19" t="s">
        <v>80</v>
      </c>
    </row>
    <row r="176" s="2" customFormat="1" ht="16.5" customHeight="1">
      <c r="A176" s="40"/>
      <c r="B176" s="41"/>
      <c r="C176" s="215" t="s">
        <v>447</v>
      </c>
      <c r="D176" s="215" t="s">
        <v>182</v>
      </c>
      <c r="E176" s="216" t="s">
        <v>5237</v>
      </c>
      <c r="F176" s="217" t="s">
        <v>5238</v>
      </c>
      <c r="G176" s="218" t="s">
        <v>235</v>
      </c>
      <c r="H176" s="219">
        <v>85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43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286</v>
      </c>
      <c r="AT176" s="226" t="s">
        <v>182</v>
      </c>
      <c r="AU176" s="226" t="s">
        <v>80</v>
      </c>
      <c r="AY176" s="19" t="s">
        <v>180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286</v>
      </c>
      <c r="BM176" s="226" t="s">
        <v>5239</v>
      </c>
    </row>
    <row r="177" s="2" customFormat="1">
      <c r="A177" s="40"/>
      <c r="B177" s="41"/>
      <c r="C177" s="42"/>
      <c r="D177" s="228" t="s">
        <v>189</v>
      </c>
      <c r="E177" s="42"/>
      <c r="F177" s="229" t="s">
        <v>5238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189</v>
      </c>
      <c r="AU177" s="19" t="s">
        <v>80</v>
      </c>
    </row>
    <row r="178" s="2" customFormat="1" ht="16.5" customHeight="1">
      <c r="A178" s="40"/>
      <c r="B178" s="41"/>
      <c r="C178" s="215" t="s">
        <v>459</v>
      </c>
      <c r="D178" s="215" t="s">
        <v>182</v>
      </c>
      <c r="E178" s="216" t="s">
        <v>5240</v>
      </c>
      <c r="F178" s="217" t="s">
        <v>5241</v>
      </c>
      <c r="G178" s="218" t="s">
        <v>235</v>
      </c>
      <c r="H178" s="219">
        <v>145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43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286</v>
      </c>
      <c r="AT178" s="226" t="s">
        <v>182</v>
      </c>
      <c r="AU178" s="226" t="s">
        <v>80</v>
      </c>
      <c r="AY178" s="19" t="s">
        <v>180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286</v>
      </c>
      <c r="BM178" s="226" t="s">
        <v>5242</v>
      </c>
    </row>
    <row r="179" s="2" customFormat="1">
      <c r="A179" s="40"/>
      <c r="B179" s="41"/>
      <c r="C179" s="42"/>
      <c r="D179" s="228" t="s">
        <v>189</v>
      </c>
      <c r="E179" s="42"/>
      <c r="F179" s="229" t="s">
        <v>5241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189</v>
      </c>
      <c r="AU179" s="19" t="s">
        <v>80</v>
      </c>
    </row>
    <row r="180" s="2" customFormat="1" ht="16.5" customHeight="1">
      <c r="A180" s="40"/>
      <c r="B180" s="41"/>
      <c r="C180" s="215" t="s">
        <v>476</v>
      </c>
      <c r="D180" s="215" t="s">
        <v>182</v>
      </c>
      <c r="E180" s="216" t="s">
        <v>5243</v>
      </c>
      <c r="F180" s="217" t="s">
        <v>5244</v>
      </c>
      <c r="G180" s="218" t="s">
        <v>235</v>
      </c>
      <c r="H180" s="219">
        <v>40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43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286</v>
      </c>
      <c r="AT180" s="226" t="s">
        <v>182</v>
      </c>
      <c r="AU180" s="226" t="s">
        <v>80</v>
      </c>
      <c r="AY180" s="19" t="s">
        <v>180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286</v>
      </c>
      <c r="BM180" s="226" t="s">
        <v>5245</v>
      </c>
    </row>
    <row r="181" s="2" customFormat="1">
      <c r="A181" s="40"/>
      <c r="B181" s="41"/>
      <c r="C181" s="42"/>
      <c r="D181" s="228" t="s">
        <v>189</v>
      </c>
      <c r="E181" s="42"/>
      <c r="F181" s="229" t="s">
        <v>5244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189</v>
      </c>
      <c r="AU181" s="19" t="s">
        <v>80</v>
      </c>
    </row>
    <row r="182" s="2" customFormat="1" ht="16.5" customHeight="1">
      <c r="A182" s="40"/>
      <c r="B182" s="41"/>
      <c r="C182" s="215" t="s">
        <v>500</v>
      </c>
      <c r="D182" s="215" t="s">
        <v>182</v>
      </c>
      <c r="E182" s="216" t="s">
        <v>5246</v>
      </c>
      <c r="F182" s="217" t="s">
        <v>5247</v>
      </c>
      <c r="G182" s="218" t="s">
        <v>197</v>
      </c>
      <c r="H182" s="219">
        <v>8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43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286</v>
      </c>
      <c r="AT182" s="226" t="s">
        <v>182</v>
      </c>
      <c r="AU182" s="226" t="s">
        <v>80</v>
      </c>
      <c r="AY182" s="19" t="s">
        <v>180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286</v>
      </c>
      <c r="BM182" s="226" t="s">
        <v>5248</v>
      </c>
    </row>
    <row r="183" s="2" customFormat="1">
      <c r="A183" s="40"/>
      <c r="B183" s="41"/>
      <c r="C183" s="42"/>
      <c r="D183" s="228" t="s">
        <v>189</v>
      </c>
      <c r="E183" s="42"/>
      <c r="F183" s="229" t="s">
        <v>5247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189</v>
      </c>
      <c r="AU183" s="19" t="s">
        <v>80</v>
      </c>
    </row>
    <row r="184" s="2" customFormat="1" ht="16.5" customHeight="1">
      <c r="A184" s="40"/>
      <c r="B184" s="41"/>
      <c r="C184" s="215" t="s">
        <v>508</v>
      </c>
      <c r="D184" s="215" t="s">
        <v>182</v>
      </c>
      <c r="E184" s="216" t="s">
        <v>5249</v>
      </c>
      <c r="F184" s="217" t="s">
        <v>5250</v>
      </c>
      <c r="G184" s="218" t="s">
        <v>197</v>
      </c>
      <c r="H184" s="219">
        <v>1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43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286</v>
      </c>
      <c r="AT184" s="226" t="s">
        <v>182</v>
      </c>
      <c r="AU184" s="226" t="s">
        <v>80</v>
      </c>
      <c r="AY184" s="19" t="s">
        <v>180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286</v>
      </c>
      <c r="BM184" s="226" t="s">
        <v>5251</v>
      </c>
    </row>
    <row r="185" s="2" customFormat="1">
      <c r="A185" s="40"/>
      <c r="B185" s="41"/>
      <c r="C185" s="42"/>
      <c r="D185" s="228" t="s">
        <v>189</v>
      </c>
      <c r="E185" s="42"/>
      <c r="F185" s="229" t="s">
        <v>5250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189</v>
      </c>
      <c r="AU185" s="19" t="s">
        <v>80</v>
      </c>
    </row>
    <row r="186" s="2" customFormat="1" ht="16.5" customHeight="1">
      <c r="A186" s="40"/>
      <c r="B186" s="41"/>
      <c r="C186" s="215" t="s">
        <v>514</v>
      </c>
      <c r="D186" s="215" t="s">
        <v>182</v>
      </c>
      <c r="E186" s="216" t="s">
        <v>5252</v>
      </c>
      <c r="F186" s="217" t="s">
        <v>5253</v>
      </c>
      <c r="G186" s="218" t="s">
        <v>197</v>
      </c>
      <c r="H186" s="219">
        <v>6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43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286</v>
      </c>
      <c r="AT186" s="226" t="s">
        <v>182</v>
      </c>
      <c r="AU186" s="226" t="s">
        <v>80</v>
      </c>
      <c r="AY186" s="19" t="s">
        <v>180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286</v>
      </c>
      <c r="BM186" s="226" t="s">
        <v>5254</v>
      </c>
    </row>
    <row r="187" s="2" customFormat="1">
      <c r="A187" s="40"/>
      <c r="B187" s="41"/>
      <c r="C187" s="42"/>
      <c r="D187" s="228" t="s">
        <v>189</v>
      </c>
      <c r="E187" s="42"/>
      <c r="F187" s="229" t="s">
        <v>5253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189</v>
      </c>
      <c r="AU187" s="19" t="s">
        <v>80</v>
      </c>
    </row>
    <row r="188" s="2" customFormat="1" ht="24.15" customHeight="1">
      <c r="A188" s="40"/>
      <c r="B188" s="41"/>
      <c r="C188" s="215" t="s">
        <v>520</v>
      </c>
      <c r="D188" s="215" t="s">
        <v>182</v>
      </c>
      <c r="E188" s="216" t="s">
        <v>5255</v>
      </c>
      <c r="F188" s="217" t="s">
        <v>5256</v>
      </c>
      <c r="G188" s="218" t="s">
        <v>197</v>
      </c>
      <c r="H188" s="219">
        <v>1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43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286</v>
      </c>
      <c r="AT188" s="226" t="s">
        <v>182</v>
      </c>
      <c r="AU188" s="226" t="s">
        <v>80</v>
      </c>
      <c r="AY188" s="19" t="s">
        <v>180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286</v>
      </c>
      <c r="BM188" s="226" t="s">
        <v>5257</v>
      </c>
    </row>
    <row r="189" s="2" customFormat="1">
      <c r="A189" s="40"/>
      <c r="B189" s="41"/>
      <c r="C189" s="42"/>
      <c r="D189" s="228" t="s">
        <v>189</v>
      </c>
      <c r="E189" s="42"/>
      <c r="F189" s="229" t="s">
        <v>5256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189</v>
      </c>
      <c r="AU189" s="19" t="s">
        <v>80</v>
      </c>
    </row>
    <row r="190" s="2" customFormat="1" ht="16.5" customHeight="1">
      <c r="A190" s="40"/>
      <c r="B190" s="41"/>
      <c r="C190" s="215" t="s">
        <v>545</v>
      </c>
      <c r="D190" s="215" t="s">
        <v>182</v>
      </c>
      <c r="E190" s="216" t="s">
        <v>5258</v>
      </c>
      <c r="F190" s="217" t="s">
        <v>5259</v>
      </c>
      <c r="G190" s="218" t="s">
        <v>197</v>
      </c>
      <c r="H190" s="219">
        <v>4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43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286</v>
      </c>
      <c r="AT190" s="226" t="s">
        <v>182</v>
      </c>
      <c r="AU190" s="226" t="s">
        <v>80</v>
      </c>
      <c r="AY190" s="19" t="s">
        <v>180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286</v>
      </c>
      <c r="BM190" s="226" t="s">
        <v>5260</v>
      </c>
    </row>
    <row r="191" s="2" customFormat="1">
      <c r="A191" s="40"/>
      <c r="B191" s="41"/>
      <c r="C191" s="42"/>
      <c r="D191" s="228" t="s">
        <v>189</v>
      </c>
      <c r="E191" s="42"/>
      <c r="F191" s="229" t="s">
        <v>5259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189</v>
      </c>
      <c r="AU191" s="19" t="s">
        <v>80</v>
      </c>
    </row>
    <row r="192" s="2" customFormat="1" ht="16.5" customHeight="1">
      <c r="A192" s="40"/>
      <c r="B192" s="41"/>
      <c r="C192" s="215" t="s">
        <v>554</v>
      </c>
      <c r="D192" s="215" t="s">
        <v>182</v>
      </c>
      <c r="E192" s="216" t="s">
        <v>5261</v>
      </c>
      <c r="F192" s="217" t="s">
        <v>5262</v>
      </c>
      <c r="G192" s="218" t="s">
        <v>197</v>
      </c>
      <c r="H192" s="219">
        <v>10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43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286</v>
      </c>
      <c r="AT192" s="226" t="s">
        <v>182</v>
      </c>
      <c r="AU192" s="226" t="s">
        <v>80</v>
      </c>
      <c r="AY192" s="19" t="s">
        <v>180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286</v>
      </c>
      <c r="BM192" s="226" t="s">
        <v>5263</v>
      </c>
    </row>
    <row r="193" s="2" customFormat="1">
      <c r="A193" s="40"/>
      <c r="B193" s="41"/>
      <c r="C193" s="42"/>
      <c r="D193" s="228" t="s">
        <v>189</v>
      </c>
      <c r="E193" s="42"/>
      <c r="F193" s="229" t="s">
        <v>5262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189</v>
      </c>
      <c r="AU193" s="19" t="s">
        <v>80</v>
      </c>
    </row>
    <row r="194" s="2" customFormat="1" ht="16.5" customHeight="1">
      <c r="A194" s="40"/>
      <c r="B194" s="41"/>
      <c r="C194" s="215" t="s">
        <v>558</v>
      </c>
      <c r="D194" s="215" t="s">
        <v>182</v>
      </c>
      <c r="E194" s="216" t="s">
        <v>5264</v>
      </c>
      <c r="F194" s="217" t="s">
        <v>5265</v>
      </c>
      <c r="G194" s="218" t="s">
        <v>197</v>
      </c>
      <c r="H194" s="219">
        <v>2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286</v>
      </c>
      <c r="AT194" s="226" t="s">
        <v>182</v>
      </c>
      <c r="AU194" s="226" t="s">
        <v>80</v>
      </c>
      <c r="AY194" s="19" t="s">
        <v>180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286</v>
      </c>
      <c r="BM194" s="226" t="s">
        <v>5266</v>
      </c>
    </row>
    <row r="195" s="2" customFormat="1">
      <c r="A195" s="40"/>
      <c r="B195" s="41"/>
      <c r="C195" s="42"/>
      <c r="D195" s="228" t="s">
        <v>189</v>
      </c>
      <c r="E195" s="42"/>
      <c r="F195" s="229" t="s">
        <v>5265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189</v>
      </c>
      <c r="AU195" s="19" t="s">
        <v>80</v>
      </c>
    </row>
    <row r="196" s="2" customFormat="1" ht="16.5" customHeight="1">
      <c r="A196" s="40"/>
      <c r="B196" s="41"/>
      <c r="C196" s="215" t="s">
        <v>564</v>
      </c>
      <c r="D196" s="215" t="s">
        <v>182</v>
      </c>
      <c r="E196" s="216" t="s">
        <v>5267</v>
      </c>
      <c r="F196" s="217" t="s">
        <v>5268</v>
      </c>
      <c r="G196" s="218" t="s">
        <v>197</v>
      </c>
      <c r="H196" s="219">
        <v>1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286</v>
      </c>
      <c r="AT196" s="226" t="s">
        <v>182</v>
      </c>
      <c r="AU196" s="226" t="s">
        <v>80</v>
      </c>
      <c r="AY196" s="19" t="s">
        <v>180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286</v>
      </c>
      <c r="BM196" s="226" t="s">
        <v>5269</v>
      </c>
    </row>
    <row r="197" s="2" customFormat="1">
      <c r="A197" s="40"/>
      <c r="B197" s="41"/>
      <c r="C197" s="42"/>
      <c r="D197" s="228" t="s">
        <v>189</v>
      </c>
      <c r="E197" s="42"/>
      <c r="F197" s="229" t="s">
        <v>5268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189</v>
      </c>
      <c r="AU197" s="19" t="s">
        <v>80</v>
      </c>
    </row>
    <row r="198" s="2" customFormat="1" ht="16.5" customHeight="1">
      <c r="A198" s="40"/>
      <c r="B198" s="41"/>
      <c r="C198" s="215" t="s">
        <v>570</v>
      </c>
      <c r="D198" s="215" t="s">
        <v>182</v>
      </c>
      <c r="E198" s="216" t="s">
        <v>5270</v>
      </c>
      <c r="F198" s="217" t="s">
        <v>5271</v>
      </c>
      <c r="G198" s="218" t="s">
        <v>197</v>
      </c>
      <c r="H198" s="219">
        <v>7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43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286</v>
      </c>
      <c r="AT198" s="226" t="s">
        <v>182</v>
      </c>
      <c r="AU198" s="226" t="s">
        <v>80</v>
      </c>
      <c r="AY198" s="19" t="s">
        <v>180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286</v>
      </c>
      <c r="BM198" s="226" t="s">
        <v>5272</v>
      </c>
    </row>
    <row r="199" s="2" customFormat="1">
      <c r="A199" s="40"/>
      <c r="B199" s="41"/>
      <c r="C199" s="42"/>
      <c r="D199" s="228" t="s">
        <v>189</v>
      </c>
      <c r="E199" s="42"/>
      <c r="F199" s="229" t="s">
        <v>5273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189</v>
      </c>
      <c r="AU199" s="19" t="s">
        <v>80</v>
      </c>
    </row>
    <row r="200" s="2" customFormat="1" ht="16.5" customHeight="1">
      <c r="A200" s="40"/>
      <c r="B200" s="41"/>
      <c r="C200" s="215" t="s">
        <v>1079</v>
      </c>
      <c r="D200" s="215" t="s">
        <v>182</v>
      </c>
      <c r="E200" s="216" t="s">
        <v>5274</v>
      </c>
      <c r="F200" s="217" t="s">
        <v>5275</v>
      </c>
      <c r="G200" s="218" t="s">
        <v>197</v>
      </c>
      <c r="H200" s="219">
        <v>6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43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286</v>
      </c>
      <c r="AT200" s="226" t="s">
        <v>182</v>
      </c>
      <c r="AU200" s="226" t="s">
        <v>80</v>
      </c>
      <c r="AY200" s="19" t="s">
        <v>180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286</v>
      </c>
      <c r="BM200" s="226" t="s">
        <v>5276</v>
      </c>
    </row>
    <row r="201" s="2" customFormat="1">
      <c r="A201" s="40"/>
      <c r="B201" s="41"/>
      <c r="C201" s="42"/>
      <c r="D201" s="228" t="s">
        <v>189</v>
      </c>
      <c r="E201" s="42"/>
      <c r="F201" s="229" t="s">
        <v>5275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189</v>
      </c>
      <c r="AU201" s="19" t="s">
        <v>80</v>
      </c>
    </row>
    <row r="202" s="2" customFormat="1" ht="16.5" customHeight="1">
      <c r="A202" s="40"/>
      <c r="B202" s="41"/>
      <c r="C202" s="215" t="s">
        <v>583</v>
      </c>
      <c r="D202" s="215" t="s">
        <v>182</v>
      </c>
      <c r="E202" s="216" t="s">
        <v>5277</v>
      </c>
      <c r="F202" s="217" t="s">
        <v>5278</v>
      </c>
      <c r="G202" s="218" t="s">
        <v>197</v>
      </c>
      <c r="H202" s="219">
        <v>1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43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286</v>
      </c>
      <c r="AT202" s="226" t="s">
        <v>182</v>
      </c>
      <c r="AU202" s="226" t="s">
        <v>80</v>
      </c>
      <c r="AY202" s="19" t="s">
        <v>180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286</v>
      </c>
      <c r="BM202" s="226" t="s">
        <v>5279</v>
      </c>
    </row>
    <row r="203" s="2" customFormat="1">
      <c r="A203" s="40"/>
      <c r="B203" s="41"/>
      <c r="C203" s="42"/>
      <c r="D203" s="228" t="s">
        <v>189</v>
      </c>
      <c r="E203" s="42"/>
      <c r="F203" s="229" t="s">
        <v>5280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189</v>
      </c>
      <c r="AU203" s="19" t="s">
        <v>80</v>
      </c>
    </row>
    <row r="204" s="2" customFormat="1" ht="16.5" customHeight="1">
      <c r="A204" s="40"/>
      <c r="B204" s="41"/>
      <c r="C204" s="215" t="s">
        <v>575</v>
      </c>
      <c r="D204" s="215" t="s">
        <v>182</v>
      </c>
      <c r="E204" s="216" t="s">
        <v>5252</v>
      </c>
      <c r="F204" s="217" t="s">
        <v>5253</v>
      </c>
      <c r="G204" s="218" t="s">
        <v>197</v>
      </c>
      <c r="H204" s="219">
        <v>6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43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286</v>
      </c>
      <c r="AT204" s="226" t="s">
        <v>182</v>
      </c>
      <c r="AU204" s="226" t="s">
        <v>80</v>
      </c>
      <c r="AY204" s="19" t="s">
        <v>180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286</v>
      </c>
      <c r="BM204" s="226" t="s">
        <v>5281</v>
      </c>
    </row>
    <row r="205" s="2" customFormat="1">
      <c r="A205" s="40"/>
      <c r="B205" s="41"/>
      <c r="C205" s="42"/>
      <c r="D205" s="228" t="s">
        <v>189</v>
      </c>
      <c r="E205" s="42"/>
      <c r="F205" s="229" t="s">
        <v>5253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189</v>
      </c>
      <c r="AU205" s="19" t="s">
        <v>80</v>
      </c>
    </row>
    <row r="206" s="2" customFormat="1" ht="16.5" customHeight="1">
      <c r="A206" s="40"/>
      <c r="B206" s="41"/>
      <c r="C206" s="215" t="s">
        <v>1116</v>
      </c>
      <c r="D206" s="215" t="s">
        <v>182</v>
      </c>
      <c r="E206" s="216" t="s">
        <v>5282</v>
      </c>
      <c r="F206" s="217" t="s">
        <v>5283</v>
      </c>
      <c r="G206" s="218" t="s">
        <v>197</v>
      </c>
      <c r="H206" s="219">
        <v>2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43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286</v>
      </c>
      <c r="AT206" s="226" t="s">
        <v>182</v>
      </c>
      <c r="AU206" s="226" t="s">
        <v>80</v>
      </c>
      <c r="AY206" s="19" t="s">
        <v>180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286</v>
      </c>
      <c r="BM206" s="226" t="s">
        <v>5284</v>
      </c>
    </row>
    <row r="207" s="2" customFormat="1">
      <c r="A207" s="40"/>
      <c r="B207" s="41"/>
      <c r="C207" s="42"/>
      <c r="D207" s="228" t="s">
        <v>189</v>
      </c>
      <c r="E207" s="42"/>
      <c r="F207" s="229" t="s">
        <v>5283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189</v>
      </c>
      <c r="AU207" s="19" t="s">
        <v>80</v>
      </c>
    </row>
    <row r="208" s="2" customFormat="1" ht="16.5" customHeight="1">
      <c r="A208" s="40"/>
      <c r="B208" s="41"/>
      <c r="C208" s="215" t="s">
        <v>1122</v>
      </c>
      <c r="D208" s="215" t="s">
        <v>182</v>
      </c>
      <c r="E208" s="216" t="s">
        <v>5285</v>
      </c>
      <c r="F208" s="217" t="s">
        <v>5286</v>
      </c>
      <c r="G208" s="218" t="s">
        <v>197</v>
      </c>
      <c r="H208" s="219">
        <v>2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43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286</v>
      </c>
      <c r="AT208" s="226" t="s">
        <v>182</v>
      </c>
      <c r="AU208" s="226" t="s">
        <v>80</v>
      </c>
      <c r="AY208" s="19" t="s">
        <v>180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286</v>
      </c>
      <c r="BM208" s="226" t="s">
        <v>5287</v>
      </c>
    </row>
    <row r="209" s="2" customFormat="1">
      <c r="A209" s="40"/>
      <c r="B209" s="41"/>
      <c r="C209" s="42"/>
      <c r="D209" s="228" t="s">
        <v>189</v>
      </c>
      <c r="E209" s="42"/>
      <c r="F209" s="229" t="s">
        <v>5286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189</v>
      </c>
      <c r="AU209" s="19" t="s">
        <v>80</v>
      </c>
    </row>
    <row r="210" s="2" customFormat="1" ht="16.5" customHeight="1">
      <c r="A210" s="40"/>
      <c r="B210" s="41"/>
      <c r="C210" s="215" t="s">
        <v>1130</v>
      </c>
      <c r="D210" s="215" t="s">
        <v>182</v>
      </c>
      <c r="E210" s="216" t="s">
        <v>5288</v>
      </c>
      <c r="F210" s="217" t="s">
        <v>5289</v>
      </c>
      <c r="G210" s="218" t="s">
        <v>197</v>
      </c>
      <c r="H210" s="219">
        <v>12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43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286</v>
      </c>
      <c r="AT210" s="226" t="s">
        <v>182</v>
      </c>
      <c r="AU210" s="226" t="s">
        <v>80</v>
      </c>
      <c r="AY210" s="19" t="s">
        <v>180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286</v>
      </c>
      <c r="BM210" s="226" t="s">
        <v>5290</v>
      </c>
    </row>
    <row r="211" s="2" customFormat="1">
      <c r="A211" s="40"/>
      <c r="B211" s="41"/>
      <c r="C211" s="42"/>
      <c r="D211" s="228" t="s">
        <v>189</v>
      </c>
      <c r="E211" s="42"/>
      <c r="F211" s="229" t="s">
        <v>5289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189</v>
      </c>
      <c r="AU211" s="19" t="s">
        <v>80</v>
      </c>
    </row>
    <row r="212" s="2" customFormat="1" ht="16.5" customHeight="1">
      <c r="A212" s="40"/>
      <c r="B212" s="41"/>
      <c r="C212" s="215" t="s">
        <v>1141</v>
      </c>
      <c r="D212" s="215" t="s">
        <v>182</v>
      </c>
      <c r="E212" s="216" t="s">
        <v>5291</v>
      </c>
      <c r="F212" s="217" t="s">
        <v>5292</v>
      </c>
      <c r="G212" s="218" t="s">
        <v>2304</v>
      </c>
      <c r="H212" s="219">
        <v>1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286</v>
      </c>
      <c r="AT212" s="226" t="s">
        <v>182</v>
      </c>
      <c r="AU212" s="226" t="s">
        <v>80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286</v>
      </c>
      <c r="BM212" s="226" t="s">
        <v>5293</v>
      </c>
    </row>
    <row r="213" s="2" customFormat="1">
      <c r="A213" s="40"/>
      <c r="B213" s="41"/>
      <c r="C213" s="42"/>
      <c r="D213" s="228" t="s">
        <v>189</v>
      </c>
      <c r="E213" s="42"/>
      <c r="F213" s="229" t="s">
        <v>5292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189</v>
      </c>
      <c r="AU213" s="19" t="s">
        <v>80</v>
      </c>
    </row>
    <row r="214" s="2" customFormat="1" ht="16.5" customHeight="1">
      <c r="A214" s="40"/>
      <c r="B214" s="41"/>
      <c r="C214" s="215" t="s">
        <v>1153</v>
      </c>
      <c r="D214" s="215" t="s">
        <v>182</v>
      </c>
      <c r="E214" s="216" t="s">
        <v>5294</v>
      </c>
      <c r="F214" s="217" t="s">
        <v>5295</v>
      </c>
      <c r="G214" s="218" t="s">
        <v>235</v>
      </c>
      <c r="H214" s="219">
        <v>10</v>
      </c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43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286</v>
      </c>
      <c r="AT214" s="226" t="s">
        <v>182</v>
      </c>
      <c r="AU214" s="226" t="s">
        <v>80</v>
      </c>
      <c r="AY214" s="19" t="s">
        <v>180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286</v>
      </c>
      <c r="BM214" s="226" t="s">
        <v>5296</v>
      </c>
    </row>
    <row r="215" s="2" customFormat="1">
      <c r="A215" s="40"/>
      <c r="B215" s="41"/>
      <c r="C215" s="42"/>
      <c r="D215" s="228" t="s">
        <v>189</v>
      </c>
      <c r="E215" s="42"/>
      <c r="F215" s="229" t="s">
        <v>5295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189</v>
      </c>
      <c r="AU215" s="19" t="s">
        <v>80</v>
      </c>
    </row>
    <row r="216" s="2" customFormat="1" ht="16.5" customHeight="1">
      <c r="A216" s="40"/>
      <c r="B216" s="41"/>
      <c r="C216" s="215" t="s">
        <v>1163</v>
      </c>
      <c r="D216" s="215" t="s">
        <v>182</v>
      </c>
      <c r="E216" s="216" t="s">
        <v>5297</v>
      </c>
      <c r="F216" s="217" t="s">
        <v>5298</v>
      </c>
      <c r="G216" s="218" t="s">
        <v>197</v>
      </c>
      <c r="H216" s="219">
        <v>3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43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286</v>
      </c>
      <c r="AT216" s="226" t="s">
        <v>182</v>
      </c>
      <c r="AU216" s="226" t="s">
        <v>80</v>
      </c>
      <c r="AY216" s="19" t="s">
        <v>180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286</v>
      </c>
      <c r="BM216" s="226" t="s">
        <v>5299</v>
      </c>
    </row>
    <row r="217" s="2" customFormat="1">
      <c r="A217" s="40"/>
      <c r="B217" s="41"/>
      <c r="C217" s="42"/>
      <c r="D217" s="228" t="s">
        <v>189</v>
      </c>
      <c r="E217" s="42"/>
      <c r="F217" s="229" t="s">
        <v>5298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189</v>
      </c>
      <c r="AU217" s="19" t="s">
        <v>80</v>
      </c>
    </row>
    <row r="218" s="2" customFormat="1" ht="21.75" customHeight="1">
      <c r="A218" s="40"/>
      <c r="B218" s="41"/>
      <c r="C218" s="215" t="s">
        <v>1169</v>
      </c>
      <c r="D218" s="215" t="s">
        <v>182</v>
      </c>
      <c r="E218" s="216" t="s">
        <v>5300</v>
      </c>
      <c r="F218" s="217" t="s">
        <v>5301</v>
      </c>
      <c r="G218" s="218" t="s">
        <v>197</v>
      </c>
      <c r="H218" s="219">
        <v>1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43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286</v>
      </c>
      <c r="AT218" s="226" t="s">
        <v>182</v>
      </c>
      <c r="AU218" s="226" t="s">
        <v>80</v>
      </c>
      <c r="AY218" s="19" t="s">
        <v>180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286</v>
      </c>
      <c r="BM218" s="226" t="s">
        <v>5302</v>
      </c>
    </row>
    <row r="219" s="2" customFormat="1">
      <c r="A219" s="40"/>
      <c r="B219" s="41"/>
      <c r="C219" s="42"/>
      <c r="D219" s="228" t="s">
        <v>189</v>
      </c>
      <c r="E219" s="42"/>
      <c r="F219" s="229" t="s">
        <v>5301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189</v>
      </c>
      <c r="AU219" s="19" t="s">
        <v>80</v>
      </c>
    </row>
    <row r="220" s="2" customFormat="1" ht="16.5" customHeight="1">
      <c r="A220" s="40"/>
      <c r="B220" s="41"/>
      <c r="C220" s="215" t="s">
        <v>1176</v>
      </c>
      <c r="D220" s="215" t="s">
        <v>182</v>
      </c>
      <c r="E220" s="216" t="s">
        <v>5303</v>
      </c>
      <c r="F220" s="217" t="s">
        <v>5304</v>
      </c>
      <c r="G220" s="218" t="s">
        <v>197</v>
      </c>
      <c r="H220" s="219">
        <v>1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43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286</v>
      </c>
      <c r="AT220" s="226" t="s">
        <v>182</v>
      </c>
      <c r="AU220" s="226" t="s">
        <v>80</v>
      </c>
      <c r="AY220" s="19" t="s">
        <v>180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286</v>
      </c>
      <c r="BM220" s="226" t="s">
        <v>5305</v>
      </c>
    </row>
    <row r="221" s="2" customFormat="1">
      <c r="A221" s="40"/>
      <c r="B221" s="41"/>
      <c r="C221" s="42"/>
      <c r="D221" s="228" t="s">
        <v>189</v>
      </c>
      <c r="E221" s="42"/>
      <c r="F221" s="229" t="s">
        <v>5304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189</v>
      </c>
      <c r="AU221" s="19" t="s">
        <v>80</v>
      </c>
    </row>
    <row r="222" s="2" customFormat="1" ht="16.5" customHeight="1">
      <c r="A222" s="40"/>
      <c r="B222" s="41"/>
      <c r="C222" s="215" t="s">
        <v>1184</v>
      </c>
      <c r="D222" s="215" t="s">
        <v>182</v>
      </c>
      <c r="E222" s="216" t="s">
        <v>5306</v>
      </c>
      <c r="F222" s="217" t="s">
        <v>5307</v>
      </c>
      <c r="G222" s="218" t="s">
        <v>197</v>
      </c>
      <c r="H222" s="219">
        <v>4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43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286</v>
      </c>
      <c r="AT222" s="226" t="s">
        <v>182</v>
      </c>
      <c r="AU222" s="226" t="s">
        <v>80</v>
      </c>
      <c r="AY222" s="19" t="s">
        <v>180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286</v>
      </c>
      <c r="BM222" s="226" t="s">
        <v>5308</v>
      </c>
    </row>
    <row r="223" s="2" customFormat="1">
      <c r="A223" s="40"/>
      <c r="B223" s="41"/>
      <c r="C223" s="42"/>
      <c r="D223" s="228" t="s">
        <v>189</v>
      </c>
      <c r="E223" s="42"/>
      <c r="F223" s="229" t="s">
        <v>5307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189</v>
      </c>
      <c r="AU223" s="19" t="s">
        <v>80</v>
      </c>
    </row>
    <row r="224" s="2" customFormat="1" ht="16.5" customHeight="1">
      <c r="A224" s="40"/>
      <c r="B224" s="41"/>
      <c r="C224" s="215" t="s">
        <v>1193</v>
      </c>
      <c r="D224" s="215" t="s">
        <v>182</v>
      </c>
      <c r="E224" s="216" t="s">
        <v>5309</v>
      </c>
      <c r="F224" s="217" t="s">
        <v>5310</v>
      </c>
      <c r="G224" s="218" t="s">
        <v>235</v>
      </c>
      <c r="H224" s="219">
        <v>25</v>
      </c>
      <c r="I224" s="220"/>
      <c r="J224" s="221">
        <f>ROUND(I224*H224,2)</f>
        <v>0</v>
      </c>
      <c r="K224" s="217" t="s">
        <v>19</v>
      </c>
      <c r="L224" s="46"/>
      <c r="M224" s="222" t="s">
        <v>19</v>
      </c>
      <c r="N224" s="223" t="s">
        <v>43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286</v>
      </c>
      <c r="AT224" s="226" t="s">
        <v>182</v>
      </c>
      <c r="AU224" s="226" t="s">
        <v>80</v>
      </c>
      <c r="AY224" s="19" t="s">
        <v>180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286</v>
      </c>
      <c r="BM224" s="226" t="s">
        <v>5311</v>
      </c>
    </row>
    <row r="225" s="2" customFormat="1">
      <c r="A225" s="40"/>
      <c r="B225" s="41"/>
      <c r="C225" s="42"/>
      <c r="D225" s="228" t="s">
        <v>189</v>
      </c>
      <c r="E225" s="42"/>
      <c r="F225" s="229" t="s">
        <v>5310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189</v>
      </c>
      <c r="AU225" s="19" t="s">
        <v>80</v>
      </c>
    </row>
    <row r="226" s="2" customFormat="1" ht="16.5" customHeight="1">
      <c r="A226" s="40"/>
      <c r="B226" s="41"/>
      <c r="C226" s="215" t="s">
        <v>1200</v>
      </c>
      <c r="D226" s="215" t="s">
        <v>182</v>
      </c>
      <c r="E226" s="216" t="s">
        <v>5312</v>
      </c>
      <c r="F226" s="217" t="s">
        <v>5313</v>
      </c>
      <c r="G226" s="218" t="s">
        <v>235</v>
      </c>
      <c r="H226" s="219">
        <v>20</v>
      </c>
      <c r="I226" s="220"/>
      <c r="J226" s="221">
        <f>ROUND(I226*H226,2)</f>
        <v>0</v>
      </c>
      <c r="K226" s="217" t="s">
        <v>19</v>
      </c>
      <c r="L226" s="46"/>
      <c r="M226" s="222" t="s">
        <v>19</v>
      </c>
      <c r="N226" s="223" t="s">
        <v>43</v>
      </c>
      <c r="O226" s="86"/>
      <c r="P226" s="224">
        <f>O226*H226</f>
        <v>0</v>
      </c>
      <c r="Q226" s="224">
        <v>0</v>
      </c>
      <c r="R226" s="224">
        <f>Q226*H226</f>
        <v>0</v>
      </c>
      <c r="S226" s="224">
        <v>0</v>
      </c>
      <c r="T226" s="225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6" t="s">
        <v>286</v>
      </c>
      <c r="AT226" s="226" t="s">
        <v>182</v>
      </c>
      <c r="AU226" s="226" t="s">
        <v>80</v>
      </c>
      <c r="AY226" s="19" t="s">
        <v>180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9" t="s">
        <v>80</v>
      </c>
      <c r="BK226" s="227">
        <f>ROUND(I226*H226,2)</f>
        <v>0</v>
      </c>
      <c r="BL226" s="19" t="s">
        <v>286</v>
      </c>
      <c r="BM226" s="226" t="s">
        <v>5314</v>
      </c>
    </row>
    <row r="227" s="2" customFormat="1">
      <c r="A227" s="40"/>
      <c r="B227" s="41"/>
      <c r="C227" s="42"/>
      <c r="D227" s="228" t="s">
        <v>189</v>
      </c>
      <c r="E227" s="42"/>
      <c r="F227" s="229" t="s">
        <v>5313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189</v>
      </c>
      <c r="AU227" s="19" t="s">
        <v>80</v>
      </c>
    </row>
    <row r="228" s="2" customFormat="1" ht="16.5" customHeight="1">
      <c r="A228" s="40"/>
      <c r="B228" s="41"/>
      <c r="C228" s="215" t="s">
        <v>1212</v>
      </c>
      <c r="D228" s="215" t="s">
        <v>182</v>
      </c>
      <c r="E228" s="216" t="s">
        <v>5315</v>
      </c>
      <c r="F228" s="217" t="s">
        <v>5316</v>
      </c>
      <c r="G228" s="218" t="s">
        <v>235</v>
      </c>
      <c r="H228" s="219">
        <v>20</v>
      </c>
      <c r="I228" s="220"/>
      <c r="J228" s="221">
        <f>ROUND(I228*H228,2)</f>
        <v>0</v>
      </c>
      <c r="K228" s="217" t="s">
        <v>19</v>
      </c>
      <c r="L228" s="46"/>
      <c r="M228" s="222" t="s">
        <v>19</v>
      </c>
      <c r="N228" s="223" t="s">
        <v>43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286</v>
      </c>
      <c r="AT228" s="226" t="s">
        <v>182</v>
      </c>
      <c r="AU228" s="226" t="s">
        <v>80</v>
      </c>
      <c r="AY228" s="19" t="s">
        <v>180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286</v>
      </c>
      <c r="BM228" s="226" t="s">
        <v>5317</v>
      </c>
    </row>
    <row r="229" s="2" customFormat="1">
      <c r="A229" s="40"/>
      <c r="B229" s="41"/>
      <c r="C229" s="42"/>
      <c r="D229" s="228" t="s">
        <v>189</v>
      </c>
      <c r="E229" s="42"/>
      <c r="F229" s="229" t="s">
        <v>5316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189</v>
      </c>
      <c r="AU229" s="19" t="s">
        <v>80</v>
      </c>
    </row>
    <row r="230" s="2" customFormat="1" ht="16.5" customHeight="1">
      <c r="A230" s="40"/>
      <c r="B230" s="41"/>
      <c r="C230" s="215" t="s">
        <v>1233</v>
      </c>
      <c r="D230" s="215" t="s">
        <v>182</v>
      </c>
      <c r="E230" s="216" t="s">
        <v>5318</v>
      </c>
      <c r="F230" s="217" t="s">
        <v>5319</v>
      </c>
      <c r="G230" s="218" t="s">
        <v>2304</v>
      </c>
      <c r="H230" s="219">
        <v>1</v>
      </c>
      <c r="I230" s="220"/>
      <c r="J230" s="221">
        <f>ROUND(I230*H230,2)</f>
        <v>0</v>
      </c>
      <c r="K230" s="217" t="s">
        <v>19</v>
      </c>
      <c r="L230" s="46"/>
      <c r="M230" s="222" t="s">
        <v>19</v>
      </c>
      <c r="N230" s="223" t="s">
        <v>43</v>
      </c>
      <c r="O230" s="86"/>
      <c r="P230" s="224">
        <f>O230*H230</f>
        <v>0</v>
      </c>
      <c r="Q230" s="224">
        <v>0</v>
      </c>
      <c r="R230" s="224">
        <f>Q230*H230</f>
        <v>0</v>
      </c>
      <c r="S230" s="224">
        <v>0</v>
      </c>
      <c r="T230" s="225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6" t="s">
        <v>286</v>
      </c>
      <c r="AT230" s="226" t="s">
        <v>182</v>
      </c>
      <c r="AU230" s="226" t="s">
        <v>80</v>
      </c>
      <c r="AY230" s="19" t="s">
        <v>180</v>
      </c>
      <c r="BE230" s="227">
        <f>IF(N230="základní",J230,0)</f>
        <v>0</v>
      </c>
      <c r="BF230" s="227">
        <f>IF(N230="snížená",J230,0)</f>
        <v>0</v>
      </c>
      <c r="BG230" s="227">
        <f>IF(N230="zákl. přenesená",J230,0)</f>
        <v>0</v>
      </c>
      <c r="BH230" s="227">
        <f>IF(N230="sníž. přenesená",J230,0)</f>
        <v>0</v>
      </c>
      <c r="BI230" s="227">
        <f>IF(N230="nulová",J230,0)</f>
        <v>0</v>
      </c>
      <c r="BJ230" s="19" t="s">
        <v>80</v>
      </c>
      <c r="BK230" s="227">
        <f>ROUND(I230*H230,2)</f>
        <v>0</v>
      </c>
      <c r="BL230" s="19" t="s">
        <v>286</v>
      </c>
      <c r="BM230" s="226" t="s">
        <v>5320</v>
      </c>
    </row>
    <row r="231" s="2" customFormat="1">
      <c r="A231" s="40"/>
      <c r="B231" s="41"/>
      <c r="C231" s="42"/>
      <c r="D231" s="228" t="s">
        <v>189</v>
      </c>
      <c r="E231" s="42"/>
      <c r="F231" s="229" t="s">
        <v>5319</v>
      </c>
      <c r="G231" s="42"/>
      <c r="H231" s="42"/>
      <c r="I231" s="230"/>
      <c r="J231" s="42"/>
      <c r="K231" s="42"/>
      <c r="L231" s="46"/>
      <c r="M231" s="231"/>
      <c r="N231" s="232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189</v>
      </c>
      <c r="AU231" s="19" t="s">
        <v>80</v>
      </c>
    </row>
    <row r="232" s="2" customFormat="1" ht="16.5" customHeight="1">
      <c r="A232" s="40"/>
      <c r="B232" s="41"/>
      <c r="C232" s="215" t="s">
        <v>1248</v>
      </c>
      <c r="D232" s="215" t="s">
        <v>182</v>
      </c>
      <c r="E232" s="216" t="s">
        <v>5321</v>
      </c>
      <c r="F232" s="217" t="s">
        <v>5322</v>
      </c>
      <c r="G232" s="218" t="s">
        <v>3347</v>
      </c>
      <c r="H232" s="293"/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43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286</v>
      </c>
      <c r="AT232" s="226" t="s">
        <v>182</v>
      </c>
      <c r="AU232" s="226" t="s">
        <v>80</v>
      </c>
      <c r="AY232" s="19" t="s">
        <v>180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286</v>
      </c>
      <c r="BM232" s="226" t="s">
        <v>5323</v>
      </c>
    </row>
    <row r="233" s="2" customFormat="1">
      <c r="A233" s="40"/>
      <c r="B233" s="41"/>
      <c r="C233" s="42"/>
      <c r="D233" s="228" t="s">
        <v>189</v>
      </c>
      <c r="E233" s="42"/>
      <c r="F233" s="229" t="s">
        <v>5322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189</v>
      </c>
      <c r="AU233" s="19" t="s">
        <v>80</v>
      </c>
    </row>
    <row r="234" s="12" customFormat="1" ht="25.92" customHeight="1">
      <c r="A234" s="12"/>
      <c r="B234" s="199"/>
      <c r="C234" s="200"/>
      <c r="D234" s="201" t="s">
        <v>71</v>
      </c>
      <c r="E234" s="202" t="s">
        <v>5324</v>
      </c>
      <c r="F234" s="202" t="s">
        <v>5325</v>
      </c>
      <c r="G234" s="200"/>
      <c r="H234" s="200"/>
      <c r="I234" s="203"/>
      <c r="J234" s="204">
        <f>BK234</f>
        <v>0</v>
      </c>
      <c r="K234" s="200"/>
      <c r="L234" s="205"/>
      <c r="M234" s="206"/>
      <c r="N234" s="207"/>
      <c r="O234" s="207"/>
      <c r="P234" s="208">
        <f>SUM(P235:P362)</f>
        <v>0</v>
      </c>
      <c r="Q234" s="207"/>
      <c r="R234" s="208">
        <f>SUM(R235:R362)</f>
        <v>0</v>
      </c>
      <c r="S234" s="207"/>
      <c r="T234" s="209">
        <f>SUM(T235:T362)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0" t="s">
        <v>82</v>
      </c>
      <c r="AT234" s="211" t="s">
        <v>71</v>
      </c>
      <c r="AU234" s="211" t="s">
        <v>72</v>
      </c>
      <c r="AY234" s="210" t="s">
        <v>180</v>
      </c>
      <c r="BK234" s="212">
        <f>SUM(BK235:BK362)</f>
        <v>0</v>
      </c>
    </row>
    <row r="235" s="2" customFormat="1" ht="16.5" customHeight="1">
      <c r="A235" s="40"/>
      <c r="B235" s="41"/>
      <c r="C235" s="215" t="s">
        <v>1252</v>
      </c>
      <c r="D235" s="215" t="s">
        <v>182</v>
      </c>
      <c r="E235" s="216" t="s">
        <v>5326</v>
      </c>
      <c r="F235" s="217" t="s">
        <v>5327</v>
      </c>
      <c r="G235" s="218" t="s">
        <v>387</v>
      </c>
      <c r="H235" s="219">
        <v>112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43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286</v>
      </c>
      <c r="AT235" s="226" t="s">
        <v>182</v>
      </c>
      <c r="AU235" s="226" t="s">
        <v>80</v>
      </c>
      <c r="AY235" s="19" t="s">
        <v>180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286</v>
      </c>
      <c r="BM235" s="226" t="s">
        <v>5328</v>
      </c>
    </row>
    <row r="236" s="2" customFormat="1">
      <c r="A236" s="40"/>
      <c r="B236" s="41"/>
      <c r="C236" s="42"/>
      <c r="D236" s="228" t="s">
        <v>189</v>
      </c>
      <c r="E236" s="42"/>
      <c r="F236" s="229" t="s">
        <v>5327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189</v>
      </c>
      <c r="AU236" s="19" t="s">
        <v>80</v>
      </c>
    </row>
    <row r="237" s="2" customFormat="1" ht="16.5" customHeight="1">
      <c r="A237" s="40"/>
      <c r="B237" s="41"/>
      <c r="C237" s="215" t="s">
        <v>1260</v>
      </c>
      <c r="D237" s="215" t="s">
        <v>182</v>
      </c>
      <c r="E237" s="216" t="s">
        <v>5329</v>
      </c>
      <c r="F237" s="217" t="s">
        <v>5330</v>
      </c>
      <c r="G237" s="218" t="s">
        <v>235</v>
      </c>
      <c r="H237" s="219">
        <v>995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43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286</v>
      </c>
      <c r="AT237" s="226" t="s">
        <v>182</v>
      </c>
      <c r="AU237" s="226" t="s">
        <v>80</v>
      </c>
      <c r="AY237" s="19" t="s">
        <v>180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286</v>
      </c>
      <c r="BM237" s="226" t="s">
        <v>5331</v>
      </c>
    </row>
    <row r="238" s="2" customFormat="1">
      <c r="A238" s="40"/>
      <c r="B238" s="41"/>
      <c r="C238" s="42"/>
      <c r="D238" s="228" t="s">
        <v>189</v>
      </c>
      <c r="E238" s="42"/>
      <c r="F238" s="229" t="s">
        <v>5330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189</v>
      </c>
      <c r="AU238" s="19" t="s">
        <v>80</v>
      </c>
    </row>
    <row r="239" s="2" customFormat="1" ht="16.5" customHeight="1">
      <c r="A239" s="40"/>
      <c r="B239" s="41"/>
      <c r="C239" s="215" t="s">
        <v>1265</v>
      </c>
      <c r="D239" s="215" t="s">
        <v>182</v>
      </c>
      <c r="E239" s="216" t="s">
        <v>5332</v>
      </c>
      <c r="F239" s="217" t="s">
        <v>5333</v>
      </c>
      <c r="G239" s="218" t="s">
        <v>235</v>
      </c>
      <c r="H239" s="219">
        <v>995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43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286</v>
      </c>
      <c r="AT239" s="226" t="s">
        <v>182</v>
      </c>
      <c r="AU239" s="226" t="s">
        <v>80</v>
      </c>
      <c r="AY239" s="19" t="s">
        <v>180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286</v>
      </c>
      <c r="BM239" s="226" t="s">
        <v>5334</v>
      </c>
    </row>
    <row r="240" s="2" customFormat="1">
      <c r="A240" s="40"/>
      <c r="B240" s="41"/>
      <c r="C240" s="42"/>
      <c r="D240" s="228" t="s">
        <v>189</v>
      </c>
      <c r="E240" s="42"/>
      <c r="F240" s="229" t="s">
        <v>5333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189</v>
      </c>
      <c r="AU240" s="19" t="s">
        <v>80</v>
      </c>
    </row>
    <row r="241" s="2" customFormat="1" ht="16.5" customHeight="1">
      <c r="A241" s="40"/>
      <c r="B241" s="41"/>
      <c r="C241" s="215" t="s">
        <v>1275</v>
      </c>
      <c r="D241" s="215" t="s">
        <v>182</v>
      </c>
      <c r="E241" s="216" t="s">
        <v>5335</v>
      </c>
      <c r="F241" s="217" t="s">
        <v>5336</v>
      </c>
      <c r="G241" s="218" t="s">
        <v>235</v>
      </c>
      <c r="H241" s="219">
        <v>310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43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286</v>
      </c>
      <c r="AT241" s="226" t="s">
        <v>182</v>
      </c>
      <c r="AU241" s="226" t="s">
        <v>80</v>
      </c>
      <c r="AY241" s="19" t="s">
        <v>180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286</v>
      </c>
      <c r="BM241" s="226" t="s">
        <v>5337</v>
      </c>
    </row>
    <row r="242" s="2" customFormat="1">
      <c r="A242" s="40"/>
      <c r="B242" s="41"/>
      <c r="C242" s="42"/>
      <c r="D242" s="228" t="s">
        <v>189</v>
      </c>
      <c r="E242" s="42"/>
      <c r="F242" s="229" t="s">
        <v>5338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189</v>
      </c>
      <c r="AU242" s="19" t="s">
        <v>80</v>
      </c>
    </row>
    <row r="243" s="2" customFormat="1" ht="16.5" customHeight="1">
      <c r="A243" s="40"/>
      <c r="B243" s="41"/>
      <c r="C243" s="215" t="s">
        <v>1280</v>
      </c>
      <c r="D243" s="215" t="s">
        <v>182</v>
      </c>
      <c r="E243" s="216" t="s">
        <v>5339</v>
      </c>
      <c r="F243" s="217" t="s">
        <v>5340</v>
      </c>
      <c r="G243" s="218" t="s">
        <v>235</v>
      </c>
      <c r="H243" s="219">
        <v>55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43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286</v>
      </c>
      <c r="AT243" s="226" t="s">
        <v>182</v>
      </c>
      <c r="AU243" s="226" t="s">
        <v>80</v>
      </c>
      <c r="AY243" s="19" t="s">
        <v>180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286</v>
      </c>
      <c r="BM243" s="226" t="s">
        <v>5341</v>
      </c>
    </row>
    <row r="244" s="2" customFormat="1">
      <c r="A244" s="40"/>
      <c r="B244" s="41"/>
      <c r="C244" s="42"/>
      <c r="D244" s="228" t="s">
        <v>189</v>
      </c>
      <c r="E244" s="42"/>
      <c r="F244" s="229" t="s">
        <v>5342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189</v>
      </c>
      <c r="AU244" s="19" t="s">
        <v>80</v>
      </c>
    </row>
    <row r="245" s="2" customFormat="1" ht="16.5" customHeight="1">
      <c r="A245" s="40"/>
      <c r="B245" s="41"/>
      <c r="C245" s="215" t="s">
        <v>1290</v>
      </c>
      <c r="D245" s="215" t="s">
        <v>182</v>
      </c>
      <c r="E245" s="216" t="s">
        <v>5343</v>
      </c>
      <c r="F245" s="217" t="s">
        <v>5344</v>
      </c>
      <c r="G245" s="218" t="s">
        <v>235</v>
      </c>
      <c r="H245" s="219">
        <v>50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43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286</v>
      </c>
      <c r="AT245" s="226" t="s">
        <v>182</v>
      </c>
      <c r="AU245" s="226" t="s">
        <v>80</v>
      </c>
      <c r="AY245" s="19" t="s">
        <v>180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286</v>
      </c>
      <c r="BM245" s="226" t="s">
        <v>5345</v>
      </c>
    </row>
    <row r="246" s="2" customFormat="1">
      <c r="A246" s="40"/>
      <c r="B246" s="41"/>
      <c r="C246" s="42"/>
      <c r="D246" s="228" t="s">
        <v>189</v>
      </c>
      <c r="E246" s="42"/>
      <c r="F246" s="229" t="s">
        <v>5346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189</v>
      </c>
      <c r="AU246" s="19" t="s">
        <v>80</v>
      </c>
    </row>
    <row r="247" s="2" customFormat="1" ht="16.5" customHeight="1">
      <c r="A247" s="40"/>
      <c r="B247" s="41"/>
      <c r="C247" s="215" t="s">
        <v>1304</v>
      </c>
      <c r="D247" s="215" t="s">
        <v>182</v>
      </c>
      <c r="E247" s="216" t="s">
        <v>5347</v>
      </c>
      <c r="F247" s="217" t="s">
        <v>5348</v>
      </c>
      <c r="G247" s="218" t="s">
        <v>235</v>
      </c>
      <c r="H247" s="219">
        <v>20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43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286</v>
      </c>
      <c r="AT247" s="226" t="s">
        <v>182</v>
      </c>
      <c r="AU247" s="226" t="s">
        <v>80</v>
      </c>
      <c r="AY247" s="19" t="s">
        <v>180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286</v>
      </c>
      <c r="BM247" s="226" t="s">
        <v>5349</v>
      </c>
    </row>
    <row r="248" s="2" customFormat="1">
      <c r="A248" s="40"/>
      <c r="B248" s="41"/>
      <c r="C248" s="42"/>
      <c r="D248" s="228" t="s">
        <v>189</v>
      </c>
      <c r="E248" s="42"/>
      <c r="F248" s="229" t="s">
        <v>5350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189</v>
      </c>
      <c r="AU248" s="19" t="s">
        <v>80</v>
      </c>
    </row>
    <row r="249" s="2" customFormat="1" ht="16.5" customHeight="1">
      <c r="A249" s="40"/>
      <c r="B249" s="41"/>
      <c r="C249" s="215" t="s">
        <v>1356</v>
      </c>
      <c r="D249" s="215" t="s">
        <v>182</v>
      </c>
      <c r="E249" s="216" t="s">
        <v>5351</v>
      </c>
      <c r="F249" s="217" t="s">
        <v>5352</v>
      </c>
      <c r="G249" s="218" t="s">
        <v>235</v>
      </c>
      <c r="H249" s="219">
        <v>20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43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286</v>
      </c>
      <c r="AT249" s="226" t="s">
        <v>182</v>
      </c>
      <c r="AU249" s="226" t="s">
        <v>80</v>
      </c>
      <c r="AY249" s="19" t="s">
        <v>180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286</v>
      </c>
      <c r="BM249" s="226" t="s">
        <v>5353</v>
      </c>
    </row>
    <row r="250" s="2" customFormat="1">
      <c r="A250" s="40"/>
      <c r="B250" s="41"/>
      <c r="C250" s="42"/>
      <c r="D250" s="228" t="s">
        <v>189</v>
      </c>
      <c r="E250" s="42"/>
      <c r="F250" s="229" t="s">
        <v>5354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189</v>
      </c>
      <c r="AU250" s="19" t="s">
        <v>80</v>
      </c>
    </row>
    <row r="251" s="2" customFormat="1" ht="16.5" customHeight="1">
      <c r="A251" s="40"/>
      <c r="B251" s="41"/>
      <c r="C251" s="215" t="s">
        <v>1364</v>
      </c>
      <c r="D251" s="215" t="s">
        <v>182</v>
      </c>
      <c r="E251" s="216" t="s">
        <v>5355</v>
      </c>
      <c r="F251" s="217" t="s">
        <v>5356</v>
      </c>
      <c r="G251" s="218" t="s">
        <v>235</v>
      </c>
      <c r="H251" s="219">
        <v>220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43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286</v>
      </c>
      <c r="AT251" s="226" t="s">
        <v>182</v>
      </c>
      <c r="AU251" s="226" t="s">
        <v>80</v>
      </c>
      <c r="AY251" s="19" t="s">
        <v>180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286</v>
      </c>
      <c r="BM251" s="226" t="s">
        <v>5357</v>
      </c>
    </row>
    <row r="252" s="2" customFormat="1">
      <c r="A252" s="40"/>
      <c r="B252" s="41"/>
      <c r="C252" s="42"/>
      <c r="D252" s="228" t="s">
        <v>189</v>
      </c>
      <c r="E252" s="42"/>
      <c r="F252" s="229" t="s">
        <v>5358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189</v>
      </c>
      <c r="AU252" s="19" t="s">
        <v>80</v>
      </c>
    </row>
    <row r="253" s="2" customFormat="1" ht="16.5" customHeight="1">
      <c r="A253" s="40"/>
      <c r="B253" s="41"/>
      <c r="C253" s="215" t="s">
        <v>1403</v>
      </c>
      <c r="D253" s="215" t="s">
        <v>182</v>
      </c>
      <c r="E253" s="216" t="s">
        <v>5359</v>
      </c>
      <c r="F253" s="217" t="s">
        <v>5360</v>
      </c>
      <c r="G253" s="218" t="s">
        <v>235</v>
      </c>
      <c r="H253" s="219">
        <v>215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43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286</v>
      </c>
      <c r="AT253" s="226" t="s">
        <v>182</v>
      </c>
      <c r="AU253" s="226" t="s">
        <v>80</v>
      </c>
      <c r="AY253" s="19" t="s">
        <v>180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286</v>
      </c>
      <c r="BM253" s="226" t="s">
        <v>5361</v>
      </c>
    </row>
    <row r="254" s="2" customFormat="1">
      <c r="A254" s="40"/>
      <c r="B254" s="41"/>
      <c r="C254" s="42"/>
      <c r="D254" s="228" t="s">
        <v>189</v>
      </c>
      <c r="E254" s="42"/>
      <c r="F254" s="229" t="s">
        <v>5360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189</v>
      </c>
      <c r="AU254" s="19" t="s">
        <v>80</v>
      </c>
    </row>
    <row r="255" s="2" customFormat="1" ht="16.5" customHeight="1">
      <c r="A255" s="40"/>
      <c r="B255" s="41"/>
      <c r="C255" s="215" t="s">
        <v>1437</v>
      </c>
      <c r="D255" s="215" t="s">
        <v>182</v>
      </c>
      <c r="E255" s="216" t="s">
        <v>5362</v>
      </c>
      <c r="F255" s="217" t="s">
        <v>5363</v>
      </c>
      <c r="G255" s="218" t="s">
        <v>235</v>
      </c>
      <c r="H255" s="219">
        <v>75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43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286</v>
      </c>
      <c r="AT255" s="226" t="s">
        <v>182</v>
      </c>
      <c r="AU255" s="226" t="s">
        <v>80</v>
      </c>
      <c r="AY255" s="19" t="s">
        <v>180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286</v>
      </c>
      <c r="BM255" s="226" t="s">
        <v>5364</v>
      </c>
    </row>
    <row r="256" s="2" customFormat="1">
      <c r="A256" s="40"/>
      <c r="B256" s="41"/>
      <c r="C256" s="42"/>
      <c r="D256" s="228" t="s">
        <v>189</v>
      </c>
      <c r="E256" s="42"/>
      <c r="F256" s="229" t="s">
        <v>5363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189</v>
      </c>
      <c r="AU256" s="19" t="s">
        <v>80</v>
      </c>
    </row>
    <row r="257" s="2" customFormat="1" ht="16.5" customHeight="1">
      <c r="A257" s="40"/>
      <c r="B257" s="41"/>
      <c r="C257" s="215" t="s">
        <v>1444</v>
      </c>
      <c r="D257" s="215" t="s">
        <v>182</v>
      </c>
      <c r="E257" s="216" t="s">
        <v>5365</v>
      </c>
      <c r="F257" s="217" t="s">
        <v>5366</v>
      </c>
      <c r="G257" s="218" t="s">
        <v>235</v>
      </c>
      <c r="H257" s="219">
        <v>675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43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286</v>
      </c>
      <c r="AT257" s="226" t="s">
        <v>182</v>
      </c>
      <c r="AU257" s="226" t="s">
        <v>80</v>
      </c>
      <c r="AY257" s="19" t="s">
        <v>180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286</v>
      </c>
      <c r="BM257" s="226" t="s">
        <v>5367</v>
      </c>
    </row>
    <row r="258" s="2" customFormat="1">
      <c r="A258" s="40"/>
      <c r="B258" s="41"/>
      <c r="C258" s="42"/>
      <c r="D258" s="228" t="s">
        <v>189</v>
      </c>
      <c r="E258" s="42"/>
      <c r="F258" s="229" t="s">
        <v>5366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189</v>
      </c>
      <c r="AU258" s="19" t="s">
        <v>80</v>
      </c>
    </row>
    <row r="259" s="2" customFormat="1" ht="16.5" customHeight="1">
      <c r="A259" s="40"/>
      <c r="B259" s="41"/>
      <c r="C259" s="215" t="s">
        <v>1452</v>
      </c>
      <c r="D259" s="215" t="s">
        <v>182</v>
      </c>
      <c r="E259" s="216" t="s">
        <v>5368</v>
      </c>
      <c r="F259" s="217" t="s">
        <v>5369</v>
      </c>
      <c r="G259" s="218" t="s">
        <v>235</v>
      </c>
      <c r="H259" s="219">
        <v>290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43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286</v>
      </c>
      <c r="AT259" s="226" t="s">
        <v>182</v>
      </c>
      <c r="AU259" s="226" t="s">
        <v>80</v>
      </c>
      <c r="AY259" s="19" t="s">
        <v>180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286</v>
      </c>
      <c r="BM259" s="226" t="s">
        <v>5370</v>
      </c>
    </row>
    <row r="260" s="2" customFormat="1">
      <c r="A260" s="40"/>
      <c r="B260" s="41"/>
      <c r="C260" s="42"/>
      <c r="D260" s="228" t="s">
        <v>189</v>
      </c>
      <c r="E260" s="42"/>
      <c r="F260" s="229" t="s">
        <v>5369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189</v>
      </c>
      <c r="AU260" s="19" t="s">
        <v>80</v>
      </c>
    </row>
    <row r="261" s="2" customFormat="1" ht="16.5" customHeight="1">
      <c r="A261" s="40"/>
      <c r="B261" s="41"/>
      <c r="C261" s="215" t="s">
        <v>1465</v>
      </c>
      <c r="D261" s="215" t="s">
        <v>182</v>
      </c>
      <c r="E261" s="216" t="s">
        <v>5371</v>
      </c>
      <c r="F261" s="217" t="s">
        <v>5372</v>
      </c>
      <c r="G261" s="218" t="s">
        <v>235</v>
      </c>
      <c r="H261" s="219">
        <v>715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43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286</v>
      </c>
      <c r="AT261" s="226" t="s">
        <v>182</v>
      </c>
      <c r="AU261" s="226" t="s">
        <v>80</v>
      </c>
      <c r="AY261" s="19" t="s">
        <v>180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286</v>
      </c>
      <c r="BM261" s="226" t="s">
        <v>5373</v>
      </c>
    </row>
    <row r="262" s="2" customFormat="1">
      <c r="A262" s="40"/>
      <c r="B262" s="41"/>
      <c r="C262" s="42"/>
      <c r="D262" s="228" t="s">
        <v>189</v>
      </c>
      <c r="E262" s="42"/>
      <c r="F262" s="229" t="s">
        <v>5372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189</v>
      </c>
      <c r="AU262" s="19" t="s">
        <v>80</v>
      </c>
    </row>
    <row r="263" s="2" customFormat="1" ht="16.5" customHeight="1">
      <c r="A263" s="40"/>
      <c r="B263" s="41"/>
      <c r="C263" s="215" t="s">
        <v>1474</v>
      </c>
      <c r="D263" s="215" t="s">
        <v>182</v>
      </c>
      <c r="E263" s="216" t="s">
        <v>5374</v>
      </c>
      <c r="F263" s="217" t="s">
        <v>5375</v>
      </c>
      <c r="G263" s="218" t="s">
        <v>235</v>
      </c>
      <c r="H263" s="219">
        <v>105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43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286</v>
      </c>
      <c r="AT263" s="226" t="s">
        <v>182</v>
      </c>
      <c r="AU263" s="226" t="s">
        <v>80</v>
      </c>
      <c r="AY263" s="19" t="s">
        <v>180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286</v>
      </c>
      <c r="BM263" s="226" t="s">
        <v>5376</v>
      </c>
    </row>
    <row r="264" s="2" customFormat="1">
      <c r="A264" s="40"/>
      <c r="B264" s="41"/>
      <c r="C264" s="42"/>
      <c r="D264" s="228" t="s">
        <v>189</v>
      </c>
      <c r="E264" s="42"/>
      <c r="F264" s="229" t="s">
        <v>5375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189</v>
      </c>
      <c r="AU264" s="19" t="s">
        <v>80</v>
      </c>
    </row>
    <row r="265" s="2" customFormat="1" ht="16.5" customHeight="1">
      <c r="A265" s="40"/>
      <c r="B265" s="41"/>
      <c r="C265" s="215" t="s">
        <v>1486</v>
      </c>
      <c r="D265" s="215" t="s">
        <v>182</v>
      </c>
      <c r="E265" s="216" t="s">
        <v>5377</v>
      </c>
      <c r="F265" s="217" t="s">
        <v>5378</v>
      </c>
      <c r="G265" s="218" t="s">
        <v>235</v>
      </c>
      <c r="H265" s="219">
        <v>95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43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286</v>
      </c>
      <c r="AT265" s="226" t="s">
        <v>182</v>
      </c>
      <c r="AU265" s="226" t="s">
        <v>80</v>
      </c>
      <c r="AY265" s="19" t="s">
        <v>180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286</v>
      </c>
      <c r="BM265" s="226" t="s">
        <v>5379</v>
      </c>
    </row>
    <row r="266" s="2" customFormat="1">
      <c r="A266" s="40"/>
      <c r="B266" s="41"/>
      <c r="C266" s="42"/>
      <c r="D266" s="228" t="s">
        <v>189</v>
      </c>
      <c r="E266" s="42"/>
      <c r="F266" s="229" t="s">
        <v>5378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189</v>
      </c>
      <c r="AU266" s="19" t="s">
        <v>80</v>
      </c>
    </row>
    <row r="267" s="2" customFormat="1" ht="16.5" customHeight="1">
      <c r="A267" s="40"/>
      <c r="B267" s="41"/>
      <c r="C267" s="215" t="s">
        <v>1492</v>
      </c>
      <c r="D267" s="215" t="s">
        <v>182</v>
      </c>
      <c r="E267" s="216" t="s">
        <v>5380</v>
      </c>
      <c r="F267" s="217" t="s">
        <v>5381</v>
      </c>
      <c r="G267" s="218" t="s">
        <v>235</v>
      </c>
      <c r="H267" s="219">
        <v>30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43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286</v>
      </c>
      <c r="AT267" s="226" t="s">
        <v>182</v>
      </c>
      <c r="AU267" s="226" t="s">
        <v>80</v>
      </c>
      <c r="AY267" s="19" t="s">
        <v>180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286</v>
      </c>
      <c r="BM267" s="226" t="s">
        <v>5382</v>
      </c>
    </row>
    <row r="268" s="2" customFormat="1">
      <c r="A268" s="40"/>
      <c r="B268" s="41"/>
      <c r="C268" s="42"/>
      <c r="D268" s="228" t="s">
        <v>189</v>
      </c>
      <c r="E268" s="42"/>
      <c r="F268" s="229" t="s">
        <v>5381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189</v>
      </c>
      <c r="AU268" s="19" t="s">
        <v>80</v>
      </c>
    </row>
    <row r="269" s="2" customFormat="1" ht="16.5" customHeight="1">
      <c r="A269" s="40"/>
      <c r="B269" s="41"/>
      <c r="C269" s="215" t="s">
        <v>1500</v>
      </c>
      <c r="D269" s="215" t="s">
        <v>182</v>
      </c>
      <c r="E269" s="216" t="s">
        <v>5383</v>
      </c>
      <c r="F269" s="217" t="s">
        <v>5384</v>
      </c>
      <c r="G269" s="218" t="s">
        <v>235</v>
      </c>
      <c r="H269" s="219">
        <v>20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43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286</v>
      </c>
      <c r="AT269" s="226" t="s">
        <v>182</v>
      </c>
      <c r="AU269" s="226" t="s">
        <v>80</v>
      </c>
      <c r="AY269" s="19" t="s">
        <v>180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286</v>
      </c>
      <c r="BM269" s="226" t="s">
        <v>5385</v>
      </c>
    </row>
    <row r="270" s="2" customFormat="1">
      <c r="A270" s="40"/>
      <c r="B270" s="41"/>
      <c r="C270" s="42"/>
      <c r="D270" s="228" t="s">
        <v>189</v>
      </c>
      <c r="E270" s="42"/>
      <c r="F270" s="229" t="s">
        <v>5384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189</v>
      </c>
      <c r="AU270" s="19" t="s">
        <v>80</v>
      </c>
    </row>
    <row r="271" s="2" customFormat="1" ht="16.5" customHeight="1">
      <c r="A271" s="40"/>
      <c r="B271" s="41"/>
      <c r="C271" s="215" t="s">
        <v>1506</v>
      </c>
      <c r="D271" s="215" t="s">
        <v>182</v>
      </c>
      <c r="E271" s="216" t="s">
        <v>5386</v>
      </c>
      <c r="F271" s="217" t="s">
        <v>5387</v>
      </c>
      <c r="G271" s="218" t="s">
        <v>235</v>
      </c>
      <c r="H271" s="219">
        <v>715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43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286</v>
      </c>
      <c r="AT271" s="226" t="s">
        <v>182</v>
      </c>
      <c r="AU271" s="226" t="s">
        <v>80</v>
      </c>
      <c r="AY271" s="19" t="s">
        <v>180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286</v>
      </c>
      <c r="BM271" s="226" t="s">
        <v>5388</v>
      </c>
    </row>
    <row r="272" s="2" customFormat="1">
      <c r="A272" s="40"/>
      <c r="B272" s="41"/>
      <c r="C272" s="42"/>
      <c r="D272" s="228" t="s">
        <v>189</v>
      </c>
      <c r="E272" s="42"/>
      <c r="F272" s="229" t="s">
        <v>5387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189</v>
      </c>
      <c r="AU272" s="19" t="s">
        <v>80</v>
      </c>
    </row>
    <row r="273" s="2" customFormat="1" ht="16.5" customHeight="1">
      <c r="A273" s="40"/>
      <c r="B273" s="41"/>
      <c r="C273" s="215" t="s">
        <v>1512</v>
      </c>
      <c r="D273" s="215" t="s">
        <v>182</v>
      </c>
      <c r="E273" s="216" t="s">
        <v>5389</v>
      </c>
      <c r="F273" s="217" t="s">
        <v>5390</v>
      </c>
      <c r="G273" s="218" t="s">
        <v>235</v>
      </c>
      <c r="H273" s="219">
        <v>105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43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286</v>
      </c>
      <c r="AT273" s="226" t="s">
        <v>182</v>
      </c>
      <c r="AU273" s="226" t="s">
        <v>80</v>
      </c>
      <c r="AY273" s="19" t="s">
        <v>180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286</v>
      </c>
      <c r="BM273" s="226" t="s">
        <v>5391</v>
      </c>
    </row>
    <row r="274" s="2" customFormat="1">
      <c r="A274" s="40"/>
      <c r="B274" s="41"/>
      <c r="C274" s="42"/>
      <c r="D274" s="228" t="s">
        <v>189</v>
      </c>
      <c r="E274" s="42"/>
      <c r="F274" s="229" t="s">
        <v>5390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189</v>
      </c>
      <c r="AU274" s="19" t="s">
        <v>80</v>
      </c>
    </row>
    <row r="275" s="2" customFormat="1" ht="16.5" customHeight="1">
      <c r="A275" s="40"/>
      <c r="B275" s="41"/>
      <c r="C275" s="215" t="s">
        <v>1529</v>
      </c>
      <c r="D275" s="215" t="s">
        <v>182</v>
      </c>
      <c r="E275" s="216" t="s">
        <v>5392</v>
      </c>
      <c r="F275" s="217" t="s">
        <v>5393</v>
      </c>
      <c r="G275" s="218" t="s">
        <v>235</v>
      </c>
      <c r="H275" s="219">
        <v>95</v>
      </c>
      <c r="I275" s="220"/>
      <c r="J275" s="221">
        <f>ROUND(I275*H275,2)</f>
        <v>0</v>
      </c>
      <c r="K275" s="217" t="s">
        <v>19</v>
      </c>
      <c r="L275" s="46"/>
      <c r="M275" s="222" t="s">
        <v>19</v>
      </c>
      <c r="N275" s="223" t="s">
        <v>43</v>
      </c>
      <c r="O275" s="86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6" t="s">
        <v>286</v>
      </c>
      <c r="AT275" s="226" t="s">
        <v>182</v>
      </c>
      <c r="AU275" s="226" t="s">
        <v>80</v>
      </c>
      <c r="AY275" s="19" t="s">
        <v>180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9" t="s">
        <v>80</v>
      </c>
      <c r="BK275" s="227">
        <f>ROUND(I275*H275,2)</f>
        <v>0</v>
      </c>
      <c r="BL275" s="19" t="s">
        <v>286</v>
      </c>
      <c r="BM275" s="226" t="s">
        <v>5394</v>
      </c>
    </row>
    <row r="276" s="2" customFormat="1">
      <c r="A276" s="40"/>
      <c r="B276" s="41"/>
      <c r="C276" s="42"/>
      <c r="D276" s="228" t="s">
        <v>189</v>
      </c>
      <c r="E276" s="42"/>
      <c r="F276" s="229" t="s">
        <v>5393</v>
      </c>
      <c r="G276" s="42"/>
      <c r="H276" s="42"/>
      <c r="I276" s="230"/>
      <c r="J276" s="42"/>
      <c r="K276" s="42"/>
      <c r="L276" s="46"/>
      <c r="M276" s="231"/>
      <c r="N276" s="23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189</v>
      </c>
      <c r="AU276" s="19" t="s">
        <v>80</v>
      </c>
    </row>
    <row r="277" s="2" customFormat="1" ht="16.5" customHeight="1">
      <c r="A277" s="40"/>
      <c r="B277" s="41"/>
      <c r="C277" s="215" t="s">
        <v>1539</v>
      </c>
      <c r="D277" s="215" t="s">
        <v>182</v>
      </c>
      <c r="E277" s="216" t="s">
        <v>5395</v>
      </c>
      <c r="F277" s="217" t="s">
        <v>5396</v>
      </c>
      <c r="G277" s="218" t="s">
        <v>235</v>
      </c>
      <c r="H277" s="219">
        <v>30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43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286</v>
      </c>
      <c r="AT277" s="226" t="s">
        <v>182</v>
      </c>
      <c r="AU277" s="226" t="s">
        <v>80</v>
      </c>
      <c r="AY277" s="19" t="s">
        <v>180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286</v>
      </c>
      <c r="BM277" s="226" t="s">
        <v>5397</v>
      </c>
    </row>
    <row r="278" s="2" customFormat="1">
      <c r="A278" s="40"/>
      <c r="B278" s="41"/>
      <c r="C278" s="42"/>
      <c r="D278" s="228" t="s">
        <v>189</v>
      </c>
      <c r="E278" s="42"/>
      <c r="F278" s="229" t="s">
        <v>5396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189</v>
      </c>
      <c r="AU278" s="19" t="s">
        <v>80</v>
      </c>
    </row>
    <row r="279" s="2" customFormat="1" ht="16.5" customHeight="1">
      <c r="A279" s="40"/>
      <c r="B279" s="41"/>
      <c r="C279" s="215" t="s">
        <v>1548</v>
      </c>
      <c r="D279" s="215" t="s">
        <v>182</v>
      </c>
      <c r="E279" s="216" t="s">
        <v>5398</v>
      </c>
      <c r="F279" s="217" t="s">
        <v>5399</v>
      </c>
      <c r="G279" s="218" t="s">
        <v>235</v>
      </c>
      <c r="H279" s="219">
        <v>20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43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286</v>
      </c>
      <c r="AT279" s="226" t="s">
        <v>182</v>
      </c>
      <c r="AU279" s="226" t="s">
        <v>80</v>
      </c>
      <c r="AY279" s="19" t="s">
        <v>180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286</v>
      </c>
      <c r="BM279" s="226" t="s">
        <v>5400</v>
      </c>
    </row>
    <row r="280" s="2" customFormat="1">
      <c r="A280" s="40"/>
      <c r="B280" s="41"/>
      <c r="C280" s="42"/>
      <c r="D280" s="228" t="s">
        <v>189</v>
      </c>
      <c r="E280" s="42"/>
      <c r="F280" s="229" t="s">
        <v>5399</v>
      </c>
      <c r="G280" s="42"/>
      <c r="H280" s="42"/>
      <c r="I280" s="230"/>
      <c r="J280" s="42"/>
      <c r="K280" s="42"/>
      <c r="L280" s="46"/>
      <c r="M280" s="231"/>
      <c r="N280" s="232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189</v>
      </c>
      <c r="AU280" s="19" t="s">
        <v>80</v>
      </c>
    </row>
    <row r="281" s="2" customFormat="1" ht="16.5" customHeight="1">
      <c r="A281" s="40"/>
      <c r="B281" s="41"/>
      <c r="C281" s="215" t="s">
        <v>1555</v>
      </c>
      <c r="D281" s="215" t="s">
        <v>182</v>
      </c>
      <c r="E281" s="216" t="s">
        <v>5401</v>
      </c>
      <c r="F281" s="217" t="s">
        <v>5402</v>
      </c>
      <c r="G281" s="218" t="s">
        <v>235</v>
      </c>
      <c r="H281" s="219">
        <v>200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43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286</v>
      </c>
      <c r="AT281" s="226" t="s">
        <v>182</v>
      </c>
      <c r="AU281" s="226" t="s">
        <v>80</v>
      </c>
      <c r="AY281" s="19" t="s">
        <v>180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286</v>
      </c>
      <c r="BM281" s="226" t="s">
        <v>5403</v>
      </c>
    </row>
    <row r="282" s="2" customFormat="1">
      <c r="A282" s="40"/>
      <c r="B282" s="41"/>
      <c r="C282" s="42"/>
      <c r="D282" s="228" t="s">
        <v>189</v>
      </c>
      <c r="E282" s="42"/>
      <c r="F282" s="229" t="s">
        <v>5402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189</v>
      </c>
      <c r="AU282" s="19" t="s">
        <v>80</v>
      </c>
    </row>
    <row r="283" s="2" customFormat="1" ht="16.5" customHeight="1">
      <c r="A283" s="40"/>
      <c r="B283" s="41"/>
      <c r="C283" s="215" t="s">
        <v>1564</v>
      </c>
      <c r="D283" s="215" t="s">
        <v>182</v>
      </c>
      <c r="E283" s="216" t="s">
        <v>5404</v>
      </c>
      <c r="F283" s="217" t="s">
        <v>5405</v>
      </c>
      <c r="G283" s="218" t="s">
        <v>235</v>
      </c>
      <c r="H283" s="219">
        <v>200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43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286</v>
      </c>
      <c r="AT283" s="226" t="s">
        <v>182</v>
      </c>
      <c r="AU283" s="226" t="s">
        <v>80</v>
      </c>
      <c r="AY283" s="19" t="s">
        <v>180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286</v>
      </c>
      <c r="BM283" s="226" t="s">
        <v>5406</v>
      </c>
    </row>
    <row r="284" s="2" customFormat="1">
      <c r="A284" s="40"/>
      <c r="B284" s="41"/>
      <c r="C284" s="42"/>
      <c r="D284" s="228" t="s">
        <v>189</v>
      </c>
      <c r="E284" s="42"/>
      <c r="F284" s="229" t="s">
        <v>5405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189</v>
      </c>
      <c r="AU284" s="19" t="s">
        <v>80</v>
      </c>
    </row>
    <row r="285" s="2" customFormat="1" ht="16.5" customHeight="1">
      <c r="A285" s="40"/>
      <c r="B285" s="41"/>
      <c r="C285" s="215" t="s">
        <v>1575</v>
      </c>
      <c r="D285" s="215" t="s">
        <v>182</v>
      </c>
      <c r="E285" s="216" t="s">
        <v>5407</v>
      </c>
      <c r="F285" s="217" t="s">
        <v>5408</v>
      </c>
      <c r="G285" s="218" t="s">
        <v>235</v>
      </c>
      <c r="H285" s="219">
        <v>30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43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286</v>
      </c>
      <c r="AT285" s="226" t="s">
        <v>182</v>
      </c>
      <c r="AU285" s="226" t="s">
        <v>80</v>
      </c>
      <c r="AY285" s="19" t="s">
        <v>180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286</v>
      </c>
      <c r="BM285" s="226" t="s">
        <v>5409</v>
      </c>
    </row>
    <row r="286" s="2" customFormat="1">
      <c r="A286" s="40"/>
      <c r="B286" s="41"/>
      <c r="C286" s="42"/>
      <c r="D286" s="228" t="s">
        <v>189</v>
      </c>
      <c r="E286" s="42"/>
      <c r="F286" s="229" t="s">
        <v>5408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189</v>
      </c>
      <c r="AU286" s="19" t="s">
        <v>80</v>
      </c>
    </row>
    <row r="287" s="2" customFormat="1" ht="16.5" customHeight="1">
      <c r="A287" s="40"/>
      <c r="B287" s="41"/>
      <c r="C287" s="215" t="s">
        <v>1584</v>
      </c>
      <c r="D287" s="215" t="s">
        <v>182</v>
      </c>
      <c r="E287" s="216" t="s">
        <v>5410</v>
      </c>
      <c r="F287" s="217" t="s">
        <v>5411</v>
      </c>
      <c r="G287" s="218" t="s">
        <v>197</v>
      </c>
      <c r="H287" s="219">
        <v>1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43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286</v>
      </c>
      <c r="AT287" s="226" t="s">
        <v>182</v>
      </c>
      <c r="AU287" s="226" t="s">
        <v>80</v>
      </c>
      <c r="AY287" s="19" t="s">
        <v>180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286</v>
      </c>
      <c r="BM287" s="226" t="s">
        <v>5412</v>
      </c>
    </row>
    <row r="288" s="2" customFormat="1">
      <c r="A288" s="40"/>
      <c r="B288" s="41"/>
      <c r="C288" s="42"/>
      <c r="D288" s="228" t="s">
        <v>189</v>
      </c>
      <c r="E288" s="42"/>
      <c r="F288" s="229" t="s">
        <v>5413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189</v>
      </c>
      <c r="AU288" s="19" t="s">
        <v>80</v>
      </c>
    </row>
    <row r="289" s="2" customFormat="1" ht="16.5" customHeight="1">
      <c r="A289" s="40"/>
      <c r="B289" s="41"/>
      <c r="C289" s="215" t="s">
        <v>1594</v>
      </c>
      <c r="D289" s="215" t="s">
        <v>182</v>
      </c>
      <c r="E289" s="216" t="s">
        <v>5414</v>
      </c>
      <c r="F289" s="217" t="s">
        <v>5415</v>
      </c>
      <c r="G289" s="218" t="s">
        <v>197</v>
      </c>
      <c r="H289" s="219">
        <v>3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43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286</v>
      </c>
      <c r="AT289" s="226" t="s">
        <v>182</v>
      </c>
      <c r="AU289" s="226" t="s">
        <v>80</v>
      </c>
      <c r="AY289" s="19" t="s">
        <v>180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286</v>
      </c>
      <c r="BM289" s="226" t="s">
        <v>5416</v>
      </c>
    </row>
    <row r="290" s="2" customFormat="1">
      <c r="A290" s="40"/>
      <c r="B290" s="41"/>
      <c r="C290" s="42"/>
      <c r="D290" s="228" t="s">
        <v>189</v>
      </c>
      <c r="E290" s="42"/>
      <c r="F290" s="229" t="s">
        <v>5417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189</v>
      </c>
      <c r="AU290" s="19" t="s">
        <v>80</v>
      </c>
    </row>
    <row r="291" s="2" customFormat="1" ht="16.5" customHeight="1">
      <c r="A291" s="40"/>
      <c r="B291" s="41"/>
      <c r="C291" s="215" t="s">
        <v>1604</v>
      </c>
      <c r="D291" s="215" t="s">
        <v>182</v>
      </c>
      <c r="E291" s="216" t="s">
        <v>5418</v>
      </c>
      <c r="F291" s="217" t="s">
        <v>5419</v>
      </c>
      <c r="G291" s="218" t="s">
        <v>197</v>
      </c>
      <c r="H291" s="219">
        <v>1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43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286</v>
      </c>
      <c r="AT291" s="226" t="s">
        <v>182</v>
      </c>
      <c r="AU291" s="226" t="s">
        <v>80</v>
      </c>
      <c r="AY291" s="19" t="s">
        <v>180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286</v>
      </c>
      <c r="BM291" s="226" t="s">
        <v>5420</v>
      </c>
    </row>
    <row r="292" s="2" customFormat="1">
      <c r="A292" s="40"/>
      <c r="B292" s="41"/>
      <c r="C292" s="42"/>
      <c r="D292" s="228" t="s">
        <v>189</v>
      </c>
      <c r="E292" s="42"/>
      <c r="F292" s="229" t="s">
        <v>5421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189</v>
      </c>
      <c r="AU292" s="19" t="s">
        <v>80</v>
      </c>
    </row>
    <row r="293" s="2" customFormat="1" ht="16.5" customHeight="1">
      <c r="A293" s="40"/>
      <c r="B293" s="41"/>
      <c r="C293" s="215" t="s">
        <v>1611</v>
      </c>
      <c r="D293" s="215" t="s">
        <v>182</v>
      </c>
      <c r="E293" s="216" t="s">
        <v>5422</v>
      </c>
      <c r="F293" s="217" t="s">
        <v>5423</v>
      </c>
      <c r="G293" s="218" t="s">
        <v>197</v>
      </c>
      <c r="H293" s="219">
        <v>1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43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286</v>
      </c>
      <c r="AT293" s="226" t="s">
        <v>182</v>
      </c>
      <c r="AU293" s="226" t="s">
        <v>80</v>
      </c>
      <c r="AY293" s="19" t="s">
        <v>180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286</v>
      </c>
      <c r="BM293" s="226" t="s">
        <v>5424</v>
      </c>
    </row>
    <row r="294" s="2" customFormat="1">
      <c r="A294" s="40"/>
      <c r="B294" s="41"/>
      <c r="C294" s="42"/>
      <c r="D294" s="228" t="s">
        <v>189</v>
      </c>
      <c r="E294" s="42"/>
      <c r="F294" s="229" t="s">
        <v>5423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189</v>
      </c>
      <c r="AU294" s="19" t="s">
        <v>80</v>
      </c>
    </row>
    <row r="295" s="2" customFormat="1" ht="16.5" customHeight="1">
      <c r="A295" s="40"/>
      <c r="B295" s="41"/>
      <c r="C295" s="215" t="s">
        <v>1618</v>
      </c>
      <c r="D295" s="215" t="s">
        <v>182</v>
      </c>
      <c r="E295" s="216" t="s">
        <v>5425</v>
      </c>
      <c r="F295" s="217" t="s">
        <v>5426</v>
      </c>
      <c r="G295" s="218" t="s">
        <v>197</v>
      </c>
      <c r="H295" s="219">
        <v>2</v>
      </c>
      <c r="I295" s="220"/>
      <c r="J295" s="221">
        <f>ROUND(I295*H295,2)</f>
        <v>0</v>
      </c>
      <c r="K295" s="217" t="s">
        <v>19</v>
      </c>
      <c r="L295" s="46"/>
      <c r="M295" s="222" t="s">
        <v>19</v>
      </c>
      <c r="N295" s="223" t="s">
        <v>43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286</v>
      </c>
      <c r="AT295" s="226" t="s">
        <v>182</v>
      </c>
      <c r="AU295" s="226" t="s">
        <v>80</v>
      </c>
      <c r="AY295" s="19" t="s">
        <v>180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80</v>
      </c>
      <c r="BK295" s="227">
        <f>ROUND(I295*H295,2)</f>
        <v>0</v>
      </c>
      <c r="BL295" s="19" t="s">
        <v>286</v>
      </c>
      <c r="BM295" s="226" t="s">
        <v>5427</v>
      </c>
    </row>
    <row r="296" s="2" customFormat="1">
      <c r="A296" s="40"/>
      <c r="B296" s="41"/>
      <c r="C296" s="42"/>
      <c r="D296" s="228" t="s">
        <v>189</v>
      </c>
      <c r="E296" s="42"/>
      <c r="F296" s="229" t="s">
        <v>5428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189</v>
      </c>
      <c r="AU296" s="19" t="s">
        <v>80</v>
      </c>
    </row>
    <row r="297" s="2" customFormat="1" ht="16.5" customHeight="1">
      <c r="A297" s="40"/>
      <c r="B297" s="41"/>
      <c r="C297" s="215" t="s">
        <v>1629</v>
      </c>
      <c r="D297" s="215" t="s">
        <v>182</v>
      </c>
      <c r="E297" s="216" t="s">
        <v>5429</v>
      </c>
      <c r="F297" s="217" t="s">
        <v>5430</v>
      </c>
      <c r="G297" s="218" t="s">
        <v>197</v>
      </c>
      <c r="H297" s="219">
        <v>1</v>
      </c>
      <c r="I297" s="220"/>
      <c r="J297" s="221">
        <f>ROUND(I297*H297,2)</f>
        <v>0</v>
      </c>
      <c r="K297" s="217" t="s">
        <v>19</v>
      </c>
      <c r="L297" s="46"/>
      <c r="M297" s="222" t="s">
        <v>19</v>
      </c>
      <c r="N297" s="223" t="s">
        <v>43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286</v>
      </c>
      <c r="AT297" s="226" t="s">
        <v>182</v>
      </c>
      <c r="AU297" s="226" t="s">
        <v>80</v>
      </c>
      <c r="AY297" s="19" t="s">
        <v>180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80</v>
      </c>
      <c r="BK297" s="227">
        <f>ROUND(I297*H297,2)</f>
        <v>0</v>
      </c>
      <c r="BL297" s="19" t="s">
        <v>286</v>
      </c>
      <c r="BM297" s="226" t="s">
        <v>5431</v>
      </c>
    </row>
    <row r="298" s="2" customFormat="1">
      <c r="A298" s="40"/>
      <c r="B298" s="41"/>
      <c r="C298" s="42"/>
      <c r="D298" s="228" t="s">
        <v>189</v>
      </c>
      <c r="E298" s="42"/>
      <c r="F298" s="229" t="s">
        <v>5430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189</v>
      </c>
      <c r="AU298" s="19" t="s">
        <v>80</v>
      </c>
    </row>
    <row r="299" s="2" customFormat="1" ht="16.5" customHeight="1">
      <c r="A299" s="40"/>
      <c r="B299" s="41"/>
      <c r="C299" s="215" t="s">
        <v>1639</v>
      </c>
      <c r="D299" s="215" t="s">
        <v>182</v>
      </c>
      <c r="E299" s="216" t="s">
        <v>5432</v>
      </c>
      <c r="F299" s="217" t="s">
        <v>5433</v>
      </c>
      <c r="G299" s="218" t="s">
        <v>197</v>
      </c>
      <c r="H299" s="219">
        <v>1</v>
      </c>
      <c r="I299" s="220"/>
      <c r="J299" s="221">
        <f>ROUND(I299*H299,2)</f>
        <v>0</v>
      </c>
      <c r="K299" s="217" t="s">
        <v>19</v>
      </c>
      <c r="L299" s="46"/>
      <c r="M299" s="222" t="s">
        <v>19</v>
      </c>
      <c r="N299" s="223" t="s">
        <v>43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286</v>
      </c>
      <c r="AT299" s="226" t="s">
        <v>182</v>
      </c>
      <c r="AU299" s="226" t="s">
        <v>80</v>
      </c>
      <c r="AY299" s="19" t="s">
        <v>180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286</v>
      </c>
      <c r="BM299" s="226" t="s">
        <v>5434</v>
      </c>
    </row>
    <row r="300" s="2" customFormat="1">
      <c r="A300" s="40"/>
      <c r="B300" s="41"/>
      <c r="C300" s="42"/>
      <c r="D300" s="228" t="s">
        <v>189</v>
      </c>
      <c r="E300" s="42"/>
      <c r="F300" s="229" t="s">
        <v>5433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189</v>
      </c>
      <c r="AU300" s="19" t="s">
        <v>80</v>
      </c>
    </row>
    <row r="301" s="2" customFormat="1" ht="16.5" customHeight="1">
      <c r="A301" s="40"/>
      <c r="B301" s="41"/>
      <c r="C301" s="215" t="s">
        <v>1645</v>
      </c>
      <c r="D301" s="215" t="s">
        <v>182</v>
      </c>
      <c r="E301" s="216" t="s">
        <v>5435</v>
      </c>
      <c r="F301" s="217" t="s">
        <v>5436</v>
      </c>
      <c r="G301" s="218" t="s">
        <v>197</v>
      </c>
      <c r="H301" s="219">
        <v>1</v>
      </c>
      <c r="I301" s="220"/>
      <c r="J301" s="221">
        <f>ROUND(I301*H301,2)</f>
        <v>0</v>
      </c>
      <c r="K301" s="217" t="s">
        <v>19</v>
      </c>
      <c r="L301" s="46"/>
      <c r="M301" s="222" t="s">
        <v>19</v>
      </c>
      <c r="N301" s="223" t="s">
        <v>43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286</v>
      </c>
      <c r="AT301" s="226" t="s">
        <v>182</v>
      </c>
      <c r="AU301" s="226" t="s">
        <v>80</v>
      </c>
      <c r="AY301" s="19" t="s">
        <v>180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286</v>
      </c>
      <c r="BM301" s="226" t="s">
        <v>5437</v>
      </c>
    </row>
    <row r="302" s="2" customFormat="1">
      <c r="A302" s="40"/>
      <c r="B302" s="41"/>
      <c r="C302" s="42"/>
      <c r="D302" s="228" t="s">
        <v>189</v>
      </c>
      <c r="E302" s="42"/>
      <c r="F302" s="229" t="s">
        <v>5436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189</v>
      </c>
      <c r="AU302" s="19" t="s">
        <v>80</v>
      </c>
    </row>
    <row r="303" s="2" customFormat="1" ht="16.5" customHeight="1">
      <c r="A303" s="40"/>
      <c r="B303" s="41"/>
      <c r="C303" s="215" t="s">
        <v>1653</v>
      </c>
      <c r="D303" s="215" t="s">
        <v>182</v>
      </c>
      <c r="E303" s="216" t="s">
        <v>5438</v>
      </c>
      <c r="F303" s="217" t="s">
        <v>5439</v>
      </c>
      <c r="G303" s="218" t="s">
        <v>197</v>
      </c>
      <c r="H303" s="219">
        <v>58</v>
      </c>
      <c r="I303" s="220"/>
      <c r="J303" s="221">
        <f>ROUND(I303*H303,2)</f>
        <v>0</v>
      </c>
      <c r="K303" s="217" t="s">
        <v>19</v>
      </c>
      <c r="L303" s="46"/>
      <c r="M303" s="222" t="s">
        <v>19</v>
      </c>
      <c r="N303" s="223" t="s">
        <v>43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286</v>
      </c>
      <c r="AT303" s="226" t="s">
        <v>182</v>
      </c>
      <c r="AU303" s="226" t="s">
        <v>80</v>
      </c>
      <c r="AY303" s="19" t="s">
        <v>180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80</v>
      </c>
      <c r="BK303" s="227">
        <f>ROUND(I303*H303,2)</f>
        <v>0</v>
      </c>
      <c r="BL303" s="19" t="s">
        <v>286</v>
      </c>
      <c r="BM303" s="226" t="s">
        <v>5440</v>
      </c>
    </row>
    <row r="304" s="2" customFormat="1">
      <c r="A304" s="40"/>
      <c r="B304" s="41"/>
      <c r="C304" s="42"/>
      <c r="D304" s="228" t="s">
        <v>189</v>
      </c>
      <c r="E304" s="42"/>
      <c r="F304" s="229" t="s">
        <v>5439</v>
      </c>
      <c r="G304" s="42"/>
      <c r="H304" s="42"/>
      <c r="I304" s="230"/>
      <c r="J304" s="42"/>
      <c r="K304" s="42"/>
      <c r="L304" s="46"/>
      <c r="M304" s="231"/>
      <c r="N304" s="23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189</v>
      </c>
      <c r="AU304" s="19" t="s">
        <v>80</v>
      </c>
    </row>
    <row r="305" s="2" customFormat="1" ht="16.5" customHeight="1">
      <c r="A305" s="40"/>
      <c r="B305" s="41"/>
      <c r="C305" s="215" t="s">
        <v>1664</v>
      </c>
      <c r="D305" s="215" t="s">
        <v>182</v>
      </c>
      <c r="E305" s="216" t="s">
        <v>5441</v>
      </c>
      <c r="F305" s="217" t="s">
        <v>5442</v>
      </c>
      <c r="G305" s="218" t="s">
        <v>197</v>
      </c>
      <c r="H305" s="219">
        <v>7</v>
      </c>
      <c r="I305" s="220"/>
      <c r="J305" s="221">
        <f>ROUND(I305*H305,2)</f>
        <v>0</v>
      </c>
      <c r="K305" s="217" t="s">
        <v>19</v>
      </c>
      <c r="L305" s="46"/>
      <c r="M305" s="222" t="s">
        <v>19</v>
      </c>
      <c r="N305" s="223" t="s">
        <v>43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286</v>
      </c>
      <c r="AT305" s="226" t="s">
        <v>182</v>
      </c>
      <c r="AU305" s="226" t="s">
        <v>80</v>
      </c>
      <c r="AY305" s="19" t="s">
        <v>180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286</v>
      </c>
      <c r="BM305" s="226" t="s">
        <v>5443</v>
      </c>
    </row>
    <row r="306" s="2" customFormat="1">
      <c r="A306" s="40"/>
      <c r="B306" s="41"/>
      <c r="C306" s="42"/>
      <c r="D306" s="228" t="s">
        <v>189</v>
      </c>
      <c r="E306" s="42"/>
      <c r="F306" s="229" t="s">
        <v>5442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189</v>
      </c>
      <c r="AU306" s="19" t="s">
        <v>80</v>
      </c>
    </row>
    <row r="307" s="2" customFormat="1" ht="16.5" customHeight="1">
      <c r="A307" s="40"/>
      <c r="B307" s="41"/>
      <c r="C307" s="215" t="s">
        <v>1674</v>
      </c>
      <c r="D307" s="215" t="s">
        <v>182</v>
      </c>
      <c r="E307" s="216" t="s">
        <v>5444</v>
      </c>
      <c r="F307" s="217" t="s">
        <v>5445</v>
      </c>
      <c r="G307" s="218" t="s">
        <v>197</v>
      </c>
      <c r="H307" s="219">
        <v>4</v>
      </c>
      <c r="I307" s="220"/>
      <c r="J307" s="221">
        <f>ROUND(I307*H307,2)</f>
        <v>0</v>
      </c>
      <c r="K307" s="217" t="s">
        <v>19</v>
      </c>
      <c r="L307" s="46"/>
      <c r="M307" s="222" t="s">
        <v>19</v>
      </c>
      <c r="N307" s="223" t="s">
        <v>43</v>
      </c>
      <c r="O307" s="86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286</v>
      </c>
      <c r="AT307" s="226" t="s">
        <v>182</v>
      </c>
      <c r="AU307" s="226" t="s">
        <v>80</v>
      </c>
      <c r="AY307" s="19" t="s">
        <v>180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80</v>
      </c>
      <c r="BK307" s="227">
        <f>ROUND(I307*H307,2)</f>
        <v>0</v>
      </c>
      <c r="BL307" s="19" t="s">
        <v>286</v>
      </c>
      <c r="BM307" s="226" t="s">
        <v>5446</v>
      </c>
    </row>
    <row r="308" s="2" customFormat="1">
      <c r="A308" s="40"/>
      <c r="B308" s="41"/>
      <c r="C308" s="42"/>
      <c r="D308" s="228" t="s">
        <v>189</v>
      </c>
      <c r="E308" s="42"/>
      <c r="F308" s="229" t="s">
        <v>5445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189</v>
      </c>
      <c r="AU308" s="19" t="s">
        <v>80</v>
      </c>
    </row>
    <row r="309" s="2" customFormat="1" ht="16.5" customHeight="1">
      <c r="A309" s="40"/>
      <c r="B309" s="41"/>
      <c r="C309" s="215" t="s">
        <v>1690</v>
      </c>
      <c r="D309" s="215" t="s">
        <v>182</v>
      </c>
      <c r="E309" s="216" t="s">
        <v>5447</v>
      </c>
      <c r="F309" s="217" t="s">
        <v>5448</v>
      </c>
      <c r="G309" s="218" t="s">
        <v>197</v>
      </c>
      <c r="H309" s="219">
        <v>1</v>
      </c>
      <c r="I309" s="220"/>
      <c r="J309" s="221">
        <f>ROUND(I309*H309,2)</f>
        <v>0</v>
      </c>
      <c r="K309" s="217" t="s">
        <v>19</v>
      </c>
      <c r="L309" s="46"/>
      <c r="M309" s="222" t="s">
        <v>19</v>
      </c>
      <c r="N309" s="223" t="s">
        <v>43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286</v>
      </c>
      <c r="AT309" s="226" t="s">
        <v>182</v>
      </c>
      <c r="AU309" s="226" t="s">
        <v>80</v>
      </c>
      <c r="AY309" s="19" t="s">
        <v>180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286</v>
      </c>
      <c r="BM309" s="226" t="s">
        <v>5449</v>
      </c>
    </row>
    <row r="310" s="2" customFormat="1">
      <c r="A310" s="40"/>
      <c r="B310" s="41"/>
      <c r="C310" s="42"/>
      <c r="D310" s="228" t="s">
        <v>189</v>
      </c>
      <c r="E310" s="42"/>
      <c r="F310" s="229" t="s">
        <v>5448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189</v>
      </c>
      <c r="AU310" s="19" t="s">
        <v>80</v>
      </c>
    </row>
    <row r="311" s="2" customFormat="1" ht="16.5" customHeight="1">
      <c r="A311" s="40"/>
      <c r="B311" s="41"/>
      <c r="C311" s="215" t="s">
        <v>1703</v>
      </c>
      <c r="D311" s="215" t="s">
        <v>182</v>
      </c>
      <c r="E311" s="216" t="s">
        <v>5450</v>
      </c>
      <c r="F311" s="217" t="s">
        <v>5451</v>
      </c>
      <c r="G311" s="218" t="s">
        <v>197</v>
      </c>
      <c r="H311" s="219">
        <v>1</v>
      </c>
      <c r="I311" s="220"/>
      <c r="J311" s="221">
        <f>ROUND(I311*H311,2)</f>
        <v>0</v>
      </c>
      <c r="K311" s="217" t="s">
        <v>19</v>
      </c>
      <c r="L311" s="46"/>
      <c r="M311" s="222" t="s">
        <v>19</v>
      </c>
      <c r="N311" s="223" t="s">
        <v>43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286</v>
      </c>
      <c r="AT311" s="226" t="s">
        <v>182</v>
      </c>
      <c r="AU311" s="226" t="s">
        <v>80</v>
      </c>
      <c r="AY311" s="19" t="s">
        <v>180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286</v>
      </c>
      <c r="BM311" s="226" t="s">
        <v>5452</v>
      </c>
    </row>
    <row r="312" s="2" customFormat="1">
      <c r="A312" s="40"/>
      <c r="B312" s="41"/>
      <c r="C312" s="42"/>
      <c r="D312" s="228" t="s">
        <v>189</v>
      </c>
      <c r="E312" s="42"/>
      <c r="F312" s="229" t="s">
        <v>5451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189</v>
      </c>
      <c r="AU312" s="19" t="s">
        <v>80</v>
      </c>
    </row>
    <row r="313" s="2" customFormat="1" ht="16.5" customHeight="1">
      <c r="A313" s="40"/>
      <c r="B313" s="41"/>
      <c r="C313" s="215" t="s">
        <v>1709</v>
      </c>
      <c r="D313" s="215" t="s">
        <v>182</v>
      </c>
      <c r="E313" s="216" t="s">
        <v>5453</v>
      </c>
      <c r="F313" s="217" t="s">
        <v>5454</v>
      </c>
      <c r="G313" s="218" t="s">
        <v>197</v>
      </c>
      <c r="H313" s="219">
        <v>1</v>
      </c>
      <c r="I313" s="220"/>
      <c r="J313" s="221">
        <f>ROUND(I313*H313,2)</f>
        <v>0</v>
      </c>
      <c r="K313" s="217" t="s">
        <v>19</v>
      </c>
      <c r="L313" s="46"/>
      <c r="M313" s="222" t="s">
        <v>19</v>
      </c>
      <c r="N313" s="223" t="s">
        <v>43</v>
      </c>
      <c r="O313" s="86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286</v>
      </c>
      <c r="AT313" s="226" t="s">
        <v>182</v>
      </c>
      <c r="AU313" s="226" t="s">
        <v>80</v>
      </c>
      <c r="AY313" s="19" t="s">
        <v>180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80</v>
      </c>
      <c r="BK313" s="227">
        <f>ROUND(I313*H313,2)</f>
        <v>0</v>
      </c>
      <c r="BL313" s="19" t="s">
        <v>286</v>
      </c>
      <c r="BM313" s="226" t="s">
        <v>5455</v>
      </c>
    </row>
    <row r="314" s="2" customFormat="1">
      <c r="A314" s="40"/>
      <c r="B314" s="41"/>
      <c r="C314" s="42"/>
      <c r="D314" s="228" t="s">
        <v>189</v>
      </c>
      <c r="E314" s="42"/>
      <c r="F314" s="229" t="s">
        <v>5454</v>
      </c>
      <c r="G314" s="42"/>
      <c r="H314" s="42"/>
      <c r="I314" s="230"/>
      <c r="J314" s="42"/>
      <c r="K314" s="42"/>
      <c r="L314" s="46"/>
      <c r="M314" s="231"/>
      <c r="N314" s="232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189</v>
      </c>
      <c r="AU314" s="19" t="s">
        <v>80</v>
      </c>
    </row>
    <row r="315" s="2" customFormat="1" ht="16.5" customHeight="1">
      <c r="A315" s="40"/>
      <c r="B315" s="41"/>
      <c r="C315" s="215" t="s">
        <v>1715</v>
      </c>
      <c r="D315" s="215" t="s">
        <v>182</v>
      </c>
      <c r="E315" s="216" t="s">
        <v>5456</v>
      </c>
      <c r="F315" s="217" t="s">
        <v>5457</v>
      </c>
      <c r="G315" s="218" t="s">
        <v>197</v>
      </c>
      <c r="H315" s="219">
        <v>1</v>
      </c>
      <c r="I315" s="220"/>
      <c r="J315" s="221">
        <f>ROUND(I315*H315,2)</f>
        <v>0</v>
      </c>
      <c r="K315" s="217" t="s">
        <v>19</v>
      </c>
      <c r="L315" s="46"/>
      <c r="M315" s="222" t="s">
        <v>19</v>
      </c>
      <c r="N315" s="223" t="s">
        <v>43</v>
      </c>
      <c r="O315" s="86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286</v>
      </c>
      <c r="AT315" s="226" t="s">
        <v>182</v>
      </c>
      <c r="AU315" s="226" t="s">
        <v>80</v>
      </c>
      <c r="AY315" s="19" t="s">
        <v>180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80</v>
      </c>
      <c r="BK315" s="227">
        <f>ROUND(I315*H315,2)</f>
        <v>0</v>
      </c>
      <c r="BL315" s="19" t="s">
        <v>286</v>
      </c>
      <c r="BM315" s="226" t="s">
        <v>5458</v>
      </c>
    </row>
    <row r="316" s="2" customFormat="1">
      <c r="A316" s="40"/>
      <c r="B316" s="41"/>
      <c r="C316" s="42"/>
      <c r="D316" s="228" t="s">
        <v>189</v>
      </c>
      <c r="E316" s="42"/>
      <c r="F316" s="229" t="s">
        <v>5457</v>
      </c>
      <c r="G316" s="42"/>
      <c r="H316" s="42"/>
      <c r="I316" s="230"/>
      <c r="J316" s="42"/>
      <c r="K316" s="42"/>
      <c r="L316" s="46"/>
      <c r="M316" s="231"/>
      <c r="N316" s="232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189</v>
      </c>
      <c r="AU316" s="19" t="s">
        <v>80</v>
      </c>
    </row>
    <row r="317" s="2" customFormat="1" ht="16.5" customHeight="1">
      <c r="A317" s="40"/>
      <c r="B317" s="41"/>
      <c r="C317" s="215" t="s">
        <v>1723</v>
      </c>
      <c r="D317" s="215" t="s">
        <v>182</v>
      </c>
      <c r="E317" s="216" t="s">
        <v>5459</v>
      </c>
      <c r="F317" s="217" t="s">
        <v>5460</v>
      </c>
      <c r="G317" s="218" t="s">
        <v>197</v>
      </c>
      <c r="H317" s="219">
        <v>1</v>
      </c>
      <c r="I317" s="220"/>
      <c r="J317" s="221">
        <f>ROUND(I317*H317,2)</f>
        <v>0</v>
      </c>
      <c r="K317" s="217" t="s">
        <v>19</v>
      </c>
      <c r="L317" s="46"/>
      <c r="M317" s="222" t="s">
        <v>19</v>
      </c>
      <c r="N317" s="223" t="s">
        <v>43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286</v>
      </c>
      <c r="AT317" s="226" t="s">
        <v>182</v>
      </c>
      <c r="AU317" s="226" t="s">
        <v>80</v>
      </c>
      <c r="AY317" s="19" t="s">
        <v>180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80</v>
      </c>
      <c r="BK317" s="227">
        <f>ROUND(I317*H317,2)</f>
        <v>0</v>
      </c>
      <c r="BL317" s="19" t="s">
        <v>286</v>
      </c>
      <c r="BM317" s="226" t="s">
        <v>5461</v>
      </c>
    </row>
    <row r="318" s="2" customFormat="1">
      <c r="A318" s="40"/>
      <c r="B318" s="41"/>
      <c r="C318" s="42"/>
      <c r="D318" s="228" t="s">
        <v>189</v>
      </c>
      <c r="E318" s="42"/>
      <c r="F318" s="229" t="s">
        <v>5460</v>
      </c>
      <c r="G318" s="42"/>
      <c r="H318" s="42"/>
      <c r="I318" s="230"/>
      <c r="J318" s="42"/>
      <c r="K318" s="42"/>
      <c r="L318" s="46"/>
      <c r="M318" s="231"/>
      <c r="N318" s="232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189</v>
      </c>
      <c r="AU318" s="19" t="s">
        <v>80</v>
      </c>
    </row>
    <row r="319" s="2" customFormat="1" ht="16.5" customHeight="1">
      <c r="A319" s="40"/>
      <c r="B319" s="41"/>
      <c r="C319" s="215" t="s">
        <v>1747</v>
      </c>
      <c r="D319" s="215" t="s">
        <v>182</v>
      </c>
      <c r="E319" s="216" t="s">
        <v>5462</v>
      </c>
      <c r="F319" s="217" t="s">
        <v>5463</v>
      </c>
      <c r="G319" s="218" t="s">
        <v>197</v>
      </c>
      <c r="H319" s="219">
        <v>1</v>
      </c>
      <c r="I319" s="220"/>
      <c r="J319" s="221">
        <f>ROUND(I319*H319,2)</f>
        <v>0</v>
      </c>
      <c r="K319" s="217" t="s">
        <v>19</v>
      </c>
      <c r="L319" s="46"/>
      <c r="M319" s="222" t="s">
        <v>19</v>
      </c>
      <c r="N319" s="223" t="s">
        <v>43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286</v>
      </c>
      <c r="AT319" s="226" t="s">
        <v>182</v>
      </c>
      <c r="AU319" s="226" t="s">
        <v>80</v>
      </c>
      <c r="AY319" s="19" t="s">
        <v>180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286</v>
      </c>
      <c r="BM319" s="226" t="s">
        <v>5464</v>
      </c>
    </row>
    <row r="320" s="2" customFormat="1">
      <c r="A320" s="40"/>
      <c r="B320" s="41"/>
      <c r="C320" s="42"/>
      <c r="D320" s="228" t="s">
        <v>189</v>
      </c>
      <c r="E320" s="42"/>
      <c r="F320" s="229" t="s">
        <v>5463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189</v>
      </c>
      <c r="AU320" s="19" t="s">
        <v>80</v>
      </c>
    </row>
    <row r="321" s="2" customFormat="1" ht="16.5" customHeight="1">
      <c r="A321" s="40"/>
      <c r="B321" s="41"/>
      <c r="C321" s="215" t="s">
        <v>1794</v>
      </c>
      <c r="D321" s="215" t="s">
        <v>182</v>
      </c>
      <c r="E321" s="216" t="s">
        <v>5465</v>
      </c>
      <c r="F321" s="217" t="s">
        <v>5466</v>
      </c>
      <c r="G321" s="218" t="s">
        <v>197</v>
      </c>
      <c r="H321" s="219">
        <v>30</v>
      </c>
      <c r="I321" s="220"/>
      <c r="J321" s="221">
        <f>ROUND(I321*H321,2)</f>
        <v>0</v>
      </c>
      <c r="K321" s="217" t="s">
        <v>19</v>
      </c>
      <c r="L321" s="46"/>
      <c r="M321" s="222" t="s">
        <v>19</v>
      </c>
      <c r="N321" s="223" t="s">
        <v>43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286</v>
      </c>
      <c r="AT321" s="226" t="s">
        <v>182</v>
      </c>
      <c r="AU321" s="226" t="s">
        <v>80</v>
      </c>
      <c r="AY321" s="19" t="s">
        <v>180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286</v>
      </c>
      <c r="BM321" s="226" t="s">
        <v>5467</v>
      </c>
    </row>
    <row r="322" s="2" customFormat="1">
      <c r="A322" s="40"/>
      <c r="B322" s="41"/>
      <c r="C322" s="42"/>
      <c r="D322" s="228" t="s">
        <v>189</v>
      </c>
      <c r="E322" s="42"/>
      <c r="F322" s="229" t="s">
        <v>5468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189</v>
      </c>
      <c r="AU322" s="19" t="s">
        <v>80</v>
      </c>
    </row>
    <row r="323" s="2" customFormat="1" ht="16.5" customHeight="1">
      <c r="A323" s="40"/>
      <c r="B323" s="41"/>
      <c r="C323" s="215" t="s">
        <v>1802</v>
      </c>
      <c r="D323" s="215" t="s">
        <v>182</v>
      </c>
      <c r="E323" s="216" t="s">
        <v>5469</v>
      </c>
      <c r="F323" s="217" t="s">
        <v>5470</v>
      </c>
      <c r="G323" s="218" t="s">
        <v>197</v>
      </c>
      <c r="H323" s="219">
        <v>27</v>
      </c>
      <c r="I323" s="220"/>
      <c r="J323" s="221">
        <f>ROUND(I323*H323,2)</f>
        <v>0</v>
      </c>
      <c r="K323" s="217" t="s">
        <v>19</v>
      </c>
      <c r="L323" s="46"/>
      <c r="M323" s="222" t="s">
        <v>19</v>
      </c>
      <c r="N323" s="223" t="s">
        <v>43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286</v>
      </c>
      <c r="AT323" s="226" t="s">
        <v>182</v>
      </c>
      <c r="AU323" s="226" t="s">
        <v>80</v>
      </c>
      <c r="AY323" s="19" t="s">
        <v>180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286</v>
      </c>
      <c r="BM323" s="226" t="s">
        <v>5471</v>
      </c>
    </row>
    <row r="324" s="2" customFormat="1">
      <c r="A324" s="40"/>
      <c r="B324" s="41"/>
      <c r="C324" s="42"/>
      <c r="D324" s="228" t="s">
        <v>189</v>
      </c>
      <c r="E324" s="42"/>
      <c r="F324" s="229" t="s">
        <v>5472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189</v>
      </c>
      <c r="AU324" s="19" t="s">
        <v>80</v>
      </c>
    </row>
    <row r="325" s="2" customFormat="1" ht="16.5" customHeight="1">
      <c r="A325" s="40"/>
      <c r="B325" s="41"/>
      <c r="C325" s="215" t="s">
        <v>1815</v>
      </c>
      <c r="D325" s="215" t="s">
        <v>182</v>
      </c>
      <c r="E325" s="216" t="s">
        <v>5473</v>
      </c>
      <c r="F325" s="217" t="s">
        <v>5474</v>
      </c>
      <c r="G325" s="218" t="s">
        <v>197</v>
      </c>
      <c r="H325" s="219">
        <v>1</v>
      </c>
      <c r="I325" s="220"/>
      <c r="J325" s="221">
        <f>ROUND(I325*H325,2)</f>
        <v>0</v>
      </c>
      <c r="K325" s="217" t="s">
        <v>19</v>
      </c>
      <c r="L325" s="46"/>
      <c r="M325" s="222" t="s">
        <v>19</v>
      </c>
      <c r="N325" s="223" t="s">
        <v>43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286</v>
      </c>
      <c r="AT325" s="226" t="s">
        <v>182</v>
      </c>
      <c r="AU325" s="226" t="s">
        <v>80</v>
      </c>
      <c r="AY325" s="19" t="s">
        <v>180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286</v>
      </c>
      <c r="BM325" s="226" t="s">
        <v>5475</v>
      </c>
    </row>
    <row r="326" s="2" customFormat="1">
      <c r="A326" s="40"/>
      <c r="B326" s="41"/>
      <c r="C326" s="42"/>
      <c r="D326" s="228" t="s">
        <v>189</v>
      </c>
      <c r="E326" s="42"/>
      <c r="F326" s="229" t="s">
        <v>5474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189</v>
      </c>
      <c r="AU326" s="19" t="s">
        <v>80</v>
      </c>
    </row>
    <row r="327" s="2" customFormat="1" ht="16.5" customHeight="1">
      <c r="A327" s="40"/>
      <c r="B327" s="41"/>
      <c r="C327" s="215" t="s">
        <v>1827</v>
      </c>
      <c r="D327" s="215" t="s">
        <v>182</v>
      </c>
      <c r="E327" s="216" t="s">
        <v>5476</v>
      </c>
      <c r="F327" s="217" t="s">
        <v>5477</v>
      </c>
      <c r="G327" s="218" t="s">
        <v>197</v>
      </c>
      <c r="H327" s="219">
        <v>1</v>
      </c>
      <c r="I327" s="220"/>
      <c r="J327" s="221">
        <f>ROUND(I327*H327,2)</f>
        <v>0</v>
      </c>
      <c r="K327" s="217" t="s">
        <v>19</v>
      </c>
      <c r="L327" s="46"/>
      <c r="M327" s="222" t="s">
        <v>19</v>
      </c>
      <c r="N327" s="223" t="s">
        <v>43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286</v>
      </c>
      <c r="AT327" s="226" t="s">
        <v>182</v>
      </c>
      <c r="AU327" s="226" t="s">
        <v>80</v>
      </c>
      <c r="AY327" s="19" t="s">
        <v>180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286</v>
      </c>
      <c r="BM327" s="226" t="s">
        <v>5478</v>
      </c>
    </row>
    <row r="328" s="2" customFormat="1">
      <c r="A328" s="40"/>
      <c r="B328" s="41"/>
      <c r="C328" s="42"/>
      <c r="D328" s="228" t="s">
        <v>189</v>
      </c>
      <c r="E328" s="42"/>
      <c r="F328" s="229" t="s">
        <v>5477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189</v>
      </c>
      <c r="AU328" s="19" t="s">
        <v>80</v>
      </c>
    </row>
    <row r="329" s="2" customFormat="1" ht="16.5" customHeight="1">
      <c r="A329" s="40"/>
      <c r="B329" s="41"/>
      <c r="C329" s="215" t="s">
        <v>1839</v>
      </c>
      <c r="D329" s="215" t="s">
        <v>182</v>
      </c>
      <c r="E329" s="216" t="s">
        <v>5479</v>
      </c>
      <c r="F329" s="217" t="s">
        <v>5480</v>
      </c>
      <c r="G329" s="218" t="s">
        <v>197</v>
      </c>
      <c r="H329" s="219">
        <v>1</v>
      </c>
      <c r="I329" s="220"/>
      <c r="J329" s="221">
        <f>ROUND(I329*H329,2)</f>
        <v>0</v>
      </c>
      <c r="K329" s="217" t="s">
        <v>19</v>
      </c>
      <c r="L329" s="46"/>
      <c r="M329" s="222" t="s">
        <v>19</v>
      </c>
      <c r="N329" s="223" t="s">
        <v>43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286</v>
      </c>
      <c r="AT329" s="226" t="s">
        <v>182</v>
      </c>
      <c r="AU329" s="226" t="s">
        <v>80</v>
      </c>
      <c r="AY329" s="19" t="s">
        <v>180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286</v>
      </c>
      <c r="BM329" s="226" t="s">
        <v>5481</v>
      </c>
    </row>
    <row r="330" s="2" customFormat="1">
      <c r="A330" s="40"/>
      <c r="B330" s="41"/>
      <c r="C330" s="42"/>
      <c r="D330" s="228" t="s">
        <v>189</v>
      </c>
      <c r="E330" s="42"/>
      <c r="F330" s="229" t="s">
        <v>5480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189</v>
      </c>
      <c r="AU330" s="19" t="s">
        <v>80</v>
      </c>
    </row>
    <row r="331" s="2" customFormat="1" ht="16.5" customHeight="1">
      <c r="A331" s="40"/>
      <c r="B331" s="41"/>
      <c r="C331" s="215" t="s">
        <v>1872</v>
      </c>
      <c r="D331" s="215" t="s">
        <v>182</v>
      </c>
      <c r="E331" s="216" t="s">
        <v>5482</v>
      </c>
      <c r="F331" s="217" t="s">
        <v>5483</v>
      </c>
      <c r="G331" s="218" t="s">
        <v>197</v>
      </c>
      <c r="H331" s="219">
        <v>57</v>
      </c>
      <c r="I331" s="220"/>
      <c r="J331" s="221">
        <f>ROUND(I331*H331,2)</f>
        <v>0</v>
      </c>
      <c r="K331" s="217" t="s">
        <v>19</v>
      </c>
      <c r="L331" s="46"/>
      <c r="M331" s="222" t="s">
        <v>19</v>
      </c>
      <c r="N331" s="223" t="s">
        <v>43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286</v>
      </c>
      <c r="AT331" s="226" t="s">
        <v>182</v>
      </c>
      <c r="AU331" s="226" t="s">
        <v>80</v>
      </c>
      <c r="AY331" s="19" t="s">
        <v>180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286</v>
      </c>
      <c r="BM331" s="226" t="s">
        <v>5484</v>
      </c>
    </row>
    <row r="332" s="2" customFormat="1">
      <c r="A332" s="40"/>
      <c r="B332" s="41"/>
      <c r="C332" s="42"/>
      <c r="D332" s="228" t="s">
        <v>189</v>
      </c>
      <c r="E332" s="42"/>
      <c r="F332" s="229" t="s">
        <v>5483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189</v>
      </c>
      <c r="AU332" s="19" t="s">
        <v>80</v>
      </c>
    </row>
    <row r="333" s="2" customFormat="1" ht="16.5" customHeight="1">
      <c r="A333" s="40"/>
      <c r="B333" s="41"/>
      <c r="C333" s="215" t="s">
        <v>1883</v>
      </c>
      <c r="D333" s="215" t="s">
        <v>182</v>
      </c>
      <c r="E333" s="216" t="s">
        <v>5485</v>
      </c>
      <c r="F333" s="217" t="s">
        <v>5486</v>
      </c>
      <c r="G333" s="218" t="s">
        <v>197</v>
      </c>
      <c r="H333" s="219">
        <v>1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43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286</v>
      </c>
      <c r="AT333" s="226" t="s">
        <v>182</v>
      </c>
      <c r="AU333" s="226" t="s">
        <v>80</v>
      </c>
      <c r="AY333" s="19" t="s">
        <v>180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286</v>
      </c>
      <c r="BM333" s="226" t="s">
        <v>5487</v>
      </c>
    </row>
    <row r="334" s="2" customFormat="1">
      <c r="A334" s="40"/>
      <c r="B334" s="41"/>
      <c r="C334" s="42"/>
      <c r="D334" s="228" t="s">
        <v>189</v>
      </c>
      <c r="E334" s="42"/>
      <c r="F334" s="229" t="s">
        <v>5486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189</v>
      </c>
      <c r="AU334" s="19" t="s">
        <v>80</v>
      </c>
    </row>
    <row r="335" s="2" customFormat="1" ht="16.5" customHeight="1">
      <c r="A335" s="40"/>
      <c r="B335" s="41"/>
      <c r="C335" s="215" t="s">
        <v>1888</v>
      </c>
      <c r="D335" s="215" t="s">
        <v>182</v>
      </c>
      <c r="E335" s="216" t="s">
        <v>5488</v>
      </c>
      <c r="F335" s="217" t="s">
        <v>5489</v>
      </c>
      <c r="G335" s="218" t="s">
        <v>197</v>
      </c>
      <c r="H335" s="219">
        <v>4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43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286</v>
      </c>
      <c r="AT335" s="226" t="s">
        <v>182</v>
      </c>
      <c r="AU335" s="226" t="s">
        <v>80</v>
      </c>
      <c r="AY335" s="19" t="s">
        <v>180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286</v>
      </c>
      <c r="BM335" s="226" t="s">
        <v>5490</v>
      </c>
    </row>
    <row r="336" s="2" customFormat="1">
      <c r="A336" s="40"/>
      <c r="B336" s="41"/>
      <c r="C336" s="42"/>
      <c r="D336" s="228" t="s">
        <v>189</v>
      </c>
      <c r="E336" s="42"/>
      <c r="F336" s="229" t="s">
        <v>5489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189</v>
      </c>
      <c r="AU336" s="19" t="s">
        <v>80</v>
      </c>
    </row>
    <row r="337" s="2" customFormat="1" ht="16.5" customHeight="1">
      <c r="A337" s="40"/>
      <c r="B337" s="41"/>
      <c r="C337" s="215" t="s">
        <v>1892</v>
      </c>
      <c r="D337" s="215" t="s">
        <v>182</v>
      </c>
      <c r="E337" s="216" t="s">
        <v>5491</v>
      </c>
      <c r="F337" s="217" t="s">
        <v>5492</v>
      </c>
      <c r="G337" s="218" t="s">
        <v>197</v>
      </c>
      <c r="H337" s="219">
        <v>1</v>
      </c>
      <c r="I337" s="220"/>
      <c r="J337" s="221">
        <f>ROUND(I337*H337,2)</f>
        <v>0</v>
      </c>
      <c r="K337" s="217" t="s">
        <v>19</v>
      </c>
      <c r="L337" s="46"/>
      <c r="M337" s="222" t="s">
        <v>19</v>
      </c>
      <c r="N337" s="223" t="s">
        <v>43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286</v>
      </c>
      <c r="AT337" s="226" t="s">
        <v>182</v>
      </c>
      <c r="AU337" s="226" t="s">
        <v>80</v>
      </c>
      <c r="AY337" s="19" t="s">
        <v>180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286</v>
      </c>
      <c r="BM337" s="226" t="s">
        <v>5493</v>
      </c>
    </row>
    <row r="338" s="2" customFormat="1">
      <c r="A338" s="40"/>
      <c r="B338" s="41"/>
      <c r="C338" s="42"/>
      <c r="D338" s="228" t="s">
        <v>189</v>
      </c>
      <c r="E338" s="42"/>
      <c r="F338" s="229" t="s">
        <v>5463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189</v>
      </c>
      <c r="AU338" s="19" t="s">
        <v>80</v>
      </c>
    </row>
    <row r="339" s="2" customFormat="1" ht="16.5" customHeight="1">
      <c r="A339" s="40"/>
      <c r="B339" s="41"/>
      <c r="C339" s="215" t="s">
        <v>1896</v>
      </c>
      <c r="D339" s="215" t="s">
        <v>182</v>
      </c>
      <c r="E339" s="216" t="s">
        <v>5494</v>
      </c>
      <c r="F339" s="217" t="s">
        <v>5495</v>
      </c>
      <c r="G339" s="218" t="s">
        <v>197</v>
      </c>
      <c r="H339" s="219">
        <v>68</v>
      </c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43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286</v>
      </c>
      <c r="AT339" s="226" t="s">
        <v>182</v>
      </c>
      <c r="AU339" s="226" t="s">
        <v>80</v>
      </c>
      <c r="AY339" s="19" t="s">
        <v>180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286</v>
      </c>
      <c r="BM339" s="226" t="s">
        <v>5496</v>
      </c>
    </row>
    <row r="340" s="2" customFormat="1">
      <c r="A340" s="40"/>
      <c r="B340" s="41"/>
      <c r="C340" s="42"/>
      <c r="D340" s="228" t="s">
        <v>189</v>
      </c>
      <c r="E340" s="42"/>
      <c r="F340" s="229" t="s">
        <v>5495</v>
      </c>
      <c r="G340" s="42"/>
      <c r="H340" s="42"/>
      <c r="I340" s="230"/>
      <c r="J340" s="42"/>
      <c r="K340" s="42"/>
      <c r="L340" s="46"/>
      <c r="M340" s="231"/>
      <c r="N340" s="232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189</v>
      </c>
      <c r="AU340" s="19" t="s">
        <v>80</v>
      </c>
    </row>
    <row r="341" s="2" customFormat="1" ht="16.5" customHeight="1">
      <c r="A341" s="40"/>
      <c r="B341" s="41"/>
      <c r="C341" s="215" t="s">
        <v>1900</v>
      </c>
      <c r="D341" s="215" t="s">
        <v>182</v>
      </c>
      <c r="E341" s="216" t="s">
        <v>5497</v>
      </c>
      <c r="F341" s="217" t="s">
        <v>5498</v>
      </c>
      <c r="G341" s="218" t="s">
        <v>197</v>
      </c>
      <c r="H341" s="219">
        <v>1</v>
      </c>
      <c r="I341" s="220"/>
      <c r="J341" s="221">
        <f>ROUND(I341*H341,2)</f>
        <v>0</v>
      </c>
      <c r="K341" s="217" t="s">
        <v>19</v>
      </c>
      <c r="L341" s="46"/>
      <c r="M341" s="222" t="s">
        <v>19</v>
      </c>
      <c r="N341" s="223" t="s">
        <v>43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286</v>
      </c>
      <c r="AT341" s="226" t="s">
        <v>182</v>
      </c>
      <c r="AU341" s="226" t="s">
        <v>80</v>
      </c>
      <c r="AY341" s="19" t="s">
        <v>180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80</v>
      </c>
      <c r="BK341" s="227">
        <f>ROUND(I341*H341,2)</f>
        <v>0</v>
      </c>
      <c r="BL341" s="19" t="s">
        <v>286</v>
      </c>
      <c r="BM341" s="226" t="s">
        <v>5499</v>
      </c>
    </row>
    <row r="342" s="2" customFormat="1">
      <c r="A342" s="40"/>
      <c r="B342" s="41"/>
      <c r="C342" s="42"/>
      <c r="D342" s="228" t="s">
        <v>189</v>
      </c>
      <c r="E342" s="42"/>
      <c r="F342" s="229" t="s">
        <v>5498</v>
      </c>
      <c r="G342" s="42"/>
      <c r="H342" s="42"/>
      <c r="I342" s="230"/>
      <c r="J342" s="42"/>
      <c r="K342" s="42"/>
      <c r="L342" s="46"/>
      <c r="M342" s="231"/>
      <c r="N342" s="232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189</v>
      </c>
      <c r="AU342" s="19" t="s">
        <v>80</v>
      </c>
    </row>
    <row r="343" s="2" customFormat="1" ht="16.5" customHeight="1">
      <c r="A343" s="40"/>
      <c r="B343" s="41"/>
      <c r="C343" s="215" t="s">
        <v>1904</v>
      </c>
      <c r="D343" s="215" t="s">
        <v>182</v>
      </c>
      <c r="E343" s="216" t="s">
        <v>5500</v>
      </c>
      <c r="F343" s="217" t="s">
        <v>5501</v>
      </c>
      <c r="G343" s="218" t="s">
        <v>197</v>
      </c>
      <c r="H343" s="219">
        <v>9</v>
      </c>
      <c r="I343" s="220"/>
      <c r="J343" s="221">
        <f>ROUND(I343*H343,2)</f>
        <v>0</v>
      </c>
      <c r="K343" s="217" t="s">
        <v>19</v>
      </c>
      <c r="L343" s="46"/>
      <c r="M343" s="222" t="s">
        <v>19</v>
      </c>
      <c r="N343" s="223" t="s">
        <v>43</v>
      </c>
      <c r="O343" s="86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286</v>
      </c>
      <c r="AT343" s="226" t="s">
        <v>182</v>
      </c>
      <c r="AU343" s="226" t="s">
        <v>80</v>
      </c>
      <c r="AY343" s="19" t="s">
        <v>180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80</v>
      </c>
      <c r="BK343" s="227">
        <f>ROUND(I343*H343,2)</f>
        <v>0</v>
      </c>
      <c r="BL343" s="19" t="s">
        <v>286</v>
      </c>
      <c r="BM343" s="226" t="s">
        <v>5502</v>
      </c>
    </row>
    <row r="344" s="2" customFormat="1">
      <c r="A344" s="40"/>
      <c r="B344" s="41"/>
      <c r="C344" s="42"/>
      <c r="D344" s="228" t="s">
        <v>189</v>
      </c>
      <c r="E344" s="42"/>
      <c r="F344" s="229" t="s">
        <v>5501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189</v>
      </c>
      <c r="AU344" s="19" t="s">
        <v>80</v>
      </c>
    </row>
    <row r="345" s="2" customFormat="1" ht="16.5" customHeight="1">
      <c r="A345" s="40"/>
      <c r="B345" s="41"/>
      <c r="C345" s="215" t="s">
        <v>1908</v>
      </c>
      <c r="D345" s="215" t="s">
        <v>182</v>
      </c>
      <c r="E345" s="216" t="s">
        <v>5503</v>
      </c>
      <c r="F345" s="217" t="s">
        <v>5504</v>
      </c>
      <c r="G345" s="218" t="s">
        <v>197</v>
      </c>
      <c r="H345" s="219">
        <v>6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43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286</v>
      </c>
      <c r="AT345" s="226" t="s">
        <v>182</v>
      </c>
      <c r="AU345" s="226" t="s">
        <v>80</v>
      </c>
      <c r="AY345" s="19" t="s">
        <v>180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286</v>
      </c>
      <c r="BM345" s="226" t="s">
        <v>5505</v>
      </c>
    </row>
    <row r="346" s="2" customFormat="1">
      <c r="A346" s="40"/>
      <c r="B346" s="41"/>
      <c r="C346" s="42"/>
      <c r="D346" s="228" t="s">
        <v>189</v>
      </c>
      <c r="E346" s="42"/>
      <c r="F346" s="229" t="s">
        <v>5504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189</v>
      </c>
      <c r="AU346" s="19" t="s">
        <v>80</v>
      </c>
    </row>
    <row r="347" s="2" customFormat="1" ht="16.5" customHeight="1">
      <c r="A347" s="40"/>
      <c r="B347" s="41"/>
      <c r="C347" s="215" t="s">
        <v>1912</v>
      </c>
      <c r="D347" s="215" t="s">
        <v>182</v>
      </c>
      <c r="E347" s="216" t="s">
        <v>5506</v>
      </c>
      <c r="F347" s="217" t="s">
        <v>5507</v>
      </c>
      <c r="G347" s="218" t="s">
        <v>197</v>
      </c>
      <c r="H347" s="219">
        <v>2</v>
      </c>
      <c r="I347" s="220"/>
      <c r="J347" s="221">
        <f>ROUND(I347*H347,2)</f>
        <v>0</v>
      </c>
      <c r="K347" s="217" t="s">
        <v>19</v>
      </c>
      <c r="L347" s="46"/>
      <c r="M347" s="222" t="s">
        <v>19</v>
      </c>
      <c r="N347" s="223" t="s">
        <v>43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286</v>
      </c>
      <c r="AT347" s="226" t="s">
        <v>182</v>
      </c>
      <c r="AU347" s="226" t="s">
        <v>80</v>
      </c>
      <c r="AY347" s="19" t="s">
        <v>180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80</v>
      </c>
      <c r="BK347" s="227">
        <f>ROUND(I347*H347,2)</f>
        <v>0</v>
      </c>
      <c r="BL347" s="19" t="s">
        <v>286</v>
      </c>
      <c r="BM347" s="226" t="s">
        <v>5508</v>
      </c>
    </row>
    <row r="348" s="2" customFormat="1">
      <c r="A348" s="40"/>
      <c r="B348" s="41"/>
      <c r="C348" s="42"/>
      <c r="D348" s="228" t="s">
        <v>189</v>
      </c>
      <c r="E348" s="42"/>
      <c r="F348" s="229" t="s">
        <v>5507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189</v>
      </c>
      <c r="AU348" s="19" t="s">
        <v>80</v>
      </c>
    </row>
    <row r="349" s="2" customFormat="1" ht="16.5" customHeight="1">
      <c r="A349" s="40"/>
      <c r="B349" s="41"/>
      <c r="C349" s="215" t="s">
        <v>1916</v>
      </c>
      <c r="D349" s="215" t="s">
        <v>182</v>
      </c>
      <c r="E349" s="216" t="s">
        <v>5509</v>
      </c>
      <c r="F349" s="217" t="s">
        <v>5510</v>
      </c>
      <c r="G349" s="218" t="s">
        <v>197</v>
      </c>
      <c r="H349" s="219">
        <v>1</v>
      </c>
      <c r="I349" s="220"/>
      <c r="J349" s="221">
        <f>ROUND(I349*H349,2)</f>
        <v>0</v>
      </c>
      <c r="K349" s="217" t="s">
        <v>19</v>
      </c>
      <c r="L349" s="46"/>
      <c r="M349" s="222" t="s">
        <v>19</v>
      </c>
      <c r="N349" s="223" t="s">
        <v>43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286</v>
      </c>
      <c r="AT349" s="226" t="s">
        <v>182</v>
      </c>
      <c r="AU349" s="226" t="s">
        <v>80</v>
      </c>
      <c r="AY349" s="19" t="s">
        <v>180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286</v>
      </c>
      <c r="BM349" s="226" t="s">
        <v>5511</v>
      </c>
    </row>
    <row r="350" s="2" customFormat="1">
      <c r="A350" s="40"/>
      <c r="B350" s="41"/>
      <c r="C350" s="42"/>
      <c r="D350" s="228" t="s">
        <v>189</v>
      </c>
      <c r="E350" s="42"/>
      <c r="F350" s="229" t="s">
        <v>5510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189</v>
      </c>
      <c r="AU350" s="19" t="s">
        <v>80</v>
      </c>
    </row>
    <row r="351" s="2" customFormat="1" ht="16.5" customHeight="1">
      <c r="A351" s="40"/>
      <c r="B351" s="41"/>
      <c r="C351" s="215" t="s">
        <v>1920</v>
      </c>
      <c r="D351" s="215" t="s">
        <v>182</v>
      </c>
      <c r="E351" s="216" t="s">
        <v>5512</v>
      </c>
      <c r="F351" s="217" t="s">
        <v>5513</v>
      </c>
      <c r="G351" s="218" t="s">
        <v>5514</v>
      </c>
      <c r="H351" s="219">
        <v>20</v>
      </c>
      <c r="I351" s="220"/>
      <c r="J351" s="221">
        <f>ROUND(I351*H351,2)</f>
        <v>0</v>
      </c>
      <c r="K351" s="217" t="s">
        <v>19</v>
      </c>
      <c r="L351" s="46"/>
      <c r="M351" s="222" t="s">
        <v>19</v>
      </c>
      <c r="N351" s="223" t="s">
        <v>43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286</v>
      </c>
      <c r="AT351" s="226" t="s">
        <v>182</v>
      </c>
      <c r="AU351" s="226" t="s">
        <v>80</v>
      </c>
      <c r="AY351" s="19" t="s">
        <v>180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80</v>
      </c>
      <c r="BK351" s="227">
        <f>ROUND(I351*H351,2)</f>
        <v>0</v>
      </c>
      <c r="BL351" s="19" t="s">
        <v>286</v>
      </c>
      <c r="BM351" s="226" t="s">
        <v>5515</v>
      </c>
    </row>
    <row r="352" s="2" customFormat="1">
      <c r="A352" s="40"/>
      <c r="B352" s="41"/>
      <c r="C352" s="42"/>
      <c r="D352" s="228" t="s">
        <v>189</v>
      </c>
      <c r="E352" s="42"/>
      <c r="F352" s="229" t="s">
        <v>5513</v>
      </c>
      <c r="G352" s="42"/>
      <c r="H352" s="42"/>
      <c r="I352" s="230"/>
      <c r="J352" s="42"/>
      <c r="K352" s="42"/>
      <c r="L352" s="46"/>
      <c r="M352" s="231"/>
      <c r="N352" s="232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189</v>
      </c>
      <c r="AU352" s="19" t="s">
        <v>80</v>
      </c>
    </row>
    <row r="353" s="2" customFormat="1" ht="16.5" customHeight="1">
      <c r="A353" s="40"/>
      <c r="B353" s="41"/>
      <c r="C353" s="215" t="s">
        <v>1924</v>
      </c>
      <c r="D353" s="215" t="s">
        <v>182</v>
      </c>
      <c r="E353" s="216" t="s">
        <v>5516</v>
      </c>
      <c r="F353" s="217" t="s">
        <v>5517</v>
      </c>
      <c r="G353" s="218" t="s">
        <v>197</v>
      </c>
      <c r="H353" s="219">
        <v>2</v>
      </c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43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286</v>
      </c>
      <c r="AT353" s="226" t="s">
        <v>182</v>
      </c>
      <c r="AU353" s="226" t="s">
        <v>80</v>
      </c>
      <c r="AY353" s="19" t="s">
        <v>180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286</v>
      </c>
      <c r="BM353" s="226" t="s">
        <v>5518</v>
      </c>
    </row>
    <row r="354" s="2" customFormat="1">
      <c r="A354" s="40"/>
      <c r="B354" s="41"/>
      <c r="C354" s="42"/>
      <c r="D354" s="228" t="s">
        <v>189</v>
      </c>
      <c r="E354" s="42"/>
      <c r="F354" s="229" t="s">
        <v>5517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189</v>
      </c>
      <c r="AU354" s="19" t="s">
        <v>80</v>
      </c>
    </row>
    <row r="355" s="2" customFormat="1" ht="16.5" customHeight="1">
      <c r="A355" s="40"/>
      <c r="B355" s="41"/>
      <c r="C355" s="215" t="s">
        <v>1928</v>
      </c>
      <c r="D355" s="215" t="s">
        <v>182</v>
      </c>
      <c r="E355" s="216" t="s">
        <v>5519</v>
      </c>
      <c r="F355" s="217" t="s">
        <v>5520</v>
      </c>
      <c r="G355" s="218" t="s">
        <v>197</v>
      </c>
      <c r="H355" s="219">
        <v>3</v>
      </c>
      <c r="I355" s="220"/>
      <c r="J355" s="221">
        <f>ROUND(I355*H355,2)</f>
        <v>0</v>
      </c>
      <c r="K355" s="217" t="s">
        <v>19</v>
      </c>
      <c r="L355" s="46"/>
      <c r="M355" s="222" t="s">
        <v>19</v>
      </c>
      <c r="N355" s="223" t="s">
        <v>43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286</v>
      </c>
      <c r="AT355" s="226" t="s">
        <v>182</v>
      </c>
      <c r="AU355" s="226" t="s">
        <v>80</v>
      </c>
      <c r="AY355" s="19" t="s">
        <v>180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80</v>
      </c>
      <c r="BK355" s="227">
        <f>ROUND(I355*H355,2)</f>
        <v>0</v>
      </c>
      <c r="BL355" s="19" t="s">
        <v>286</v>
      </c>
      <c r="BM355" s="226" t="s">
        <v>5521</v>
      </c>
    </row>
    <row r="356" s="2" customFormat="1">
      <c r="A356" s="40"/>
      <c r="B356" s="41"/>
      <c r="C356" s="42"/>
      <c r="D356" s="228" t="s">
        <v>189</v>
      </c>
      <c r="E356" s="42"/>
      <c r="F356" s="229" t="s">
        <v>5520</v>
      </c>
      <c r="G356" s="42"/>
      <c r="H356" s="42"/>
      <c r="I356" s="230"/>
      <c r="J356" s="42"/>
      <c r="K356" s="42"/>
      <c r="L356" s="46"/>
      <c r="M356" s="231"/>
      <c r="N356" s="23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189</v>
      </c>
      <c r="AU356" s="19" t="s">
        <v>80</v>
      </c>
    </row>
    <row r="357" s="2" customFormat="1" ht="16.5" customHeight="1">
      <c r="A357" s="40"/>
      <c r="B357" s="41"/>
      <c r="C357" s="215" t="s">
        <v>1932</v>
      </c>
      <c r="D357" s="215" t="s">
        <v>182</v>
      </c>
      <c r="E357" s="216" t="s">
        <v>5522</v>
      </c>
      <c r="F357" s="217" t="s">
        <v>5523</v>
      </c>
      <c r="G357" s="218" t="s">
        <v>2304</v>
      </c>
      <c r="H357" s="219">
        <v>1</v>
      </c>
      <c r="I357" s="220"/>
      <c r="J357" s="221">
        <f>ROUND(I357*H357,2)</f>
        <v>0</v>
      </c>
      <c r="K357" s="217" t="s">
        <v>19</v>
      </c>
      <c r="L357" s="46"/>
      <c r="M357" s="222" t="s">
        <v>19</v>
      </c>
      <c r="N357" s="223" t="s">
        <v>43</v>
      </c>
      <c r="O357" s="86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286</v>
      </c>
      <c r="AT357" s="226" t="s">
        <v>182</v>
      </c>
      <c r="AU357" s="226" t="s">
        <v>80</v>
      </c>
      <c r="AY357" s="19" t="s">
        <v>180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80</v>
      </c>
      <c r="BK357" s="227">
        <f>ROUND(I357*H357,2)</f>
        <v>0</v>
      </c>
      <c r="BL357" s="19" t="s">
        <v>286</v>
      </c>
      <c r="BM357" s="226" t="s">
        <v>5524</v>
      </c>
    </row>
    <row r="358" s="2" customFormat="1">
      <c r="A358" s="40"/>
      <c r="B358" s="41"/>
      <c r="C358" s="42"/>
      <c r="D358" s="228" t="s">
        <v>189</v>
      </c>
      <c r="E358" s="42"/>
      <c r="F358" s="229" t="s">
        <v>5523</v>
      </c>
      <c r="G358" s="42"/>
      <c r="H358" s="42"/>
      <c r="I358" s="230"/>
      <c r="J358" s="42"/>
      <c r="K358" s="42"/>
      <c r="L358" s="46"/>
      <c r="M358" s="231"/>
      <c r="N358" s="232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189</v>
      </c>
      <c r="AU358" s="19" t="s">
        <v>80</v>
      </c>
    </row>
    <row r="359" s="2" customFormat="1" ht="16.5" customHeight="1">
      <c r="A359" s="40"/>
      <c r="B359" s="41"/>
      <c r="C359" s="215" t="s">
        <v>1936</v>
      </c>
      <c r="D359" s="215" t="s">
        <v>182</v>
      </c>
      <c r="E359" s="216" t="s">
        <v>5525</v>
      </c>
      <c r="F359" s="217" t="s">
        <v>5526</v>
      </c>
      <c r="G359" s="218" t="s">
        <v>2304</v>
      </c>
      <c r="H359" s="219">
        <v>1</v>
      </c>
      <c r="I359" s="220"/>
      <c r="J359" s="221">
        <f>ROUND(I359*H359,2)</f>
        <v>0</v>
      </c>
      <c r="K359" s="217" t="s">
        <v>19</v>
      </c>
      <c r="L359" s="46"/>
      <c r="M359" s="222" t="s">
        <v>19</v>
      </c>
      <c r="N359" s="223" t="s">
        <v>43</v>
      </c>
      <c r="O359" s="86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286</v>
      </c>
      <c r="AT359" s="226" t="s">
        <v>182</v>
      </c>
      <c r="AU359" s="226" t="s">
        <v>80</v>
      </c>
      <c r="AY359" s="19" t="s">
        <v>180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80</v>
      </c>
      <c r="BK359" s="227">
        <f>ROUND(I359*H359,2)</f>
        <v>0</v>
      </c>
      <c r="BL359" s="19" t="s">
        <v>286</v>
      </c>
      <c r="BM359" s="226" t="s">
        <v>5527</v>
      </c>
    </row>
    <row r="360" s="2" customFormat="1">
      <c r="A360" s="40"/>
      <c r="B360" s="41"/>
      <c r="C360" s="42"/>
      <c r="D360" s="228" t="s">
        <v>189</v>
      </c>
      <c r="E360" s="42"/>
      <c r="F360" s="229" t="s">
        <v>5526</v>
      </c>
      <c r="G360" s="42"/>
      <c r="H360" s="42"/>
      <c r="I360" s="230"/>
      <c r="J360" s="42"/>
      <c r="K360" s="42"/>
      <c r="L360" s="46"/>
      <c r="M360" s="231"/>
      <c r="N360" s="232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189</v>
      </c>
      <c r="AU360" s="19" t="s">
        <v>80</v>
      </c>
    </row>
    <row r="361" s="2" customFormat="1" ht="16.5" customHeight="1">
      <c r="A361" s="40"/>
      <c r="B361" s="41"/>
      <c r="C361" s="215" t="s">
        <v>1940</v>
      </c>
      <c r="D361" s="215" t="s">
        <v>182</v>
      </c>
      <c r="E361" s="216" t="s">
        <v>5528</v>
      </c>
      <c r="F361" s="217" t="s">
        <v>5529</v>
      </c>
      <c r="G361" s="218" t="s">
        <v>3347</v>
      </c>
      <c r="H361" s="293"/>
      <c r="I361" s="220"/>
      <c r="J361" s="221">
        <f>ROUND(I361*H361,2)</f>
        <v>0</v>
      </c>
      <c r="K361" s="217" t="s">
        <v>19</v>
      </c>
      <c r="L361" s="46"/>
      <c r="M361" s="222" t="s">
        <v>19</v>
      </c>
      <c r="N361" s="223" t="s">
        <v>43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286</v>
      </c>
      <c r="AT361" s="226" t="s">
        <v>182</v>
      </c>
      <c r="AU361" s="226" t="s">
        <v>80</v>
      </c>
      <c r="AY361" s="19" t="s">
        <v>180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80</v>
      </c>
      <c r="BK361" s="227">
        <f>ROUND(I361*H361,2)</f>
        <v>0</v>
      </c>
      <c r="BL361" s="19" t="s">
        <v>286</v>
      </c>
      <c r="BM361" s="226" t="s">
        <v>5530</v>
      </c>
    </row>
    <row r="362" s="2" customFormat="1">
      <c r="A362" s="40"/>
      <c r="B362" s="41"/>
      <c r="C362" s="42"/>
      <c r="D362" s="228" t="s">
        <v>189</v>
      </c>
      <c r="E362" s="42"/>
      <c r="F362" s="229" t="s">
        <v>5529</v>
      </c>
      <c r="G362" s="42"/>
      <c r="H362" s="42"/>
      <c r="I362" s="230"/>
      <c r="J362" s="42"/>
      <c r="K362" s="42"/>
      <c r="L362" s="46"/>
      <c r="M362" s="231"/>
      <c r="N362" s="232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189</v>
      </c>
      <c r="AU362" s="19" t="s">
        <v>80</v>
      </c>
    </row>
    <row r="363" s="12" customFormat="1" ht="25.92" customHeight="1">
      <c r="A363" s="12"/>
      <c r="B363" s="199"/>
      <c r="C363" s="200"/>
      <c r="D363" s="201" t="s">
        <v>71</v>
      </c>
      <c r="E363" s="202" t="s">
        <v>5531</v>
      </c>
      <c r="F363" s="202" t="s">
        <v>5532</v>
      </c>
      <c r="G363" s="200"/>
      <c r="H363" s="200"/>
      <c r="I363" s="203"/>
      <c r="J363" s="204">
        <f>BK363</f>
        <v>0</v>
      </c>
      <c r="K363" s="200"/>
      <c r="L363" s="205"/>
      <c r="M363" s="206"/>
      <c r="N363" s="207"/>
      <c r="O363" s="207"/>
      <c r="P363" s="208">
        <f>SUM(P364:P465)</f>
        <v>0</v>
      </c>
      <c r="Q363" s="207"/>
      <c r="R363" s="208">
        <f>SUM(R364:R465)</f>
        <v>0</v>
      </c>
      <c r="S363" s="207"/>
      <c r="T363" s="209">
        <f>SUM(T364:T465)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10" t="s">
        <v>82</v>
      </c>
      <c r="AT363" s="211" t="s">
        <v>71</v>
      </c>
      <c r="AU363" s="211" t="s">
        <v>72</v>
      </c>
      <c r="AY363" s="210" t="s">
        <v>180</v>
      </c>
      <c r="BK363" s="212">
        <f>SUM(BK364:BK465)</f>
        <v>0</v>
      </c>
    </row>
    <row r="364" s="2" customFormat="1" ht="16.5" customHeight="1">
      <c r="A364" s="40"/>
      <c r="B364" s="41"/>
      <c r="C364" s="215" t="s">
        <v>1944</v>
      </c>
      <c r="D364" s="215" t="s">
        <v>182</v>
      </c>
      <c r="E364" s="216" t="s">
        <v>5533</v>
      </c>
      <c r="F364" s="217" t="s">
        <v>5534</v>
      </c>
      <c r="G364" s="218" t="s">
        <v>2304</v>
      </c>
      <c r="H364" s="219">
        <v>12</v>
      </c>
      <c r="I364" s="220"/>
      <c r="J364" s="221">
        <f>ROUND(I364*H364,2)</f>
        <v>0</v>
      </c>
      <c r="K364" s="217" t="s">
        <v>19</v>
      </c>
      <c r="L364" s="46"/>
      <c r="M364" s="222" t="s">
        <v>19</v>
      </c>
      <c r="N364" s="223" t="s">
        <v>43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286</v>
      </c>
      <c r="AT364" s="226" t="s">
        <v>182</v>
      </c>
      <c r="AU364" s="226" t="s">
        <v>80</v>
      </c>
      <c r="AY364" s="19" t="s">
        <v>180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286</v>
      </c>
      <c r="BM364" s="226" t="s">
        <v>5535</v>
      </c>
    </row>
    <row r="365" s="2" customFormat="1">
      <c r="A365" s="40"/>
      <c r="B365" s="41"/>
      <c r="C365" s="42"/>
      <c r="D365" s="228" t="s">
        <v>189</v>
      </c>
      <c r="E365" s="42"/>
      <c r="F365" s="229" t="s">
        <v>5536</v>
      </c>
      <c r="G365" s="42"/>
      <c r="H365" s="42"/>
      <c r="I365" s="230"/>
      <c r="J365" s="42"/>
      <c r="K365" s="42"/>
      <c r="L365" s="46"/>
      <c r="M365" s="231"/>
      <c r="N365" s="232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189</v>
      </c>
      <c r="AU365" s="19" t="s">
        <v>80</v>
      </c>
    </row>
    <row r="366" s="2" customFormat="1" ht="16.5" customHeight="1">
      <c r="A366" s="40"/>
      <c r="B366" s="41"/>
      <c r="C366" s="215" t="s">
        <v>1948</v>
      </c>
      <c r="D366" s="215" t="s">
        <v>182</v>
      </c>
      <c r="E366" s="216" t="s">
        <v>5537</v>
      </c>
      <c r="F366" s="217" t="s">
        <v>5538</v>
      </c>
      <c r="G366" s="218" t="s">
        <v>197</v>
      </c>
      <c r="H366" s="219">
        <v>15</v>
      </c>
      <c r="I366" s="220"/>
      <c r="J366" s="221">
        <f>ROUND(I366*H366,2)</f>
        <v>0</v>
      </c>
      <c r="K366" s="217" t="s">
        <v>19</v>
      </c>
      <c r="L366" s="46"/>
      <c r="M366" s="222" t="s">
        <v>19</v>
      </c>
      <c r="N366" s="223" t="s">
        <v>43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286</v>
      </c>
      <c r="AT366" s="226" t="s">
        <v>182</v>
      </c>
      <c r="AU366" s="226" t="s">
        <v>80</v>
      </c>
      <c r="AY366" s="19" t="s">
        <v>180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80</v>
      </c>
      <c r="BK366" s="227">
        <f>ROUND(I366*H366,2)</f>
        <v>0</v>
      </c>
      <c r="BL366" s="19" t="s">
        <v>286</v>
      </c>
      <c r="BM366" s="226" t="s">
        <v>5539</v>
      </c>
    </row>
    <row r="367" s="2" customFormat="1">
      <c r="A367" s="40"/>
      <c r="B367" s="41"/>
      <c r="C367" s="42"/>
      <c r="D367" s="228" t="s">
        <v>189</v>
      </c>
      <c r="E367" s="42"/>
      <c r="F367" s="229" t="s">
        <v>5540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189</v>
      </c>
      <c r="AU367" s="19" t="s">
        <v>80</v>
      </c>
    </row>
    <row r="368" s="2" customFormat="1" ht="16.5" customHeight="1">
      <c r="A368" s="40"/>
      <c r="B368" s="41"/>
      <c r="C368" s="215" t="s">
        <v>1952</v>
      </c>
      <c r="D368" s="215" t="s">
        <v>182</v>
      </c>
      <c r="E368" s="216" t="s">
        <v>5541</v>
      </c>
      <c r="F368" s="217" t="s">
        <v>5542</v>
      </c>
      <c r="G368" s="218" t="s">
        <v>197</v>
      </c>
      <c r="H368" s="219">
        <v>11</v>
      </c>
      <c r="I368" s="220"/>
      <c r="J368" s="221">
        <f>ROUND(I368*H368,2)</f>
        <v>0</v>
      </c>
      <c r="K368" s="217" t="s">
        <v>19</v>
      </c>
      <c r="L368" s="46"/>
      <c r="M368" s="222" t="s">
        <v>19</v>
      </c>
      <c r="N368" s="223" t="s">
        <v>43</v>
      </c>
      <c r="O368" s="86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286</v>
      </c>
      <c r="AT368" s="226" t="s">
        <v>182</v>
      </c>
      <c r="AU368" s="226" t="s">
        <v>80</v>
      </c>
      <c r="AY368" s="19" t="s">
        <v>180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286</v>
      </c>
      <c r="BM368" s="226" t="s">
        <v>5543</v>
      </c>
    </row>
    <row r="369" s="2" customFormat="1">
      <c r="A369" s="40"/>
      <c r="B369" s="41"/>
      <c r="C369" s="42"/>
      <c r="D369" s="228" t="s">
        <v>189</v>
      </c>
      <c r="E369" s="42"/>
      <c r="F369" s="229" t="s">
        <v>5542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189</v>
      </c>
      <c r="AU369" s="19" t="s">
        <v>80</v>
      </c>
    </row>
    <row r="370" s="2" customFormat="1" ht="16.5" customHeight="1">
      <c r="A370" s="40"/>
      <c r="B370" s="41"/>
      <c r="C370" s="215" t="s">
        <v>1956</v>
      </c>
      <c r="D370" s="215" t="s">
        <v>182</v>
      </c>
      <c r="E370" s="216" t="s">
        <v>5544</v>
      </c>
      <c r="F370" s="217" t="s">
        <v>5545</v>
      </c>
      <c r="G370" s="218" t="s">
        <v>2304</v>
      </c>
      <c r="H370" s="219">
        <v>11</v>
      </c>
      <c r="I370" s="220"/>
      <c r="J370" s="221">
        <f>ROUND(I370*H370,2)</f>
        <v>0</v>
      </c>
      <c r="K370" s="217" t="s">
        <v>19</v>
      </c>
      <c r="L370" s="46"/>
      <c r="M370" s="222" t="s">
        <v>19</v>
      </c>
      <c r="N370" s="223" t="s">
        <v>43</v>
      </c>
      <c r="O370" s="86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286</v>
      </c>
      <c r="AT370" s="226" t="s">
        <v>182</v>
      </c>
      <c r="AU370" s="226" t="s">
        <v>80</v>
      </c>
      <c r="AY370" s="19" t="s">
        <v>180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286</v>
      </c>
      <c r="BM370" s="226" t="s">
        <v>5546</v>
      </c>
    </row>
    <row r="371" s="2" customFormat="1">
      <c r="A371" s="40"/>
      <c r="B371" s="41"/>
      <c r="C371" s="42"/>
      <c r="D371" s="228" t="s">
        <v>189</v>
      </c>
      <c r="E371" s="42"/>
      <c r="F371" s="229" t="s">
        <v>5545</v>
      </c>
      <c r="G371" s="42"/>
      <c r="H371" s="42"/>
      <c r="I371" s="230"/>
      <c r="J371" s="42"/>
      <c r="K371" s="42"/>
      <c r="L371" s="46"/>
      <c r="M371" s="231"/>
      <c r="N371" s="232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189</v>
      </c>
      <c r="AU371" s="19" t="s">
        <v>80</v>
      </c>
    </row>
    <row r="372" s="2" customFormat="1" ht="16.5" customHeight="1">
      <c r="A372" s="40"/>
      <c r="B372" s="41"/>
      <c r="C372" s="215" t="s">
        <v>1960</v>
      </c>
      <c r="D372" s="215" t="s">
        <v>182</v>
      </c>
      <c r="E372" s="216" t="s">
        <v>5547</v>
      </c>
      <c r="F372" s="217" t="s">
        <v>5548</v>
      </c>
      <c r="G372" s="218" t="s">
        <v>2304</v>
      </c>
      <c r="H372" s="219">
        <v>1</v>
      </c>
      <c r="I372" s="220"/>
      <c r="J372" s="221">
        <f>ROUND(I372*H372,2)</f>
        <v>0</v>
      </c>
      <c r="K372" s="217" t="s">
        <v>19</v>
      </c>
      <c r="L372" s="46"/>
      <c r="M372" s="222" t="s">
        <v>19</v>
      </c>
      <c r="N372" s="223" t="s">
        <v>43</v>
      </c>
      <c r="O372" s="86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286</v>
      </c>
      <c r="AT372" s="226" t="s">
        <v>182</v>
      </c>
      <c r="AU372" s="226" t="s">
        <v>80</v>
      </c>
      <c r="AY372" s="19" t="s">
        <v>180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80</v>
      </c>
      <c r="BK372" s="227">
        <f>ROUND(I372*H372,2)</f>
        <v>0</v>
      </c>
      <c r="BL372" s="19" t="s">
        <v>286</v>
      </c>
      <c r="BM372" s="226" t="s">
        <v>5549</v>
      </c>
    </row>
    <row r="373" s="2" customFormat="1">
      <c r="A373" s="40"/>
      <c r="B373" s="41"/>
      <c r="C373" s="42"/>
      <c r="D373" s="228" t="s">
        <v>189</v>
      </c>
      <c r="E373" s="42"/>
      <c r="F373" s="229" t="s">
        <v>5550</v>
      </c>
      <c r="G373" s="42"/>
      <c r="H373" s="42"/>
      <c r="I373" s="230"/>
      <c r="J373" s="42"/>
      <c r="K373" s="42"/>
      <c r="L373" s="46"/>
      <c r="M373" s="231"/>
      <c r="N373" s="232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189</v>
      </c>
      <c r="AU373" s="19" t="s">
        <v>80</v>
      </c>
    </row>
    <row r="374" s="2" customFormat="1" ht="16.5" customHeight="1">
      <c r="A374" s="40"/>
      <c r="B374" s="41"/>
      <c r="C374" s="215" t="s">
        <v>1964</v>
      </c>
      <c r="D374" s="215" t="s">
        <v>182</v>
      </c>
      <c r="E374" s="216" t="s">
        <v>5551</v>
      </c>
      <c r="F374" s="217" t="s">
        <v>5552</v>
      </c>
      <c r="G374" s="218" t="s">
        <v>197</v>
      </c>
      <c r="H374" s="219">
        <v>1</v>
      </c>
      <c r="I374" s="220"/>
      <c r="J374" s="221">
        <f>ROUND(I374*H374,2)</f>
        <v>0</v>
      </c>
      <c r="K374" s="217" t="s">
        <v>19</v>
      </c>
      <c r="L374" s="46"/>
      <c r="M374" s="222" t="s">
        <v>19</v>
      </c>
      <c r="N374" s="223" t="s">
        <v>43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286</v>
      </c>
      <c r="AT374" s="226" t="s">
        <v>182</v>
      </c>
      <c r="AU374" s="226" t="s">
        <v>80</v>
      </c>
      <c r="AY374" s="19" t="s">
        <v>180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80</v>
      </c>
      <c r="BK374" s="227">
        <f>ROUND(I374*H374,2)</f>
        <v>0</v>
      </c>
      <c r="BL374" s="19" t="s">
        <v>286</v>
      </c>
      <c r="BM374" s="226" t="s">
        <v>5553</v>
      </c>
    </row>
    <row r="375" s="2" customFormat="1">
      <c r="A375" s="40"/>
      <c r="B375" s="41"/>
      <c r="C375" s="42"/>
      <c r="D375" s="228" t="s">
        <v>189</v>
      </c>
      <c r="E375" s="42"/>
      <c r="F375" s="229" t="s">
        <v>5552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189</v>
      </c>
      <c r="AU375" s="19" t="s">
        <v>80</v>
      </c>
    </row>
    <row r="376" s="2" customFormat="1" ht="16.5" customHeight="1">
      <c r="A376" s="40"/>
      <c r="B376" s="41"/>
      <c r="C376" s="215" t="s">
        <v>1968</v>
      </c>
      <c r="D376" s="215" t="s">
        <v>182</v>
      </c>
      <c r="E376" s="216" t="s">
        <v>5554</v>
      </c>
      <c r="F376" s="217" t="s">
        <v>5555</v>
      </c>
      <c r="G376" s="218" t="s">
        <v>197</v>
      </c>
      <c r="H376" s="219">
        <v>2</v>
      </c>
      <c r="I376" s="220"/>
      <c r="J376" s="221">
        <f>ROUND(I376*H376,2)</f>
        <v>0</v>
      </c>
      <c r="K376" s="217" t="s">
        <v>19</v>
      </c>
      <c r="L376" s="46"/>
      <c r="M376" s="222" t="s">
        <v>19</v>
      </c>
      <c r="N376" s="223" t="s">
        <v>43</v>
      </c>
      <c r="O376" s="86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286</v>
      </c>
      <c r="AT376" s="226" t="s">
        <v>182</v>
      </c>
      <c r="AU376" s="226" t="s">
        <v>80</v>
      </c>
      <c r="AY376" s="19" t="s">
        <v>180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80</v>
      </c>
      <c r="BK376" s="227">
        <f>ROUND(I376*H376,2)</f>
        <v>0</v>
      </c>
      <c r="BL376" s="19" t="s">
        <v>286</v>
      </c>
      <c r="BM376" s="226" t="s">
        <v>5556</v>
      </c>
    </row>
    <row r="377" s="2" customFormat="1">
      <c r="A377" s="40"/>
      <c r="B377" s="41"/>
      <c r="C377" s="42"/>
      <c r="D377" s="228" t="s">
        <v>189</v>
      </c>
      <c r="E377" s="42"/>
      <c r="F377" s="229" t="s">
        <v>5555</v>
      </c>
      <c r="G377" s="42"/>
      <c r="H377" s="42"/>
      <c r="I377" s="230"/>
      <c r="J377" s="42"/>
      <c r="K377" s="42"/>
      <c r="L377" s="46"/>
      <c r="M377" s="231"/>
      <c r="N377" s="232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189</v>
      </c>
      <c r="AU377" s="19" t="s">
        <v>80</v>
      </c>
    </row>
    <row r="378" s="2" customFormat="1" ht="16.5" customHeight="1">
      <c r="A378" s="40"/>
      <c r="B378" s="41"/>
      <c r="C378" s="215" t="s">
        <v>1972</v>
      </c>
      <c r="D378" s="215" t="s">
        <v>182</v>
      </c>
      <c r="E378" s="216" t="s">
        <v>5557</v>
      </c>
      <c r="F378" s="217" t="s">
        <v>5558</v>
      </c>
      <c r="G378" s="218" t="s">
        <v>197</v>
      </c>
      <c r="H378" s="219">
        <v>2</v>
      </c>
      <c r="I378" s="220"/>
      <c r="J378" s="221">
        <f>ROUND(I378*H378,2)</f>
        <v>0</v>
      </c>
      <c r="K378" s="217" t="s">
        <v>19</v>
      </c>
      <c r="L378" s="46"/>
      <c r="M378" s="222" t="s">
        <v>19</v>
      </c>
      <c r="N378" s="223" t="s">
        <v>43</v>
      </c>
      <c r="O378" s="86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286</v>
      </c>
      <c r="AT378" s="226" t="s">
        <v>182</v>
      </c>
      <c r="AU378" s="226" t="s">
        <v>80</v>
      </c>
      <c r="AY378" s="19" t="s">
        <v>180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80</v>
      </c>
      <c r="BK378" s="227">
        <f>ROUND(I378*H378,2)</f>
        <v>0</v>
      </c>
      <c r="BL378" s="19" t="s">
        <v>286</v>
      </c>
      <c r="BM378" s="226" t="s">
        <v>5559</v>
      </c>
    </row>
    <row r="379" s="2" customFormat="1">
      <c r="A379" s="40"/>
      <c r="B379" s="41"/>
      <c r="C379" s="42"/>
      <c r="D379" s="228" t="s">
        <v>189</v>
      </c>
      <c r="E379" s="42"/>
      <c r="F379" s="229" t="s">
        <v>5558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189</v>
      </c>
      <c r="AU379" s="19" t="s">
        <v>80</v>
      </c>
    </row>
    <row r="380" s="2" customFormat="1" ht="16.5" customHeight="1">
      <c r="A380" s="40"/>
      <c r="B380" s="41"/>
      <c r="C380" s="215" t="s">
        <v>1976</v>
      </c>
      <c r="D380" s="215" t="s">
        <v>182</v>
      </c>
      <c r="E380" s="216" t="s">
        <v>5560</v>
      </c>
      <c r="F380" s="217" t="s">
        <v>5561</v>
      </c>
      <c r="G380" s="218" t="s">
        <v>197</v>
      </c>
      <c r="H380" s="219">
        <v>2</v>
      </c>
      <c r="I380" s="220"/>
      <c r="J380" s="221">
        <f>ROUND(I380*H380,2)</f>
        <v>0</v>
      </c>
      <c r="K380" s="217" t="s">
        <v>19</v>
      </c>
      <c r="L380" s="46"/>
      <c r="M380" s="222" t="s">
        <v>19</v>
      </c>
      <c r="N380" s="223" t="s">
        <v>43</v>
      </c>
      <c r="O380" s="86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286</v>
      </c>
      <c r="AT380" s="226" t="s">
        <v>182</v>
      </c>
      <c r="AU380" s="226" t="s">
        <v>80</v>
      </c>
      <c r="AY380" s="19" t="s">
        <v>180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80</v>
      </c>
      <c r="BK380" s="227">
        <f>ROUND(I380*H380,2)</f>
        <v>0</v>
      </c>
      <c r="BL380" s="19" t="s">
        <v>286</v>
      </c>
      <c r="BM380" s="226" t="s">
        <v>5562</v>
      </c>
    </row>
    <row r="381" s="2" customFormat="1">
      <c r="A381" s="40"/>
      <c r="B381" s="41"/>
      <c r="C381" s="42"/>
      <c r="D381" s="228" t="s">
        <v>189</v>
      </c>
      <c r="E381" s="42"/>
      <c r="F381" s="229" t="s">
        <v>5561</v>
      </c>
      <c r="G381" s="42"/>
      <c r="H381" s="42"/>
      <c r="I381" s="230"/>
      <c r="J381" s="42"/>
      <c r="K381" s="42"/>
      <c r="L381" s="46"/>
      <c r="M381" s="231"/>
      <c r="N381" s="232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189</v>
      </c>
      <c r="AU381" s="19" t="s">
        <v>80</v>
      </c>
    </row>
    <row r="382" s="2" customFormat="1" ht="16.5" customHeight="1">
      <c r="A382" s="40"/>
      <c r="B382" s="41"/>
      <c r="C382" s="215" t="s">
        <v>1980</v>
      </c>
      <c r="D382" s="215" t="s">
        <v>182</v>
      </c>
      <c r="E382" s="216" t="s">
        <v>5563</v>
      </c>
      <c r="F382" s="217" t="s">
        <v>5564</v>
      </c>
      <c r="G382" s="218" t="s">
        <v>197</v>
      </c>
      <c r="H382" s="219">
        <v>2</v>
      </c>
      <c r="I382" s="220"/>
      <c r="J382" s="221">
        <f>ROUND(I382*H382,2)</f>
        <v>0</v>
      </c>
      <c r="K382" s="217" t="s">
        <v>19</v>
      </c>
      <c r="L382" s="46"/>
      <c r="M382" s="222" t="s">
        <v>19</v>
      </c>
      <c r="N382" s="223" t="s">
        <v>43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286</v>
      </c>
      <c r="AT382" s="226" t="s">
        <v>182</v>
      </c>
      <c r="AU382" s="226" t="s">
        <v>80</v>
      </c>
      <c r="AY382" s="19" t="s">
        <v>180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80</v>
      </c>
      <c r="BK382" s="227">
        <f>ROUND(I382*H382,2)</f>
        <v>0</v>
      </c>
      <c r="BL382" s="19" t="s">
        <v>286</v>
      </c>
      <c r="BM382" s="226" t="s">
        <v>5565</v>
      </c>
    </row>
    <row r="383" s="2" customFormat="1">
      <c r="A383" s="40"/>
      <c r="B383" s="41"/>
      <c r="C383" s="42"/>
      <c r="D383" s="228" t="s">
        <v>189</v>
      </c>
      <c r="E383" s="42"/>
      <c r="F383" s="229" t="s">
        <v>5564</v>
      </c>
      <c r="G383" s="42"/>
      <c r="H383" s="42"/>
      <c r="I383" s="230"/>
      <c r="J383" s="42"/>
      <c r="K383" s="42"/>
      <c r="L383" s="46"/>
      <c r="M383" s="231"/>
      <c r="N383" s="232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189</v>
      </c>
      <c r="AU383" s="19" t="s">
        <v>80</v>
      </c>
    </row>
    <row r="384" s="2" customFormat="1" ht="16.5" customHeight="1">
      <c r="A384" s="40"/>
      <c r="B384" s="41"/>
      <c r="C384" s="215" t="s">
        <v>1984</v>
      </c>
      <c r="D384" s="215" t="s">
        <v>182</v>
      </c>
      <c r="E384" s="216" t="s">
        <v>5566</v>
      </c>
      <c r="F384" s="217" t="s">
        <v>5567</v>
      </c>
      <c r="G384" s="218" t="s">
        <v>2304</v>
      </c>
      <c r="H384" s="219">
        <v>18</v>
      </c>
      <c r="I384" s="220"/>
      <c r="J384" s="221">
        <f>ROUND(I384*H384,2)</f>
        <v>0</v>
      </c>
      <c r="K384" s="217" t="s">
        <v>19</v>
      </c>
      <c r="L384" s="46"/>
      <c r="M384" s="222" t="s">
        <v>19</v>
      </c>
      <c r="N384" s="223" t="s">
        <v>43</v>
      </c>
      <c r="O384" s="86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286</v>
      </c>
      <c r="AT384" s="226" t="s">
        <v>182</v>
      </c>
      <c r="AU384" s="226" t="s">
        <v>80</v>
      </c>
      <c r="AY384" s="19" t="s">
        <v>180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80</v>
      </c>
      <c r="BK384" s="227">
        <f>ROUND(I384*H384,2)</f>
        <v>0</v>
      </c>
      <c r="BL384" s="19" t="s">
        <v>286</v>
      </c>
      <c r="BM384" s="226" t="s">
        <v>5568</v>
      </c>
    </row>
    <row r="385" s="2" customFormat="1">
      <c r="A385" s="40"/>
      <c r="B385" s="41"/>
      <c r="C385" s="42"/>
      <c r="D385" s="228" t="s">
        <v>189</v>
      </c>
      <c r="E385" s="42"/>
      <c r="F385" s="229" t="s">
        <v>5567</v>
      </c>
      <c r="G385" s="42"/>
      <c r="H385" s="42"/>
      <c r="I385" s="230"/>
      <c r="J385" s="42"/>
      <c r="K385" s="42"/>
      <c r="L385" s="46"/>
      <c r="M385" s="231"/>
      <c r="N385" s="232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189</v>
      </c>
      <c r="AU385" s="19" t="s">
        <v>80</v>
      </c>
    </row>
    <row r="386" s="2" customFormat="1" ht="16.5" customHeight="1">
      <c r="A386" s="40"/>
      <c r="B386" s="41"/>
      <c r="C386" s="215" t="s">
        <v>1988</v>
      </c>
      <c r="D386" s="215" t="s">
        <v>182</v>
      </c>
      <c r="E386" s="216" t="s">
        <v>5569</v>
      </c>
      <c r="F386" s="217" t="s">
        <v>5570</v>
      </c>
      <c r="G386" s="218" t="s">
        <v>197</v>
      </c>
      <c r="H386" s="219">
        <v>1</v>
      </c>
      <c r="I386" s="220"/>
      <c r="J386" s="221">
        <f>ROUND(I386*H386,2)</f>
        <v>0</v>
      </c>
      <c r="K386" s="217" t="s">
        <v>19</v>
      </c>
      <c r="L386" s="46"/>
      <c r="M386" s="222" t="s">
        <v>19</v>
      </c>
      <c r="N386" s="223" t="s">
        <v>43</v>
      </c>
      <c r="O386" s="86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286</v>
      </c>
      <c r="AT386" s="226" t="s">
        <v>182</v>
      </c>
      <c r="AU386" s="226" t="s">
        <v>80</v>
      </c>
      <c r="AY386" s="19" t="s">
        <v>180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80</v>
      </c>
      <c r="BK386" s="227">
        <f>ROUND(I386*H386,2)</f>
        <v>0</v>
      </c>
      <c r="BL386" s="19" t="s">
        <v>286</v>
      </c>
      <c r="BM386" s="226" t="s">
        <v>5571</v>
      </c>
    </row>
    <row r="387" s="2" customFormat="1">
      <c r="A387" s="40"/>
      <c r="B387" s="41"/>
      <c r="C387" s="42"/>
      <c r="D387" s="228" t="s">
        <v>189</v>
      </c>
      <c r="E387" s="42"/>
      <c r="F387" s="229" t="s">
        <v>5570</v>
      </c>
      <c r="G387" s="42"/>
      <c r="H387" s="42"/>
      <c r="I387" s="230"/>
      <c r="J387" s="42"/>
      <c r="K387" s="42"/>
      <c r="L387" s="46"/>
      <c r="M387" s="231"/>
      <c r="N387" s="232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189</v>
      </c>
      <c r="AU387" s="19" t="s">
        <v>80</v>
      </c>
    </row>
    <row r="388" s="2" customFormat="1" ht="16.5" customHeight="1">
      <c r="A388" s="40"/>
      <c r="B388" s="41"/>
      <c r="C388" s="215" t="s">
        <v>1992</v>
      </c>
      <c r="D388" s="215" t="s">
        <v>182</v>
      </c>
      <c r="E388" s="216" t="s">
        <v>5572</v>
      </c>
      <c r="F388" s="217" t="s">
        <v>5573</v>
      </c>
      <c r="G388" s="218" t="s">
        <v>197</v>
      </c>
      <c r="H388" s="219">
        <v>2</v>
      </c>
      <c r="I388" s="220"/>
      <c r="J388" s="221">
        <f>ROUND(I388*H388,2)</f>
        <v>0</v>
      </c>
      <c r="K388" s="217" t="s">
        <v>19</v>
      </c>
      <c r="L388" s="46"/>
      <c r="M388" s="222" t="s">
        <v>19</v>
      </c>
      <c r="N388" s="223" t="s">
        <v>43</v>
      </c>
      <c r="O388" s="86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286</v>
      </c>
      <c r="AT388" s="226" t="s">
        <v>182</v>
      </c>
      <c r="AU388" s="226" t="s">
        <v>80</v>
      </c>
      <c r="AY388" s="19" t="s">
        <v>180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80</v>
      </c>
      <c r="BK388" s="227">
        <f>ROUND(I388*H388,2)</f>
        <v>0</v>
      </c>
      <c r="BL388" s="19" t="s">
        <v>286</v>
      </c>
      <c r="BM388" s="226" t="s">
        <v>5574</v>
      </c>
    </row>
    <row r="389" s="2" customFormat="1">
      <c r="A389" s="40"/>
      <c r="B389" s="41"/>
      <c r="C389" s="42"/>
      <c r="D389" s="228" t="s">
        <v>189</v>
      </c>
      <c r="E389" s="42"/>
      <c r="F389" s="229" t="s">
        <v>5573</v>
      </c>
      <c r="G389" s="42"/>
      <c r="H389" s="42"/>
      <c r="I389" s="230"/>
      <c r="J389" s="42"/>
      <c r="K389" s="42"/>
      <c r="L389" s="46"/>
      <c r="M389" s="231"/>
      <c r="N389" s="232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189</v>
      </c>
      <c r="AU389" s="19" t="s">
        <v>80</v>
      </c>
    </row>
    <row r="390" s="2" customFormat="1" ht="16.5" customHeight="1">
      <c r="A390" s="40"/>
      <c r="B390" s="41"/>
      <c r="C390" s="215" t="s">
        <v>1996</v>
      </c>
      <c r="D390" s="215" t="s">
        <v>182</v>
      </c>
      <c r="E390" s="216" t="s">
        <v>5575</v>
      </c>
      <c r="F390" s="217" t="s">
        <v>5576</v>
      </c>
      <c r="G390" s="218" t="s">
        <v>197</v>
      </c>
      <c r="H390" s="219">
        <v>19</v>
      </c>
      <c r="I390" s="220"/>
      <c r="J390" s="221">
        <f>ROUND(I390*H390,2)</f>
        <v>0</v>
      </c>
      <c r="K390" s="217" t="s">
        <v>19</v>
      </c>
      <c r="L390" s="46"/>
      <c r="M390" s="222" t="s">
        <v>19</v>
      </c>
      <c r="N390" s="223" t="s">
        <v>43</v>
      </c>
      <c r="O390" s="86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286</v>
      </c>
      <c r="AT390" s="226" t="s">
        <v>182</v>
      </c>
      <c r="AU390" s="226" t="s">
        <v>80</v>
      </c>
      <c r="AY390" s="19" t="s">
        <v>180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286</v>
      </c>
      <c r="BM390" s="226" t="s">
        <v>5577</v>
      </c>
    </row>
    <row r="391" s="2" customFormat="1">
      <c r="A391" s="40"/>
      <c r="B391" s="41"/>
      <c r="C391" s="42"/>
      <c r="D391" s="228" t="s">
        <v>189</v>
      </c>
      <c r="E391" s="42"/>
      <c r="F391" s="229" t="s">
        <v>5578</v>
      </c>
      <c r="G391" s="42"/>
      <c r="H391" s="42"/>
      <c r="I391" s="230"/>
      <c r="J391" s="42"/>
      <c r="K391" s="42"/>
      <c r="L391" s="46"/>
      <c r="M391" s="231"/>
      <c r="N391" s="23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189</v>
      </c>
      <c r="AU391" s="19" t="s">
        <v>80</v>
      </c>
    </row>
    <row r="392" s="2" customFormat="1" ht="16.5" customHeight="1">
      <c r="A392" s="40"/>
      <c r="B392" s="41"/>
      <c r="C392" s="215" t="s">
        <v>2000</v>
      </c>
      <c r="D392" s="215" t="s">
        <v>182</v>
      </c>
      <c r="E392" s="216" t="s">
        <v>5579</v>
      </c>
      <c r="F392" s="217" t="s">
        <v>5580</v>
      </c>
      <c r="G392" s="218" t="s">
        <v>197</v>
      </c>
      <c r="H392" s="219">
        <v>18</v>
      </c>
      <c r="I392" s="220"/>
      <c r="J392" s="221">
        <f>ROUND(I392*H392,2)</f>
        <v>0</v>
      </c>
      <c r="K392" s="217" t="s">
        <v>19</v>
      </c>
      <c r="L392" s="46"/>
      <c r="M392" s="222" t="s">
        <v>19</v>
      </c>
      <c r="N392" s="223" t="s">
        <v>43</v>
      </c>
      <c r="O392" s="86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286</v>
      </c>
      <c r="AT392" s="226" t="s">
        <v>182</v>
      </c>
      <c r="AU392" s="226" t="s">
        <v>80</v>
      </c>
      <c r="AY392" s="19" t="s">
        <v>180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80</v>
      </c>
      <c r="BK392" s="227">
        <f>ROUND(I392*H392,2)</f>
        <v>0</v>
      </c>
      <c r="BL392" s="19" t="s">
        <v>286</v>
      </c>
      <c r="BM392" s="226" t="s">
        <v>5581</v>
      </c>
    </row>
    <row r="393" s="2" customFormat="1">
      <c r="A393" s="40"/>
      <c r="B393" s="41"/>
      <c r="C393" s="42"/>
      <c r="D393" s="228" t="s">
        <v>189</v>
      </c>
      <c r="E393" s="42"/>
      <c r="F393" s="229" t="s">
        <v>5582</v>
      </c>
      <c r="G393" s="42"/>
      <c r="H393" s="42"/>
      <c r="I393" s="230"/>
      <c r="J393" s="42"/>
      <c r="K393" s="42"/>
      <c r="L393" s="46"/>
      <c r="M393" s="231"/>
      <c r="N393" s="232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189</v>
      </c>
      <c r="AU393" s="19" t="s">
        <v>80</v>
      </c>
    </row>
    <row r="394" s="2" customFormat="1" ht="16.5" customHeight="1">
      <c r="A394" s="40"/>
      <c r="B394" s="41"/>
      <c r="C394" s="215" t="s">
        <v>2004</v>
      </c>
      <c r="D394" s="215" t="s">
        <v>182</v>
      </c>
      <c r="E394" s="216" t="s">
        <v>5583</v>
      </c>
      <c r="F394" s="217" t="s">
        <v>5584</v>
      </c>
      <c r="G394" s="218" t="s">
        <v>197</v>
      </c>
      <c r="H394" s="219">
        <v>1</v>
      </c>
      <c r="I394" s="220"/>
      <c r="J394" s="221">
        <f>ROUND(I394*H394,2)</f>
        <v>0</v>
      </c>
      <c r="K394" s="217" t="s">
        <v>19</v>
      </c>
      <c r="L394" s="46"/>
      <c r="M394" s="222" t="s">
        <v>19</v>
      </c>
      <c r="N394" s="223" t="s">
        <v>43</v>
      </c>
      <c r="O394" s="86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286</v>
      </c>
      <c r="AT394" s="226" t="s">
        <v>182</v>
      </c>
      <c r="AU394" s="226" t="s">
        <v>80</v>
      </c>
      <c r="AY394" s="19" t="s">
        <v>180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80</v>
      </c>
      <c r="BK394" s="227">
        <f>ROUND(I394*H394,2)</f>
        <v>0</v>
      </c>
      <c r="BL394" s="19" t="s">
        <v>286</v>
      </c>
      <c r="BM394" s="226" t="s">
        <v>5585</v>
      </c>
    </row>
    <row r="395" s="2" customFormat="1">
      <c r="A395" s="40"/>
      <c r="B395" s="41"/>
      <c r="C395" s="42"/>
      <c r="D395" s="228" t="s">
        <v>189</v>
      </c>
      <c r="E395" s="42"/>
      <c r="F395" s="229" t="s">
        <v>5586</v>
      </c>
      <c r="G395" s="42"/>
      <c r="H395" s="42"/>
      <c r="I395" s="230"/>
      <c r="J395" s="42"/>
      <c r="K395" s="42"/>
      <c r="L395" s="46"/>
      <c r="M395" s="231"/>
      <c r="N395" s="232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189</v>
      </c>
      <c r="AU395" s="19" t="s">
        <v>80</v>
      </c>
    </row>
    <row r="396" s="2" customFormat="1" ht="16.5" customHeight="1">
      <c r="A396" s="40"/>
      <c r="B396" s="41"/>
      <c r="C396" s="215" t="s">
        <v>2008</v>
      </c>
      <c r="D396" s="215" t="s">
        <v>182</v>
      </c>
      <c r="E396" s="216" t="s">
        <v>5587</v>
      </c>
      <c r="F396" s="217" t="s">
        <v>5588</v>
      </c>
      <c r="G396" s="218" t="s">
        <v>197</v>
      </c>
      <c r="H396" s="219">
        <v>3</v>
      </c>
      <c r="I396" s="220"/>
      <c r="J396" s="221">
        <f>ROUND(I396*H396,2)</f>
        <v>0</v>
      </c>
      <c r="K396" s="217" t="s">
        <v>19</v>
      </c>
      <c r="L396" s="46"/>
      <c r="M396" s="222" t="s">
        <v>19</v>
      </c>
      <c r="N396" s="223" t="s">
        <v>43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286</v>
      </c>
      <c r="AT396" s="226" t="s">
        <v>182</v>
      </c>
      <c r="AU396" s="226" t="s">
        <v>80</v>
      </c>
      <c r="AY396" s="19" t="s">
        <v>180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80</v>
      </c>
      <c r="BK396" s="227">
        <f>ROUND(I396*H396,2)</f>
        <v>0</v>
      </c>
      <c r="BL396" s="19" t="s">
        <v>286</v>
      </c>
      <c r="BM396" s="226" t="s">
        <v>5589</v>
      </c>
    </row>
    <row r="397" s="2" customFormat="1">
      <c r="A397" s="40"/>
      <c r="B397" s="41"/>
      <c r="C397" s="42"/>
      <c r="D397" s="228" t="s">
        <v>189</v>
      </c>
      <c r="E397" s="42"/>
      <c r="F397" s="229" t="s">
        <v>5588</v>
      </c>
      <c r="G397" s="42"/>
      <c r="H397" s="42"/>
      <c r="I397" s="230"/>
      <c r="J397" s="42"/>
      <c r="K397" s="42"/>
      <c r="L397" s="46"/>
      <c r="M397" s="231"/>
      <c r="N397" s="232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189</v>
      </c>
      <c r="AU397" s="19" t="s">
        <v>80</v>
      </c>
    </row>
    <row r="398" s="2" customFormat="1" ht="16.5" customHeight="1">
      <c r="A398" s="40"/>
      <c r="B398" s="41"/>
      <c r="C398" s="215" t="s">
        <v>563</v>
      </c>
      <c r="D398" s="215" t="s">
        <v>182</v>
      </c>
      <c r="E398" s="216" t="s">
        <v>5590</v>
      </c>
      <c r="F398" s="217" t="s">
        <v>5591</v>
      </c>
      <c r="G398" s="218" t="s">
        <v>197</v>
      </c>
      <c r="H398" s="219">
        <v>19</v>
      </c>
      <c r="I398" s="220"/>
      <c r="J398" s="221">
        <f>ROUND(I398*H398,2)</f>
        <v>0</v>
      </c>
      <c r="K398" s="217" t="s">
        <v>19</v>
      </c>
      <c r="L398" s="46"/>
      <c r="M398" s="222" t="s">
        <v>19</v>
      </c>
      <c r="N398" s="223" t="s">
        <v>43</v>
      </c>
      <c r="O398" s="86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286</v>
      </c>
      <c r="AT398" s="226" t="s">
        <v>182</v>
      </c>
      <c r="AU398" s="226" t="s">
        <v>80</v>
      </c>
      <c r="AY398" s="19" t="s">
        <v>180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80</v>
      </c>
      <c r="BK398" s="227">
        <f>ROUND(I398*H398,2)</f>
        <v>0</v>
      </c>
      <c r="BL398" s="19" t="s">
        <v>286</v>
      </c>
      <c r="BM398" s="226" t="s">
        <v>5592</v>
      </c>
    </row>
    <row r="399" s="2" customFormat="1">
      <c r="A399" s="40"/>
      <c r="B399" s="41"/>
      <c r="C399" s="42"/>
      <c r="D399" s="228" t="s">
        <v>189</v>
      </c>
      <c r="E399" s="42"/>
      <c r="F399" s="229" t="s">
        <v>5591</v>
      </c>
      <c r="G399" s="42"/>
      <c r="H399" s="42"/>
      <c r="I399" s="230"/>
      <c r="J399" s="42"/>
      <c r="K399" s="42"/>
      <c r="L399" s="46"/>
      <c r="M399" s="231"/>
      <c r="N399" s="232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189</v>
      </c>
      <c r="AU399" s="19" t="s">
        <v>80</v>
      </c>
    </row>
    <row r="400" s="2" customFormat="1" ht="16.5" customHeight="1">
      <c r="A400" s="40"/>
      <c r="B400" s="41"/>
      <c r="C400" s="215" t="s">
        <v>2081</v>
      </c>
      <c r="D400" s="215" t="s">
        <v>182</v>
      </c>
      <c r="E400" s="216" t="s">
        <v>5593</v>
      </c>
      <c r="F400" s="217" t="s">
        <v>5594</v>
      </c>
      <c r="G400" s="218" t="s">
        <v>197</v>
      </c>
      <c r="H400" s="219">
        <v>6</v>
      </c>
      <c r="I400" s="220"/>
      <c r="J400" s="221">
        <f>ROUND(I400*H400,2)</f>
        <v>0</v>
      </c>
      <c r="K400" s="217" t="s">
        <v>19</v>
      </c>
      <c r="L400" s="46"/>
      <c r="M400" s="222" t="s">
        <v>19</v>
      </c>
      <c r="N400" s="223" t="s">
        <v>43</v>
      </c>
      <c r="O400" s="86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286</v>
      </c>
      <c r="AT400" s="226" t="s">
        <v>182</v>
      </c>
      <c r="AU400" s="226" t="s">
        <v>80</v>
      </c>
      <c r="AY400" s="19" t="s">
        <v>180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80</v>
      </c>
      <c r="BK400" s="227">
        <f>ROUND(I400*H400,2)</f>
        <v>0</v>
      </c>
      <c r="BL400" s="19" t="s">
        <v>286</v>
      </c>
      <c r="BM400" s="226" t="s">
        <v>5595</v>
      </c>
    </row>
    <row r="401" s="2" customFormat="1">
      <c r="A401" s="40"/>
      <c r="B401" s="41"/>
      <c r="C401" s="42"/>
      <c r="D401" s="228" t="s">
        <v>189</v>
      </c>
      <c r="E401" s="42"/>
      <c r="F401" s="229" t="s">
        <v>5594</v>
      </c>
      <c r="G401" s="42"/>
      <c r="H401" s="42"/>
      <c r="I401" s="230"/>
      <c r="J401" s="42"/>
      <c r="K401" s="42"/>
      <c r="L401" s="46"/>
      <c r="M401" s="231"/>
      <c r="N401" s="232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189</v>
      </c>
      <c r="AU401" s="19" t="s">
        <v>80</v>
      </c>
    </row>
    <row r="402" s="2" customFormat="1" ht="16.5" customHeight="1">
      <c r="A402" s="40"/>
      <c r="B402" s="41"/>
      <c r="C402" s="215" t="s">
        <v>2154</v>
      </c>
      <c r="D402" s="215" t="s">
        <v>182</v>
      </c>
      <c r="E402" s="216" t="s">
        <v>5596</v>
      </c>
      <c r="F402" s="217" t="s">
        <v>5597</v>
      </c>
      <c r="G402" s="218" t="s">
        <v>2304</v>
      </c>
      <c r="H402" s="219">
        <v>64</v>
      </c>
      <c r="I402" s="220"/>
      <c r="J402" s="221">
        <f>ROUND(I402*H402,2)</f>
        <v>0</v>
      </c>
      <c r="K402" s="217" t="s">
        <v>19</v>
      </c>
      <c r="L402" s="46"/>
      <c r="M402" s="222" t="s">
        <v>19</v>
      </c>
      <c r="N402" s="223" t="s">
        <v>43</v>
      </c>
      <c r="O402" s="86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286</v>
      </c>
      <c r="AT402" s="226" t="s">
        <v>182</v>
      </c>
      <c r="AU402" s="226" t="s">
        <v>80</v>
      </c>
      <c r="AY402" s="19" t="s">
        <v>180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80</v>
      </c>
      <c r="BK402" s="227">
        <f>ROUND(I402*H402,2)</f>
        <v>0</v>
      </c>
      <c r="BL402" s="19" t="s">
        <v>286</v>
      </c>
      <c r="BM402" s="226" t="s">
        <v>5598</v>
      </c>
    </row>
    <row r="403" s="2" customFormat="1">
      <c r="A403" s="40"/>
      <c r="B403" s="41"/>
      <c r="C403" s="42"/>
      <c r="D403" s="228" t="s">
        <v>189</v>
      </c>
      <c r="E403" s="42"/>
      <c r="F403" s="229" t="s">
        <v>5597</v>
      </c>
      <c r="G403" s="42"/>
      <c r="H403" s="42"/>
      <c r="I403" s="230"/>
      <c r="J403" s="42"/>
      <c r="K403" s="42"/>
      <c r="L403" s="46"/>
      <c r="M403" s="231"/>
      <c r="N403" s="232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189</v>
      </c>
      <c r="AU403" s="19" t="s">
        <v>80</v>
      </c>
    </row>
    <row r="404" s="2" customFormat="1" ht="16.5" customHeight="1">
      <c r="A404" s="40"/>
      <c r="B404" s="41"/>
      <c r="C404" s="215" t="s">
        <v>2160</v>
      </c>
      <c r="D404" s="215" t="s">
        <v>182</v>
      </c>
      <c r="E404" s="216" t="s">
        <v>5599</v>
      </c>
      <c r="F404" s="217" t="s">
        <v>5600</v>
      </c>
      <c r="G404" s="218" t="s">
        <v>197</v>
      </c>
      <c r="H404" s="219">
        <v>3</v>
      </c>
      <c r="I404" s="220"/>
      <c r="J404" s="221">
        <f>ROUND(I404*H404,2)</f>
        <v>0</v>
      </c>
      <c r="K404" s="217" t="s">
        <v>19</v>
      </c>
      <c r="L404" s="46"/>
      <c r="M404" s="222" t="s">
        <v>19</v>
      </c>
      <c r="N404" s="223" t="s">
        <v>43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286</v>
      </c>
      <c r="AT404" s="226" t="s">
        <v>182</v>
      </c>
      <c r="AU404" s="226" t="s">
        <v>80</v>
      </c>
      <c r="AY404" s="19" t="s">
        <v>180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286</v>
      </c>
      <c r="BM404" s="226" t="s">
        <v>5601</v>
      </c>
    </row>
    <row r="405" s="2" customFormat="1">
      <c r="A405" s="40"/>
      <c r="B405" s="41"/>
      <c r="C405" s="42"/>
      <c r="D405" s="228" t="s">
        <v>189</v>
      </c>
      <c r="E405" s="42"/>
      <c r="F405" s="229" t="s">
        <v>5600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189</v>
      </c>
      <c r="AU405" s="19" t="s">
        <v>80</v>
      </c>
    </row>
    <row r="406" s="2" customFormat="1" ht="16.5" customHeight="1">
      <c r="A406" s="40"/>
      <c r="B406" s="41"/>
      <c r="C406" s="215" t="s">
        <v>2171</v>
      </c>
      <c r="D406" s="215" t="s">
        <v>182</v>
      </c>
      <c r="E406" s="216" t="s">
        <v>5602</v>
      </c>
      <c r="F406" s="217" t="s">
        <v>5603</v>
      </c>
      <c r="G406" s="218" t="s">
        <v>197</v>
      </c>
      <c r="H406" s="219">
        <v>3</v>
      </c>
      <c r="I406" s="220"/>
      <c r="J406" s="221">
        <f>ROUND(I406*H406,2)</f>
        <v>0</v>
      </c>
      <c r="K406" s="217" t="s">
        <v>19</v>
      </c>
      <c r="L406" s="46"/>
      <c r="M406" s="222" t="s">
        <v>19</v>
      </c>
      <c r="N406" s="223" t="s">
        <v>43</v>
      </c>
      <c r="O406" s="86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286</v>
      </c>
      <c r="AT406" s="226" t="s">
        <v>182</v>
      </c>
      <c r="AU406" s="226" t="s">
        <v>80</v>
      </c>
      <c r="AY406" s="19" t="s">
        <v>180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80</v>
      </c>
      <c r="BK406" s="227">
        <f>ROUND(I406*H406,2)</f>
        <v>0</v>
      </c>
      <c r="BL406" s="19" t="s">
        <v>286</v>
      </c>
      <c r="BM406" s="226" t="s">
        <v>5604</v>
      </c>
    </row>
    <row r="407" s="2" customFormat="1">
      <c r="A407" s="40"/>
      <c r="B407" s="41"/>
      <c r="C407" s="42"/>
      <c r="D407" s="228" t="s">
        <v>189</v>
      </c>
      <c r="E407" s="42"/>
      <c r="F407" s="229" t="s">
        <v>5603</v>
      </c>
      <c r="G407" s="42"/>
      <c r="H407" s="42"/>
      <c r="I407" s="230"/>
      <c r="J407" s="42"/>
      <c r="K407" s="42"/>
      <c r="L407" s="46"/>
      <c r="M407" s="231"/>
      <c r="N407" s="232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189</v>
      </c>
      <c r="AU407" s="19" t="s">
        <v>80</v>
      </c>
    </row>
    <row r="408" s="2" customFormat="1" ht="16.5" customHeight="1">
      <c r="A408" s="40"/>
      <c r="B408" s="41"/>
      <c r="C408" s="215" t="s">
        <v>2177</v>
      </c>
      <c r="D408" s="215" t="s">
        <v>182</v>
      </c>
      <c r="E408" s="216" t="s">
        <v>5605</v>
      </c>
      <c r="F408" s="217" t="s">
        <v>5606</v>
      </c>
      <c r="G408" s="218" t="s">
        <v>197</v>
      </c>
      <c r="H408" s="219">
        <v>3</v>
      </c>
      <c r="I408" s="220"/>
      <c r="J408" s="221">
        <f>ROUND(I408*H408,2)</f>
        <v>0</v>
      </c>
      <c r="K408" s="217" t="s">
        <v>19</v>
      </c>
      <c r="L408" s="46"/>
      <c r="M408" s="222" t="s">
        <v>19</v>
      </c>
      <c r="N408" s="223" t="s">
        <v>43</v>
      </c>
      <c r="O408" s="86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286</v>
      </c>
      <c r="AT408" s="226" t="s">
        <v>182</v>
      </c>
      <c r="AU408" s="226" t="s">
        <v>80</v>
      </c>
      <c r="AY408" s="19" t="s">
        <v>180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286</v>
      </c>
      <c r="BM408" s="226" t="s">
        <v>5607</v>
      </c>
    </row>
    <row r="409" s="2" customFormat="1">
      <c r="A409" s="40"/>
      <c r="B409" s="41"/>
      <c r="C409" s="42"/>
      <c r="D409" s="228" t="s">
        <v>189</v>
      </c>
      <c r="E409" s="42"/>
      <c r="F409" s="229" t="s">
        <v>5606</v>
      </c>
      <c r="G409" s="42"/>
      <c r="H409" s="42"/>
      <c r="I409" s="230"/>
      <c r="J409" s="42"/>
      <c r="K409" s="42"/>
      <c r="L409" s="46"/>
      <c r="M409" s="231"/>
      <c r="N409" s="232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189</v>
      </c>
      <c r="AU409" s="19" t="s">
        <v>80</v>
      </c>
    </row>
    <row r="410" s="2" customFormat="1" ht="16.5" customHeight="1">
      <c r="A410" s="40"/>
      <c r="B410" s="41"/>
      <c r="C410" s="215" t="s">
        <v>2191</v>
      </c>
      <c r="D410" s="215" t="s">
        <v>182</v>
      </c>
      <c r="E410" s="216" t="s">
        <v>5608</v>
      </c>
      <c r="F410" s="217" t="s">
        <v>5609</v>
      </c>
      <c r="G410" s="218" t="s">
        <v>387</v>
      </c>
      <c r="H410" s="219">
        <v>13</v>
      </c>
      <c r="I410" s="220"/>
      <c r="J410" s="221">
        <f>ROUND(I410*H410,2)</f>
        <v>0</v>
      </c>
      <c r="K410" s="217" t="s">
        <v>19</v>
      </c>
      <c r="L410" s="46"/>
      <c r="M410" s="222" t="s">
        <v>19</v>
      </c>
      <c r="N410" s="223" t="s">
        <v>43</v>
      </c>
      <c r="O410" s="86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286</v>
      </c>
      <c r="AT410" s="226" t="s">
        <v>182</v>
      </c>
      <c r="AU410" s="226" t="s">
        <v>80</v>
      </c>
      <c r="AY410" s="19" t="s">
        <v>180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80</v>
      </c>
      <c r="BK410" s="227">
        <f>ROUND(I410*H410,2)</f>
        <v>0</v>
      </c>
      <c r="BL410" s="19" t="s">
        <v>286</v>
      </c>
      <c r="BM410" s="226" t="s">
        <v>5610</v>
      </c>
    </row>
    <row r="411" s="2" customFormat="1">
      <c r="A411" s="40"/>
      <c r="B411" s="41"/>
      <c r="C411" s="42"/>
      <c r="D411" s="228" t="s">
        <v>189</v>
      </c>
      <c r="E411" s="42"/>
      <c r="F411" s="229" t="s">
        <v>5609</v>
      </c>
      <c r="G411" s="42"/>
      <c r="H411" s="42"/>
      <c r="I411" s="230"/>
      <c r="J411" s="42"/>
      <c r="K411" s="42"/>
      <c r="L411" s="46"/>
      <c r="M411" s="231"/>
      <c r="N411" s="232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189</v>
      </c>
      <c r="AU411" s="19" t="s">
        <v>80</v>
      </c>
    </row>
    <row r="412" s="2" customFormat="1" ht="16.5" customHeight="1">
      <c r="A412" s="40"/>
      <c r="B412" s="41"/>
      <c r="C412" s="215" t="s">
        <v>2199</v>
      </c>
      <c r="D412" s="215" t="s">
        <v>182</v>
      </c>
      <c r="E412" s="216" t="s">
        <v>5611</v>
      </c>
      <c r="F412" s="217" t="s">
        <v>5612</v>
      </c>
      <c r="G412" s="218" t="s">
        <v>197</v>
      </c>
      <c r="H412" s="219">
        <v>3</v>
      </c>
      <c r="I412" s="220"/>
      <c r="J412" s="221">
        <f>ROUND(I412*H412,2)</f>
        <v>0</v>
      </c>
      <c r="K412" s="217" t="s">
        <v>19</v>
      </c>
      <c r="L412" s="46"/>
      <c r="M412" s="222" t="s">
        <v>19</v>
      </c>
      <c r="N412" s="223" t="s">
        <v>43</v>
      </c>
      <c r="O412" s="86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286</v>
      </c>
      <c r="AT412" s="226" t="s">
        <v>182</v>
      </c>
      <c r="AU412" s="226" t="s">
        <v>80</v>
      </c>
      <c r="AY412" s="19" t="s">
        <v>180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80</v>
      </c>
      <c r="BK412" s="227">
        <f>ROUND(I412*H412,2)</f>
        <v>0</v>
      </c>
      <c r="BL412" s="19" t="s">
        <v>286</v>
      </c>
      <c r="BM412" s="226" t="s">
        <v>5613</v>
      </c>
    </row>
    <row r="413" s="2" customFormat="1">
      <c r="A413" s="40"/>
      <c r="B413" s="41"/>
      <c r="C413" s="42"/>
      <c r="D413" s="228" t="s">
        <v>189</v>
      </c>
      <c r="E413" s="42"/>
      <c r="F413" s="229" t="s">
        <v>5614</v>
      </c>
      <c r="G413" s="42"/>
      <c r="H413" s="42"/>
      <c r="I413" s="230"/>
      <c r="J413" s="42"/>
      <c r="K413" s="42"/>
      <c r="L413" s="46"/>
      <c r="M413" s="231"/>
      <c r="N413" s="232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189</v>
      </c>
      <c r="AU413" s="19" t="s">
        <v>80</v>
      </c>
    </row>
    <row r="414" s="2" customFormat="1" ht="16.5" customHeight="1">
      <c r="A414" s="40"/>
      <c r="B414" s="41"/>
      <c r="C414" s="215" t="s">
        <v>2209</v>
      </c>
      <c r="D414" s="215" t="s">
        <v>182</v>
      </c>
      <c r="E414" s="216" t="s">
        <v>5615</v>
      </c>
      <c r="F414" s="217" t="s">
        <v>5616</v>
      </c>
      <c r="G414" s="218" t="s">
        <v>197</v>
      </c>
      <c r="H414" s="219">
        <v>13</v>
      </c>
      <c r="I414" s="220"/>
      <c r="J414" s="221">
        <f>ROUND(I414*H414,2)</f>
        <v>0</v>
      </c>
      <c r="K414" s="217" t="s">
        <v>19</v>
      </c>
      <c r="L414" s="46"/>
      <c r="M414" s="222" t="s">
        <v>19</v>
      </c>
      <c r="N414" s="223" t="s">
        <v>43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286</v>
      </c>
      <c r="AT414" s="226" t="s">
        <v>182</v>
      </c>
      <c r="AU414" s="226" t="s">
        <v>80</v>
      </c>
      <c r="AY414" s="19" t="s">
        <v>180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286</v>
      </c>
      <c r="BM414" s="226" t="s">
        <v>5617</v>
      </c>
    </row>
    <row r="415" s="2" customFormat="1">
      <c r="A415" s="40"/>
      <c r="B415" s="41"/>
      <c r="C415" s="42"/>
      <c r="D415" s="228" t="s">
        <v>189</v>
      </c>
      <c r="E415" s="42"/>
      <c r="F415" s="229" t="s">
        <v>5616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189</v>
      </c>
      <c r="AU415" s="19" t="s">
        <v>80</v>
      </c>
    </row>
    <row r="416" s="2" customFormat="1" ht="16.5" customHeight="1">
      <c r="A416" s="40"/>
      <c r="B416" s="41"/>
      <c r="C416" s="215" t="s">
        <v>2219</v>
      </c>
      <c r="D416" s="215" t="s">
        <v>182</v>
      </c>
      <c r="E416" s="216" t="s">
        <v>5618</v>
      </c>
      <c r="F416" s="217" t="s">
        <v>5619</v>
      </c>
      <c r="G416" s="218" t="s">
        <v>197</v>
      </c>
      <c r="H416" s="219">
        <v>4</v>
      </c>
      <c r="I416" s="220"/>
      <c r="J416" s="221">
        <f>ROUND(I416*H416,2)</f>
        <v>0</v>
      </c>
      <c r="K416" s="217" t="s">
        <v>19</v>
      </c>
      <c r="L416" s="46"/>
      <c r="M416" s="222" t="s">
        <v>19</v>
      </c>
      <c r="N416" s="223" t="s">
        <v>43</v>
      </c>
      <c r="O416" s="86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286</v>
      </c>
      <c r="AT416" s="226" t="s">
        <v>182</v>
      </c>
      <c r="AU416" s="226" t="s">
        <v>80</v>
      </c>
      <c r="AY416" s="19" t="s">
        <v>180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286</v>
      </c>
      <c r="BM416" s="226" t="s">
        <v>5620</v>
      </c>
    </row>
    <row r="417" s="2" customFormat="1">
      <c r="A417" s="40"/>
      <c r="B417" s="41"/>
      <c r="C417" s="42"/>
      <c r="D417" s="228" t="s">
        <v>189</v>
      </c>
      <c r="E417" s="42"/>
      <c r="F417" s="229" t="s">
        <v>5621</v>
      </c>
      <c r="G417" s="42"/>
      <c r="H417" s="42"/>
      <c r="I417" s="230"/>
      <c r="J417" s="42"/>
      <c r="K417" s="42"/>
      <c r="L417" s="46"/>
      <c r="M417" s="231"/>
      <c r="N417" s="232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189</v>
      </c>
      <c r="AU417" s="19" t="s">
        <v>80</v>
      </c>
    </row>
    <row r="418" s="2" customFormat="1" ht="16.5" customHeight="1">
      <c r="A418" s="40"/>
      <c r="B418" s="41"/>
      <c r="C418" s="215" t="s">
        <v>2225</v>
      </c>
      <c r="D418" s="215" t="s">
        <v>182</v>
      </c>
      <c r="E418" s="216" t="s">
        <v>5622</v>
      </c>
      <c r="F418" s="217" t="s">
        <v>5623</v>
      </c>
      <c r="G418" s="218" t="s">
        <v>2304</v>
      </c>
      <c r="H418" s="219">
        <v>4</v>
      </c>
      <c r="I418" s="220"/>
      <c r="J418" s="221">
        <f>ROUND(I418*H418,2)</f>
        <v>0</v>
      </c>
      <c r="K418" s="217" t="s">
        <v>19</v>
      </c>
      <c r="L418" s="46"/>
      <c r="M418" s="222" t="s">
        <v>19</v>
      </c>
      <c r="N418" s="223" t="s">
        <v>43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286</v>
      </c>
      <c r="AT418" s="226" t="s">
        <v>182</v>
      </c>
      <c r="AU418" s="226" t="s">
        <v>80</v>
      </c>
      <c r="AY418" s="19" t="s">
        <v>180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286</v>
      </c>
      <c r="BM418" s="226" t="s">
        <v>5624</v>
      </c>
    </row>
    <row r="419" s="2" customFormat="1">
      <c r="A419" s="40"/>
      <c r="B419" s="41"/>
      <c r="C419" s="42"/>
      <c r="D419" s="228" t="s">
        <v>189</v>
      </c>
      <c r="E419" s="42"/>
      <c r="F419" s="229" t="s">
        <v>5623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189</v>
      </c>
      <c r="AU419" s="19" t="s">
        <v>80</v>
      </c>
    </row>
    <row r="420" s="2" customFormat="1" ht="16.5" customHeight="1">
      <c r="A420" s="40"/>
      <c r="B420" s="41"/>
      <c r="C420" s="215" t="s">
        <v>2233</v>
      </c>
      <c r="D420" s="215" t="s">
        <v>182</v>
      </c>
      <c r="E420" s="216" t="s">
        <v>5625</v>
      </c>
      <c r="F420" s="217" t="s">
        <v>5626</v>
      </c>
      <c r="G420" s="218" t="s">
        <v>387</v>
      </c>
      <c r="H420" s="219">
        <v>4</v>
      </c>
      <c r="I420" s="220"/>
      <c r="J420" s="221">
        <f>ROUND(I420*H420,2)</f>
        <v>0</v>
      </c>
      <c r="K420" s="217" t="s">
        <v>19</v>
      </c>
      <c r="L420" s="46"/>
      <c r="M420" s="222" t="s">
        <v>19</v>
      </c>
      <c r="N420" s="223" t="s">
        <v>43</v>
      </c>
      <c r="O420" s="86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286</v>
      </c>
      <c r="AT420" s="226" t="s">
        <v>182</v>
      </c>
      <c r="AU420" s="226" t="s">
        <v>80</v>
      </c>
      <c r="AY420" s="19" t="s">
        <v>180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286</v>
      </c>
      <c r="BM420" s="226" t="s">
        <v>5627</v>
      </c>
    </row>
    <row r="421" s="2" customFormat="1">
      <c r="A421" s="40"/>
      <c r="B421" s="41"/>
      <c r="C421" s="42"/>
      <c r="D421" s="228" t="s">
        <v>189</v>
      </c>
      <c r="E421" s="42"/>
      <c r="F421" s="229" t="s">
        <v>5626</v>
      </c>
      <c r="G421" s="42"/>
      <c r="H421" s="42"/>
      <c r="I421" s="230"/>
      <c r="J421" s="42"/>
      <c r="K421" s="42"/>
      <c r="L421" s="46"/>
      <c r="M421" s="231"/>
      <c r="N421" s="232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189</v>
      </c>
      <c r="AU421" s="19" t="s">
        <v>80</v>
      </c>
    </row>
    <row r="422" s="2" customFormat="1" ht="16.5" customHeight="1">
      <c r="A422" s="40"/>
      <c r="B422" s="41"/>
      <c r="C422" s="215" t="s">
        <v>2244</v>
      </c>
      <c r="D422" s="215" t="s">
        <v>182</v>
      </c>
      <c r="E422" s="216" t="s">
        <v>5628</v>
      </c>
      <c r="F422" s="217" t="s">
        <v>5629</v>
      </c>
      <c r="G422" s="218" t="s">
        <v>197</v>
      </c>
      <c r="H422" s="219">
        <v>1</v>
      </c>
      <c r="I422" s="220"/>
      <c r="J422" s="221">
        <f>ROUND(I422*H422,2)</f>
        <v>0</v>
      </c>
      <c r="K422" s="217" t="s">
        <v>19</v>
      </c>
      <c r="L422" s="46"/>
      <c r="M422" s="222" t="s">
        <v>19</v>
      </c>
      <c r="N422" s="223" t="s">
        <v>43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286</v>
      </c>
      <c r="AT422" s="226" t="s">
        <v>182</v>
      </c>
      <c r="AU422" s="226" t="s">
        <v>80</v>
      </c>
      <c r="AY422" s="19" t="s">
        <v>180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80</v>
      </c>
      <c r="BK422" s="227">
        <f>ROUND(I422*H422,2)</f>
        <v>0</v>
      </c>
      <c r="BL422" s="19" t="s">
        <v>286</v>
      </c>
      <c r="BM422" s="226" t="s">
        <v>5630</v>
      </c>
    </row>
    <row r="423" s="2" customFormat="1">
      <c r="A423" s="40"/>
      <c r="B423" s="41"/>
      <c r="C423" s="42"/>
      <c r="D423" s="228" t="s">
        <v>189</v>
      </c>
      <c r="E423" s="42"/>
      <c r="F423" s="229" t="s">
        <v>5629</v>
      </c>
      <c r="G423" s="42"/>
      <c r="H423" s="42"/>
      <c r="I423" s="230"/>
      <c r="J423" s="42"/>
      <c r="K423" s="42"/>
      <c r="L423" s="46"/>
      <c r="M423" s="231"/>
      <c r="N423" s="232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189</v>
      </c>
      <c r="AU423" s="19" t="s">
        <v>80</v>
      </c>
    </row>
    <row r="424" s="2" customFormat="1" ht="16.5" customHeight="1">
      <c r="A424" s="40"/>
      <c r="B424" s="41"/>
      <c r="C424" s="215" t="s">
        <v>2251</v>
      </c>
      <c r="D424" s="215" t="s">
        <v>182</v>
      </c>
      <c r="E424" s="216" t="s">
        <v>5631</v>
      </c>
      <c r="F424" s="217" t="s">
        <v>5632</v>
      </c>
      <c r="G424" s="218" t="s">
        <v>197</v>
      </c>
      <c r="H424" s="219">
        <v>1</v>
      </c>
      <c r="I424" s="220"/>
      <c r="J424" s="221">
        <f>ROUND(I424*H424,2)</f>
        <v>0</v>
      </c>
      <c r="K424" s="217" t="s">
        <v>19</v>
      </c>
      <c r="L424" s="46"/>
      <c r="M424" s="222" t="s">
        <v>19</v>
      </c>
      <c r="N424" s="223" t="s">
        <v>43</v>
      </c>
      <c r="O424" s="86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286</v>
      </c>
      <c r="AT424" s="226" t="s">
        <v>182</v>
      </c>
      <c r="AU424" s="226" t="s">
        <v>80</v>
      </c>
      <c r="AY424" s="19" t="s">
        <v>180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80</v>
      </c>
      <c r="BK424" s="227">
        <f>ROUND(I424*H424,2)</f>
        <v>0</v>
      </c>
      <c r="BL424" s="19" t="s">
        <v>286</v>
      </c>
      <c r="BM424" s="226" t="s">
        <v>5633</v>
      </c>
    </row>
    <row r="425" s="2" customFormat="1">
      <c r="A425" s="40"/>
      <c r="B425" s="41"/>
      <c r="C425" s="42"/>
      <c r="D425" s="228" t="s">
        <v>189</v>
      </c>
      <c r="E425" s="42"/>
      <c r="F425" s="229" t="s">
        <v>5632</v>
      </c>
      <c r="G425" s="42"/>
      <c r="H425" s="42"/>
      <c r="I425" s="230"/>
      <c r="J425" s="42"/>
      <c r="K425" s="42"/>
      <c r="L425" s="46"/>
      <c r="M425" s="231"/>
      <c r="N425" s="232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189</v>
      </c>
      <c r="AU425" s="19" t="s">
        <v>80</v>
      </c>
    </row>
    <row r="426" s="2" customFormat="1" ht="16.5" customHeight="1">
      <c r="A426" s="40"/>
      <c r="B426" s="41"/>
      <c r="C426" s="215" t="s">
        <v>2260</v>
      </c>
      <c r="D426" s="215" t="s">
        <v>182</v>
      </c>
      <c r="E426" s="216" t="s">
        <v>5634</v>
      </c>
      <c r="F426" s="217" t="s">
        <v>5635</v>
      </c>
      <c r="G426" s="218" t="s">
        <v>2304</v>
      </c>
      <c r="H426" s="219">
        <v>1</v>
      </c>
      <c r="I426" s="220"/>
      <c r="J426" s="221">
        <f>ROUND(I426*H426,2)</f>
        <v>0</v>
      </c>
      <c r="K426" s="217" t="s">
        <v>19</v>
      </c>
      <c r="L426" s="46"/>
      <c r="M426" s="222" t="s">
        <v>19</v>
      </c>
      <c r="N426" s="223" t="s">
        <v>43</v>
      </c>
      <c r="O426" s="86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286</v>
      </c>
      <c r="AT426" s="226" t="s">
        <v>182</v>
      </c>
      <c r="AU426" s="226" t="s">
        <v>80</v>
      </c>
      <c r="AY426" s="19" t="s">
        <v>180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80</v>
      </c>
      <c r="BK426" s="227">
        <f>ROUND(I426*H426,2)</f>
        <v>0</v>
      </c>
      <c r="BL426" s="19" t="s">
        <v>286</v>
      </c>
      <c r="BM426" s="226" t="s">
        <v>5636</v>
      </c>
    </row>
    <row r="427" s="2" customFormat="1">
      <c r="A427" s="40"/>
      <c r="B427" s="41"/>
      <c r="C427" s="42"/>
      <c r="D427" s="228" t="s">
        <v>189</v>
      </c>
      <c r="E427" s="42"/>
      <c r="F427" s="229" t="s">
        <v>5635</v>
      </c>
      <c r="G427" s="42"/>
      <c r="H427" s="42"/>
      <c r="I427" s="230"/>
      <c r="J427" s="42"/>
      <c r="K427" s="42"/>
      <c r="L427" s="46"/>
      <c r="M427" s="231"/>
      <c r="N427" s="232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189</v>
      </c>
      <c r="AU427" s="19" t="s">
        <v>80</v>
      </c>
    </row>
    <row r="428" s="2" customFormat="1" ht="16.5" customHeight="1">
      <c r="A428" s="40"/>
      <c r="B428" s="41"/>
      <c r="C428" s="215" t="s">
        <v>2266</v>
      </c>
      <c r="D428" s="215" t="s">
        <v>182</v>
      </c>
      <c r="E428" s="216" t="s">
        <v>5637</v>
      </c>
      <c r="F428" s="217" t="s">
        <v>5638</v>
      </c>
      <c r="G428" s="218" t="s">
        <v>2304</v>
      </c>
      <c r="H428" s="219">
        <v>1</v>
      </c>
      <c r="I428" s="220"/>
      <c r="J428" s="221">
        <f>ROUND(I428*H428,2)</f>
        <v>0</v>
      </c>
      <c r="K428" s="217" t="s">
        <v>19</v>
      </c>
      <c r="L428" s="46"/>
      <c r="M428" s="222" t="s">
        <v>19</v>
      </c>
      <c r="N428" s="223" t="s">
        <v>43</v>
      </c>
      <c r="O428" s="86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286</v>
      </c>
      <c r="AT428" s="226" t="s">
        <v>182</v>
      </c>
      <c r="AU428" s="226" t="s">
        <v>80</v>
      </c>
      <c r="AY428" s="19" t="s">
        <v>180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80</v>
      </c>
      <c r="BK428" s="227">
        <f>ROUND(I428*H428,2)</f>
        <v>0</v>
      </c>
      <c r="BL428" s="19" t="s">
        <v>286</v>
      </c>
      <c r="BM428" s="226" t="s">
        <v>5639</v>
      </c>
    </row>
    <row r="429" s="2" customFormat="1">
      <c r="A429" s="40"/>
      <c r="B429" s="41"/>
      <c r="C429" s="42"/>
      <c r="D429" s="228" t="s">
        <v>189</v>
      </c>
      <c r="E429" s="42"/>
      <c r="F429" s="229" t="s">
        <v>5640</v>
      </c>
      <c r="G429" s="42"/>
      <c r="H429" s="42"/>
      <c r="I429" s="230"/>
      <c r="J429" s="42"/>
      <c r="K429" s="42"/>
      <c r="L429" s="46"/>
      <c r="M429" s="231"/>
      <c r="N429" s="232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189</v>
      </c>
      <c r="AU429" s="19" t="s">
        <v>80</v>
      </c>
    </row>
    <row r="430" s="2" customFormat="1" ht="16.5" customHeight="1">
      <c r="A430" s="40"/>
      <c r="B430" s="41"/>
      <c r="C430" s="215" t="s">
        <v>2275</v>
      </c>
      <c r="D430" s="215" t="s">
        <v>182</v>
      </c>
      <c r="E430" s="216" t="s">
        <v>5641</v>
      </c>
      <c r="F430" s="217" t="s">
        <v>5642</v>
      </c>
      <c r="G430" s="218" t="s">
        <v>2304</v>
      </c>
      <c r="H430" s="219">
        <v>1</v>
      </c>
      <c r="I430" s="220"/>
      <c r="J430" s="221">
        <f>ROUND(I430*H430,2)</f>
        <v>0</v>
      </c>
      <c r="K430" s="217" t="s">
        <v>19</v>
      </c>
      <c r="L430" s="46"/>
      <c r="M430" s="222" t="s">
        <v>19</v>
      </c>
      <c r="N430" s="223" t="s">
        <v>43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286</v>
      </c>
      <c r="AT430" s="226" t="s">
        <v>182</v>
      </c>
      <c r="AU430" s="226" t="s">
        <v>80</v>
      </c>
      <c r="AY430" s="19" t="s">
        <v>180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80</v>
      </c>
      <c r="BK430" s="227">
        <f>ROUND(I430*H430,2)</f>
        <v>0</v>
      </c>
      <c r="BL430" s="19" t="s">
        <v>286</v>
      </c>
      <c r="BM430" s="226" t="s">
        <v>5643</v>
      </c>
    </row>
    <row r="431" s="2" customFormat="1">
      <c r="A431" s="40"/>
      <c r="B431" s="41"/>
      <c r="C431" s="42"/>
      <c r="D431" s="228" t="s">
        <v>189</v>
      </c>
      <c r="E431" s="42"/>
      <c r="F431" s="229" t="s">
        <v>5642</v>
      </c>
      <c r="G431" s="42"/>
      <c r="H431" s="42"/>
      <c r="I431" s="230"/>
      <c r="J431" s="42"/>
      <c r="K431" s="42"/>
      <c r="L431" s="46"/>
      <c r="M431" s="231"/>
      <c r="N431" s="232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189</v>
      </c>
      <c r="AU431" s="19" t="s">
        <v>80</v>
      </c>
    </row>
    <row r="432" s="2" customFormat="1" ht="16.5" customHeight="1">
      <c r="A432" s="40"/>
      <c r="B432" s="41"/>
      <c r="C432" s="215" t="s">
        <v>2282</v>
      </c>
      <c r="D432" s="215" t="s">
        <v>182</v>
      </c>
      <c r="E432" s="216" t="s">
        <v>5644</v>
      </c>
      <c r="F432" s="217" t="s">
        <v>5645</v>
      </c>
      <c r="G432" s="218" t="s">
        <v>197</v>
      </c>
      <c r="H432" s="219">
        <v>7</v>
      </c>
      <c r="I432" s="220"/>
      <c r="J432" s="221">
        <f>ROUND(I432*H432,2)</f>
        <v>0</v>
      </c>
      <c r="K432" s="217" t="s">
        <v>19</v>
      </c>
      <c r="L432" s="46"/>
      <c r="M432" s="222" t="s">
        <v>19</v>
      </c>
      <c r="N432" s="223" t="s">
        <v>43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286</v>
      </c>
      <c r="AT432" s="226" t="s">
        <v>182</v>
      </c>
      <c r="AU432" s="226" t="s">
        <v>80</v>
      </c>
      <c r="AY432" s="19" t="s">
        <v>180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80</v>
      </c>
      <c r="BK432" s="227">
        <f>ROUND(I432*H432,2)</f>
        <v>0</v>
      </c>
      <c r="BL432" s="19" t="s">
        <v>286</v>
      </c>
      <c r="BM432" s="226" t="s">
        <v>5646</v>
      </c>
    </row>
    <row r="433" s="2" customFormat="1">
      <c r="A433" s="40"/>
      <c r="B433" s="41"/>
      <c r="C433" s="42"/>
      <c r="D433" s="228" t="s">
        <v>189</v>
      </c>
      <c r="E433" s="42"/>
      <c r="F433" s="229" t="s">
        <v>5645</v>
      </c>
      <c r="G433" s="42"/>
      <c r="H433" s="42"/>
      <c r="I433" s="230"/>
      <c r="J433" s="42"/>
      <c r="K433" s="42"/>
      <c r="L433" s="46"/>
      <c r="M433" s="231"/>
      <c r="N433" s="232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189</v>
      </c>
      <c r="AU433" s="19" t="s">
        <v>80</v>
      </c>
    </row>
    <row r="434" s="2" customFormat="1" ht="16.5" customHeight="1">
      <c r="A434" s="40"/>
      <c r="B434" s="41"/>
      <c r="C434" s="215" t="s">
        <v>2288</v>
      </c>
      <c r="D434" s="215" t="s">
        <v>182</v>
      </c>
      <c r="E434" s="216" t="s">
        <v>5647</v>
      </c>
      <c r="F434" s="217" t="s">
        <v>5648</v>
      </c>
      <c r="G434" s="218" t="s">
        <v>2304</v>
      </c>
      <c r="H434" s="219">
        <v>14</v>
      </c>
      <c r="I434" s="220"/>
      <c r="J434" s="221">
        <f>ROUND(I434*H434,2)</f>
        <v>0</v>
      </c>
      <c r="K434" s="217" t="s">
        <v>19</v>
      </c>
      <c r="L434" s="46"/>
      <c r="M434" s="222" t="s">
        <v>19</v>
      </c>
      <c r="N434" s="223" t="s">
        <v>43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286</v>
      </c>
      <c r="AT434" s="226" t="s">
        <v>182</v>
      </c>
      <c r="AU434" s="226" t="s">
        <v>80</v>
      </c>
      <c r="AY434" s="19" t="s">
        <v>180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286</v>
      </c>
      <c r="BM434" s="226" t="s">
        <v>5649</v>
      </c>
    </row>
    <row r="435" s="2" customFormat="1">
      <c r="A435" s="40"/>
      <c r="B435" s="41"/>
      <c r="C435" s="42"/>
      <c r="D435" s="228" t="s">
        <v>189</v>
      </c>
      <c r="E435" s="42"/>
      <c r="F435" s="229" t="s">
        <v>5648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189</v>
      </c>
      <c r="AU435" s="19" t="s">
        <v>80</v>
      </c>
    </row>
    <row r="436" s="2" customFormat="1" ht="16.5" customHeight="1">
      <c r="A436" s="40"/>
      <c r="B436" s="41"/>
      <c r="C436" s="215" t="s">
        <v>2295</v>
      </c>
      <c r="D436" s="215" t="s">
        <v>182</v>
      </c>
      <c r="E436" s="216" t="s">
        <v>5650</v>
      </c>
      <c r="F436" s="217" t="s">
        <v>5651</v>
      </c>
      <c r="G436" s="218" t="s">
        <v>197</v>
      </c>
      <c r="H436" s="219">
        <v>32</v>
      </c>
      <c r="I436" s="220"/>
      <c r="J436" s="221">
        <f>ROUND(I436*H436,2)</f>
        <v>0</v>
      </c>
      <c r="K436" s="217" t="s">
        <v>19</v>
      </c>
      <c r="L436" s="46"/>
      <c r="M436" s="222" t="s">
        <v>19</v>
      </c>
      <c r="N436" s="223" t="s">
        <v>43</v>
      </c>
      <c r="O436" s="86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286</v>
      </c>
      <c r="AT436" s="226" t="s">
        <v>182</v>
      </c>
      <c r="AU436" s="226" t="s">
        <v>80</v>
      </c>
      <c r="AY436" s="19" t="s">
        <v>180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80</v>
      </c>
      <c r="BK436" s="227">
        <f>ROUND(I436*H436,2)</f>
        <v>0</v>
      </c>
      <c r="BL436" s="19" t="s">
        <v>286</v>
      </c>
      <c r="BM436" s="226" t="s">
        <v>5652</v>
      </c>
    </row>
    <row r="437" s="2" customFormat="1">
      <c r="A437" s="40"/>
      <c r="B437" s="41"/>
      <c r="C437" s="42"/>
      <c r="D437" s="228" t="s">
        <v>189</v>
      </c>
      <c r="E437" s="42"/>
      <c r="F437" s="229" t="s">
        <v>5651</v>
      </c>
      <c r="G437" s="42"/>
      <c r="H437" s="42"/>
      <c r="I437" s="230"/>
      <c r="J437" s="42"/>
      <c r="K437" s="42"/>
      <c r="L437" s="46"/>
      <c r="M437" s="231"/>
      <c r="N437" s="232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189</v>
      </c>
      <c r="AU437" s="19" t="s">
        <v>80</v>
      </c>
    </row>
    <row r="438" s="2" customFormat="1" ht="16.5" customHeight="1">
      <c r="A438" s="40"/>
      <c r="B438" s="41"/>
      <c r="C438" s="215" t="s">
        <v>2301</v>
      </c>
      <c r="D438" s="215" t="s">
        <v>182</v>
      </c>
      <c r="E438" s="216" t="s">
        <v>5653</v>
      </c>
      <c r="F438" s="217" t="s">
        <v>5654</v>
      </c>
      <c r="G438" s="218" t="s">
        <v>197</v>
      </c>
      <c r="H438" s="219">
        <v>6</v>
      </c>
      <c r="I438" s="220"/>
      <c r="J438" s="221">
        <f>ROUND(I438*H438,2)</f>
        <v>0</v>
      </c>
      <c r="K438" s="217" t="s">
        <v>19</v>
      </c>
      <c r="L438" s="46"/>
      <c r="M438" s="222" t="s">
        <v>19</v>
      </c>
      <c r="N438" s="223" t="s">
        <v>43</v>
      </c>
      <c r="O438" s="86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286</v>
      </c>
      <c r="AT438" s="226" t="s">
        <v>182</v>
      </c>
      <c r="AU438" s="226" t="s">
        <v>80</v>
      </c>
      <c r="AY438" s="19" t="s">
        <v>180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80</v>
      </c>
      <c r="BK438" s="227">
        <f>ROUND(I438*H438,2)</f>
        <v>0</v>
      </c>
      <c r="BL438" s="19" t="s">
        <v>286</v>
      </c>
      <c r="BM438" s="226" t="s">
        <v>5655</v>
      </c>
    </row>
    <row r="439" s="2" customFormat="1">
      <c r="A439" s="40"/>
      <c r="B439" s="41"/>
      <c r="C439" s="42"/>
      <c r="D439" s="228" t="s">
        <v>189</v>
      </c>
      <c r="E439" s="42"/>
      <c r="F439" s="229" t="s">
        <v>5654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189</v>
      </c>
      <c r="AU439" s="19" t="s">
        <v>80</v>
      </c>
    </row>
    <row r="440" s="2" customFormat="1" ht="16.5" customHeight="1">
      <c r="A440" s="40"/>
      <c r="B440" s="41"/>
      <c r="C440" s="215" t="s">
        <v>2307</v>
      </c>
      <c r="D440" s="215" t="s">
        <v>182</v>
      </c>
      <c r="E440" s="216" t="s">
        <v>5656</v>
      </c>
      <c r="F440" s="217" t="s">
        <v>5657</v>
      </c>
      <c r="G440" s="218" t="s">
        <v>2304</v>
      </c>
      <c r="H440" s="219">
        <v>19</v>
      </c>
      <c r="I440" s="220"/>
      <c r="J440" s="221">
        <f>ROUND(I440*H440,2)</f>
        <v>0</v>
      </c>
      <c r="K440" s="217" t="s">
        <v>19</v>
      </c>
      <c r="L440" s="46"/>
      <c r="M440" s="222" t="s">
        <v>19</v>
      </c>
      <c r="N440" s="223" t="s">
        <v>43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286</v>
      </c>
      <c r="AT440" s="226" t="s">
        <v>182</v>
      </c>
      <c r="AU440" s="226" t="s">
        <v>80</v>
      </c>
      <c r="AY440" s="19" t="s">
        <v>180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286</v>
      </c>
      <c r="BM440" s="226" t="s">
        <v>5658</v>
      </c>
    </row>
    <row r="441" s="2" customFormat="1">
      <c r="A441" s="40"/>
      <c r="B441" s="41"/>
      <c r="C441" s="42"/>
      <c r="D441" s="228" t="s">
        <v>189</v>
      </c>
      <c r="E441" s="42"/>
      <c r="F441" s="229" t="s">
        <v>5657</v>
      </c>
      <c r="G441" s="42"/>
      <c r="H441" s="42"/>
      <c r="I441" s="230"/>
      <c r="J441" s="42"/>
      <c r="K441" s="42"/>
      <c r="L441" s="46"/>
      <c r="M441" s="231"/>
      <c r="N441" s="232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189</v>
      </c>
      <c r="AU441" s="19" t="s">
        <v>80</v>
      </c>
    </row>
    <row r="442" s="2" customFormat="1" ht="16.5" customHeight="1">
      <c r="A442" s="40"/>
      <c r="B442" s="41"/>
      <c r="C442" s="215" t="s">
        <v>2315</v>
      </c>
      <c r="D442" s="215" t="s">
        <v>182</v>
      </c>
      <c r="E442" s="216" t="s">
        <v>5659</v>
      </c>
      <c r="F442" s="217" t="s">
        <v>5660</v>
      </c>
      <c r="G442" s="218" t="s">
        <v>197</v>
      </c>
      <c r="H442" s="219">
        <v>3</v>
      </c>
      <c r="I442" s="220"/>
      <c r="J442" s="221">
        <f>ROUND(I442*H442,2)</f>
        <v>0</v>
      </c>
      <c r="K442" s="217" t="s">
        <v>19</v>
      </c>
      <c r="L442" s="46"/>
      <c r="M442" s="222" t="s">
        <v>19</v>
      </c>
      <c r="N442" s="223" t="s">
        <v>43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286</v>
      </c>
      <c r="AT442" s="226" t="s">
        <v>182</v>
      </c>
      <c r="AU442" s="226" t="s">
        <v>80</v>
      </c>
      <c r="AY442" s="19" t="s">
        <v>180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80</v>
      </c>
      <c r="BK442" s="227">
        <f>ROUND(I442*H442,2)</f>
        <v>0</v>
      </c>
      <c r="BL442" s="19" t="s">
        <v>286</v>
      </c>
      <c r="BM442" s="226" t="s">
        <v>5661</v>
      </c>
    </row>
    <row r="443" s="2" customFormat="1">
      <c r="A443" s="40"/>
      <c r="B443" s="41"/>
      <c r="C443" s="42"/>
      <c r="D443" s="228" t="s">
        <v>189</v>
      </c>
      <c r="E443" s="42"/>
      <c r="F443" s="229" t="s">
        <v>5660</v>
      </c>
      <c r="G443" s="42"/>
      <c r="H443" s="42"/>
      <c r="I443" s="230"/>
      <c r="J443" s="42"/>
      <c r="K443" s="42"/>
      <c r="L443" s="46"/>
      <c r="M443" s="231"/>
      <c r="N443" s="232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189</v>
      </c>
      <c r="AU443" s="19" t="s">
        <v>80</v>
      </c>
    </row>
    <row r="444" s="2" customFormat="1" ht="16.5" customHeight="1">
      <c r="A444" s="40"/>
      <c r="B444" s="41"/>
      <c r="C444" s="215" t="s">
        <v>2322</v>
      </c>
      <c r="D444" s="215" t="s">
        <v>182</v>
      </c>
      <c r="E444" s="216" t="s">
        <v>5662</v>
      </c>
      <c r="F444" s="217" t="s">
        <v>5663</v>
      </c>
      <c r="G444" s="218" t="s">
        <v>197</v>
      </c>
      <c r="H444" s="219">
        <v>4</v>
      </c>
      <c r="I444" s="220"/>
      <c r="J444" s="221">
        <f>ROUND(I444*H444,2)</f>
        <v>0</v>
      </c>
      <c r="K444" s="217" t="s">
        <v>19</v>
      </c>
      <c r="L444" s="46"/>
      <c r="M444" s="222" t="s">
        <v>19</v>
      </c>
      <c r="N444" s="223" t="s">
        <v>43</v>
      </c>
      <c r="O444" s="86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286</v>
      </c>
      <c r="AT444" s="226" t="s">
        <v>182</v>
      </c>
      <c r="AU444" s="226" t="s">
        <v>80</v>
      </c>
      <c r="AY444" s="19" t="s">
        <v>180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80</v>
      </c>
      <c r="BK444" s="227">
        <f>ROUND(I444*H444,2)</f>
        <v>0</v>
      </c>
      <c r="BL444" s="19" t="s">
        <v>286</v>
      </c>
      <c r="BM444" s="226" t="s">
        <v>5664</v>
      </c>
    </row>
    <row r="445" s="2" customFormat="1">
      <c r="A445" s="40"/>
      <c r="B445" s="41"/>
      <c r="C445" s="42"/>
      <c r="D445" s="228" t="s">
        <v>189</v>
      </c>
      <c r="E445" s="42"/>
      <c r="F445" s="229" t="s">
        <v>5663</v>
      </c>
      <c r="G445" s="42"/>
      <c r="H445" s="42"/>
      <c r="I445" s="230"/>
      <c r="J445" s="42"/>
      <c r="K445" s="42"/>
      <c r="L445" s="46"/>
      <c r="M445" s="231"/>
      <c r="N445" s="232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189</v>
      </c>
      <c r="AU445" s="19" t="s">
        <v>80</v>
      </c>
    </row>
    <row r="446" s="2" customFormat="1" ht="16.5" customHeight="1">
      <c r="A446" s="40"/>
      <c r="B446" s="41"/>
      <c r="C446" s="215" t="s">
        <v>2329</v>
      </c>
      <c r="D446" s="215" t="s">
        <v>182</v>
      </c>
      <c r="E446" s="216" t="s">
        <v>5665</v>
      </c>
      <c r="F446" s="217" t="s">
        <v>5666</v>
      </c>
      <c r="G446" s="218" t="s">
        <v>197</v>
      </c>
      <c r="H446" s="219">
        <v>3</v>
      </c>
      <c r="I446" s="220"/>
      <c r="J446" s="221">
        <f>ROUND(I446*H446,2)</f>
        <v>0</v>
      </c>
      <c r="K446" s="217" t="s">
        <v>19</v>
      </c>
      <c r="L446" s="46"/>
      <c r="M446" s="222" t="s">
        <v>19</v>
      </c>
      <c r="N446" s="223" t="s">
        <v>43</v>
      </c>
      <c r="O446" s="86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6" t="s">
        <v>286</v>
      </c>
      <c r="AT446" s="226" t="s">
        <v>182</v>
      </c>
      <c r="AU446" s="226" t="s">
        <v>80</v>
      </c>
      <c r="AY446" s="19" t="s">
        <v>180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9" t="s">
        <v>80</v>
      </c>
      <c r="BK446" s="227">
        <f>ROUND(I446*H446,2)</f>
        <v>0</v>
      </c>
      <c r="BL446" s="19" t="s">
        <v>286</v>
      </c>
      <c r="BM446" s="226" t="s">
        <v>5667</v>
      </c>
    </row>
    <row r="447" s="2" customFormat="1">
      <c r="A447" s="40"/>
      <c r="B447" s="41"/>
      <c r="C447" s="42"/>
      <c r="D447" s="228" t="s">
        <v>189</v>
      </c>
      <c r="E447" s="42"/>
      <c r="F447" s="229" t="s">
        <v>5666</v>
      </c>
      <c r="G447" s="42"/>
      <c r="H447" s="42"/>
      <c r="I447" s="230"/>
      <c r="J447" s="42"/>
      <c r="K447" s="42"/>
      <c r="L447" s="46"/>
      <c r="M447" s="231"/>
      <c r="N447" s="232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189</v>
      </c>
      <c r="AU447" s="19" t="s">
        <v>80</v>
      </c>
    </row>
    <row r="448" s="2" customFormat="1" ht="16.5" customHeight="1">
      <c r="A448" s="40"/>
      <c r="B448" s="41"/>
      <c r="C448" s="215" t="s">
        <v>2344</v>
      </c>
      <c r="D448" s="215" t="s">
        <v>182</v>
      </c>
      <c r="E448" s="216" t="s">
        <v>5668</v>
      </c>
      <c r="F448" s="217" t="s">
        <v>5669</v>
      </c>
      <c r="G448" s="218" t="s">
        <v>197</v>
      </c>
      <c r="H448" s="219">
        <v>19</v>
      </c>
      <c r="I448" s="220"/>
      <c r="J448" s="221">
        <f>ROUND(I448*H448,2)</f>
        <v>0</v>
      </c>
      <c r="K448" s="217" t="s">
        <v>19</v>
      </c>
      <c r="L448" s="46"/>
      <c r="M448" s="222" t="s">
        <v>19</v>
      </c>
      <c r="N448" s="223" t="s">
        <v>43</v>
      </c>
      <c r="O448" s="86"/>
      <c r="P448" s="224">
        <f>O448*H448</f>
        <v>0</v>
      </c>
      <c r="Q448" s="224">
        <v>0</v>
      </c>
      <c r="R448" s="224">
        <f>Q448*H448</f>
        <v>0</v>
      </c>
      <c r="S448" s="224">
        <v>0</v>
      </c>
      <c r="T448" s="225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26" t="s">
        <v>286</v>
      </c>
      <c r="AT448" s="226" t="s">
        <v>182</v>
      </c>
      <c r="AU448" s="226" t="s">
        <v>80</v>
      </c>
      <c r="AY448" s="19" t="s">
        <v>180</v>
      </c>
      <c r="BE448" s="227">
        <f>IF(N448="základní",J448,0)</f>
        <v>0</v>
      </c>
      <c r="BF448" s="227">
        <f>IF(N448="snížená",J448,0)</f>
        <v>0</v>
      </c>
      <c r="BG448" s="227">
        <f>IF(N448="zákl. přenesená",J448,0)</f>
        <v>0</v>
      </c>
      <c r="BH448" s="227">
        <f>IF(N448="sníž. přenesená",J448,0)</f>
        <v>0</v>
      </c>
      <c r="BI448" s="227">
        <f>IF(N448="nulová",J448,0)</f>
        <v>0</v>
      </c>
      <c r="BJ448" s="19" t="s">
        <v>80</v>
      </c>
      <c r="BK448" s="227">
        <f>ROUND(I448*H448,2)</f>
        <v>0</v>
      </c>
      <c r="BL448" s="19" t="s">
        <v>286</v>
      </c>
      <c r="BM448" s="226" t="s">
        <v>5670</v>
      </c>
    </row>
    <row r="449" s="2" customFormat="1">
      <c r="A449" s="40"/>
      <c r="B449" s="41"/>
      <c r="C449" s="42"/>
      <c r="D449" s="228" t="s">
        <v>189</v>
      </c>
      <c r="E449" s="42"/>
      <c r="F449" s="229" t="s">
        <v>5669</v>
      </c>
      <c r="G449" s="42"/>
      <c r="H449" s="42"/>
      <c r="I449" s="230"/>
      <c r="J449" s="42"/>
      <c r="K449" s="42"/>
      <c r="L449" s="46"/>
      <c r="M449" s="231"/>
      <c r="N449" s="232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189</v>
      </c>
      <c r="AU449" s="19" t="s">
        <v>80</v>
      </c>
    </row>
    <row r="450" s="2" customFormat="1" ht="16.5" customHeight="1">
      <c r="A450" s="40"/>
      <c r="B450" s="41"/>
      <c r="C450" s="215" t="s">
        <v>2354</v>
      </c>
      <c r="D450" s="215" t="s">
        <v>182</v>
      </c>
      <c r="E450" s="216" t="s">
        <v>5671</v>
      </c>
      <c r="F450" s="217" t="s">
        <v>5672</v>
      </c>
      <c r="G450" s="218" t="s">
        <v>197</v>
      </c>
      <c r="H450" s="219">
        <v>19</v>
      </c>
      <c r="I450" s="220"/>
      <c r="J450" s="221">
        <f>ROUND(I450*H450,2)</f>
        <v>0</v>
      </c>
      <c r="K450" s="217" t="s">
        <v>19</v>
      </c>
      <c r="L450" s="46"/>
      <c r="M450" s="222" t="s">
        <v>19</v>
      </c>
      <c r="N450" s="223" t="s">
        <v>43</v>
      </c>
      <c r="O450" s="86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286</v>
      </c>
      <c r="AT450" s="226" t="s">
        <v>182</v>
      </c>
      <c r="AU450" s="226" t="s">
        <v>80</v>
      </c>
      <c r="AY450" s="19" t="s">
        <v>180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80</v>
      </c>
      <c r="BK450" s="227">
        <f>ROUND(I450*H450,2)</f>
        <v>0</v>
      </c>
      <c r="BL450" s="19" t="s">
        <v>286</v>
      </c>
      <c r="BM450" s="226" t="s">
        <v>5673</v>
      </c>
    </row>
    <row r="451" s="2" customFormat="1">
      <c r="A451" s="40"/>
      <c r="B451" s="41"/>
      <c r="C451" s="42"/>
      <c r="D451" s="228" t="s">
        <v>189</v>
      </c>
      <c r="E451" s="42"/>
      <c r="F451" s="229" t="s">
        <v>5672</v>
      </c>
      <c r="G451" s="42"/>
      <c r="H451" s="42"/>
      <c r="I451" s="230"/>
      <c r="J451" s="42"/>
      <c r="K451" s="42"/>
      <c r="L451" s="46"/>
      <c r="M451" s="231"/>
      <c r="N451" s="232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189</v>
      </c>
      <c r="AU451" s="19" t="s">
        <v>80</v>
      </c>
    </row>
    <row r="452" s="2" customFormat="1" ht="16.5" customHeight="1">
      <c r="A452" s="40"/>
      <c r="B452" s="41"/>
      <c r="C452" s="215" t="s">
        <v>2362</v>
      </c>
      <c r="D452" s="215" t="s">
        <v>182</v>
      </c>
      <c r="E452" s="216" t="s">
        <v>5674</v>
      </c>
      <c r="F452" s="217" t="s">
        <v>5675</v>
      </c>
      <c r="G452" s="218" t="s">
        <v>2304</v>
      </c>
      <c r="H452" s="219">
        <v>64</v>
      </c>
      <c r="I452" s="220"/>
      <c r="J452" s="221">
        <f>ROUND(I452*H452,2)</f>
        <v>0</v>
      </c>
      <c r="K452" s="217" t="s">
        <v>19</v>
      </c>
      <c r="L452" s="46"/>
      <c r="M452" s="222" t="s">
        <v>19</v>
      </c>
      <c r="N452" s="223" t="s">
        <v>43</v>
      </c>
      <c r="O452" s="86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286</v>
      </c>
      <c r="AT452" s="226" t="s">
        <v>182</v>
      </c>
      <c r="AU452" s="226" t="s">
        <v>80</v>
      </c>
      <c r="AY452" s="19" t="s">
        <v>180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80</v>
      </c>
      <c r="BK452" s="227">
        <f>ROUND(I452*H452,2)</f>
        <v>0</v>
      </c>
      <c r="BL452" s="19" t="s">
        <v>286</v>
      </c>
      <c r="BM452" s="226" t="s">
        <v>5676</v>
      </c>
    </row>
    <row r="453" s="2" customFormat="1">
      <c r="A453" s="40"/>
      <c r="B453" s="41"/>
      <c r="C453" s="42"/>
      <c r="D453" s="228" t="s">
        <v>189</v>
      </c>
      <c r="E453" s="42"/>
      <c r="F453" s="229" t="s">
        <v>5677</v>
      </c>
      <c r="G453" s="42"/>
      <c r="H453" s="42"/>
      <c r="I453" s="230"/>
      <c r="J453" s="42"/>
      <c r="K453" s="42"/>
      <c r="L453" s="46"/>
      <c r="M453" s="231"/>
      <c r="N453" s="232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189</v>
      </c>
      <c r="AU453" s="19" t="s">
        <v>80</v>
      </c>
    </row>
    <row r="454" s="2" customFormat="1" ht="16.5" customHeight="1">
      <c r="A454" s="40"/>
      <c r="B454" s="41"/>
      <c r="C454" s="215" t="s">
        <v>2369</v>
      </c>
      <c r="D454" s="215" t="s">
        <v>182</v>
      </c>
      <c r="E454" s="216" t="s">
        <v>5678</v>
      </c>
      <c r="F454" s="217" t="s">
        <v>5679</v>
      </c>
      <c r="G454" s="218" t="s">
        <v>197</v>
      </c>
      <c r="H454" s="219">
        <v>3</v>
      </c>
      <c r="I454" s="220"/>
      <c r="J454" s="221">
        <f>ROUND(I454*H454,2)</f>
        <v>0</v>
      </c>
      <c r="K454" s="217" t="s">
        <v>19</v>
      </c>
      <c r="L454" s="46"/>
      <c r="M454" s="222" t="s">
        <v>19</v>
      </c>
      <c r="N454" s="223" t="s">
        <v>43</v>
      </c>
      <c r="O454" s="86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286</v>
      </c>
      <c r="AT454" s="226" t="s">
        <v>182</v>
      </c>
      <c r="AU454" s="226" t="s">
        <v>80</v>
      </c>
      <c r="AY454" s="19" t="s">
        <v>180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80</v>
      </c>
      <c r="BK454" s="227">
        <f>ROUND(I454*H454,2)</f>
        <v>0</v>
      </c>
      <c r="BL454" s="19" t="s">
        <v>286</v>
      </c>
      <c r="BM454" s="226" t="s">
        <v>5680</v>
      </c>
    </row>
    <row r="455" s="2" customFormat="1">
      <c r="A455" s="40"/>
      <c r="B455" s="41"/>
      <c r="C455" s="42"/>
      <c r="D455" s="228" t="s">
        <v>189</v>
      </c>
      <c r="E455" s="42"/>
      <c r="F455" s="229" t="s">
        <v>5679</v>
      </c>
      <c r="G455" s="42"/>
      <c r="H455" s="42"/>
      <c r="I455" s="230"/>
      <c r="J455" s="42"/>
      <c r="K455" s="42"/>
      <c r="L455" s="46"/>
      <c r="M455" s="231"/>
      <c r="N455" s="232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189</v>
      </c>
      <c r="AU455" s="19" t="s">
        <v>80</v>
      </c>
    </row>
    <row r="456" s="2" customFormat="1" ht="16.5" customHeight="1">
      <c r="A456" s="40"/>
      <c r="B456" s="41"/>
      <c r="C456" s="215" t="s">
        <v>2491</v>
      </c>
      <c r="D456" s="215" t="s">
        <v>182</v>
      </c>
      <c r="E456" s="216" t="s">
        <v>5681</v>
      </c>
      <c r="F456" s="217" t="s">
        <v>5682</v>
      </c>
      <c r="G456" s="218" t="s">
        <v>2304</v>
      </c>
      <c r="H456" s="219">
        <v>16</v>
      </c>
      <c r="I456" s="220"/>
      <c r="J456" s="221">
        <f>ROUND(I456*H456,2)</f>
        <v>0</v>
      </c>
      <c r="K456" s="217" t="s">
        <v>19</v>
      </c>
      <c r="L456" s="46"/>
      <c r="M456" s="222" t="s">
        <v>19</v>
      </c>
      <c r="N456" s="223" t="s">
        <v>43</v>
      </c>
      <c r="O456" s="86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6" t="s">
        <v>286</v>
      </c>
      <c r="AT456" s="226" t="s">
        <v>182</v>
      </c>
      <c r="AU456" s="226" t="s">
        <v>80</v>
      </c>
      <c r="AY456" s="19" t="s">
        <v>180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9" t="s">
        <v>80</v>
      </c>
      <c r="BK456" s="227">
        <f>ROUND(I456*H456,2)</f>
        <v>0</v>
      </c>
      <c r="BL456" s="19" t="s">
        <v>286</v>
      </c>
      <c r="BM456" s="226" t="s">
        <v>5683</v>
      </c>
    </row>
    <row r="457" s="2" customFormat="1">
      <c r="A457" s="40"/>
      <c r="B457" s="41"/>
      <c r="C457" s="42"/>
      <c r="D457" s="228" t="s">
        <v>189</v>
      </c>
      <c r="E457" s="42"/>
      <c r="F457" s="229" t="s">
        <v>5682</v>
      </c>
      <c r="G457" s="42"/>
      <c r="H457" s="42"/>
      <c r="I457" s="230"/>
      <c r="J457" s="42"/>
      <c r="K457" s="42"/>
      <c r="L457" s="46"/>
      <c r="M457" s="231"/>
      <c r="N457" s="232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189</v>
      </c>
      <c r="AU457" s="19" t="s">
        <v>80</v>
      </c>
    </row>
    <row r="458" s="2" customFormat="1" ht="16.5" customHeight="1">
      <c r="A458" s="40"/>
      <c r="B458" s="41"/>
      <c r="C458" s="215" t="s">
        <v>2501</v>
      </c>
      <c r="D458" s="215" t="s">
        <v>182</v>
      </c>
      <c r="E458" s="216" t="s">
        <v>5684</v>
      </c>
      <c r="F458" s="217" t="s">
        <v>5685</v>
      </c>
      <c r="G458" s="218" t="s">
        <v>2304</v>
      </c>
      <c r="H458" s="219">
        <v>16</v>
      </c>
      <c r="I458" s="220"/>
      <c r="J458" s="221">
        <f>ROUND(I458*H458,2)</f>
        <v>0</v>
      </c>
      <c r="K458" s="217" t="s">
        <v>19</v>
      </c>
      <c r="L458" s="46"/>
      <c r="M458" s="222" t="s">
        <v>19</v>
      </c>
      <c r="N458" s="223" t="s">
        <v>43</v>
      </c>
      <c r="O458" s="86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286</v>
      </c>
      <c r="AT458" s="226" t="s">
        <v>182</v>
      </c>
      <c r="AU458" s="226" t="s">
        <v>80</v>
      </c>
      <c r="AY458" s="19" t="s">
        <v>180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80</v>
      </c>
      <c r="BK458" s="227">
        <f>ROUND(I458*H458,2)</f>
        <v>0</v>
      </c>
      <c r="BL458" s="19" t="s">
        <v>286</v>
      </c>
      <c r="BM458" s="226" t="s">
        <v>5686</v>
      </c>
    </row>
    <row r="459" s="2" customFormat="1">
      <c r="A459" s="40"/>
      <c r="B459" s="41"/>
      <c r="C459" s="42"/>
      <c r="D459" s="228" t="s">
        <v>189</v>
      </c>
      <c r="E459" s="42"/>
      <c r="F459" s="229" t="s">
        <v>5685</v>
      </c>
      <c r="G459" s="42"/>
      <c r="H459" s="42"/>
      <c r="I459" s="230"/>
      <c r="J459" s="42"/>
      <c r="K459" s="42"/>
      <c r="L459" s="46"/>
      <c r="M459" s="231"/>
      <c r="N459" s="232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189</v>
      </c>
      <c r="AU459" s="19" t="s">
        <v>80</v>
      </c>
    </row>
    <row r="460" s="2" customFormat="1" ht="16.5" customHeight="1">
      <c r="A460" s="40"/>
      <c r="B460" s="41"/>
      <c r="C460" s="215" t="s">
        <v>2511</v>
      </c>
      <c r="D460" s="215" t="s">
        <v>182</v>
      </c>
      <c r="E460" s="216" t="s">
        <v>5687</v>
      </c>
      <c r="F460" s="217" t="s">
        <v>5688</v>
      </c>
      <c r="G460" s="218" t="s">
        <v>3347</v>
      </c>
      <c r="H460" s="293"/>
      <c r="I460" s="220"/>
      <c r="J460" s="221">
        <f>ROUND(I460*H460,2)</f>
        <v>0</v>
      </c>
      <c r="K460" s="217" t="s">
        <v>19</v>
      </c>
      <c r="L460" s="46"/>
      <c r="M460" s="222" t="s">
        <v>19</v>
      </c>
      <c r="N460" s="223" t="s">
        <v>43</v>
      </c>
      <c r="O460" s="86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286</v>
      </c>
      <c r="AT460" s="226" t="s">
        <v>182</v>
      </c>
      <c r="AU460" s="226" t="s">
        <v>80</v>
      </c>
      <c r="AY460" s="19" t="s">
        <v>180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80</v>
      </c>
      <c r="BK460" s="227">
        <f>ROUND(I460*H460,2)</f>
        <v>0</v>
      </c>
      <c r="BL460" s="19" t="s">
        <v>286</v>
      </c>
      <c r="BM460" s="226" t="s">
        <v>5689</v>
      </c>
    </row>
    <row r="461" s="2" customFormat="1">
      <c r="A461" s="40"/>
      <c r="B461" s="41"/>
      <c r="C461" s="42"/>
      <c r="D461" s="228" t="s">
        <v>189</v>
      </c>
      <c r="E461" s="42"/>
      <c r="F461" s="229" t="s">
        <v>5688</v>
      </c>
      <c r="G461" s="42"/>
      <c r="H461" s="42"/>
      <c r="I461" s="230"/>
      <c r="J461" s="42"/>
      <c r="K461" s="42"/>
      <c r="L461" s="46"/>
      <c r="M461" s="231"/>
      <c r="N461" s="232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189</v>
      </c>
      <c r="AU461" s="19" t="s">
        <v>80</v>
      </c>
    </row>
    <row r="462" s="2" customFormat="1" ht="16.5" customHeight="1">
      <c r="A462" s="40"/>
      <c r="B462" s="41"/>
      <c r="C462" s="215" t="s">
        <v>2518</v>
      </c>
      <c r="D462" s="215" t="s">
        <v>182</v>
      </c>
      <c r="E462" s="216" t="s">
        <v>5690</v>
      </c>
      <c r="F462" s="217" t="s">
        <v>5691</v>
      </c>
      <c r="G462" s="218" t="s">
        <v>19</v>
      </c>
      <c r="H462" s="219">
        <v>0</v>
      </c>
      <c r="I462" s="220"/>
      <c r="J462" s="221">
        <f>ROUND(I462*H462,2)</f>
        <v>0</v>
      </c>
      <c r="K462" s="217" t="s">
        <v>19</v>
      </c>
      <c r="L462" s="46"/>
      <c r="M462" s="222" t="s">
        <v>19</v>
      </c>
      <c r="N462" s="223" t="s">
        <v>43</v>
      </c>
      <c r="O462" s="86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187</v>
      </c>
      <c r="AT462" s="226" t="s">
        <v>182</v>
      </c>
      <c r="AU462" s="226" t="s">
        <v>80</v>
      </c>
      <c r="AY462" s="19" t="s">
        <v>180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80</v>
      </c>
      <c r="BK462" s="227">
        <f>ROUND(I462*H462,2)</f>
        <v>0</v>
      </c>
      <c r="BL462" s="19" t="s">
        <v>187</v>
      </c>
      <c r="BM462" s="226" t="s">
        <v>5692</v>
      </c>
    </row>
    <row r="463" s="2" customFormat="1">
      <c r="A463" s="40"/>
      <c r="B463" s="41"/>
      <c r="C463" s="42"/>
      <c r="D463" s="228" t="s">
        <v>189</v>
      </c>
      <c r="E463" s="42"/>
      <c r="F463" s="229" t="s">
        <v>5693</v>
      </c>
      <c r="G463" s="42"/>
      <c r="H463" s="42"/>
      <c r="I463" s="230"/>
      <c r="J463" s="42"/>
      <c r="K463" s="42"/>
      <c r="L463" s="46"/>
      <c r="M463" s="231"/>
      <c r="N463" s="232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189</v>
      </c>
      <c r="AU463" s="19" t="s">
        <v>80</v>
      </c>
    </row>
    <row r="464" s="2" customFormat="1" ht="16.5" customHeight="1">
      <c r="A464" s="40"/>
      <c r="B464" s="41"/>
      <c r="C464" s="215" t="s">
        <v>2524</v>
      </c>
      <c r="D464" s="215" t="s">
        <v>182</v>
      </c>
      <c r="E464" s="216" t="s">
        <v>5694</v>
      </c>
      <c r="F464" s="217" t="s">
        <v>5695</v>
      </c>
      <c r="G464" s="218" t="s">
        <v>19</v>
      </c>
      <c r="H464" s="219">
        <v>0</v>
      </c>
      <c r="I464" s="220"/>
      <c r="J464" s="221">
        <f>ROUND(I464*H464,2)</f>
        <v>0</v>
      </c>
      <c r="K464" s="217" t="s">
        <v>19</v>
      </c>
      <c r="L464" s="46"/>
      <c r="M464" s="222" t="s">
        <v>19</v>
      </c>
      <c r="N464" s="223" t="s">
        <v>43</v>
      </c>
      <c r="O464" s="86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6" t="s">
        <v>187</v>
      </c>
      <c r="AT464" s="226" t="s">
        <v>182</v>
      </c>
      <c r="AU464" s="226" t="s">
        <v>80</v>
      </c>
      <c r="AY464" s="19" t="s">
        <v>180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80</v>
      </c>
      <c r="BK464" s="227">
        <f>ROUND(I464*H464,2)</f>
        <v>0</v>
      </c>
      <c r="BL464" s="19" t="s">
        <v>187</v>
      </c>
      <c r="BM464" s="226" t="s">
        <v>5696</v>
      </c>
    </row>
    <row r="465" s="2" customFormat="1">
      <c r="A465" s="40"/>
      <c r="B465" s="41"/>
      <c r="C465" s="42"/>
      <c r="D465" s="228" t="s">
        <v>189</v>
      </c>
      <c r="E465" s="42"/>
      <c r="F465" s="229" t="s">
        <v>5697</v>
      </c>
      <c r="G465" s="42"/>
      <c r="H465" s="42"/>
      <c r="I465" s="230"/>
      <c r="J465" s="42"/>
      <c r="K465" s="42"/>
      <c r="L465" s="46"/>
      <c r="M465" s="278"/>
      <c r="N465" s="279"/>
      <c r="O465" s="280"/>
      <c r="P465" s="280"/>
      <c r="Q465" s="280"/>
      <c r="R465" s="280"/>
      <c r="S465" s="280"/>
      <c r="T465" s="281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189</v>
      </c>
      <c r="AU465" s="19" t="s">
        <v>80</v>
      </c>
    </row>
    <row r="466" s="2" customFormat="1" ht="6.96" customHeight="1">
      <c r="A466" s="40"/>
      <c r="B466" s="61"/>
      <c r="C466" s="62"/>
      <c r="D466" s="62"/>
      <c r="E466" s="62"/>
      <c r="F466" s="62"/>
      <c r="G466" s="62"/>
      <c r="H466" s="62"/>
      <c r="I466" s="62"/>
      <c r="J466" s="62"/>
      <c r="K466" s="62"/>
      <c r="L466" s="46"/>
      <c r="M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</row>
  </sheetData>
  <sheetProtection sheet="1" autoFilter="0" formatColumns="0" formatRows="0" objects="1" scenarios="1" spinCount="100000" saltValue="qqAuSoI4j/fUKjDRE8j8iQIM/TWBCn+FAcXbqEZeGgNAk08cwlkm9IL7S2jjt5b0IgPQaHAvUqeJIbY8ovE/gA==" hashValue="mAgJMER4d41Oet64w9s9MtyDlcFZZxHscLy3Ll3qFzyj4n7Fpnwp/ToVf0LZANJw4Gyty43sdV5tAUgC0du7MA==" algorithmName="SHA-512" password="CC35"/>
  <autoFilter ref="C91:K4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5698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ROUND(J94,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ROUND((SUM(BE94:BE441)),  2)</f>
        <v>0</v>
      </c>
      <c r="G35" s="40"/>
      <c r="H35" s="40"/>
      <c r="I35" s="160">
        <v>0.20999999999999999</v>
      </c>
      <c r="J35" s="159">
        <f>ROUND(((SUM(BE94:BE441))*I35),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ROUND((SUM(BF94:BF441)),  2)</f>
        <v>0</v>
      </c>
      <c r="G36" s="40"/>
      <c r="H36" s="40"/>
      <c r="I36" s="160">
        <v>0.14999999999999999</v>
      </c>
      <c r="J36" s="159">
        <f>ROUND(((SUM(BF94:BF441))*I36),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ROUND((SUM(BG94:BG441)),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ROUND((SUM(BH94:BH441)),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ROUND((SUM(BI94:BI441)),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ROU2323 - Zařízení pro vytápění staveb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599</v>
      </c>
      <c r="E64" s="180"/>
      <c r="F64" s="180"/>
      <c r="G64" s="180"/>
      <c r="H64" s="180"/>
      <c r="I64" s="180"/>
      <c r="J64" s="181">
        <f>J95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602</v>
      </c>
      <c r="E65" s="185"/>
      <c r="F65" s="185"/>
      <c r="G65" s="185"/>
      <c r="H65" s="185"/>
      <c r="I65" s="185"/>
      <c r="J65" s="186">
        <f>J96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5699</v>
      </c>
      <c r="E66" s="185"/>
      <c r="F66" s="185"/>
      <c r="G66" s="185"/>
      <c r="H66" s="185"/>
      <c r="I66" s="185"/>
      <c r="J66" s="186">
        <f>J127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5700</v>
      </c>
      <c r="E67" s="185"/>
      <c r="F67" s="185"/>
      <c r="G67" s="185"/>
      <c r="H67" s="185"/>
      <c r="I67" s="185"/>
      <c r="J67" s="186">
        <f>J154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5701</v>
      </c>
      <c r="E68" s="185"/>
      <c r="F68" s="185"/>
      <c r="G68" s="185"/>
      <c r="H68" s="185"/>
      <c r="I68" s="185"/>
      <c r="J68" s="186">
        <f>J255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5702</v>
      </c>
      <c r="E69" s="185"/>
      <c r="F69" s="185"/>
      <c r="G69" s="185"/>
      <c r="H69" s="185"/>
      <c r="I69" s="185"/>
      <c r="J69" s="186">
        <f>J280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5703</v>
      </c>
      <c r="E70" s="185"/>
      <c r="F70" s="185"/>
      <c r="G70" s="185"/>
      <c r="H70" s="185"/>
      <c r="I70" s="185"/>
      <c r="J70" s="186">
        <f>J385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615</v>
      </c>
      <c r="E71" s="185"/>
      <c r="F71" s="185"/>
      <c r="G71" s="185"/>
      <c r="H71" s="185"/>
      <c r="I71" s="185"/>
      <c r="J71" s="186">
        <f>J436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5704</v>
      </c>
      <c r="E72" s="180"/>
      <c r="F72" s="180"/>
      <c r="G72" s="180"/>
      <c r="H72" s="180"/>
      <c r="I72" s="180"/>
      <c r="J72" s="181">
        <f>J439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165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Projekt budovy v Čechově ulici ve Šlapanicích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589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590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ROU2323 - Zařízení pro vytápění staveb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Šlapanice</v>
      </c>
      <c r="G88" s="42"/>
      <c r="H88" s="42"/>
      <c r="I88" s="34" t="s">
        <v>23</v>
      </c>
      <c r="J88" s="74" t="str">
        <f>IF(J14="","",J14)</f>
        <v>3. 9. 2023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Město Šlapanice</v>
      </c>
      <c r="G90" s="42"/>
      <c r="H90" s="42"/>
      <c r="I90" s="34" t="s">
        <v>31</v>
      </c>
      <c r="J90" s="38" t="str">
        <f>E23</f>
        <v>Studio Zlamal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34</v>
      </c>
      <c r="J91" s="38" t="str">
        <f>E26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166</v>
      </c>
      <c r="D93" s="191" t="s">
        <v>57</v>
      </c>
      <c r="E93" s="191" t="s">
        <v>53</v>
      </c>
      <c r="F93" s="191" t="s">
        <v>54</v>
      </c>
      <c r="G93" s="191" t="s">
        <v>167</v>
      </c>
      <c r="H93" s="191" t="s">
        <v>168</v>
      </c>
      <c r="I93" s="191" t="s">
        <v>169</v>
      </c>
      <c r="J93" s="191" t="s">
        <v>158</v>
      </c>
      <c r="K93" s="192" t="s">
        <v>170</v>
      </c>
      <c r="L93" s="193"/>
      <c r="M93" s="94" t="s">
        <v>19</v>
      </c>
      <c r="N93" s="95" t="s">
        <v>42</v>
      </c>
      <c r="O93" s="95" t="s">
        <v>171</v>
      </c>
      <c r="P93" s="95" t="s">
        <v>172</v>
      </c>
      <c r="Q93" s="95" t="s">
        <v>173</v>
      </c>
      <c r="R93" s="95" t="s">
        <v>174</v>
      </c>
      <c r="S93" s="95" t="s">
        <v>175</v>
      </c>
      <c r="T93" s="96" t="s">
        <v>176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177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P95+P439</f>
        <v>0</v>
      </c>
      <c r="Q94" s="98"/>
      <c r="R94" s="196">
        <f>R95+R439</f>
        <v>0</v>
      </c>
      <c r="S94" s="98"/>
      <c r="T94" s="197">
        <f>T95+T439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159</v>
      </c>
      <c r="BK94" s="198">
        <f>BK95+BK439</f>
        <v>0</v>
      </c>
    </row>
    <row r="95" s="12" customFormat="1" ht="25.92" customHeight="1">
      <c r="A95" s="12"/>
      <c r="B95" s="199"/>
      <c r="C95" s="200"/>
      <c r="D95" s="201" t="s">
        <v>71</v>
      </c>
      <c r="E95" s="202" t="s">
        <v>3164</v>
      </c>
      <c r="F95" s="202" t="s">
        <v>3165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P96+P127+P154+P255+P280+P385+P436</f>
        <v>0</v>
      </c>
      <c r="Q95" s="207"/>
      <c r="R95" s="208">
        <f>R96+R127+R154+R255+R280+R385+R436</f>
        <v>0</v>
      </c>
      <c r="S95" s="207"/>
      <c r="T95" s="209">
        <f>T96+T127+T154+T255+T280+T385+T436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82</v>
      </c>
      <c r="AT95" s="211" t="s">
        <v>71</v>
      </c>
      <c r="AU95" s="211" t="s">
        <v>72</v>
      </c>
      <c r="AY95" s="210" t="s">
        <v>180</v>
      </c>
      <c r="BK95" s="212">
        <f>BK96+BK127+BK154+BK255+BK280+BK385+BK436</f>
        <v>0</v>
      </c>
    </row>
    <row r="96" s="12" customFormat="1" ht="22.8" customHeight="1">
      <c r="A96" s="12"/>
      <c r="B96" s="199"/>
      <c r="C96" s="200"/>
      <c r="D96" s="201" t="s">
        <v>71</v>
      </c>
      <c r="E96" s="213" t="s">
        <v>3561</v>
      </c>
      <c r="F96" s="213" t="s">
        <v>3562</v>
      </c>
      <c r="G96" s="200"/>
      <c r="H96" s="200"/>
      <c r="I96" s="203"/>
      <c r="J96" s="214">
        <f>BK96</f>
        <v>0</v>
      </c>
      <c r="K96" s="200"/>
      <c r="L96" s="205"/>
      <c r="M96" s="206"/>
      <c r="N96" s="207"/>
      <c r="O96" s="207"/>
      <c r="P96" s="208">
        <f>SUM(P97:P126)</f>
        <v>0</v>
      </c>
      <c r="Q96" s="207"/>
      <c r="R96" s="208">
        <f>SUM(R97:R126)</f>
        <v>0</v>
      </c>
      <c r="S96" s="207"/>
      <c r="T96" s="209">
        <f>SUM(T97:T126)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82</v>
      </c>
      <c r="AT96" s="211" t="s">
        <v>71</v>
      </c>
      <c r="AU96" s="211" t="s">
        <v>80</v>
      </c>
      <c r="AY96" s="210" t="s">
        <v>180</v>
      </c>
      <c r="BK96" s="212">
        <f>SUM(BK97:BK126)</f>
        <v>0</v>
      </c>
    </row>
    <row r="97" s="2" customFormat="1" ht="16.5" customHeight="1">
      <c r="A97" s="40"/>
      <c r="B97" s="41"/>
      <c r="C97" s="215" t="s">
        <v>2295</v>
      </c>
      <c r="D97" s="215" t="s">
        <v>182</v>
      </c>
      <c r="E97" s="216" t="s">
        <v>80</v>
      </c>
      <c r="F97" s="217" t="s">
        <v>19</v>
      </c>
      <c r="G97" s="218" t="s">
        <v>19</v>
      </c>
      <c r="H97" s="219">
        <v>0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43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286</v>
      </c>
      <c r="AT97" s="226" t="s">
        <v>182</v>
      </c>
      <c r="AU97" s="226" t="s">
        <v>82</v>
      </c>
      <c r="AY97" s="19" t="s">
        <v>180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286</v>
      </c>
      <c r="BM97" s="226" t="s">
        <v>5705</v>
      </c>
    </row>
    <row r="98" s="2" customFormat="1">
      <c r="A98" s="40"/>
      <c r="B98" s="41"/>
      <c r="C98" s="42"/>
      <c r="D98" s="228" t="s">
        <v>189</v>
      </c>
      <c r="E98" s="42"/>
      <c r="F98" s="229" t="s">
        <v>5706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189</v>
      </c>
      <c r="AU98" s="19" t="s">
        <v>82</v>
      </c>
    </row>
    <row r="99" s="2" customFormat="1" ht="16.5" customHeight="1">
      <c r="A99" s="40"/>
      <c r="B99" s="41"/>
      <c r="C99" s="215" t="s">
        <v>80</v>
      </c>
      <c r="D99" s="215" t="s">
        <v>182</v>
      </c>
      <c r="E99" s="216" t="s">
        <v>5707</v>
      </c>
      <c r="F99" s="217" t="s">
        <v>5708</v>
      </c>
      <c r="G99" s="218" t="s">
        <v>5709</v>
      </c>
      <c r="H99" s="219">
        <v>55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43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286</v>
      </c>
      <c r="AT99" s="226" t="s">
        <v>182</v>
      </c>
      <c r="AU99" s="226" t="s">
        <v>82</v>
      </c>
      <c r="AY99" s="19" t="s">
        <v>180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286</v>
      </c>
      <c r="BM99" s="226" t="s">
        <v>5710</v>
      </c>
    </row>
    <row r="100" s="2" customFormat="1">
      <c r="A100" s="40"/>
      <c r="B100" s="41"/>
      <c r="C100" s="42"/>
      <c r="D100" s="228" t="s">
        <v>189</v>
      </c>
      <c r="E100" s="42"/>
      <c r="F100" s="229" t="s">
        <v>5708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189</v>
      </c>
      <c r="AU100" s="19" t="s">
        <v>82</v>
      </c>
    </row>
    <row r="101" s="2" customFormat="1" ht="16.5" customHeight="1">
      <c r="A101" s="40"/>
      <c r="B101" s="41"/>
      <c r="C101" s="215" t="s">
        <v>82</v>
      </c>
      <c r="D101" s="215" t="s">
        <v>182</v>
      </c>
      <c r="E101" s="216" t="s">
        <v>5711</v>
      </c>
      <c r="F101" s="217" t="s">
        <v>5712</v>
      </c>
      <c r="G101" s="218" t="s">
        <v>5709</v>
      </c>
      <c r="H101" s="219">
        <v>126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286</v>
      </c>
      <c r="AT101" s="226" t="s">
        <v>182</v>
      </c>
      <c r="AU101" s="226" t="s">
        <v>82</v>
      </c>
      <c r="AY101" s="19" t="s">
        <v>180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286</v>
      </c>
      <c r="BM101" s="226" t="s">
        <v>5713</v>
      </c>
    </row>
    <row r="102" s="2" customFormat="1">
      <c r="A102" s="40"/>
      <c r="B102" s="41"/>
      <c r="C102" s="42"/>
      <c r="D102" s="228" t="s">
        <v>189</v>
      </c>
      <c r="E102" s="42"/>
      <c r="F102" s="229" t="s">
        <v>5712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189</v>
      </c>
      <c r="AU102" s="19" t="s">
        <v>82</v>
      </c>
    </row>
    <row r="103" s="2" customFormat="1" ht="16.5" customHeight="1">
      <c r="A103" s="40"/>
      <c r="B103" s="41"/>
      <c r="C103" s="215" t="s">
        <v>100</v>
      </c>
      <c r="D103" s="215" t="s">
        <v>182</v>
      </c>
      <c r="E103" s="216" t="s">
        <v>5714</v>
      </c>
      <c r="F103" s="217" t="s">
        <v>5715</v>
      </c>
      <c r="G103" s="218" t="s">
        <v>5709</v>
      </c>
      <c r="H103" s="219">
        <v>274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286</v>
      </c>
      <c r="AT103" s="226" t="s">
        <v>182</v>
      </c>
      <c r="AU103" s="226" t="s">
        <v>82</v>
      </c>
      <c r="AY103" s="19" t="s">
        <v>180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286</v>
      </c>
      <c r="BM103" s="226" t="s">
        <v>5716</v>
      </c>
    </row>
    <row r="104" s="2" customFormat="1">
      <c r="A104" s="40"/>
      <c r="B104" s="41"/>
      <c r="C104" s="42"/>
      <c r="D104" s="228" t="s">
        <v>189</v>
      </c>
      <c r="E104" s="42"/>
      <c r="F104" s="229" t="s">
        <v>5715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189</v>
      </c>
      <c r="AU104" s="19" t="s">
        <v>82</v>
      </c>
    </row>
    <row r="105" s="2" customFormat="1" ht="16.5" customHeight="1">
      <c r="A105" s="40"/>
      <c r="B105" s="41"/>
      <c r="C105" s="215" t="s">
        <v>187</v>
      </c>
      <c r="D105" s="215" t="s">
        <v>182</v>
      </c>
      <c r="E105" s="216" t="s">
        <v>5717</v>
      </c>
      <c r="F105" s="217" t="s">
        <v>5718</v>
      </c>
      <c r="G105" s="218" t="s">
        <v>5709</v>
      </c>
      <c r="H105" s="219">
        <v>180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43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286</v>
      </c>
      <c r="AT105" s="226" t="s">
        <v>182</v>
      </c>
      <c r="AU105" s="226" t="s">
        <v>82</v>
      </c>
      <c r="AY105" s="19" t="s">
        <v>180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286</v>
      </c>
      <c r="BM105" s="226" t="s">
        <v>5719</v>
      </c>
    </row>
    <row r="106" s="2" customFormat="1">
      <c r="A106" s="40"/>
      <c r="B106" s="41"/>
      <c r="C106" s="42"/>
      <c r="D106" s="228" t="s">
        <v>189</v>
      </c>
      <c r="E106" s="42"/>
      <c r="F106" s="229" t="s">
        <v>5718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189</v>
      </c>
      <c r="AU106" s="19" t="s">
        <v>82</v>
      </c>
    </row>
    <row r="107" s="2" customFormat="1" ht="16.5" customHeight="1">
      <c r="A107" s="40"/>
      <c r="B107" s="41"/>
      <c r="C107" s="215" t="s">
        <v>211</v>
      </c>
      <c r="D107" s="215" t="s">
        <v>182</v>
      </c>
      <c r="E107" s="216" t="s">
        <v>5720</v>
      </c>
      <c r="F107" s="217" t="s">
        <v>5721</v>
      </c>
      <c r="G107" s="218" t="s">
        <v>5709</v>
      </c>
      <c r="H107" s="219">
        <v>122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43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286</v>
      </c>
      <c r="AT107" s="226" t="s">
        <v>182</v>
      </c>
      <c r="AU107" s="226" t="s">
        <v>82</v>
      </c>
      <c r="AY107" s="19" t="s">
        <v>180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286</v>
      </c>
      <c r="BM107" s="226" t="s">
        <v>5722</v>
      </c>
    </row>
    <row r="108" s="2" customFormat="1">
      <c r="A108" s="40"/>
      <c r="B108" s="41"/>
      <c r="C108" s="42"/>
      <c r="D108" s="228" t="s">
        <v>189</v>
      </c>
      <c r="E108" s="42"/>
      <c r="F108" s="229" t="s">
        <v>5721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189</v>
      </c>
      <c r="AU108" s="19" t="s">
        <v>82</v>
      </c>
    </row>
    <row r="109" s="2" customFormat="1" ht="16.5" customHeight="1">
      <c r="A109" s="40"/>
      <c r="B109" s="41"/>
      <c r="C109" s="215" t="s">
        <v>217</v>
      </c>
      <c r="D109" s="215" t="s">
        <v>182</v>
      </c>
      <c r="E109" s="216" t="s">
        <v>5723</v>
      </c>
      <c r="F109" s="217" t="s">
        <v>5724</v>
      </c>
      <c r="G109" s="218" t="s">
        <v>5709</v>
      </c>
      <c r="H109" s="219">
        <v>52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43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286</v>
      </c>
      <c r="AT109" s="226" t="s">
        <v>182</v>
      </c>
      <c r="AU109" s="226" t="s">
        <v>82</v>
      </c>
      <c r="AY109" s="19" t="s">
        <v>180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286</v>
      </c>
      <c r="BM109" s="226" t="s">
        <v>5725</v>
      </c>
    </row>
    <row r="110" s="2" customFormat="1">
      <c r="A110" s="40"/>
      <c r="B110" s="41"/>
      <c r="C110" s="42"/>
      <c r="D110" s="228" t="s">
        <v>189</v>
      </c>
      <c r="E110" s="42"/>
      <c r="F110" s="229" t="s">
        <v>5724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189</v>
      </c>
      <c r="AU110" s="19" t="s">
        <v>82</v>
      </c>
    </row>
    <row r="111" s="2" customFormat="1" ht="16.5" customHeight="1">
      <c r="A111" s="40"/>
      <c r="B111" s="41"/>
      <c r="C111" s="215" t="s">
        <v>224</v>
      </c>
      <c r="D111" s="215" t="s">
        <v>182</v>
      </c>
      <c r="E111" s="216" t="s">
        <v>5726</v>
      </c>
      <c r="F111" s="217" t="s">
        <v>5727</v>
      </c>
      <c r="G111" s="218" t="s">
        <v>5709</v>
      </c>
      <c r="H111" s="219">
        <v>93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286</v>
      </c>
      <c r="AT111" s="226" t="s">
        <v>182</v>
      </c>
      <c r="AU111" s="226" t="s">
        <v>82</v>
      </c>
      <c r="AY111" s="19" t="s">
        <v>180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286</v>
      </c>
      <c r="BM111" s="226" t="s">
        <v>5728</v>
      </c>
    </row>
    <row r="112" s="2" customFormat="1">
      <c r="A112" s="40"/>
      <c r="B112" s="41"/>
      <c r="C112" s="42"/>
      <c r="D112" s="228" t="s">
        <v>189</v>
      </c>
      <c r="E112" s="42"/>
      <c r="F112" s="229" t="s">
        <v>5727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189</v>
      </c>
      <c r="AU112" s="19" t="s">
        <v>82</v>
      </c>
    </row>
    <row r="113" s="2" customFormat="1" ht="16.5" customHeight="1">
      <c r="A113" s="40"/>
      <c r="B113" s="41"/>
      <c r="C113" s="215" t="s">
        <v>232</v>
      </c>
      <c r="D113" s="215" t="s">
        <v>182</v>
      </c>
      <c r="E113" s="216" t="s">
        <v>5729</v>
      </c>
      <c r="F113" s="217" t="s">
        <v>5730</v>
      </c>
      <c r="G113" s="218" t="s">
        <v>5709</v>
      </c>
      <c r="H113" s="219">
        <v>31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286</v>
      </c>
      <c r="AT113" s="226" t="s">
        <v>182</v>
      </c>
      <c r="AU113" s="226" t="s">
        <v>82</v>
      </c>
      <c r="AY113" s="19" t="s">
        <v>180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286</v>
      </c>
      <c r="BM113" s="226" t="s">
        <v>5731</v>
      </c>
    </row>
    <row r="114" s="2" customFormat="1">
      <c r="A114" s="40"/>
      <c r="B114" s="41"/>
      <c r="C114" s="42"/>
      <c r="D114" s="228" t="s">
        <v>189</v>
      </c>
      <c r="E114" s="42"/>
      <c r="F114" s="229" t="s">
        <v>5730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189</v>
      </c>
      <c r="AU114" s="19" t="s">
        <v>82</v>
      </c>
    </row>
    <row r="115" s="2" customFormat="1" ht="16.5" customHeight="1">
      <c r="A115" s="40"/>
      <c r="B115" s="41"/>
      <c r="C115" s="215" t="s">
        <v>240</v>
      </c>
      <c r="D115" s="215" t="s">
        <v>182</v>
      </c>
      <c r="E115" s="216" t="s">
        <v>5732</v>
      </c>
      <c r="F115" s="217" t="s">
        <v>5733</v>
      </c>
      <c r="G115" s="218" t="s">
        <v>185</v>
      </c>
      <c r="H115" s="219">
        <v>8</v>
      </c>
      <c r="I115" s="220"/>
      <c r="J115" s="221">
        <f>ROUND(I115*H115,2)</f>
        <v>0</v>
      </c>
      <c r="K115" s="217" t="s">
        <v>19</v>
      </c>
      <c r="L115" s="46"/>
      <c r="M115" s="222" t="s">
        <v>19</v>
      </c>
      <c r="N115" s="223" t="s">
        <v>43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286</v>
      </c>
      <c r="AT115" s="226" t="s">
        <v>182</v>
      </c>
      <c r="AU115" s="226" t="s">
        <v>82</v>
      </c>
      <c r="AY115" s="19" t="s">
        <v>180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286</v>
      </c>
      <c r="BM115" s="226" t="s">
        <v>5734</v>
      </c>
    </row>
    <row r="116" s="2" customFormat="1">
      <c r="A116" s="40"/>
      <c r="B116" s="41"/>
      <c r="C116" s="42"/>
      <c r="D116" s="228" t="s">
        <v>189</v>
      </c>
      <c r="E116" s="42"/>
      <c r="F116" s="229" t="s">
        <v>5733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189</v>
      </c>
      <c r="AU116" s="19" t="s">
        <v>82</v>
      </c>
    </row>
    <row r="117" s="2" customFormat="1" ht="16.5" customHeight="1">
      <c r="A117" s="40"/>
      <c r="B117" s="41"/>
      <c r="C117" s="215" t="s">
        <v>247</v>
      </c>
      <c r="D117" s="215" t="s">
        <v>182</v>
      </c>
      <c r="E117" s="216" t="s">
        <v>5735</v>
      </c>
      <c r="F117" s="217" t="s">
        <v>5736</v>
      </c>
      <c r="G117" s="218" t="s">
        <v>5709</v>
      </c>
      <c r="H117" s="219">
        <v>933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286</v>
      </c>
      <c r="AT117" s="226" t="s">
        <v>182</v>
      </c>
      <c r="AU117" s="226" t="s">
        <v>82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286</v>
      </c>
      <c r="BM117" s="226" t="s">
        <v>5737</v>
      </c>
    </row>
    <row r="118" s="2" customFormat="1">
      <c r="A118" s="40"/>
      <c r="B118" s="41"/>
      <c r="C118" s="42"/>
      <c r="D118" s="228" t="s">
        <v>189</v>
      </c>
      <c r="E118" s="42"/>
      <c r="F118" s="229" t="s">
        <v>5736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189</v>
      </c>
      <c r="AU118" s="19" t="s">
        <v>82</v>
      </c>
    </row>
    <row r="119" s="2" customFormat="1" ht="16.5" customHeight="1">
      <c r="A119" s="40"/>
      <c r="B119" s="41"/>
      <c r="C119" s="215" t="s">
        <v>257</v>
      </c>
      <c r="D119" s="215" t="s">
        <v>182</v>
      </c>
      <c r="E119" s="216" t="s">
        <v>5738</v>
      </c>
      <c r="F119" s="217" t="s">
        <v>5739</v>
      </c>
      <c r="G119" s="218" t="s">
        <v>197</v>
      </c>
      <c r="H119" s="219">
        <v>14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286</v>
      </c>
      <c r="AT119" s="226" t="s">
        <v>182</v>
      </c>
      <c r="AU119" s="226" t="s">
        <v>82</v>
      </c>
      <c r="AY119" s="19" t="s">
        <v>180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286</v>
      </c>
      <c r="BM119" s="226" t="s">
        <v>5740</v>
      </c>
    </row>
    <row r="120" s="2" customFormat="1">
      <c r="A120" s="40"/>
      <c r="B120" s="41"/>
      <c r="C120" s="42"/>
      <c r="D120" s="228" t="s">
        <v>189</v>
      </c>
      <c r="E120" s="42"/>
      <c r="F120" s="229" t="s">
        <v>5741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189</v>
      </c>
      <c r="AU120" s="19" t="s">
        <v>82</v>
      </c>
    </row>
    <row r="121" s="2" customFormat="1" ht="16.5" customHeight="1">
      <c r="A121" s="40"/>
      <c r="B121" s="41"/>
      <c r="C121" s="215" t="s">
        <v>263</v>
      </c>
      <c r="D121" s="215" t="s">
        <v>182</v>
      </c>
      <c r="E121" s="216" t="s">
        <v>5742</v>
      </c>
      <c r="F121" s="217" t="s">
        <v>5743</v>
      </c>
      <c r="G121" s="218" t="s">
        <v>197</v>
      </c>
      <c r="H121" s="219">
        <v>4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286</v>
      </c>
      <c r="AT121" s="226" t="s">
        <v>182</v>
      </c>
      <c r="AU121" s="226" t="s">
        <v>82</v>
      </c>
      <c r="AY121" s="19" t="s">
        <v>180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286</v>
      </c>
      <c r="BM121" s="226" t="s">
        <v>5744</v>
      </c>
    </row>
    <row r="122" s="2" customFormat="1">
      <c r="A122" s="40"/>
      <c r="B122" s="41"/>
      <c r="C122" s="42"/>
      <c r="D122" s="228" t="s">
        <v>189</v>
      </c>
      <c r="E122" s="42"/>
      <c r="F122" s="229" t="s">
        <v>5743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189</v>
      </c>
      <c r="AU122" s="19" t="s">
        <v>82</v>
      </c>
    </row>
    <row r="123" s="2" customFormat="1" ht="16.5" customHeight="1">
      <c r="A123" s="40"/>
      <c r="B123" s="41"/>
      <c r="C123" s="215" t="s">
        <v>269</v>
      </c>
      <c r="D123" s="215" t="s">
        <v>182</v>
      </c>
      <c r="E123" s="216" t="s">
        <v>5745</v>
      </c>
      <c r="F123" s="217" t="s">
        <v>5746</v>
      </c>
      <c r="G123" s="218" t="s">
        <v>3347</v>
      </c>
      <c r="H123" s="293"/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43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286</v>
      </c>
      <c r="AT123" s="226" t="s">
        <v>182</v>
      </c>
      <c r="AU123" s="226" t="s">
        <v>82</v>
      </c>
      <c r="AY123" s="19" t="s">
        <v>180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286</v>
      </c>
      <c r="BM123" s="226" t="s">
        <v>5747</v>
      </c>
    </row>
    <row r="124" s="2" customFormat="1">
      <c r="A124" s="40"/>
      <c r="B124" s="41"/>
      <c r="C124" s="42"/>
      <c r="D124" s="228" t="s">
        <v>189</v>
      </c>
      <c r="E124" s="42"/>
      <c r="F124" s="229" t="s">
        <v>5746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189</v>
      </c>
      <c r="AU124" s="19" t="s">
        <v>82</v>
      </c>
    </row>
    <row r="125" s="2" customFormat="1" ht="16.5" customHeight="1">
      <c r="A125" s="40"/>
      <c r="B125" s="41"/>
      <c r="C125" s="215" t="s">
        <v>275</v>
      </c>
      <c r="D125" s="215" t="s">
        <v>182</v>
      </c>
      <c r="E125" s="216" t="s">
        <v>5748</v>
      </c>
      <c r="F125" s="217" t="s">
        <v>5749</v>
      </c>
      <c r="G125" s="218" t="s">
        <v>3347</v>
      </c>
      <c r="H125" s="293"/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286</v>
      </c>
      <c r="AT125" s="226" t="s">
        <v>182</v>
      </c>
      <c r="AU125" s="226" t="s">
        <v>82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286</v>
      </c>
      <c r="BM125" s="226" t="s">
        <v>5750</v>
      </c>
    </row>
    <row r="126" s="2" customFormat="1">
      <c r="A126" s="40"/>
      <c r="B126" s="41"/>
      <c r="C126" s="42"/>
      <c r="D126" s="228" t="s">
        <v>189</v>
      </c>
      <c r="E126" s="42"/>
      <c r="F126" s="229" t="s">
        <v>5749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189</v>
      </c>
      <c r="AU126" s="19" t="s">
        <v>82</v>
      </c>
    </row>
    <row r="127" s="12" customFormat="1" ht="22.8" customHeight="1">
      <c r="A127" s="12"/>
      <c r="B127" s="199"/>
      <c r="C127" s="200"/>
      <c r="D127" s="201" t="s">
        <v>71</v>
      </c>
      <c r="E127" s="213" t="s">
        <v>5751</v>
      </c>
      <c r="F127" s="213" t="s">
        <v>5752</v>
      </c>
      <c r="G127" s="200"/>
      <c r="H127" s="200"/>
      <c r="I127" s="203"/>
      <c r="J127" s="214">
        <f>BK127</f>
        <v>0</v>
      </c>
      <c r="K127" s="200"/>
      <c r="L127" s="205"/>
      <c r="M127" s="206"/>
      <c r="N127" s="207"/>
      <c r="O127" s="207"/>
      <c r="P127" s="208">
        <f>SUM(P128:P153)</f>
        <v>0</v>
      </c>
      <c r="Q127" s="207"/>
      <c r="R127" s="208">
        <f>SUM(R128:R153)</f>
        <v>0</v>
      </c>
      <c r="S127" s="207"/>
      <c r="T127" s="209">
        <f>SUM(T128:T153)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0" t="s">
        <v>82</v>
      </c>
      <c r="AT127" s="211" t="s">
        <v>71</v>
      </c>
      <c r="AU127" s="211" t="s">
        <v>80</v>
      </c>
      <c r="AY127" s="210" t="s">
        <v>180</v>
      </c>
      <c r="BK127" s="212">
        <f>SUM(BK128:BK153)</f>
        <v>0</v>
      </c>
    </row>
    <row r="128" s="2" customFormat="1" ht="16.5" customHeight="1">
      <c r="A128" s="40"/>
      <c r="B128" s="41"/>
      <c r="C128" s="215" t="s">
        <v>8</v>
      </c>
      <c r="D128" s="215" t="s">
        <v>182</v>
      </c>
      <c r="E128" s="216" t="s">
        <v>5753</v>
      </c>
      <c r="F128" s="217" t="s">
        <v>5754</v>
      </c>
      <c r="G128" s="218" t="s">
        <v>387</v>
      </c>
      <c r="H128" s="219">
        <v>1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286</v>
      </c>
      <c r="AT128" s="226" t="s">
        <v>182</v>
      </c>
      <c r="AU128" s="226" t="s">
        <v>82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286</v>
      </c>
      <c r="BM128" s="226" t="s">
        <v>5755</v>
      </c>
    </row>
    <row r="129" s="2" customFormat="1">
      <c r="A129" s="40"/>
      <c r="B129" s="41"/>
      <c r="C129" s="42"/>
      <c r="D129" s="228" t="s">
        <v>189</v>
      </c>
      <c r="E129" s="42"/>
      <c r="F129" s="229" t="s">
        <v>5756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189</v>
      </c>
      <c r="AU129" s="19" t="s">
        <v>82</v>
      </c>
    </row>
    <row r="130" s="2" customFormat="1" ht="24.15" customHeight="1">
      <c r="A130" s="40"/>
      <c r="B130" s="41"/>
      <c r="C130" s="215" t="s">
        <v>286</v>
      </c>
      <c r="D130" s="215" t="s">
        <v>182</v>
      </c>
      <c r="E130" s="216" t="s">
        <v>5757</v>
      </c>
      <c r="F130" s="217" t="s">
        <v>5758</v>
      </c>
      <c r="G130" s="218" t="s">
        <v>387</v>
      </c>
      <c r="H130" s="219">
        <v>3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286</v>
      </c>
      <c r="AT130" s="226" t="s">
        <v>182</v>
      </c>
      <c r="AU130" s="226" t="s">
        <v>82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286</v>
      </c>
      <c r="BM130" s="226" t="s">
        <v>5759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5758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82</v>
      </c>
    </row>
    <row r="132" s="2" customFormat="1" ht="16.5" customHeight="1">
      <c r="A132" s="40"/>
      <c r="B132" s="41"/>
      <c r="C132" s="215" t="s">
        <v>292</v>
      </c>
      <c r="D132" s="215" t="s">
        <v>182</v>
      </c>
      <c r="E132" s="216" t="s">
        <v>5760</v>
      </c>
      <c r="F132" s="217" t="s">
        <v>5761</v>
      </c>
      <c r="G132" s="218" t="s">
        <v>3685</v>
      </c>
      <c r="H132" s="219">
        <v>1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286</v>
      </c>
      <c r="AT132" s="226" t="s">
        <v>182</v>
      </c>
      <c r="AU132" s="226" t="s">
        <v>82</v>
      </c>
      <c r="AY132" s="19" t="s">
        <v>180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286</v>
      </c>
      <c r="BM132" s="226" t="s">
        <v>5762</v>
      </c>
    </row>
    <row r="133" s="2" customFormat="1">
      <c r="A133" s="40"/>
      <c r="B133" s="41"/>
      <c r="C133" s="42"/>
      <c r="D133" s="228" t="s">
        <v>189</v>
      </c>
      <c r="E133" s="42"/>
      <c r="F133" s="229" t="s">
        <v>5761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189</v>
      </c>
      <c r="AU133" s="19" t="s">
        <v>82</v>
      </c>
    </row>
    <row r="134" s="2" customFormat="1" ht="16.5" customHeight="1">
      <c r="A134" s="40"/>
      <c r="B134" s="41"/>
      <c r="C134" s="215" t="s">
        <v>298</v>
      </c>
      <c r="D134" s="215" t="s">
        <v>182</v>
      </c>
      <c r="E134" s="216" t="s">
        <v>5763</v>
      </c>
      <c r="F134" s="217" t="s">
        <v>5764</v>
      </c>
      <c r="G134" s="218" t="s">
        <v>5765</v>
      </c>
      <c r="H134" s="219">
        <v>1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43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286</v>
      </c>
      <c r="AT134" s="226" t="s">
        <v>182</v>
      </c>
      <c r="AU134" s="226" t="s">
        <v>82</v>
      </c>
      <c r="AY134" s="19" t="s">
        <v>180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286</v>
      </c>
      <c r="BM134" s="226" t="s">
        <v>5766</v>
      </c>
    </row>
    <row r="135" s="2" customFormat="1">
      <c r="A135" s="40"/>
      <c r="B135" s="41"/>
      <c r="C135" s="42"/>
      <c r="D135" s="228" t="s">
        <v>189</v>
      </c>
      <c r="E135" s="42"/>
      <c r="F135" s="229" t="s">
        <v>5767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189</v>
      </c>
      <c r="AU135" s="19" t="s">
        <v>82</v>
      </c>
    </row>
    <row r="136" s="2" customFormat="1" ht="16.5" customHeight="1">
      <c r="A136" s="40"/>
      <c r="B136" s="41"/>
      <c r="C136" s="215" t="s">
        <v>305</v>
      </c>
      <c r="D136" s="215" t="s">
        <v>182</v>
      </c>
      <c r="E136" s="216" t="s">
        <v>5768</v>
      </c>
      <c r="F136" s="217" t="s">
        <v>5769</v>
      </c>
      <c r="G136" s="218" t="s">
        <v>5765</v>
      </c>
      <c r="H136" s="219">
        <v>1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43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286</v>
      </c>
      <c r="AT136" s="226" t="s">
        <v>182</v>
      </c>
      <c r="AU136" s="226" t="s">
        <v>82</v>
      </c>
      <c r="AY136" s="19" t="s">
        <v>180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286</v>
      </c>
      <c r="BM136" s="226" t="s">
        <v>5770</v>
      </c>
    </row>
    <row r="137" s="2" customFormat="1">
      <c r="A137" s="40"/>
      <c r="B137" s="41"/>
      <c r="C137" s="42"/>
      <c r="D137" s="228" t="s">
        <v>189</v>
      </c>
      <c r="E137" s="42"/>
      <c r="F137" s="229" t="s">
        <v>5771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189</v>
      </c>
      <c r="AU137" s="19" t="s">
        <v>82</v>
      </c>
    </row>
    <row r="138" s="2" customFormat="1" ht="16.5" customHeight="1">
      <c r="A138" s="40"/>
      <c r="B138" s="41"/>
      <c r="C138" s="215" t="s">
        <v>311</v>
      </c>
      <c r="D138" s="215" t="s">
        <v>182</v>
      </c>
      <c r="E138" s="216" t="s">
        <v>5772</v>
      </c>
      <c r="F138" s="217" t="s">
        <v>5773</v>
      </c>
      <c r="G138" s="218" t="s">
        <v>197</v>
      </c>
      <c r="H138" s="219">
        <v>1</v>
      </c>
      <c r="I138" s="220"/>
      <c r="J138" s="221">
        <f>ROUND(I138*H138,2)</f>
        <v>0</v>
      </c>
      <c r="K138" s="217" t="s">
        <v>19</v>
      </c>
      <c r="L138" s="46"/>
      <c r="M138" s="222" t="s">
        <v>19</v>
      </c>
      <c r="N138" s="223" t="s">
        <v>43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286</v>
      </c>
      <c r="AT138" s="226" t="s">
        <v>182</v>
      </c>
      <c r="AU138" s="226" t="s">
        <v>82</v>
      </c>
      <c r="AY138" s="19" t="s">
        <v>180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286</v>
      </c>
      <c r="BM138" s="226" t="s">
        <v>5774</v>
      </c>
    </row>
    <row r="139" s="2" customFormat="1">
      <c r="A139" s="40"/>
      <c r="B139" s="41"/>
      <c r="C139" s="42"/>
      <c r="D139" s="228" t="s">
        <v>189</v>
      </c>
      <c r="E139" s="42"/>
      <c r="F139" s="229" t="s">
        <v>5773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189</v>
      </c>
      <c r="AU139" s="19" t="s">
        <v>82</v>
      </c>
    </row>
    <row r="140" s="2" customFormat="1" ht="16.5" customHeight="1">
      <c r="A140" s="40"/>
      <c r="B140" s="41"/>
      <c r="C140" s="215" t="s">
        <v>7</v>
      </c>
      <c r="D140" s="215" t="s">
        <v>182</v>
      </c>
      <c r="E140" s="216" t="s">
        <v>5775</v>
      </c>
      <c r="F140" s="217" t="s">
        <v>5776</v>
      </c>
      <c r="G140" s="218" t="s">
        <v>197</v>
      </c>
      <c r="H140" s="219">
        <v>1</v>
      </c>
      <c r="I140" s="220"/>
      <c r="J140" s="221">
        <f>ROUND(I140*H140,2)</f>
        <v>0</v>
      </c>
      <c r="K140" s="217" t="s">
        <v>19</v>
      </c>
      <c r="L140" s="46"/>
      <c r="M140" s="222" t="s">
        <v>19</v>
      </c>
      <c r="N140" s="223" t="s">
        <v>43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286</v>
      </c>
      <c r="AT140" s="226" t="s">
        <v>182</v>
      </c>
      <c r="AU140" s="226" t="s">
        <v>82</v>
      </c>
      <c r="AY140" s="19" t="s">
        <v>180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286</v>
      </c>
      <c r="BM140" s="226" t="s">
        <v>5777</v>
      </c>
    </row>
    <row r="141" s="2" customFormat="1">
      <c r="A141" s="40"/>
      <c r="B141" s="41"/>
      <c r="C141" s="42"/>
      <c r="D141" s="228" t="s">
        <v>189</v>
      </c>
      <c r="E141" s="42"/>
      <c r="F141" s="229" t="s">
        <v>5776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189</v>
      </c>
      <c r="AU141" s="19" t="s">
        <v>82</v>
      </c>
    </row>
    <row r="142" s="2" customFormat="1" ht="16.5" customHeight="1">
      <c r="A142" s="40"/>
      <c r="B142" s="41"/>
      <c r="C142" s="215" t="s">
        <v>322</v>
      </c>
      <c r="D142" s="215" t="s">
        <v>182</v>
      </c>
      <c r="E142" s="216" t="s">
        <v>5778</v>
      </c>
      <c r="F142" s="217" t="s">
        <v>5779</v>
      </c>
      <c r="G142" s="218" t="s">
        <v>3685</v>
      </c>
      <c r="H142" s="219">
        <v>2</v>
      </c>
      <c r="I142" s="220"/>
      <c r="J142" s="221">
        <f>ROUND(I142*H142,2)</f>
        <v>0</v>
      </c>
      <c r="K142" s="217" t="s">
        <v>19</v>
      </c>
      <c r="L142" s="46"/>
      <c r="M142" s="222" t="s">
        <v>19</v>
      </c>
      <c r="N142" s="223" t="s">
        <v>43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286</v>
      </c>
      <c r="AT142" s="226" t="s">
        <v>182</v>
      </c>
      <c r="AU142" s="226" t="s">
        <v>82</v>
      </c>
      <c r="AY142" s="19" t="s">
        <v>180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286</v>
      </c>
      <c r="BM142" s="226" t="s">
        <v>5780</v>
      </c>
    </row>
    <row r="143" s="2" customFormat="1">
      <c r="A143" s="40"/>
      <c r="B143" s="41"/>
      <c r="C143" s="42"/>
      <c r="D143" s="228" t="s">
        <v>189</v>
      </c>
      <c r="E143" s="42"/>
      <c r="F143" s="229" t="s">
        <v>5779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189</v>
      </c>
      <c r="AU143" s="19" t="s">
        <v>82</v>
      </c>
    </row>
    <row r="144" s="2" customFormat="1" ht="16.5" customHeight="1">
      <c r="A144" s="40"/>
      <c r="B144" s="41"/>
      <c r="C144" s="215" t="s">
        <v>328</v>
      </c>
      <c r="D144" s="215" t="s">
        <v>182</v>
      </c>
      <c r="E144" s="216" t="s">
        <v>5781</v>
      </c>
      <c r="F144" s="217" t="s">
        <v>5782</v>
      </c>
      <c r="G144" s="218" t="s">
        <v>3685</v>
      </c>
      <c r="H144" s="219">
        <v>1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286</v>
      </c>
      <c r="AT144" s="226" t="s">
        <v>182</v>
      </c>
      <c r="AU144" s="226" t="s">
        <v>82</v>
      </c>
      <c r="AY144" s="19" t="s">
        <v>180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286</v>
      </c>
      <c r="BM144" s="226" t="s">
        <v>5783</v>
      </c>
    </row>
    <row r="145" s="2" customFormat="1">
      <c r="A145" s="40"/>
      <c r="B145" s="41"/>
      <c r="C145" s="42"/>
      <c r="D145" s="228" t="s">
        <v>189</v>
      </c>
      <c r="E145" s="42"/>
      <c r="F145" s="229" t="s">
        <v>5782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189</v>
      </c>
      <c r="AU145" s="19" t="s">
        <v>82</v>
      </c>
    </row>
    <row r="146" s="2" customFormat="1" ht="16.5" customHeight="1">
      <c r="A146" s="40"/>
      <c r="B146" s="41"/>
      <c r="C146" s="215" t="s">
        <v>334</v>
      </c>
      <c r="D146" s="215" t="s">
        <v>182</v>
      </c>
      <c r="E146" s="216" t="s">
        <v>5784</v>
      </c>
      <c r="F146" s="217" t="s">
        <v>5785</v>
      </c>
      <c r="G146" s="218" t="s">
        <v>2304</v>
      </c>
      <c r="H146" s="219">
        <v>2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286</v>
      </c>
      <c r="AT146" s="226" t="s">
        <v>182</v>
      </c>
      <c r="AU146" s="226" t="s">
        <v>82</v>
      </c>
      <c r="AY146" s="19" t="s">
        <v>180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286</v>
      </c>
      <c r="BM146" s="226" t="s">
        <v>5786</v>
      </c>
    </row>
    <row r="147" s="2" customFormat="1">
      <c r="A147" s="40"/>
      <c r="B147" s="41"/>
      <c r="C147" s="42"/>
      <c r="D147" s="228" t="s">
        <v>189</v>
      </c>
      <c r="E147" s="42"/>
      <c r="F147" s="229" t="s">
        <v>5785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189</v>
      </c>
      <c r="AU147" s="19" t="s">
        <v>82</v>
      </c>
    </row>
    <row r="148" s="2" customFormat="1" ht="16.5" customHeight="1">
      <c r="A148" s="40"/>
      <c r="B148" s="41"/>
      <c r="C148" s="215" t="s">
        <v>341</v>
      </c>
      <c r="D148" s="215" t="s">
        <v>182</v>
      </c>
      <c r="E148" s="216" t="s">
        <v>5787</v>
      </c>
      <c r="F148" s="217" t="s">
        <v>5788</v>
      </c>
      <c r="G148" s="218" t="s">
        <v>235</v>
      </c>
      <c r="H148" s="219">
        <v>6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286</v>
      </c>
      <c r="AT148" s="226" t="s">
        <v>182</v>
      </c>
      <c r="AU148" s="226" t="s">
        <v>82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286</v>
      </c>
      <c r="BM148" s="226" t="s">
        <v>5789</v>
      </c>
    </row>
    <row r="149" s="2" customFormat="1">
      <c r="A149" s="40"/>
      <c r="B149" s="41"/>
      <c r="C149" s="42"/>
      <c r="D149" s="228" t="s">
        <v>189</v>
      </c>
      <c r="E149" s="42"/>
      <c r="F149" s="229" t="s">
        <v>5788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189</v>
      </c>
      <c r="AU149" s="19" t="s">
        <v>82</v>
      </c>
    </row>
    <row r="150" s="2" customFormat="1" ht="16.5" customHeight="1">
      <c r="A150" s="40"/>
      <c r="B150" s="41"/>
      <c r="C150" s="215" t="s">
        <v>354</v>
      </c>
      <c r="D150" s="215" t="s">
        <v>182</v>
      </c>
      <c r="E150" s="216" t="s">
        <v>5790</v>
      </c>
      <c r="F150" s="217" t="s">
        <v>5791</v>
      </c>
      <c r="G150" s="218" t="s">
        <v>3347</v>
      </c>
      <c r="H150" s="293"/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43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286</v>
      </c>
      <c r="AT150" s="226" t="s">
        <v>182</v>
      </c>
      <c r="AU150" s="226" t="s">
        <v>82</v>
      </c>
      <c r="AY150" s="19" t="s">
        <v>180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286</v>
      </c>
      <c r="BM150" s="226" t="s">
        <v>5792</v>
      </c>
    </row>
    <row r="151" s="2" customFormat="1">
      <c r="A151" s="40"/>
      <c r="B151" s="41"/>
      <c r="C151" s="42"/>
      <c r="D151" s="228" t="s">
        <v>189</v>
      </c>
      <c r="E151" s="42"/>
      <c r="F151" s="229" t="s">
        <v>5791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189</v>
      </c>
      <c r="AU151" s="19" t="s">
        <v>82</v>
      </c>
    </row>
    <row r="152" s="2" customFormat="1" ht="16.5" customHeight="1">
      <c r="A152" s="40"/>
      <c r="B152" s="41"/>
      <c r="C152" s="215" t="s">
        <v>364</v>
      </c>
      <c r="D152" s="215" t="s">
        <v>182</v>
      </c>
      <c r="E152" s="216" t="s">
        <v>5793</v>
      </c>
      <c r="F152" s="217" t="s">
        <v>5794</v>
      </c>
      <c r="G152" s="218" t="s">
        <v>3347</v>
      </c>
      <c r="H152" s="293"/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43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286</v>
      </c>
      <c r="AT152" s="226" t="s">
        <v>182</v>
      </c>
      <c r="AU152" s="226" t="s">
        <v>82</v>
      </c>
      <c r="AY152" s="19" t="s">
        <v>180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286</v>
      </c>
      <c r="BM152" s="226" t="s">
        <v>5795</v>
      </c>
    </row>
    <row r="153" s="2" customFormat="1">
      <c r="A153" s="40"/>
      <c r="B153" s="41"/>
      <c r="C153" s="42"/>
      <c r="D153" s="228" t="s">
        <v>189</v>
      </c>
      <c r="E153" s="42"/>
      <c r="F153" s="229" t="s">
        <v>5794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189</v>
      </c>
      <c r="AU153" s="19" t="s">
        <v>82</v>
      </c>
    </row>
    <row r="154" s="12" customFormat="1" ht="22.8" customHeight="1">
      <c r="A154" s="12"/>
      <c r="B154" s="199"/>
      <c r="C154" s="200"/>
      <c r="D154" s="201" t="s">
        <v>71</v>
      </c>
      <c r="E154" s="213" t="s">
        <v>5796</v>
      </c>
      <c r="F154" s="213" t="s">
        <v>5797</v>
      </c>
      <c r="G154" s="200"/>
      <c r="H154" s="200"/>
      <c r="I154" s="203"/>
      <c r="J154" s="214">
        <f>BK154</f>
        <v>0</v>
      </c>
      <c r="K154" s="200"/>
      <c r="L154" s="205"/>
      <c r="M154" s="206"/>
      <c r="N154" s="207"/>
      <c r="O154" s="207"/>
      <c r="P154" s="208">
        <f>SUM(P155:P254)</f>
        <v>0</v>
      </c>
      <c r="Q154" s="207"/>
      <c r="R154" s="208">
        <f>SUM(R155:R254)</f>
        <v>0</v>
      </c>
      <c r="S154" s="207"/>
      <c r="T154" s="209">
        <f>SUM(T155:T254)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0" t="s">
        <v>82</v>
      </c>
      <c r="AT154" s="211" t="s">
        <v>71</v>
      </c>
      <c r="AU154" s="211" t="s">
        <v>80</v>
      </c>
      <c r="AY154" s="210" t="s">
        <v>180</v>
      </c>
      <c r="BK154" s="212">
        <f>SUM(BK155:BK254)</f>
        <v>0</v>
      </c>
    </row>
    <row r="155" s="2" customFormat="1" ht="16.5" customHeight="1">
      <c r="A155" s="40"/>
      <c r="B155" s="41"/>
      <c r="C155" s="215" t="s">
        <v>370</v>
      </c>
      <c r="D155" s="215" t="s">
        <v>182</v>
      </c>
      <c r="E155" s="216" t="s">
        <v>5798</v>
      </c>
      <c r="F155" s="217" t="s">
        <v>5799</v>
      </c>
      <c r="G155" s="218" t="s">
        <v>197</v>
      </c>
      <c r="H155" s="219">
        <v>34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286</v>
      </c>
      <c r="AT155" s="226" t="s">
        <v>182</v>
      </c>
      <c r="AU155" s="226" t="s">
        <v>82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286</v>
      </c>
      <c r="BM155" s="226" t="s">
        <v>5800</v>
      </c>
    </row>
    <row r="156" s="2" customFormat="1">
      <c r="A156" s="40"/>
      <c r="B156" s="41"/>
      <c r="C156" s="42"/>
      <c r="D156" s="228" t="s">
        <v>189</v>
      </c>
      <c r="E156" s="42"/>
      <c r="F156" s="229" t="s">
        <v>5799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189</v>
      </c>
      <c r="AU156" s="19" t="s">
        <v>82</v>
      </c>
    </row>
    <row r="157" s="2" customFormat="1" ht="16.5" customHeight="1">
      <c r="A157" s="40"/>
      <c r="B157" s="41"/>
      <c r="C157" s="215" t="s">
        <v>384</v>
      </c>
      <c r="D157" s="215" t="s">
        <v>182</v>
      </c>
      <c r="E157" s="216" t="s">
        <v>5801</v>
      </c>
      <c r="F157" s="217" t="s">
        <v>5802</v>
      </c>
      <c r="G157" s="218" t="s">
        <v>2304</v>
      </c>
      <c r="H157" s="219">
        <v>34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286</v>
      </c>
      <c r="AT157" s="226" t="s">
        <v>182</v>
      </c>
      <c r="AU157" s="226" t="s">
        <v>82</v>
      </c>
      <c r="AY157" s="19" t="s">
        <v>180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286</v>
      </c>
      <c r="BM157" s="226" t="s">
        <v>5803</v>
      </c>
    </row>
    <row r="158" s="2" customFormat="1">
      <c r="A158" s="40"/>
      <c r="B158" s="41"/>
      <c r="C158" s="42"/>
      <c r="D158" s="228" t="s">
        <v>189</v>
      </c>
      <c r="E158" s="42"/>
      <c r="F158" s="229" t="s">
        <v>5802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189</v>
      </c>
      <c r="AU158" s="19" t="s">
        <v>82</v>
      </c>
    </row>
    <row r="159" s="2" customFormat="1" ht="33" customHeight="1">
      <c r="A159" s="40"/>
      <c r="B159" s="41"/>
      <c r="C159" s="215" t="s">
        <v>389</v>
      </c>
      <c r="D159" s="215" t="s">
        <v>182</v>
      </c>
      <c r="E159" s="216" t="s">
        <v>5804</v>
      </c>
      <c r="F159" s="217" t="s">
        <v>5805</v>
      </c>
      <c r="G159" s="218" t="s">
        <v>5806</v>
      </c>
      <c r="H159" s="219">
        <v>100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43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286</v>
      </c>
      <c r="AT159" s="226" t="s">
        <v>182</v>
      </c>
      <c r="AU159" s="226" t="s">
        <v>82</v>
      </c>
      <c r="AY159" s="19" t="s">
        <v>180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286</v>
      </c>
      <c r="BM159" s="226" t="s">
        <v>5807</v>
      </c>
    </row>
    <row r="160" s="2" customFormat="1">
      <c r="A160" s="40"/>
      <c r="B160" s="41"/>
      <c r="C160" s="42"/>
      <c r="D160" s="228" t="s">
        <v>189</v>
      </c>
      <c r="E160" s="42"/>
      <c r="F160" s="229" t="s">
        <v>5808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189</v>
      </c>
      <c r="AU160" s="19" t="s">
        <v>82</v>
      </c>
    </row>
    <row r="161" s="2" customFormat="1" ht="16.5" customHeight="1">
      <c r="A161" s="40"/>
      <c r="B161" s="41"/>
      <c r="C161" s="215" t="s">
        <v>393</v>
      </c>
      <c r="D161" s="215" t="s">
        <v>182</v>
      </c>
      <c r="E161" s="216" t="s">
        <v>5809</v>
      </c>
      <c r="F161" s="217" t="s">
        <v>5810</v>
      </c>
      <c r="G161" s="218" t="s">
        <v>3685</v>
      </c>
      <c r="H161" s="219">
        <v>1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43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286</v>
      </c>
      <c r="AT161" s="226" t="s">
        <v>182</v>
      </c>
      <c r="AU161" s="226" t="s">
        <v>82</v>
      </c>
      <c r="AY161" s="19" t="s">
        <v>180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286</v>
      </c>
      <c r="BM161" s="226" t="s">
        <v>5811</v>
      </c>
    </row>
    <row r="162" s="2" customFormat="1">
      <c r="A162" s="40"/>
      <c r="B162" s="41"/>
      <c r="C162" s="42"/>
      <c r="D162" s="228" t="s">
        <v>189</v>
      </c>
      <c r="E162" s="42"/>
      <c r="F162" s="229" t="s">
        <v>5810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189</v>
      </c>
      <c r="AU162" s="19" t="s">
        <v>82</v>
      </c>
    </row>
    <row r="163" s="2" customFormat="1" ht="16.5" customHeight="1">
      <c r="A163" s="40"/>
      <c r="B163" s="41"/>
      <c r="C163" s="215" t="s">
        <v>398</v>
      </c>
      <c r="D163" s="215" t="s">
        <v>182</v>
      </c>
      <c r="E163" s="216" t="s">
        <v>5812</v>
      </c>
      <c r="F163" s="217" t="s">
        <v>5813</v>
      </c>
      <c r="G163" s="218" t="s">
        <v>387</v>
      </c>
      <c r="H163" s="219">
        <v>2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43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286</v>
      </c>
      <c r="AT163" s="226" t="s">
        <v>182</v>
      </c>
      <c r="AU163" s="226" t="s">
        <v>82</v>
      </c>
      <c r="AY163" s="19" t="s">
        <v>180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286</v>
      </c>
      <c r="BM163" s="226" t="s">
        <v>5814</v>
      </c>
    </row>
    <row r="164" s="2" customFormat="1">
      <c r="A164" s="40"/>
      <c r="B164" s="41"/>
      <c r="C164" s="42"/>
      <c r="D164" s="228" t="s">
        <v>189</v>
      </c>
      <c r="E164" s="42"/>
      <c r="F164" s="229" t="s">
        <v>5813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189</v>
      </c>
      <c r="AU164" s="19" t="s">
        <v>82</v>
      </c>
    </row>
    <row r="165" s="2" customFormat="1" ht="16.5" customHeight="1">
      <c r="A165" s="40"/>
      <c r="B165" s="41"/>
      <c r="C165" s="215" t="s">
        <v>402</v>
      </c>
      <c r="D165" s="215" t="s">
        <v>182</v>
      </c>
      <c r="E165" s="216" t="s">
        <v>5815</v>
      </c>
      <c r="F165" s="217" t="s">
        <v>5816</v>
      </c>
      <c r="G165" s="218" t="s">
        <v>387</v>
      </c>
      <c r="H165" s="219">
        <v>4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43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286</v>
      </c>
      <c r="AT165" s="226" t="s">
        <v>182</v>
      </c>
      <c r="AU165" s="226" t="s">
        <v>82</v>
      </c>
      <c r="AY165" s="19" t="s">
        <v>180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286</v>
      </c>
      <c r="BM165" s="226" t="s">
        <v>5817</v>
      </c>
    </row>
    <row r="166" s="2" customFormat="1">
      <c r="A166" s="40"/>
      <c r="B166" s="41"/>
      <c r="C166" s="42"/>
      <c r="D166" s="228" t="s">
        <v>189</v>
      </c>
      <c r="E166" s="42"/>
      <c r="F166" s="229" t="s">
        <v>5816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189</v>
      </c>
      <c r="AU166" s="19" t="s">
        <v>82</v>
      </c>
    </row>
    <row r="167" s="2" customFormat="1" ht="16.5" customHeight="1">
      <c r="A167" s="40"/>
      <c r="B167" s="41"/>
      <c r="C167" s="215" t="s">
        <v>406</v>
      </c>
      <c r="D167" s="215" t="s">
        <v>182</v>
      </c>
      <c r="E167" s="216" t="s">
        <v>5818</v>
      </c>
      <c r="F167" s="217" t="s">
        <v>5819</v>
      </c>
      <c r="G167" s="218" t="s">
        <v>387</v>
      </c>
      <c r="H167" s="219">
        <v>1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286</v>
      </c>
      <c r="AT167" s="226" t="s">
        <v>182</v>
      </c>
      <c r="AU167" s="226" t="s">
        <v>82</v>
      </c>
      <c r="AY167" s="19" t="s">
        <v>180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286</v>
      </c>
      <c r="BM167" s="226" t="s">
        <v>5820</v>
      </c>
    </row>
    <row r="168" s="2" customFormat="1">
      <c r="A168" s="40"/>
      <c r="B168" s="41"/>
      <c r="C168" s="42"/>
      <c r="D168" s="228" t="s">
        <v>189</v>
      </c>
      <c r="E168" s="42"/>
      <c r="F168" s="229" t="s">
        <v>5819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189</v>
      </c>
      <c r="AU168" s="19" t="s">
        <v>82</v>
      </c>
    </row>
    <row r="169" s="2" customFormat="1" ht="16.5" customHeight="1">
      <c r="A169" s="40"/>
      <c r="B169" s="41"/>
      <c r="C169" s="215" t="s">
        <v>412</v>
      </c>
      <c r="D169" s="215" t="s">
        <v>182</v>
      </c>
      <c r="E169" s="216" t="s">
        <v>5821</v>
      </c>
      <c r="F169" s="217" t="s">
        <v>5822</v>
      </c>
      <c r="G169" s="218" t="s">
        <v>387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286</v>
      </c>
      <c r="AT169" s="226" t="s">
        <v>182</v>
      </c>
      <c r="AU169" s="226" t="s">
        <v>82</v>
      </c>
      <c r="AY169" s="19" t="s">
        <v>180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286</v>
      </c>
      <c r="BM169" s="226" t="s">
        <v>5823</v>
      </c>
    </row>
    <row r="170" s="2" customFormat="1">
      <c r="A170" s="40"/>
      <c r="B170" s="41"/>
      <c r="C170" s="42"/>
      <c r="D170" s="228" t="s">
        <v>189</v>
      </c>
      <c r="E170" s="42"/>
      <c r="F170" s="229" t="s">
        <v>5822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189</v>
      </c>
      <c r="AU170" s="19" t="s">
        <v>82</v>
      </c>
    </row>
    <row r="171" s="2" customFormat="1" ht="16.5" customHeight="1">
      <c r="A171" s="40"/>
      <c r="B171" s="41"/>
      <c r="C171" s="215" t="s">
        <v>418</v>
      </c>
      <c r="D171" s="215" t="s">
        <v>182</v>
      </c>
      <c r="E171" s="216" t="s">
        <v>5824</v>
      </c>
      <c r="F171" s="217" t="s">
        <v>5825</v>
      </c>
      <c r="G171" s="218" t="s">
        <v>387</v>
      </c>
      <c r="H171" s="219">
        <v>1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286</v>
      </c>
      <c r="AT171" s="226" t="s">
        <v>182</v>
      </c>
      <c r="AU171" s="226" t="s">
        <v>82</v>
      </c>
      <c r="AY171" s="19" t="s">
        <v>180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286</v>
      </c>
      <c r="BM171" s="226" t="s">
        <v>5826</v>
      </c>
    </row>
    <row r="172" s="2" customFormat="1">
      <c r="A172" s="40"/>
      <c r="B172" s="41"/>
      <c r="C172" s="42"/>
      <c r="D172" s="228" t="s">
        <v>189</v>
      </c>
      <c r="E172" s="42"/>
      <c r="F172" s="229" t="s">
        <v>5825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189</v>
      </c>
      <c r="AU172" s="19" t="s">
        <v>82</v>
      </c>
    </row>
    <row r="173" s="2" customFormat="1" ht="16.5" customHeight="1">
      <c r="A173" s="40"/>
      <c r="B173" s="41"/>
      <c r="C173" s="215" t="s">
        <v>426</v>
      </c>
      <c r="D173" s="215" t="s">
        <v>182</v>
      </c>
      <c r="E173" s="216" t="s">
        <v>5827</v>
      </c>
      <c r="F173" s="217" t="s">
        <v>5828</v>
      </c>
      <c r="G173" s="218" t="s">
        <v>387</v>
      </c>
      <c r="H173" s="219">
        <v>1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43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286</v>
      </c>
      <c r="AT173" s="226" t="s">
        <v>182</v>
      </c>
      <c r="AU173" s="226" t="s">
        <v>82</v>
      </c>
      <c r="AY173" s="19" t="s">
        <v>180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286</v>
      </c>
      <c r="BM173" s="226" t="s">
        <v>5829</v>
      </c>
    </row>
    <row r="174" s="2" customFormat="1">
      <c r="A174" s="40"/>
      <c r="B174" s="41"/>
      <c r="C174" s="42"/>
      <c r="D174" s="228" t="s">
        <v>189</v>
      </c>
      <c r="E174" s="42"/>
      <c r="F174" s="229" t="s">
        <v>5828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189</v>
      </c>
      <c r="AU174" s="19" t="s">
        <v>82</v>
      </c>
    </row>
    <row r="175" s="2" customFormat="1" ht="16.5" customHeight="1">
      <c r="A175" s="40"/>
      <c r="B175" s="41"/>
      <c r="C175" s="215" t="s">
        <v>433</v>
      </c>
      <c r="D175" s="215" t="s">
        <v>182</v>
      </c>
      <c r="E175" s="216" t="s">
        <v>5830</v>
      </c>
      <c r="F175" s="217" t="s">
        <v>5831</v>
      </c>
      <c r="G175" s="218" t="s">
        <v>387</v>
      </c>
      <c r="H175" s="219">
        <v>1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43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286</v>
      </c>
      <c r="AT175" s="226" t="s">
        <v>182</v>
      </c>
      <c r="AU175" s="226" t="s">
        <v>82</v>
      </c>
      <c r="AY175" s="19" t="s">
        <v>180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286</v>
      </c>
      <c r="BM175" s="226" t="s">
        <v>5832</v>
      </c>
    </row>
    <row r="176" s="2" customFormat="1">
      <c r="A176" s="40"/>
      <c r="B176" s="41"/>
      <c r="C176" s="42"/>
      <c r="D176" s="228" t="s">
        <v>189</v>
      </c>
      <c r="E176" s="42"/>
      <c r="F176" s="229" t="s">
        <v>5831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189</v>
      </c>
      <c r="AU176" s="19" t="s">
        <v>82</v>
      </c>
    </row>
    <row r="177" s="2" customFormat="1" ht="16.5" customHeight="1">
      <c r="A177" s="40"/>
      <c r="B177" s="41"/>
      <c r="C177" s="215" t="s">
        <v>439</v>
      </c>
      <c r="D177" s="215" t="s">
        <v>182</v>
      </c>
      <c r="E177" s="216" t="s">
        <v>5833</v>
      </c>
      <c r="F177" s="217" t="s">
        <v>5834</v>
      </c>
      <c r="G177" s="218" t="s">
        <v>387</v>
      </c>
      <c r="H177" s="219">
        <v>8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43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286</v>
      </c>
      <c r="AT177" s="226" t="s">
        <v>182</v>
      </c>
      <c r="AU177" s="226" t="s">
        <v>82</v>
      </c>
      <c r="AY177" s="19" t="s">
        <v>180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286</v>
      </c>
      <c r="BM177" s="226" t="s">
        <v>5835</v>
      </c>
    </row>
    <row r="178" s="2" customFormat="1">
      <c r="A178" s="40"/>
      <c r="B178" s="41"/>
      <c r="C178" s="42"/>
      <c r="D178" s="228" t="s">
        <v>189</v>
      </c>
      <c r="E178" s="42"/>
      <c r="F178" s="229" t="s">
        <v>5834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189</v>
      </c>
      <c r="AU178" s="19" t="s">
        <v>82</v>
      </c>
    </row>
    <row r="179" s="2" customFormat="1" ht="16.5" customHeight="1">
      <c r="A179" s="40"/>
      <c r="B179" s="41"/>
      <c r="C179" s="215" t="s">
        <v>447</v>
      </c>
      <c r="D179" s="215" t="s">
        <v>182</v>
      </c>
      <c r="E179" s="216" t="s">
        <v>5836</v>
      </c>
      <c r="F179" s="217" t="s">
        <v>5837</v>
      </c>
      <c r="G179" s="218" t="s">
        <v>387</v>
      </c>
      <c r="H179" s="219">
        <v>2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43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286</v>
      </c>
      <c r="AT179" s="226" t="s">
        <v>182</v>
      </c>
      <c r="AU179" s="226" t="s">
        <v>82</v>
      </c>
      <c r="AY179" s="19" t="s">
        <v>180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286</v>
      </c>
      <c r="BM179" s="226" t="s">
        <v>5838</v>
      </c>
    </row>
    <row r="180" s="2" customFormat="1">
      <c r="A180" s="40"/>
      <c r="B180" s="41"/>
      <c r="C180" s="42"/>
      <c r="D180" s="228" t="s">
        <v>189</v>
      </c>
      <c r="E180" s="42"/>
      <c r="F180" s="229" t="s">
        <v>5837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189</v>
      </c>
      <c r="AU180" s="19" t="s">
        <v>82</v>
      </c>
    </row>
    <row r="181" s="2" customFormat="1" ht="16.5" customHeight="1">
      <c r="A181" s="40"/>
      <c r="B181" s="41"/>
      <c r="C181" s="215" t="s">
        <v>459</v>
      </c>
      <c r="D181" s="215" t="s">
        <v>182</v>
      </c>
      <c r="E181" s="216" t="s">
        <v>5839</v>
      </c>
      <c r="F181" s="217" t="s">
        <v>5840</v>
      </c>
      <c r="G181" s="218" t="s">
        <v>387</v>
      </c>
      <c r="H181" s="219">
        <v>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286</v>
      </c>
      <c r="AT181" s="226" t="s">
        <v>182</v>
      </c>
      <c r="AU181" s="226" t="s">
        <v>82</v>
      </c>
      <c r="AY181" s="19" t="s">
        <v>180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286</v>
      </c>
      <c r="BM181" s="226" t="s">
        <v>5841</v>
      </c>
    </row>
    <row r="182" s="2" customFormat="1">
      <c r="A182" s="40"/>
      <c r="B182" s="41"/>
      <c r="C182" s="42"/>
      <c r="D182" s="228" t="s">
        <v>189</v>
      </c>
      <c r="E182" s="42"/>
      <c r="F182" s="229" t="s">
        <v>5840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189</v>
      </c>
      <c r="AU182" s="19" t="s">
        <v>82</v>
      </c>
    </row>
    <row r="183" s="2" customFormat="1" ht="24.15" customHeight="1">
      <c r="A183" s="40"/>
      <c r="B183" s="41"/>
      <c r="C183" s="215" t="s">
        <v>476</v>
      </c>
      <c r="D183" s="215" t="s">
        <v>182</v>
      </c>
      <c r="E183" s="216" t="s">
        <v>5842</v>
      </c>
      <c r="F183" s="217" t="s">
        <v>5843</v>
      </c>
      <c r="G183" s="218" t="s">
        <v>5844</v>
      </c>
      <c r="H183" s="219">
        <v>1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43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286</v>
      </c>
      <c r="AT183" s="226" t="s">
        <v>182</v>
      </c>
      <c r="AU183" s="226" t="s">
        <v>82</v>
      </c>
      <c r="AY183" s="19" t="s">
        <v>180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286</v>
      </c>
      <c r="BM183" s="226" t="s">
        <v>5845</v>
      </c>
    </row>
    <row r="184" s="2" customFormat="1">
      <c r="A184" s="40"/>
      <c r="B184" s="41"/>
      <c r="C184" s="42"/>
      <c r="D184" s="228" t="s">
        <v>189</v>
      </c>
      <c r="E184" s="42"/>
      <c r="F184" s="229" t="s">
        <v>5843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189</v>
      </c>
      <c r="AU184" s="19" t="s">
        <v>82</v>
      </c>
    </row>
    <row r="185" s="2" customFormat="1" ht="16.5" customHeight="1">
      <c r="A185" s="40"/>
      <c r="B185" s="41"/>
      <c r="C185" s="215" t="s">
        <v>500</v>
      </c>
      <c r="D185" s="215" t="s">
        <v>182</v>
      </c>
      <c r="E185" s="216" t="s">
        <v>5846</v>
      </c>
      <c r="F185" s="217" t="s">
        <v>5847</v>
      </c>
      <c r="G185" s="218" t="s">
        <v>197</v>
      </c>
      <c r="H185" s="219">
        <v>1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43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286</v>
      </c>
      <c r="AT185" s="226" t="s">
        <v>182</v>
      </c>
      <c r="AU185" s="226" t="s">
        <v>82</v>
      </c>
      <c r="AY185" s="19" t="s">
        <v>180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286</v>
      </c>
      <c r="BM185" s="226" t="s">
        <v>5848</v>
      </c>
    </row>
    <row r="186" s="2" customFormat="1">
      <c r="A186" s="40"/>
      <c r="B186" s="41"/>
      <c r="C186" s="42"/>
      <c r="D186" s="228" t="s">
        <v>189</v>
      </c>
      <c r="E186" s="42"/>
      <c r="F186" s="229" t="s">
        <v>5847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189</v>
      </c>
      <c r="AU186" s="19" t="s">
        <v>82</v>
      </c>
    </row>
    <row r="187" s="2" customFormat="1" ht="16.5" customHeight="1">
      <c r="A187" s="40"/>
      <c r="B187" s="41"/>
      <c r="C187" s="215" t="s">
        <v>508</v>
      </c>
      <c r="D187" s="215" t="s">
        <v>182</v>
      </c>
      <c r="E187" s="216" t="s">
        <v>5849</v>
      </c>
      <c r="F187" s="217" t="s">
        <v>5850</v>
      </c>
      <c r="G187" s="218" t="s">
        <v>197</v>
      </c>
      <c r="H187" s="219">
        <v>4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43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286</v>
      </c>
      <c r="AT187" s="226" t="s">
        <v>182</v>
      </c>
      <c r="AU187" s="226" t="s">
        <v>82</v>
      </c>
      <c r="AY187" s="19" t="s">
        <v>180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286</v>
      </c>
      <c r="BM187" s="226" t="s">
        <v>5851</v>
      </c>
    </row>
    <row r="188" s="2" customFormat="1">
      <c r="A188" s="40"/>
      <c r="B188" s="41"/>
      <c r="C188" s="42"/>
      <c r="D188" s="228" t="s">
        <v>189</v>
      </c>
      <c r="E188" s="42"/>
      <c r="F188" s="229" t="s">
        <v>5850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189</v>
      </c>
      <c r="AU188" s="19" t="s">
        <v>82</v>
      </c>
    </row>
    <row r="189" s="2" customFormat="1" ht="16.5" customHeight="1">
      <c r="A189" s="40"/>
      <c r="B189" s="41"/>
      <c r="C189" s="215" t="s">
        <v>514</v>
      </c>
      <c r="D189" s="215" t="s">
        <v>182</v>
      </c>
      <c r="E189" s="216" t="s">
        <v>5852</v>
      </c>
      <c r="F189" s="217" t="s">
        <v>5853</v>
      </c>
      <c r="G189" s="218" t="s">
        <v>5765</v>
      </c>
      <c r="H189" s="219">
        <v>1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43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286</v>
      </c>
      <c r="AT189" s="226" t="s">
        <v>182</v>
      </c>
      <c r="AU189" s="226" t="s">
        <v>82</v>
      </c>
      <c r="AY189" s="19" t="s">
        <v>180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286</v>
      </c>
      <c r="BM189" s="226" t="s">
        <v>5854</v>
      </c>
    </row>
    <row r="190" s="2" customFormat="1">
      <c r="A190" s="40"/>
      <c r="B190" s="41"/>
      <c r="C190" s="42"/>
      <c r="D190" s="228" t="s">
        <v>189</v>
      </c>
      <c r="E190" s="42"/>
      <c r="F190" s="229" t="s">
        <v>5853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189</v>
      </c>
      <c r="AU190" s="19" t="s">
        <v>82</v>
      </c>
    </row>
    <row r="191" s="2" customFormat="1" ht="24.15" customHeight="1">
      <c r="A191" s="40"/>
      <c r="B191" s="41"/>
      <c r="C191" s="215" t="s">
        <v>520</v>
      </c>
      <c r="D191" s="215" t="s">
        <v>182</v>
      </c>
      <c r="E191" s="216" t="s">
        <v>5855</v>
      </c>
      <c r="F191" s="217" t="s">
        <v>5856</v>
      </c>
      <c r="G191" s="218" t="s">
        <v>5844</v>
      </c>
      <c r="H191" s="219">
        <v>1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43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286</v>
      </c>
      <c r="AT191" s="226" t="s">
        <v>182</v>
      </c>
      <c r="AU191" s="226" t="s">
        <v>82</v>
      </c>
      <c r="AY191" s="19" t="s">
        <v>180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286</v>
      </c>
      <c r="BM191" s="226" t="s">
        <v>5857</v>
      </c>
    </row>
    <row r="192" s="2" customFormat="1">
      <c r="A192" s="40"/>
      <c r="B192" s="41"/>
      <c r="C192" s="42"/>
      <c r="D192" s="228" t="s">
        <v>189</v>
      </c>
      <c r="E192" s="42"/>
      <c r="F192" s="229" t="s">
        <v>5858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189</v>
      </c>
      <c r="AU192" s="19" t="s">
        <v>82</v>
      </c>
    </row>
    <row r="193" s="2" customFormat="1" ht="16.5" customHeight="1">
      <c r="A193" s="40"/>
      <c r="B193" s="41"/>
      <c r="C193" s="215" t="s">
        <v>545</v>
      </c>
      <c r="D193" s="215" t="s">
        <v>182</v>
      </c>
      <c r="E193" s="216" t="s">
        <v>5846</v>
      </c>
      <c r="F193" s="217" t="s">
        <v>5847</v>
      </c>
      <c r="G193" s="218" t="s">
        <v>197</v>
      </c>
      <c r="H193" s="219">
        <v>1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43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286</v>
      </c>
      <c r="AT193" s="226" t="s">
        <v>182</v>
      </c>
      <c r="AU193" s="226" t="s">
        <v>82</v>
      </c>
      <c r="AY193" s="19" t="s">
        <v>180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286</v>
      </c>
      <c r="BM193" s="226" t="s">
        <v>5859</v>
      </c>
    </row>
    <row r="194" s="2" customFormat="1">
      <c r="A194" s="40"/>
      <c r="B194" s="41"/>
      <c r="C194" s="42"/>
      <c r="D194" s="228" t="s">
        <v>189</v>
      </c>
      <c r="E194" s="42"/>
      <c r="F194" s="229" t="s">
        <v>5847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189</v>
      </c>
      <c r="AU194" s="19" t="s">
        <v>82</v>
      </c>
    </row>
    <row r="195" s="2" customFormat="1" ht="16.5" customHeight="1">
      <c r="A195" s="40"/>
      <c r="B195" s="41"/>
      <c r="C195" s="215" t="s">
        <v>554</v>
      </c>
      <c r="D195" s="215" t="s">
        <v>182</v>
      </c>
      <c r="E195" s="216" t="s">
        <v>5849</v>
      </c>
      <c r="F195" s="217" t="s">
        <v>5850</v>
      </c>
      <c r="G195" s="218" t="s">
        <v>197</v>
      </c>
      <c r="H195" s="219">
        <v>4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43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286</v>
      </c>
      <c r="AT195" s="226" t="s">
        <v>182</v>
      </c>
      <c r="AU195" s="226" t="s">
        <v>82</v>
      </c>
      <c r="AY195" s="19" t="s">
        <v>180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286</v>
      </c>
      <c r="BM195" s="226" t="s">
        <v>5860</v>
      </c>
    </row>
    <row r="196" s="2" customFormat="1">
      <c r="A196" s="40"/>
      <c r="B196" s="41"/>
      <c r="C196" s="42"/>
      <c r="D196" s="228" t="s">
        <v>189</v>
      </c>
      <c r="E196" s="42"/>
      <c r="F196" s="229" t="s">
        <v>5850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189</v>
      </c>
      <c r="AU196" s="19" t="s">
        <v>82</v>
      </c>
    </row>
    <row r="197" s="2" customFormat="1" ht="16.5" customHeight="1">
      <c r="A197" s="40"/>
      <c r="B197" s="41"/>
      <c r="C197" s="215" t="s">
        <v>558</v>
      </c>
      <c r="D197" s="215" t="s">
        <v>182</v>
      </c>
      <c r="E197" s="216" t="s">
        <v>5852</v>
      </c>
      <c r="F197" s="217" t="s">
        <v>5853</v>
      </c>
      <c r="G197" s="218" t="s">
        <v>5765</v>
      </c>
      <c r="H197" s="219">
        <v>1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43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286</v>
      </c>
      <c r="AT197" s="226" t="s">
        <v>182</v>
      </c>
      <c r="AU197" s="226" t="s">
        <v>82</v>
      </c>
      <c r="AY197" s="19" t="s">
        <v>180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286</v>
      </c>
      <c r="BM197" s="226" t="s">
        <v>5861</v>
      </c>
    </row>
    <row r="198" s="2" customFormat="1">
      <c r="A198" s="40"/>
      <c r="B198" s="41"/>
      <c r="C198" s="42"/>
      <c r="D198" s="228" t="s">
        <v>189</v>
      </c>
      <c r="E198" s="42"/>
      <c r="F198" s="229" t="s">
        <v>5853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189</v>
      </c>
      <c r="AU198" s="19" t="s">
        <v>82</v>
      </c>
    </row>
    <row r="199" s="2" customFormat="1" ht="16.5" customHeight="1">
      <c r="A199" s="40"/>
      <c r="B199" s="41"/>
      <c r="C199" s="215" t="s">
        <v>564</v>
      </c>
      <c r="D199" s="215" t="s">
        <v>182</v>
      </c>
      <c r="E199" s="216" t="s">
        <v>5862</v>
      </c>
      <c r="F199" s="217" t="s">
        <v>5863</v>
      </c>
      <c r="G199" s="218" t="s">
        <v>387</v>
      </c>
      <c r="H199" s="219">
        <v>2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43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286</v>
      </c>
      <c r="AT199" s="226" t="s">
        <v>182</v>
      </c>
      <c r="AU199" s="226" t="s">
        <v>82</v>
      </c>
      <c r="AY199" s="19" t="s">
        <v>180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286</v>
      </c>
      <c r="BM199" s="226" t="s">
        <v>5864</v>
      </c>
    </row>
    <row r="200" s="2" customFormat="1">
      <c r="A200" s="40"/>
      <c r="B200" s="41"/>
      <c r="C200" s="42"/>
      <c r="D200" s="228" t="s">
        <v>189</v>
      </c>
      <c r="E200" s="42"/>
      <c r="F200" s="229" t="s">
        <v>5863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189</v>
      </c>
      <c r="AU200" s="19" t="s">
        <v>82</v>
      </c>
    </row>
    <row r="201" s="2" customFormat="1" ht="16.5" customHeight="1">
      <c r="A201" s="40"/>
      <c r="B201" s="41"/>
      <c r="C201" s="215" t="s">
        <v>570</v>
      </c>
      <c r="D201" s="215" t="s">
        <v>182</v>
      </c>
      <c r="E201" s="216" t="s">
        <v>5865</v>
      </c>
      <c r="F201" s="217" t="s">
        <v>5866</v>
      </c>
      <c r="G201" s="218" t="s">
        <v>5765</v>
      </c>
      <c r="H201" s="219">
        <v>1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43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286</v>
      </c>
      <c r="AT201" s="226" t="s">
        <v>182</v>
      </c>
      <c r="AU201" s="226" t="s">
        <v>82</v>
      </c>
      <c r="AY201" s="19" t="s">
        <v>180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286</v>
      </c>
      <c r="BM201" s="226" t="s">
        <v>5867</v>
      </c>
    </row>
    <row r="202" s="2" customFormat="1">
      <c r="A202" s="40"/>
      <c r="B202" s="41"/>
      <c r="C202" s="42"/>
      <c r="D202" s="228" t="s">
        <v>189</v>
      </c>
      <c r="E202" s="42"/>
      <c r="F202" s="229" t="s">
        <v>5866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189</v>
      </c>
      <c r="AU202" s="19" t="s">
        <v>82</v>
      </c>
    </row>
    <row r="203" s="2" customFormat="1" ht="16.5" customHeight="1">
      <c r="A203" s="40"/>
      <c r="B203" s="41"/>
      <c r="C203" s="215" t="s">
        <v>1079</v>
      </c>
      <c r="D203" s="215" t="s">
        <v>182</v>
      </c>
      <c r="E203" s="216" t="s">
        <v>5868</v>
      </c>
      <c r="F203" s="217" t="s">
        <v>5869</v>
      </c>
      <c r="G203" s="218" t="s">
        <v>197</v>
      </c>
      <c r="H203" s="219">
        <v>1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43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286</v>
      </c>
      <c r="AT203" s="226" t="s">
        <v>182</v>
      </c>
      <c r="AU203" s="226" t="s">
        <v>82</v>
      </c>
      <c r="AY203" s="19" t="s">
        <v>180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286</v>
      </c>
      <c r="BM203" s="226" t="s">
        <v>5870</v>
      </c>
    </row>
    <row r="204" s="2" customFormat="1">
      <c r="A204" s="40"/>
      <c r="B204" s="41"/>
      <c r="C204" s="42"/>
      <c r="D204" s="228" t="s">
        <v>189</v>
      </c>
      <c r="E204" s="42"/>
      <c r="F204" s="229" t="s">
        <v>5869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189</v>
      </c>
      <c r="AU204" s="19" t="s">
        <v>82</v>
      </c>
    </row>
    <row r="205" s="2" customFormat="1" ht="16.5" customHeight="1">
      <c r="A205" s="40"/>
      <c r="B205" s="41"/>
      <c r="C205" s="215" t="s">
        <v>583</v>
      </c>
      <c r="D205" s="215" t="s">
        <v>182</v>
      </c>
      <c r="E205" s="216" t="s">
        <v>5871</v>
      </c>
      <c r="F205" s="217" t="s">
        <v>5872</v>
      </c>
      <c r="G205" s="218" t="s">
        <v>387</v>
      </c>
      <c r="H205" s="219">
        <v>2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43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286</v>
      </c>
      <c r="AT205" s="226" t="s">
        <v>182</v>
      </c>
      <c r="AU205" s="226" t="s">
        <v>82</v>
      </c>
      <c r="AY205" s="19" t="s">
        <v>180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286</v>
      </c>
      <c r="BM205" s="226" t="s">
        <v>5873</v>
      </c>
    </row>
    <row r="206" s="2" customFormat="1">
      <c r="A206" s="40"/>
      <c r="B206" s="41"/>
      <c r="C206" s="42"/>
      <c r="D206" s="228" t="s">
        <v>189</v>
      </c>
      <c r="E206" s="42"/>
      <c r="F206" s="229" t="s">
        <v>5872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189</v>
      </c>
      <c r="AU206" s="19" t="s">
        <v>82</v>
      </c>
    </row>
    <row r="207" s="2" customFormat="1" ht="16.5" customHeight="1">
      <c r="A207" s="40"/>
      <c r="B207" s="41"/>
      <c r="C207" s="215" t="s">
        <v>575</v>
      </c>
      <c r="D207" s="215" t="s">
        <v>182</v>
      </c>
      <c r="E207" s="216" t="s">
        <v>5874</v>
      </c>
      <c r="F207" s="217" t="s">
        <v>5875</v>
      </c>
      <c r="G207" s="218" t="s">
        <v>197</v>
      </c>
      <c r="H207" s="219">
        <v>2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43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286</v>
      </c>
      <c r="AT207" s="226" t="s">
        <v>182</v>
      </c>
      <c r="AU207" s="226" t="s">
        <v>82</v>
      </c>
      <c r="AY207" s="19" t="s">
        <v>180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286</v>
      </c>
      <c r="BM207" s="226" t="s">
        <v>5876</v>
      </c>
    </row>
    <row r="208" s="2" customFormat="1">
      <c r="A208" s="40"/>
      <c r="B208" s="41"/>
      <c r="C208" s="42"/>
      <c r="D208" s="228" t="s">
        <v>189</v>
      </c>
      <c r="E208" s="42"/>
      <c r="F208" s="229" t="s">
        <v>5875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189</v>
      </c>
      <c r="AU208" s="19" t="s">
        <v>82</v>
      </c>
    </row>
    <row r="209" s="2" customFormat="1" ht="16.5" customHeight="1">
      <c r="A209" s="40"/>
      <c r="B209" s="41"/>
      <c r="C209" s="215" t="s">
        <v>1116</v>
      </c>
      <c r="D209" s="215" t="s">
        <v>182</v>
      </c>
      <c r="E209" s="216" t="s">
        <v>5877</v>
      </c>
      <c r="F209" s="217" t="s">
        <v>5878</v>
      </c>
      <c r="G209" s="218" t="s">
        <v>235</v>
      </c>
      <c r="H209" s="219">
        <v>6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43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286</v>
      </c>
      <c r="AT209" s="226" t="s">
        <v>182</v>
      </c>
      <c r="AU209" s="226" t="s">
        <v>82</v>
      </c>
      <c r="AY209" s="19" t="s">
        <v>180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286</v>
      </c>
      <c r="BM209" s="226" t="s">
        <v>5879</v>
      </c>
    </row>
    <row r="210" s="2" customFormat="1">
      <c r="A210" s="40"/>
      <c r="B210" s="41"/>
      <c r="C210" s="42"/>
      <c r="D210" s="228" t="s">
        <v>189</v>
      </c>
      <c r="E210" s="42"/>
      <c r="F210" s="229" t="s">
        <v>5878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189</v>
      </c>
      <c r="AU210" s="19" t="s">
        <v>82</v>
      </c>
    </row>
    <row r="211" s="2" customFormat="1" ht="16.5" customHeight="1">
      <c r="A211" s="40"/>
      <c r="B211" s="41"/>
      <c r="C211" s="215" t="s">
        <v>1122</v>
      </c>
      <c r="D211" s="215" t="s">
        <v>182</v>
      </c>
      <c r="E211" s="216" t="s">
        <v>5880</v>
      </c>
      <c r="F211" s="217" t="s">
        <v>5881</v>
      </c>
      <c r="G211" s="218" t="s">
        <v>5765</v>
      </c>
      <c r="H211" s="219">
        <v>1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43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286</v>
      </c>
      <c r="AT211" s="226" t="s">
        <v>182</v>
      </c>
      <c r="AU211" s="226" t="s">
        <v>82</v>
      </c>
      <c r="AY211" s="19" t="s">
        <v>180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286</v>
      </c>
      <c r="BM211" s="226" t="s">
        <v>5882</v>
      </c>
    </row>
    <row r="212" s="2" customFormat="1">
      <c r="A212" s="40"/>
      <c r="B212" s="41"/>
      <c r="C212" s="42"/>
      <c r="D212" s="228" t="s">
        <v>189</v>
      </c>
      <c r="E212" s="42"/>
      <c r="F212" s="229" t="s">
        <v>5881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189</v>
      </c>
      <c r="AU212" s="19" t="s">
        <v>82</v>
      </c>
    </row>
    <row r="213" s="2" customFormat="1" ht="16.5" customHeight="1">
      <c r="A213" s="40"/>
      <c r="B213" s="41"/>
      <c r="C213" s="215" t="s">
        <v>1130</v>
      </c>
      <c r="D213" s="215" t="s">
        <v>182</v>
      </c>
      <c r="E213" s="216" t="s">
        <v>5883</v>
      </c>
      <c r="F213" s="217" t="s">
        <v>5884</v>
      </c>
      <c r="G213" s="218" t="s">
        <v>5765</v>
      </c>
      <c r="H213" s="219">
        <v>1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43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286</v>
      </c>
      <c r="AT213" s="226" t="s">
        <v>182</v>
      </c>
      <c r="AU213" s="226" t="s">
        <v>82</v>
      </c>
      <c r="AY213" s="19" t="s">
        <v>180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286</v>
      </c>
      <c r="BM213" s="226" t="s">
        <v>5885</v>
      </c>
    </row>
    <row r="214" s="2" customFormat="1">
      <c r="A214" s="40"/>
      <c r="B214" s="41"/>
      <c r="C214" s="42"/>
      <c r="D214" s="228" t="s">
        <v>189</v>
      </c>
      <c r="E214" s="42"/>
      <c r="F214" s="229" t="s">
        <v>5884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189</v>
      </c>
      <c r="AU214" s="19" t="s">
        <v>82</v>
      </c>
    </row>
    <row r="215" s="2" customFormat="1" ht="16.5" customHeight="1">
      <c r="A215" s="40"/>
      <c r="B215" s="41"/>
      <c r="C215" s="215" t="s">
        <v>1141</v>
      </c>
      <c r="D215" s="215" t="s">
        <v>182</v>
      </c>
      <c r="E215" s="216" t="s">
        <v>5886</v>
      </c>
      <c r="F215" s="217" t="s">
        <v>5887</v>
      </c>
      <c r="G215" s="218" t="s">
        <v>197</v>
      </c>
      <c r="H215" s="219">
        <v>1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43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286</v>
      </c>
      <c r="AT215" s="226" t="s">
        <v>182</v>
      </c>
      <c r="AU215" s="226" t="s">
        <v>82</v>
      </c>
      <c r="AY215" s="19" t="s">
        <v>180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286</v>
      </c>
      <c r="BM215" s="226" t="s">
        <v>5888</v>
      </c>
    </row>
    <row r="216" s="2" customFormat="1">
      <c r="A216" s="40"/>
      <c r="B216" s="41"/>
      <c r="C216" s="42"/>
      <c r="D216" s="228" t="s">
        <v>189</v>
      </c>
      <c r="E216" s="42"/>
      <c r="F216" s="229" t="s">
        <v>5887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189</v>
      </c>
      <c r="AU216" s="19" t="s">
        <v>82</v>
      </c>
    </row>
    <row r="217" s="2" customFormat="1" ht="16.5" customHeight="1">
      <c r="A217" s="40"/>
      <c r="B217" s="41"/>
      <c r="C217" s="215" t="s">
        <v>1153</v>
      </c>
      <c r="D217" s="215" t="s">
        <v>182</v>
      </c>
      <c r="E217" s="216" t="s">
        <v>5889</v>
      </c>
      <c r="F217" s="217" t="s">
        <v>5890</v>
      </c>
      <c r="G217" s="218" t="s">
        <v>387</v>
      </c>
      <c r="H217" s="219">
        <v>1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43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286</v>
      </c>
      <c r="AT217" s="226" t="s">
        <v>182</v>
      </c>
      <c r="AU217" s="226" t="s">
        <v>82</v>
      </c>
      <c r="AY217" s="19" t="s">
        <v>180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286</v>
      </c>
      <c r="BM217" s="226" t="s">
        <v>5891</v>
      </c>
    </row>
    <row r="218" s="2" customFormat="1">
      <c r="A218" s="40"/>
      <c r="B218" s="41"/>
      <c r="C218" s="42"/>
      <c r="D218" s="228" t="s">
        <v>189</v>
      </c>
      <c r="E218" s="42"/>
      <c r="F218" s="229" t="s">
        <v>5890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189</v>
      </c>
      <c r="AU218" s="19" t="s">
        <v>82</v>
      </c>
    </row>
    <row r="219" s="2" customFormat="1" ht="16.5" customHeight="1">
      <c r="A219" s="40"/>
      <c r="B219" s="41"/>
      <c r="C219" s="215" t="s">
        <v>1163</v>
      </c>
      <c r="D219" s="215" t="s">
        <v>182</v>
      </c>
      <c r="E219" s="216" t="s">
        <v>5892</v>
      </c>
      <c r="F219" s="217" t="s">
        <v>5893</v>
      </c>
      <c r="G219" s="218" t="s">
        <v>197</v>
      </c>
      <c r="H219" s="219">
        <v>2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43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286</v>
      </c>
      <c r="AT219" s="226" t="s">
        <v>182</v>
      </c>
      <c r="AU219" s="226" t="s">
        <v>82</v>
      </c>
      <c r="AY219" s="19" t="s">
        <v>180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286</v>
      </c>
      <c r="BM219" s="226" t="s">
        <v>5894</v>
      </c>
    </row>
    <row r="220" s="2" customFormat="1">
      <c r="A220" s="40"/>
      <c r="B220" s="41"/>
      <c r="C220" s="42"/>
      <c r="D220" s="228" t="s">
        <v>189</v>
      </c>
      <c r="E220" s="42"/>
      <c r="F220" s="229" t="s">
        <v>5895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189</v>
      </c>
      <c r="AU220" s="19" t="s">
        <v>82</v>
      </c>
    </row>
    <row r="221" s="2" customFormat="1" ht="16.5" customHeight="1">
      <c r="A221" s="40"/>
      <c r="B221" s="41"/>
      <c r="C221" s="215" t="s">
        <v>1169</v>
      </c>
      <c r="D221" s="215" t="s">
        <v>182</v>
      </c>
      <c r="E221" s="216" t="s">
        <v>5896</v>
      </c>
      <c r="F221" s="217" t="s">
        <v>5897</v>
      </c>
      <c r="G221" s="218" t="s">
        <v>197</v>
      </c>
      <c r="H221" s="219">
        <v>7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43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286</v>
      </c>
      <c r="AT221" s="226" t="s">
        <v>182</v>
      </c>
      <c r="AU221" s="226" t="s">
        <v>82</v>
      </c>
      <c r="AY221" s="19" t="s">
        <v>180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286</v>
      </c>
      <c r="BM221" s="226" t="s">
        <v>5898</v>
      </c>
    </row>
    <row r="222" s="2" customFormat="1">
      <c r="A222" s="40"/>
      <c r="B222" s="41"/>
      <c r="C222" s="42"/>
      <c r="D222" s="228" t="s">
        <v>189</v>
      </c>
      <c r="E222" s="42"/>
      <c r="F222" s="229" t="s">
        <v>5897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189</v>
      </c>
      <c r="AU222" s="19" t="s">
        <v>82</v>
      </c>
    </row>
    <row r="223" s="2" customFormat="1" ht="16.5" customHeight="1">
      <c r="A223" s="40"/>
      <c r="B223" s="41"/>
      <c r="C223" s="215" t="s">
        <v>1176</v>
      </c>
      <c r="D223" s="215" t="s">
        <v>182</v>
      </c>
      <c r="E223" s="216" t="s">
        <v>5899</v>
      </c>
      <c r="F223" s="217" t="s">
        <v>5900</v>
      </c>
      <c r="G223" s="218" t="s">
        <v>197</v>
      </c>
      <c r="H223" s="219">
        <v>2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43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286</v>
      </c>
      <c r="AT223" s="226" t="s">
        <v>182</v>
      </c>
      <c r="AU223" s="226" t="s">
        <v>82</v>
      </c>
      <c r="AY223" s="19" t="s">
        <v>180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286</v>
      </c>
      <c r="BM223" s="226" t="s">
        <v>5901</v>
      </c>
    </row>
    <row r="224" s="2" customFormat="1">
      <c r="A224" s="40"/>
      <c r="B224" s="41"/>
      <c r="C224" s="42"/>
      <c r="D224" s="228" t="s">
        <v>189</v>
      </c>
      <c r="E224" s="42"/>
      <c r="F224" s="229" t="s">
        <v>5900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189</v>
      </c>
      <c r="AU224" s="19" t="s">
        <v>82</v>
      </c>
    </row>
    <row r="225" s="2" customFormat="1" ht="16.5" customHeight="1">
      <c r="A225" s="40"/>
      <c r="B225" s="41"/>
      <c r="C225" s="215" t="s">
        <v>1184</v>
      </c>
      <c r="D225" s="215" t="s">
        <v>182</v>
      </c>
      <c r="E225" s="216" t="s">
        <v>5902</v>
      </c>
      <c r="F225" s="217" t="s">
        <v>5903</v>
      </c>
      <c r="G225" s="218" t="s">
        <v>3685</v>
      </c>
      <c r="H225" s="219">
        <v>11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43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286</v>
      </c>
      <c r="AT225" s="226" t="s">
        <v>182</v>
      </c>
      <c r="AU225" s="226" t="s">
        <v>82</v>
      </c>
      <c r="AY225" s="19" t="s">
        <v>180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286</v>
      </c>
      <c r="BM225" s="226" t="s">
        <v>5904</v>
      </c>
    </row>
    <row r="226" s="2" customFormat="1">
      <c r="A226" s="40"/>
      <c r="B226" s="41"/>
      <c r="C226" s="42"/>
      <c r="D226" s="228" t="s">
        <v>189</v>
      </c>
      <c r="E226" s="42"/>
      <c r="F226" s="229" t="s">
        <v>5903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189</v>
      </c>
      <c r="AU226" s="19" t="s">
        <v>82</v>
      </c>
    </row>
    <row r="227" s="2" customFormat="1" ht="16.5" customHeight="1">
      <c r="A227" s="40"/>
      <c r="B227" s="41"/>
      <c r="C227" s="215" t="s">
        <v>1193</v>
      </c>
      <c r="D227" s="215" t="s">
        <v>182</v>
      </c>
      <c r="E227" s="216" t="s">
        <v>5905</v>
      </c>
      <c r="F227" s="217" t="s">
        <v>5906</v>
      </c>
      <c r="G227" s="218" t="s">
        <v>197</v>
      </c>
      <c r="H227" s="219">
        <v>1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43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286</v>
      </c>
      <c r="AT227" s="226" t="s">
        <v>182</v>
      </c>
      <c r="AU227" s="226" t="s">
        <v>82</v>
      </c>
      <c r="AY227" s="19" t="s">
        <v>180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286</v>
      </c>
      <c r="BM227" s="226" t="s">
        <v>5907</v>
      </c>
    </row>
    <row r="228" s="2" customFormat="1">
      <c r="A228" s="40"/>
      <c r="B228" s="41"/>
      <c r="C228" s="42"/>
      <c r="D228" s="228" t="s">
        <v>189</v>
      </c>
      <c r="E228" s="42"/>
      <c r="F228" s="229" t="s">
        <v>5906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189</v>
      </c>
      <c r="AU228" s="19" t="s">
        <v>82</v>
      </c>
    </row>
    <row r="229" s="2" customFormat="1" ht="16.5" customHeight="1">
      <c r="A229" s="40"/>
      <c r="B229" s="41"/>
      <c r="C229" s="215" t="s">
        <v>1200</v>
      </c>
      <c r="D229" s="215" t="s">
        <v>182</v>
      </c>
      <c r="E229" s="216" t="s">
        <v>5908</v>
      </c>
      <c r="F229" s="217" t="s">
        <v>5909</v>
      </c>
      <c r="G229" s="218" t="s">
        <v>3685</v>
      </c>
      <c r="H229" s="219">
        <v>1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43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286</v>
      </c>
      <c r="AT229" s="226" t="s">
        <v>182</v>
      </c>
      <c r="AU229" s="226" t="s">
        <v>82</v>
      </c>
      <c r="AY229" s="19" t="s">
        <v>180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286</v>
      </c>
      <c r="BM229" s="226" t="s">
        <v>5910</v>
      </c>
    </row>
    <row r="230" s="2" customFormat="1">
      <c r="A230" s="40"/>
      <c r="B230" s="41"/>
      <c r="C230" s="42"/>
      <c r="D230" s="228" t="s">
        <v>189</v>
      </c>
      <c r="E230" s="42"/>
      <c r="F230" s="229" t="s">
        <v>5909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189</v>
      </c>
      <c r="AU230" s="19" t="s">
        <v>82</v>
      </c>
    </row>
    <row r="231" s="2" customFormat="1" ht="16.5" customHeight="1">
      <c r="A231" s="40"/>
      <c r="B231" s="41"/>
      <c r="C231" s="215" t="s">
        <v>1212</v>
      </c>
      <c r="D231" s="215" t="s">
        <v>182</v>
      </c>
      <c r="E231" s="216" t="s">
        <v>5911</v>
      </c>
      <c r="F231" s="217" t="s">
        <v>5912</v>
      </c>
      <c r="G231" s="218" t="s">
        <v>197</v>
      </c>
      <c r="H231" s="219">
        <v>1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43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286</v>
      </c>
      <c r="AT231" s="226" t="s">
        <v>182</v>
      </c>
      <c r="AU231" s="226" t="s">
        <v>82</v>
      </c>
      <c r="AY231" s="19" t="s">
        <v>180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286</v>
      </c>
      <c r="BM231" s="226" t="s">
        <v>5913</v>
      </c>
    </row>
    <row r="232" s="2" customFormat="1">
      <c r="A232" s="40"/>
      <c r="B232" s="41"/>
      <c r="C232" s="42"/>
      <c r="D232" s="228" t="s">
        <v>189</v>
      </c>
      <c r="E232" s="42"/>
      <c r="F232" s="229" t="s">
        <v>5914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189</v>
      </c>
      <c r="AU232" s="19" t="s">
        <v>82</v>
      </c>
    </row>
    <row r="233" s="2" customFormat="1" ht="16.5" customHeight="1">
      <c r="A233" s="40"/>
      <c r="B233" s="41"/>
      <c r="C233" s="215" t="s">
        <v>1233</v>
      </c>
      <c r="D233" s="215" t="s">
        <v>182</v>
      </c>
      <c r="E233" s="216" t="s">
        <v>5915</v>
      </c>
      <c r="F233" s="217" t="s">
        <v>5916</v>
      </c>
      <c r="G233" s="218" t="s">
        <v>3685</v>
      </c>
      <c r="H233" s="219">
        <v>1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43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286</v>
      </c>
      <c r="AT233" s="226" t="s">
        <v>182</v>
      </c>
      <c r="AU233" s="226" t="s">
        <v>82</v>
      </c>
      <c r="AY233" s="19" t="s">
        <v>180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286</v>
      </c>
      <c r="BM233" s="226" t="s">
        <v>5917</v>
      </c>
    </row>
    <row r="234" s="2" customFormat="1">
      <c r="A234" s="40"/>
      <c r="B234" s="41"/>
      <c r="C234" s="42"/>
      <c r="D234" s="228" t="s">
        <v>189</v>
      </c>
      <c r="E234" s="42"/>
      <c r="F234" s="229" t="s">
        <v>5916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189</v>
      </c>
      <c r="AU234" s="19" t="s">
        <v>82</v>
      </c>
    </row>
    <row r="235" s="2" customFormat="1" ht="16.5" customHeight="1">
      <c r="A235" s="40"/>
      <c r="B235" s="41"/>
      <c r="C235" s="215" t="s">
        <v>1248</v>
      </c>
      <c r="D235" s="215" t="s">
        <v>182</v>
      </c>
      <c r="E235" s="216" t="s">
        <v>5918</v>
      </c>
      <c r="F235" s="217" t="s">
        <v>5919</v>
      </c>
      <c r="G235" s="218" t="s">
        <v>197</v>
      </c>
      <c r="H235" s="219">
        <v>1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43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286</v>
      </c>
      <c r="AT235" s="226" t="s">
        <v>182</v>
      </c>
      <c r="AU235" s="226" t="s">
        <v>82</v>
      </c>
      <c r="AY235" s="19" t="s">
        <v>180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286</v>
      </c>
      <c r="BM235" s="226" t="s">
        <v>5920</v>
      </c>
    </row>
    <row r="236" s="2" customFormat="1">
      <c r="A236" s="40"/>
      <c r="B236" s="41"/>
      <c r="C236" s="42"/>
      <c r="D236" s="228" t="s">
        <v>189</v>
      </c>
      <c r="E236" s="42"/>
      <c r="F236" s="229" t="s">
        <v>5919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189</v>
      </c>
      <c r="AU236" s="19" t="s">
        <v>82</v>
      </c>
    </row>
    <row r="237" s="2" customFormat="1" ht="16.5" customHeight="1">
      <c r="A237" s="40"/>
      <c r="B237" s="41"/>
      <c r="C237" s="215" t="s">
        <v>1252</v>
      </c>
      <c r="D237" s="215" t="s">
        <v>182</v>
      </c>
      <c r="E237" s="216" t="s">
        <v>5921</v>
      </c>
      <c r="F237" s="217" t="s">
        <v>5922</v>
      </c>
      <c r="G237" s="218" t="s">
        <v>387</v>
      </c>
      <c r="H237" s="219">
        <v>1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43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286</v>
      </c>
      <c r="AT237" s="226" t="s">
        <v>182</v>
      </c>
      <c r="AU237" s="226" t="s">
        <v>82</v>
      </c>
      <c r="AY237" s="19" t="s">
        <v>180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286</v>
      </c>
      <c r="BM237" s="226" t="s">
        <v>5923</v>
      </c>
    </row>
    <row r="238" s="2" customFormat="1">
      <c r="A238" s="40"/>
      <c r="B238" s="41"/>
      <c r="C238" s="42"/>
      <c r="D238" s="228" t="s">
        <v>189</v>
      </c>
      <c r="E238" s="42"/>
      <c r="F238" s="229" t="s">
        <v>5922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189</v>
      </c>
      <c r="AU238" s="19" t="s">
        <v>82</v>
      </c>
    </row>
    <row r="239" s="2" customFormat="1" ht="16.5" customHeight="1">
      <c r="A239" s="40"/>
      <c r="B239" s="41"/>
      <c r="C239" s="215" t="s">
        <v>1260</v>
      </c>
      <c r="D239" s="215" t="s">
        <v>182</v>
      </c>
      <c r="E239" s="216" t="s">
        <v>5924</v>
      </c>
      <c r="F239" s="217" t="s">
        <v>5925</v>
      </c>
      <c r="G239" s="218" t="s">
        <v>5765</v>
      </c>
      <c r="H239" s="219">
        <v>4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43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286</v>
      </c>
      <c r="AT239" s="226" t="s">
        <v>182</v>
      </c>
      <c r="AU239" s="226" t="s">
        <v>82</v>
      </c>
      <c r="AY239" s="19" t="s">
        <v>180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286</v>
      </c>
      <c r="BM239" s="226" t="s">
        <v>5926</v>
      </c>
    </row>
    <row r="240" s="2" customFormat="1">
      <c r="A240" s="40"/>
      <c r="B240" s="41"/>
      <c r="C240" s="42"/>
      <c r="D240" s="228" t="s">
        <v>189</v>
      </c>
      <c r="E240" s="42"/>
      <c r="F240" s="229" t="s">
        <v>5927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189</v>
      </c>
      <c r="AU240" s="19" t="s">
        <v>82</v>
      </c>
    </row>
    <row r="241" s="2" customFormat="1" ht="16.5" customHeight="1">
      <c r="A241" s="40"/>
      <c r="B241" s="41"/>
      <c r="C241" s="215" t="s">
        <v>1265</v>
      </c>
      <c r="D241" s="215" t="s">
        <v>182</v>
      </c>
      <c r="E241" s="216" t="s">
        <v>5928</v>
      </c>
      <c r="F241" s="217" t="s">
        <v>5929</v>
      </c>
      <c r="G241" s="218" t="s">
        <v>5765</v>
      </c>
      <c r="H241" s="219">
        <v>4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43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286</v>
      </c>
      <c r="AT241" s="226" t="s">
        <v>182</v>
      </c>
      <c r="AU241" s="226" t="s">
        <v>82</v>
      </c>
      <c r="AY241" s="19" t="s">
        <v>180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286</v>
      </c>
      <c r="BM241" s="226" t="s">
        <v>5930</v>
      </c>
    </row>
    <row r="242" s="2" customFormat="1">
      <c r="A242" s="40"/>
      <c r="B242" s="41"/>
      <c r="C242" s="42"/>
      <c r="D242" s="228" t="s">
        <v>189</v>
      </c>
      <c r="E242" s="42"/>
      <c r="F242" s="229" t="s">
        <v>5931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189</v>
      </c>
      <c r="AU242" s="19" t="s">
        <v>82</v>
      </c>
    </row>
    <row r="243" s="2" customFormat="1" ht="16.5" customHeight="1">
      <c r="A243" s="40"/>
      <c r="B243" s="41"/>
      <c r="C243" s="215" t="s">
        <v>1275</v>
      </c>
      <c r="D243" s="215" t="s">
        <v>182</v>
      </c>
      <c r="E243" s="216" t="s">
        <v>5932</v>
      </c>
      <c r="F243" s="217" t="s">
        <v>5933</v>
      </c>
      <c r="G243" s="218" t="s">
        <v>5765</v>
      </c>
      <c r="H243" s="219">
        <v>3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43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286</v>
      </c>
      <c r="AT243" s="226" t="s">
        <v>182</v>
      </c>
      <c r="AU243" s="226" t="s">
        <v>82</v>
      </c>
      <c r="AY243" s="19" t="s">
        <v>180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286</v>
      </c>
      <c r="BM243" s="226" t="s">
        <v>5934</v>
      </c>
    </row>
    <row r="244" s="2" customFormat="1">
      <c r="A244" s="40"/>
      <c r="B244" s="41"/>
      <c r="C244" s="42"/>
      <c r="D244" s="228" t="s">
        <v>189</v>
      </c>
      <c r="E244" s="42"/>
      <c r="F244" s="229" t="s">
        <v>5935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189</v>
      </c>
      <c r="AU244" s="19" t="s">
        <v>82</v>
      </c>
    </row>
    <row r="245" s="2" customFormat="1" ht="16.5" customHeight="1">
      <c r="A245" s="40"/>
      <c r="B245" s="41"/>
      <c r="C245" s="215" t="s">
        <v>1280</v>
      </c>
      <c r="D245" s="215" t="s">
        <v>182</v>
      </c>
      <c r="E245" s="216" t="s">
        <v>5936</v>
      </c>
      <c r="F245" s="217" t="s">
        <v>5937</v>
      </c>
      <c r="G245" s="218" t="s">
        <v>5765</v>
      </c>
      <c r="H245" s="219">
        <v>2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43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286</v>
      </c>
      <c r="AT245" s="226" t="s">
        <v>182</v>
      </c>
      <c r="AU245" s="226" t="s">
        <v>82</v>
      </c>
      <c r="AY245" s="19" t="s">
        <v>180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286</v>
      </c>
      <c r="BM245" s="226" t="s">
        <v>5938</v>
      </c>
    </row>
    <row r="246" s="2" customFormat="1">
      <c r="A246" s="40"/>
      <c r="B246" s="41"/>
      <c r="C246" s="42"/>
      <c r="D246" s="228" t="s">
        <v>189</v>
      </c>
      <c r="E246" s="42"/>
      <c r="F246" s="229" t="s">
        <v>5939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189</v>
      </c>
      <c r="AU246" s="19" t="s">
        <v>82</v>
      </c>
    </row>
    <row r="247" s="2" customFormat="1" ht="16.5" customHeight="1">
      <c r="A247" s="40"/>
      <c r="B247" s="41"/>
      <c r="C247" s="215" t="s">
        <v>1290</v>
      </c>
      <c r="D247" s="215" t="s">
        <v>182</v>
      </c>
      <c r="E247" s="216" t="s">
        <v>5940</v>
      </c>
      <c r="F247" s="217" t="s">
        <v>5933</v>
      </c>
      <c r="G247" s="218" t="s">
        <v>5765</v>
      </c>
      <c r="H247" s="219">
        <v>2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43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286</v>
      </c>
      <c r="AT247" s="226" t="s">
        <v>182</v>
      </c>
      <c r="AU247" s="226" t="s">
        <v>82</v>
      </c>
      <c r="AY247" s="19" t="s">
        <v>180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286</v>
      </c>
      <c r="BM247" s="226" t="s">
        <v>5941</v>
      </c>
    </row>
    <row r="248" s="2" customFormat="1">
      <c r="A248" s="40"/>
      <c r="B248" s="41"/>
      <c r="C248" s="42"/>
      <c r="D248" s="228" t="s">
        <v>189</v>
      </c>
      <c r="E248" s="42"/>
      <c r="F248" s="229" t="s">
        <v>5942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189</v>
      </c>
      <c r="AU248" s="19" t="s">
        <v>82</v>
      </c>
    </row>
    <row r="249" s="2" customFormat="1" ht="16.5" customHeight="1">
      <c r="A249" s="40"/>
      <c r="B249" s="41"/>
      <c r="C249" s="215" t="s">
        <v>1304</v>
      </c>
      <c r="D249" s="215" t="s">
        <v>182</v>
      </c>
      <c r="E249" s="216" t="s">
        <v>5936</v>
      </c>
      <c r="F249" s="217" t="s">
        <v>5937</v>
      </c>
      <c r="G249" s="218" t="s">
        <v>5765</v>
      </c>
      <c r="H249" s="219">
        <v>2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43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286</v>
      </c>
      <c r="AT249" s="226" t="s">
        <v>182</v>
      </c>
      <c r="AU249" s="226" t="s">
        <v>82</v>
      </c>
      <c r="AY249" s="19" t="s">
        <v>180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286</v>
      </c>
      <c r="BM249" s="226" t="s">
        <v>5943</v>
      </c>
    </row>
    <row r="250" s="2" customFormat="1">
      <c r="A250" s="40"/>
      <c r="B250" s="41"/>
      <c r="C250" s="42"/>
      <c r="D250" s="228" t="s">
        <v>189</v>
      </c>
      <c r="E250" s="42"/>
      <c r="F250" s="229" t="s">
        <v>5939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189</v>
      </c>
      <c r="AU250" s="19" t="s">
        <v>82</v>
      </c>
    </row>
    <row r="251" s="2" customFormat="1" ht="16.5" customHeight="1">
      <c r="A251" s="40"/>
      <c r="B251" s="41"/>
      <c r="C251" s="215" t="s">
        <v>1356</v>
      </c>
      <c r="D251" s="215" t="s">
        <v>182</v>
      </c>
      <c r="E251" s="216" t="s">
        <v>5944</v>
      </c>
      <c r="F251" s="217" t="s">
        <v>5945</v>
      </c>
      <c r="G251" s="218" t="s">
        <v>3347</v>
      </c>
      <c r="H251" s="293"/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43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286</v>
      </c>
      <c r="AT251" s="226" t="s">
        <v>182</v>
      </c>
      <c r="AU251" s="226" t="s">
        <v>82</v>
      </c>
      <c r="AY251" s="19" t="s">
        <v>180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286</v>
      </c>
      <c r="BM251" s="226" t="s">
        <v>5946</v>
      </c>
    </row>
    <row r="252" s="2" customFormat="1">
      <c r="A252" s="40"/>
      <c r="B252" s="41"/>
      <c r="C252" s="42"/>
      <c r="D252" s="228" t="s">
        <v>189</v>
      </c>
      <c r="E252" s="42"/>
      <c r="F252" s="229" t="s">
        <v>5945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189</v>
      </c>
      <c r="AU252" s="19" t="s">
        <v>82</v>
      </c>
    </row>
    <row r="253" s="2" customFormat="1" ht="16.5" customHeight="1">
      <c r="A253" s="40"/>
      <c r="B253" s="41"/>
      <c r="C253" s="215" t="s">
        <v>1364</v>
      </c>
      <c r="D253" s="215" t="s">
        <v>182</v>
      </c>
      <c r="E253" s="216" t="s">
        <v>5947</v>
      </c>
      <c r="F253" s="217" t="s">
        <v>5948</v>
      </c>
      <c r="G253" s="218" t="s">
        <v>3347</v>
      </c>
      <c r="H253" s="293"/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43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286</v>
      </c>
      <c r="AT253" s="226" t="s">
        <v>182</v>
      </c>
      <c r="AU253" s="226" t="s">
        <v>82</v>
      </c>
      <c r="AY253" s="19" t="s">
        <v>180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286</v>
      </c>
      <c r="BM253" s="226" t="s">
        <v>5949</v>
      </c>
    </row>
    <row r="254" s="2" customFormat="1">
      <c r="A254" s="40"/>
      <c r="B254" s="41"/>
      <c r="C254" s="42"/>
      <c r="D254" s="228" t="s">
        <v>189</v>
      </c>
      <c r="E254" s="42"/>
      <c r="F254" s="229" t="s">
        <v>5948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189</v>
      </c>
      <c r="AU254" s="19" t="s">
        <v>82</v>
      </c>
    </row>
    <row r="255" s="12" customFormat="1" ht="22.8" customHeight="1">
      <c r="A255" s="12"/>
      <c r="B255" s="199"/>
      <c r="C255" s="200"/>
      <c r="D255" s="201" t="s">
        <v>71</v>
      </c>
      <c r="E255" s="213" t="s">
        <v>5950</v>
      </c>
      <c r="F255" s="213" t="s">
        <v>5951</v>
      </c>
      <c r="G255" s="200"/>
      <c r="H255" s="200"/>
      <c r="I255" s="203"/>
      <c r="J255" s="214">
        <f>BK255</f>
        <v>0</v>
      </c>
      <c r="K255" s="200"/>
      <c r="L255" s="205"/>
      <c r="M255" s="206"/>
      <c r="N255" s="207"/>
      <c r="O255" s="207"/>
      <c r="P255" s="208">
        <f>SUM(P256:P279)</f>
        <v>0</v>
      </c>
      <c r="Q255" s="207"/>
      <c r="R255" s="208">
        <f>SUM(R256:R279)</f>
        <v>0</v>
      </c>
      <c r="S255" s="207"/>
      <c r="T255" s="209">
        <f>SUM(T256:T279)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10" t="s">
        <v>82</v>
      </c>
      <c r="AT255" s="211" t="s">
        <v>71</v>
      </c>
      <c r="AU255" s="211" t="s">
        <v>80</v>
      </c>
      <c r="AY255" s="210" t="s">
        <v>180</v>
      </c>
      <c r="BK255" s="212">
        <f>SUM(BK256:BK279)</f>
        <v>0</v>
      </c>
    </row>
    <row r="256" s="2" customFormat="1" ht="16.5" customHeight="1">
      <c r="A256" s="40"/>
      <c r="B256" s="41"/>
      <c r="C256" s="215" t="s">
        <v>1403</v>
      </c>
      <c r="D256" s="215" t="s">
        <v>182</v>
      </c>
      <c r="E256" s="216" t="s">
        <v>5952</v>
      </c>
      <c r="F256" s="217" t="s">
        <v>5953</v>
      </c>
      <c r="G256" s="218" t="s">
        <v>235</v>
      </c>
      <c r="H256" s="219">
        <v>72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43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286</v>
      </c>
      <c r="AT256" s="226" t="s">
        <v>182</v>
      </c>
      <c r="AU256" s="226" t="s">
        <v>82</v>
      </c>
      <c r="AY256" s="19" t="s">
        <v>180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286</v>
      </c>
      <c r="BM256" s="226" t="s">
        <v>5954</v>
      </c>
    </row>
    <row r="257" s="2" customFormat="1">
      <c r="A257" s="40"/>
      <c r="B257" s="41"/>
      <c r="C257" s="42"/>
      <c r="D257" s="228" t="s">
        <v>189</v>
      </c>
      <c r="E257" s="42"/>
      <c r="F257" s="229" t="s">
        <v>5955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189</v>
      </c>
      <c r="AU257" s="19" t="s">
        <v>82</v>
      </c>
    </row>
    <row r="258" s="2" customFormat="1" ht="16.5" customHeight="1">
      <c r="A258" s="40"/>
      <c r="B258" s="41"/>
      <c r="C258" s="215" t="s">
        <v>1437</v>
      </c>
      <c r="D258" s="215" t="s">
        <v>182</v>
      </c>
      <c r="E258" s="216" t="s">
        <v>5956</v>
      </c>
      <c r="F258" s="217" t="s">
        <v>5957</v>
      </c>
      <c r="G258" s="218" t="s">
        <v>235</v>
      </c>
      <c r="H258" s="219">
        <v>43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43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286</v>
      </c>
      <c r="AT258" s="226" t="s">
        <v>182</v>
      </c>
      <c r="AU258" s="226" t="s">
        <v>82</v>
      </c>
      <c r="AY258" s="19" t="s">
        <v>180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286</v>
      </c>
      <c r="BM258" s="226" t="s">
        <v>5958</v>
      </c>
    </row>
    <row r="259" s="2" customFormat="1">
      <c r="A259" s="40"/>
      <c r="B259" s="41"/>
      <c r="C259" s="42"/>
      <c r="D259" s="228" t="s">
        <v>189</v>
      </c>
      <c r="E259" s="42"/>
      <c r="F259" s="229" t="s">
        <v>5957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189</v>
      </c>
      <c r="AU259" s="19" t="s">
        <v>82</v>
      </c>
    </row>
    <row r="260" s="2" customFormat="1" ht="16.5" customHeight="1">
      <c r="A260" s="40"/>
      <c r="B260" s="41"/>
      <c r="C260" s="215" t="s">
        <v>1444</v>
      </c>
      <c r="D260" s="215" t="s">
        <v>182</v>
      </c>
      <c r="E260" s="216" t="s">
        <v>5959</v>
      </c>
      <c r="F260" s="217" t="s">
        <v>5960</v>
      </c>
      <c r="G260" s="218" t="s">
        <v>235</v>
      </c>
      <c r="H260" s="219">
        <v>97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43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286</v>
      </c>
      <c r="AT260" s="226" t="s">
        <v>182</v>
      </c>
      <c r="AU260" s="226" t="s">
        <v>82</v>
      </c>
      <c r="AY260" s="19" t="s">
        <v>180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286</v>
      </c>
      <c r="BM260" s="226" t="s">
        <v>5961</v>
      </c>
    </row>
    <row r="261" s="2" customFormat="1">
      <c r="A261" s="40"/>
      <c r="B261" s="41"/>
      <c r="C261" s="42"/>
      <c r="D261" s="228" t="s">
        <v>189</v>
      </c>
      <c r="E261" s="42"/>
      <c r="F261" s="229" t="s">
        <v>5960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189</v>
      </c>
      <c r="AU261" s="19" t="s">
        <v>82</v>
      </c>
    </row>
    <row r="262" s="2" customFormat="1" ht="16.5" customHeight="1">
      <c r="A262" s="40"/>
      <c r="B262" s="41"/>
      <c r="C262" s="215" t="s">
        <v>1452</v>
      </c>
      <c r="D262" s="215" t="s">
        <v>182</v>
      </c>
      <c r="E262" s="216" t="s">
        <v>5962</v>
      </c>
      <c r="F262" s="217" t="s">
        <v>5963</v>
      </c>
      <c r="G262" s="218" t="s">
        <v>235</v>
      </c>
      <c r="H262" s="219">
        <v>211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43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286</v>
      </c>
      <c r="AT262" s="226" t="s">
        <v>182</v>
      </c>
      <c r="AU262" s="226" t="s">
        <v>82</v>
      </c>
      <c r="AY262" s="19" t="s">
        <v>180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286</v>
      </c>
      <c r="BM262" s="226" t="s">
        <v>5964</v>
      </c>
    </row>
    <row r="263" s="2" customFormat="1">
      <c r="A263" s="40"/>
      <c r="B263" s="41"/>
      <c r="C263" s="42"/>
      <c r="D263" s="228" t="s">
        <v>189</v>
      </c>
      <c r="E263" s="42"/>
      <c r="F263" s="229" t="s">
        <v>5963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189</v>
      </c>
      <c r="AU263" s="19" t="s">
        <v>82</v>
      </c>
    </row>
    <row r="264" s="2" customFormat="1" ht="16.5" customHeight="1">
      <c r="A264" s="40"/>
      <c r="B264" s="41"/>
      <c r="C264" s="215" t="s">
        <v>1465</v>
      </c>
      <c r="D264" s="215" t="s">
        <v>182</v>
      </c>
      <c r="E264" s="216" t="s">
        <v>5965</v>
      </c>
      <c r="F264" s="217" t="s">
        <v>5966</v>
      </c>
      <c r="G264" s="218" t="s">
        <v>235</v>
      </c>
      <c r="H264" s="219">
        <v>139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43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286</v>
      </c>
      <c r="AT264" s="226" t="s">
        <v>182</v>
      </c>
      <c r="AU264" s="226" t="s">
        <v>82</v>
      </c>
      <c r="AY264" s="19" t="s">
        <v>180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286</v>
      </c>
      <c r="BM264" s="226" t="s">
        <v>5967</v>
      </c>
    </row>
    <row r="265" s="2" customFormat="1">
      <c r="A265" s="40"/>
      <c r="B265" s="41"/>
      <c r="C265" s="42"/>
      <c r="D265" s="228" t="s">
        <v>189</v>
      </c>
      <c r="E265" s="42"/>
      <c r="F265" s="229" t="s">
        <v>5966</v>
      </c>
      <c r="G265" s="42"/>
      <c r="H265" s="42"/>
      <c r="I265" s="230"/>
      <c r="J265" s="42"/>
      <c r="K265" s="42"/>
      <c r="L265" s="46"/>
      <c r="M265" s="231"/>
      <c r="N265" s="232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189</v>
      </c>
      <c r="AU265" s="19" t="s">
        <v>82</v>
      </c>
    </row>
    <row r="266" s="2" customFormat="1" ht="16.5" customHeight="1">
      <c r="A266" s="40"/>
      <c r="B266" s="41"/>
      <c r="C266" s="215" t="s">
        <v>1474</v>
      </c>
      <c r="D266" s="215" t="s">
        <v>182</v>
      </c>
      <c r="E266" s="216" t="s">
        <v>5968</v>
      </c>
      <c r="F266" s="217" t="s">
        <v>5969</v>
      </c>
      <c r="G266" s="218" t="s">
        <v>235</v>
      </c>
      <c r="H266" s="219">
        <v>94</v>
      </c>
      <c r="I266" s="220"/>
      <c r="J266" s="221">
        <f>ROUND(I266*H266,2)</f>
        <v>0</v>
      </c>
      <c r="K266" s="217" t="s">
        <v>19</v>
      </c>
      <c r="L266" s="46"/>
      <c r="M266" s="222" t="s">
        <v>19</v>
      </c>
      <c r="N266" s="223" t="s">
        <v>43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286</v>
      </c>
      <c r="AT266" s="226" t="s">
        <v>182</v>
      </c>
      <c r="AU266" s="226" t="s">
        <v>82</v>
      </c>
      <c r="AY266" s="19" t="s">
        <v>180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286</v>
      </c>
      <c r="BM266" s="226" t="s">
        <v>5970</v>
      </c>
    </row>
    <row r="267" s="2" customFormat="1">
      <c r="A267" s="40"/>
      <c r="B267" s="41"/>
      <c r="C267" s="42"/>
      <c r="D267" s="228" t="s">
        <v>189</v>
      </c>
      <c r="E267" s="42"/>
      <c r="F267" s="229" t="s">
        <v>5969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189</v>
      </c>
      <c r="AU267" s="19" t="s">
        <v>82</v>
      </c>
    </row>
    <row r="268" s="2" customFormat="1" ht="16.5" customHeight="1">
      <c r="A268" s="40"/>
      <c r="B268" s="41"/>
      <c r="C268" s="215" t="s">
        <v>1486</v>
      </c>
      <c r="D268" s="215" t="s">
        <v>182</v>
      </c>
      <c r="E268" s="216" t="s">
        <v>5971</v>
      </c>
      <c r="F268" s="217" t="s">
        <v>5972</v>
      </c>
      <c r="G268" s="218" t="s">
        <v>235</v>
      </c>
      <c r="H268" s="219">
        <v>40</v>
      </c>
      <c r="I268" s="220"/>
      <c r="J268" s="221">
        <f>ROUND(I268*H268,2)</f>
        <v>0</v>
      </c>
      <c r="K268" s="217" t="s">
        <v>19</v>
      </c>
      <c r="L268" s="46"/>
      <c r="M268" s="222" t="s">
        <v>19</v>
      </c>
      <c r="N268" s="223" t="s">
        <v>43</v>
      </c>
      <c r="O268" s="86"/>
      <c r="P268" s="224">
        <f>O268*H268</f>
        <v>0</v>
      </c>
      <c r="Q268" s="224">
        <v>0</v>
      </c>
      <c r="R268" s="224">
        <f>Q268*H268</f>
        <v>0</v>
      </c>
      <c r="S268" s="224">
        <v>0</v>
      </c>
      <c r="T268" s="225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6" t="s">
        <v>286</v>
      </c>
      <c r="AT268" s="226" t="s">
        <v>182</v>
      </c>
      <c r="AU268" s="226" t="s">
        <v>82</v>
      </c>
      <c r="AY268" s="19" t="s">
        <v>180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19" t="s">
        <v>80</v>
      </c>
      <c r="BK268" s="227">
        <f>ROUND(I268*H268,2)</f>
        <v>0</v>
      </c>
      <c r="BL268" s="19" t="s">
        <v>286</v>
      </c>
      <c r="BM268" s="226" t="s">
        <v>5973</v>
      </c>
    </row>
    <row r="269" s="2" customFormat="1">
      <c r="A269" s="40"/>
      <c r="B269" s="41"/>
      <c r="C269" s="42"/>
      <c r="D269" s="228" t="s">
        <v>189</v>
      </c>
      <c r="E269" s="42"/>
      <c r="F269" s="229" t="s">
        <v>5972</v>
      </c>
      <c r="G269" s="42"/>
      <c r="H269" s="42"/>
      <c r="I269" s="230"/>
      <c r="J269" s="42"/>
      <c r="K269" s="42"/>
      <c r="L269" s="46"/>
      <c r="M269" s="231"/>
      <c r="N269" s="232"/>
      <c r="O269" s="86"/>
      <c r="P269" s="86"/>
      <c r="Q269" s="86"/>
      <c r="R269" s="86"/>
      <c r="S269" s="86"/>
      <c r="T269" s="87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T269" s="19" t="s">
        <v>189</v>
      </c>
      <c r="AU269" s="19" t="s">
        <v>82</v>
      </c>
    </row>
    <row r="270" s="2" customFormat="1" ht="16.5" customHeight="1">
      <c r="A270" s="40"/>
      <c r="B270" s="41"/>
      <c r="C270" s="215" t="s">
        <v>1492</v>
      </c>
      <c r="D270" s="215" t="s">
        <v>182</v>
      </c>
      <c r="E270" s="216" t="s">
        <v>5974</v>
      </c>
      <c r="F270" s="217" t="s">
        <v>5975</v>
      </c>
      <c r="G270" s="218" t="s">
        <v>235</v>
      </c>
      <c r="H270" s="219">
        <v>24</v>
      </c>
      <c r="I270" s="220"/>
      <c r="J270" s="221">
        <f>ROUND(I270*H270,2)</f>
        <v>0</v>
      </c>
      <c r="K270" s="217" t="s">
        <v>19</v>
      </c>
      <c r="L270" s="46"/>
      <c r="M270" s="222" t="s">
        <v>19</v>
      </c>
      <c r="N270" s="223" t="s">
        <v>43</v>
      </c>
      <c r="O270" s="86"/>
      <c r="P270" s="224">
        <f>O270*H270</f>
        <v>0</v>
      </c>
      <c r="Q270" s="224">
        <v>0</v>
      </c>
      <c r="R270" s="224">
        <f>Q270*H270</f>
        <v>0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286</v>
      </c>
      <c r="AT270" s="226" t="s">
        <v>182</v>
      </c>
      <c r="AU270" s="226" t="s">
        <v>82</v>
      </c>
      <c r="AY270" s="19" t="s">
        <v>180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286</v>
      </c>
      <c r="BM270" s="226" t="s">
        <v>5976</v>
      </c>
    </row>
    <row r="271" s="2" customFormat="1">
      <c r="A271" s="40"/>
      <c r="B271" s="41"/>
      <c r="C271" s="42"/>
      <c r="D271" s="228" t="s">
        <v>189</v>
      </c>
      <c r="E271" s="42"/>
      <c r="F271" s="229" t="s">
        <v>5975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189</v>
      </c>
      <c r="AU271" s="19" t="s">
        <v>82</v>
      </c>
    </row>
    <row r="272" s="2" customFormat="1" ht="16.5" customHeight="1">
      <c r="A272" s="40"/>
      <c r="B272" s="41"/>
      <c r="C272" s="215" t="s">
        <v>1500</v>
      </c>
      <c r="D272" s="215" t="s">
        <v>182</v>
      </c>
      <c r="E272" s="216" t="s">
        <v>5977</v>
      </c>
      <c r="F272" s="217" t="s">
        <v>5978</v>
      </c>
      <c r="G272" s="218" t="s">
        <v>235</v>
      </c>
      <c r="H272" s="219">
        <v>624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43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286</v>
      </c>
      <c r="AT272" s="226" t="s">
        <v>182</v>
      </c>
      <c r="AU272" s="226" t="s">
        <v>82</v>
      </c>
      <c r="AY272" s="19" t="s">
        <v>180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286</v>
      </c>
      <c r="BM272" s="226" t="s">
        <v>5979</v>
      </c>
    </row>
    <row r="273" s="2" customFormat="1">
      <c r="A273" s="40"/>
      <c r="B273" s="41"/>
      <c r="C273" s="42"/>
      <c r="D273" s="228" t="s">
        <v>189</v>
      </c>
      <c r="E273" s="42"/>
      <c r="F273" s="229" t="s">
        <v>5980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189</v>
      </c>
      <c r="AU273" s="19" t="s">
        <v>82</v>
      </c>
    </row>
    <row r="274" s="2" customFormat="1" ht="16.5" customHeight="1">
      <c r="A274" s="40"/>
      <c r="B274" s="41"/>
      <c r="C274" s="215" t="s">
        <v>1506</v>
      </c>
      <c r="D274" s="215" t="s">
        <v>182</v>
      </c>
      <c r="E274" s="216" t="s">
        <v>5981</v>
      </c>
      <c r="F274" s="217" t="s">
        <v>5982</v>
      </c>
      <c r="G274" s="218" t="s">
        <v>197</v>
      </c>
      <c r="H274" s="219">
        <v>38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43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286</v>
      </c>
      <c r="AT274" s="226" t="s">
        <v>182</v>
      </c>
      <c r="AU274" s="226" t="s">
        <v>82</v>
      </c>
      <c r="AY274" s="19" t="s">
        <v>180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286</v>
      </c>
      <c r="BM274" s="226" t="s">
        <v>5983</v>
      </c>
    </row>
    <row r="275" s="2" customFormat="1">
      <c r="A275" s="40"/>
      <c r="B275" s="41"/>
      <c r="C275" s="42"/>
      <c r="D275" s="228" t="s">
        <v>189</v>
      </c>
      <c r="E275" s="42"/>
      <c r="F275" s="229" t="s">
        <v>5984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189</v>
      </c>
      <c r="AU275" s="19" t="s">
        <v>82</v>
      </c>
    </row>
    <row r="276" s="2" customFormat="1" ht="16.5" customHeight="1">
      <c r="A276" s="40"/>
      <c r="B276" s="41"/>
      <c r="C276" s="215" t="s">
        <v>1512</v>
      </c>
      <c r="D276" s="215" t="s">
        <v>182</v>
      </c>
      <c r="E276" s="216" t="s">
        <v>5985</v>
      </c>
      <c r="F276" s="217" t="s">
        <v>5986</v>
      </c>
      <c r="G276" s="218" t="s">
        <v>3347</v>
      </c>
      <c r="H276" s="293"/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43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286</v>
      </c>
      <c r="AT276" s="226" t="s">
        <v>182</v>
      </c>
      <c r="AU276" s="226" t="s">
        <v>82</v>
      </c>
      <c r="AY276" s="19" t="s">
        <v>180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286</v>
      </c>
      <c r="BM276" s="226" t="s">
        <v>5987</v>
      </c>
    </row>
    <row r="277" s="2" customFormat="1">
      <c r="A277" s="40"/>
      <c r="B277" s="41"/>
      <c r="C277" s="42"/>
      <c r="D277" s="228" t="s">
        <v>189</v>
      </c>
      <c r="E277" s="42"/>
      <c r="F277" s="229" t="s">
        <v>5986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189</v>
      </c>
      <c r="AU277" s="19" t="s">
        <v>82</v>
      </c>
    </row>
    <row r="278" s="2" customFormat="1" ht="16.5" customHeight="1">
      <c r="A278" s="40"/>
      <c r="B278" s="41"/>
      <c r="C278" s="215" t="s">
        <v>1529</v>
      </c>
      <c r="D278" s="215" t="s">
        <v>182</v>
      </c>
      <c r="E278" s="216" t="s">
        <v>5988</v>
      </c>
      <c r="F278" s="217" t="s">
        <v>5989</v>
      </c>
      <c r="G278" s="218" t="s">
        <v>3347</v>
      </c>
      <c r="H278" s="293"/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43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286</v>
      </c>
      <c r="AT278" s="226" t="s">
        <v>182</v>
      </c>
      <c r="AU278" s="226" t="s">
        <v>82</v>
      </c>
      <c r="AY278" s="19" t="s">
        <v>180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286</v>
      </c>
      <c r="BM278" s="226" t="s">
        <v>5990</v>
      </c>
    </row>
    <row r="279" s="2" customFormat="1">
      <c r="A279" s="40"/>
      <c r="B279" s="41"/>
      <c r="C279" s="42"/>
      <c r="D279" s="228" t="s">
        <v>189</v>
      </c>
      <c r="E279" s="42"/>
      <c r="F279" s="229" t="s">
        <v>5989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189</v>
      </c>
      <c r="AU279" s="19" t="s">
        <v>82</v>
      </c>
    </row>
    <row r="280" s="12" customFormat="1" ht="22.8" customHeight="1">
      <c r="A280" s="12"/>
      <c r="B280" s="199"/>
      <c r="C280" s="200"/>
      <c r="D280" s="201" t="s">
        <v>71</v>
      </c>
      <c r="E280" s="213" t="s">
        <v>5991</v>
      </c>
      <c r="F280" s="213" t="s">
        <v>5992</v>
      </c>
      <c r="G280" s="200"/>
      <c r="H280" s="200"/>
      <c r="I280" s="203"/>
      <c r="J280" s="214">
        <f>BK280</f>
        <v>0</v>
      </c>
      <c r="K280" s="200"/>
      <c r="L280" s="205"/>
      <c r="M280" s="206"/>
      <c r="N280" s="207"/>
      <c r="O280" s="207"/>
      <c r="P280" s="208">
        <f>SUM(P281:P384)</f>
        <v>0</v>
      </c>
      <c r="Q280" s="207"/>
      <c r="R280" s="208">
        <f>SUM(R281:R384)</f>
        <v>0</v>
      </c>
      <c r="S280" s="207"/>
      <c r="T280" s="209">
        <f>SUM(T281:T384)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10" t="s">
        <v>82</v>
      </c>
      <c r="AT280" s="211" t="s">
        <v>71</v>
      </c>
      <c r="AU280" s="211" t="s">
        <v>80</v>
      </c>
      <c r="AY280" s="210" t="s">
        <v>180</v>
      </c>
      <c r="BK280" s="212">
        <f>SUM(BK281:BK384)</f>
        <v>0</v>
      </c>
    </row>
    <row r="281" s="2" customFormat="1" ht="16.5" customHeight="1">
      <c r="A281" s="40"/>
      <c r="B281" s="41"/>
      <c r="C281" s="215" t="s">
        <v>1539</v>
      </c>
      <c r="D281" s="215" t="s">
        <v>182</v>
      </c>
      <c r="E281" s="216" t="s">
        <v>5993</v>
      </c>
      <c r="F281" s="217" t="s">
        <v>5994</v>
      </c>
      <c r="G281" s="218" t="s">
        <v>197</v>
      </c>
      <c r="H281" s="219">
        <v>1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43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286</v>
      </c>
      <c r="AT281" s="226" t="s">
        <v>182</v>
      </c>
      <c r="AU281" s="226" t="s">
        <v>82</v>
      </c>
      <c r="AY281" s="19" t="s">
        <v>180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286</v>
      </c>
      <c r="BM281" s="226" t="s">
        <v>5995</v>
      </c>
    </row>
    <row r="282" s="2" customFormat="1">
      <c r="A282" s="40"/>
      <c r="B282" s="41"/>
      <c r="C282" s="42"/>
      <c r="D282" s="228" t="s">
        <v>189</v>
      </c>
      <c r="E282" s="42"/>
      <c r="F282" s="229" t="s">
        <v>5994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189</v>
      </c>
      <c r="AU282" s="19" t="s">
        <v>82</v>
      </c>
    </row>
    <row r="283" s="2" customFormat="1" ht="16.5" customHeight="1">
      <c r="A283" s="40"/>
      <c r="B283" s="41"/>
      <c r="C283" s="215" t="s">
        <v>1548</v>
      </c>
      <c r="D283" s="215" t="s">
        <v>182</v>
      </c>
      <c r="E283" s="216" t="s">
        <v>5996</v>
      </c>
      <c r="F283" s="217" t="s">
        <v>5997</v>
      </c>
      <c r="G283" s="218" t="s">
        <v>197</v>
      </c>
      <c r="H283" s="219">
        <v>28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43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286</v>
      </c>
      <c r="AT283" s="226" t="s">
        <v>182</v>
      </c>
      <c r="AU283" s="226" t="s">
        <v>82</v>
      </c>
      <c r="AY283" s="19" t="s">
        <v>180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286</v>
      </c>
      <c r="BM283" s="226" t="s">
        <v>5998</v>
      </c>
    </row>
    <row r="284" s="2" customFormat="1">
      <c r="A284" s="40"/>
      <c r="B284" s="41"/>
      <c r="C284" s="42"/>
      <c r="D284" s="228" t="s">
        <v>189</v>
      </c>
      <c r="E284" s="42"/>
      <c r="F284" s="229" t="s">
        <v>5997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189</v>
      </c>
      <c r="AU284" s="19" t="s">
        <v>82</v>
      </c>
    </row>
    <row r="285" s="2" customFormat="1" ht="16.5" customHeight="1">
      <c r="A285" s="40"/>
      <c r="B285" s="41"/>
      <c r="C285" s="215" t="s">
        <v>1555</v>
      </c>
      <c r="D285" s="215" t="s">
        <v>182</v>
      </c>
      <c r="E285" s="216" t="s">
        <v>5999</v>
      </c>
      <c r="F285" s="217" t="s">
        <v>6000</v>
      </c>
      <c r="G285" s="218" t="s">
        <v>197</v>
      </c>
      <c r="H285" s="219">
        <v>16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43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286</v>
      </c>
      <c r="AT285" s="226" t="s">
        <v>182</v>
      </c>
      <c r="AU285" s="226" t="s">
        <v>82</v>
      </c>
      <c r="AY285" s="19" t="s">
        <v>180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286</v>
      </c>
      <c r="BM285" s="226" t="s">
        <v>6001</v>
      </c>
    </row>
    <row r="286" s="2" customFormat="1">
      <c r="A286" s="40"/>
      <c r="B286" s="41"/>
      <c r="C286" s="42"/>
      <c r="D286" s="228" t="s">
        <v>189</v>
      </c>
      <c r="E286" s="42"/>
      <c r="F286" s="229" t="s">
        <v>6000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189</v>
      </c>
      <c r="AU286" s="19" t="s">
        <v>82</v>
      </c>
    </row>
    <row r="287" s="2" customFormat="1" ht="16.5" customHeight="1">
      <c r="A287" s="40"/>
      <c r="B287" s="41"/>
      <c r="C287" s="215" t="s">
        <v>1564</v>
      </c>
      <c r="D287" s="215" t="s">
        <v>182</v>
      </c>
      <c r="E287" s="216" t="s">
        <v>6002</v>
      </c>
      <c r="F287" s="217" t="s">
        <v>6003</v>
      </c>
      <c r="G287" s="218" t="s">
        <v>197</v>
      </c>
      <c r="H287" s="219">
        <v>12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43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286</v>
      </c>
      <c r="AT287" s="226" t="s">
        <v>182</v>
      </c>
      <c r="AU287" s="226" t="s">
        <v>82</v>
      </c>
      <c r="AY287" s="19" t="s">
        <v>180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286</v>
      </c>
      <c r="BM287" s="226" t="s">
        <v>6004</v>
      </c>
    </row>
    <row r="288" s="2" customFormat="1">
      <c r="A288" s="40"/>
      <c r="B288" s="41"/>
      <c r="C288" s="42"/>
      <c r="D288" s="228" t="s">
        <v>189</v>
      </c>
      <c r="E288" s="42"/>
      <c r="F288" s="229" t="s">
        <v>6005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189</v>
      </c>
      <c r="AU288" s="19" t="s">
        <v>82</v>
      </c>
    </row>
    <row r="289" s="2" customFormat="1" ht="16.5" customHeight="1">
      <c r="A289" s="40"/>
      <c r="B289" s="41"/>
      <c r="C289" s="215" t="s">
        <v>1575</v>
      </c>
      <c r="D289" s="215" t="s">
        <v>182</v>
      </c>
      <c r="E289" s="216" t="s">
        <v>6006</v>
      </c>
      <c r="F289" s="217" t="s">
        <v>6007</v>
      </c>
      <c r="G289" s="218" t="s">
        <v>197</v>
      </c>
      <c r="H289" s="219">
        <v>4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43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286</v>
      </c>
      <c r="AT289" s="226" t="s">
        <v>182</v>
      </c>
      <c r="AU289" s="226" t="s">
        <v>82</v>
      </c>
      <c r="AY289" s="19" t="s">
        <v>180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286</v>
      </c>
      <c r="BM289" s="226" t="s">
        <v>6008</v>
      </c>
    </row>
    <row r="290" s="2" customFormat="1">
      <c r="A290" s="40"/>
      <c r="B290" s="41"/>
      <c r="C290" s="42"/>
      <c r="D290" s="228" t="s">
        <v>189</v>
      </c>
      <c r="E290" s="42"/>
      <c r="F290" s="229" t="s">
        <v>6009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189</v>
      </c>
      <c r="AU290" s="19" t="s">
        <v>82</v>
      </c>
    </row>
    <row r="291" s="2" customFormat="1" ht="16.5" customHeight="1">
      <c r="A291" s="40"/>
      <c r="B291" s="41"/>
      <c r="C291" s="215" t="s">
        <v>1584</v>
      </c>
      <c r="D291" s="215" t="s">
        <v>182</v>
      </c>
      <c r="E291" s="216" t="s">
        <v>6010</v>
      </c>
      <c r="F291" s="217" t="s">
        <v>6011</v>
      </c>
      <c r="G291" s="218" t="s">
        <v>197</v>
      </c>
      <c r="H291" s="219">
        <v>7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43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286</v>
      </c>
      <c r="AT291" s="226" t="s">
        <v>182</v>
      </c>
      <c r="AU291" s="226" t="s">
        <v>82</v>
      </c>
      <c r="AY291" s="19" t="s">
        <v>180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286</v>
      </c>
      <c r="BM291" s="226" t="s">
        <v>6012</v>
      </c>
    </row>
    <row r="292" s="2" customFormat="1">
      <c r="A292" s="40"/>
      <c r="B292" s="41"/>
      <c r="C292" s="42"/>
      <c r="D292" s="228" t="s">
        <v>189</v>
      </c>
      <c r="E292" s="42"/>
      <c r="F292" s="229" t="s">
        <v>6011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189</v>
      </c>
      <c r="AU292" s="19" t="s">
        <v>82</v>
      </c>
    </row>
    <row r="293" s="2" customFormat="1" ht="16.5" customHeight="1">
      <c r="A293" s="40"/>
      <c r="B293" s="41"/>
      <c r="C293" s="215" t="s">
        <v>1594</v>
      </c>
      <c r="D293" s="215" t="s">
        <v>182</v>
      </c>
      <c r="E293" s="216" t="s">
        <v>6013</v>
      </c>
      <c r="F293" s="217" t="s">
        <v>6014</v>
      </c>
      <c r="G293" s="218" t="s">
        <v>197</v>
      </c>
      <c r="H293" s="219">
        <v>2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43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286</v>
      </c>
      <c r="AT293" s="226" t="s">
        <v>182</v>
      </c>
      <c r="AU293" s="226" t="s">
        <v>82</v>
      </c>
      <c r="AY293" s="19" t="s">
        <v>180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286</v>
      </c>
      <c r="BM293" s="226" t="s">
        <v>6015</v>
      </c>
    </row>
    <row r="294" s="2" customFormat="1">
      <c r="A294" s="40"/>
      <c r="B294" s="41"/>
      <c r="C294" s="42"/>
      <c r="D294" s="228" t="s">
        <v>189</v>
      </c>
      <c r="E294" s="42"/>
      <c r="F294" s="229" t="s">
        <v>6014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189</v>
      </c>
      <c r="AU294" s="19" t="s">
        <v>82</v>
      </c>
    </row>
    <row r="295" s="2" customFormat="1" ht="16.5" customHeight="1">
      <c r="A295" s="40"/>
      <c r="B295" s="41"/>
      <c r="C295" s="215" t="s">
        <v>1604</v>
      </c>
      <c r="D295" s="215" t="s">
        <v>182</v>
      </c>
      <c r="E295" s="216" t="s">
        <v>6016</v>
      </c>
      <c r="F295" s="217" t="s">
        <v>6017</v>
      </c>
      <c r="G295" s="218" t="s">
        <v>197</v>
      </c>
      <c r="H295" s="219">
        <v>3</v>
      </c>
      <c r="I295" s="220"/>
      <c r="J295" s="221">
        <f>ROUND(I295*H295,2)</f>
        <v>0</v>
      </c>
      <c r="K295" s="217" t="s">
        <v>19</v>
      </c>
      <c r="L295" s="46"/>
      <c r="M295" s="222" t="s">
        <v>19</v>
      </c>
      <c r="N295" s="223" t="s">
        <v>43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286</v>
      </c>
      <c r="AT295" s="226" t="s">
        <v>182</v>
      </c>
      <c r="AU295" s="226" t="s">
        <v>82</v>
      </c>
      <c r="AY295" s="19" t="s">
        <v>180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80</v>
      </c>
      <c r="BK295" s="227">
        <f>ROUND(I295*H295,2)</f>
        <v>0</v>
      </c>
      <c r="BL295" s="19" t="s">
        <v>286</v>
      </c>
      <c r="BM295" s="226" t="s">
        <v>6018</v>
      </c>
    </row>
    <row r="296" s="2" customFormat="1">
      <c r="A296" s="40"/>
      <c r="B296" s="41"/>
      <c r="C296" s="42"/>
      <c r="D296" s="228" t="s">
        <v>189</v>
      </c>
      <c r="E296" s="42"/>
      <c r="F296" s="229" t="s">
        <v>6017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189</v>
      </c>
      <c r="AU296" s="19" t="s">
        <v>82</v>
      </c>
    </row>
    <row r="297" s="2" customFormat="1" ht="16.5" customHeight="1">
      <c r="A297" s="40"/>
      <c r="B297" s="41"/>
      <c r="C297" s="215" t="s">
        <v>1611</v>
      </c>
      <c r="D297" s="215" t="s">
        <v>182</v>
      </c>
      <c r="E297" s="216" t="s">
        <v>6019</v>
      </c>
      <c r="F297" s="217" t="s">
        <v>6020</v>
      </c>
      <c r="G297" s="218" t="s">
        <v>197</v>
      </c>
      <c r="H297" s="219">
        <v>2</v>
      </c>
      <c r="I297" s="220"/>
      <c r="J297" s="221">
        <f>ROUND(I297*H297,2)</f>
        <v>0</v>
      </c>
      <c r="K297" s="217" t="s">
        <v>19</v>
      </c>
      <c r="L297" s="46"/>
      <c r="M297" s="222" t="s">
        <v>19</v>
      </c>
      <c r="N297" s="223" t="s">
        <v>43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286</v>
      </c>
      <c r="AT297" s="226" t="s">
        <v>182</v>
      </c>
      <c r="AU297" s="226" t="s">
        <v>82</v>
      </c>
      <c r="AY297" s="19" t="s">
        <v>180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80</v>
      </c>
      <c r="BK297" s="227">
        <f>ROUND(I297*H297,2)</f>
        <v>0</v>
      </c>
      <c r="BL297" s="19" t="s">
        <v>286</v>
      </c>
      <c r="BM297" s="226" t="s">
        <v>6021</v>
      </c>
    </row>
    <row r="298" s="2" customFormat="1">
      <c r="A298" s="40"/>
      <c r="B298" s="41"/>
      <c r="C298" s="42"/>
      <c r="D298" s="228" t="s">
        <v>189</v>
      </c>
      <c r="E298" s="42"/>
      <c r="F298" s="229" t="s">
        <v>6020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189</v>
      </c>
      <c r="AU298" s="19" t="s">
        <v>82</v>
      </c>
    </row>
    <row r="299" s="2" customFormat="1" ht="16.5" customHeight="1">
      <c r="A299" s="40"/>
      <c r="B299" s="41"/>
      <c r="C299" s="215" t="s">
        <v>1618</v>
      </c>
      <c r="D299" s="215" t="s">
        <v>182</v>
      </c>
      <c r="E299" s="216" t="s">
        <v>6022</v>
      </c>
      <c r="F299" s="217" t="s">
        <v>6023</v>
      </c>
      <c r="G299" s="218" t="s">
        <v>197</v>
      </c>
      <c r="H299" s="219">
        <v>2</v>
      </c>
      <c r="I299" s="220"/>
      <c r="J299" s="221">
        <f>ROUND(I299*H299,2)</f>
        <v>0</v>
      </c>
      <c r="K299" s="217" t="s">
        <v>19</v>
      </c>
      <c r="L299" s="46"/>
      <c r="M299" s="222" t="s">
        <v>19</v>
      </c>
      <c r="N299" s="223" t="s">
        <v>43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286</v>
      </c>
      <c r="AT299" s="226" t="s">
        <v>182</v>
      </c>
      <c r="AU299" s="226" t="s">
        <v>82</v>
      </c>
      <c r="AY299" s="19" t="s">
        <v>180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286</v>
      </c>
      <c r="BM299" s="226" t="s">
        <v>6024</v>
      </c>
    </row>
    <row r="300" s="2" customFormat="1">
      <c r="A300" s="40"/>
      <c r="B300" s="41"/>
      <c r="C300" s="42"/>
      <c r="D300" s="228" t="s">
        <v>189</v>
      </c>
      <c r="E300" s="42"/>
      <c r="F300" s="229" t="s">
        <v>6023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189</v>
      </c>
      <c r="AU300" s="19" t="s">
        <v>82</v>
      </c>
    </row>
    <row r="301" s="2" customFormat="1" ht="16.5" customHeight="1">
      <c r="A301" s="40"/>
      <c r="B301" s="41"/>
      <c r="C301" s="215" t="s">
        <v>1629</v>
      </c>
      <c r="D301" s="215" t="s">
        <v>182</v>
      </c>
      <c r="E301" s="216" t="s">
        <v>6025</v>
      </c>
      <c r="F301" s="217" t="s">
        <v>6026</v>
      </c>
      <c r="G301" s="218" t="s">
        <v>2304</v>
      </c>
      <c r="H301" s="219">
        <v>8</v>
      </c>
      <c r="I301" s="220"/>
      <c r="J301" s="221">
        <f>ROUND(I301*H301,2)</f>
        <v>0</v>
      </c>
      <c r="K301" s="217" t="s">
        <v>19</v>
      </c>
      <c r="L301" s="46"/>
      <c r="M301" s="222" t="s">
        <v>19</v>
      </c>
      <c r="N301" s="223" t="s">
        <v>43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286</v>
      </c>
      <c r="AT301" s="226" t="s">
        <v>182</v>
      </c>
      <c r="AU301" s="226" t="s">
        <v>82</v>
      </c>
      <c r="AY301" s="19" t="s">
        <v>180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286</v>
      </c>
      <c r="BM301" s="226" t="s">
        <v>6027</v>
      </c>
    </row>
    <row r="302" s="2" customFormat="1">
      <c r="A302" s="40"/>
      <c r="B302" s="41"/>
      <c r="C302" s="42"/>
      <c r="D302" s="228" t="s">
        <v>189</v>
      </c>
      <c r="E302" s="42"/>
      <c r="F302" s="229" t="s">
        <v>6028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189</v>
      </c>
      <c r="AU302" s="19" t="s">
        <v>82</v>
      </c>
    </row>
    <row r="303" s="2" customFormat="1" ht="16.5" customHeight="1">
      <c r="A303" s="40"/>
      <c r="B303" s="41"/>
      <c r="C303" s="215" t="s">
        <v>1639</v>
      </c>
      <c r="D303" s="215" t="s">
        <v>182</v>
      </c>
      <c r="E303" s="216" t="s">
        <v>6029</v>
      </c>
      <c r="F303" s="217" t="s">
        <v>6030</v>
      </c>
      <c r="G303" s="218" t="s">
        <v>197</v>
      </c>
      <c r="H303" s="219">
        <v>8</v>
      </c>
      <c r="I303" s="220"/>
      <c r="J303" s="221">
        <f>ROUND(I303*H303,2)</f>
        <v>0</v>
      </c>
      <c r="K303" s="217" t="s">
        <v>19</v>
      </c>
      <c r="L303" s="46"/>
      <c r="M303" s="222" t="s">
        <v>19</v>
      </c>
      <c r="N303" s="223" t="s">
        <v>43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286</v>
      </c>
      <c r="AT303" s="226" t="s">
        <v>182</v>
      </c>
      <c r="AU303" s="226" t="s">
        <v>82</v>
      </c>
      <c r="AY303" s="19" t="s">
        <v>180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80</v>
      </c>
      <c r="BK303" s="227">
        <f>ROUND(I303*H303,2)</f>
        <v>0</v>
      </c>
      <c r="BL303" s="19" t="s">
        <v>286</v>
      </c>
      <c r="BM303" s="226" t="s">
        <v>6031</v>
      </c>
    </row>
    <row r="304" s="2" customFormat="1">
      <c r="A304" s="40"/>
      <c r="B304" s="41"/>
      <c r="C304" s="42"/>
      <c r="D304" s="228" t="s">
        <v>189</v>
      </c>
      <c r="E304" s="42"/>
      <c r="F304" s="229" t="s">
        <v>6030</v>
      </c>
      <c r="G304" s="42"/>
      <c r="H304" s="42"/>
      <c r="I304" s="230"/>
      <c r="J304" s="42"/>
      <c r="K304" s="42"/>
      <c r="L304" s="46"/>
      <c r="M304" s="231"/>
      <c r="N304" s="23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189</v>
      </c>
      <c r="AU304" s="19" t="s">
        <v>82</v>
      </c>
    </row>
    <row r="305" s="2" customFormat="1" ht="16.5" customHeight="1">
      <c r="A305" s="40"/>
      <c r="B305" s="41"/>
      <c r="C305" s="215" t="s">
        <v>1645</v>
      </c>
      <c r="D305" s="215" t="s">
        <v>182</v>
      </c>
      <c r="E305" s="216" t="s">
        <v>6032</v>
      </c>
      <c r="F305" s="217" t="s">
        <v>6033</v>
      </c>
      <c r="G305" s="218" t="s">
        <v>197</v>
      </c>
      <c r="H305" s="219">
        <v>1</v>
      </c>
      <c r="I305" s="220"/>
      <c r="J305" s="221">
        <f>ROUND(I305*H305,2)</f>
        <v>0</v>
      </c>
      <c r="K305" s="217" t="s">
        <v>19</v>
      </c>
      <c r="L305" s="46"/>
      <c r="M305" s="222" t="s">
        <v>19</v>
      </c>
      <c r="N305" s="223" t="s">
        <v>43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286</v>
      </c>
      <c r="AT305" s="226" t="s">
        <v>182</v>
      </c>
      <c r="AU305" s="226" t="s">
        <v>82</v>
      </c>
      <c r="AY305" s="19" t="s">
        <v>180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286</v>
      </c>
      <c r="BM305" s="226" t="s">
        <v>6034</v>
      </c>
    </row>
    <row r="306" s="2" customFormat="1">
      <c r="A306" s="40"/>
      <c r="B306" s="41"/>
      <c r="C306" s="42"/>
      <c r="D306" s="228" t="s">
        <v>189</v>
      </c>
      <c r="E306" s="42"/>
      <c r="F306" s="229" t="s">
        <v>6033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189</v>
      </c>
      <c r="AU306" s="19" t="s">
        <v>82</v>
      </c>
    </row>
    <row r="307" s="2" customFormat="1" ht="16.5" customHeight="1">
      <c r="A307" s="40"/>
      <c r="B307" s="41"/>
      <c r="C307" s="215" t="s">
        <v>1653</v>
      </c>
      <c r="D307" s="215" t="s">
        <v>182</v>
      </c>
      <c r="E307" s="216" t="s">
        <v>6035</v>
      </c>
      <c r="F307" s="217" t="s">
        <v>6036</v>
      </c>
      <c r="G307" s="218" t="s">
        <v>197</v>
      </c>
      <c r="H307" s="219">
        <v>7</v>
      </c>
      <c r="I307" s="220"/>
      <c r="J307" s="221">
        <f>ROUND(I307*H307,2)</f>
        <v>0</v>
      </c>
      <c r="K307" s="217" t="s">
        <v>19</v>
      </c>
      <c r="L307" s="46"/>
      <c r="M307" s="222" t="s">
        <v>19</v>
      </c>
      <c r="N307" s="223" t="s">
        <v>43</v>
      </c>
      <c r="O307" s="86"/>
      <c r="P307" s="224">
        <f>O307*H307</f>
        <v>0</v>
      </c>
      <c r="Q307" s="224">
        <v>0</v>
      </c>
      <c r="R307" s="224">
        <f>Q307*H307</f>
        <v>0</v>
      </c>
      <c r="S307" s="224">
        <v>0</v>
      </c>
      <c r="T307" s="225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6" t="s">
        <v>286</v>
      </c>
      <c r="AT307" s="226" t="s">
        <v>182</v>
      </c>
      <c r="AU307" s="226" t="s">
        <v>82</v>
      </c>
      <c r="AY307" s="19" t="s">
        <v>180</v>
      </c>
      <c r="BE307" s="227">
        <f>IF(N307="základní",J307,0)</f>
        <v>0</v>
      </c>
      <c r="BF307" s="227">
        <f>IF(N307="snížená",J307,0)</f>
        <v>0</v>
      </c>
      <c r="BG307" s="227">
        <f>IF(N307="zákl. přenesená",J307,0)</f>
        <v>0</v>
      </c>
      <c r="BH307" s="227">
        <f>IF(N307="sníž. přenesená",J307,0)</f>
        <v>0</v>
      </c>
      <c r="BI307" s="227">
        <f>IF(N307="nulová",J307,0)</f>
        <v>0</v>
      </c>
      <c r="BJ307" s="19" t="s">
        <v>80</v>
      </c>
      <c r="BK307" s="227">
        <f>ROUND(I307*H307,2)</f>
        <v>0</v>
      </c>
      <c r="BL307" s="19" t="s">
        <v>286</v>
      </c>
      <c r="BM307" s="226" t="s">
        <v>6037</v>
      </c>
    </row>
    <row r="308" s="2" customFormat="1">
      <c r="A308" s="40"/>
      <c r="B308" s="41"/>
      <c r="C308" s="42"/>
      <c r="D308" s="228" t="s">
        <v>189</v>
      </c>
      <c r="E308" s="42"/>
      <c r="F308" s="229" t="s">
        <v>6036</v>
      </c>
      <c r="G308" s="42"/>
      <c r="H308" s="42"/>
      <c r="I308" s="230"/>
      <c r="J308" s="42"/>
      <c r="K308" s="42"/>
      <c r="L308" s="46"/>
      <c r="M308" s="231"/>
      <c r="N308" s="232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189</v>
      </c>
      <c r="AU308" s="19" t="s">
        <v>82</v>
      </c>
    </row>
    <row r="309" s="2" customFormat="1" ht="16.5" customHeight="1">
      <c r="A309" s="40"/>
      <c r="B309" s="41"/>
      <c r="C309" s="215" t="s">
        <v>1664</v>
      </c>
      <c r="D309" s="215" t="s">
        <v>182</v>
      </c>
      <c r="E309" s="216" t="s">
        <v>6038</v>
      </c>
      <c r="F309" s="217" t="s">
        <v>6039</v>
      </c>
      <c r="G309" s="218" t="s">
        <v>197</v>
      </c>
      <c r="H309" s="219">
        <v>1</v>
      </c>
      <c r="I309" s="220"/>
      <c r="J309" s="221">
        <f>ROUND(I309*H309,2)</f>
        <v>0</v>
      </c>
      <c r="K309" s="217" t="s">
        <v>19</v>
      </c>
      <c r="L309" s="46"/>
      <c r="M309" s="222" t="s">
        <v>19</v>
      </c>
      <c r="N309" s="223" t="s">
        <v>43</v>
      </c>
      <c r="O309" s="86"/>
      <c r="P309" s="224">
        <f>O309*H309</f>
        <v>0</v>
      </c>
      <c r="Q309" s="224">
        <v>0</v>
      </c>
      <c r="R309" s="224">
        <f>Q309*H309</f>
        <v>0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286</v>
      </c>
      <c r="AT309" s="226" t="s">
        <v>182</v>
      </c>
      <c r="AU309" s="226" t="s">
        <v>82</v>
      </c>
      <c r="AY309" s="19" t="s">
        <v>180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286</v>
      </c>
      <c r="BM309" s="226" t="s">
        <v>6040</v>
      </c>
    </row>
    <row r="310" s="2" customFormat="1">
      <c r="A310" s="40"/>
      <c r="B310" s="41"/>
      <c r="C310" s="42"/>
      <c r="D310" s="228" t="s">
        <v>189</v>
      </c>
      <c r="E310" s="42"/>
      <c r="F310" s="229" t="s">
        <v>6041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189</v>
      </c>
      <c r="AU310" s="19" t="s">
        <v>82</v>
      </c>
    </row>
    <row r="311" s="2" customFormat="1" ht="16.5" customHeight="1">
      <c r="A311" s="40"/>
      <c r="B311" s="41"/>
      <c r="C311" s="215" t="s">
        <v>1674</v>
      </c>
      <c r="D311" s="215" t="s">
        <v>182</v>
      </c>
      <c r="E311" s="216" t="s">
        <v>6042</v>
      </c>
      <c r="F311" s="217" t="s">
        <v>6043</v>
      </c>
      <c r="G311" s="218" t="s">
        <v>3685</v>
      </c>
      <c r="H311" s="219">
        <v>1</v>
      </c>
      <c r="I311" s="220"/>
      <c r="J311" s="221">
        <f>ROUND(I311*H311,2)</f>
        <v>0</v>
      </c>
      <c r="K311" s="217" t="s">
        <v>19</v>
      </c>
      <c r="L311" s="46"/>
      <c r="M311" s="222" t="s">
        <v>19</v>
      </c>
      <c r="N311" s="223" t="s">
        <v>43</v>
      </c>
      <c r="O311" s="86"/>
      <c r="P311" s="224">
        <f>O311*H311</f>
        <v>0</v>
      </c>
      <c r="Q311" s="224">
        <v>0</v>
      </c>
      <c r="R311" s="224">
        <f>Q311*H311</f>
        <v>0</v>
      </c>
      <c r="S311" s="224">
        <v>0</v>
      </c>
      <c r="T311" s="225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6" t="s">
        <v>286</v>
      </c>
      <c r="AT311" s="226" t="s">
        <v>182</v>
      </c>
      <c r="AU311" s="226" t="s">
        <v>82</v>
      </c>
      <c r="AY311" s="19" t="s">
        <v>180</v>
      </c>
      <c r="BE311" s="227">
        <f>IF(N311="základní",J311,0)</f>
        <v>0</v>
      </c>
      <c r="BF311" s="227">
        <f>IF(N311="snížená",J311,0)</f>
        <v>0</v>
      </c>
      <c r="BG311" s="227">
        <f>IF(N311="zákl. přenesená",J311,0)</f>
        <v>0</v>
      </c>
      <c r="BH311" s="227">
        <f>IF(N311="sníž. přenesená",J311,0)</f>
        <v>0</v>
      </c>
      <c r="BI311" s="227">
        <f>IF(N311="nulová",J311,0)</f>
        <v>0</v>
      </c>
      <c r="BJ311" s="19" t="s">
        <v>80</v>
      </c>
      <c r="BK311" s="227">
        <f>ROUND(I311*H311,2)</f>
        <v>0</v>
      </c>
      <c r="BL311" s="19" t="s">
        <v>286</v>
      </c>
      <c r="BM311" s="226" t="s">
        <v>6044</v>
      </c>
    </row>
    <row r="312" s="2" customFormat="1">
      <c r="A312" s="40"/>
      <c r="B312" s="41"/>
      <c r="C312" s="42"/>
      <c r="D312" s="228" t="s">
        <v>189</v>
      </c>
      <c r="E312" s="42"/>
      <c r="F312" s="229" t="s">
        <v>6045</v>
      </c>
      <c r="G312" s="42"/>
      <c r="H312" s="42"/>
      <c r="I312" s="230"/>
      <c r="J312" s="42"/>
      <c r="K312" s="42"/>
      <c r="L312" s="46"/>
      <c r="M312" s="231"/>
      <c r="N312" s="232"/>
      <c r="O312" s="86"/>
      <c r="P312" s="86"/>
      <c r="Q312" s="86"/>
      <c r="R312" s="86"/>
      <c r="S312" s="86"/>
      <c r="T312" s="87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T312" s="19" t="s">
        <v>189</v>
      </c>
      <c r="AU312" s="19" t="s">
        <v>82</v>
      </c>
    </row>
    <row r="313" s="2" customFormat="1" ht="16.5" customHeight="1">
      <c r="A313" s="40"/>
      <c r="B313" s="41"/>
      <c r="C313" s="215" t="s">
        <v>1690</v>
      </c>
      <c r="D313" s="215" t="s">
        <v>182</v>
      </c>
      <c r="E313" s="216" t="s">
        <v>6046</v>
      </c>
      <c r="F313" s="217" t="s">
        <v>6047</v>
      </c>
      <c r="G313" s="218" t="s">
        <v>197</v>
      </c>
      <c r="H313" s="219">
        <v>1</v>
      </c>
      <c r="I313" s="220"/>
      <c r="J313" s="221">
        <f>ROUND(I313*H313,2)</f>
        <v>0</v>
      </c>
      <c r="K313" s="217" t="s">
        <v>19</v>
      </c>
      <c r="L313" s="46"/>
      <c r="M313" s="222" t="s">
        <v>19</v>
      </c>
      <c r="N313" s="223" t="s">
        <v>43</v>
      </c>
      <c r="O313" s="86"/>
      <c r="P313" s="224">
        <f>O313*H313</f>
        <v>0</v>
      </c>
      <c r="Q313" s="224">
        <v>0</v>
      </c>
      <c r="R313" s="224">
        <f>Q313*H313</f>
        <v>0</v>
      </c>
      <c r="S313" s="224">
        <v>0</v>
      </c>
      <c r="T313" s="225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26" t="s">
        <v>286</v>
      </c>
      <c r="AT313" s="226" t="s">
        <v>182</v>
      </c>
      <c r="AU313" s="226" t="s">
        <v>82</v>
      </c>
      <c r="AY313" s="19" t="s">
        <v>180</v>
      </c>
      <c r="BE313" s="227">
        <f>IF(N313="základní",J313,0)</f>
        <v>0</v>
      </c>
      <c r="BF313" s="227">
        <f>IF(N313="snížená",J313,0)</f>
        <v>0</v>
      </c>
      <c r="BG313" s="227">
        <f>IF(N313="zákl. přenesená",J313,0)</f>
        <v>0</v>
      </c>
      <c r="BH313" s="227">
        <f>IF(N313="sníž. přenesená",J313,0)</f>
        <v>0</v>
      </c>
      <c r="BI313" s="227">
        <f>IF(N313="nulová",J313,0)</f>
        <v>0</v>
      </c>
      <c r="BJ313" s="19" t="s">
        <v>80</v>
      </c>
      <c r="BK313" s="227">
        <f>ROUND(I313*H313,2)</f>
        <v>0</v>
      </c>
      <c r="BL313" s="19" t="s">
        <v>286</v>
      </c>
      <c r="BM313" s="226" t="s">
        <v>6048</v>
      </c>
    </row>
    <row r="314" s="2" customFormat="1">
      <c r="A314" s="40"/>
      <c r="B314" s="41"/>
      <c r="C314" s="42"/>
      <c r="D314" s="228" t="s">
        <v>189</v>
      </c>
      <c r="E314" s="42"/>
      <c r="F314" s="229" t="s">
        <v>6049</v>
      </c>
      <c r="G314" s="42"/>
      <c r="H314" s="42"/>
      <c r="I314" s="230"/>
      <c r="J314" s="42"/>
      <c r="K314" s="42"/>
      <c r="L314" s="46"/>
      <c r="M314" s="231"/>
      <c r="N314" s="232"/>
      <c r="O314" s="86"/>
      <c r="P314" s="86"/>
      <c r="Q314" s="86"/>
      <c r="R314" s="86"/>
      <c r="S314" s="86"/>
      <c r="T314" s="87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T314" s="19" t="s">
        <v>189</v>
      </c>
      <c r="AU314" s="19" t="s">
        <v>82</v>
      </c>
    </row>
    <row r="315" s="2" customFormat="1" ht="16.5" customHeight="1">
      <c r="A315" s="40"/>
      <c r="B315" s="41"/>
      <c r="C315" s="215" t="s">
        <v>1703</v>
      </c>
      <c r="D315" s="215" t="s">
        <v>182</v>
      </c>
      <c r="E315" s="216" t="s">
        <v>6050</v>
      </c>
      <c r="F315" s="217" t="s">
        <v>6051</v>
      </c>
      <c r="G315" s="218" t="s">
        <v>197</v>
      </c>
      <c r="H315" s="219">
        <v>1</v>
      </c>
      <c r="I315" s="220"/>
      <c r="J315" s="221">
        <f>ROUND(I315*H315,2)</f>
        <v>0</v>
      </c>
      <c r="K315" s="217" t="s">
        <v>19</v>
      </c>
      <c r="L315" s="46"/>
      <c r="M315" s="222" t="s">
        <v>19</v>
      </c>
      <c r="N315" s="223" t="s">
        <v>43</v>
      </c>
      <c r="O315" s="86"/>
      <c r="P315" s="224">
        <f>O315*H315</f>
        <v>0</v>
      </c>
      <c r="Q315" s="224">
        <v>0</v>
      </c>
      <c r="R315" s="224">
        <f>Q315*H315</f>
        <v>0</v>
      </c>
      <c r="S315" s="224">
        <v>0</v>
      </c>
      <c r="T315" s="225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6" t="s">
        <v>286</v>
      </c>
      <c r="AT315" s="226" t="s">
        <v>182</v>
      </c>
      <c r="AU315" s="226" t="s">
        <v>82</v>
      </c>
      <c r="AY315" s="19" t="s">
        <v>180</v>
      </c>
      <c r="BE315" s="227">
        <f>IF(N315="základní",J315,0)</f>
        <v>0</v>
      </c>
      <c r="BF315" s="227">
        <f>IF(N315="snížená",J315,0)</f>
        <v>0</v>
      </c>
      <c r="BG315" s="227">
        <f>IF(N315="zákl. přenesená",J315,0)</f>
        <v>0</v>
      </c>
      <c r="BH315" s="227">
        <f>IF(N315="sníž. přenesená",J315,0)</f>
        <v>0</v>
      </c>
      <c r="BI315" s="227">
        <f>IF(N315="nulová",J315,0)</f>
        <v>0</v>
      </c>
      <c r="BJ315" s="19" t="s">
        <v>80</v>
      </c>
      <c r="BK315" s="227">
        <f>ROUND(I315*H315,2)</f>
        <v>0</v>
      </c>
      <c r="BL315" s="19" t="s">
        <v>286</v>
      </c>
      <c r="BM315" s="226" t="s">
        <v>6052</v>
      </c>
    </row>
    <row r="316" s="2" customFormat="1">
      <c r="A316" s="40"/>
      <c r="B316" s="41"/>
      <c r="C316" s="42"/>
      <c r="D316" s="228" t="s">
        <v>189</v>
      </c>
      <c r="E316" s="42"/>
      <c r="F316" s="229" t="s">
        <v>6053</v>
      </c>
      <c r="G316" s="42"/>
      <c r="H316" s="42"/>
      <c r="I316" s="230"/>
      <c r="J316" s="42"/>
      <c r="K316" s="42"/>
      <c r="L316" s="46"/>
      <c r="M316" s="231"/>
      <c r="N316" s="232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189</v>
      </c>
      <c r="AU316" s="19" t="s">
        <v>82</v>
      </c>
    </row>
    <row r="317" s="2" customFormat="1" ht="16.5" customHeight="1">
      <c r="A317" s="40"/>
      <c r="B317" s="41"/>
      <c r="C317" s="215" t="s">
        <v>1709</v>
      </c>
      <c r="D317" s="215" t="s">
        <v>182</v>
      </c>
      <c r="E317" s="216" t="s">
        <v>6054</v>
      </c>
      <c r="F317" s="217" t="s">
        <v>6055</v>
      </c>
      <c r="G317" s="218" t="s">
        <v>197</v>
      </c>
      <c r="H317" s="219">
        <v>1</v>
      </c>
      <c r="I317" s="220"/>
      <c r="J317" s="221">
        <f>ROUND(I317*H317,2)</f>
        <v>0</v>
      </c>
      <c r="K317" s="217" t="s">
        <v>19</v>
      </c>
      <c r="L317" s="46"/>
      <c r="M317" s="222" t="s">
        <v>19</v>
      </c>
      <c r="N317" s="223" t="s">
        <v>43</v>
      </c>
      <c r="O317" s="86"/>
      <c r="P317" s="224">
        <f>O317*H317</f>
        <v>0</v>
      </c>
      <c r="Q317" s="224">
        <v>0</v>
      </c>
      <c r="R317" s="224">
        <f>Q317*H317</f>
        <v>0</v>
      </c>
      <c r="S317" s="224">
        <v>0</v>
      </c>
      <c r="T317" s="225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26" t="s">
        <v>286</v>
      </c>
      <c r="AT317" s="226" t="s">
        <v>182</v>
      </c>
      <c r="AU317" s="226" t="s">
        <v>82</v>
      </c>
      <c r="AY317" s="19" t="s">
        <v>180</v>
      </c>
      <c r="BE317" s="227">
        <f>IF(N317="základní",J317,0)</f>
        <v>0</v>
      </c>
      <c r="BF317" s="227">
        <f>IF(N317="snížená",J317,0)</f>
        <v>0</v>
      </c>
      <c r="BG317" s="227">
        <f>IF(N317="zákl. přenesená",J317,0)</f>
        <v>0</v>
      </c>
      <c r="BH317" s="227">
        <f>IF(N317="sníž. přenesená",J317,0)</f>
        <v>0</v>
      </c>
      <c r="BI317" s="227">
        <f>IF(N317="nulová",J317,0)</f>
        <v>0</v>
      </c>
      <c r="BJ317" s="19" t="s">
        <v>80</v>
      </c>
      <c r="BK317" s="227">
        <f>ROUND(I317*H317,2)</f>
        <v>0</v>
      </c>
      <c r="BL317" s="19" t="s">
        <v>286</v>
      </c>
      <c r="BM317" s="226" t="s">
        <v>6056</v>
      </c>
    </row>
    <row r="318" s="2" customFormat="1">
      <c r="A318" s="40"/>
      <c r="B318" s="41"/>
      <c r="C318" s="42"/>
      <c r="D318" s="228" t="s">
        <v>189</v>
      </c>
      <c r="E318" s="42"/>
      <c r="F318" s="229" t="s">
        <v>6057</v>
      </c>
      <c r="G318" s="42"/>
      <c r="H318" s="42"/>
      <c r="I318" s="230"/>
      <c r="J318" s="42"/>
      <c r="K318" s="42"/>
      <c r="L318" s="46"/>
      <c r="M318" s="231"/>
      <c r="N318" s="232"/>
      <c r="O318" s="86"/>
      <c r="P318" s="86"/>
      <c r="Q318" s="86"/>
      <c r="R318" s="86"/>
      <c r="S318" s="86"/>
      <c r="T318" s="87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T318" s="19" t="s">
        <v>189</v>
      </c>
      <c r="AU318" s="19" t="s">
        <v>82</v>
      </c>
    </row>
    <row r="319" s="2" customFormat="1" ht="16.5" customHeight="1">
      <c r="A319" s="40"/>
      <c r="B319" s="41"/>
      <c r="C319" s="215" t="s">
        <v>1715</v>
      </c>
      <c r="D319" s="215" t="s">
        <v>182</v>
      </c>
      <c r="E319" s="216" t="s">
        <v>6058</v>
      </c>
      <c r="F319" s="217" t="s">
        <v>6059</v>
      </c>
      <c r="G319" s="218" t="s">
        <v>197</v>
      </c>
      <c r="H319" s="219">
        <v>1</v>
      </c>
      <c r="I319" s="220"/>
      <c r="J319" s="221">
        <f>ROUND(I319*H319,2)</f>
        <v>0</v>
      </c>
      <c r="K319" s="217" t="s">
        <v>19</v>
      </c>
      <c r="L319" s="46"/>
      <c r="M319" s="222" t="s">
        <v>19</v>
      </c>
      <c r="N319" s="223" t="s">
        <v>43</v>
      </c>
      <c r="O319" s="86"/>
      <c r="P319" s="224">
        <f>O319*H319</f>
        <v>0</v>
      </c>
      <c r="Q319" s="224">
        <v>0</v>
      </c>
      <c r="R319" s="224">
        <f>Q319*H319</f>
        <v>0</v>
      </c>
      <c r="S319" s="224">
        <v>0</v>
      </c>
      <c r="T319" s="225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6" t="s">
        <v>286</v>
      </c>
      <c r="AT319" s="226" t="s">
        <v>182</v>
      </c>
      <c r="AU319" s="226" t="s">
        <v>82</v>
      </c>
      <c r="AY319" s="19" t="s">
        <v>180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9" t="s">
        <v>80</v>
      </c>
      <c r="BK319" s="227">
        <f>ROUND(I319*H319,2)</f>
        <v>0</v>
      </c>
      <c r="BL319" s="19" t="s">
        <v>286</v>
      </c>
      <c r="BM319" s="226" t="s">
        <v>6060</v>
      </c>
    </row>
    <row r="320" s="2" customFormat="1">
      <c r="A320" s="40"/>
      <c r="B320" s="41"/>
      <c r="C320" s="42"/>
      <c r="D320" s="228" t="s">
        <v>189</v>
      </c>
      <c r="E320" s="42"/>
      <c r="F320" s="229" t="s">
        <v>6059</v>
      </c>
      <c r="G320" s="42"/>
      <c r="H320" s="42"/>
      <c r="I320" s="230"/>
      <c r="J320" s="42"/>
      <c r="K320" s="42"/>
      <c r="L320" s="46"/>
      <c r="M320" s="231"/>
      <c r="N320" s="232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189</v>
      </c>
      <c r="AU320" s="19" t="s">
        <v>82</v>
      </c>
    </row>
    <row r="321" s="2" customFormat="1" ht="16.5" customHeight="1">
      <c r="A321" s="40"/>
      <c r="B321" s="41"/>
      <c r="C321" s="215" t="s">
        <v>1723</v>
      </c>
      <c r="D321" s="215" t="s">
        <v>182</v>
      </c>
      <c r="E321" s="216" t="s">
        <v>6061</v>
      </c>
      <c r="F321" s="217" t="s">
        <v>6062</v>
      </c>
      <c r="G321" s="218" t="s">
        <v>197</v>
      </c>
      <c r="H321" s="219">
        <v>2</v>
      </c>
      <c r="I321" s="220"/>
      <c r="J321" s="221">
        <f>ROUND(I321*H321,2)</f>
        <v>0</v>
      </c>
      <c r="K321" s="217" t="s">
        <v>19</v>
      </c>
      <c r="L321" s="46"/>
      <c r="M321" s="222" t="s">
        <v>19</v>
      </c>
      <c r="N321" s="223" t="s">
        <v>43</v>
      </c>
      <c r="O321" s="86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6" t="s">
        <v>286</v>
      </c>
      <c r="AT321" s="226" t="s">
        <v>182</v>
      </c>
      <c r="AU321" s="226" t="s">
        <v>82</v>
      </c>
      <c r="AY321" s="19" t="s">
        <v>180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9" t="s">
        <v>80</v>
      </c>
      <c r="BK321" s="227">
        <f>ROUND(I321*H321,2)</f>
        <v>0</v>
      </c>
      <c r="BL321" s="19" t="s">
        <v>286</v>
      </c>
      <c r="BM321" s="226" t="s">
        <v>6063</v>
      </c>
    </row>
    <row r="322" s="2" customFormat="1">
      <c r="A322" s="40"/>
      <c r="B322" s="41"/>
      <c r="C322" s="42"/>
      <c r="D322" s="228" t="s">
        <v>189</v>
      </c>
      <c r="E322" s="42"/>
      <c r="F322" s="229" t="s">
        <v>6064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189</v>
      </c>
      <c r="AU322" s="19" t="s">
        <v>82</v>
      </c>
    </row>
    <row r="323" s="2" customFormat="1" ht="16.5" customHeight="1">
      <c r="A323" s="40"/>
      <c r="B323" s="41"/>
      <c r="C323" s="215" t="s">
        <v>1747</v>
      </c>
      <c r="D323" s="215" t="s">
        <v>182</v>
      </c>
      <c r="E323" s="216" t="s">
        <v>6065</v>
      </c>
      <c r="F323" s="217" t="s">
        <v>6066</v>
      </c>
      <c r="G323" s="218" t="s">
        <v>197</v>
      </c>
      <c r="H323" s="219">
        <v>2</v>
      </c>
      <c r="I323" s="220"/>
      <c r="J323" s="221">
        <f>ROUND(I323*H323,2)</f>
        <v>0</v>
      </c>
      <c r="K323" s="217" t="s">
        <v>19</v>
      </c>
      <c r="L323" s="46"/>
      <c r="M323" s="222" t="s">
        <v>19</v>
      </c>
      <c r="N323" s="223" t="s">
        <v>43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286</v>
      </c>
      <c r="AT323" s="226" t="s">
        <v>182</v>
      </c>
      <c r="AU323" s="226" t="s">
        <v>82</v>
      </c>
      <c r="AY323" s="19" t="s">
        <v>180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286</v>
      </c>
      <c r="BM323" s="226" t="s">
        <v>6067</v>
      </c>
    </row>
    <row r="324" s="2" customFormat="1">
      <c r="A324" s="40"/>
      <c r="B324" s="41"/>
      <c r="C324" s="42"/>
      <c r="D324" s="228" t="s">
        <v>189</v>
      </c>
      <c r="E324" s="42"/>
      <c r="F324" s="229" t="s">
        <v>6066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189</v>
      </c>
      <c r="AU324" s="19" t="s">
        <v>82</v>
      </c>
    </row>
    <row r="325" s="2" customFormat="1" ht="16.5" customHeight="1">
      <c r="A325" s="40"/>
      <c r="B325" s="41"/>
      <c r="C325" s="215" t="s">
        <v>1794</v>
      </c>
      <c r="D325" s="215" t="s">
        <v>182</v>
      </c>
      <c r="E325" s="216" t="s">
        <v>6068</v>
      </c>
      <c r="F325" s="217" t="s">
        <v>6069</v>
      </c>
      <c r="G325" s="218" t="s">
        <v>197</v>
      </c>
      <c r="H325" s="219">
        <v>4</v>
      </c>
      <c r="I325" s="220"/>
      <c r="J325" s="221">
        <f>ROUND(I325*H325,2)</f>
        <v>0</v>
      </c>
      <c r="K325" s="217" t="s">
        <v>19</v>
      </c>
      <c r="L325" s="46"/>
      <c r="M325" s="222" t="s">
        <v>19</v>
      </c>
      <c r="N325" s="223" t="s">
        <v>43</v>
      </c>
      <c r="O325" s="86"/>
      <c r="P325" s="224">
        <f>O325*H325</f>
        <v>0</v>
      </c>
      <c r="Q325" s="224">
        <v>0</v>
      </c>
      <c r="R325" s="224">
        <f>Q325*H325</f>
        <v>0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286</v>
      </c>
      <c r="AT325" s="226" t="s">
        <v>182</v>
      </c>
      <c r="AU325" s="226" t="s">
        <v>82</v>
      </c>
      <c r="AY325" s="19" t="s">
        <v>180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286</v>
      </c>
      <c r="BM325" s="226" t="s">
        <v>6070</v>
      </c>
    </row>
    <row r="326" s="2" customFormat="1">
      <c r="A326" s="40"/>
      <c r="B326" s="41"/>
      <c r="C326" s="42"/>
      <c r="D326" s="228" t="s">
        <v>189</v>
      </c>
      <c r="E326" s="42"/>
      <c r="F326" s="229" t="s">
        <v>6069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189</v>
      </c>
      <c r="AU326" s="19" t="s">
        <v>82</v>
      </c>
    </row>
    <row r="327" s="2" customFormat="1" ht="16.5" customHeight="1">
      <c r="A327" s="40"/>
      <c r="B327" s="41"/>
      <c r="C327" s="215" t="s">
        <v>1802</v>
      </c>
      <c r="D327" s="215" t="s">
        <v>182</v>
      </c>
      <c r="E327" s="216" t="s">
        <v>6071</v>
      </c>
      <c r="F327" s="217" t="s">
        <v>6072</v>
      </c>
      <c r="G327" s="218" t="s">
        <v>197</v>
      </c>
      <c r="H327" s="219">
        <v>7</v>
      </c>
      <c r="I327" s="220"/>
      <c r="J327" s="221">
        <f>ROUND(I327*H327,2)</f>
        <v>0</v>
      </c>
      <c r="K327" s="217" t="s">
        <v>19</v>
      </c>
      <c r="L327" s="46"/>
      <c r="M327" s="222" t="s">
        <v>19</v>
      </c>
      <c r="N327" s="223" t="s">
        <v>43</v>
      </c>
      <c r="O327" s="86"/>
      <c r="P327" s="224">
        <f>O327*H327</f>
        <v>0</v>
      </c>
      <c r="Q327" s="224">
        <v>0</v>
      </c>
      <c r="R327" s="224">
        <f>Q327*H327</f>
        <v>0</v>
      </c>
      <c r="S327" s="224">
        <v>0</v>
      </c>
      <c r="T327" s="225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6" t="s">
        <v>286</v>
      </c>
      <c r="AT327" s="226" t="s">
        <v>182</v>
      </c>
      <c r="AU327" s="226" t="s">
        <v>82</v>
      </c>
      <c r="AY327" s="19" t="s">
        <v>180</v>
      </c>
      <c r="BE327" s="227">
        <f>IF(N327="základní",J327,0)</f>
        <v>0</v>
      </c>
      <c r="BF327" s="227">
        <f>IF(N327="snížená",J327,0)</f>
        <v>0</v>
      </c>
      <c r="BG327" s="227">
        <f>IF(N327="zákl. přenesená",J327,0)</f>
        <v>0</v>
      </c>
      <c r="BH327" s="227">
        <f>IF(N327="sníž. přenesená",J327,0)</f>
        <v>0</v>
      </c>
      <c r="BI327" s="227">
        <f>IF(N327="nulová",J327,0)</f>
        <v>0</v>
      </c>
      <c r="BJ327" s="19" t="s">
        <v>80</v>
      </c>
      <c r="BK327" s="227">
        <f>ROUND(I327*H327,2)</f>
        <v>0</v>
      </c>
      <c r="BL327" s="19" t="s">
        <v>286</v>
      </c>
      <c r="BM327" s="226" t="s">
        <v>6073</v>
      </c>
    </row>
    <row r="328" s="2" customFormat="1">
      <c r="A328" s="40"/>
      <c r="B328" s="41"/>
      <c r="C328" s="42"/>
      <c r="D328" s="228" t="s">
        <v>189</v>
      </c>
      <c r="E328" s="42"/>
      <c r="F328" s="229" t="s">
        <v>6072</v>
      </c>
      <c r="G328" s="42"/>
      <c r="H328" s="42"/>
      <c r="I328" s="230"/>
      <c r="J328" s="42"/>
      <c r="K328" s="42"/>
      <c r="L328" s="46"/>
      <c r="M328" s="231"/>
      <c r="N328" s="232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189</v>
      </c>
      <c r="AU328" s="19" t="s">
        <v>82</v>
      </c>
    </row>
    <row r="329" s="2" customFormat="1" ht="16.5" customHeight="1">
      <c r="A329" s="40"/>
      <c r="B329" s="41"/>
      <c r="C329" s="215" t="s">
        <v>1815</v>
      </c>
      <c r="D329" s="215" t="s">
        <v>182</v>
      </c>
      <c r="E329" s="216" t="s">
        <v>6074</v>
      </c>
      <c r="F329" s="217" t="s">
        <v>6075</v>
      </c>
      <c r="G329" s="218" t="s">
        <v>197</v>
      </c>
      <c r="H329" s="219">
        <v>2</v>
      </c>
      <c r="I329" s="220"/>
      <c r="J329" s="221">
        <f>ROUND(I329*H329,2)</f>
        <v>0</v>
      </c>
      <c r="K329" s="217" t="s">
        <v>19</v>
      </c>
      <c r="L329" s="46"/>
      <c r="M329" s="222" t="s">
        <v>19</v>
      </c>
      <c r="N329" s="223" t="s">
        <v>43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286</v>
      </c>
      <c r="AT329" s="226" t="s">
        <v>182</v>
      </c>
      <c r="AU329" s="226" t="s">
        <v>82</v>
      </c>
      <c r="AY329" s="19" t="s">
        <v>180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286</v>
      </c>
      <c r="BM329" s="226" t="s">
        <v>6076</v>
      </c>
    </row>
    <row r="330" s="2" customFormat="1">
      <c r="A330" s="40"/>
      <c r="B330" s="41"/>
      <c r="C330" s="42"/>
      <c r="D330" s="228" t="s">
        <v>189</v>
      </c>
      <c r="E330" s="42"/>
      <c r="F330" s="229" t="s">
        <v>6075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189</v>
      </c>
      <c r="AU330" s="19" t="s">
        <v>82</v>
      </c>
    </row>
    <row r="331" s="2" customFormat="1" ht="16.5" customHeight="1">
      <c r="A331" s="40"/>
      <c r="B331" s="41"/>
      <c r="C331" s="215" t="s">
        <v>1827</v>
      </c>
      <c r="D331" s="215" t="s">
        <v>182</v>
      </c>
      <c r="E331" s="216" t="s">
        <v>6077</v>
      </c>
      <c r="F331" s="217" t="s">
        <v>6078</v>
      </c>
      <c r="G331" s="218" t="s">
        <v>197</v>
      </c>
      <c r="H331" s="219">
        <v>4</v>
      </c>
      <c r="I331" s="220"/>
      <c r="J331" s="221">
        <f>ROUND(I331*H331,2)</f>
        <v>0</v>
      </c>
      <c r="K331" s="217" t="s">
        <v>19</v>
      </c>
      <c r="L331" s="46"/>
      <c r="M331" s="222" t="s">
        <v>19</v>
      </c>
      <c r="N331" s="223" t="s">
        <v>43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286</v>
      </c>
      <c r="AT331" s="226" t="s">
        <v>182</v>
      </c>
      <c r="AU331" s="226" t="s">
        <v>82</v>
      </c>
      <c r="AY331" s="19" t="s">
        <v>180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286</v>
      </c>
      <c r="BM331" s="226" t="s">
        <v>6079</v>
      </c>
    </row>
    <row r="332" s="2" customFormat="1">
      <c r="A332" s="40"/>
      <c r="B332" s="41"/>
      <c r="C332" s="42"/>
      <c r="D332" s="228" t="s">
        <v>189</v>
      </c>
      <c r="E332" s="42"/>
      <c r="F332" s="229" t="s">
        <v>6078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189</v>
      </c>
      <c r="AU332" s="19" t="s">
        <v>82</v>
      </c>
    </row>
    <row r="333" s="2" customFormat="1" ht="16.5" customHeight="1">
      <c r="A333" s="40"/>
      <c r="B333" s="41"/>
      <c r="C333" s="215" t="s">
        <v>1839</v>
      </c>
      <c r="D333" s="215" t="s">
        <v>182</v>
      </c>
      <c r="E333" s="216" t="s">
        <v>6080</v>
      </c>
      <c r="F333" s="217" t="s">
        <v>6081</v>
      </c>
      <c r="G333" s="218" t="s">
        <v>197</v>
      </c>
      <c r="H333" s="219">
        <v>2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43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286</v>
      </c>
      <c r="AT333" s="226" t="s">
        <v>182</v>
      </c>
      <c r="AU333" s="226" t="s">
        <v>82</v>
      </c>
      <c r="AY333" s="19" t="s">
        <v>180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286</v>
      </c>
      <c r="BM333" s="226" t="s">
        <v>6082</v>
      </c>
    </row>
    <row r="334" s="2" customFormat="1">
      <c r="A334" s="40"/>
      <c r="B334" s="41"/>
      <c r="C334" s="42"/>
      <c r="D334" s="228" t="s">
        <v>189</v>
      </c>
      <c r="E334" s="42"/>
      <c r="F334" s="229" t="s">
        <v>6081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189</v>
      </c>
      <c r="AU334" s="19" t="s">
        <v>82</v>
      </c>
    </row>
    <row r="335" s="2" customFormat="1" ht="16.5" customHeight="1">
      <c r="A335" s="40"/>
      <c r="B335" s="41"/>
      <c r="C335" s="215" t="s">
        <v>1872</v>
      </c>
      <c r="D335" s="215" t="s">
        <v>182</v>
      </c>
      <c r="E335" s="216" t="s">
        <v>6083</v>
      </c>
      <c r="F335" s="217" t="s">
        <v>6084</v>
      </c>
      <c r="G335" s="218" t="s">
        <v>197</v>
      </c>
      <c r="H335" s="219">
        <v>1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43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286</v>
      </c>
      <c r="AT335" s="226" t="s">
        <v>182</v>
      </c>
      <c r="AU335" s="226" t="s">
        <v>82</v>
      </c>
      <c r="AY335" s="19" t="s">
        <v>180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286</v>
      </c>
      <c r="BM335" s="226" t="s">
        <v>6085</v>
      </c>
    </row>
    <row r="336" s="2" customFormat="1">
      <c r="A336" s="40"/>
      <c r="B336" s="41"/>
      <c r="C336" s="42"/>
      <c r="D336" s="228" t="s">
        <v>189</v>
      </c>
      <c r="E336" s="42"/>
      <c r="F336" s="229" t="s">
        <v>6086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189</v>
      </c>
      <c r="AU336" s="19" t="s">
        <v>82</v>
      </c>
    </row>
    <row r="337" s="2" customFormat="1" ht="16.5" customHeight="1">
      <c r="A337" s="40"/>
      <c r="B337" s="41"/>
      <c r="C337" s="215" t="s">
        <v>1883</v>
      </c>
      <c r="D337" s="215" t="s">
        <v>182</v>
      </c>
      <c r="E337" s="216" t="s">
        <v>6087</v>
      </c>
      <c r="F337" s="217" t="s">
        <v>6088</v>
      </c>
      <c r="G337" s="218" t="s">
        <v>197</v>
      </c>
      <c r="H337" s="219">
        <v>13</v>
      </c>
      <c r="I337" s="220"/>
      <c r="J337" s="221">
        <f>ROUND(I337*H337,2)</f>
        <v>0</v>
      </c>
      <c r="K337" s="217" t="s">
        <v>19</v>
      </c>
      <c r="L337" s="46"/>
      <c r="M337" s="222" t="s">
        <v>19</v>
      </c>
      <c r="N337" s="223" t="s">
        <v>43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286</v>
      </c>
      <c r="AT337" s="226" t="s">
        <v>182</v>
      </c>
      <c r="AU337" s="226" t="s">
        <v>82</v>
      </c>
      <c r="AY337" s="19" t="s">
        <v>180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286</v>
      </c>
      <c r="BM337" s="226" t="s">
        <v>6089</v>
      </c>
    </row>
    <row r="338" s="2" customFormat="1">
      <c r="A338" s="40"/>
      <c r="B338" s="41"/>
      <c r="C338" s="42"/>
      <c r="D338" s="228" t="s">
        <v>189</v>
      </c>
      <c r="E338" s="42"/>
      <c r="F338" s="229" t="s">
        <v>6088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189</v>
      </c>
      <c r="AU338" s="19" t="s">
        <v>82</v>
      </c>
    </row>
    <row r="339" s="2" customFormat="1" ht="16.5" customHeight="1">
      <c r="A339" s="40"/>
      <c r="B339" s="41"/>
      <c r="C339" s="215" t="s">
        <v>1888</v>
      </c>
      <c r="D339" s="215" t="s">
        <v>182</v>
      </c>
      <c r="E339" s="216" t="s">
        <v>6090</v>
      </c>
      <c r="F339" s="217" t="s">
        <v>6091</v>
      </c>
      <c r="G339" s="218" t="s">
        <v>197</v>
      </c>
      <c r="H339" s="219">
        <v>1</v>
      </c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43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286</v>
      </c>
      <c r="AT339" s="226" t="s">
        <v>182</v>
      </c>
      <c r="AU339" s="226" t="s">
        <v>82</v>
      </c>
      <c r="AY339" s="19" t="s">
        <v>180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286</v>
      </c>
      <c r="BM339" s="226" t="s">
        <v>6092</v>
      </c>
    </row>
    <row r="340" s="2" customFormat="1">
      <c r="A340" s="40"/>
      <c r="B340" s="41"/>
      <c r="C340" s="42"/>
      <c r="D340" s="228" t="s">
        <v>189</v>
      </c>
      <c r="E340" s="42"/>
      <c r="F340" s="229" t="s">
        <v>6091</v>
      </c>
      <c r="G340" s="42"/>
      <c r="H340" s="42"/>
      <c r="I340" s="230"/>
      <c r="J340" s="42"/>
      <c r="K340" s="42"/>
      <c r="L340" s="46"/>
      <c r="M340" s="231"/>
      <c r="N340" s="232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189</v>
      </c>
      <c r="AU340" s="19" t="s">
        <v>82</v>
      </c>
    </row>
    <row r="341" s="2" customFormat="1" ht="16.5" customHeight="1">
      <c r="A341" s="40"/>
      <c r="B341" s="41"/>
      <c r="C341" s="215" t="s">
        <v>1892</v>
      </c>
      <c r="D341" s="215" t="s">
        <v>182</v>
      </c>
      <c r="E341" s="216" t="s">
        <v>6093</v>
      </c>
      <c r="F341" s="217" t="s">
        <v>6094</v>
      </c>
      <c r="G341" s="218" t="s">
        <v>197</v>
      </c>
      <c r="H341" s="219">
        <v>23</v>
      </c>
      <c r="I341" s="220"/>
      <c r="J341" s="221">
        <f>ROUND(I341*H341,2)</f>
        <v>0</v>
      </c>
      <c r="K341" s="217" t="s">
        <v>19</v>
      </c>
      <c r="L341" s="46"/>
      <c r="M341" s="222" t="s">
        <v>19</v>
      </c>
      <c r="N341" s="223" t="s">
        <v>43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286</v>
      </c>
      <c r="AT341" s="226" t="s">
        <v>182</v>
      </c>
      <c r="AU341" s="226" t="s">
        <v>82</v>
      </c>
      <c r="AY341" s="19" t="s">
        <v>180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80</v>
      </c>
      <c r="BK341" s="227">
        <f>ROUND(I341*H341,2)</f>
        <v>0</v>
      </c>
      <c r="BL341" s="19" t="s">
        <v>286</v>
      </c>
      <c r="BM341" s="226" t="s">
        <v>6095</v>
      </c>
    </row>
    <row r="342" s="2" customFormat="1">
      <c r="A342" s="40"/>
      <c r="B342" s="41"/>
      <c r="C342" s="42"/>
      <c r="D342" s="228" t="s">
        <v>189</v>
      </c>
      <c r="E342" s="42"/>
      <c r="F342" s="229" t="s">
        <v>6094</v>
      </c>
      <c r="G342" s="42"/>
      <c r="H342" s="42"/>
      <c r="I342" s="230"/>
      <c r="J342" s="42"/>
      <c r="K342" s="42"/>
      <c r="L342" s="46"/>
      <c r="M342" s="231"/>
      <c r="N342" s="232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189</v>
      </c>
      <c r="AU342" s="19" t="s">
        <v>82</v>
      </c>
    </row>
    <row r="343" s="2" customFormat="1" ht="16.5" customHeight="1">
      <c r="A343" s="40"/>
      <c r="B343" s="41"/>
      <c r="C343" s="215" t="s">
        <v>1896</v>
      </c>
      <c r="D343" s="215" t="s">
        <v>182</v>
      </c>
      <c r="E343" s="216" t="s">
        <v>6096</v>
      </c>
      <c r="F343" s="217" t="s">
        <v>6097</v>
      </c>
      <c r="G343" s="218" t="s">
        <v>387</v>
      </c>
      <c r="H343" s="219">
        <v>1</v>
      </c>
      <c r="I343" s="220"/>
      <c r="J343" s="221">
        <f>ROUND(I343*H343,2)</f>
        <v>0</v>
      </c>
      <c r="K343" s="217" t="s">
        <v>19</v>
      </c>
      <c r="L343" s="46"/>
      <c r="M343" s="222" t="s">
        <v>19</v>
      </c>
      <c r="N343" s="223" t="s">
        <v>43</v>
      </c>
      <c r="O343" s="86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286</v>
      </c>
      <c r="AT343" s="226" t="s">
        <v>182</v>
      </c>
      <c r="AU343" s="226" t="s">
        <v>82</v>
      </c>
      <c r="AY343" s="19" t="s">
        <v>180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80</v>
      </c>
      <c r="BK343" s="227">
        <f>ROUND(I343*H343,2)</f>
        <v>0</v>
      </c>
      <c r="BL343" s="19" t="s">
        <v>286</v>
      </c>
      <c r="BM343" s="226" t="s">
        <v>6098</v>
      </c>
    </row>
    <row r="344" s="2" customFormat="1">
      <c r="A344" s="40"/>
      <c r="B344" s="41"/>
      <c r="C344" s="42"/>
      <c r="D344" s="228" t="s">
        <v>189</v>
      </c>
      <c r="E344" s="42"/>
      <c r="F344" s="229" t="s">
        <v>6097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189</v>
      </c>
      <c r="AU344" s="19" t="s">
        <v>82</v>
      </c>
    </row>
    <row r="345" s="2" customFormat="1" ht="16.5" customHeight="1">
      <c r="A345" s="40"/>
      <c r="B345" s="41"/>
      <c r="C345" s="215" t="s">
        <v>1900</v>
      </c>
      <c r="D345" s="215" t="s">
        <v>182</v>
      </c>
      <c r="E345" s="216" t="s">
        <v>6099</v>
      </c>
      <c r="F345" s="217" t="s">
        <v>6100</v>
      </c>
      <c r="G345" s="218" t="s">
        <v>387</v>
      </c>
      <c r="H345" s="219">
        <v>4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43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286</v>
      </c>
      <c r="AT345" s="226" t="s">
        <v>182</v>
      </c>
      <c r="AU345" s="226" t="s">
        <v>82</v>
      </c>
      <c r="AY345" s="19" t="s">
        <v>180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286</v>
      </c>
      <c r="BM345" s="226" t="s">
        <v>6101</v>
      </c>
    </row>
    <row r="346" s="2" customFormat="1">
      <c r="A346" s="40"/>
      <c r="B346" s="41"/>
      <c r="C346" s="42"/>
      <c r="D346" s="228" t="s">
        <v>189</v>
      </c>
      <c r="E346" s="42"/>
      <c r="F346" s="229" t="s">
        <v>6100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189</v>
      </c>
      <c r="AU346" s="19" t="s">
        <v>82</v>
      </c>
    </row>
    <row r="347" s="2" customFormat="1" ht="16.5" customHeight="1">
      <c r="A347" s="40"/>
      <c r="B347" s="41"/>
      <c r="C347" s="215" t="s">
        <v>1904</v>
      </c>
      <c r="D347" s="215" t="s">
        <v>182</v>
      </c>
      <c r="E347" s="216" t="s">
        <v>6102</v>
      </c>
      <c r="F347" s="217" t="s">
        <v>6103</v>
      </c>
      <c r="G347" s="218" t="s">
        <v>387</v>
      </c>
      <c r="H347" s="219">
        <v>8</v>
      </c>
      <c r="I347" s="220"/>
      <c r="J347" s="221">
        <f>ROUND(I347*H347,2)</f>
        <v>0</v>
      </c>
      <c r="K347" s="217" t="s">
        <v>19</v>
      </c>
      <c r="L347" s="46"/>
      <c r="M347" s="222" t="s">
        <v>19</v>
      </c>
      <c r="N347" s="223" t="s">
        <v>43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286</v>
      </c>
      <c r="AT347" s="226" t="s">
        <v>182</v>
      </c>
      <c r="AU347" s="226" t="s">
        <v>82</v>
      </c>
      <c r="AY347" s="19" t="s">
        <v>180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80</v>
      </c>
      <c r="BK347" s="227">
        <f>ROUND(I347*H347,2)</f>
        <v>0</v>
      </c>
      <c r="BL347" s="19" t="s">
        <v>286</v>
      </c>
      <c r="BM347" s="226" t="s">
        <v>6104</v>
      </c>
    </row>
    <row r="348" s="2" customFormat="1">
      <c r="A348" s="40"/>
      <c r="B348" s="41"/>
      <c r="C348" s="42"/>
      <c r="D348" s="228" t="s">
        <v>189</v>
      </c>
      <c r="E348" s="42"/>
      <c r="F348" s="229" t="s">
        <v>6103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189</v>
      </c>
      <c r="AU348" s="19" t="s">
        <v>82</v>
      </c>
    </row>
    <row r="349" s="2" customFormat="1" ht="16.5" customHeight="1">
      <c r="A349" s="40"/>
      <c r="B349" s="41"/>
      <c r="C349" s="215" t="s">
        <v>1908</v>
      </c>
      <c r="D349" s="215" t="s">
        <v>182</v>
      </c>
      <c r="E349" s="216" t="s">
        <v>6105</v>
      </c>
      <c r="F349" s="217" t="s">
        <v>6106</v>
      </c>
      <c r="G349" s="218" t="s">
        <v>197</v>
      </c>
      <c r="H349" s="219">
        <v>1</v>
      </c>
      <c r="I349" s="220"/>
      <c r="J349" s="221">
        <f>ROUND(I349*H349,2)</f>
        <v>0</v>
      </c>
      <c r="K349" s="217" t="s">
        <v>19</v>
      </c>
      <c r="L349" s="46"/>
      <c r="M349" s="222" t="s">
        <v>19</v>
      </c>
      <c r="N349" s="223" t="s">
        <v>43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286</v>
      </c>
      <c r="AT349" s="226" t="s">
        <v>182</v>
      </c>
      <c r="AU349" s="226" t="s">
        <v>82</v>
      </c>
      <c r="AY349" s="19" t="s">
        <v>180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286</v>
      </c>
      <c r="BM349" s="226" t="s">
        <v>6107</v>
      </c>
    </row>
    <row r="350" s="2" customFormat="1">
      <c r="A350" s="40"/>
      <c r="B350" s="41"/>
      <c r="C350" s="42"/>
      <c r="D350" s="228" t="s">
        <v>189</v>
      </c>
      <c r="E350" s="42"/>
      <c r="F350" s="229" t="s">
        <v>6106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189</v>
      </c>
      <c r="AU350" s="19" t="s">
        <v>82</v>
      </c>
    </row>
    <row r="351" s="2" customFormat="1" ht="16.5" customHeight="1">
      <c r="A351" s="40"/>
      <c r="B351" s="41"/>
      <c r="C351" s="215" t="s">
        <v>1912</v>
      </c>
      <c r="D351" s="215" t="s">
        <v>182</v>
      </c>
      <c r="E351" s="216" t="s">
        <v>6108</v>
      </c>
      <c r="F351" s="217" t="s">
        <v>6109</v>
      </c>
      <c r="G351" s="218" t="s">
        <v>197</v>
      </c>
      <c r="H351" s="219">
        <v>4</v>
      </c>
      <c r="I351" s="220"/>
      <c r="J351" s="221">
        <f>ROUND(I351*H351,2)</f>
        <v>0</v>
      </c>
      <c r="K351" s="217" t="s">
        <v>19</v>
      </c>
      <c r="L351" s="46"/>
      <c r="M351" s="222" t="s">
        <v>19</v>
      </c>
      <c r="N351" s="223" t="s">
        <v>43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286</v>
      </c>
      <c r="AT351" s="226" t="s">
        <v>182</v>
      </c>
      <c r="AU351" s="226" t="s">
        <v>82</v>
      </c>
      <c r="AY351" s="19" t="s">
        <v>180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80</v>
      </c>
      <c r="BK351" s="227">
        <f>ROUND(I351*H351,2)</f>
        <v>0</v>
      </c>
      <c r="BL351" s="19" t="s">
        <v>286</v>
      </c>
      <c r="BM351" s="226" t="s">
        <v>6110</v>
      </c>
    </row>
    <row r="352" s="2" customFormat="1">
      <c r="A352" s="40"/>
      <c r="B352" s="41"/>
      <c r="C352" s="42"/>
      <c r="D352" s="228" t="s">
        <v>189</v>
      </c>
      <c r="E352" s="42"/>
      <c r="F352" s="229" t="s">
        <v>6109</v>
      </c>
      <c r="G352" s="42"/>
      <c r="H352" s="42"/>
      <c r="I352" s="230"/>
      <c r="J352" s="42"/>
      <c r="K352" s="42"/>
      <c r="L352" s="46"/>
      <c r="M352" s="231"/>
      <c r="N352" s="232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189</v>
      </c>
      <c r="AU352" s="19" t="s">
        <v>82</v>
      </c>
    </row>
    <row r="353" s="2" customFormat="1" ht="16.5" customHeight="1">
      <c r="A353" s="40"/>
      <c r="B353" s="41"/>
      <c r="C353" s="215" t="s">
        <v>1916</v>
      </c>
      <c r="D353" s="215" t="s">
        <v>182</v>
      </c>
      <c r="E353" s="216" t="s">
        <v>6111</v>
      </c>
      <c r="F353" s="217" t="s">
        <v>6112</v>
      </c>
      <c r="G353" s="218" t="s">
        <v>197</v>
      </c>
      <c r="H353" s="219">
        <v>7</v>
      </c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43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286</v>
      </c>
      <c r="AT353" s="226" t="s">
        <v>182</v>
      </c>
      <c r="AU353" s="226" t="s">
        <v>82</v>
      </c>
      <c r="AY353" s="19" t="s">
        <v>180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286</v>
      </c>
      <c r="BM353" s="226" t="s">
        <v>6113</v>
      </c>
    </row>
    <row r="354" s="2" customFormat="1">
      <c r="A354" s="40"/>
      <c r="B354" s="41"/>
      <c r="C354" s="42"/>
      <c r="D354" s="228" t="s">
        <v>189</v>
      </c>
      <c r="E354" s="42"/>
      <c r="F354" s="229" t="s">
        <v>6112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189</v>
      </c>
      <c r="AU354" s="19" t="s">
        <v>82</v>
      </c>
    </row>
    <row r="355" s="2" customFormat="1" ht="16.5" customHeight="1">
      <c r="A355" s="40"/>
      <c r="B355" s="41"/>
      <c r="C355" s="215" t="s">
        <v>1920</v>
      </c>
      <c r="D355" s="215" t="s">
        <v>182</v>
      </c>
      <c r="E355" s="216" t="s">
        <v>6114</v>
      </c>
      <c r="F355" s="217" t="s">
        <v>6115</v>
      </c>
      <c r="G355" s="218" t="s">
        <v>197</v>
      </c>
      <c r="H355" s="219">
        <v>38</v>
      </c>
      <c r="I355" s="220"/>
      <c r="J355" s="221">
        <f>ROUND(I355*H355,2)</f>
        <v>0</v>
      </c>
      <c r="K355" s="217" t="s">
        <v>19</v>
      </c>
      <c r="L355" s="46"/>
      <c r="M355" s="222" t="s">
        <v>19</v>
      </c>
      <c r="N355" s="223" t="s">
        <v>43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286</v>
      </c>
      <c r="AT355" s="226" t="s">
        <v>182</v>
      </c>
      <c r="AU355" s="226" t="s">
        <v>82</v>
      </c>
      <c r="AY355" s="19" t="s">
        <v>180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80</v>
      </c>
      <c r="BK355" s="227">
        <f>ROUND(I355*H355,2)</f>
        <v>0</v>
      </c>
      <c r="BL355" s="19" t="s">
        <v>286</v>
      </c>
      <c r="BM355" s="226" t="s">
        <v>6116</v>
      </c>
    </row>
    <row r="356" s="2" customFormat="1">
      <c r="A356" s="40"/>
      <c r="B356" s="41"/>
      <c r="C356" s="42"/>
      <c r="D356" s="228" t="s">
        <v>189</v>
      </c>
      <c r="E356" s="42"/>
      <c r="F356" s="229" t="s">
        <v>6115</v>
      </c>
      <c r="G356" s="42"/>
      <c r="H356" s="42"/>
      <c r="I356" s="230"/>
      <c r="J356" s="42"/>
      <c r="K356" s="42"/>
      <c r="L356" s="46"/>
      <c r="M356" s="231"/>
      <c r="N356" s="23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189</v>
      </c>
      <c r="AU356" s="19" t="s">
        <v>82</v>
      </c>
    </row>
    <row r="357" s="2" customFormat="1" ht="16.5" customHeight="1">
      <c r="A357" s="40"/>
      <c r="B357" s="41"/>
      <c r="C357" s="215" t="s">
        <v>1924</v>
      </c>
      <c r="D357" s="215" t="s">
        <v>182</v>
      </c>
      <c r="E357" s="216" t="s">
        <v>6117</v>
      </c>
      <c r="F357" s="217" t="s">
        <v>6118</v>
      </c>
      <c r="G357" s="218" t="s">
        <v>197</v>
      </c>
      <c r="H357" s="219">
        <v>4</v>
      </c>
      <c r="I357" s="220"/>
      <c r="J357" s="221">
        <f>ROUND(I357*H357,2)</f>
        <v>0</v>
      </c>
      <c r="K357" s="217" t="s">
        <v>19</v>
      </c>
      <c r="L357" s="46"/>
      <c r="M357" s="222" t="s">
        <v>19</v>
      </c>
      <c r="N357" s="223" t="s">
        <v>43</v>
      </c>
      <c r="O357" s="86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286</v>
      </c>
      <c r="AT357" s="226" t="s">
        <v>182</v>
      </c>
      <c r="AU357" s="226" t="s">
        <v>82</v>
      </c>
      <c r="AY357" s="19" t="s">
        <v>180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80</v>
      </c>
      <c r="BK357" s="227">
        <f>ROUND(I357*H357,2)</f>
        <v>0</v>
      </c>
      <c r="BL357" s="19" t="s">
        <v>286</v>
      </c>
      <c r="BM357" s="226" t="s">
        <v>6119</v>
      </c>
    </row>
    <row r="358" s="2" customFormat="1">
      <c r="A358" s="40"/>
      <c r="B358" s="41"/>
      <c r="C358" s="42"/>
      <c r="D358" s="228" t="s">
        <v>189</v>
      </c>
      <c r="E358" s="42"/>
      <c r="F358" s="229" t="s">
        <v>6118</v>
      </c>
      <c r="G358" s="42"/>
      <c r="H358" s="42"/>
      <c r="I358" s="230"/>
      <c r="J358" s="42"/>
      <c r="K358" s="42"/>
      <c r="L358" s="46"/>
      <c r="M358" s="231"/>
      <c r="N358" s="232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189</v>
      </c>
      <c r="AU358" s="19" t="s">
        <v>82</v>
      </c>
    </row>
    <row r="359" s="2" customFormat="1" ht="16.5" customHeight="1">
      <c r="A359" s="40"/>
      <c r="B359" s="41"/>
      <c r="C359" s="215" t="s">
        <v>1928</v>
      </c>
      <c r="D359" s="215" t="s">
        <v>182</v>
      </c>
      <c r="E359" s="216" t="s">
        <v>6120</v>
      </c>
      <c r="F359" s="217" t="s">
        <v>6121</v>
      </c>
      <c r="G359" s="218" t="s">
        <v>197</v>
      </c>
      <c r="H359" s="219">
        <v>5</v>
      </c>
      <c r="I359" s="220"/>
      <c r="J359" s="221">
        <f>ROUND(I359*H359,2)</f>
        <v>0</v>
      </c>
      <c r="K359" s="217" t="s">
        <v>19</v>
      </c>
      <c r="L359" s="46"/>
      <c r="M359" s="222" t="s">
        <v>19</v>
      </c>
      <c r="N359" s="223" t="s">
        <v>43</v>
      </c>
      <c r="O359" s="86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286</v>
      </c>
      <c r="AT359" s="226" t="s">
        <v>182</v>
      </c>
      <c r="AU359" s="226" t="s">
        <v>82</v>
      </c>
      <c r="AY359" s="19" t="s">
        <v>180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80</v>
      </c>
      <c r="BK359" s="227">
        <f>ROUND(I359*H359,2)</f>
        <v>0</v>
      </c>
      <c r="BL359" s="19" t="s">
        <v>286</v>
      </c>
      <c r="BM359" s="226" t="s">
        <v>6122</v>
      </c>
    </row>
    <row r="360" s="2" customFormat="1">
      <c r="A360" s="40"/>
      <c r="B360" s="41"/>
      <c r="C360" s="42"/>
      <c r="D360" s="228" t="s">
        <v>189</v>
      </c>
      <c r="E360" s="42"/>
      <c r="F360" s="229" t="s">
        <v>6121</v>
      </c>
      <c r="G360" s="42"/>
      <c r="H360" s="42"/>
      <c r="I360" s="230"/>
      <c r="J360" s="42"/>
      <c r="K360" s="42"/>
      <c r="L360" s="46"/>
      <c r="M360" s="231"/>
      <c r="N360" s="232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189</v>
      </c>
      <c r="AU360" s="19" t="s">
        <v>82</v>
      </c>
    </row>
    <row r="361" s="2" customFormat="1" ht="16.5" customHeight="1">
      <c r="A361" s="40"/>
      <c r="B361" s="41"/>
      <c r="C361" s="215" t="s">
        <v>1932</v>
      </c>
      <c r="D361" s="215" t="s">
        <v>182</v>
      </c>
      <c r="E361" s="216" t="s">
        <v>6123</v>
      </c>
      <c r="F361" s="217" t="s">
        <v>6124</v>
      </c>
      <c r="G361" s="218" t="s">
        <v>197</v>
      </c>
      <c r="H361" s="219">
        <v>8</v>
      </c>
      <c r="I361" s="220"/>
      <c r="J361" s="221">
        <f>ROUND(I361*H361,2)</f>
        <v>0</v>
      </c>
      <c r="K361" s="217" t="s">
        <v>19</v>
      </c>
      <c r="L361" s="46"/>
      <c r="M361" s="222" t="s">
        <v>19</v>
      </c>
      <c r="N361" s="223" t="s">
        <v>43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286</v>
      </c>
      <c r="AT361" s="226" t="s">
        <v>182</v>
      </c>
      <c r="AU361" s="226" t="s">
        <v>82</v>
      </c>
      <c r="AY361" s="19" t="s">
        <v>180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80</v>
      </c>
      <c r="BK361" s="227">
        <f>ROUND(I361*H361,2)</f>
        <v>0</v>
      </c>
      <c r="BL361" s="19" t="s">
        <v>286</v>
      </c>
      <c r="BM361" s="226" t="s">
        <v>6125</v>
      </c>
    </row>
    <row r="362" s="2" customFormat="1">
      <c r="A362" s="40"/>
      <c r="B362" s="41"/>
      <c r="C362" s="42"/>
      <c r="D362" s="228" t="s">
        <v>189</v>
      </c>
      <c r="E362" s="42"/>
      <c r="F362" s="229" t="s">
        <v>6124</v>
      </c>
      <c r="G362" s="42"/>
      <c r="H362" s="42"/>
      <c r="I362" s="230"/>
      <c r="J362" s="42"/>
      <c r="K362" s="42"/>
      <c r="L362" s="46"/>
      <c r="M362" s="231"/>
      <c r="N362" s="232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189</v>
      </c>
      <c r="AU362" s="19" t="s">
        <v>82</v>
      </c>
    </row>
    <row r="363" s="2" customFormat="1" ht="16.5" customHeight="1">
      <c r="A363" s="40"/>
      <c r="B363" s="41"/>
      <c r="C363" s="215" t="s">
        <v>1936</v>
      </c>
      <c r="D363" s="215" t="s">
        <v>182</v>
      </c>
      <c r="E363" s="216" t="s">
        <v>6126</v>
      </c>
      <c r="F363" s="217" t="s">
        <v>6127</v>
      </c>
      <c r="G363" s="218" t="s">
        <v>197</v>
      </c>
      <c r="H363" s="219">
        <v>26</v>
      </c>
      <c r="I363" s="220"/>
      <c r="J363" s="221">
        <f>ROUND(I363*H363,2)</f>
        <v>0</v>
      </c>
      <c r="K363" s="217" t="s">
        <v>19</v>
      </c>
      <c r="L363" s="46"/>
      <c r="M363" s="222" t="s">
        <v>19</v>
      </c>
      <c r="N363" s="223" t="s">
        <v>43</v>
      </c>
      <c r="O363" s="86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286</v>
      </c>
      <c r="AT363" s="226" t="s">
        <v>182</v>
      </c>
      <c r="AU363" s="226" t="s">
        <v>82</v>
      </c>
      <c r="AY363" s="19" t="s">
        <v>180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80</v>
      </c>
      <c r="BK363" s="227">
        <f>ROUND(I363*H363,2)</f>
        <v>0</v>
      </c>
      <c r="BL363" s="19" t="s">
        <v>286</v>
      </c>
      <c r="BM363" s="226" t="s">
        <v>6128</v>
      </c>
    </row>
    <row r="364" s="2" customFormat="1">
      <c r="A364" s="40"/>
      <c r="B364" s="41"/>
      <c r="C364" s="42"/>
      <c r="D364" s="228" t="s">
        <v>189</v>
      </c>
      <c r="E364" s="42"/>
      <c r="F364" s="229" t="s">
        <v>6127</v>
      </c>
      <c r="G364" s="42"/>
      <c r="H364" s="42"/>
      <c r="I364" s="230"/>
      <c r="J364" s="42"/>
      <c r="K364" s="42"/>
      <c r="L364" s="46"/>
      <c r="M364" s="231"/>
      <c r="N364" s="232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189</v>
      </c>
      <c r="AU364" s="19" t="s">
        <v>82</v>
      </c>
    </row>
    <row r="365" s="2" customFormat="1" ht="16.5" customHeight="1">
      <c r="A365" s="40"/>
      <c r="B365" s="41"/>
      <c r="C365" s="215" t="s">
        <v>1940</v>
      </c>
      <c r="D365" s="215" t="s">
        <v>182</v>
      </c>
      <c r="E365" s="216" t="s">
        <v>6129</v>
      </c>
      <c r="F365" s="217" t="s">
        <v>6130</v>
      </c>
      <c r="G365" s="218" t="s">
        <v>197</v>
      </c>
      <c r="H365" s="219">
        <v>1</v>
      </c>
      <c r="I365" s="220"/>
      <c r="J365" s="221">
        <f>ROUND(I365*H365,2)</f>
        <v>0</v>
      </c>
      <c r="K365" s="217" t="s">
        <v>19</v>
      </c>
      <c r="L365" s="46"/>
      <c r="M365" s="222" t="s">
        <v>19</v>
      </c>
      <c r="N365" s="223" t="s">
        <v>43</v>
      </c>
      <c r="O365" s="86"/>
      <c r="P365" s="224">
        <f>O365*H365</f>
        <v>0</v>
      </c>
      <c r="Q365" s="224">
        <v>0</v>
      </c>
      <c r="R365" s="224">
        <f>Q365*H365</f>
        <v>0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286</v>
      </c>
      <c r="AT365" s="226" t="s">
        <v>182</v>
      </c>
      <c r="AU365" s="226" t="s">
        <v>82</v>
      </c>
      <c r="AY365" s="19" t="s">
        <v>180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80</v>
      </c>
      <c r="BK365" s="227">
        <f>ROUND(I365*H365,2)</f>
        <v>0</v>
      </c>
      <c r="BL365" s="19" t="s">
        <v>286</v>
      </c>
      <c r="BM365" s="226" t="s">
        <v>6131</v>
      </c>
    </row>
    <row r="366" s="2" customFormat="1">
      <c r="A366" s="40"/>
      <c r="B366" s="41"/>
      <c r="C366" s="42"/>
      <c r="D366" s="228" t="s">
        <v>189</v>
      </c>
      <c r="E366" s="42"/>
      <c r="F366" s="229" t="s">
        <v>6130</v>
      </c>
      <c r="G366" s="42"/>
      <c r="H366" s="42"/>
      <c r="I366" s="230"/>
      <c r="J366" s="42"/>
      <c r="K366" s="42"/>
      <c r="L366" s="46"/>
      <c r="M366" s="231"/>
      <c r="N366" s="232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189</v>
      </c>
      <c r="AU366" s="19" t="s">
        <v>82</v>
      </c>
    </row>
    <row r="367" s="2" customFormat="1" ht="16.5" customHeight="1">
      <c r="A367" s="40"/>
      <c r="B367" s="41"/>
      <c r="C367" s="215" t="s">
        <v>1944</v>
      </c>
      <c r="D367" s="215" t="s">
        <v>182</v>
      </c>
      <c r="E367" s="216" t="s">
        <v>6132</v>
      </c>
      <c r="F367" s="217" t="s">
        <v>6133</v>
      </c>
      <c r="G367" s="218" t="s">
        <v>197</v>
      </c>
      <c r="H367" s="219">
        <v>1</v>
      </c>
      <c r="I367" s="220"/>
      <c r="J367" s="221">
        <f>ROUND(I367*H367,2)</f>
        <v>0</v>
      </c>
      <c r="K367" s="217" t="s">
        <v>19</v>
      </c>
      <c r="L367" s="46"/>
      <c r="M367" s="222" t="s">
        <v>19</v>
      </c>
      <c r="N367" s="223" t="s">
        <v>43</v>
      </c>
      <c r="O367" s="86"/>
      <c r="P367" s="224">
        <f>O367*H367</f>
        <v>0</v>
      </c>
      <c r="Q367" s="224">
        <v>0</v>
      </c>
      <c r="R367" s="224">
        <f>Q367*H367</f>
        <v>0</v>
      </c>
      <c r="S367" s="224">
        <v>0</v>
      </c>
      <c r="T367" s="225">
        <f>S367*H367</f>
        <v>0</v>
      </c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R367" s="226" t="s">
        <v>286</v>
      </c>
      <c r="AT367" s="226" t="s">
        <v>182</v>
      </c>
      <c r="AU367" s="226" t="s">
        <v>82</v>
      </c>
      <c r="AY367" s="19" t="s">
        <v>180</v>
      </c>
      <c r="BE367" s="227">
        <f>IF(N367="základní",J367,0)</f>
        <v>0</v>
      </c>
      <c r="BF367" s="227">
        <f>IF(N367="snížená",J367,0)</f>
        <v>0</v>
      </c>
      <c r="BG367" s="227">
        <f>IF(N367="zákl. přenesená",J367,0)</f>
        <v>0</v>
      </c>
      <c r="BH367" s="227">
        <f>IF(N367="sníž. přenesená",J367,0)</f>
        <v>0</v>
      </c>
      <c r="BI367" s="227">
        <f>IF(N367="nulová",J367,0)</f>
        <v>0</v>
      </c>
      <c r="BJ367" s="19" t="s">
        <v>80</v>
      </c>
      <c r="BK367" s="227">
        <f>ROUND(I367*H367,2)</f>
        <v>0</v>
      </c>
      <c r="BL367" s="19" t="s">
        <v>286</v>
      </c>
      <c r="BM367" s="226" t="s">
        <v>6134</v>
      </c>
    </row>
    <row r="368" s="2" customFormat="1">
      <c r="A368" s="40"/>
      <c r="B368" s="41"/>
      <c r="C368" s="42"/>
      <c r="D368" s="228" t="s">
        <v>189</v>
      </c>
      <c r="E368" s="42"/>
      <c r="F368" s="229" t="s">
        <v>6133</v>
      </c>
      <c r="G368" s="42"/>
      <c r="H368" s="42"/>
      <c r="I368" s="230"/>
      <c r="J368" s="42"/>
      <c r="K368" s="42"/>
      <c r="L368" s="46"/>
      <c r="M368" s="231"/>
      <c r="N368" s="232"/>
      <c r="O368" s="86"/>
      <c r="P368" s="86"/>
      <c r="Q368" s="86"/>
      <c r="R368" s="86"/>
      <c r="S368" s="86"/>
      <c r="T368" s="87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T368" s="19" t="s">
        <v>189</v>
      </c>
      <c r="AU368" s="19" t="s">
        <v>82</v>
      </c>
    </row>
    <row r="369" s="2" customFormat="1" ht="16.5" customHeight="1">
      <c r="A369" s="40"/>
      <c r="B369" s="41"/>
      <c r="C369" s="215" t="s">
        <v>1948</v>
      </c>
      <c r="D369" s="215" t="s">
        <v>182</v>
      </c>
      <c r="E369" s="216" t="s">
        <v>6135</v>
      </c>
      <c r="F369" s="217" t="s">
        <v>6136</v>
      </c>
      <c r="G369" s="218" t="s">
        <v>197</v>
      </c>
      <c r="H369" s="219">
        <v>13</v>
      </c>
      <c r="I369" s="220"/>
      <c r="J369" s="221">
        <f>ROUND(I369*H369,2)</f>
        <v>0</v>
      </c>
      <c r="K369" s="217" t="s">
        <v>19</v>
      </c>
      <c r="L369" s="46"/>
      <c r="M369" s="222" t="s">
        <v>19</v>
      </c>
      <c r="N369" s="223" t="s">
        <v>43</v>
      </c>
      <c r="O369" s="86"/>
      <c r="P369" s="224">
        <f>O369*H369</f>
        <v>0</v>
      </c>
      <c r="Q369" s="224">
        <v>0</v>
      </c>
      <c r="R369" s="224">
        <f>Q369*H369</f>
        <v>0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286</v>
      </c>
      <c r="AT369" s="226" t="s">
        <v>182</v>
      </c>
      <c r="AU369" s="226" t="s">
        <v>82</v>
      </c>
      <c r="AY369" s="19" t="s">
        <v>180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80</v>
      </c>
      <c r="BK369" s="227">
        <f>ROUND(I369*H369,2)</f>
        <v>0</v>
      </c>
      <c r="BL369" s="19" t="s">
        <v>286</v>
      </c>
      <c r="BM369" s="226" t="s">
        <v>6137</v>
      </c>
    </row>
    <row r="370" s="2" customFormat="1">
      <c r="A370" s="40"/>
      <c r="B370" s="41"/>
      <c r="C370" s="42"/>
      <c r="D370" s="228" t="s">
        <v>189</v>
      </c>
      <c r="E370" s="42"/>
      <c r="F370" s="229" t="s">
        <v>6136</v>
      </c>
      <c r="G370" s="42"/>
      <c r="H370" s="42"/>
      <c r="I370" s="230"/>
      <c r="J370" s="42"/>
      <c r="K370" s="42"/>
      <c r="L370" s="46"/>
      <c r="M370" s="231"/>
      <c r="N370" s="232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189</v>
      </c>
      <c r="AU370" s="19" t="s">
        <v>82</v>
      </c>
    </row>
    <row r="371" s="2" customFormat="1" ht="16.5" customHeight="1">
      <c r="A371" s="40"/>
      <c r="B371" s="41"/>
      <c r="C371" s="215" t="s">
        <v>1952</v>
      </c>
      <c r="D371" s="215" t="s">
        <v>182</v>
      </c>
      <c r="E371" s="216" t="s">
        <v>6138</v>
      </c>
      <c r="F371" s="217" t="s">
        <v>6139</v>
      </c>
      <c r="G371" s="218" t="s">
        <v>197</v>
      </c>
      <c r="H371" s="219">
        <v>13</v>
      </c>
      <c r="I371" s="220"/>
      <c r="J371" s="221">
        <f>ROUND(I371*H371,2)</f>
        <v>0</v>
      </c>
      <c r="K371" s="217" t="s">
        <v>19</v>
      </c>
      <c r="L371" s="46"/>
      <c r="M371" s="222" t="s">
        <v>19</v>
      </c>
      <c r="N371" s="223" t="s">
        <v>43</v>
      </c>
      <c r="O371" s="86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286</v>
      </c>
      <c r="AT371" s="226" t="s">
        <v>182</v>
      </c>
      <c r="AU371" s="226" t="s">
        <v>82</v>
      </c>
      <c r="AY371" s="19" t="s">
        <v>180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286</v>
      </c>
      <c r="BM371" s="226" t="s">
        <v>6140</v>
      </c>
    </row>
    <row r="372" s="2" customFormat="1">
      <c r="A372" s="40"/>
      <c r="B372" s="41"/>
      <c r="C372" s="42"/>
      <c r="D372" s="228" t="s">
        <v>189</v>
      </c>
      <c r="E372" s="42"/>
      <c r="F372" s="229" t="s">
        <v>6139</v>
      </c>
      <c r="G372" s="42"/>
      <c r="H372" s="42"/>
      <c r="I372" s="230"/>
      <c r="J372" s="42"/>
      <c r="K372" s="42"/>
      <c r="L372" s="46"/>
      <c r="M372" s="231"/>
      <c r="N372" s="232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189</v>
      </c>
      <c r="AU372" s="19" t="s">
        <v>82</v>
      </c>
    </row>
    <row r="373" s="2" customFormat="1" ht="16.5" customHeight="1">
      <c r="A373" s="40"/>
      <c r="B373" s="41"/>
      <c r="C373" s="215" t="s">
        <v>1956</v>
      </c>
      <c r="D373" s="215" t="s">
        <v>182</v>
      </c>
      <c r="E373" s="216" t="s">
        <v>6141</v>
      </c>
      <c r="F373" s="217" t="s">
        <v>6142</v>
      </c>
      <c r="G373" s="218" t="s">
        <v>197</v>
      </c>
      <c r="H373" s="219">
        <v>5</v>
      </c>
      <c r="I373" s="220"/>
      <c r="J373" s="221">
        <f>ROUND(I373*H373,2)</f>
        <v>0</v>
      </c>
      <c r="K373" s="217" t="s">
        <v>19</v>
      </c>
      <c r="L373" s="46"/>
      <c r="M373" s="222" t="s">
        <v>19</v>
      </c>
      <c r="N373" s="223" t="s">
        <v>43</v>
      </c>
      <c r="O373" s="86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6" t="s">
        <v>286</v>
      </c>
      <c r="AT373" s="226" t="s">
        <v>182</v>
      </c>
      <c r="AU373" s="226" t="s">
        <v>82</v>
      </c>
      <c r="AY373" s="19" t="s">
        <v>180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9" t="s">
        <v>80</v>
      </c>
      <c r="BK373" s="227">
        <f>ROUND(I373*H373,2)</f>
        <v>0</v>
      </c>
      <c r="BL373" s="19" t="s">
        <v>286</v>
      </c>
      <c r="BM373" s="226" t="s">
        <v>6143</v>
      </c>
    </row>
    <row r="374" s="2" customFormat="1">
      <c r="A374" s="40"/>
      <c r="B374" s="41"/>
      <c r="C374" s="42"/>
      <c r="D374" s="228" t="s">
        <v>189</v>
      </c>
      <c r="E374" s="42"/>
      <c r="F374" s="229" t="s">
        <v>6144</v>
      </c>
      <c r="G374" s="42"/>
      <c r="H374" s="42"/>
      <c r="I374" s="230"/>
      <c r="J374" s="42"/>
      <c r="K374" s="42"/>
      <c r="L374" s="46"/>
      <c r="M374" s="231"/>
      <c r="N374" s="232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189</v>
      </c>
      <c r="AU374" s="19" t="s">
        <v>82</v>
      </c>
    </row>
    <row r="375" s="2" customFormat="1" ht="16.5" customHeight="1">
      <c r="A375" s="40"/>
      <c r="B375" s="41"/>
      <c r="C375" s="215" t="s">
        <v>1960</v>
      </c>
      <c r="D375" s="215" t="s">
        <v>182</v>
      </c>
      <c r="E375" s="216" t="s">
        <v>6145</v>
      </c>
      <c r="F375" s="217" t="s">
        <v>6146</v>
      </c>
      <c r="G375" s="218" t="s">
        <v>197</v>
      </c>
      <c r="H375" s="219">
        <v>28</v>
      </c>
      <c r="I375" s="220"/>
      <c r="J375" s="221">
        <f>ROUND(I375*H375,2)</f>
        <v>0</v>
      </c>
      <c r="K375" s="217" t="s">
        <v>19</v>
      </c>
      <c r="L375" s="46"/>
      <c r="M375" s="222" t="s">
        <v>19</v>
      </c>
      <c r="N375" s="223" t="s">
        <v>43</v>
      </c>
      <c r="O375" s="86"/>
      <c r="P375" s="224">
        <f>O375*H375</f>
        <v>0</v>
      </c>
      <c r="Q375" s="224">
        <v>0</v>
      </c>
      <c r="R375" s="224">
        <f>Q375*H375</f>
        <v>0</v>
      </c>
      <c r="S375" s="224">
        <v>0</v>
      </c>
      <c r="T375" s="225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6" t="s">
        <v>286</v>
      </c>
      <c r="AT375" s="226" t="s">
        <v>182</v>
      </c>
      <c r="AU375" s="226" t="s">
        <v>82</v>
      </c>
      <c r="AY375" s="19" t="s">
        <v>180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9" t="s">
        <v>80</v>
      </c>
      <c r="BK375" s="227">
        <f>ROUND(I375*H375,2)</f>
        <v>0</v>
      </c>
      <c r="BL375" s="19" t="s">
        <v>286</v>
      </c>
      <c r="BM375" s="226" t="s">
        <v>6147</v>
      </c>
    </row>
    <row r="376" s="2" customFormat="1">
      <c r="A376" s="40"/>
      <c r="B376" s="41"/>
      <c r="C376" s="42"/>
      <c r="D376" s="228" t="s">
        <v>189</v>
      </c>
      <c r="E376" s="42"/>
      <c r="F376" s="229" t="s">
        <v>6148</v>
      </c>
      <c r="G376" s="42"/>
      <c r="H376" s="42"/>
      <c r="I376" s="230"/>
      <c r="J376" s="42"/>
      <c r="K376" s="42"/>
      <c r="L376" s="46"/>
      <c r="M376" s="231"/>
      <c r="N376" s="232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189</v>
      </c>
      <c r="AU376" s="19" t="s">
        <v>82</v>
      </c>
    </row>
    <row r="377" s="2" customFormat="1" ht="16.5" customHeight="1">
      <c r="A377" s="40"/>
      <c r="B377" s="41"/>
      <c r="C377" s="215" t="s">
        <v>1964</v>
      </c>
      <c r="D377" s="215" t="s">
        <v>182</v>
      </c>
      <c r="E377" s="216" t="s">
        <v>6149</v>
      </c>
      <c r="F377" s="217" t="s">
        <v>6150</v>
      </c>
      <c r="G377" s="218" t="s">
        <v>197</v>
      </c>
      <c r="H377" s="219">
        <v>28</v>
      </c>
      <c r="I377" s="220"/>
      <c r="J377" s="221">
        <f>ROUND(I377*H377,2)</f>
        <v>0</v>
      </c>
      <c r="K377" s="217" t="s">
        <v>19</v>
      </c>
      <c r="L377" s="46"/>
      <c r="M377" s="222" t="s">
        <v>19</v>
      </c>
      <c r="N377" s="223" t="s">
        <v>43</v>
      </c>
      <c r="O377" s="86"/>
      <c r="P377" s="224">
        <f>O377*H377</f>
        <v>0</v>
      </c>
      <c r="Q377" s="224">
        <v>0</v>
      </c>
      <c r="R377" s="224">
        <f>Q377*H377</f>
        <v>0</v>
      </c>
      <c r="S377" s="224">
        <v>0</v>
      </c>
      <c r="T377" s="225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6" t="s">
        <v>286</v>
      </c>
      <c r="AT377" s="226" t="s">
        <v>182</v>
      </c>
      <c r="AU377" s="226" t="s">
        <v>82</v>
      </c>
      <c r="AY377" s="19" t="s">
        <v>180</v>
      </c>
      <c r="BE377" s="227">
        <f>IF(N377="základní",J377,0)</f>
        <v>0</v>
      </c>
      <c r="BF377" s="227">
        <f>IF(N377="snížená",J377,0)</f>
        <v>0</v>
      </c>
      <c r="BG377" s="227">
        <f>IF(N377="zákl. přenesená",J377,0)</f>
        <v>0</v>
      </c>
      <c r="BH377" s="227">
        <f>IF(N377="sníž. přenesená",J377,0)</f>
        <v>0</v>
      </c>
      <c r="BI377" s="227">
        <f>IF(N377="nulová",J377,0)</f>
        <v>0</v>
      </c>
      <c r="BJ377" s="19" t="s">
        <v>80</v>
      </c>
      <c r="BK377" s="227">
        <f>ROUND(I377*H377,2)</f>
        <v>0</v>
      </c>
      <c r="BL377" s="19" t="s">
        <v>286</v>
      </c>
      <c r="BM377" s="226" t="s">
        <v>6151</v>
      </c>
    </row>
    <row r="378" s="2" customFormat="1">
      <c r="A378" s="40"/>
      <c r="B378" s="41"/>
      <c r="C378" s="42"/>
      <c r="D378" s="228" t="s">
        <v>189</v>
      </c>
      <c r="E378" s="42"/>
      <c r="F378" s="229" t="s">
        <v>6150</v>
      </c>
      <c r="G378" s="42"/>
      <c r="H378" s="42"/>
      <c r="I378" s="230"/>
      <c r="J378" s="42"/>
      <c r="K378" s="42"/>
      <c r="L378" s="46"/>
      <c r="M378" s="231"/>
      <c r="N378" s="232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189</v>
      </c>
      <c r="AU378" s="19" t="s">
        <v>82</v>
      </c>
    </row>
    <row r="379" s="2" customFormat="1" ht="16.5" customHeight="1">
      <c r="A379" s="40"/>
      <c r="B379" s="41"/>
      <c r="C379" s="215" t="s">
        <v>1968</v>
      </c>
      <c r="D379" s="215" t="s">
        <v>182</v>
      </c>
      <c r="E379" s="216" t="s">
        <v>6152</v>
      </c>
      <c r="F379" s="217" t="s">
        <v>6153</v>
      </c>
      <c r="G379" s="218" t="s">
        <v>5765</v>
      </c>
      <c r="H379" s="219">
        <v>1</v>
      </c>
      <c r="I379" s="220"/>
      <c r="J379" s="221">
        <f>ROUND(I379*H379,2)</f>
        <v>0</v>
      </c>
      <c r="K379" s="217" t="s">
        <v>19</v>
      </c>
      <c r="L379" s="46"/>
      <c r="M379" s="222" t="s">
        <v>19</v>
      </c>
      <c r="N379" s="223" t="s">
        <v>43</v>
      </c>
      <c r="O379" s="86"/>
      <c r="P379" s="224">
        <f>O379*H379</f>
        <v>0</v>
      </c>
      <c r="Q379" s="224">
        <v>0</v>
      </c>
      <c r="R379" s="224">
        <f>Q379*H379</f>
        <v>0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286</v>
      </c>
      <c r="AT379" s="226" t="s">
        <v>182</v>
      </c>
      <c r="AU379" s="226" t="s">
        <v>82</v>
      </c>
      <c r="AY379" s="19" t="s">
        <v>180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80</v>
      </c>
      <c r="BK379" s="227">
        <f>ROUND(I379*H379,2)</f>
        <v>0</v>
      </c>
      <c r="BL379" s="19" t="s">
        <v>286</v>
      </c>
      <c r="BM379" s="226" t="s">
        <v>6154</v>
      </c>
    </row>
    <row r="380" s="2" customFormat="1">
      <c r="A380" s="40"/>
      <c r="B380" s="41"/>
      <c r="C380" s="42"/>
      <c r="D380" s="228" t="s">
        <v>189</v>
      </c>
      <c r="E380" s="42"/>
      <c r="F380" s="229" t="s">
        <v>6155</v>
      </c>
      <c r="G380" s="42"/>
      <c r="H380" s="42"/>
      <c r="I380" s="230"/>
      <c r="J380" s="42"/>
      <c r="K380" s="42"/>
      <c r="L380" s="46"/>
      <c r="M380" s="231"/>
      <c r="N380" s="232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189</v>
      </c>
      <c r="AU380" s="19" t="s">
        <v>82</v>
      </c>
    </row>
    <row r="381" s="2" customFormat="1" ht="16.5" customHeight="1">
      <c r="A381" s="40"/>
      <c r="B381" s="41"/>
      <c r="C381" s="215" t="s">
        <v>1972</v>
      </c>
      <c r="D381" s="215" t="s">
        <v>182</v>
      </c>
      <c r="E381" s="216" t="s">
        <v>6156</v>
      </c>
      <c r="F381" s="217" t="s">
        <v>6157</v>
      </c>
      <c r="G381" s="218" t="s">
        <v>3347</v>
      </c>
      <c r="H381" s="293"/>
      <c r="I381" s="220"/>
      <c r="J381" s="221">
        <f>ROUND(I381*H381,2)</f>
        <v>0</v>
      </c>
      <c r="K381" s="217" t="s">
        <v>19</v>
      </c>
      <c r="L381" s="46"/>
      <c r="M381" s="222" t="s">
        <v>19</v>
      </c>
      <c r="N381" s="223" t="s">
        <v>43</v>
      </c>
      <c r="O381" s="86"/>
      <c r="P381" s="224">
        <f>O381*H381</f>
        <v>0</v>
      </c>
      <c r="Q381" s="224">
        <v>0</v>
      </c>
      <c r="R381" s="224">
        <f>Q381*H381</f>
        <v>0</v>
      </c>
      <c r="S381" s="224">
        <v>0</v>
      </c>
      <c r="T381" s="225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6" t="s">
        <v>286</v>
      </c>
      <c r="AT381" s="226" t="s">
        <v>182</v>
      </c>
      <c r="AU381" s="226" t="s">
        <v>82</v>
      </c>
      <c r="AY381" s="19" t="s">
        <v>180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19" t="s">
        <v>80</v>
      </c>
      <c r="BK381" s="227">
        <f>ROUND(I381*H381,2)</f>
        <v>0</v>
      </c>
      <c r="BL381" s="19" t="s">
        <v>286</v>
      </c>
      <c r="BM381" s="226" t="s">
        <v>6158</v>
      </c>
    </row>
    <row r="382" s="2" customFormat="1">
      <c r="A382" s="40"/>
      <c r="B382" s="41"/>
      <c r="C382" s="42"/>
      <c r="D382" s="228" t="s">
        <v>189</v>
      </c>
      <c r="E382" s="42"/>
      <c r="F382" s="229" t="s">
        <v>6157</v>
      </c>
      <c r="G382" s="42"/>
      <c r="H382" s="42"/>
      <c r="I382" s="230"/>
      <c r="J382" s="42"/>
      <c r="K382" s="42"/>
      <c r="L382" s="46"/>
      <c r="M382" s="231"/>
      <c r="N382" s="232"/>
      <c r="O382" s="86"/>
      <c r="P382" s="86"/>
      <c r="Q382" s="86"/>
      <c r="R382" s="86"/>
      <c r="S382" s="86"/>
      <c r="T382" s="87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T382" s="19" t="s">
        <v>189</v>
      </c>
      <c r="AU382" s="19" t="s">
        <v>82</v>
      </c>
    </row>
    <row r="383" s="2" customFormat="1" ht="16.5" customHeight="1">
      <c r="A383" s="40"/>
      <c r="B383" s="41"/>
      <c r="C383" s="215" t="s">
        <v>1976</v>
      </c>
      <c r="D383" s="215" t="s">
        <v>182</v>
      </c>
      <c r="E383" s="216" t="s">
        <v>6159</v>
      </c>
      <c r="F383" s="217" t="s">
        <v>6160</v>
      </c>
      <c r="G383" s="218" t="s">
        <v>3347</v>
      </c>
      <c r="H383" s="293"/>
      <c r="I383" s="220"/>
      <c r="J383" s="221">
        <f>ROUND(I383*H383,2)</f>
        <v>0</v>
      </c>
      <c r="K383" s="217" t="s">
        <v>19</v>
      </c>
      <c r="L383" s="46"/>
      <c r="M383" s="222" t="s">
        <v>19</v>
      </c>
      <c r="N383" s="223" t="s">
        <v>43</v>
      </c>
      <c r="O383" s="86"/>
      <c r="P383" s="224">
        <f>O383*H383</f>
        <v>0</v>
      </c>
      <c r="Q383" s="224">
        <v>0</v>
      </c>
      <c r="R383" s="224">
        <f>Q383*H383</f>
        <v>0</v>
      </c>
      <c r="S383" s="224">
        <v>0</v>
      </c>
      <c r="T383" s="225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6" t="s">
        <v>286</v>
      </c>
      <c r="AT383" s="226" t="s">
        <v>182</v>
      </c>
      <c r="AU383" s="226" t="s">
        <v>82</v>
      </c>
      <c r="AY383" s="19" t="s">
        <v>180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9" t="s">
        <v>80</v>
      </c>
      <c r="BK383" s="227">
        <f>ROUND(I383*H383,2)</f>
        <v>0</v>
      </c>
      <c r="BL383" s="19" t="s">
        <v>286</v>
      </c>
      <c r="BM383" s="226" t="s">
        <v>6161</v>
      </c>
    </row>
    <row r="384" s="2" customFormat="1">
      <c r="A384" s="40"/>
      <c r="B384" s="41"/>
      <c r="C384" s="42"/>
      <c r="D384" s="228" t="s">
        <v>189</v>
      </c>
      <c r="E384" s="42"/>
      <c r="F384" s="229" t="s">
        <v>6160</v>
      </c>
      <c r="G384" s="42"/>
      <c r="H384" s="42"/>
      <c r="I384" s="230"/>
      <c r="J384" s="42"/>
      <c r="K384" s="42"/>
      <c r="L384" s="46"/>
      <c r="M384" s="231"/>
      <c r="N384" s="232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189</v>
      </c>
      <c r="AU384" s="19" t="s">
        <v>82</v>
      </c>
    </row>
    <row r="385" s="12" customFormat="1" ht="22.8" customHeight="1">
      <c r="A385" s="12"/>
      <c r="B385" s="199"/>
      <c r="C385" s="200"/>
      <c r="D385" s="201" t="s">
        <v>71</v>
      </c>
      <c r="E385" s="213" t="s">
        <v>6162</v>
      </c>
      <c r="F385" s="213" t="s">
        <v>6163</v>
      </c>
      <c r="G385" s="200"/>
      <c r="H385" s="200"/>
      <c r="I385" s="203"/>
      <c r="J385" s="214">
        <f>BK385</f>
        <v>0</v>
      </c>
      <c r="K385" s="200"/>
      <c r="L385" s="205"/>
      <c r="M385" s="206"/>
      <c r="N385" s="207"/>
      <c r="O385" s="207"/>
      <c r="P385" s="208">
        <f>SUM(P386:P435)</f>
        <v>0</v>
      </c>
      <c r="Q385" s="207"/>
      <c r="R385" s="208">
        <f>SUM(R386:R435)</f>
        <v>0</v>
      </c>
      <c r="S385" s="207"/>
      <c r="T385" s="209">
        <f>SUM(T386:T435)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0" t="s">
        <v>82</v>
      </c>
      <c r="AT385" s="211" t="s">
        <v>71</v>
      </c>
      <c r="AU385" s="211" t="s">
        <v>80</v>
      </c>
      <c r="AY385" s="210" t="s">
        <v>180</v>
      </c>
      <c r="BK385" s="212">
        <f>SUM(BK386:BK435)</f>
        <v>0</v>
      </c>
    </row>
    <row r="386" s="2" customFormat="1" ht="16.5" customHeight="1">
      <c r="A386" s="40"/>
      <c r="B386" s="41"/>
      <c r="C386" s="215" t="s">
        <v>1980</v>
      </c>
      <c r="D386" s="215" t="s">
        <v>182</v>
      </c>
      <c r="E386" s="216" t="s">
        <v>6164</v>
      </c>
      <c r="F386" s="217" t="s">
        <v>6165</v>
      </c>
      <c r="G386" s="218" t="s">
        <v>387</v>
      </c>
      <c r="H386" s="219">
        <v>1</v>
      </c>
      <c r="I386" s="220"/>
      <c r="J386" s="221">
        <f>ROUND(I386*H386,2)</f>
        <v>0</v>
      </c>
      <c r="K386" s="217" t="s">
        <v>19</v>
      </c>
      <c r="L386" s="46"/>
      <c r="M386" s="222" t="s">
        <v>19</v>
      </c>
      <c r="N386" s="223" t="s">
        <v>43</v>
      </c>
      <c r="O386" s="86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286</v>
      </c>
      <c r="AT386" s="226" t="s">
        <v>182</v>
      </c>
      <c r="AU386" s="226" t="s">
        <v>82</v>
      </c>
      <c r="AY386" s="19" t="s">
        <v>180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80</v>
      </c>
      <c r="BK386" s="227">
        <f>ROUND(I386*H386,2)</f>
        <v>0</v>
      </c>
      <c r="BL386" s="19" t="s">
        <v>286</v>
      </c>
      <c r="BM386" s="226" t="s">
        <v>6166</v>
      </c>
    </row>
    <row r="387" s="2" customFormat="1">
      <c r="A387" s="40"/>
      <c r="B387" s="41"/>
      <c r="C387" s="42"/>
      <c r="D387" s="228" t="s">
        <v>189</v>
      </c>
      <c r="E387" s="42"/>
      <c r="F387" s="229" t="s">
        <v>6167</v>
      </c>
      <c r="G387" s="42"/>
      <c r="H387" s="42"/>
      <c r="I387" s="230"/>
      <c r="J387" s="42"/>
      <c r="K387" s="42"/>
      <c r="L387" s="46"/>
      <c r="M387" s="231"/>
      <c r="N387" s="232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189</v>
      </c>
      <c r="AU387" s="19" t="s">
        <v>82</v>
      </c>
    </row>
    <row r="388" s="2" customFormat="1" ht="16.5" customHeight="1">
      <c r="A388" s="40"/>
      <c r="B388" s="41"/>
      <c r="C388" s="215" t="s">
        <v>1984</v>
      </c>
      <c r="D388" s="215" t="s">
        <v>182</v>
      </c>
      <c r="E388" s="216" t="s">
        <v>6168</v>
      </c>
      <c r="F388" s="217" t="s">
        <v>6169</v>
      </c>
      <c r="G388" s="218" t="s">
        <v>387</v>
      </c>
      <c r="H388" s="219">
        <v>1</v>
      </c>
      <c r="I388" s="220"/>
      <c r="J388" s="221">
        <f>ROUND(I388*H388,2)</f>
        <v>0</v>
      </c>
      <c r="K388" s="217" t="s">
        <v>19</v>
      </c>
      <c r="L388" s="46"/>
      <c r="M388" s="222" t="s">
        <v>19</v>
      </c>
      <c r="N388" s="223" t="s">
        <v>43</v>
      </c>
      <c r="O388" s="86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286</v>
      </c>
      <c r="AT388" s="226" t="s">
        <v>182</v>
      </c>
      <c r="AU388" s="226" t="s">
        <v>82</v>
      </c>
      <c r="AY388" s="19" t="s">
        <v>180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80</v>
      </c>
      <c r="BK388" s="227">
        <f>ROUND(I388*H388,2)</f>
        <v>0</v>
      </c>
      <c r="BL388" s="19" t="s">
        <v>286</v>
      </c>
      <c r="BM388" s="226" t="s">
        <v>6170</v>
      </c>
    </row>
    <row r="389" s="2" customFormat="1">
      <c r="A389" s="40"/>
      <c r="B389" s="41"/>
      <c r="C389" s="42"/>
      <c r="D389" s="228" t="s">
        <v>189</v>
      </c>
      <c r="E389" s="42"/>
      <c r="F389" s="229" t="s">
        <v>6169</v>
      </c>
      <c r="G389" s="42"/>
      <c r="H389" s="42"/>
      <c r="I389" s="230"/>
      <c r="J389" s="42"/>
      <c r="K389" s="42"/>
      <c r="L389" s="46"/>
      <c r="M389" s="231"/>
      <c r="N389" s="232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189</v>
      </c>
      <c r="AU389" s="19" t="s">
        <v>82</v>
      </c>
    </row>
    <row r="390" s="2" customFormat="1" ht="16.5" customHeight="1">
      <c r="A390" s="40"/>
      <c r="B390" s="41"/>
      <c r="C390" s="215" t="s">
        <v>1988</v>
      </c>
      <c r="D390" s="215" t="s">
        <v>182</v>
      </c>
      <c r="E390" s="216" t="s">
        <v>6171</v>
      </c>
      <c r="F390" s="217" t="s">
        <v>6172</v>
      </c>
      <c r="G390" s="218" t="s">
        <v>235</v>
      </c>
      <c r="H390" s="219">
        <v>3895</v>
      </c>
      <c r="I390" s="220"/>
      <c r="J390" s="221">
        <f>ROUND(I390*H390,2)</f>
        <v>0</v>
      </c>
      <c r="K390" s="217" t="s">
        <v>19</v>
      </c>
      <c r="L390" s="46"/>
      <c r="M390" s="222" t="s">
        <v>19</v>
      </c>
      <c r="N390" s="223" t="s">
        <v>43</v>
      </c>
      <c r="O390" s="86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286</v>
      </c>
      <c r="AT390" s="226" t="s">
        <v>182</v>
      </c>
      <c r="AU390" s="226" t="s">
        <v>82</v>
      </c>
      <c r="AY390" s="19" t="s">
        <v>180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286</v>
      </c>
      <c r="BM390" s="226" t="s">
        <v>6173</v>
      </c>
    </row>
    <row r="391" s="2" customFormat="1">
      <c r="A391" s="40"/>
      <c r="B391" s="41"/>
      <c r="C391" s="42"/>
      <c r="D391" s="228" t="s">
        <v>189</v>
      </c>
      <c r="E391" s="42"/>
      <c r="F391" s="229" t="s">
        <v>6174</v>
      </c>
      <c r="G391" s="42"/>
      <c r="H391" s="42"/>
      <c r="I391" s="230"/>
      <c r="J391" s="42"/>
      <c r="K391" s="42"/>
      <c r="L391" s="46"/>
      <c r="M391" s="231"/>
      <c r="N391" s="23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189</v>
      </c>
      <c r="AU391" s="19" t="s">
        <v>82</v>
      </c>
    </row>
    <row r="392" s="2" customFormat="1" ht="16.5" customHeight="1">
      <c r="A392" s="40"/>
      <c r="B392" s="41"/>
      <c r="C392" s="215" t="s">
        <v>1992</v>
      </c>
      <c r="D392" s="215" t="s">
        <v>182</v>
      </c>
      <c r="E392" s="216" t="s">
        <v>6175</v>
      </c>
      <c r="F392" s="217" t="s">
        <v>6176</v>
      </c>
      <c r="G392" s="218" t="s">
        <v>185</v>
      </c>
      <c r="H392" s="219">
        <v>528.5</v>
      </c>
      <c r="I392" s="220"/>
      <c r="J392" s="221">
        <f>ROUND(I392*H392,2)</f>
        <v>0</v>
      </c>
      <c r="K392" s="217" t="s">
        <v>19</v>
      </c>
      <c r="L392" s="46"/>
      <c r="M392" s="222" t="s">
        <v>19</v>
      </c>
      <c r="N392" s="223" t="s">
        <v>43</v>
      </c>
      <c r="O392" s="86"/>
      <c r="P392" s="224">
        <f>O392*H392</f>
        <v>0</v>
      </c>
      <c r="Q392" s="224">
        <v>0</v>
      </c>
      <c r="R392" s="224">
        <f>Q392*H392</f>
        <v>0</v>
      </c>
      <c r="S392" s="224">
        <v>0</v>
      </c>
      <c r="T392" s="225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6" t="s">
        <v>286</v>
      </c>
      <c r="AT392" s="226" t="s">
        <v>182</v>
      </c>
      <c r="AU392" s="226" t="s">
        <v>82</v>
      </c>
      <c r="AY392" s="19" t="s">
        <v>180</v>
      </c>
      <c r="BE392" s="227">
        <f>IF(N392="základní",J392,0)</f>
        <v>0</v>
      </c>
      <c r="BF392" s="227">
        <f>IF(N392="snížená",J392,0)</f>
        <v>0</v>
      </c>
      <c r="BG392" s="227">
        <f>IF(N392="zákl. přenesená",J392,0)</f>
        <v>0</v>
      </c>
      <c r="BH392" s="227">
        <f>IF(N392="sníž. přenesená",J392,0)</f>
        <v>0</v>
      </c>
      <c r="BI392" s="227">
        <f>IF(N392="nulová",J392,0)</f>
        <v>0</v>
      </c>
      <c r="BJ392" s="19" t="s">
        <v>80</v>
      </c>
      <c r="BK392" s="227">
        <f>ROUND(I392*H392,2)</f>
        <v>0</v>
      </c>
      <c r="BL392" s="19" t="s">
        <v>286</v>
      </c>
      <c r="BM392" s="226" t="s">
        <v>6177</v>
      </c>
    </row>
    <row r="393" s="2" customFormat="1">
      <c r="A393" s="40"/>
      <c r="B393" s="41"/>
      <c r="C393" s="42"/>
      <c r="D393" s="228" t="s">
        <v>189</v>
      </c>
      <c r="E393" s="42"/>
      <c r="F393" s="229" t="s">
        <v>6176</v>
      </c>
      <c r="G393" s="42"/>
      <c r="H393" s="42"/>
      <c r="I393" s="230"/>
      <c r="J393" s="42"/>
      <c r="K393" s="42"/>
      <c r="L393" s="46"/>
      <c r="M393" s="231"/>
      <c r="N393" s="232"/>
      <c r="O393" s="86"/>
      <c r="P393" s="86"/>
      <c r="Q393" s="86"/>
      <c r="R393" s="86"/>
      <c r="S393" s="86"/>
      <c r="T393" s="87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T393" s="19" t="s">
        <v>189</v>
      </c>
      <c r="AU393" s="19" t="s">
        <v>82</v>
      </c>
    </row>
    <row r="394" s="2" customFormat="1" ht="16.5" customHeight="1">
      <c r="A394" s="40"/>
      <c r="B394" s="41"/>
      <c r="C394" s="215" t="s">
        <v>1996</v>
      </c>
      <c r="D394" s="215" t="s">
        <v>182</v>
      </c>
      <c r="E394" s="216" t="s">
        <v>6178</v>
      </c>
      <c r="F394" s="217" t="s">
        <v>6179</v>
      </c>
      <c r="G394" s="218" t="s">
        <v>185</v>
      </c>
      <c r="H394" s="219">
        <v>421.5</v>
      </c>
      <c r="I394" s="220"/>
      <c r="J394" s="221">
        <f>ROUND(I394*H394,2)</f>
        <v>0</v>
      </c>
      <c r="K394" s="217" t="s">
        <v>19</v>
      </c>
      <c r="L394" s="46"/>
      <c r="M394" s="222" t="s">
        <v>19</v>
      </c>
      <c r="N394" s="223" t="s">
        <v>43</v>
      </c>
      <c r="O394" s="86"/>
      <c r="P394" s="224">
        <f>O394*H394</f>
        <v>0</v>
      </c>
      <c r="Q394" s="224">
        <v>0</v>
      </c>
      <c r="R394" s="224">
        <f>Q394*H394</f>
        <v>0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286</v>
      </c>
      <c r="AT394" s="226" t="s">
        <v>182</v>
      </c>
      <c r="AU394" s="226" t="s">
        <v>82</v>
      </c>
      <c r="AY394" s="19" t="s">
        <v>180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80</v>
      </c>
      <c r="BK394" s="227">
        <f>ROUND(I394*H394,2)</f>
        <v>0</v>
      </c>
      <c r="BL394" s="19" t="s">
        <v>286</v>
      </c>
      <c r="BM394" s="226" t="s">
        <v>6180</v>
      </c>
    </row>
    <row r="395" s="2" customFormat="1">
      <c r="A395" s="40"/>
      <c r="B395" s="41"/>
      <c r="C395" s="42"/>
      <c r="D395" s="228" t="s">
        <v>189</v>
      </c>
      <c r="E395" s="42"/>
      <c r="F395" s="229" t="s">
        <v>6181</v>
      </c>
      <c r="G395" s="42"/>
      <c r="H395" s="42"/>
      <c r="I395" s="230"/>
      <c r="J395" s="42"/>
      <c r="K395" s="42"/>
      <c r="L395" s="46"/>
      <c r="M395" s="231"/>
      <c r="N395" s="232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189</v>
      </c>
      <c r="AU395" s="19" t="s">
        <v>82</v>
      </c>
    </row>
    <row r="396" s="2" customFormat="1" ht="16.5" customHeight="1">
      <c r="A396" s="40"/>
      <c r="B396" s="41"/>
      <c r="C396" s="215" t="s">
        <v>2000</v>
      </c>
      <c r="D396" s="215" t="s">
        <v>182</v>
      </c>
      <c r="E396" s="216" t="s">
        <v>6182</v>
      </c>
      <c r="F396" s="217" t="s">
        <v>6183</v>
      </c>
      <c r="G396" s="218" t="s">
        <v>235</v>
      </c>
      <c r="H396" s="219">
        <v>960</v>
      </c>
      <c r="I396" s="220"/>
      <c r="J396" s="221">
        <f>ROUND(I396*H396,2)</f>
        <v>0</v>
      </c>
      <c r="K396" s="217" t="s">
        <v>19</v>
      </c>
      <c r="L396" s="46"/>
      <c r="M396" s="222" t="s">
        <v>19</v>
      </c>
      <c r="N396" s="223" t="s">
        <v>43</v>
      </c>
      <c r="O396" s="86"/>
      <c r="P396" s="224">
        <f>O396*H396</f>
        <v>0</v>
      </c>
      <c r="Q396" s="224">
        <v>0</v>
      </c>
      <c r="R396" s="224">
        <f>Q396*H396</f>
        <v>0</v>
      </c>
      <c r="S396" s="224">
        <v>0</v>
      </c>
      <c r="T396" s="225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6" t="s">
        <v>286</v>
      </c>
      <c r="AT396" s="226" t="s">
        <v>182</v>
      </c>
      <c r="AU396" s="226" t="s">
        <v>82</v>
      </c>
      <c r="AY396" s="19" t="s">
        <v>180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9" t="s">
        <v>80</v>
      </c>
      <c r="BK396" s="227">
        <f>ROUND(I396*H396,2)</f>
        <v>0</v>
      </c>
      <c r="BL396" s="19" t="s">
        <v>286</v>
      </c>
      <c r="BM396" s="226" t="s">
        <v>6184</v>
      </c>
    </row>
    <row r="397" s="2" customFormat="1">
      <c r="A397" s="40"/>
      <c r="B397" s="41"/>
      <c r="C397" s="42"/>
      <c r="D397" s="228" t="s">
        <v>189</v>
      </c>
      <c r="E397" s="42"/>
      <c r="F397" s="229" t="s">
        <v>6183</v>
      </c>
      <c r="G397" s="42"/>
      <c r="H397" s="42"/>
      <c r="I397" s="230"/>
      <c r="J397" s="42"/>
      <c r="K397" s="42"/>
      <c r="L397" s="46"/>
      <c r="M397" s="231"/>
      <c r="N397" s="232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189</v>
      </c>
      <c r="AU397" s="19" t="s">
        <v>82</v>
      </c>
    </row>
    <row r="398" s="2" customFormat="1" ht="16.5" customHeight="1">
      <c r="A398" s="40"/>
      <c r="B398" s="41"/>
      <c r="C398" s="215" t="s">
        <v>2004</v>
      </c>
      <c r="D398" s="215" t="s">
        <v>182</v>
      </c>
      <c r="E398" s="216" t="s">
        <v>6185</v>
      </c>
      <c r="F398" s="217" t="s">
        <v>6186</v>
      </c>
      <c r="G398" s="218" t="s">
        <v>197</v>
      </c>
      <c r="H398" s="219">
        <v>240</v>
      </c>
      <c r="I398" s="220"/>
      <c r="J398" s="221">
        <f>ROUND(I398*H398,2)</f>
        <v>0</v>
      </c>
      <c r="K398" s="217" t="s">
        <v>19</v>
      </c>
      <c r="L398" s="46"/>
      <c r="M398" s="222" t="s">
        <v>19</v>
      </c>
      <c r="N398" s="223" t="s">
        <v>43</v>
      </c>
      <c r="O398" s="86"/>
      <c r="P398" s="224">
        <f>O398*H398</f>
        <v>0</v>
      </c>
      <c r="Q398" s="224">
        <v>0</v>
      </c>
      <c r="R398" s="224">
        <f>Q398*H398</f>
        <v>0</v>
      </c>
      <c r="S398" s="224">
        <v>0</v>
      </c>
      <c r="T398" s="225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6" t="s">
        <v>286</v>
      </c>
      <c r="AT398" s="226" t="s">
        <v>182</v>
      </c>
      <c r="AU398" s="226" t="s">
        <v>82</v>
      </c>
      <c r="AY398" s="19" t="s">
        <v>180</v>
      </c>
      <c r="BE398" s="227">
        <f>IF(N398="základní",J398,0)</f>
        <v>0</v>
      </c>
      <c r="BF398" s="227">
        <f>IF(N398="snížená",J398,0)</f>
        <v>0</v>
      </c>
      <c r="BG398" s="227">
        <f>IF(N398="zákl. přenesená",J398,0)</f>
        <v>0</v>
      </c>
      <c r="BH398" s="227">
        <f>IF(N398="sníž. přenesená",J398,0)</f>
        <v>0</v>
      </c>
      <c r="BI398" s="227">
        <f>IF(N398="nulová",J398,0)</f>
        <v>0</v>
      </c>
      <c r="BJ398" s="19" t="s">
        <v>80</v>
      </c>
      <c r="BK398" s="227">
        <f>ROUND(I398*H398,2)</f>
        <v>0</v>
      </c>
      <c r="BL398" s="19" t="s">
        <v>286</v>
      </c>
      <c r="BM398" s="226" t="s">
        <v>6187</v>
      </c>
    </row>
    <row r="399" s="2" customFormat="1">
      <c r="A399" s="40"/>
      <c r="B399" s="41"/>
      <c r="C399" s="42"/>
      <c r="D399" s="228" t="s">
        <v>189</v>
      </c>
      <c r="E399" s="42"/>
      <c r="F399" s="229" t="s">
        <v>6186</v>
      </c>
      <c r="G399" s="42"/>
      <c r="H399" s="42"/>
      <c r="I399" s="230"/>
      <c r="J399" s="42"/>
      <c r="K399" s="42"/>
      <c r="L399" s="46"/>
      <c r="M399" s="231"/>
      <c r="N399" s="232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189</v>
      </c>
      <c r="AU399" s="19" t="s">
        <v>82</v>
      </c>
    </row>
    <row r="400" s="2" customFormat="1" ht="16.5" customHeight="1">
      <c r="A400" s="40"/>
      <c r="B400" s="41"/>
      <c r="C400" s="215" t="s">
        <v>2008</v>
      </c>
      <c r="D400" s="215" t="s">
        <v>182</v>
      </c>
      <c r="E400" s="216" t="s">
        <v>6188</v>
      </c>
      <c r="F400" s="217" t="s">
        <v>6189</v>
      </c>
      <c r="G400" s="218" t="s">
        <v>197</v>
      </c>
      <c r="H400" s="219">
        <v>3</v>
      </c>
      <c r="I400" s="220"/>
      <c r="J400" s="221">
        <f>ROUND(I400*H400,2)</f>
        <v>0</v>
      </c>
      <c r="K400" s="217" t="s">
        <v>19</v>
      </c>
      <c r="L400" s="46"/>
      <c r="M400" s="222" t="s">
        <v>19</v>
      </c>
      <c r="N400" s="223" t="s">
        <v>43</v>
      </c>
      <c r="O400" s="86"/>
      <c r="P400" s="224">
        <f>O400*H400</f>
        <v>0</v>
      </c>
      <c r="Q400" s="224">
        <v>0</v>
      </c>
      <c r="R400" s="224">
        <f>Q400*H400</f>
        <v>0</v>
      </c>
      <c r="S400" s="224">
        <v>0</v>
      </c>
      <c r="T400" s="225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6" t="s">
        <v>286</v>
      </c>
      <c r="AT400" s="226" t="s">
        <v>182</v>
      </c>
      <c r="AU400" s="226" t="s">
        <v>82</v>
      </c>
      <c r="AY400" s="19" t="s">
        <v>180</v>
      </c>
      <c r="BE400" s="227">
        <f>IF(N400="základní",J400,0)</f>
        <v>0</v>
      </c>
      <c r="BF400" s="227">
        <f>IF(N400="snížená",J400,0)</f>
        <v>0</v>
      </c>
      <c r="BG400" s="227">
        <f>IF(N400="zákl. přenesená",J400,0)</f>
        <v>0</v>
      </c>
      <c r="BH400" s="227">
        <f>IF(N400="sníž. přenesená",J400,0)</f>
        <v>0</v>
      </c>
      <c r="BI400" s="227">
        <f>IF(N400="nulová",J400,0)</f>
        <v>0</v>
      </c>
      <c r="BJ400" s="19" t="s">
        <v>80</v>
      </c>
      <c r="BK400" s="227">
        <f>ROUND(I400*H400,2)</f>
        <v>0</v>
      </c>
      <c r="BL400" s="19" t="s">
        <v>286</v>
      </c>
      <c r="BM400" s="226" t="s">
        <v>6190</v>
      </c>
    </row>
    <row r="401" s="2" customFormat="1">
      <c r="A401" s="40"/>
      <c r="B401" s="41"/>
      <c r="C401" s="42"/>
      <c r="D401" s="228" t="s">
        <v>189</v>
      </c>
      <c r="E401" s="42"/>
      <c r="F401" s="229" t="s">
        <v>6189</v>
      </c>
      <c r="G401" s="42"/>
      <c r="H401" s="42"/>
      <c r="I401" s="230"/>
      <c r="J401" s="42"/>
      <c r="K401" s="42"/>
      <c r="L401" s="46"/>
      <c r="M401" s="231"/>
      <c r="N401" s="232"/>
      <c r="O401" s="86"/>
      <c r="P401" s="86"/>
      <c r="Q401" s="86"/>
      <c r="R401" s="86"/>
      <c r="S401" s="86"/>
      <c r="T401" s="87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T401" s="19" t="s">
        <v>189</v>
      </c>
      <c r="AU401" s="19" t="s">
        <v>82</v>
      </c>
    </row>
    <row r="402" s="2" customFormat="1" ht="16.5" customHeight="1">
      <c r="A402" s="40"/>
      <c r="B402" s="41"/>
      <c r="C402" s="215" t="s">
        <v>563</v>
      </c>
      <c r="D402" s="215" t="s">
        <v>182</v>
      </c>
      <c r="E402" s="216" t="s">
        <v>6191</v>
      </c>
      <c r="F402" s="217" t="s">
        <v>6192</v>
      </c>
      <c r="G402" s="218" t="s">
        <v>197</v>
      </c>
      <c r="H402" s="219">
        <v>1</v>
      </c>
      <c r="I402" s="220"/>
      <c r="J402" s="221">
        <f>ROUND(I402*H402,2)</f>
        <v>0</v>
      </c>
      <c r="K402" s="217" t="s">
        <v>19</v>
      </c>
      <c r="L402" s="46"/>
      <c r="M402" s="222" t="s">
        <v>19</v>
      </c>
      <c r="N402" s="223" t="s">
        <v>43</v>
      </c>
      <c r="O402" s="86"/>
      <c r="P402" s="224">
        <f>O402*H402</f>
        <v>0</v>
      </c>
      <c r="Q402" s="224">
        <v>0</v>
      </c>
      <c r="R402" s="224">
        <f>Q402*H402</f>
        <v>0</v>
      </c>
      <c r="S402" s="224">
        <v>0</v>
      </c>
      <c r="T402" s="225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6" t="s">
        <v>286</v>
      </c>
      <c r="AT402" s="226" t="s">
        <v>182</v>
      </c>
      <c r="AU402" s="226" t="s">
        <v>82</v>
      </c>
      <c r="AY402" s="19" t="s">
        <v>180</v>
      </c>
      <c r="BE402" s="227">
        <f>IF(N402="základní",J402,0)</f>
        <v>0</v>
      </c>
      <c r="BF402" s="227">
        <f>IF(N402="snížená",J402,0)</f>
        <v>0</v>
      </c>
      <c r="BG402" s="227">
        <f>IF(N402="zákl. přenesená",J402,0)</f>
        <v>0</v>
      </c>
      <c r="BH402" s="227">
        <f>IF(N402="sníž. přenesená",J402,0)</f>
        <v>0</v>
      </c>
      <c r="BI402" s="227">
        <f>IF(N402="nulová",J402,0)</f>
        <v>0</v>
      </c>
      <c r="BJ402" s="19" t="s">
        <v>80</v>
      </c>
      <c r="BK402" s="227">
        <f>ROUND(I402*H402,2)</f>
        <v>0</v>
      </c>
      <c r="BL402" s="19" t="s">
        <v>286</v>
      </c>
      <c r="BM402" s="226" t="s">
        <v>6193</v>
      </c>
    </row>
    <row r="403" s="2" customFormat="1">
      <c r="A403" s="40"/>
      <c r="B403" s="41"/>
      <c r="C403" s="42"/>
      <c r="D403" s="228" t="s">
        <v>189</v>
      </c>
      <c r="E403" s="42"/>
      <c r="F403" s="229" t="s">
        <v>6192</v>
      </c>
      <c r="G403" s="42"/>
      <c r="H403" s="42"/>
      <c r="I403" s="230"/>
      <c r="J403" s="42"/>
      <c r="K403" s="42"/>
      <c r="L403" s="46"/>
      <c r="M403" s="231"/>
      <c r="N403" s="232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189</v>
      </c>
      <c r="AU403" s="19" t="s">
        <v>82</v>
      </c>
    </row>
    <row r="404" s="2" customFormat="1" ht="16.5" customHeight="1">
      <c r="A404" s="40"/>
      <c r="B404" s="41"/>
      <c r="C404" s="215" t="s">
        <v>2081</v>
      </c>
      <c r="D404" s="215" t="s">
        <v>182</v>
      </c>
      <c r="E404" s="216" t="s">
        <v>6194</v>
      </c>
      <c r="F404" s="217" t="s">
        <v>6195</v>
      </c>
      <c r="G404" s="218" t="s">
        <v>197</v>
      </c>
      <c r="H404" s="219">
        <v>5</v>
      </c>
      <c r="I404" s="220"/>
      <c r="J404" s="221">
        <f>ROUND(I404*H404,2)</f>
        <v>0</v>
      </c>
      <c r="K404" s="217" t="s">
        <v>19</v>
      </c>
      <c r="L404" s="46"/>
      <c r="M404" s="222" t="s">
        <v>19</v>
      </c>
      <c r="N404" s="223" t="s">
        <v>43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286</v>
      </c>
      <c r="AT404" s="226" t="s">
        <v>182</v>
      </c>
      <c r="AU404" s="226" t="s">
        <v>82</v>
      </c>
      <c r="AY404" s="19" t="s">
        <v>180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286</v>
      </c>
      <c r="BM404" s="226" t="s">
        <v>6196</v>
      </c>
    </row>
    <row r="405" s="2" customFormat="1">
      <c r="A405" s="40"/>
      <c r="B405" s="41"/>
      <c r="C405" s="42"/>
      <c r="D405" s="228" t="s">
        <v>189</v>
      </c>
      <c r="E405" s="42"/>
      <c r="F405" s="229" t="s">
        <v>6195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189</v>
      </c>
      <c r="AU405" s="19" t="s">
        <v>82</v>
      </c>
    </row>
    <row r="406" s="2" customFormat="1" ht="16.5" customHeight="1">
      <c r="A406" s="40"/>
      <c r="B406" s="41"/>
      <c r="C406" s="215" t="s">
        <v>2154</v>
      </c>
      <c r="D406" s="215" t="s">
        <v>182</v>
      </c>
      <c r="E406" s="216" t="s">
        <v>6197</v>
      </c>
      <c r="F406" s="217" t="s">
        <v>6198</v>
      </c>
      <c r="G406" s="218" t="s">
        <v>197</v>
      </c>
      <c r="H406" s="219">
        <v>2</v>
      </c>
      <c r="I406" s="220"/>
      <c r="J406" s="221">
        <f>ROUND(I406*H406,2)</f>
        <v>0</v>
      </c>
      <c r="K406" s="217" t="s">
        <v>19</v>
      </c>
      <c r="L406" s="46"/>
      <c r="M406" s="222" t="s">
        <v>19</v>
      </c>
      <c r="N406" s="223" t="s">
        <v>43</v>
      </c>
      <c r="O406" s="86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286</v>
      </c>
      <c r="AT406" s="226" t="s">
        <v>182</v>
      </c>
      <c r="AU406" s="226" t="s">
        <v>82</v>
      </c>
      <c r="AY406" s="19" t="s">
        <v>180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80</v>
      </c>
      <c r="BK406" s="227">
        <f>ROUND(I406*H406,2)</f>
        <v>0</v>
      </c>
      <c r="BL406" s="19" t="s">
        <v>286</v>
      </c>
      <c r="BM406" s="226" t="s">
        <v>6199</v>
      </c>
    </row>
    <row r="407" s="2" customFormat="1">
      <c r="A407" s="40"/>
      <c r="B407" s="41"/>
      <c r="C407" s="42"/>
      <c r="D407" s="228" t="s">
        <v>189</v>
      </c>
      <c r="E407" s="42"/>
      <c r="F407" s="229" t="s">
        <v>6198</v>
      </c>
      <c r="G407" s="42"/>
      <c r="H407" s="42"/>
      <c r="I407" s="230"/>
      <c r="J407" s="42"/>
      <c r="K407" s="42"/>
      <c r="L407" s="46"/>
      <c r="M407" s="231"/>
      <c r="N407" s="232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189</v>
      </c>
      <c r="AU407" s="19" t="s">
        <v>82</v>
      </c>
    </row>
    <row r="408" s="2" customFormat="1" ht="16.5" customHeight="1">
      <c r="A408" s="40"/>
      <c r="B408" s="41"/>
      <c r="C408" s="215" t="s">
        <v>2160</v>
      </c>
      <c r="D408" s="215" t="s">
        <v>182</v>
      </c>
      <c r="E408" s="216" t="s">
        <v>6200</v>
      </c>
      <c r="F408" s="217" t="s">
        <v>6201</v>
      </c>
      <c r="G408" s="218" t="s">
        <v>197</v>
      </c>
      <c r="H408" s="219">
        <v>1</v>
      </c>
      <c r="I408" s="220"/>
      <c r="J408" s="221">
        <f>ROUND(I408*H408,2)</f>
        <v>0</v>
      </c>
      <c r="K408" s="217" t="s">
        <v>19</v>
      </c>
      <c r="L408" s="46"/>
      <c r="M408" s="222" t="s">
        <v>19</v>
      </c>
      <c r="N408" s="223" t="s">
        <v>43</v>
      </c>
      <c r="O408" s="86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286</v>
      </c>
      <c r="AT408" s="226" t="s">
        <v>182</v>
      </c>
      <c r="AU408" s="226" t="s">
        <v>82</v>
      </c>
      <c r="AY408" s="19" t="s">
        <v>180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286</v>
      </c>
      <c r="BM408" s="226" t="s">
        <v>6202</v>
      </c>
    </row>
    <row r="409" s="2" customFormat="1">
      <c r="A409" s="40"/>
      <c r="B409" s="41"/>
      <c r="C409" s="42"/>
      <c r="D409" s="228" t="s">
        <v>189</v>
      </c>
      <c r="E409" s="42"/>
      <c r="F409" s="229" t="s">
        <v>6201</v>
      </c>
      <c r="G409" s="42"/>
      <c r="H409" s="42"/>
      <c r="I409" s="230"/>
      <c r="J409" s="42"/>
      <c r="K409" s="42"/>
      <c r="L409" s="46"/>
      <c r="M409" s="231"/>
      <c r="N409" s="232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189</v>
      </c>
      <c r="AU409" s="19" t="s">
        <v>82</v>
      </c>
    </row>
    <row r="410" s="2" customFormat="1" ht="16.5" customHeight="1">
      <c r="A410" s="40"/>
      <c r="B410" s="41"/>
      <c r="C410" s="215" t="s">
        <v>2171</v>
      </c>
      <c r="D410" s="215" t="s">
        <v>182</v>
      </c>
      <c r="E410" s="216" t="s">
        <v>6203</v>
      </c>
      <c r="F410" s="217" t="s">
        <v>6204</v>
      </c>
      <c r="G410" s="218" t="s">
        <v>197</v>
      </c>
      <c r="H410" s="219">
        <v>2</v>
      </c>
      <c r="I410" s="220"/>
      <c r="J410" s="221">
        <f>ROUND(I410*H410,2)</f>
        <v>0</v>
      </c>
      <c r="K410" s="217" t="s">
        <v>19</v>
      </c>
      <c r="L410" s="46"/>
      <c r="M410" s="222" t="s">
        <v>19</v>
      </c>
      <c r="N410" s="223" t="s">
        <v>43</v>
      </c>
      <c r="O410" s="86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286</v>
      </c>
      <c r="AT410" s="226" t="s">
        <v>182</v>
      </c>
      <c r="AU410" s="226" t="s">
        <v>82</v>
      </c>
      <c r="AY410" s="19" t="s">
        <v>180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80</v>
      </c>
      <c r="BK410" s="227">
        <f>ROUND(I410*H410,2)</f>
        <v>0</v>
      </c>
      <c r="BL410" s="19" t="s">
        <v>286</v>
      </c>
      <c r="BM410" s="226" t="s">
        <v>6205</v>
      </c>
    </row>
    <row r="411" s="2" customFormat="1">
      <c r="A411" s="40"/>
      <c r="B411" s="41"/>
      <c r="C411" s="42"/>
      <c r="D411" s="228" t="s">
        <v>189</v>
      </c>
      <c r="E411" s="42"/>
      <c r="F411" s="229" t="s">
        <v>6204</v>
      </c>
      <c r="G411" s="42"/>
      <c r="H411" s="42"/>
      <c r="I411" s="230"/>
      <c r="J411" s="42"/>
      <c r="K411" s="42"/>
      <c r="L411" s="46"/>
      <c r="M411" s="231"/>
      <c r="N411" s="232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189</v>
      </c>
      <c r="AU411" s="19" t="s">
        <v>82</v>
      </c>
    </row>
    <row r="412" s="2" customFormat="1" ht="16.5" customHeight="1">
      <c r="A412" s="40"/>
      <c r="B412" s="41"/>
      <c r="C412" s="215" t="s">
        <v>2177</v>
      </c>
      <c r="D412" s="215" t="s">
        <v>182</v>
      </c>
      <c r="E412" s="216" t="s">
        <v>6206</v>
      </c>
      <c r="F412" s="217" t="s">
        <v>6207</v>
      </c>
      <c r="G412" s="218" t="s">
        <v>197</v>
      </c>
      <c r="H412" s="219">
        <v>3</v>
      </c>
      <c r="I412" s="220"/>
      <c r="J412" s="221">
        <f>ROUND(I412*H412,2)</f>
        <v>0</v>
      </c>
      <c r="K412" s="217" t="s">
        <v>19</v>
      </c>
      <c r="L412" s="46"/>
      <c r="M412" s="222" t="s">
        <v>19</v>
      </c>
      <c r="N412" s="223" t="s">
        <v>43</v>
      </c>
      <c r="O412" s="86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286</v>
      </c>
      <c r="AT412" s="226" t="s">
        <v>182</v>
      </c>
      <c r="AU412" s="226" t="s">
        <v>82</v>
      </c>
      <c r="AY412" s="19" t="s">
        <v>180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80</v>
      </c>
      <c r="BK412" s="227">
        <f>ROUND(I412*H412,2)</f>
        <v>0</v>
      </c>
      <c r="BL412" s="19" t="s">
        <v>286</v>
      </c>
      <c r="BM412" s="226" t="s">
        <v>6208</v>
      </c>
    </row>
    <row r="413" s="2" customFormat="1">
      <c r="A413" s="40"/>
      <c r="B413" s="41"/>
      <c r="C413" s="42"/>
      <c r="D413" s="228" t="s">
        <v>189</v>
      </c>
      <c r="E413" s="42"/>
      <c r="F413" s="229" t="s">
        <v>6207</v>
      </c>
      <c r="G413" s="42"/>
      <c r="H413" s="42"/>
      <c r="I413" s="230"/>
      <c r="J413" s="42"/>
      <c r="K413" s="42"/>
      <c r="L413" s="46"/>
      <c r="M413" s="231"/>
      <c r="N413" s="232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189</v>
      </c>
      <c r="AU413" s="19" t="s">
        <v>82</v>
      </c>
    </row>
    <row r="414" s="2" customFormat="1" ht="16.5" customHeight="1">
      <c r="A414" s="40"/>
      <c r="B414" s="41"/>
      <c r="C414" s="215" t="s">
        <v>2191</v>
      </c>
      <c r="D414" s="215" t="s">
        <v>182</v>
      </c>
      <c r="E414" s="216" t="s">
        <v>6209</v>
      </c>
      <c r="F414" s="217" t="s">
        <v>6210</v>
      </c>
      <c r="G414" s="218" t="s">
        <v>197</v>
      </c>
      <c r="H414" s="219">
        <v>1</v>
      </c>
      <c r="I414" s="220"/>
      <c r="J414" s="221">
        <f>ROUND(I414*H414,2)</f>
        <v>0</v>
      </c>
      <c r="K414" s="217" t="s">
        <v>19</v>
      </c>
      <c r="L414" s="46"/>
      <c r="M414" s="222" t="s">
        <v>19</v>
      </c>
      <c r="N414" s="223" t="s">
        <v>43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286</v>
      </c>
      <c r="AT414" s="226" t="s">
        <v>182</v>
      </c>
      <c r="AU414" s="226" t="s">
        <v>82</v>
      </c>
      <c r="AY414" s="19" t="s">
        <v>180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286</v>
      </c>
      <c r="BM414" s="226" t="s">
        <v>6211</v>
      </c>
    </row>
    <row r="415" s="2" customFormat="1">
      <c r="A415" s="40"/>
      <c r="B415" s="41"/>
      <c r="C415" s="42"/>
      <c r="D415" s="228" t="s">
        <v>189</v>
      </c>
      <c r="E415" s="42"/>
      <c r="F415" s="229" t="s">
        <v>6210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189</v>
      </c>
      <c r="AU415" s="19" t="s">
        <v>82</v>
      </c>
    </row>
    <row r="416" s="2" customFormat="1" ht="16.5" customHeight="1">
      <c r="A416" s="40"/>
      <c r="B416" s="41"/>
      <c r="C416" s="215" t="s">
        <v>2199</v>
      </c>
      <c r="D416" s="215" t="s">
        <v>182</v>
      </c>
      <c r="E416" s="216" t="s">
        <v>6212</v>
      </c>
      <c r="F416" s="217" t="s">
        <v>6213</v>
      </c>
      <c r="G416" s="218" t="s">
        <v>197</v>
      </c>
      <c r="H416" s="219">
        <v>5</v>
      </c>
      <c r="I416" s="220"/>
      <c r="J416" s="221">
        <f>ROUND(I416*H416,2)</f>
        <v>0</v>
      </c>
      <c r="K416" s="217" t="s">
        <v>19</v>
      </c>
      <c r="L416" s="46"/>
      <c r="M416" s="222" t="s">
        <v>19</v>
      </c>
      <c r="N416" s="223" t="s">
        <v>43</v>
      </c>
      <c r="O416" s="86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286</v>
      </c>
      <c r="AT416" s="226" t="s">
        <v>182</v>
      </c>
      <c r="AU416" s="226" t="s">
        <v>82</v>
      </c>
      <c r="AY416" s="19" t="s">
        <v>180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286</v>
      </c>
      <c r="BM416" s="226" t="s">
        <v>6214</v>
      </c>
    </row>
    <row r="417" s="2" customFormat="1">
      <c r="A417" s="40"/>
      <c r="B417" s="41"/>
      <c r="C417" s="42"/>
      <c r="D417" s="228" t="s">
        <v>189</v>
      </c>
      <c r="E417" s="42"/>
      <c r="F417" s="229" t="s">
        <v>6213</v>
      </c>
      <c r="G417" s="42"/>
      <c r="H417" s="42"/>
      <c r="I417" s="230"/>
      <c r="J417" s="42"/>
      <c r="K417" s="42"/>
      <c r="L417" s="46"/>
      <c r="M417" s="231"/>
      <c r="N417" s="232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189</v>
      </c>
      <c r="AU417" s="19" t="s">
        <v>82</v>
      </c>
    </row>
    <row r="418" s="2" customFormat="1" ht="16.5" customHeight="1">
      <c r="A418" s="40"/>
      <c r="B418" s="41"/>
      <c r="C418" s="215" t="s">
        <v>2209</v>
      </c>
      <c r="D418" s="215" t="s">
        <v>182</v>
      </c>
      <c r="E418" s="216" t="s">
        <v>6215</v>
      </c>
      <c r="F418" s="217" t="s">
        <v>6216</v>
      </c>
      <c r="G418" s="218" t="s">
        <v>197</v>
      </c>
      <c r="H418" s="219">
        <v>2</v>
      </c>
      <c r="I418" s="220"/>
      <c r="J418" s="221">
        <f>ROUND(I418*H418,2)</f>
        <v>0</v>
      </c>
      <c r="K418" s="217" t="s">
        <v>19</v>
      </c>
      <c r="L418" s="46"/>
      <c r="M418" s="222" t="s">
        <v>19</v>
      </c>
      <c r="N418" s="223" t="s">
        <v>43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286</v>
      </c>
      <c r="AT418" s="226" t="s">
        <v>182</v>
      </c>
      <c r="AU418" s="226" t="s">
        <v>82</v>
      </c>
      <c r="AY418" s="19" t="s">
        <v>180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286</v>
      </c>
      <c r="BM418" s="226" t="s">
        <v>6217</v>
      </c>
    </row>
    <row r="419" s="2" customFormat="1">
      <c r="A419" s="40"/>
      <c r="B419" s="41"/>
      <c r="C419" s="42"/>
      <c r="D419" s="228" t="s">
        <v>189</v>
      </c>
      <c r="E419" s="42"/>
      <c r="F419" s="229" t="s">
        <v>6216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189</v>
      </c>
      <c r="AU419" s="19" t="s">
        <v>82</v>
      </c>
    </row>
    <row r="420" s="2" customFormat="1" ht="16.5" customHeight="1">
      <c r="A420" s="40"/>
      <c r="B420" s="41"/>
      <c r="C420" s="215" t="s">
        <v>2219</v>
      </c>
      <c r="D420" s="215" t="s">
        <v>182</v>
      </c>
      <c r="E420" s="216" t="s">
        <v>6218</v>
      </c>
      <c r="F420" s="217" t="s">
        <v>6219</v>
      </c>
      <c r="G420" s="218" t="s">
        <v>197</v>
      </c>
      <c r="H420" s="219">
        <v>1</v>
      </c>
      <c r="I420" s="220"/>
      <c r="J420" s="221">
        <f>ROUND(I420*H420,2)</f>
        <v>0</v>
      </c>
      <c r="K420" s="217" t="s">
        <v>19</v>
      </c>
      <c r="L420" s="46"/>
      <c r="M420" s="222" t="s">
        <v>19</v>
      </c>
      <c r="N420" s="223" t="s">
        <v>43</v>
      </c>
      <c r="O420" s="86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286</v>
      </c>
      <c r="AT420" s="226" t="s">
        <v>182</v>
      </c>
      <c r="AU420" s="226" t="s">
        <v>82</v>
      </c>
      <c r="AY420" s="19" t="s">
        <v>180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286</v>
      </c>
      <c r="BM420" s="226" t="s">
        <v>6220</v>
      </c>
    </row>
    <row r="421" s="2" customFormat="1">
      <c r="A421" s="40"/>
      <c r="B421" s="41"/>
      <c r="C421" s="42"/>
      <c r="D421" s="228" t="s">
        <v>189</v>
      </c>
      <c r="E421" s="42"/>
      <c r="F421" s="229" t="s">
        <v>6219</v>
      </c>
      <c r="G421" s="42"/>
      <c r="H421" s="42"/>
      <c r="I421" s="230"/>
      <c r="J421" s="42"/>
      <c r="K421" s="42"/>
      <c r="L421" s="46"/>
      <c r="M421" s="231"/>
      <c r="N421" s="232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189</v>
      </c>
      <c r="AU421" s="19" t="s">
        <v>82</v>
      </c>
    </row>
    <row r="422" s="2" customFormat="1" ht="16.5" customHeight="1">
      <c r="A422" s="40"/>
      <c r="B422" s="41"/>
      <c r="C422" s="215" t="s">
        <v>2225</v>
      </c>
      <c r="D422" s="215" t="s">
        <v>182</v>
      </c>
      <c r="E422" s="216" t="s">
        <v>6221</v>
      </c>
      <c r="F422" s="217" t="s">
        <v>6222</v>
      </c>
      <c r="G422" s="218" t="s">
        <v>197</v>
      </c>
      <c r="H422" s="219">
        <v>2</v>
      </c>
      <c r="I422" s="220"/>
      <c r="J422" s="221">
        <f>ROUND(I422*H422,2)</f>
        <v>0</v>
      </c>
      <c r="K422" s="217" t="s">
        <v>19</v>
      </c>
      <c r="L422" s="46"/>
      <c r="M422" s="222" t="s">
        <v>19</v>
      </c>
      <c r="N422" s="223" t="s">
        <v>43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286</v>
      </c>
      <c r="AT422" s="226" t="s">
        <v>182</v>
      </c>
      <c r="AU422" s="226" t="s">
        <v>82</v>
      </c>
      <c r="AY422" s="19" t="s">
        <v>180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80</v>
      </c>
      <c r="BK422" s="227">
        <f>ROUND(I422*H422,2)</f>
        <v>0</v>
      </c>
      <c r="BL422" s="19" t="s">
        <v>286</v>
      </c>
      <c r="BM422" s="226" t="s">
        <v>6223</v>
      </c>
    </row>
    <row r="423" s="2" customFormat="1">
      <c r="A423" s="40"/>
      <c r="B423" s="41"/>
      <c r="C423" s="42"/>
      <c r="D423" s="228" t="s">
        <v>189</v>
      </c>
      <c r="E423" s="42"/>
      <c r="F423" s="229" t="s">
        <v>6222</v>
      </c>
      <c r="G423" s="42"/>
      <c r="H423" s="42"/>
      <c r="I423" s="230"/>
      <c r="J423" s="42"/>
      <c r="K423" s="42"/>
      <c r="L423" s="46"/>
      <c r="M423" s="231"/>
      <c r="N423" s="232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189</v>
      </c>
      <c r="AU423" s="19" t="s">
        <v>82</v>
      </c>
    </row>
    <row r="424" s="2" customFormat="1" ht="16.5" customHeight="1">
      <c r="A424" s="40"/>
      <c r="B424" s="41"/>
      <c r="C424" s="215" t="s">
        <v>2233</v>
      </c>
      <c r="D424" s="215" t="s">
        <v>182</v>
      </c>
      <c r="E424" s="216" t="s">
        <v>6224</v>
      </c>
      <c r="F424" s="217" t="s">
        <v>6225</v>
      </c>
      <c r="G424" s="218" t="s">
        <v>197</v>
      </c>
      <c r="H424" s="219">
        <v>122</v>
      </c>
      <c r="I424" s="220"/>
      <c r="J424" s="221">
        <f>ROUND(I424*H424,2)</f>
        <v>0</v>
      </c>
      <c r="K424" s="217" t="s">
        <v>19</v>
      </c>
      <c r="L424" s="46"/>
      <c r="M424" s="222" t="s">
        <v>19</v>
      </c>
      <c r="N424" s="223" t="s">
        <v>43</v>
      </c>
      <c r="O424" s="86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286</v>
      </c>
      <c r="AT424" s="226" t="s">
        <v>182</v>
      </c>
      <c r="AU424" s="226" t="s">
        <v>82</v>
      </c>
      <c r="AY424" s="19" t="s">
        <v>180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80</v>
      </c>
      <c r="BK424" s="227">
        <f>ROUND(I424*H424,2)</f>
        <v>0</v>
      </c>
      <c r="BL424" s="19" t="s">
        <v>286</v>
      </c>
      <c r="BM424" s="226" t="s">
        <v>6226</v>
      </c>
    </row>
    <row r="425" s="2" customFormat="1">
      <c r="A425" s="40"/>
      <c r="B425" s="41"/>
      <c r="C425" s="42"/>
      <c r="D425" s="228" t="s">
        <v>189</v>
      </c>
      <c r="E425" s="42"/>
      <c r="F425" s="229" t="s">
        <v>6225</v>
      </c>
      <c r="G425" s="42"/>
      <c r="H425" s="42"/>
      <c r="I425" s="230"/>
      <c r="J425" s="42"/>
      <c r="K425" s="42"/>
      <c r="L425" s="46"/>
      <c r="M425" s="231"/>
      <c r="N425" s="232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189</v>
      </c>
      <c r="AU425" s="19" t="s">
        <v>82</v>
      </c>
    </row>
    <row r="426" s="2" customFormat="1" ht="16.5" customHeight="1">
      <c r="A426" s="40"/>
      <c r="B426" s="41"/>
      <c r="C426" s="215" t="s">
        <v>2244</v>
      </c>
      <c r="D426" s="215" t="s">
        <v>182</v>
      </c>
      <c r="E426" s="216" t="s">
        <v>6227</v>
      </c>
      <c r="F426" s="217" t="s">
        <v>6228</v>
      </c>
      <c r="G426" s="218" t="s">
        <v>3685</v>
      </c>
      <c r="H426" s="219">
        <v>14</v>
      </c>
      <c r="I426" s="220"/>
      <c r="J426" s="221">
        <f>ROUND(I426*H426,2)</f>
        <v>0</v>
      </c>
      <c r="K426" s="217" t="s">
        <v>19</v>
      </c>
      <c r="L426" s="46"/>
      <c r="M426" s="222" t="s">
        <v>19</v>
      </c>
      <c r="N426" s="223" t="s">
        <v>43</v>
      </c>
      <c r="O426" s="86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286</v>
      </c>
      <c r="AT426" s="226" t="s">
        <v>182</v>
      </c>
      <c r="AU426" s="226" t="s">
        <v>82</v>
      </c>
      <c r="AY426" s="19" t="s">
        <v>180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80</v>
      </c>
      <c r="BK426" s="227">
        <f>ROUND(I426*H426,2)</f>
        <v>0</v>
      </c>
      <c r="BL426" s="19" t="s">
        <v>286</v>
      </c>
      <c r="BM426" s="226" t="s">
        <v>6229</v>
      </c>
    </row>
    <row r="427" s="2" customFormat="1">
      <c r="A427" s="40"/>
      <c r="B427" s="41"/>
      <c r="C427" s="42"/>
      <c r="D427" s="228" t="s">
        <v>189</v>
      </c>
      <c r="E427" s="42"/>
      <c r="F427" s="229" t="s">
        <v>6228</v>
      </c>
      <c r="G427" s="42"/>
      <c r="H427" s="42"/>
      <c r="I427" s="230"/>
      <c r="J427" s="42"/>
      <c r="K427" s="42"/>
      <c r="L427" s="46"/>
      <c r="M427" s="231"/>
      <c r="N427" s="232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189</v>
      </c>
      <c r="AU427" s="19" t="s">
        <v>82</v>
      </c>
    </row>
    <row r="428" s="2" customFormat="1" ht="16.5" customHeight="1">
      <c r="A428" s="40"/>
      <c r="B428" s="41"/>
      <c r="C428" s="215" t="s">
        <v>2251</v>
      </c>
      <c r="D428" s="215" t="s">
        <v>182</v>
      </c>
      <c r="E428" s="216" t="s">
        <v>6230</v>
      </c>
      <c r="F428" s="217" t="s">
        <v>6231</v>
      </c>
      <c r="G428" s="218" t="s">
        <v>235</v>
      </c>
      <c r="H428" s="219">
        <v>3895</v>
      </c>
      <c r="I428" s="220"/>
      <c r="J428" s="221">
        <f>ROUND(I428*H428,2)</f>
        <v>0</v>
      </c>
      <c r="K428" s="217" t="s">
        <v>19</v>
      </c>
      <c r="L428" s="46"/>
      <c r="M428" s="222" t="s">
        <v>19</v>
      </c>
      <c r="N428" s="223" t="s">
        <v>43</v>
      </c>
      <c r="O428" s="86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286</v>
      </c>
      <c r="AT428" s="226" t="s">
        <v>182</v>
      </c>
      <c r="AU428" s="226" t="s">
        <v>82</v>
      </c>
      <c r="AY428" s="19" t="s">
        <v>180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80</v>
      </c>
      <c r="BK428" s="227">
        <f>ROUND(I428*H428,2)</f>
        <v>0</v>
      </c>
      <c r="BL428" s="19" t="s">
        <v>286</v>
      </c>
      <c r="BM428" s="226" t="s">
        <v>6232</v>
      </c>
    </row>
    <row r="429" s="2" customFormat="1">
      <c r="A429" s="40"/>
      <c r="B429" s="41"/>
      <c r="C429" s="42"/>
      <c r="D429" s="228" t="s">
        <v>189</v>
      </c>
      <c r="E429" s="42"/>
      <c r="F429" s="229" t="s">
        <v>6231</v>
      </c>
      <c r="G429" s="42"/>
      <c r="H429" s="42"/>
      <c r="I429" s="230"/>
      <c r="J429" s="42"/>
      <c r="K429" s="42"/>
      <c r="L429" s="46"/>
      <c r="M429" s="231"/>
      <c r="N429" s="232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189</v>
      </c>
      <c r="AU429" s="19" t="s">
        <v>82</v>
      </c>
    </row>
    <row r="430" s="2" customFormat="1" ht="16.5" customHeight="1">
      <c r="A430" s="40"/>
      <c r="B430" s="41"/>
      <c r="C430" s="215" t="s">
        <v>2260</v>
      </c>
      <c r="D430" s="215" t="s">
        <v>182</v>
      </c>
      <c r="E430" s="216" t="s">
        <v>6233</v>
      </c>
      <c r="F430" s="217" t="s">
        <v>6234</v>
      </c>
      <c r="G430" s="218" t="s">
        <v>6235</v>
      </c>
      <c r="H430" s="219">
        <v>25.5</v>
      </c>
      <c r="I430" s="220"/>
      <c r="J430" s="221">
        <f>ROUND(I430*H430,2)</f>
        <v>0</v>
      </c>
      <c r="K430" s="217" t="s">
        <v>19</v>
      </c>
      <c r="L430" s="46"/>
      <c r="M430" s="222" t="s">
        <v>19</v>
      </c>
      <c r="N430" s="223" t="s">
        <v>43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286</v>
      </c>
      <c r="AT430" s="226" t="s">
        <v>182</v>
      </c>
      <c r="AU430" s="226" t="s">
        <v>82</v>
      </c>
      <c r="AY430" s="19" t="s">
        <v>180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80</v>
      </c>
      <c r="BK430" s="227">
        <f>ROUND(I430*H430,2)</f>
        <v>0</v>
      </c>
      <c r="BL430" s="19" t="s">
        <v>286</v>
      </c>
      <c r="BM430" s="226" t="s">
        <v>6236</v>
      </c>
    </row>
    <row r="431" s="2" customFormat="1">
      <c r="A431" s="40"/>
      <c r="B431" s="41"/>
      <c r="C431" s="42"/>
      <c r="D431" s="228" t="s">
        <v>189</v>
      </c>
      <c r="E431" s="42"/>
      <c r="F431" s="229" t="s">
        <v>6234</v>
      </c>
      <c r="G431" s="42"/>
      <c r="H431" s="42"/>
      <c r="I431" s="230"/>
      <c r="J431" s="42"/>
      <c r="K431" s="42"/>
      <c r="L431" s="46"/>
      <c r="M431" s="231"/>
      <c r="N431" s="232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189</v>
      </c>
      <c r="AU431" s="19" t="s">
        <v>82</v>
      </c>
    </row>
    <row r="432" s="2" customFormat="1" ht="16.5" customHeight="1">
      <c r="A432" s="40"/>
      <c r="B432" s="41"/>
      <c r="C432" s="215" t="s">
        <v>2266</v>
      </c>
      <c r="D432" s="215" t="s">
        <v>182</v>
      </c>
      <c r="E432" s="216" t="s">
        <v>6237</v>
      </c>
      <c r="F432" s="217" t="s">
        <v>6238</v>
      </c>
      <c r="G432" s="218" t="s">
        <v>3347</v>
      </c>
      <c r="H432" s="293"/>
      <c r="I432" s="220"/>
      <c r="J432" s="221">
        <f>ROUND(I432*H432,2)</f>
        <v>0</v>
      </c>
      <c r="K432" s="217" t="s">
        <v>19</v>
      </c>
      <c r="L432" s="46"/>
      <c r="M432" s="222" t="s">
        <v>19</v>
      </c>
      <c r="N432" s="223" t="s">
        <v>43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286</v>
      </c>
      <c r="AT432" s="226" t="s">
        <v>182</v>
      </c>
      <c r="AU432" s="226" t="s">
        <v>82</v>
      </c>
      <c r="AY432" s="19" t="s">
        <v>180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80</v>
      </c>
      <c r="BK432" s="227">
        <f>ROUND(I432*H432,2)</f>
        <v>0</v>
      </c>
      <c r="BL432" s="19" t="s">
        <v>286</v>
      </c>
      <c r="BM432" s="226" t="s">
        <v>6239</v>
      </c>
    </row>
    <row r="433" s="2" customFormat="1">
      <c r="A433" s="40"/>
      <c r="B433" s="41"/>
      <c r="C433" s="42"/>
      <c r="D433" s="228" t="s">
        <v>189</v>
      </c>
      <c r="E433" s="42"/>
      <c r="F433" s="229" t="s">
        <v>6238</v>
      </c>
      <c r="G433" s="42"/>
      <c r="H433" s="42"/>
      <c r="I433" s="230"/>
      <c r="J433" s="42"/>
      <c r="K433" s="42"/>
      <c r="L433" s="46"/>
      <c r="M433" s="231"/>
      <c r="N433" s="232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189</v>
      </c>
      <c r="AU433" s="19" t="s">
        <v>82</v>
      </c>
    </row>
    <row r="434" s="2" customFormat="1" ht="16.5" customHeight="1">
      <c r="A434" s="40"/>
      <c r="B434" s="41"/>
      <c r="C434" s="215" t="s">
        <v>2275</v>
      </c>
      <c r="D434" s="215" t="s">
        <v>182</v>
      </c>
      <c r="E434" s="216" t="s">
        <v>6240</v>
      </c>
      <c r="F434" s="217" t="s">
        <v>6241</v>
      </c>
      <c r="G434" s="218" t="s">
        <v>3347</v>
      </c>
      <c r="H434" s="293"/>
      <c r="I434" s="220"/>
      <c r="J434" s="221">
        <f>ROUND(I434*H434,2)</f>
        <v>0</v>
      </c>
      <c r="K434" s="217" t="s">
        <v>19</v>
      </c>
      <c r="L434" s="46"/>
      <c r="M434" s="222" t="s">
        <v>19</v>
      </c>
      <c r="N434" s="223" t="s">
        <v>43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286</v>
      </c>
      <c r="AT434" s="226" t="s">
        <v>182</v>
      </c>
      <c r="AU434" s="226" t="s">
        <v>82</v>
      </c>
      <c r="AY434" s="19" t="s">
        <v>180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286</v>
      </c>
      <c r="BM434" s="226" t="s">
        <v>6242</v>
      </c>
    </row>
    <row r="435" s="2" customFormat="1">
      <c r="A435" s="40"/>
      <c r="B435" s="41"/>
      <c r="C435" s="42"/>
      <c r="D435" s="228" t="s">
        <v>189</v>
      </c>
      <c r="E435" s="42"/>
      <c r="F435" s="229" t="s">
        <v>6241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189</v>
      </c>
      <c r="AU435" s="19" t="s">
        <v>82</v>
      </c>
    </row>
    <row r="436" s="12" customFormat="1" ht="22.8" customHeight="1">
      <c r="A436" s="12"/>
      <c r="B436" s="199"/>
      <c r="C436" s="200"/>
      <c r="D436" s="201" t="s">
        <v>71</v>
      </c>
      <c r="E436" s="213" t="s">
        <v>4984</v>
      </c>
      <c r="F436" s="213" t="s">
        <v>4985</v>
      </c>
      <c r="G436" s="200"/>
      <c r="H436" s="200"/>
      <c r="I436" s="203"/>
      <c r="J436" s="214">
        <f>BK436</f>
        <v>0</v>
      </c>
      <c r="K436" s="200"/>
      <c r="L436" s="205"/>
      <c r="M436" s="206"/>
      <c r="N436" s="207"/>
      <c r="O436" s="207"/>
      <c r="P436" s="208">
        <f>SUM(P437:P438)</f>
        <v>0</v>
      </c>
      <c r="Q436" s="207"/>
      <c r="R436" s="208">
        <f>SUM(R437:R438)</f>
        <v>0</v>
      </c>
      <c r="S436" s="207"/>
      <c r="T436" s="209">
        <f>SUM(T437:T438)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10" t="s">
        <v>82</v>
      </c>
      <c r="AT436" s="211" t="s">
        <v>71</v>
      </c>
      <c r="AU436" s="211" t="s">
        <v>80</v>
      </c>
      <c r="AY436" s="210" t="s">
        <v>180</v>
      </c>
      <c r="BK436" s="212">
        <f>SUM(BK437:BK438)</f>
        <v>0</v>
      </c>
    </row>
    <row r="437" s="2" customFormat="1" ht="16.5" customHeight="1">
      <c r="A437" s="40"/>
      <c r="B437" s="41"/>
      <c r="C437" s="215" t="s">
        <v>2282</v>
      </c>
      <c r="D437" s="215" t="s">
        <v>182</v>
      </c>
      <c r="E437" s="216" t="s">
        <v>6243</v>
      </c>
      <c r="F437" s="217" t="s">
        <v>6244</v>
      </c>
      <c r="G437" s="218" t="s">
        <v>185</v>
      </c>
      <c r="H437" s="219">
        <v>6</v>
      </c>
      <c r="I437" s="220"/>
      <c r="J437" s="221">
        <f>ROUND(I437*H437,2)</f>
        <v>0</v>
      </c>
      <c r="K437" s="217" t="s">
        <v>19</v>
      </c>
      <c r="L437" s="46"/>
      <c r="M437" s="222" t="s">
        <v>19</v>
      </c>
      <c r="N437" s="223" t="s">
        <v>43</v>
      </c>
      <c r="O437" s="86"/>
      <c r="P437" s="224">
        <f>O437*H437</f>
        <v>0</v>
      </c>
      <c r="Q437" s="224">
        <v>0</v>
      </c>
      <c r="R437" s="224">
        <f>Q437*H437</f>
        <v>0</v>
      </c>
      <c r="S437" s="224">
        <v>0</v>
      </c>
      <c r="T437" s="225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6" t="s">
        <v>286</v>
      </c>
      <c r="AT437" s="226" t="s">
        <v>182</v>
      </c>
      <c r="AU437" s="226" t="s">
        <v>82</v>
      </c>
      <c r="AY437" s="19" t="s">
        <v>180</v>
      </c>
      <c r="BE437" s="227">
        <f>IF(N437="základní",J437,0)</f>
        <v>0</v>
      </c>
      <c r="BF437" s="227">
        <f>IF(N437="snížená",J437,0)</f>
        <v>0</v>
      </c>
      <c r="BG437" s="227">
        <f>IF(N437="zákl. přenesená",J437,0)</f>
        <v>0</v>
      </c>
      <c r="BH437" s="227">
        <f>IF(N437="sníž. přenesená",J437,0)</f>
        <v>0</v>
      </c>
      <c r="BI437" s="227">
        <f>IF(N437="nulová",J437,0)</f>
        <v>0</v>
      </c>
      <c r="BJ437" s="19" t="s">
        <v>80</v>
      </c>
      <c r="BK437" s="227">
        <f>ROUND(I437*H437,2)</f>
        <v>0</v>
      </c>
      <c r="BL437" s="19" t="s">
        <v>286</v>
      </c>
      <c r="BM437" s="226" t="s">
        <v>6245</v>
      </c>
    </row>
    <row r="438" s="2" customFormat="1">
      <c r="A438" s="40"/>
      <c r="B438" s="41"/>
      <c r="C438" s="42"/>
      <c r="D438" s="228" t="s">
        <v>189</v>
      </c>
      <c r="E438" s="42"/>
      <c r="F438" s="229" t="s">
        <v>6244</v>
      </c>
      <c r="G438" s="42"/>
      <c r="H438" s="42"/>
      <c r="I438" s="230"/>
      <c r="J438" s="42"/>
      <c r="K438" s="42"/>
      <c r="L438" s="46"/>
      <c r="M438" s="231"/>
      <c r="N438" s="232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189</v>
      </c>
      <c r="AU438" s="19" t="s">
        <v>82</v>
      </c>
    </row>
    <row r="439" s="12" customFormat="1" ht="25.92" customHeight="1">
      <c r="A439" s="12"/>
      <c r="B439" s="199"/>
      <c r="C439" s="200"/>
      <c r="D439" s="201" t="s">
        <v>71</v>
      </c>
      <c r="E439" s="202" t="s">
        <v>6235</v>
      </c>
      <c r="F439" s="202" t="s">
        <v>6246</v>
      </c>
      <c r="G439" s="200"/>
      <c r="H439" s="200"/>
      <c r="I439" s="203"/>
      <c r="J439" s="204">
        <f>BK439</f>
        <v>0</v>
      </c>
      <c r="K439" s="200"/>
      <c r="L439" s="205"/>
      <c r="M439" s="206"/>
      <c r="N439" s="207"/>
      <c r="O439" s="207"/>
      <c r="P439" s="208">
        <f>SUM(P440:P441)</f>
        <v>0</v>
      </c>
      <c r="Q439" s="207"/>
      <c r="R439" s="208">
        <f>SUM(R440:R441)</f>
        <v>0</v>
      </c>
      <c r="S439" s="207"/>
      <c r="T439" s="209">
        <f>SUM(T440:T441)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10" t="s">
        <v>187</v>
      </c>
      <c r="AT439" s="211" t="s">
        <v>71</v>
      </c>
      <c r="AU439" s="211" t="s">
        <v>72</v>
      </c>
      <c r="AY439" s="210" t="s">
        <v>180</v>
      </c>
      <c r="BK439" s="212">
        <f>SUM(BK440:BK441)</f>
        <v>0</v>
      </c>
    </row>
    <row r="440" s="2" customFormat="1" ht="16.5" customHeight="1">
      <c r="A440" s="40"/>
      <c r="B440" s="41"/>
      <c r="C440" s="215" t="s">
        <v>2288</v>
      </c>
      <c r="D440" s="215" t="s">
        <v>182</v>
      </c>
      <c r="E440" s="216" t="s">
        <v>6247</v>
      </c>
      <c r="F440" s="217" t="s">
        <v>6248</v>
      </c>
      <c r="G440" s="218" t="s">
        <v>6235</v>
      </c>
      <c r="H440" s="219">
        <v>72</v>
      </c>
      <c r="I440" s="220"/>
      <c r="J440" s="221">
        <f>ROUND(I440*H440,2)</f>
        <v>0</v>
      </c>
      <c r="K440" s="217" t="s">
        <v>19</v>
      </c>
      <c r="L440" s="46"/>
      <c r="M440" s="222" t="s">
        <v>19</v>
      </c>
      <c r="N440" s="223" t="s">
        <v>43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4834</v>
      </c>
      <c r="AT440" s="226" t="s">
        <v>182</v>
      </c>
      <c r="AU440" s="226" t="s">
        <v>80</v>
      </c>
      <c r="AY440" s="19" t="s">
        <v>180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4834</v>
      </c>
      <c r="BM440" s="226" t="s">
        <v>6249</v>
      </c>
    </row>
    <row r="441" s="2" customFormat="1">
      <c r="A441" s="40"/>
      <c r="B441" s="41"/>
      <c r="C441" s="42"/>
      <c r="D441" s="228" t="s">
        <v>189</v>
      </c>
      <c r="E441" s="42"/>
      <c r="F441" s="229" t="s">
        <v>6248</v>
      </c>
      <c r="G441" s="42"/>
      <c r="H441" s="42"/>
      <c r="I441" s="230"/>
      <c r="J441" s="42"/>
      <c r="K441" s="42"/>
      <c r="L441" s="46"/>
      <c r="M441" s="278"/>
      <c r="N441" s="279"/>
      <c r="O441" s="280"/>
      <c r="P441" s="280"/>
      <c r="Q441" s="280"/>
      <c r="R441" s="280"/>
      <c r="S441" s="280"/>
      <c r="T441" s="281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189</v>
      </c>
      <c r="AU441" s="19" t="s">
        <v>80</v>
      </c>
    </row>
    <row r="442" s="2" customFormat="1" ht="6.96" customHeight="1">
      <c r="A442" s="40"/>
      <c r="B442" s="61"/>
      <c r="C442" s="62"/>
      <c r="D442" s="62"/>
      <c r="E442" s="62"/>
      <c r="F442" s="62"/>
      <c r="G442" s="62"/>
      <c r="H442" s="62"/>
      <c r="I442" s="62"/>
      <c r="J442" s="62"/>
      <c r="K442" s="62"/>
      <c r="L442" s="46"/>
      <c r="M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</row>
  </sheetData>
  <sheetProtection sheet="1" autoFilter="0" formatColumns="0" formatRows="0" objects="1" scenarios="1" spinCount="100000" saltValue="XJvuv25zA5jqFERDq3ro4zRhH8QVDQLIUJRShG6l8Fq6nddncTcQbXaYabnrI6QOM1a3Xw3ZGOTL8bbwKYN6ZQ==" hashValue="Gw+K1dd+CE8R/Q3hOeipoI+gTj+qZ2TOYZ/kDgtkdUqDULMF8o61JW0km2ADDWNNFJFm968djdKsRZ/FN0ohcA==" algorithmName="SHA-512" password="CC35"/>
  <autoFilter ref="C93:K44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589</v>
      </c>
      <c r="F9" s="1"/>
      <c r="G9" s="1"/>
      <c r="H9" s="1"/>
      <c r="L9" s="22"/>
    </row>
    <row r="10" s="1" customFormat="1" ht="12" customHeight="1">
      <c r="B10" s="22"/>
      <c r="D10" s="145" t="s">
        <v>590</v>
      </c>
      <c r="L10" s="22"/>
    </row>
    <row r="11" s="2" customFormat="1" ht="16.5" customHeight="1">
      <c r="A11" s="40"/>
      <c r="B11" s="46"/>
      <c r="C11" s="40"/>
      <c r="D11" s="40"/>
      <c r="E11" s="158" t="s">
        <v>6250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6251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6252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3. 9. 2023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28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ROUND(J112,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ROUND((SUM(BE112:BE367)),  2)</f>
        <v>0</v>
      </c>
      <c r="G37" s="40"/>
      <c r="H37" s="40"/>
      <c r="I37" s="160">
        <v>0.20999999999999999</v>
      </c>
      <c r="J37" s="159">
        <f>ROUND(((SUM(BE112:BE367))*I37),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ROUND((SUM(BF112:BF367)),  2)</f>
        <v>0</v>
      </c>
      <c r="G38" s="40"/>
      <c r="H38" s="40"/>
      <c r="I38" s="160">
        <v>0.14999999999999999</v>
      </c>
      <c r="J38" s="159">
        <f>ROUND(((SUM(BF112:BF367))*I38),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ROUND((SUM(BG112:BG367)),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ROUND((SUM(BH112:BH367)),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ROUND((SUM(BI112:BI367)),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 budovy v Čechově ulici ve Šlapanicích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589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590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6250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6251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ROU23241 - Elektroinstalace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Šlapanice</v>
      </c>
      <c r="G60" s="42"/>
      <c r="H60" s="42"/>
      <c r="I60" s="34" t="s">
        <v>23</v>
      </c>
      <c r="J60" s="74" t="str">
        <f>IF(J16="","",J16)</f>
        <v>3. 9. 2023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Šlapanice</v>
      </c>
      <c r="G62" s="42"/>
      <c r="H62" s="42"/>
      <c r="I62" s="34" t="s">
        <v>31</v>
      </c>
      <c r="J62" s="38" t="str">
        <f>E25</f>
        <v>Studio Zlamal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157</v>
      </c>
      <c r="D65" s="174"/>
      <c r="E65" s="174"/>
      <c r="F65" s="174"/>
      <c r="G65" s="174"/>
      <c r="H65" s="174"/>
      <c r="I65" s="174"/>
      <c r="J65" s="175" t="s">
        <v>158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J112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7"/>
      <c r="C68" s="178"/>
      <c r="D68" s="179" t="s">
        <v>6253</v>
      </c>
      <c r="E68" s="180"/>
      <c r="F68" s="180"/>
      <c r="G68" s="180"/>
      <c r="H68" s="180"/>
      <c r="I68" s="180"/>
      <c r="J68" s="181">
        <f>J113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6254</v>
      </c>
      <c r="E69" s="180"/>
      <c r="F69" s="180"/>
      <c r="G69" s="180"/>
      <c r="H69" s="180"/>
      <c r="I69" s="180"/>
      <c r="J69" s="181">
        <f>J130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6255</v>
      </c>
      <c r="E70" s="180"/>
      <c r="F70" s="180"/>
      <c r="G70" s="180"/>
      <c r="H70" s="180"/>
      <c r="I70" s="180"/>
      <c r="J70" s="181">
        <f>J135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6256</v>
      </c>
      <c r="E71" s="185"/>
      <c r="F71" s="185"/>
      <c r="G71" s="185"/>
      <c r="H71" s="185"/>
      <c r="I71" s="185"/>
      <c r="J71" s="186">
        <f>J136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6257</v>
      </c>
      <c r="E72" s="180"/>
      <c r="F72" s="180"/>
      <c r="G72" s="180"/>
      <c r="H72" s="180"/>
      <c r="I72" s="180"/>
      <c r="J72" s="181">
        <f>J183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7"/>
      <c r="D73" s="184" t="s">
        <v>6258</v>
      </c>
      <c r="E73" s="185"/>
      <c r="F73" s="185"/>
      <c r="G73" s="185"/>
      <c r="H73" s="185"/>
      <c r="I73" s="185"/>
      <c r="J73" s="186">
        <f>J184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6259</v>
      </c>
      <c r="E74" s="185"/>
      <c r="F74" s="185"/>
      <c r="G74" s="185"/>
      <c r="H74" s="185"/>
      <c r="I74" s="185"/>
      <c r="J74" s="186">
        <f>J201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6260</v>
      </c>
      <c r="E75" s="185"/>
      <c r="F75" s="185"/>
      <c r="G75" s="185"/>
      <c r="H75" s="185"/>
      <c r="I75" s="185"/>
      <c r="J75" s="186">
        <f>J204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6261</v>
      </c>
      <c r="E76" s="185"/>
      <c r="F76" s="185"/>
      <c r="G76" s="185"/>
      <c r="H76" s="185"/>
      <c r="I76" s="185"/>
      <c r="J76" s="186">
        <f>J215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7"/>
      <c r="C77" s="178"/>
      <c r="D77" s="179" t="s">
        <v>6262</v>
      </c>
      <c r="E77" s="180"/>
      <c r="F77" s="180"/>
      <c r="G77" s="180"/>
      <c r="H77" s="180"/>
      <c r="I77" s="180"/>
      <c r="J77" s="181">
        <f>J224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6263</v>
      </c>
      <c r="E78" s="180"/>
      <c r="F78" s="180"/>
      <c r="G78" s="180"/>
      <c r="H78" s="180"/>
      <c r="I78" s="180"/>
      <c r="J78" s="181">
        <f>J247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6264</v>
      </c>
      <c r="E79" s="180"/>
      <c r="F79" s="180"/>
      <c r="G79" s="180"/>
      <c r="H79" s="180"/>
      <c r="I79" s="180"/>
      <c r="J79" s="181">
        <f>J262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6265</v>
      </c>
      <c r="E80" s="180"/>
      <c r="F80" s="180"/>
      <c r="G80" s="180"/>
      <c r="H80" s="180"/>
      <c r="I80" s="180"/>
      <c r="J80" s="181">
        <f>J271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6266</v>
      </c>
      <c r="E81" s="180"/>
      <c r="F81" s="180"/>
      <c r="G81" s="180"/>
      <c r="H81" s="180"/>
      <c r="I81" s="180"/>
      <c r="J81" s="181">
        <f>J282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6267</v>
      </c>
      <c r="E82" s="180"/>
      <c r="F82" s="180"/>
      <c r="G82" s="180"/>
      <c r="H82" s="180"/>
      <c r="I82" s="180"/>
      <c r="J82" s="181">
        <f>J295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6268</v>
      </c>
      <c r="E83" s="180"/>
      <c r="F83" s="180"/>
      <c r="G83" s="180"/>
      <c r="H83" s="180"/>
      <c r="I83" s="180"/>
      <c r="J83" s="181">
        <f>J298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7"/>
      <c r="C84" s="178"/>
      <c r="D84" s="179" t="s">
        <v>6269</v>
      </c>
      <c r="E84" s="180"/>
      <c r="F84" s="180"/>
      <c r="G84" s="180"/>
      <c r="H84" s="180"/>
      <c r="I84" s="180"/>
      <c r="J84" s="181">
        <f>J307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7"/>
      <c r="C85" s="178"/>
      <c r="D85" s="179" t="s">
        <v>6270</v>
      </c>
      <c r="E85" s="180"/>
      <c r="F85" s="180"/>
      <c r="G85" s="180"/>
      <c r="H85" s="180"/>
      <c r="I85" s="180"/>
      <c r="J85" s="181">
        <f>J330</f>
        <v>0</v>
      </c>
      <c r="K85" s="178"/>
      <c r="L85" s="182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7"/>
      <c r="C86" s="178"/>
      <c r="D86" s="179" t="s">
        <v>6271</v>
      </c>
      <c r="E86" s="180"/>
      <c r="F86" s="180"/>
      <c r="G86" s="180"/>
      <c r="H86" s="180"/>
      <c r="I86" s="180"/>
      <c r="J86" s="181">
        <f>J341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10" customFormat="1" ht="19.92" customHeight="1">
      <c r="A87" s="10"/>
      <c r="B87" s="183"/>
      <c r="C87" s="127"/>
      <c r="D87" s="184" t="s">
        <v>6272</v>
      </c>
      <c r="E87" s="185"/>
      <c r="F87" s="185"/>
      <c r="G87" s="185"/>
      <c r="H87" s="185"/>
      <c r="I87" s="185"/>
      <c r="J87" s="186">
        <f>J342</f>
        <v>0</v>
      </c>
      <c r="K87" s="127"/>
      <c r="L87" s="187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3"/>
      <c r="C88" s="127"/>
      <c r="D88" s="184" t="s">
        <v>6273</v>
      </c>
      <c r="E88" s="185"/>
      <c r="F88" s="185"/>
      <c r="G88" s="185"/>
      <c r="H88" s="185"/>
      <c r="I88" s="185"/>
      <c r="J88" s="186">
        <f>J365</f>
        <v>0</v>
      </c>
      <c r="K88" s="127"/>
      <c r="L88" s="187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4" s="2" customFormat="1" ht="6.96" customHeight="1">
      <c r="A94" s="40"/>
      <c r="B94" s="63"/>
      <c r="C94" s="64"/>
      <c r="D94" s="64"/>
      <c r="E94" s="64"/>
      <c r="F94" s="64"/>
      <c r="G94" s="64"/>
      <c r="H94" s="64"/>
      <c r="I94" s="64"/>
      <c r="J94" s="64"/>
      <c r="K94" s="64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4.96" customHeight="1">
      <c r="A95" s="40"/>
      <c r="B95" s="41"/>
      <c r="C95" s="25" t="s">
        <v>165</v>
      </c>
      <c r="D95" s="42"/>
      <c r="E95" s="42"/>
      <c r="F95" s="42"/>
      <c r="G95" s="42"/>
      <c r="H95" s="42"/>
      <c r="I95" s="42"/>
      <c r="J95" s="42"/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16</v>
      </c>
      <c r="D97" s="42"/>
      <c r="E97" s="42"/>
      <c r="F97" s="42"/>
      <c r="G97" s="42"/>
      <c r="H97" s="42"/>
      <c r="I97" s="42"/>
      <c r="J97" s="42"/>
      <c r="K97" s="4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172" t="str">
        <f>E7</f>
        <v>Projekt budovy v Čechově ulici ve Šlapanicích</v>
      </c>
      <c r="F98" s="34"/>
      <c r="G98" s="34"/>
      <c r="H98" s="34"/>
      <c r="I98" s="42"/>
      <c r="J98" s="42"/>
      <c r="K98" s="42"/>
      <c r="L98" s="147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" customFormat="1" ht="12" customHeight="1">
      <c r="B99" s="23"/>
      <c r="C99" s="34" t="s">
        <v>154</v>
      </c>
      <c r="D99" s="24"/>
      <c r="E99" s="24"/>
      <c r="F99" s="24"/>
      <c r="G99" s="24"/>
      <c r="H99" s="24"/>
      <c r="I99" s="24"/>
      <c r="J99" s="24"/>
      <c r="K99" s="24"/>
      <c r="L99" s="22"/>
    </row>
    <row r="100" s="1" customFormat="1" ht="16.5" customHeight="1">
      <c r="B100" s="23"/>
      <c r="C100" s="24"/>
      <c r="D100" s="24"/>
      <c r="E100" s="172" t="s">
        <v>589</v>
      </c>
      <c r="F100" s="24"/>
      <c r="G100" s="24"/>
      <c r="H100" s="24"/>
      <c r="I100" s="24"/>
      <c r="J100" s="24"/>
      <c r="K100" s="24"/>
      <c r="L100" s="22"/>
    </row>
    <row r="101" s="1" customFormat="1" ht="12" customHeight="1">
      <c r="B101" s="23"/>
      <c r="C101" s="34" t="s">
        <v>590</v>
      </c>
      <c r="D101" s="24"/>
      <c r="E101" s="24"/>
      <c r="F101" s="24"/>
      <c r="G101" s="24"/>
      <c r="H101" s="24"/>
      <c r="I101" s="24"/>
      <c r="J101" s="24"/>
      <c r="K101" s="24"/>
      <c r="L101" s="22"/>
    </row>
    <row r="102" s="2" customFormat="1" ht="16.5" customHeight="1">
      <c r="A102" s="40"/>
      <c r="B102" s="41"/>
      <c r="C102" s="42"/>
      <c r="D102" s="42"/>
      <c r="E102" s="294" t="s">
        <v>6250</v>
      </c>
      <c r="F102" s="42"/>
      <c r="G102" s="42"/>
      <c r="H102" s="42"/>
      <c r="I102" s="42"/>
      <c r="J102" s="42"/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2" customHeight="1">
      <c r="A103" s="40"/>
      <c r="B103" s="41"/>
      <c r="C103" s="34" t="s">
        <v>6251</v>
      </c>
      <c r="D103" s="42"/>
      <c r="E103" s="42"/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6.5" customHeight="1">
      <c r="A104" s="40"/>
      <c r="B104" s="41"/>
      <c r="C104" s="42"/>
      <c r="D104" s="42"/>
      <c r="E104" s="71" t="str">
        <f>E13</f>
        <v>ROU23241 - Elektroinstalace</v>
      </c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4" t="s">
        <v>21</v>
      </c>
      <c r="D106" s="42"/>
      <c r="E106" s="42"/>
      <c r="F106" s="29" t="str">
        <f>F16</f>
        <v>Šlapanice</v>
      </c>
      <c r="G106" s="42"/>
      <c r="H106" s="42"/>
      <c r="I106" s="34" t="s">
        <v>23</v>
      </c>
      <c r="J106" s="74" t="str">
        <f>IF(J16="","",J16)</f>
        <v>3. 9. 2023</v>
      </c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147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5.15" customHeight="1">
      <c r="A108" s="40"/>
      <c r="B108" s="41"/>
      <c r="C108" s="34" t="s">
        <v>25</v>
      </c>
      <c r="D108" s="42"/>
      <c r="E108" s="42"/>
      <c r="F108" s="29" t="str">
        <f>E19</f>
        <v>Město Šlapanice</v>
      </c>
      <c r="G108" s="42"/>
      <c r="H108" s="42"/>
      <c r="I108" s="34" t="s">
        <v>31</v>
      </c>
      <c r="J108" s="38" t="str">
        <f>E25</f>
        <v>Studio Zlamal</v>
      </c>
      <c r="K108" s="42"/>
      <c r="L108" s="147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5.15" customHeight="1">
      <c r="A109" s="40"/>
      <c r="B109" s="41"/>
      <c r="C109" s="34" t="s">
        <v>29</v>
      </c>
      <c r="D109" s="42"/>
      <c r="E109" s="42"/>
      <c r="F109" s="29" t="str">
        <f>IF(E22="","",E22)</f>
        <v>Vyplň údaj</v>
      </c>
      <c r="G109" s="42"/>
      <c r="H109" s="42"/>
      <c r="I109" s="34" t="s">
        <v>34</v>
      </c>
      <c r="J109" s="38" t="str">
        <f>E28</f>
        <v xml:space="preserve"> </v>
      </c>
      <c r="K109" s="42"/>
      <c r="L109" s="147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0.32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147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1" customFormat="1" ht="29.28" customHeight="1">
      <c r="A111" s="188"/>
      <c r="B111" s="189"/>
      <c r="C111" s="190" t="s">
        <v>166</v>
      </c>
      <c r="D111" s="191" t="s">
        <v>57</v>
      </c>
      <c r="E111" s="191" t="s">
        <v>53</v>
      </c>
      <c r="F111" s="191" t="s">
        <v>54</v>
      </c>
      <c r="G111" s="191" t="s">
        <v>167</v>
      </c>
      <c r="H111" s="191" t="s">
        <v>168</v>
      </c>
      <c r="I111" s="191" t="s">
        <v>169</v>
      </c>
      <c r="J111" s="191" t="s">
        <v>158</v>
      </c>
      <c r="K111" s="192" t="s">
        <v>170</v>
      </c>
      <c r="L111" s="193"/>
      <c r="M111" s="94" t="s">
        <v>19</v>
      </c>
      <c r="N111" s="95" t="s">
        <v>42</v>
      </c>
      <c r="O111" s="95" t="s">
        <v>171</v>
      </c>
      <c r="P111" s="95" t="s">
        <v>172</v>
      </c>
      <c r="Q111" s="95" t="s">
        <v>173</v>
      </c>
      <c r="R111" s="95" t="s">
        <v>174</v>
      </c>
      <c r="S111" s="95" t="s">
        <v>175</v>
      </c>
      <c r="T111" s="96" t="s">
        <v>176</v>
      </c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  <c r="AE111" s="188"/>
    </row>
    <row r="112" s="2" customFormat="1" ht="22.8" customHeight="1">
      <c r="A112" s="40"/>
      <c r="B112" s="41"/>
      <c r="C112" s="101" t="s">
        <v>177</v>
      </c>
      <c r="D112" s="42"/>
      <c r="E112" s="42"/>
      <c r="F112" s="42"/>
      <c r="G112" s="42"/>
      <c r="H112" s="42"/>
      <c r="I112" s="42"/>
      <c r="J112" s="194">
        <f>BK112</f>
        <v>0</v>
      </c>
      <c r="K112" s="42"/>
      <c r="L112" s="46"/>
      <c r="M112" s="97"/>
      <c r="N112" s="195"/>
      <c r="O112" s="98"/>
      <c r="P112" s="196">
        <f>P113+P130+P135+P183+P224+P247+P262+P271+P282+P295+P298+P307+P330+P341</f>
        <v>0</v>
      </c>
      <c r="Q112" s="98"/>
      <c r="R112" s="196">
        <f>R113+R130+R135+R183+R224+R247+R262+R271+R282+R295+R298+R307+R330+R341</f>
        <v>0</v>
      </c>
      <c r="S112" s="98"/>
      <c r="T112" s="197">
        <f>T113+T130+T135+T183+T224+T247+T262+T271+T282+T295+T298+T307+T330+T341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71</v>
      </c>
      <c r="AU112" s="19" t="s">
        <v>159</v>
      </c>
      <c r="BK112" s="198">
        <f>BK113+BK130+BK135+BK183+BK224+BK247+BK262+BK271+BK282+BK295+BK298+BK307+BK330+BK341</f>
        <v>0</v>
      </c>
    </row>
    <row r="113" s="12" customFormat="1" ht="25.92" customHeight="1">
      <c r="A113" s="12"/>
      <c r="B113" s="199"/>
      <c r="C113" s="200"/>
      <c r="D113" s="201" t="s">
        <v>71</v>
      </c>
      <c r="E113" s="202" t="s">
        <v>6274</v>
      </c>
      <c r="F113" s="202" t="s">
        <v>6275</v>
      </c>
      <c r="G113" s="200"/>
      <c r="H113" s="200"/>
      <c r="I113" s="203"/>
      <c r="J113" s="204">
        <f>BK113</f>
        <v>0</v>
      </c>
      <c r="K113" s="200"/>
      <c r="L113" s="205"/>
      <c r="M113" s="206"/>
      <c r="N113" s="207"/>
      <c r="O113" s="207"/>
      <c r="P113" s="208">
        <f>SUM(P114:P129)</f>
        <v>0</v>
      </c>
      <c r="Q113" s="207"/>
      <c r="R113" s="208">
        <f>SUM(R114:R129)</f>
        <v>0</v>
      </c>
      <c r="S113" s="207"/>
      <c r="T113" s="209">
        <f>SUM(T114:T129)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0" t="s">
        <v>80</v>
      </c>
      <c r="AT113" s="211" t="s">
        <v>71</v>
      </c>
      <c r="AU113" s="211" t="s">
        <v>72</v>
      </c>
      <c r="AY113" s="210" t="s">
        <v>180</v>
      </c>
      <c r="BK113" s="212">
        <f>SUM(BK114:BK129)</f>
        <v>0</v>
      </c>
    </row>
    <row r="114" s="2" customFormat="1" ht="16.5" customHeight="1">
      <c r="A114" s="40"/>
      <c r="B114" s="41"/>
      <c r="C114" s="215" t="s">
        <v>80</v>
      </c>
      <c r="D114" s="215" t="s">
        <v>182</v>
      </c>
      <c r="E114" s="216" t="s">
        <v>6276</v>
      </c>
      <c r="F114" s="217" t="s">
        <v>6277</v>
      </c>
      <c r="G114" s="218" t="s">
        <v>6278</v>
      </c>
      <c r="H114" s="219">
        <v>95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1193</v>
      </c>
      <c r="AT114" s="226" t="s">
        <v>182</v>
      </c>
      <c r="AU114" s="226" t="s">
        <v>80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1193</v>
      </c>
      <c r="BM114" s="226" t="s">
        <v>6279</v>
      </c>
    </row>
    <row r="115" s="2" customFormat="1">
      <c r="A115" s="40"/>
      <c r="B115" s="41"/>
      <c r="C115" s="42"/>
      <c r="D115" s="228" t="s">
        <v>189</v>
      </c>
      <c r="E115" s="42"/>
      <c r="F115" s="229" t="s">
        <v>6280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189</v>
      </c>
      <c r="AU115" s="19" t="s">
        <v>80</v>
      </c>
    </row>
    <row r="116" s="2" customFormat="1" ht="16.5" customHeight="1">
      <c r="A116" s="40"/>
      <c r="B116" s="41"/>
      <c r="C116" s="215" t="s">
        <v>82</v>
      </c>
      <c r="D116" s="215" t="s">
        <v>182</v>
      </c>
      <c r="E116" s="216" t="s">
        <v>6281</v>
      </c>
      <c r="F116" s="217" t="s">
        <v>6282</v>
      </c>
      <c r="G116" s="218" t="s">
        <v>6278</v>
      </c>
      <c r="H116" s="219">
        <v>25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1193</v>
      </c>
      <c r="AT116" s="226" t="s">
        <v>182</v>
      </c>
      <c r="AU116" s="226" t="s">
        <v>80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1193</v>
      </c>
      <c r="BM116" s="226" t="s">
        <v>6283</v>
      </c>
    </row>
    <row r="117" s="2" customFormat="1">
      <c r="A117" s="40"/>
      <c r="B117" s="41"/>
      <c r="C117" s="42"/>
      <c r="D117" s="228" t="s">
        <v>189</v>
      </c>
      <c r="E117" s="42"/>
      <c r="F117" s="229" t="s">
        <v>6284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189</v>
      </c>
      <c r="AU117" s="19" t="s">
        <v>80</v>
      </c>
    </row>
    <row r="118" s="2" customFormat="1" ht="16.5" customHeight="1">
      <c r="A118" s="40"/>
      <c r="B118" s="41"/>
      <c r="C118" s="215" t="s">
        <v>100</v>
      </c>
      <c r="D118" s="215" t="s">
        <v>182</v>
      </c>
      <c r="E118" s="216" t="s">
        <v>6285</v>
      </c>
      <c r="F118" s="217" t="s">
        <v>6286</v>
      </c>
      <c r="G118" s="218" t="s">
        <v>6278</v>
      </c>
      <c r="H118" s="219">
        <v>218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1193</v>
      </c>
      <c r="AT118" s="226" t="s">
        <v>182</v>
      </c>
      <c r="AU118" s="226" t="s">
        <v>80</v>
      </c>
      <c r="AY118" s="19" t="s">
        <v>180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1193</v>
      </c>
      <c r="BM118" s="226" t="s">
        <v>6287</v>
      </c>
    </row>
    <row r="119" s="2" customFormat="1">
      <c r="A119" s="40"/>
      <c r="B119" s="41"/>
      <c r="C119" s="42"/>
      <c r="D119" s="228" t="s">
        <v>189</v>
      </c>
      <c r="E119" s="42"/>
      <c r="F119" s="229" t="s">
        <v>6288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189</v>
      </c>
      <c r="AU119" s="19" t="s">
        <v>80</v>
      </c>
    </row>
    <row r="120" s="2" customFormat="1" ht="16.5" customHeight="1">
      <c r="A120" s="40"/>
      <c r="B120" s="41"/>
      <c r="C120" s="215" t="s">
        <v>187</v>
      </c>
      <c r="D120" s="215" t="s">
        <v>182</v>
      </c>
      <c r="E120" s="216" t="s">
        <v>6289</v>
      </c>
      <c r="F120" s="217" t="s">
        <v>6290</v>
      </c>
      <c r="G120" s="218" t="s">
        <v>6278</v>
      </c>
      <c r="H120" s="219">
        <v>5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1193</v>
      </c>
      <c r="AT120" s="226" t="s">
        <v>182</v>
      </c>
      <c r="AU120" s="226" t="s">
        <v>80</v>
      </c>
      <c r="AY120" s="19" t="s">
        <v>180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1193</v>
      </c>
      <c r="BM120" s="226" t="s">
        <v>6291</v>
      </c>
    </row>
    <row r="121" s="2" customFormat="1">
      <c r="A121" s="40"/>
      <c r="B121" s="41"/>
      <c r="C121" s="42"/>
      <c r="D121" s="228" t="s">
        <v>189</v>
      </c>
      <c r="E121" s="42"/>
      <c r="F121" s="229" t="s">
        <v>6292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189</v>
      </c>
      <c r="AU121" s="19" t="s">
        <v>80</v>
      </c>
    </row>
    <row r="122" s="2" customFormat="1" ht="16.5" customHeight="1">
      <c r="A122" s="40"/>
      <c r="B122" s="41"/>
      <c r="C122" s="215" t="s">
        <v>211</v>
      </c>
      <c r="D122" s="215" t="s">
        <v>182</v>
      </c>
      <c r="E122" s="216" t="s">
        <v>6293</v>
      </c>
      <c r="F122" s="217" t="s">
        <v>6294</v>
      </c>
      <c r="G122" s="218" t="s">
        <v>6278</v>
      </c>
      <c r="H122" s="219">
        <v>2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1193</v>
      </c>
      <c r="AT122" s="226" t="s">
        <v>182</v>
      </c>
      <c r="AU122" s="226" t="s">
        <v>80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1193</v>
      </c>
      <c r="BM122" s="226" t="s">
        <v>6295</v>
      </c>
    </row>
    <row r="123" s="2" customFormat="1">
      <c r="A123" s="40"/>
      <c r="B123" s="41"/>
      <c r="C123" s="42"/>
      <c r="D123" s="228" t="s">
        <v>189</v>
      </c>
      <c r="E123" s="42"/>
      <c r="F123" s="229" t="s">
        <v>6296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189</v>
      </c>
      <c r="AU123" s="19" t="s">
        <v>80</v>
      </c>
    </row>
    <row r="124" s="2" customFormat="1" ht="16.5" customHeight="1">
      <c r="A124" s="40"/>
      <c r="B124" s="41"/>
      <c r="C124" s="215" t="s">
        <v>217</v>
      </c>
      <c r="D124" s="215" t="s">
        <v>182</v>
      </c>
      <c r="E124" s="216" t="s">
        <v>6297</v>
      </c>
      <c r="F124" s="217" t="s">
        <v>6298</v>
      </c>
      <c r="G124" s="218" t="s">
        <v>6278</v>
      </c>
      <c r="H124" s="219">
        <v>4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1193</v>
      </c>
      <c r="AT124" s="226" t="s">
        <v>182</v>
      </c>
      <c r="AU124" s="226" t="s">
        <v>80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1193</v>
      </c>
      <c r="BM124" s="226" t="s">
        <v>6299</v>
      </c>
    </row>
    <row r="125" s="2" customFormat="1">
      <c r="A125" s="40"/>
      <c r="B125" s="41"/>
      <c r="C125" s="42"/>
      <c r="D125" s="228" t="s">
        <v>189</v>
      </c>
      <c r="E125" s="42"/>
      <c r="F125" s="229" t="s">
        <v>6300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189</v>
      </c>
      <c r="AU125" s="19" t="s">
        <v>80</v>
      </c>
    </row>
    <row r="126" s="2" customFormat="1" ht="16.5" customHeight="1">
      <c r="A126" s="40"/>
      <c r="B126" s="41"/>
      <c r="C126" s="215" t="s">
        <v>224</v>
      </c>
      <c r="D126" s="215" t="s">
        <v>182</v>
      </c>
      <c r="E126" s="216" t="s">
        <v>6301</v>
      </c>
      <c r="F126" s="217" t="s">
        <v>6302</v>
      </c>
      <c r="G126" s="218" t="s">
        <v>6278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1193</v>
      </c>
      <c r="AT126" s="226" t="s">
        <v>182</v>
      </c>
      <c r="AU126" s="226" t="s">
        <v>80</v>
      </c>
      <c r="AY126" s="19" t="s">
        <v>180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1193</v>
      </c>
      <c r="BM126" s="226" t="s">
        <v>6303</v>
      </c>
    </row>
    <row r="127" s="2" customFormat="1">
      <c r="A127" s="40"/>
      <c r="B127" s="41"/>
      <c r="C127" s="42"/>
      <c r="D127" s="228" t="s">
        <v>189</v>
      </c>
      <c r="E127" s="42"/>
      <c r="F127" s="229" t="s">
        <v>6302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189</v>
      </c>
      <c r="AU127" s="19" t="s">
        <v>80</v>
      </c>
    </row>
    <row r="128" s="2" customFormat="1" ht="16.5" customHeight="1">
      <c r="A128" s="40"/>
      <c r="B128" s="41"/>
      <c r="C128" s="215" t="s">
        <v>232</v>
      </c>
      <c r="D128" s="215" t="s">
        <v>182</v>
      </c>
      <c r="E128" s="216" t="s">
        <v>6304</v>
      </c>
      <c r="F128" s="217" t="s">
        <v>6305</v>
      </c>
      <c r="G128" s="218" t="s">
        <v>6278</v>
      </c>
      <c r="H128" s="219">
        <v>12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1193</v>
      </c>
      <c r="AT128" s="226" t="s">
        <v>182</v>
      </c>
      <c r="AU128" s="226" t="s">
        <v>80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1193</v>
      </c>
      <c r="BM128" s="226" t="s">
        <v>6306</v>
      </c>
    </row>
    <row r="129" s="2" customFormat="1">
      <c r="A129" s="40"/>
      <c r="B129" s="41"/>
      <c r="C129" s="42"/>
      <c r="D129" s="228" t="s">
        <v>189</v>
      </c>
      <c r="E129" s="42"/>
      <c r="F129" s="229" t="s">
        <v>6305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189</v>
      </c>
      <c r="AU129" s="19" t="s">
        <v>80</v>
      </c>
    </row>
    <row r="130" s="12" customFormat="1" ht="25.92" customHeight="1">
      <c r="A130" s="12"/>
      <c r="B130" s="199"/>
      <c r="C130" s="200"/>
      <c r="D130" s="201" t="s">
        <v>71</v>
      </c>
      <c r="E130" s="202" t="s">
        <v>6307</v>
      </c>
      <c r="F130" s="202" t="s">
        <v>6308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SUM(P131:P134)</f>
        <v>0</v>
      </c>
      <c r="Q130" s="207"/>
      <c r="R130" s="208">
        <f>SUM(R131:R134)</f>
        <v>0</v>
      </c>
      <c r="S130" s="207"/>
      <c r="T130" s="209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80</v>
      </c>
      <c r="AT130" s="211" t="s">
        <v>71</v>
      </c>
      <c r="AU130" s="211" t="s">
        <v>72</v>
      </c>
      <c r="AY130" s="210" t="s">
        <v>180</v>
      </c>
      <c r="BK130" s="212">
        <f>SUM(BK131:BK134)</f>
        <v>0</v>
      </c>
    </row>
    <row r="131" s="2" customFormat="1" ht="16.5" customHeight="1">
      <c r="A131" s="40"/>
      <c r="B131" s="41"/>
      <c r="C131" s="215" t="s">
        <v>520</v>
      </c>
      <c r="D131" s="215" t="s">
        <v>182</v>
      </c>
      <c r="E131" s="216" t="s">
        <v>6309</v>
      </c>
      <c r="F131" s="217" t="s">
        <v>6310</v>
      </c>
      <c r="G131" s="218" t="s">
        <v>6311</v>
      </c>
      <c r="H131" s="219">
        <v>7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1193</v>
      </c>
      <c r="AT131" s="226" t="s">
        <v>182</v>
      </c>
      <c r="AU131" s="226" t="s">
        <v>80</v>
      </c>
      <c r="AY131" s="19" t="s">
        <v>180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1193</v>
      </c>
      <c r="BM131" s="226" t="s">
        <v>6312</v>
      </c>
    </row>
    <row r="132" s="2" customFormat="1">
      <c r="A132" s="40"/>
      <c r="B132" s="41"/>
      <c r="C132" s="42"/>
      <c r="D132" s="228" t="s">
        <v>189</v>
      </c>
      <c r="E132" s="42"/>
      <c r="F132" s="229" t="s">
        <v>6313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189</v>
      </c>
      <c r="AU132" s="19" t="s">
        <v>80</v>
      </c>
    </row>
    <row r="133" s="2" customFormat="1" ht="16.5" customHeight="1">
      <c r="A133" s="40"/>
      <c r="B133" s="41"/>
      <c r="C133" s="215" t="s">
        <v>545</v>
      </c>
      <c r="D133" s="215" t="s">
        <v>182</v>
      </c>
      <c r="E133" s="216" t="s">
        <v>6314</v>
      </c>
      <c r="F133" s="217" t="s">
        <v>6315</v>
      </c>
      <c r="G133" s="218" t="s">
        <v>6278</v>
      </c>
      <c r="H133" s="219">
        <v>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1193</v>
      </c>
      <c r="AT133" s="226" t="s">
        <v>182</v>
      </c>
      <c r="AU133" s="226" t="s">
        <v>80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1193</v>
      </c>
      <c r="BM133" s="226" t="s">
        <v>6316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6315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80</v>
      </c>
    </row>
    <row r="135" s="12" customFormat="1" ht="25.92" customHeight="1">
      <c r="A135" s="12"/>
      <c r="B135" s="199"/>
      <c r="C135" s="200"/>
      <c r="D135" s="201" t="s">
        <v>71</v>
      </c>
      <c r="E135" s="202" t="s">
        <v>6317</v>
      </c>
      <c r="F135" s="202" t="s">
        <v>6318</v>
      </c>
      <c r="G135" s="200"/>
      <c r="H135" s="200"/>
      <c r="I135" s="203"/>
      <c r="J135" s="204">
        <f>BK135</f>
        <v>0</v>
      </c>
      <c r="K135" s="200"/>
      <c r="L135" s="205"/>
      <c r="M135" s="206"/>
      <c r="N135" s="207"/>
      <c r="O135" s="207"/>
      <c r="P135" s="208">
        <f>P136</f>
        <v>0</v>
      </c>
      <c r="Q135" s="207"/>
      <c r="R135" s="208">
        <f>R136</f>
        <v>0</v>
      </c>
      <c r="S135" s="207"/>
      <c r="T135" s="209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80</v>
      </c>
      <c r="AT135" s="211" t="s">
        <v>71</v>
      </c>
      <c r="AU135" s="211" t="s">
        <v>72</v>
      </c>
      <c r="AY135" s="210" t="s">
        <v>180</v>
      </c>
      <c r="BK135" s="212">
        <f>BK136</f>
        <v>0</v>
      </c>
    </row>
    <row r="136" s="12" customFormat="1" ht="22.8" customHeight="1">
      <c r="A136" s="12"/>
      <c r="B136" s="199"/>
      <c r="C136" s="200"/>
      <c r="D136" s="201" t="s">
        <v>71</v>
      </c>
      <c r="E136" s="213" t="s">
        <v>6319</v>
      </c>
      <c r="F136" s="213" t="s">
        <v>6320</v>
      </c>
      <c r="G136" s="200"/>
      <c r="H136" s="200"/>
      <c r="I136" s="203"/>
      <c r="J136" s="214">
        <f>BK136</f>
        <v>0</v>
      </c>
      <c r="K136" s="200"/>
      <c r="L136" s="205"/>
      <c r="M136" s="206"/>
      <c r="N136" s="207"/>
      <c r="O136" s="207"/>
      <c r="P136" s="208">
        <f>SUM(P137:P182)</f>
        <v>0</v>
      </c>
      <c r="Q136" s="207"/>
      <c r="R136" s="208">
        <f>SUM(R137:R182)</f>
        <v>0</v>
      </c>
      <c r="S136" s="207"/>
      <c r="T136" s="209">
        <f>SUM(T137:T182)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0" t="s">
        <v>80</v>
      </c>
      <c r="AT136" s="211" t="s">
        <v>71</v>
      </c>
      <c r="AU136" s="211" t="s">
        <v>80</v>
      </c>
      <c r="AY136" s="210" t="s">
        <v>180</v>
      </c>
      <c r="BK136" s="212">
        <f>SUM(BK137:BK182)</f>
        <v>0</v>
      </c>
    </row>
    <row r="137" s="2" customFormat="1" ht="16.5" customHeight="1">
      <c r="A137" s="40"/>
      <c r="B137" s="41"/>
      <c r="C137" s="215" t="s">
        <v>554</v>
      </c>
      <c r="D137" s="215" t="s">
        <v>182</v>
      </c>
      <c r="E137" s="216" t="s">
        <v>6321</v>
      </c>
      <c r="F137" s="217" t="s">
        <v>6322</v>
      </c>
      <c r="G137" s="218" t="s">
        <v>6278</v>
      </c>
      <c r="H137" s="219">
        <v>11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1193</v>
      </c>
      <c r="AT137" s="226" t="s">
        <v>182</v>
      </c>
      <c r="AU137" s="226" t="s">
        <v>82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1193</v>
      </c>
      <c r="BM137" s="226" t="s">
        <v>6323</v>
      </c>
    </row>
    <row r="138" s="2" customFormat="1">
      <c r="A138" s="40"/>
      <c r="B138" s="41"/>
      <c r="C138" s="42"/>
      <c r="D138" s="228" t="s">
        <v>189</v>
      </c>
      <c r="E138" s="42"/>
      <c r="F138" s="229" t="s">
        <v>6322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189</v>
      </c>
      <c r="AU138" s="19" t="s">
        <v>82</v>
      </c>
    </row>
    <row r="139" s="2" customFormat="1" ht="16.5" customHeight="1">
      <c r="A139" s="40"/>
      <c r="B139" s="41"/>
      <c r="C139" s="215" t="s">
        <v>558</v>
      </c>
      <c r="D139" s="215" t="s">
        <v>182</v>
      </c>
      <c r="E139" s="216" t="s">
        <v>6324</v>
      </c>
      <c r="F139" s="217" t="s">
        <v>6325</v>
      </c>
      <c r="G139" s="218" t="s">
        <v>6278</v>
      </c>
      <c r="H139" s="219">
        <v>4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1193</v>
      </c>
      <c r="AT139" s="226" t="s">
        <v>182</v>
      </c>
      <c r="AU139" s="226" t="s">
        <v>82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1193</v>
      </c>
      <c r="BM139" s="226" t="s">
        <v>6326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6325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82</v>
      </c>
    </row>
    <row r="141" s="2" customFormat="1" ht="16.5" customHeight="1">
      <c r="A141" s="40"/>
      <c r="B141" s="41"/>
      <c r="C141" s="215" t="s">
        <v>564</v>
      </c>
      <c r="D141" s="215" t="s">
        <v>182</v>
      </c>
      <c r="E141" s="216" t="s">
        <v>6327</v>
      </c>
      <c r="F141" s="217" t="s">
        <v>6328</v>
      </c>
      <c r="G141" s="218" t="s">
        <v>6278</v>
      </c>
      <c r="H141" s="219">
        <v>5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1193</v>
      </c>
      <c r="AT141" s="226" t="s">
        <v>182</v>
      </c>
      <c r="AU141" s="226" t="s">
        <v>82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1193</v>
      </c>
      <c r="BM141" s="226" t="s">
        <v>6329</v>
      </c>
    </row>
    <row r="142" s="2" customFormat="1">
      <c r="A142" s="40"/>
      <c r="B142" s="41"/>
      <c r="C142" s="42"/>
      <c r="D142" s="228" t="s">
        <v>189</v>
      </c>
      <c r="E142" s="42"/>
      <c r="F142" s="229" t="s">
        <v>6328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189</v>
      </c>
      <c r="AU142" s="19" t="s">
        <v>82</v>
      </c>
    </row>
    <row r="143" s="2" customFormat="1" ht="16.5" customHeight="1">
      <c r="A143" s="40"/>
      <c r="B143" s="41"/>
      <c r="C143" s="215" t="s">
        <v>570</v>
      </c>
      <c r="D143" s="215" t="s">
        <v>182</v>
      </c>
      <c r="E143" s="216" t="s">
        <v>6330</v>
      </c>
      <c r="F143" s="217" t="s">
        <v>6331</v>
      </c>
      <c r="G143" s="218" t="s">
        <v>6278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1193</v>
      </c>
      <c r="AT143" s="226" t="s">
        <v>182</v>
      </c>
      <c r="AU143" s="226" t="s">
        <v>82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1193</v>
      </c>
      <c r="BM143" s="226" t="s">
        <v>6332</v>
      </c>
    </row>
    <row r="144" s="2" customFormat="1">
      <c r="A144" s="40"/>
      <c r="B144" s="41"/>
      <c r="C144" s="42"/>
      <c r="D144" s="228" t="s">
        <v>189</v>
      </c>
      <c r="E144" s="42"/>
      <c r="F144" s="229" t="s">
        <v>6331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189</v>
      </c>
      <c r="AU144" s="19" t="s">
        <v>82</v>
      </c>
    </row>
    <row r="145" s="2" customFormat="1" ht="16.5" customHeight="1">
      <c r="A145" s="40"/>
      <c r="B145" s="41"/>
      <c r="C145" s="215" t="s">
        <v>1079</v>
      </c>
      <c r="D145" s="215" t="s">
        <v>182</v>
      </c>
      <c r="E145" s="216" t="s">
        <v>6333</v>
      </c>
      <c r="F145" s="217" t="s">
        <v>6334</v>
      </c>
      <c r="G145" s="218" t="s">
        <v>6278</v>
      </c>
      <c r="H145" s="219">
        <v>5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1193</v>
      </c>
      <c r="AT145" s="226" t="s">
        <v>182</v>
      </c>
      <c r="AU145" s="226" t="s">
        <v>82</v>
      </c>
      <c r="AY145" s="19" t="s">
        <v>180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1193</v>
      </c>
      <c r="BM145" s="226" t="s">
        <v>6335</v>
      </c>
    </row>
    <row r="146" s="2" customFormat="1">
      <c r="A146" s="40"/>
      <c r="B146" s="41"/>
      <c r="C146" s="42"/>
      <c r="D146" s="228" t="s">
        <v>189</v>
      </c>
      <c r="E146" s="42"/>
      <c r="F146" s="229" t="s">
        <v>6334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189</v>
      </c>
      <c r="AU146" s="19" t="s">
        <v>82</v>
      </c>
    </row>
    <row r="147" s="2" customFormat="1" ht="16.5" customHeight="1">
      <c r="A147" s="40"/>
      <c r="B147" s="41"/>
      <c r="C147" s="215" t="s">
        <v>583</v>
      </c>
      <c r="D147" s="215" t="s">
        <v>182</v>
      </c>
      <c r="E147" s="216" t="s">
        <v>6336</v>
      </c>
      <c r="F147" s="217" t="s">
        <v>6337</v>
      </c>
      <c r="G147" s="218" t="s">
        <v>6278</v>
      </c>
      <c r="H147" s="219">
        <v>4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43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1193</v>
      </c>
      <c r="AT147" s="226" t="s">
        <v>182</v>
      </c>
      <c r="AU147" s="226" t="s">
        <v>82</v>
      </c>
      <c r="AY147" s="19" t="s">
        <v>180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1193</v>
      </c>
      <c r="BM147" s="226" t="s">
        <v>6338</v>
      </c>
    </row>
    <row r="148" s="2" customFormat="1">
      <c r="A148" s="40"/>
      <c r="B148" s="41"/>
      <c r="C148" s="42"/>
      <c r="D148" s="228" t="s">
        <v>189</v>
      </c>
      <c r="E148" s="42"/>
      <c r="F148" s="229" t="s">
        <v>6337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189</v>
      </c>
      <c r="AU148" s="19" t="s">
        <v>82</v>
      </c>
    </row>
    <row r="149" s="2" customFormat="1" ht="16.5" customHeight="1">
      <c r="A149" s="40"/>
      <c r="B149" s="41"/>
      <c r="C149" s="215" t="s">
        <v>575</v>
      </c>
      <c r="D149" s="215" t="s">
        <v>182</v>
      </c>
      <c r="E149" s="216" t="s">
        <v>6339</v>
      </c>
      <c r="F149" s="217" t="s">
        <v>6340</v>
      </c>
      <c r="G149" s="218" t="s">
        <v>6278</v>
      </c>
      <c r="H149" s="219">
        <v>161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43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1193</v>
      </c>
      <c r="AT149" s="226" t="s">
        <v>182</v>
      </c>
      <c r="AU149" s="226" t="s">
        <v>82</v>
      </c>
      <c r="AY149" s="19" t="s">
        <v>180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1193</v>
      </c>
      <c r="BM149" s="226" t="s">
        <v>6341</v>
      </c>
    </row>
    <row r="150" s="2" customFormat="1">
      <c r="A150" s="40"/>
      <c r="B150" s="41"/>
      <c r="C150" s="42"/>
      <c r="D150" s="228" t="s">
        <v>189</v>
      </c>
      <c r="E150" s="42"/>
      <c r="F150" s="229" t="s">
        <v>6340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189</v>
      </c>
      <c r="AU150" s="19" t="s">
        <v>82</v>
      </c>
    </row>
    <row r="151" s="2" customFormat="1" ht="16.5" customHeight="1">
      <c r="A151" s="40"/>
      <c r="B151" s="41"/>
      <c r="C151" s="215" t="s">
        <v>1116</v>
      </c>
      <c r="D151" s="215" t="s">
        <v>182</v>
      </c>
      <c r="E151" s="216" t="s">
        <v>6342</v>
      </c>
      <c r="F151" s="217" t="s">
        <v>6343</v>
      </c>
      <c r="G151" s="218" t="s">
        <v>6278</v>
      </c>
      <c r="H151" s="219">
        <v>34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43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1193</v>
      </c>
      <c r="AT151" s="226" t="s">
        <v>182</v>
      </c>
      <c r="AU151" s="226" t="s">
        <v>82</v>
      </c>
      <c r="AY151" s="19" t="s">
        <v>180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1193</v>
      </c>
      <c r="BM151" s="226" t="s">
        <v>6344</v>
      </c>
    </row>
    <row r="152" s="2" customFormat="1">
      <c r="A152" s="40"/>
      <c r="B152" s="41"/>
      <c r="C152" s="42"/>
      <c r="D152" s="228" t="s">
        <v>189</v>
      </c>
      <c r="E152" s="42"/>
      <c r="F152" s="229" t="s">
        <v>6343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189</v>
      </c>
      <c r="AU152" s="19" t="s">
        <v>82</v>
      </c>
    </row>
    <row r="153" s="2" customFormat="1" ht="16.5" customHeight="1">
      <c r="A153" s="40"/>
      <c r="B153" s="41"/>
      <c r="C153" s="215" t="s">
        <v>1122</v>
      </c>
      <c r="D153" s="215" t="s">
        <v>182</v>
      </c>
      <c r="E153" s="216" t="s">
        <v>6345</v>
      </c>
      <c r="F153" s="217" t="s">
        <v>6346</v>
      </c>
      <c r="G153" s="218" t="s">
        <v>6278</v>
      </c>
      <c r="H153" s="219">
        <v>2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43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1193</v>
      </c>
      <c r="AT153" s="226" t="s">
        <v>182</v>
      </c>
      <c r="AU153" s="226" t="s">
        <v>82</v>
      </c>
      <c r="AY153" s="19" t="s">
        <v>180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1193</v>
      </c>
      <c r="BM153" s="226" t="s">
        <v>6347</v>
      </c>
    </row>
    <row r="154" s="2" customFormat="1">
      <c r="A154" s="40"/>
      <c r="B154" s="41"/>
      <c r="C154" s="42"/>
      <c r="D154" s="228" t="s">
        <v>189</v>
      </c>
      <c r="E154" s="42"/>
      <c r="F154" s="229" t="s">
        <v>6346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189</v>
      </c>
      <c r="AU154" s="19" t="s">
        <v>82</v>
      </c>
    </row>
    <row r="155" s="2" customFormat="1" ht="16.5" customHeight="1">
      <c r="A155" s="40"/>
      <c r="B155" s="41"/>
      <c r="C155" s="215" t="s">
        <v>1130</v>
      </c>
      <c r="D155" s="215" t="s">
        <v>182</v>
      </c>
      <c r="E155" s="216" t="s">
        <v>6348</v>
      </c>
      <c r="F155" s="217" t="s">
        <v>6349</v>
      </c>
      <c r="G155" s="218" t="s">
        <v>6278</v>
      </c>
      <c r="H155" s="219">
        <v>8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1193</v>
      </c>
      <c r="AT155" s="226" t="s">
        <v>182</v>
      </c>
      <c r="AU155" s="226" t="s">
        <v>82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1193</v>
      </c>
      <c r="BM155" s="226" t="s">
        <v>6350</v>
      </c>
    </row>
    <row r="156" s="2" customFormat="1">
      <c r="A156" s="40"/>
      <c r="B156" s="41"/>
      <c r="C156" s="42"/>
      <c r="D156" s="228" t="s">
        <v>189</v>
      </c>
      <c r="E156" s="42"/>
      <c r="F156" s="229" t="s">
        <v>6349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189</v>
      </c>
      <c r="AU156" s="19" t="s">
        <v>82</v>
      </c>
    </row>
    <row r="157" s="2" customFormat="1" ht="16.5" customHeight="1">
      <c r="A157" s="40"/>
      <c r="B157" s="41"/>
      <c r="C157" s="215" t="s">
        <v>1141</v>
      </c>
      <c r="D157" s="215" t="s">
        <v>182</v>
      </c>
      <c r="E157" s="216" t="s">
        <v>6351</v>
      </c>
      <c r="F157" s="217" t="s">
        <v>6352</v>
      </c>
      <c r="G157" s="218" t="s">
        <v>6278</v>
      </c>
      <c r="H157" s="219">
        <v>4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1193</v>
      </c>
      <c r="AT157" s="226" t="s">
        <v>182</v>
      </c>
      <c r="AU157" s="226" t="s">
        <v>82</v>
      </c>
      <c r="AY157" s="19" t="s">
        <v>180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1193</v>
      </c>
      <c r="BM157" s="226" t="s">
        <v>6353</v>
      </c>
    </row>
    <row r="158" s="2" customFormat="1">
      <c r="A158" s="40"/>
      <c r="B158" s="41"/>
      <c r="C158" s="42"/>
      <c r="D158" s="228" t="s">
        <v>189</v>
      </c>
      <c r="E158" s="42"/>
      <c r="F158" s="229" t="s">
        <v>6352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189</v>
      </c>
      <c r="AU158" s="19" t="s">
        <v>82</v>
      </c>
    </row>
    <row r="159" s="2" customFormat="1" ht="16.5" customHeight="1">
      <c r="A159" s="40"/>
      <c r="B159" s="41"/>
      <c r="C159" s="215" t="s">
        <v>1153</v>
      </c>
      <c r="D159" s="215" t="s">
        <v>182</v>
      </c>
      <c r="E159" s="216" t="s">
        <v>6354</v>
      </c>
      <c r="F159" s="217" t="s">
        <v>6355</v>
      </c>
      <c r="G159" s="218" t="s">
        <v>6278</v>
      </c>
      <c r="H159" s="219">
        <v>6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43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1193</v>
      </c>
      <c r="AT159" s="226" t="s">
        <v>182</v>
      </c>
      <c r="AU159" s="226" t="s">
        <v>82</v>
      </c>
      <c r="AY159" s="19" t="s">
        <v>180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1193</v>
      </c>
      <c r="BM159" s="226" t="s">
        <v>6356</v>
      </c>
    </row>
    <row r="160" s="2" customFormat="1">
      <c r="A160" s="40"/>
      <c r="B160" s="41"/>
      <c r="C160" s="42"/>
      <c r="D160" s="228" t="s">
        <v>189</v>
      </c>
      <c r="E160" s="42"/>
      <c r="F160" s="229" t="s">
        <v>6355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189</v>
      </c>
      <c r="AU160" s="19" t="s">
        <v>82</v>
      </c>
    </row>
    <row r="161" s="2" customFormat="1" ht="16.5" customHeight="1">
      <c r="A161" s="40"/>
      <c r="B161" s="41"/>
      <c r="C161" s="215" t="s">
        <v>1163</v>
      </c>
      <c r="D161" s="215" t="s">
        <v>182</v>
      </c>
      <c r="E161" s="216" t="s">
        <v>6357</v>
      </c>
      <c r="F161" s="217" t="s">
        <v>6358</v>
      </c>
      <c r="G161" s="218" t="s">
        <v>6278</v>
      </c>
      <c r="H161" s="219">
        <v>6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43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1193</v>
      </c>
      <c r="AT161" s="226" t="s">
        <v>182</v>
      </c>
      <c r="AU161" s="226" t="s">
        <v>82</v>
      </c>
      <c r="AY161" s="19" t="s">
        <v>180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1193</v>
      </c>
      <c r="BM161" s="226" t="s">
        <v>6359</v>
      </c>
    </row>
    <row r="162" s="2" customFormat="1">
      <c r="A162" s="40"/>
      <c r="B162" s="41"/>
      <c r="C162" s="42"/>
      <c r="D162" s="228" t="s">
        <v>189</v>
      </c>
      <c r="E162" s="42"/>
      <c r="F162" s="229" t="s">
        <v>6358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189</v>
      </c>
      <c r="AU162" s="19" t="s">
        <v>82</v>
      </c>
    </row>
    <row r="163" s="2" customFormat="1" ht="16.5" customHeight="1">
      <c r="A163" s="40"/>
      <c r="B163" s="41"/>
      <c r="C163" s="215" t="s">
        <v>1169</v>
      </c>
      <c r="D163" s="215" t="s">
        <v>182</v>
      </c>
      <c r="E163" s="216" t="s">
        <v>6360</v>
      </c>
      <c r="F163" s="217" t="s">
        <v>6361</v>
      </c>
      <c r="G163" s="218" t="s">
        <v>6278</v>
      </c>
      <c r="H163" s="219">
        <v>33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43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1193</v>
      </c>
      <c r="AT163" s="226" t="s">
        <v>182</v>
      </c>
      <c r="AU163" s="226" t="s">
        <v>82</v>
      </c>
      <c r="AY163" s="19" t="s">
        <v>180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1193</v>
      </c>
      <c r="BM163" s="226" t="s">
        <v>6362</v>
      </c>
    </row>
    <row r="164" s="2" customFormat="1">
      <c r="A164" s="40"/>
      <c r="B164" s="41"/>
      <c r="C164" s="42"/>
      <c r="D164" s="228" t="s">
        <v>189</v>
      </c>
      <c r="E164" s="42"/>
      <c r="F164" s="229" t="s">
        <v>6361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189</v>
      </c>
      <c r="AU164" s="19" t="s">
        <v>82</v>
      </c>
    </row>
    <row r="165" s="2" customFormat="1" ht="16.5" customHeight="1">
      <c r="A165" s="40"/>
      <c r="B165" s="41"/>
      <c r="C165" s="215" t="s">
        <v>1176</v>
      </c>
      <c r="D165" s="215" t="s">
        <v>182</v>
      </c>
      <c r="E165" s="216" t="s">
        <v>6363</v>
      </c>
      <c r="F165" s="217" t="s">
        <v>6364</v>
      </c>
      <c r="G165" s="218" t="s">
        <v>6278</v>
      </c>
      <c r="H165" s="219">
        <v>2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43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1193</v>
      </c>
      <c r="AT165" s="226" t="s">
        <v>182</v>
      </c>
      <c r="AU165" s="226" t="s">
        <v>82</v>
      </c>
      <c r="AY165" s="19" t="s">
        <v>180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1193</v>
      </c>
      <c r="BM165" s="226" t="s">
        <v>6365</v>
      </c>
    </row>
    <row r="166" s="2" customFormat="1">
      <c r="A166" s="40"/>
      <c r="B166" s="41"/>
      <c r="C166" s="42"/>
      <c r="D166" s="228" t="s">
        <v>189</v>
      </c>
      <c r="E166" s="42"/>
      <c r="F166" s="229" t="s">
        <v>6364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189</v>
      </c>
      <c r="AU166" s="19" t="s">
        <v>82</v>
      </c>
    </row>
    <row r="167" s="2" customFormat="1" ht="16.5" customHeight="1">
      <c r="A167" s="40"/>
      <c r="B167" s="41"/>
      <c r="C167" s="215" t="s">
        <v>1184</v>
      </c>
      <c r="D167" s="215" t="s">
        <v>182</v>
      </c>
      <c r="E167" s="216" t="s">
        <v>6366</v>
      </c>
      <c r="F167" s="217" t="s">
        <v>6367</v>
      </c>
      <c r="G167" s="218" t="s">
        <v>6278</v>
      </c>
      <c r="H167" s="219">
        <v>9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1193</v>
      </c>
      <c r="AT167" s="226" t="s">
        <v>182</v>
      </c>
      <c r="AU167" s="226" t="s">
        <v>82</v>
      </c>
      <c r="AY167" s="19" t="s">
        <v>180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1193</v>
      </c>
      <c r="BM167" s="226" t="s">
        <v>6368</v>
      </c>
    </row>
    <row r="168" s="2" customFormat="1">
      <c r="A168" s="40"/>
      <c r="B168" s="41"/>
      <c r="C168" s="42"/>
      <c r="D168" s="228" t="s">
        <v>189</v>
      </c>
      <c r="E168" s="42"/>
      <c r="F168" s="229" t="s">
        <v>6367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189</v>
      </c>
      <c r="AU168" s="19" t="s">
        <v>82</v>
      </c>
    </row>
    <row r="169" s="2" customFormat="1" ht="16.5" customHeight="1">
      <c r="A169" s="40"/>
      <c r="B169" s="41"/>
      <c r="C169" s="215" t="s">
        <v>1193</v>
      </c>
      <c r="D169" s="215" t="s">
        <v>182</v>
      </c>
      <c r="E169" s="216" t="s">
        <v>6369</v>
      </c>
      <c r="F169" s="217" t="s">
        <v>6370</v>
      </c>
      <c r="G169" s="218" t="s">
        <v>6278</v>
      </c>
      <c r="H169" s="219">
        <v>12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1193</v>
      </c>
      <c r="AT169" s="226" t="s">
        <v>182</v>
      </c>
      <c r="AU169" s="226" t="s">
        <v>82</v>
      </c>
      <c r="AY169" s="19" t="s">
        <v>180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1193</v>
      </c>
      <c r="BM169" s="226" t="s">
        <v>6371</v>
      </c>
    </row>
    <row r="170" s="2" customFormat="1">
      <c r="A170" s="40"/>
      <c r="B170" s="41"/>
      <c r="C170" s="42"/>
      <c r="D170" s="228" t="s">
        <v>189</v>
      </c>
      <c r="E170" s="42"/>
      <c r="F170" s="229" t="s">
        <v>6370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189</v>
      </c>
      <c r="AU170" s="19" t="s">
        <v>82</v>
      </c>
    </row>
    <row r="171" s="2" customFormat="1" ht="16.5" customHeight="1">
      <c r="A171" s="40"/>
      <c r="B171" s="41"/>
      <c r="C171" s="215" t="s">
        <v>1200</v>
      </c>
      <c r="D171" s="215" t="s">
        <v>182</v>
      </c>
      <c r="E171" s="216" t="s">
        <v>6372</v>
      </c>
      <c r="F171" s="217" t="s">
        <v>6373</v>
      </c>
      <c r="G171" s="218" t="s">
        <v>6278</v>
      </c>
      <c r="H171" s="219">
        <v>4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1193</v>
      </c>
      <c r="AT171" s="226" t="s">
        <v>182</v>
      </c>
      <c r="AU171" s="226" t="s">
        <v>82</v>
      </c>
      <c r="AY171" s="19" t="s">
        <v>180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1193</v>
      </c>
      <c r="BM171" s="226" t="s">
        <v>6374</v>
      </c>
    </row>
    <row r="172" s="2" customFormat="1">
      <c r="A172" s="40"/>
      <c r="B172" s="41"/>
      <c r="C172" s="42"/>
      <c r="D172" s="228" t="s">
        <v>189</v>
      </c>
      <c r="E172" s="42"/>
      <c r="F172" s="229" t="s">
        <v>6373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189</v>
      </c>
      <c r="AU172" s="19" t="s">
        <v>82</v>
      </c>
    </row>
    <row r="173" s="2" customFormat="1" ht="16.5" customHeight="1">
      <c r="A173" s="40"/>
      <c r="B173" s="41"/>
      <c r="C173" s="215" t="s">
        <v>1212</v>
      </c>
      <c r="D173" s="215" t="s">
        <v>182</v>
      </c>
      <c r="E173" s="216" t="s">
        <v>6375</v>
      </c>
      <c r="F173" s="217" t="s">
        <v>6376</v>
      </c>
      <c r="G173" s="218" t="s">
        <v>6278</v>
      </c>
      <c r="H173" s="219">
        <v>1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43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1193</v>
      </c>
      <c r="AT173" s="226" t="s">
        <v>182</v>
      </c>
      <c r="AU173" s="226" t="s">
        <v>82</v>
      </c>
      <c r="AY173" s="19" t="s">
        <v>180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1193</v>
      </c>
      <c r="BM173" s="226" t="s">
        <v>6377</v>
      </c>
    </row>
    <row r="174" s="2" customFormat="1">
      <c r="A174" s="40"/>
      <c r="B174" s="41"/>
      <c r="C174" s="42"/>
      <c r="D174" s="228" t="s">
        <v>189</v>
      </c>
      <c r="E174" s="42"/>
      <c r="F174" s="229" t="s">
        <v>6376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189</v>
      </c>
      <c r="AU174" s="19" t="s">
        <v>82</v>
      </c>
    </row>
    <row r="175" s="2" customFormat="1" ht="16.5" customHeight="1">
      <c r="A175" s="40"/>
      <c r="B175" s="41"/>
      <c r="C175" s="215" t="s">
        <v>1233</v>
      </c>
      <c r="D175" s="215" t="s">
        <v>182</v>
      </c>
      <c r="E175" s="216" t="s">
        <v>6378</v>
      </c>
      <c r="F175" s="217" t="s">
        <v>6379</v>
      </c>
      <c r="G175" s="218" t="s">
        <v>6278</v>
      </c>
      <c r="H175" s="219">
        <v>16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43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1193</v>
      </c>
      <c r="AT175" s="226" t="s">
        <v>182</v>
      </c>
      <c r="AU175" s="226" t="s">
        <v>82</v>
      </c>
      <c r="AY175" s="19" t="s">
        <v>180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1193</v>
      </c>
      <c r="BM175" s="226" t="s">
        <v>6380</v>
      </c>
    </row>
    <row r="176" s="2" customFormat="1">
      <c r="A176" s="40"/>
      <c r="B176" s="41"/>
      <c r="C176" s="42"/>
      <c r="D176" s="228" t="s">
        <v>189</v>
      </c>
      <c r="E176" s="42"/>
      <c r="F176" s="229" t="s">
        <v>6379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189</v>
      </c>
      <c r="AU176" s="19" t="s">
        <v>82</v>
      </c>
    </row>
    <row r="177" s="2" customFormat="1" ht="16.5" customHeight="1">
      <c r="A177" s="40"/>
      <c r="B177" s="41"/>
      <c r="C177" s="215" t="s">
        <v>1248</v>
      </c>
      <c r="D177" s="215" t="s">
        <v>182</v>
      </c>
      <c r="E177" s="216" t="s">
        <v>6381</v>
      </c>
      <c r="F177" s="217" t="s">
        <v>6382</v>
      </c>
      <c r="G177" s="218" t="s">
        <v>6278</v>
      </c>
      <c r="H177" s="219">
        <v>18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43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1193</v>
      </c>
      <c r="AT177" s="226" t="s">
        <v>182</v>
      </c>
      <c r="AU177" s="226" t="s">
        <v>82</v>
      </c>
      <c r="AY177" s="19" t="s">
        <v>180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1193</v>
      </c>
      <c r="BM177" s="226" t="s">
        <v>6383</v>
      </c>
    </row>
    <row r="178" s="2" customFormat="1">
      <c r="A178" s="40"/>
      <c r="B178" s="41"/>
      <c r="C178" s="42"/>
      <c r="D178" s="228" t="s">
        <v>189</v>
      </c>
      <c r="E178" s="42"/>
      <c r="F178" s="229" t="s">
        <v>6382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189</v>
      </c>
      <c r="AU178" s="19" t="s">
        <v>82</v>
      </c>
    </row>
    <row r="179" s="2" customFormat="1" ht="16.5" customHeight="1">
      <c r="A179" s="40"/>
      <c r="B179" s="41"/>
      <c r="C179" s="215" t="s">
        <v>1252</v>
      </c>
      <c r="D179" s="215" t="s">
        <v>182</v>
      </c>
      <c r="E179" s="216" t="s">
        <v>6384</v>
      </c>
      <c r="F179" s="217" t="s">
        <v>6385</v>
      </c>
      <c r="G179" s="218" t="s">
        <v>6278</v>
      </c>
      <c r="H179" s="219">
        <v>5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43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1193</v>
      </c>
      <c r="AT179" s="226" t="s">
        <v>182</v>
      </c>
      <c r="AU179" s="226" t="s">
        <v>82</v>
      </c>
      <c r="AY179" s="19" t="s">
        <v>180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1193</v>
      </c>
      <c r="BM179" s="226" t="s">
        <v>6386</v>
      </c>
    </row>
    <row r="180" s="2" customFormat="1">
      <c r="A180" s="40"/>
      <c r="B180" s="41"/>
      <c r="C180" s="42"/>
      <c r="D180" s="228" t="s">
        <v>189</v>
      </c>
      <c r="E180" s="42"/>
      <c r="F180" s="229" t="s">
        <v>6385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189</v>
      </c>
      <c r="AU180" s="19" t="s">
        <v>82</v>
      </c>
    </row>
    <row r="181" s="2" customFormat="1" ht="16.5" customHeight="1">
      <c r="A181" s="40"/>
      <c r="B181" s="41"/>
      <c r="C181" s="215" t="s">
        <v>1260</v>
      </c>
      <c r="D181" s="215" t="s">
        <v>182</v>
      </c>
      <c r="E181" s="216" t="s">
        <v>6387</v>
      </c>
      <c r="F181" s="217" t="s">
        <v>6388</v>
      </c>
      <c r="G181" s="218" t="s">
        <v>6278</v>
      </c>
      <c r="H181" s="219">
        <v>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1193</v>
      </c>
      <c r="AT181" s="226" t="s">
        <v>182</v>
      </c>
      <c r="AU181" s="226" t="s">
        <v>82</v>
      </c>
      <c r="AY181" s="19" t="s">
        <v>180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1193</v>
      </c>
      <c r="BM181" s="226" t="s">
        <v>6389</v>
      </c>
    </row>
    <row r="182" s="2" customFormat="1">
      <c r="A182" s="40"/>
      <c r="B182" s="41"/>
      <c r="C182" s="42"/>
      <c r="D182" s="228" t="s">
        <v>189</v>
      </c>
      <c r="E182" s="42"/>
      <c r="F182" s="229" t="s">
        <v>6390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189</v>
      </c>
      <c r="AU182" s="19" t="s">
        <v>82</v>
      </c>
    </row>
    <row r="183" s="12" customFormat="1" ht="25.92" customHeight="1">
      <c r="A183" s="12"/>
      <c r="B183" s="199"/>
      <c r="C183" s="200"/>
      <c r="D183" s="201" t="s">
        <v>71</v>
      </c>
      <c r="E183" s="202" t="s">
        <v>6391</v>
      </c>
      <c r="F183" s="202" t="s">
        <v>6392</v>
      </c>
      <c r="G183" s="200"/>
      <c r="H183" s="200"/>
      <c r="I183" s="203"/>
      <c r="J183" s="204">
        <f>BK183</f>
        <v>0</v>
      </c>
      <c r="K183" s="200"/>
      <c r="L183" s="205"/>
      <c r="M183" s="206"/>
      <c r="N183" s="207"/>
      <c r="O183" s="207"/>
      <c r="P183" s="208">
        <f>P184+P201+P204+P215</f>
        <v>0</v>
      </c>
      <c r="Q183" s="207"/>
      <c r="R183" s="208">
        <f>R184+R201+R204+R215</f>
        <v>0</v>
      </c>
      <c r="S183" s="207"/>
      <c r="T183" s="209">
        <f>T184+T201+T204+T215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0" t="s">
        <v>80</v>
      </c>
      <c r="AT183" s="211" t="s">
        <v>71</v>
      </c>
      <c r="AU183" s="211" t="s">
        <v>72</v>
      </c>
      <c r="AY183" s="210" t="s">
        <v>180</v>
      </c>
      <c r="BK183" s="212">
        <f>BK184+BK201+BK204+BK215</f>
        <v>0</v>
      </c>
    </row>
    <row r="184" s="12" customFormat="1" ht="22.8" customHeight="1">
      <c r="A184" s="12"/>
      <c r="B184" s="199"/>
      <c r="C184" s="200"/>
      <c r="D184" s="201" t="s">
        <v>71</v>
      </c>
      <c r="E184" s="213" t="s">
        <v>6393</v>
      </c>
      <c r="F184" s="213" t="s">
        <v>6394</v>
      </c>
      <c r="G184" s="200"/>
      <c r="H184" s="200"/>
      <c r="I184" s="203"/>
      <c r="J184" s="214">
        <f>BK184</f>
        <v>0</v>
      </c>
      <c r="K184" s="200"/>
      <c r="L184" s="205"/>
      <c r="M184" s="206"/>
      <c r="N184" s="207"/>
      <c r="O184" s="207"/>
      <c r="P184" s="208">
        <f>SUM(P185:P200)</f>
        <v>0</v>
      </c>
      <c r="Q184" s="207"/>
      <c r="R184" s="208">
        <f>SUM(R185:R200)</f>
        <v>0</v>
      </c>
      <c r="S184" s="207"/>
      <c r="T184" s="209">
        <f>SUM(T185:T200)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80</v>
      </c>
      <c r="AT184" s="211" t="s">
        <v>71</v>
      </c>
      <c r="AU184" s="211" t="s">
        <v>80</v>
      </c>
      <c r="AY184" s="210" t="s">
        <v>180</v>
      </c>
      <c r="BK184" s="212">
        <f>SUM(BK185:BK200)</f>
        <v>0</v>
      </c>
    </row>
    <row r="185" s="2" customFormat="1" ht="16.5" customHeight="1">
      <c r="A185" s="40"/>
      <c r="B185" s="41"/>
      <c r="C185" s="215" t="s">
        <v>1265</v>
      </c>
      <c r="D185" s="215" t="s">
        <v>182</v>
      </c>
      <c r="E185" s="216" t="s">
        <v>6395</v>
      </c>
      <c r="F185" s="217" t="s">
        <v>6396</v>
      </c>
      <c r="G185" s="218" t="s">
        <v>6278</v>
      </c>
      <c r="H185" s="219">
        <v>30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43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1193</v>
      </c>
      <c r="AT185" s="226" t="s">
        <v>182</v>
      </c>
      <c r="AU185" s="226" t="s">
        <v>82</v>
      </c>
      <c r="AY185" s="19" t="s">
        <v>180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1193</v>
      </c>
      <c r="BM185" s="226" t="s">
        <v>6397</v>
      </c>
    </row>
    <row r="186" s="2" customFormat="1">
      <c r="A186" s="40"/>
      <c r="B186" s="41"/>
      <c r="C186" s="42"/>
      <c r="D186" s="228" t="s">
        <v>189</v>
      </c>
      <c r="E186" s="42"/>
      <c r="F186" s="229" t="s">
        <v>6398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189</v>
      </c>
      <c r="AU186" s="19" t="s">
        <v>82</v>
      </c>
    </row>
    <row r="187" s="2" customFormat="1" ht="16.5" customHeight="1">
      <c r="A187" s="40"/>
      <c r="B187" s="41"/>
      <c r="C187" s="215" t="s">
        <v>1275</v>
      </c>
      <c r="D187" s="215" t="s">
        <v>182</v>
      </c>
      <c r="E187" s="216" t="s">
        <v>6399</v>
      </c>
      <c r="F187" s="217" t="s">
        <v>6400</v>
      </c>
      <c r="G187" s="218" t="s">
        <v>6278</v>
      </c>
      <c r="H187" s="219">
        <v>16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43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1193</v>
      </c>
      <c r="AT187" s="226" t="s">
        <v>182</v>
      </c>
      <c r="AU187" s="226" t="s">
        <v>82</v>
      </c>
      <c r="AY187" s="19" t="s">
        <v>180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1193</v>
      </c>
      <c r="BM187" s="226" t="s">
        <v>6401</v>
      </c>
    </row>
    <row r="188" s="2" customFormat="1">
      <c r="A188" s="40"/>
      <c r="B188" s="41"/>
      <c r="C188" s="42"/>
      <c r="D188" s="228" t="s">
        <v>189</v>
      </c>
      <c r="E188" s="42"/>
      <c r="F188" s="229" t="s">
        <v>6402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189</v>
      </c>
      <c r="AU188" s="19" t="s">
        <v>82</v>
      </c>
    </row>
    <row r="189" s="2" customFormat="1" ht="16.5" customHeight="1">
      <c r="A189" s="40"/>
      <c r="B189" s="41"/>
      <c r="C189" s="215" t="s">
        <v>1280</v>
      </c>
      <c r="D189" s="215" t="s">
        <v>182</v>
      </c>
      <c r="E189" s="216" t="s">
        <v>6403</v>
      </c>
      <c r="F189" s="217" t="s">
        <v>6404</v>
      </c>
      <c r="G189" s="218" t="s">
        <v>6278</v>
      </c>
      <c r="H189" s="219">
        <v>6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43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1193</v>
      </c>
      <c r="AT189" s="226" t="s">
        <v>182</v>
      </c>
      <c r="AU189" s="226" t="s">
        <v>82</v>
      </c>
      <c r="AY189" s="19" t="s">
        <v>180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1193</v>
      </c>
      <c r="BM189" s="226" t="s">
        <v>6405</v>
      </c>
    </row>
    <row r="190" s="2" customFormat="1">
      <c r="A190" s="40"/>
      <c r="B190" s="41"/>
      <c r="C190" s="42"/>
      <c r="D190" s="228" t="s">
        <v>189</v>
      </c>
      <c r="E190" s="42"/>
      <c r="F190" s="229" t="s">
        <v>6406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189</v>
      </c>
      <c r="AU190" s="19" t="s">
        <v>82</v>
      </c>
    </row>
    <row r="191" s="2" customFormat="1" ht="16.5" customHeight="1">
      <c r="A191" s="40"/>
      <c r="B191" s="41"/>
      <c r="C191" s="215" t="s">
        <v>1290</v>
      </c>
      <c r="D191" s="215" t="s">
        <v>182</v>
      </c>
      <c r="E191" s="216" t="s">
        <v>6407</v>
      </c>
      <c r="F191" s="217" t="s">
        <v>6408</v>
      </c>
      <c r="G191" s="218" t="s">
        <v>6278</v>
      </c>
      <c r="H191" s="219">
        <v>10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43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1193</v>
      </c>
      <c r="AT191" s="226" t="s">
        <v>182</v>
      </c>
      <c r="AU191" s="226" t="s">
        <v>82</v>
      </c>
      <c r="AY191" s="19" t="s">
        <v>180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1193</v>
      </c>
      <c r="BM191" s="226" t="s">
        <v>6409</v>
      </c>
    </row>
    <row r="192" s="2" customFormat="1">
      <c r="A192" s="40"/>
      <c r="B192" s="41"/>
      <c r="C192" s="42"/>
      <c r="D192" s="228" t="s">
        <v>189</v>
      </c>
      <c r="E192" s="42"/>
      <c r="F192" s="229" t="s">
        <v>6410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189</v>
      </c>
      <c r="AU192" s="19" t="s">
        <v>82</v>
      </c>
    </row>
    <row r="193" s="2" customFormat="1" ht="16.5" customHeight="1">
      <c r="A193" s="40"/>
      <c r="B193" s="41"/>
      <c r="C193" s="215" t="s">
        <v>1304</v>
      </c>
      <c r="D193" s="215" t="s">
        <v>182</v>
      </c>
      <c r="E193" s="216" t="s">
        <v>6411</v>
      </c>
      <c r="F193" s="217" t="s">
        <v>6412</v>
      </c>
      <c r="G193" s="218" t="s">
        <v>6278</v>
      </c>
      <c r="H193" s="219">
        <v>29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43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1193</v>
      </c>
      <c r="AT193" s="226" t="s">
        <v>182</v>
      </c>
      <c r="AU193" s="226" t="s">
        <v>82</v>
      </c>
      <c r="AY193" s="19" t="s">
        <v>180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1193</v>
      </c>
      <c r="BM193" s="226" t="s">
        <v>6413</v>
      </c>
    </row>
    <row r="194" s="2" customFormat="1">
      <c r="A194" s="40"/>
      <c r="B194" s="41"/>
      <c r="C194" s="42"/>
      <c r="D194" s="228" t="s">
        <v>189</v>
      </c>
      <c r="E194" s="42"/>
      <c r="F194" s="229" t="s">
        <v>6414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189</v>
      </c>
      <c r="AU194" s="19" t="s">
        <v>82</v>
      </c>
    </row>
    <row r="195" s="2" customFormat="1" ht="16.5" customHeight="1">
      <c r="A195" s="40"/>
      <c r="B195" s="41"/>
      <c r="C195" s="215" t="s">
        <v>1356</v>
      </c>
      <c r="D195" s="215" t="s">
        <v>182</v>
      </c>
      <c r="E195" s="216" t="s">
        <v>6415</v>
      </c>
      <c r="F195" s="217" t="s">
        <v>6416</v>
      </c>
      <c r="G195" s="218" t="s">
        <v>6278</v>
      </c>
      <c r="H195" s="219">
        <v>55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43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1193</v>
      </c>
      <c r="AT195" s="226" t="s">
        <v>182</v>
      </c>
      <c r="AU195" s="226" t="s">
        <v>82</v>
      </c>
      <c r="AY195" s="19" t="s">
        <v>180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1193</v>
      </c>
      <c r="BM195" s="226" t="s">
        <v>6417</v>
      </c>
    </row>
    <row r="196" s="2" customFormat="1">
      <c r="A196" s="40"/>
      <c r="B196" s="41"/>
      <c r="C196" s="42"/>
      <c r="D196" s="228" t="s">
        <v>189</v>
      </c>
      <c r="E196" s="42"/>
      <c r="F196" s="229" t="s">
        <v>6418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189</v>
      </c>
      <c r="AU196" s="19" t="s">
        <v>82</v>
      </c>
    </row>
    <row r="197" s="2" customFormat="1" ht="16.5" customHeight="1">
      <c r="A197" s="40"/>
      <c r="B197" s="41"/>
      <c r="C197" s="215" t="s">
        <v>1364</v>
      </c>
      <c r="D197" s="215" t="s">
        <v>182</v>
      </c>
      <c r="E197" s="216" t="s">
        <v>6419</v>
      </c>
      <c r="F197" s="217" t="s">
        <v>6420</v>
      </c>
      <c r="G197" s="218" t="s">
        <v>6278</v>
      </c>
      <c r="H197" s="219">
        <v>106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43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1193</v>
      </c>
      <c r="AT197" s="226" t="s">
        <v>182</v>
      </c>
      <c r="AU197" s="226" t="s">
        <v>82</v>
      </c>
      <c r="AY197" s="19" t="s">
        <v>180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1193</v>
      </c>
      <c r="BM197" s="226" t="s">
        <v>6421</v>
      </c>
    </row>
    <row r="198" s="2" customFormat="1">
      <c r="A198" s="40"/>
      <c r="B198" s="41"/>
      <c r="C198" s="42"/>
      <c r="D198" s="228" t="s">
        <v>189</v>
      </c>
      <c r="E198" s="42"/>
      <c r="F198" s="229" t="s">
        <v>6422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189</v>
      </c>
      <c r="AU198" s="19" t="s">
        <v>82</v>
      </c>
    </row>
    <row r="199" s="2" customFormat="1" ht="24.15" customHeight="1">
      <c r="A199" s="40"/>
      <c r="B199" s="41"/>
      <c r="C199" s="215" t="s">
        <v>1403</v>
      </c>
      <c r="D199" s="215" t="s">
        <v>182</v>
      </c>
      <c r="E199" s="216" t="s">
        <v>6423</v>
      </c>
      <c r="F199" s="217" t="s">
        <v>6424</v>
      </c>
      <c r="G199" s="218" t="s">
        <v>6278</v>
      </c>
      <c r="H199" s="219">
        <v>25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43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1193</v>
      </c>
      <c r="AT199" s="226" t="s">
        <v>182</v>
      </c>
      <c r="AU199" s="226" t="s">
        <v>82</v>
      </c>
      <c r="AY199" s="19" t="s">
        <v>180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1193</v>
      </c>
      <c r="BM199" s="226" t="s">
        <v>6425</v>
      </c>
    </row>
    <row r="200" s="2" customFormat="1">
      <c r="A200" s="40"/>
      <c r="B200" s="41"/>
      <c r="C200" s="42"/>
      <c r="D200" s="228" t="s">
        <v>189</v>
      </c>
      <c r="E200" s="42"/>
      <c r="F200" s="229" t="s">
        <v>6426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189</v>
      </c>
      <c r="AU200" s="19" t="s">
        <v>82</v>
      </c>
    </row>
    <row r="201" s="12" customFormat="1" ht="22.8" customHeight="1">
      <c r="A201" s="12"/>
      <c r="B201" s="199"/>
      <c r="C201" s="200"/>
      <c r="D201" s="201" t="s">
        <v>71</v>
      </c>
      <c r="E201" s="213" t="s">
        <v>6427</v>
      </c>
      <c r="F201" s="213" t="s">
        <v>6428</v>
      </c>
      <c r="G201" s="200"/>
      <c r="H201" s="200"/>
      <c r="I201" s="203"/>
      <c r="J201" s="214">
        <f>BK201</f>
        <v>0</v>
      </c>
      <c r="K201" s="200"/>
      <c r="L201" s="205"/>
      <c r="M201" s="206"/>
      <c r="N201" s="207"/>
      <c r="O201" s="207"/>
      <c r="P201" s="208">
        <f>SUM(P202:P203)</f>
        <v>0</v>
      </c>
      <c r="Q201" s="207"/>
      <c r="R201" s="208">
        <f>SUM(R202:R203)</f>
        <v>0</v>
      </c>
      <c r="S201" s="207"/>
      <c r="T201" s="209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0" t="s">
        <v>80</v>
      </c>
      <c r="AT201" s="211" t="s">
        <v>71</v>
      </c>
      <c r="AU201" s="211" t="s">
        <v>80</v>
      </c>
      <c r="AY201" s="210" t="s">
        <v>180</v>
      </c>
      <c r="BK201" s="212">
        <f>SUM(BK202:BK203)</f>
        <v>0</v>
      </c>
    </row>
    <row r="202" s="2" customFormat="1" ht="16.5" customHeight="1">
      <c r="A202" s="40"/>
      <c r="B202" s="41"/>
      <c r="C202" s="215" t="s">
        <v>1437</v>
      </c>
      <c r="D202" s="215" t="s">
        <v>182</v>
      </c>
      <c r="E202" s="216" t="s">
        <v>6429</v>
      </c>
      <c r="F202" s="217" t="s">
        <v>6430</v>
      </c>
      <c r="G202" s="218" t="s">
        <v>6278</v>
      </c>
      <c r="H202" s="219">
        <v>2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43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1193</v>
      </c>
      <c r="AT202" s="226" t="s">
        <v>182</v>
      </c>
      <c r="AU202" s="226" t="s">
        <v>82</v>
      </c>
      <c r="AY202" s="19" t="s">
        <v>180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1193</v>
      </c>
      <c r="BM202" s="226" t="s">
        <v>6431</v>
      </c>
    </row>
    <row r="203" s="2" customFormat="1">
      <c r="A203" s="40"/>
      <c r="B203" s="41"/>
      <c r="C203" s="42"/>
      <c r="D203" s="228" t="s">
        <v>189</v>
      </c>
      <c r="E203" s="42"/>
      <c r="F203" s="229" t="s">
        <v>6432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189</v>
      </c>
      <c r="AU203" s="19" t="s">
        <v>82</v>
      </c>
    </row>
    <row r="204" s="12" customFormat="1" ht="22.8" customHeight="1">
      <c r="A204" s="12"/>
      <c r="B204" s="199"/>
      <c r="C204" s="200"/>
      <c r="D204" s="201" t="s">
        <v>71</v>
      </c>
      <c r="E204" s="213" t="s">
        <v>6433</v>
      </c>
      <c r="F204" s="213" t="s">
        <v>6434</v>
      </c>
      <c r="G204" s="200"/>
      <c r="H204" s="200"/>
      <c r="I204" s="203"/>
      <c r="J204" s="214">
        <f>BK204</f>
        <v>0</v>
      </c>
      <c r="K204" s="200"/>
      <c r="L204" s="205"/>
      <c r="M204" s="206"/>
      <c r="N204" s="207"/>
      <c r="O204" s="207"/>
      <c r="P204" s="208">
        <f>SUM(P205:P214)</f>
        <v>0</v>
      </c>
      <c r="Q204" s="207"/>
      <c r="R204" s="208">
        <f>SUM(R205:R214)</f>
        <v>0</v>
      </c>
      <c r="S204" s="207"/>
      <c r="T204" s="209">
        <f>SUM(T205:T214)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0" t="s">
        <v>80</v>
      </c>
      <c r="AT204" s="211" t="s">
        <v>71</v>
      </c>
      <c r="AU204" s="211" t="s">
        <v>80</v>
      </c>
      <c r="AY204" s="210" t="s">
        <v>180</v>
      </c>
      <c r="BK204" s="212">
        <f>SUM(BK205:BK214)</f>
        <v>0</v>
      </c>
    </row>
    <row r="205" s="2" customFormat="1" ht="16.5" customHeight="1">
      <c r="A205" s="40"/>
      <c r="B205" s="41"/>
      <c r="C205" s="215" t="s">
        <v>1444</v>
      </c>
      <c r="D205" s="215" t="s">
        <v>182</v>
      </c>
      <c r="E205" s="216" t="s">
        <v>6435</v>
      </c>
      <c r="F205" s="217" t="s">
        <v>6396</v>
      </c>
      <c r="G205" s="218" t="s">
        <v>6278</v>
      </c>
      <c r="H205" s="219">
        <v>4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43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1193</v>
      </c>
      <c r="AT205" s="226" t="s">
        <v>182</v>
      </c>
      <c r="AU205" s="226" t="s">
        <v>82</v>
      </c>
      <c r="AY205" s="19" t="s">
        <v>180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1193</v>
      </c>
      <c r="BM205" s="226" t="s">
        <v>6436</v>
      </c>
    </row>
    <row r="206" s="2" customFormat="1">
      <c r="A206" s="40"/>
      <c r="B206" s="41"/>
      <c r="C206" s="42"/>
      <c r="D206" s="228" t="s">
        <v>189</v>
      </c>
      <c r="E206" s="42"/>
      <c r="F206" s="229" t="s">
        <v>6398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189</v>
      </c>
      <c r="AU206" s="19" t="s">
        <v>82</v>
      </c>
    </row>
    <row r="207" s="2" customFormat="1" ht="16.5" customHeight="1">
      <c r="A207" s="40"/>
      <c r="B207" s="41"/>
      <c r="C207" s="215" t="s">
        <v>1452</v>
      </c>
      <c r="D207" s="215" t="s">
        <v>182</v>
      </c>
      <c r="E207" s="216" t="s">
        <v>6437</v>
      </c>
      <c r="F207" s="217" t="s">
        <v>6400</v>
      </c>
      <c r="G207" s="218" t="s">
        <v>6278</v>
      </c>
      <c r="H207" s="219">
        <v>1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43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1193</v>
      </c>
      <c r="AT207" s="226" t="s">
        <v>182</v>
      </c>
      <c r="AU207" s="226" t="s">
        <v>82</v>
      </c>
      <c r="AY207" s="19" t="s">
        <v>180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1193</v>
      </c>
      <c r="BM207" s="226" t="s">
        <v>6438</v>
      </c>
    </row>
    <row r="208" s="2" customFormat="1">
      <c r="A208" s="40"/>
      <c r="B208" s="41"/>
      <c r="C208" s="42"/>
      <c r="D208" s="228" t="s">
        <v>189</v>
      </c>
      <c r="E208" s="42"/>
      <c r="F208" s="229" t="s">
        <v>6402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189</v>
      </c>
      <c r="AU208" s="19" t="s">
        <v>82</v>
      </c>
    </row>
    <row r="209" s="2" customFormat="1" ht="16.5" customHeight="1">
      <c r="A209" s="40"/>
      <c r="B209" s="41"/>
      <c r="C209" s="215" t="s">
        <v>1465</v>
      </c>
      <c r="D209" s="215" t="s">
        <v>182</v>
      </c>
      <c r="E209" s="216" t="s">
        <v>6439</v>
      </c>
      <c r="F209" s="217" t="s">
        <v>6416</v>
      </c>
      <c r="G209" s="218" t="s">
        <v>6278</v>
      </c>
      <c r="H209" s="219">
        <v>36</v>
      </c>
      <c r="I209" s="220"/>
      <c r="J209" s="221">
        <f>ROUND(I209*H209,2)</f>
        <v>0</v>
      </c>
      <c r="K209" s="217" t="s">
        <v>19</v>
      </c>
      <c r="L209" s="46"/>
      <c r="M209" s="222" t="s">
        <v>19</v>
      </c>
      <c r="N209" s="223" t="s">
        <v>43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1193</v>
      </c>
      <c r="AT209" s="226" t="s">
        <v>182</v>
      </c>
      <c r="AU209" s="226" t="s">
        <v>82</v>
      </c>
      <c r="AY209" s="19" t="s">
        <v>180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1193</v>
      </c>
      <c r="BM209" s="226" t="s">
        <v>6440</v>
      </c>
    </row>
    <row r="210" s="2" customFormat="1">
      <c r="A210" s="40"/>
      <c r="B210" s="41"/>
      <c r="C210" s="42"/>
      <c r="D210" s="228" t="s">
        <v>189</v>
      </c>
      <c r="E210" s="42"/>
      <c r="F210" s="229" t="s">
        <v>6418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189</v>
      </c>
      <c r="AU210" s="19" t="s">
        <v>82</v>
      </c>
    </row>
    <row r="211" s="2" customFormat="1" ht="24.15" customHeight="1">
      <c r="A211" s="40"/>
      <c r="B211" s="41"/>
      <c r="C211" s="215" t="s">
        <v>1474</v>
      </c>
      <c r="D211" s="215" t="s">
        <v>182</v>
      </c>
      <c r="E211" s="216" t="s">
        <v>6441</v>
      </c>
      <c r="F211" s="217" t="s">
        <v>6442</v>
      </c>
      <c r="G211" s="218" t="s">
        <v>6278</v>
      </c>
      <c r="H211" s="219">
        <v>12</v>
      </c>
      <c r="I211" s="220"/>
      <c r="J211" s="221">
        <f>ROUND(I211*H211,2)</f>
        <v>0</v>
      </c>
      <c r="K211" s="217" t="s">
        <v>19</v>
      </c>
      <c r="L211" s="46"/>
      <c r="M211" s="222" t="s">
        <v>19</v>
      </c>
      <c r="N211" s="223" t="s">
        <v>43</v>
      </c>
      <c r="O211" s="86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6" t="s">
        <v>1193</v>
      </c>
      <c r="AT211" s="226" t="s">
        <v>182</v>
      </c>
      <c r="AU211" s="226" t="s">
        <v>82</v>
      </c>
      <c r="AY211" s="19" t="s">
        <v>180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9" t="s">
        <v>80</v>
      </c>
      <c r="BK211" s="227">
        <f>ROUND(I211*H211,2)</f>
        <v>0</v>
      </c>
      <c r="BL211" s="19" t="s">
        <v>1193</v>
      </c>
      <c r="BM211" s="226" t="s">
        <v>6443</v>
      </c>
    </row>
    <row r="212" s="2" customFormat="1">
      <c r="A212" s="40"/>
      <c r="B212" s="41"/>
      <c r="C212" s="42"/>
      <c r="D212" s="228" t="s">
        <v>189</v>
      </c>
      <c r="E212" s="42"/>
      <c r="F212" s="229" t="s">
        <v>6444</v>
      </c>
      <c r="G212" s="42"/>
      <c r="H212" s="42"/>
      <c r="I212" s="230"/>
      <c r="J212" s="42"/>
      <c r="K212" s="42"/>
      <c r="L212" s="46"/>
      <c r="M212" s="231"/>
      <c r="N212" s="232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189</v>
      </c>
      <c r="AU212" s="19" t="s">
        <v>82</v>
      </c>
    </row>
    <row r="213" s="2" customFormat="1" ht="16.5" customHeight="1">
      <c r="A213" s="40"/>
      <c r="B213" s="41"/>
      <c r="C213" s="215" t="s">
        <v>1486</v>
      </c>
      <c r="D213" s="215" t="s">
        <v>182</v>
      </c>
      <c r="E213" s="216" t="s">
        <v>6445</v>
      </c>
      <c r="F213" s="217" t="s">
        <v>6446</v>
      </c>
      <c r="G213" s="218" t="s">
        <v>6278</v>
      </c>
      <c r="H213" s="219">
        <v>8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43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1193</v>
      </c>
      <c r="AT213" s="226" t="s">
        <v>182</v>
      </c>
      <c r="AU213" s="226" t="s">
        <v>82</v>
      </c>
      <c r="AY213" s="19" t="s">
        <v>180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1193</v>
      </c>
      <c r="BM213" s="226" t="s">
        <v>6447</v>
      </c>
    </row>
    <row r="214" s="2" customFormat="1">
      <c r="A214" s="40"/>
      <c r="B214" s="41"/>
      <c r="C214" s="42"/>
      <c r="D214" s="228" t="s">
        <v>189</v>
      </c>
      <c r="E214" s="42"/>
      <c r="F214" s="229" t="s">
        <v>6446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189</v>
      </c>
      <c r="AU214" s="19" t="s">
        <v>82</v>
      </c>
    </row>
    <row r="215" s="12" customFormat="1" ht="22.8" customHeight="1">
      <c r="A215" s="12"/>
      <c r="B215" s="199"/>
      <c r="C215" s="200"/>
      <c r="D215" s="201" t="s">
        <v>71</v>
      </c>
      <c r="E215" s="213" t="s">
        <v>6448</v>
      </c>
      <c r="F215" s="213" t="s">
        <v>6449</v>
      </c>
      <c r="G215" s="200"/>
      <c r="H215" s="200"/>
      <c r="I215" s="203"/>
      <c r="J215" s="214">
        <f>BK215</f>
        <v>0</v>
      </c>
      <c r="K215" s="200"/>
      <c r="L215" s="205"/>
      <c r="M215" s="206"/>
      <c r="N215" s="207"/>
      <c r="O215" s="207"/>
      <c r="P215" s="208">
        <f>SUM(P216:P223)</f>
        <v>0</v>
      </c>
      <c r="Q215" s="207"/>
      <c r="R215" s="208">
        <f>SUM(R216:R223)</f>
        <v>0</v>
      </c>
      <c r="S215" s="207"/>
      <c r="T215" s="209">
        <f>SUM(T216:T223)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0" t="s">
        <v>80</v>
      </c>
      <c r="AT215" s="211" t="s">
        <v>71</v>
      </c>
      <c r="AU215" s="211" t="s">
        <v>80</v>
      </c>
      <c r="AY215" s="210" t="s">
        <v>180</v>
      </c>
      <c r="BK215" s="212">
        <f>SUM(BK216:BK223)</f>
        <v>0</v>
      </c>
    </row>
    <row r="216" s="2" customFormat="1" ht="16.5" customHeight="1">
      <c r="A216" s="40"/>
      <c r="B216" s="41"/>
      <c r="C216" s="215" t="s">
        <v>1492</v>
      </c>
      <c r="D216" s="215" t="s">
        <v>182</v>
      </c>
      <c r="E216" s="216" t="s">
        <v>6450</v>
      </c>
      <c r="F216" s="217" t="s">
        <v>6451</v>
      </c>
      <c r="G216" s="218" t="s">
        <v>6278</v>
      </c>
      <c r="H216" s="219">
        <v>9</v>
      </c>
      <c r="I216" s="220"/>
      <c r="J216" s="221">
        <f>ROUND(I216*H216,2)</f>
        <v>0</v>
      </c>
      <c r="K216" s="217" t="s">
        <v>19</v>
      </c>
      <c r="L216" s="46"/>
      <c r="M216" s="222" t="s">
        <v>19</v>
      </c>
      <c r="N216" s="223" t="s">
        <v>43</v>
      </c>
      <c r="O216" s="86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6" t="s">
        <v>1193</v>
      </c>
      <c r="AT216" s="226" t="s">
        <v>182</v>
      </c>
      <c r="AU216" s="226" t="s">
        <v>82</v>
      </c>
      <c r="AY216" s="19" t="s">
        <v>180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9" t="s">
        <v>80</v>
      </c>
      <c r="BK216" s="227">
        <f>ROUND(I216*H216,2)</f>
        <v>0</v>
      </c>
      <c r="BL216" s="19" t="s">
        <v>1193</v>
      </c>
      <c r="BM216" s="226" t="s">
        <v>6452</v>
      </c>
    </row>
    <row r="217" s="2" customFormat="1">
      <c r="A217" s="40"/>
      <c r="B217" s="41"/>
      <c r="C217" s="42"/>
      <c r="D217" s="228" t="s">
        <v>189</v>
      </c>
      <c r="E217" s="42"/>
      <c r="F217" s="229" t="s">
        <v>6451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189</v>
      </c>
      <c r="AU217" s="19" t="s">
        <v>82</v>
      </c>
    </row>
    <row r="218" s="2" customFormat="1" ht="16.5" customHeight="1">
      <c r="A218" s="40"/>
      <c r="B218" s="41"/>
      <c r="C218" s="215" t="s">
        <v>1500</v>
      </c>
      <c r="D218" s="215" t="s">
        <v>182</v>
      </c>
      <c r="E218" s="216" t="s">
        <v>6453</v>
      </c>
      <c r="F218" s="217" t="s">
        <v>6454</v>
      </c>
      <c r="G218" s="218" t="s">
        <v>6278</v>
      </c>
      <c r="H218" s="219">
        <v>4</v>
      </c>
      <c r="I218" s="220"/>
      <c r="J218" s="221">
        <f>ROUND(I218*H218,2)</f>
        <v>0</v>
      </c>
      <c r="K218" s="217" t="s">
        <v>19</v>
      </c>
      <c r="L218" s="46"/>
      <c r="M218" s="222" t="s">
        <v>19</v>
      </c>
      <c r="N218" s="223" t="s">
        <v>43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1193</v>
      </c>
      <c r="AT218" s="226" t="s">
        <v>182</v>
      </c>
      <c r="AU218" s="226" t="s">
        <v>82</v>
      </c>
      <c r="AY218" s="19" t="s">
        <v>180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1193</v>
      </c>
      <c r="BM218" s="226" t="s">
        <v>6455</v>
      </c>
    </row>
    <row r="219" s="2" customFormat="1">
      <c r="A219" s="40"/>
      <c r="B219" s="41"/>
      <c r="C219" s="42"/>
      <c r="D219" s="228" t="s">
        <v>189</v>
      </c>
      <c r="E219" s="42"/>
      <c r="F219" s="229" t="s">
        <v>6454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189</v>
      </c>
      <c r="AU219" s="19" t="s">
        <v>82</v>
      </c>
    </row>
    <row r="220" s="2" customFormat="1" ht="24.15" customHeight="1">
      <c r="A220" s="40"/>
      <c r="B220" s="41"/>
      <c r="C220" s="215" t="s">
        <v>1506</v>
      </c>
      <c r="D220" s="215" t="s">
        <v>182</v>
      </c>
      <c r="E220" s="216" t="s">
        <v>6456</v>
      </c>
      <c r="F220" s="217" t="s">
        <v>6457</v>
      </c>
      <c r="G220" s="218" t="s">
        <v>6278</v>
      </c>
      <c r="H220" s="219">
        <v>1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43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1193</v>
      </c>
      <c r="AT220" s="226" t="s">
        <v>182</v>
      </c>
      <c r="AU220" s="226" t="s">
        <v>82</v>
      </c>
      <c r="AY220" s="19" t="s">
        <v>180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1193</v>
      </c>
      <c r="BM220" s="226" t="s">
        <v>6458</v>
      </c>
    </row>
    <row r="221" s="2" customFormat="1">
      <c r="A221" s="40"/>
      <c r="B221" s="41"/>
      <c r="C221" s="42"/>
      <c r="D221" s="228" t="s">
        <v>189</v>
      </c>
      <c r="E221" s="42"/>
      <c r="F221" s="229" t="s">
        <v>6457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189</v>
      </c>
      <c r="AU221" s="19" t="s">
        <v>82</v>
      </c>
    </row>
    <row r="222" s="2" customFormat="1" ht="24.15" customHeight="1">
      <c r="A222" s="40"/>
      <c r="B222" s="41"/>
      <c r="C222" s="215" t="s">
        <v>1512</v>
      </c>
      <c r="D222" s="215" t="s">
        <v>182</v>
      </c>
      <c r="E222" s="216" t="s">
        <v>6459</v>
      </c>
      <c r="F222" s="217" t="s">
        <v>6460</v>
      </c>
      <c r="G222" s="218" t="s">
        <v>6278</v>
      </c>
      <c r="H222" s="219">
        <v>1</v>
      </c>
      <c r="I222" s="220"/>
      <c r="J222" s="221">
        <f>ROUND(I222*H222,2)</f>
        <v>0</v>
      </c>
      <c r="K222" s="217" t="s">
        <v>19</v>
      </c>
      <c r="L222" s="46"/>
      <c r="M222" s="222" t="s">
        <v>19</v>
      </c>
      <c r="N222" s="223" t="s">
        <v>43</v>
      </c>
      <c r="O222" s="86"/>
      <c r="P222" s="224">
        <f>O222*H222</f>
        <v>0</v>
      </c>
      <c r="Q222" s="224">
        <v>0</v>
      </c>
      <c r="R222" s="224">
        <f>Q222*H222</f>
        <v>0</v>
      </c>
      <c r="S222" s="224">
        <v>0</v>
      </c>
      <c r="T222" s="225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6" t="s">
        <v>1193</v>
      </c>
      <c r="AT222" s="226" t="s">
        <v>182</v>
      </c>
      <c r="AU222" s="226" t="s">
        <v>82</v>
      </c>
      <c r="AY222" s="19" t="s">
        <v>180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9" t="s">
        <v>80</v>
      </c>
      <c r="BK222" s="227">
        <f>ROUND(I222*H222,2)</f>
        <v>0</v>
      </c>
      <c r="BL222" s="19" t="s">
        <v>1193</v>
      </c>
      <c r="BM222" s="226" t="s">
        <v>6461</v>
      </c>
    </row>
    <row r="223" s="2" customFormat="1">
      <c r="A223" s="40"/>
      <c r="B223" s="41"/>
      <c r="C223" s="42"/>
      <c r="D223" s="228" t="s">
        <v>189</v>
      </c>
      <c r="E223" s="42"/>
      <c r="F223" s="229" t="s">
        <v>6460</v>
      </c>
      <c r="G223" s="42"/>
      <c r="H223" s="42"/>
      <c r="I223" s="230"/>
      <c r="J223" s="42"/>
      <c r="K223" s="42"/>
      <c r="L223" s="46"/>
      <c r="M223" s="231"/>
      <c r="N223" s="232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189</v>
      </c>
      <c r="AU223" s="19" t="s">
        <v>82</v>
      </c>
    </row>
    <row r="224" s="12" customFormat="1" ht="25.92" customHeight="1">
      <c r="A224" s="12"/>
      <c r="B224" s="199"/>
      <c r="C224" s="200"/>
      <c r="D224" s="201" t="s">
        <v>71</v>
      </c>
      <c r="E224" s="202" t="s">
        <v>6462</v>
      </c>
      <c r="F224" s="202" t="s">
        <v>6463</v>
      </c>
      <c r="G224" s="200"/>
      <c r="H224" s="200"/>
      <c r="I224" s="203"/>
      <c r="J224" s="204">
        <f>BK224</f>
        <v>0</v>
      </c>
      <c r="K224" s="200"/>
      <c r="L224" s="205"/>
      <c r="M224" s="206"/>
      <c r="N224" s="207"/>
      <c r="O224" s="207"/>
      <c r="P224" s="208">
        <f>SUM(P225:P246)</f>
        <v>0</v>
      </c>
      <c r="Q224" s="207"/>
      <c r="R224" s="208">
        <f>SUM(R225:R246)</f>
        <v>0</v>
      </c>
      <c r="S224" s="207"/>
      <c r="T224" s="209">
        <f>SUM(T225:T246)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0" t="s">
        <v>80</v>
      </c>
      <c r="AT224" s="211" t="s">
        <v>71</v>
      </c>
      <c r="AU224" s="211" t="s">
        <v>72</v>
      </c>
      <c r="AY224" s="210" t="s">
        <v>180</v>
      </c>
      <c r="BK224" s="212">
        <f>SUM(BK225:BK246)</f>
        <v>0</v>
      </c>
    </row>
    <row r="225" s="2" customFormat="1" ht="33" customHeight="1">
      <c r="A225" s="40"/>
      <c r="B225" s="41"/>
      <c r="C225" s="215" t="s">
        <v>1529</v>
      </c>
      <c r="D225" s="215" t="s">
        <v>182</v>
      </c>
      <c r="E225" s="216" t="s">
        <v>6464</v>
      </c>
      <c r="F225" s="217" t="s">
        <v>6465</v>
      </c>
      <c r="G225" s="218" t="s">
        <v>6278</v>
      </c>
      <c r="H225" s="219">
        <v>5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43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1193</v>
      </c>
      <c r="AT225" s="226" t="s">
        <v>182</v>
      </c>
      <c r="AU225" s="226" t="s">
        <v>80</v>
      </c>
      <c r="AY225" s="19" t="s">
        <v>180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1193</v>
      </c>
      <c r="BM225" s="226" t="s">
        <v>6466</v>
      </c>
    </row>
    <row r="226" s="2" customFormat="1">
      <c r="A226" s="40"/>
      <c r="B226" s="41"/>
      <c r="C226" s="42"/>
      <c r="D226" s="228" t="s">
        <v>189</v>
      </c>
      <c r="E226" s="42"/>
      <c r="F226" s="229" t="s">
        <v>6467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189</v>
      </c>
      <c r="AU226" s="19" t="s">
        <v>80</v>
      </c>
    </row>
    <row r="227" s="2" customFormat="1" ht="21.75" customHeight="1">
      <c r="A227" s="40"/>
      <c r="B227" s="41"/>
      <c r="C227" s="215" t="s">
        <v>1539</v>
      </c>
      <c r="D227" s="215" t="s">
        <v>182</v>
      </c>
      <c r="E227" s="216" t="s">
        <v>6468</v>
      </c>
      <c r="F227" s="217" t="s">
        <v>6469</v>
      </c>
      <c r="G227" s="218" t="s">
        <v>6278</v>
      </c>
      <c r="H227" s="219">
        <v>16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43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1193</v>
      </c>
      <c r="AT227" s="226" t="s">
        <v>182</v>
      </c>
      <c r="AU227" s="226" t="s">
        <v>80</v>
      </c>
      <c r="AY227" s="19" t="s">
        <v>180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1193</v>
      </c>
      <c r="BM227" s="226" t="s">
        <v>6470</v>
      </c>
    </row>
    <row r="228" s="2" customFormat="1">
      <c r="A228" s="40"/>
      <c r="B228" s="41"/>
      <c r="C228" s="42"/>
      <c r="D228" s="228" t="s">
        <v>189</v>
      </c>
      <c r="E228" s="42"/>
      <c r="F228" s="229" t="s">
        <v>6471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189</v>
      </c>
      <c r="AU228" s="19" t="s">
        <v>80</v>
      </c>
    </row>
    <row r="229" s="2" customFormat="1" ht="44.25" customHeight="1">
      <c r="A229" s="40"/>
      <c r="B229" s="41"/>
      <c r="C229" s="215" t="s">
        <v>1548</v>
      </c>
      <c r="D229" s="215" t="s">
        <v>182</v>
      </c>
      <c r="E229" s="216" t="s">
        <v>6472</v>
      </c>
      <c r="F229" s="217" t="s">
        <v>6473</v>
      </c>
      <c r="G229" s="218" t="s">
        <v>6278</v>
      </c>
      <c r="H229" s="219">
        <v>1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43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1193</v>
      </c>
      <c r="AT229" s="226" t="s">
        <v>182</v>
      </c>
      <c r="AU229" s="226" t="s">
        <v>80</v>
      </c>
      <c r="AY229" s="19" t="s">
        <v>180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1193</v>
      </c>
      <c r="BM229" s="226" t="s">
        <v>6474</v>
      </c>
    </row>
    <row r="230" s="2" customFormat="1">
      <c r="A230" s="40"/>
      <c r="B230" s="41"/>
      <c r="C230" s="42"/>
      <c r="D230" s="228" t="s">
        <v>189</v>
      </c>
      <c r="E230" s="42"/>
      <c r="F230" s="229" t="s">
        <v>6475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189</v>
      </c>
      <c r="AU230" s="19" t="s">
        <v>80</v>
      </c>
    </row>
    <row r="231" s="2" customFormat="1" ht="16.5" customHeight="1">
      <c r="A231" s="40"/>
      <c r="B231" s="41"/>
      <c r="C231" s="215" t="s">
        <v>1555</v>
      </c>
      <c r="D231" s="215" t="s">
        <v>182</v>
      </c>
      <c r="E231" s="216" t="s">
        <v>6476</v>
      </c>
      <c r="F231" s="217" t="s">
        <v>6477</v>
      </c>
      <c r="G231" s="218" t="s">
        <v>6278</v>
      </c>
      <c r="H231" s="219">
        <v>3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43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1193</v>
      </c>
      <c r="AT231" s="226" t="s">
        <v>182</v>
      </c>
      <c r="AU231" s="226" t="s">
        <v>80</v>
      </c>
      <c r="AY231" s="19" t="s">
        <v>180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1193</v>
      </c>
      <c r="BM231" s="226" t="s">
        <v>6478</v>
      </c>
    </row>
    <row r="232" s="2" customFormat="1">
      <c r="A232" s="40"/>
      <c r="B232" s="41"/>
      <c r="C232" s="42"/>
      <c r="D232" s="228" t="s">
        <v>189</v>
      </c>
      <c r="E232" s="42"/>
      <c r="F232" s="229" t="s">
        <v>6477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189</v>
      </c>
      <c r="AU232" s="19" t="s">
        <v>80</v>
      </c>
    </row>
    <row r="233" s="2" customFormat="1" ht="16.5" customHeight="1">
      <c r="A233" s="40"/>
      <c r="B233" s="41"/>
      <c r="C233" s="215" t="s">
        <v>1564</v>
      </c>
      <c r="D233" s="215" t="s">
        <v>182</v>
      </c>
      <c r="E233" s="216" t="s">
        <v>6479</v>
      </c>
      <c r="F233" s="217" t="s">
        <v>6480</v>
      </c>
      <c r="G233" s="218" t="s">
        <v>6278</v>
      </c>
      <c r="H233" s="219">
        <v>1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43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1193</v>
      </c>
      <c r="AT233" s="226" t="s">
        <v>182</v>
      </c>
      <c r="AU233" s="226" t="s">
        <v>80</v>
      </c>
      <c r="AY233" s="19" t="s">
        <v>180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1193</v>
      </c>
      <c r="BM233" s="226" t="s">
        <v>6481</v>
      </c>
    </row>
    <row r="234" s="2" customFormat="1">
      <c r="A234" s="40"/>
      <c r="B234" s="41"/>
      <c r="C234" s="42"/>
      <c r="D234" s="228" t="s">
        <v>189</v>
      </c>
      <c r="E234" s="42"/>
      <c r="F234" s="229" t="s">
        <v>6480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189</v>
      </c>
      <c r="AU234" s="19" t="s">
        <v>80</v>
      </c>
    </row>
    <row r="235" s="2" customFormat="1" ht="16.5" customHeight="1">
      <c r="A235" s="40"/>
      <c r="B235" s="41"/>
      <c r="C235" s="215" t="s">
        <v>1575</v>
      </c>
      <c r="D235" s="215" t="s">
        <v>182</v>
      </c>
      <c r="E235" s="216" t="s">
        <v>6482</v>
      </c>
      <c r="F235" s="217" t="s">
        <v>6483</v>
      </c>
      <c r="G235" s="218" t="s">
        <v>6278</v>
      </c>
      <c r="H235" s="219">
        <v>1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43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1193</v>
      </c>
      <c r="AT235" s="226" t="s">
        <v>182</v>
      </c>
      <c r="AU235" s="226" t="s">
        <v>80</v>
      </c>
      <c r="AY235" s="19" t="s">
        <v>180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1193</v>
      </c>
      <c r="BM235" s="226" t="s">
        <v>6484</v>
      </c>
    </row>
    <row r="236" s="2" customFormat="1">
      <c r="A236" s="40"/>
      <c r="B236" s="41"/>
      <c r="C236" s="42"/>
      <c r="D236" s="228" t="s">
        <v>189</v>
      </c>
      <c r="E236" s="42"/>
      <c r="F236" s="229" t="s">
        <v>6485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189</v>
      </c>
      <c r="AU236" s="19" t="s">
        <v>80</v>
      </c>
    </row>
    <row r="237" s="2" customFormat="1" ht="16.5" customHeight="1">
      <c r="A237" s="40"/>
      <c r="B237" s="41"/>
      <c r="C237" s="215" t="s">
        <v>1584</v>
      </c>
      <c r="D237" s="215" t="s">
        <v>182</v>
      </c>
      <c r="E237" s="216" t="s">
        <v>6486</v>
      </c>
      <c r="F237" s="217" t="s">
        <v>6487</v>
      </c>
      <c r="G237" s="218" t="s">
        <v>6278</v>
      </c>
      <c r="H237" s="219">
        <v>1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43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1193</v>
      </c>
      <c r="AT237" s="226" t="s">
        <v>182</v>
      </c>
      <c r="AU237" s="226" t="s">
        <v>80</v>
      </c>
      <c r="AY237" s="19" t="s">
        <v>180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1193</v>
      </c>
      <c r="BM237" s="226" t="s">
        <v>6488</v>
      </c>
    </row>
    <row r="238" s="2" customFormat="1">
      <c r="A238" s="40"/>
      <c r="B238" s="41"/>
      <c r="C238" s="42"/>
      <c r="D238" s="228" t="s">
        <v>189</v>
      </c>
      <c r="E238" s="42"/>
      <c r="F238" s="229" t="s">
        <v>6487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189</v>
      </c>
      <c r="AU238" s="19" t="s">
        <v>80</v>
      </c>
    </row>
    <row r="239" s="2" customFormat="1" ht="16.5" customHeight="1">
      <c r="A239" s="40"/>
      <c r="B239" s="41"/>
      <c r="C239" s="215" t="s">
        <v>1594</v>
      </c>
      <c r="D239" s="215" t="s">
        <v>182</v>
      </c>
      <c r="E239" s="216" t="s">
        <v>6489</v>
      </c>
      <c r="F239" s="217" t="s">
        <v>6490</v>
      </c>
      <c r="G239" s="218" t="s">
        <v>6278</v>
      </c>
      <c r="H239" s="219">
        <v>5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43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1193</v>
      </c>
      <c r="AT239" s="226" t="s">
        <v>182</v>
      </c>
      <c r="AU239" s="226" t="s">
        <v>80</v>
      </c>
      <c r="AY239" s="19" t="s">
        <v>180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1193</v>
      </c>
      <c r="BM239" s="226" t="s">
        <v>6491</v>
      </c>
    </row>
    <row r="240" s="2" customFormat="1">
      <c r="A240" s="40"/>
      <c r="B240" s="41"/>
      <c r="C240" s="42"/>
      <c r="D240" s="228" t="s">
        <v>189</v>
      </c>
      <c r="E240" s="42"/>
      <c r="F240" s="229" t="s">
        <v>6490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189</v>
      </c>
      <c r="AU240" s="19" t="s">
        <v>80</v>
      </c>
    </row>
    <row r="241" s="2" customFormat="1" ht="16.5" customHeight="1">
      <c r="A241" s="40"/>
      <c r="B241" s="41"/>
      <c r="C241" s="215" t="s">
        <v>1604</v>
      </c>
      <c r="D241" s="215" t="s">
        <v>182</v>
      </c>
      <c r="E241" s="216" t="s">
        <v>6492</v>
      </c>
      <c r="F241" s="217" t="s">
        <v>6493</v>
      </c>
      <c r="G241" s="218" t="s">
        <v>6278</v>
      </c>
      <c r="H241" s="219">
        <v>49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43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1193</v>
      </c>
      <c r="AT241" s="226" t="s">
        <v>182</v>
      </c>
      <c r="AU241" s="226" t="s">
        <v>80</v>
      </c>
      <c r="AY241" s="19" t="s">
        <v>180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1193</v>
      </c>
      <c r="BM241" s="226" t="s">
        <v>6494</v>
      </c>
    </row>
    <row r="242" s="2" customFormat="1">
      <c r="A242" s="40"/>
      <c r="B242" s="41"/>
      <c r="C242" s="42"/>
      <c r="D242" s="228" t="s">
        <v>189</v>
      </c>
      <c r="E242" s="42"/>
      <c r="F242" s="229" t="s">
        <v>6493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189</v>
      </c>
      <c r="AU242" s="19" t="s">
        <v>80</v>
      </c>
    </row>
    <row r="243" s="2" customFormat="1" ht="16.5" customHeight="1">
      <c r="A243" s="40"/>
      <c r="B243" s="41"/>
      <c r="C243" s="215" t="s">
        <v>1611</v>
      </c>
      <c r="D243" s="215" t="s">
        <v>182</v>
      </c>
      <c r="E243" s="216" t="s">
        <v>6495</v>
      </c>
      <c r="F243" s="217" t="s">
        <v>6496</v>
      </c>
      <c r="G243" s="218" t="s">
        <v>6278</v>
      </c>
      <c r="H243" s="219">
        <v>7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43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1193</v>
      </c>
      <c r="AT243" s="226" t="s">
        <v>182</v>
      </c>
      <c r="AU243" s="226" t="s">
        <v>80</v>
      </c>
      <c r="AY243" s="19" t="s">
        <v>180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1193</v>
      </c>
      <c r="BM243" s="226" t="s">
        <v>6497</v>
      </c>
    </row>
    <row r="244" s="2" customFormat="1">
      <c r="A244" s="40"/>
      <c r="B244" s="41"/>
      <c r="C244" s="42"/>
      <c r="D244" s="228" t="s">
        <v>189</v>
      </c>
      <c r="E244" s="42"/>
      <c r="F244" s="229" t="s">
        <v>6496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189</v>
      </c>
      <c r="AU244" s="19" t="s">
        <v>80</v>
      </c>
    </row>
    <row r="245" s="2" customFormat="1" ht="16.5" customHeight="1">
      <c r="A245" s="40"/>
      <c r="B245" s="41"/>
      <c r="C245" s="215" t="s">
        <v>1618</v>
      </c>
      <c r="D245" s="215" t="s">
        <v>182</v>
      </c>
      <c r="E245" s="216" t="s">
        <v>6498</v>
      </c>
      <c r="F245" s="217" t="s">
        <v>6499</v>
      </c>
      <c r="G245" s="218" t="s">
        <v>754</v>
      </c>
      <c r="H245" s="219">
        <v>35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43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1193</v>
      </c>
      <c r="AT245" s="226" t="s">
        <v>182</v>
      </c>
      <c r="AU245" s="226" t="s">
        <v>80</v>
      </c>
      <c r="AY245" s="19" t="s">
        <v>180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1193</v>
      </c>
      <c r="BM245" s="226" t="s">
        <v>6500</v>
      </c>
    </row>
    <row r="246" s="2" customFormat="1">
      <c r="A246" s="40"/>
      <c r="B246" s="41"/>
      <c r="C246" s="42"/>
      <c r="D246" s="228" t="s">
        <v>189</v>
      </c>
      <c r="E246" s="42"/>
      <c r="F246" s="229" t="s">
        <v>6499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189</v>
      </c>
      <c r="AU246" s="19" t="s">
        <v>80</v>
      </c>
    </row>
    <row r="247" s="12" customFormat="1" ht="25.92" customHeight="1">
      <c r="A247" s="12"/>
      <c r="B247" s="199"/>
      <c r="C247" s="200"/>
      <c r="D247" s="201" t="s">
        <v>71</v>
      </c>
      <c r="E247" s="202" t="s">
        <v>6501</v>
      </c>
      <c r="F247" s="202" t="s">
        <v>6502</v>
      </c>
      <c r="G247" s="200"/>
      <c r="H247" s="200"/>
      <c r="I247" s="203"/>
      <c r="J247" s="204">
        <f>BK247</f>
        <v>0</v>
      </c>
      <c r="K247" s="200"/>
      <c r="L247" s="205"/>
      <c r="M247" s="206"/>
      <c r="N247" s="207"/>
      <c r="O247" s="207"/>
      <c r="P247" s="208">
        <f>SUM(P248:P261)</f>
        <v>0</v>
      </c>
      <c r="Q247" s="207"/>
      <c r="R247" s="208">
        <f>SUM(R248:R261)</f>
        <v>0</v>
      </c>
      <c r="S247" s="207"/>
      <c r="T247" s="209">
        <f>SUM(T248:T261)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0" t="s">
        <v>80</v>
      </c>
      <c r="AT247" s="211" t="s">
        <v>71</v>
      </c>
      <c r="AU247" s="211" t="s">
        <v>72</v>
      </c>
      <c r="AY247" s="210" t="s">
        <v>180</v>
      </c>
      <c r="BK247" s="212">
        <f>SUM(BK248:BK261)</f>
        <v>0</v>
      </c>
    </row>
    <row r="248" s="2" customFormat="1" ht="16.5" customHeight="1">
      <c r="A248" s="40"/>
      <c r="B248" s="41"/>
      <c r="C248" s="215" t="s">
        <v>1629</v>
      </c>
      <c r="D248" s="215" t="s">
        <v>182</v>
      </c>
      <c r="E248" s="216" t="s">
        <v>6503</v>
      </c>
      <c r="F248" s="217" t="s">
        <v>6504</v>
      </c>
      <c r="G248" s="218" t="s">
        <v>754</v>
      </c>
      <c r="H248" s="219">
        <v>1450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43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187</v>
      </c>
      <c r="AT248" s="226" t="s">
        <v>182</v>
      </c>
      <c r="AU248" s="226" t="s">
        <v>80</v>
      </c>
      <c r="AY248" s="19" t="s">
        <v>180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187</v>
      </c>
      <c r="BM248" s="226" t="s">
        <v>6505</v>
      </c>
    </row>
    <row r="249" s="2" customFormat="1">
      <c r="A249" s="40"/>
      <c r="B249" s="41"/>
      <c r="C249" s="42"/>
      <c r="D249" s="228" t="s">
        <v>189</v>
      </c>
      <c r="E249" s="42"/>
      <c r="F249" s="229" t="s">
        <v>6504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189</v>
      </c>
      <c r="AU249" s="19" t="s">
        <v>80</v>
      </c>
    </row>
    <row r="250" s="2" customFormat="1" ht="16.5" customHeight="1">
      <c r="A250" s="40"/>
      <c r="B250" s="41"/>
      <c r="C250" s="215" t="s">
        <v>1639</v>
      </c>
      <c r="D250" s="215" t="s">
        <v>182</v>
      </c>
      <c r="E250" s="216" t="s">
        <v>6506</v>
      </c>
      <c r="F250" s="217" t="s">
        <v>6507</v>
      </c>
      <c r="G250" s="218" t="s">
        <v>754</v>
      </c>
      <c r="H250" s="219">
        <v>280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43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187</v>
      </c>
      <c r="AT250" s="226" t="s">
        <v>182</v>
      </c>
      <c r="AU250" s="226" t="s">
        <v>80</v>
      </c>
      <c r="AY250" s="19" t="s">
        <v>180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187</v>
      </c>
      <c r="BM250" s="226" t="s">
        <v>6508</v>
      </c>
    </row>
    <row r="251" s="2" customFormat="1">
      <c r="A251" s="40"/>
      <c r="B251" s="41"/>
      <c r="C251" s="42"/>
      <c r="D251" s="228" t="s">
        <v>189</v>
      </c>
      <c r="E251" s="42"/>
      <c r="F251" s="229" t="s">
        <v>6507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189</v>
      </c>
      <c r="AU251" s="19" t="s">
        <v>80</v>
      </c>
    </row>
    <row r="252" s="2" customFormat="1" ht="16.5" customHeight="1">
      <c r="A252" s="40"/>
      <c r="B252" s="41"/>
      <c r="C252" s="215" t="s">
        <v>1645</v>
      </c>
      <c r="D252" s="215" t="s">
        <v>182</v>
      </c>
      <c r="E252" s="216" t="s">
        <v>6509</v>
      </c>
      <c r="F252" s="217" t="s">
        <v>6510</v>
      </c>
      <c r="G252" s="218" t="s">
        <v>6278</v>
      </c>
      <c r="H252" s="219">
        <v>338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43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187</v>
      </c>
      <c r="AT252" s="226" t="s">
        <v>182</v>
      </c>
      <c r="AU252" s="226" t="s">
        <v>80</v>
      </c>
      <c r="AY252" s="19" t="s">
        <v>180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187</v>
      </c>
      <c r="BM252" s="226" t="s">
        <v>6511</v>
      </c>
    </row>
    <row r="253" s="2" customFormat="1">
      <c r="A253" s="40"/>
      <c r="B253" s="41"/>
      <c r="C253" s="42"/>
      <c r="D253" s="228" t="s">
        <v>189</v>
      </c>
      <c r="E253" s="42"/>
      <c r="F253" s="229" t="s">
        <v>6510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189</v>
      </c>
      <c r="AU253" s="19" t="s">
        <v>80</v>
      </c>
    </row>
    <row r="254" s="2" customFormat="1" ht="16.5" customHeight="1">
      <c r="A254" s="40"/>
      <c r="B254" s="41"/>
      <c r="C254" s="215" t="s">
        <v>1653</v>
      </c>
      <c r="D254" s="215" t="s">
        <v>182</v>
      </c>
      <c r="E254" s="216" t="s">
        <v>6512</v>
      </c>
      <c r="F254" s="217" t="s">
        <v>6513</v>
      </c>
      <c r="G254" s="218" t="s">
        <v>6278</v>
      </c>
      <c r="H254" s="219">
        <v>5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43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187</v>
      </c>
      <c r="AT254" s="226" t="s">
        <v>182</v>
      </c>
      <c r="AU254" s="226" t="s">
        <v>80</v>
      </c>
      <c r="AY254" s="19" t="s">
        <v>180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187</v>
      </c>
      <c r="BM254" s="226" t="s">
        <v>6514</v>
      </c>
    </row>
    <row r="255" s="2" customFormat="1">
      <c r="A255" s="40"/>
      <c r="B255" s="41"/>
      <c r="C255" s="42"/>
      <c r="D255" s="228" t="s">
        <v>189</v>
      </c>
      <c r="E255" s="42"/>
      <c r="F255" s="229" t="s">
        <v>6513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189</v>
      </c>
      <c r="AU255" s="19" t="s">
        <v>80</v>
      </c>
    </row>
    <row r="256" s="2" customFormat="1" ht="16.5" customHeight="1">
      <c r="A256" s="40"/>
      <c r="B256" s="41"/>
      <c r="C256" s="215" t="s">
        <v>1664</v>
      </c>
      <c r="D256" s="215" t="s">
        <v>182</v>
      </c>
      <c r="E256" s="216" t="s">
        <v>6515</v>
      </c>
      <c r="F256" s="217" t="s">
        <v>6516</v>
      </c>
      <c r="G256" s="218" t="s">
        <v>6278</v>
      </c>
      <c r="H256" s="219">
        <v>25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43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187</v>
      </c>
      <c r="AT256" s="226" t="s">
        <v>182</v>
      </c>
      <c r="AU256" s="226" t="s">
        <v>80</v>
      </c>
      <c r="AY256" s="19" t="s">
        <v>180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187</v>
      </c>
      <c r="BM256" s="226" t="s">
        <v>6517</v>
      </c>
    </row>
    <row r="257" s="2" customFormat="1">
      <c r="A257" s="40"/>
      <c r="B257" s="41"/>
      <c r="C257" s="42"/>
      <c r="D257" s="228" t="s">
        <v>189</v>
      </c>
      <c r="E257" s="42"/>
      <c r="F257" s="229" t="s">
        <v>6518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189</v>
      </c>
      <c r="AU257" s="19" t="s">
        <v>80</v>
      </c>
    </row>
    <row r="258" s="2" customFormat="1" ht="16.5" customHeight="1">
      <c r="A258" s="40"/>
      <c r="B258" s="41"/>
      <c r="C258" s="215" t="s">
        <v>1674</v>
      </c>
      <c r="D258" s="215" t="s">
        <v>182</v>
      </c>
      <c r="E258" s="216" t="s">
        <v>6519</v>
      </c>
      <c r="F258" s="217" t="s">
        <v>6520</v>
      </c>
      <c r="G258" s="218" t="s">
        <v>6278</v>
      </c>
      <c r="H258" s="219">
        <v>74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43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187</v>
      </c>
      <c r="AT258" s="226" t="s">
        <v>182</v>
      </c>
      <c r="AU258" s="226" t="s">
        <v>80</v>
      </c>
      <c r="AY258" s="19" t="s">
        <v>180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187</v>
      </c>
      <c r="BM258" s="226" t="s">
        <v>6521</v>
      </c>
    </row>
    <row r="259" s="2" customFormat="1">
      <c r="A259" s="40"/>
      <c r="B259" s="41"/>
      <c r="C259" s="42"/>
      <c r="D259" s="228" t="s">
        <v>189</v>
      </c>
      <c r="E259" s="42"/>
      <c r="F259" s="229" t="s">
        <v>6522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189</v>
      </c>
      <c r="AU259" s="19" t="s">
        <v>80</v>
      </c>
    </row>
    <row r="260" s="2" customFormat="1" ht="16.5" customHeight="1">
      <c r="A260" s="40"/>
      <c r="B260" s="41"/>
      <c r="C260" s="215" t="s">
        <v>1690</v>
      </c>
      <c r="D260" s="215" t="s">
        <v>182</v>
      </c>
      <c r="E260" s="216" t="s">
        <v>6523</v>
      </c>
      <c r="F260" s="217" t="s">
        <v>6524</v>
      </c>
      <c r="G260" s="218" t="s">
        <v>6278</v>
      </c>
      <c r="H260" s="219">
        <v>5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43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187</v>
      </c>
      <c r="AT260" s="226" t="s">
        <v>182</v>
      </c>
      <c r="AU260" s="226" t="s">
        <v>80</v>
      </c>
      <c r="AY260" s="19" t="s">
        <v>180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187</v>
      </c>
      <c r="BM260" s="226" t="s">
        <v>6525</v>
      </c>
    </row>
    <row r="261" s="2" customFormat="1">
      <c r="A261" s="40"/>
      <c r="B261" s="41"/>
      <c r="C261" s="42"/>
      <c r="D261" s="228" t="s">
        <v>189</v>
      </c>
      <c r="E261" s="42"/>
      <c r="F261" s="229" t="s">
        <v>6524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189</v>
      </c>
      <c r="AU261" s="19" t="s">
        <v>80</v>
      </c>
    </row>
    <row r="262" s="12" customFormat="1" ht="25.92" customHeight="1">
      <c r="A262" s="12"/>
      <c r="B262" s="199"/>
      <c r="C262" s="200"/>
      <c r="D262" s="201" t="s">
        <v>71</v>
      </c>
      <c r="E262" s="202" t="s">
        <v>6526</v>
      </c>
      <c r="F262" s="202" t="s">
        <v>6527</v>
      </c>
      <c r="G262" s="200"/>
      <c r="H262" s="200"/>
      <c r="I262" s="203"/>
      <c r="J262" s="204">
        <f>BK262</f>
        <v>0</v>
      </c>
      <c r="K262" s="200"/>
      <c r="L262" s="205"/>
      <c r="M262" s="206"/>
      <c r="N262" s="207"/>
      <c r="O262" s="207"/>
      <c r="P262" s="208">
        <f>SUM(P263:P270)</f>
        <v>0</v>
      </c>
      <c r="Q262" s="207"/>
      <c r="R262" s="208">
        <f>SUM(R263:R270)</f>
        <v>0</v>
      </c>
      <c r="S262" s="207"/>
      <c r="T262" s="209">
        <f>SUM(T263:T270)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0" t="s">
        <v>80</v>
      </c>
      <c r="AT262" s="211" t="s">
        <v>71</v>
      </c>
      <c r="AU262" s="211" t="s">
        <v>72</v>
      </c>
      <c r="AY262" s="210" t="s">
        <v>180</v>
      </c>
      <c r="BK262" s="212">
        <f>SUM(BK263:BK270)</f>
        <v>0</v>
      </c>
    </row>
    <row r="263" s="2" customFormat="1" ht="16.5" customHeight="1">
      <c r="A263" s="40"/>
      <c r="B263" s="41"/>
      <c r="C263" s="215" t="s">
        <v>240</v>
      </c>
      <c r="D263" s="215" t="s">
        <v>182</v>
      </c>
      <c r="E263" s="216" t="s">
        <v>6528</v>
      </c>
      <c r="F263" s="217" t="s">
        <v>6529</v>
      </c>
      <c r="G263" s="218" t="s">
        <v>754</v>
      </c>
      <c r="H263" s="219">
        <v>10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43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1193</v>
      </c>
      <c r="AT263" s="226" t="s">
        <v>182</v>
      </c>
      <c r="AU263" s="226" t="s">
        <v>80</v>
      </c>
      <c r="AY263" s="19" t="s">
        <v>180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1193</v>
      </c>
      <c r="BM263" s="226" t="s">
        <v>6530</v>
      </c>
    </row>
    <row r="264" s="2" customFormat="1">
      <c r="A264" s="40"/>
      <c r="B264" s="41"/>
      <c r="C264" s="42"/>
      <c r="D264" s="228" t="s">
        <v>189</v>
      </c>
      <c r="E264" s="42"/>
      <c r="F264" s="229" t="s">
        <v>6529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189</v>
      </c>
      <c r="AU264" s="19" t="s">
        <v>80</v>
      </c>
    </row>
    <row r="265" s="2" customFormat="1" ht="16.5" customHeight="1">
      <c r="A265" s="40"/>
      <c r="B265" s="41"/>
      <c r="C265" s="215" t="s">
        <v>247</v>
      </c>
      <c r="D265" s="215" t="s">
        <v>182</v>
      </c>
      <c r="E265" s="216" t="s">
        <v>6531</v>
      </c>
      <c r="F265" s="217" t="s">
        <v>6532</v>
      </c>
      <c r="G265" s="218" t="s">
        <v>754</v>
      </c>
      <c r="H265" s="219">
        <v>70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43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1193</v>
      </c>
      <c r="AT265" s="226" t="s">
        <v>182</v>
      </c>
      <c r="AU265" s="226" t="s">
        <v>80</v>
      </c>
      <c r="AY265" s="19" t="s">
        <v>180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1193</v>
      </c>
      <c r="BM265" s="226" t="s">
        <v>6533</v>
      </c>
    </row>
    <row r="266" s="2" customFormat="1">
      <c r="A266" s="40"/>
      <c r="B266" s="41"/>
      <c r="C266" s="42"/>
      <c r="D266" s="228" t="s">
        <v>189</v>
      </c>
      <c r="E266" s="42"/>
      <c r="F266" s="229" t="s">
        <v>6532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189</v>
      </c>
      <c r="AU266" s="19" t="s">
        <v>80</v>
      </c>
    </row>
    <row r="267" s="2" customFormat="1" ht="16.5" customHeight="1">
      <c r="A267" s="40"/>
      <c r="B267" s="41"/>
      <c r="C267" s="215" t="s">
        <v>257</v>
      </c>
      <c r="D267" s="215" t="s">
        <v>182</v>
      </c>
      <c r="E267" s="216" t="s">
        <v>6534</v>
      </c>
      <c r="F267" s="217" t="s">
        <v>6535</v>
      </c>
      <c r="G267" s="218" t="s">
        <v>754</v>
      </c>
      <c r="H267" s="219">
        <v>140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43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1193</v>
      </c>
      <c r="AT267" s="226" t="s">
        <v>182</v>
      </c>
      <c r="AU267" s="226" t="s">
        <v>80</v>
      </c>
      <c r="AY267" s="19" t="s">
        <v>180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1193</v>
      </c>
      <c r="BM267" s="226" t="s">
        <v>6536</v>
      </c>
    </row>
    <row r="268" s="2" customFormat="1">
      <c r="A268" s="40"/>
      <c r="B268" s="41"/>
      <c r="C268" s="42"/>
      <c r="D268" s="228" t="s">
        <v>189</v>
      </c>
      <c r="E268" s="42"/>
      <c r="F268" s="229" t="s">
        <v>6535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189</v>
      </c>
      <c r="AU268" s="19" t="s">
        <v>80</v>
      </c>
    </row>
    <row r="269" s="2" customFormat="1" ht="16.5" customHeight="1">
      <c r="A269" s="40"/>
      <c r="B269" s="41"/>
      <c r="C269" s="215" t="s">
        <v>263</v>
      </c>
      <c r="D269" s="215" t="s">
        <v>182</v>
      </c>
      <c r="E269" s="216" t="s">
        <v>6537</v>
      </c>
      <c r="F269" s="217" t="s">
        <v>6538</v>
      </c>
      <c r="G269" s="218" t="s">
        <v>754</v>
      </c>
      <c r="H269" s="219">
        <v>40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43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1193</v>
      </c>
      <c r="AT269" s="226" t="s">
        <v>182</v>
      </c>
      <c r="AU269" s="226" t="s">
        <v>80</v>
      </c>
      <c r="AY269" s="19" t="s">
        <v>180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1193</v>
      </c>
      <c r="BM269" s="226" t="s">
        <v>6539</v>
      </c>
    </row>
    <row r="270" s="2" customFormat="1">
      <c r="A270" s="40"/>
      <c r="B270" s="41"/>
      <c r="C270" s="42"/>
      <c r="D270" s="228" t="s">
        <v>189</v>
      </c>
      <c r="E270" s="42"/>
      <c r="F270" s="229" t="s">
        <v>6538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189</v>
      </c>
      <c r="AU270" s="19" t="s">
        <v>80</v>
      </c>
    </row>
    <row r="271" s="12" customFormat="1" ht="25.92" customHeight="1">
      <c r="A271" s="12"/>
      <c r="B271" s="199"/>
      <c r="C271" s="200"/>
      <c r="D271" s="201" t="s">
        <v>71</v>
      </c>
      <c r="E271" s="202" t="s">
        <v>6540</v>
      </c>
      <c r="F271" s="202" t="s">
        <v>6541</v>
      </c>
      <c r="G271" s="200"/>
      <c r="H271" s="200"/>
      <c r="I271" s="203"/>
      <c r="J271" s="204">
        <f>BK271</f>
        <v>0</v>
      </c>
      <c r="K271" s="200"/>
      <c r="L271" s="205"/>
      <c r="M271" s="206"/>
      <c r="N271" s="207"/>
      <c r="O271" s="207"/>
      <c r="P271" s="208">
        <f>SUM(P272:P281)</f>
        <v>0</v>
      </c>
      <c r="Q271" s="207"/>
      <c r="R271" s="208">
        <f>SUM(R272:R281)</f>
        <v>0</v>
      </c>
      <c r="S271" s="207"/>
      <c r="T271" s="209">
        <f>SUM(T272:T281)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0" t="s">
        <v>80</v>
      </c>
      <c r="AT271" s="211" t="s">
        <v>71</v>
      </c>
      <c r="AU271" s="211" t="s">
        <v>72</v>
      </c>
      <c r="AY271" s="210" t="s">
        <v>180</v>
      </c>
      <c r="BK271" s="212">
        <f>SUM(BK272:BK281)</f>
        <v>0</v>
      </c>
    </row>
    <row r="272" s="2" customFormat="1" ht="16.5" customHeight="1">
      <c r="A272" s="40"/>
      <c r="B272" s="41"/>
      <c r="C272" s="215" t="s">
        <v>1703</v>
      </c>
      <c r="D272" s="215" t="s">
        <v>182</v>
      </c>
      <c r="E272" s="216" t="s">
        <v>6542</v>
      </c>
      <c r="F272" s="217" t="s">
        <v>6543</v>
      </c>
      <c r="G272" s="218" t="s">
        <v>754</v>
      </c>
      <c r="H272" s="219">
        <v>35</v>
      </c>
      <c r="I272" s="220"/>
      <c r="J272" s="221">
        <f>ROUND(I272*H272,2)</f>
        <v>0</v>
      </c>
      <c r="K272" s="217" t="s">
        <v>19</v>
      </c>
      <c r="L272" s="46"/>
      <c r="M272" s="222" t="s">
        <v>19</v>
      </c>
      <c r="N272" s="223" t="s">
        <v>43</v>
      </c>
      <c r="O272" s="86"/>
      <c r="P272" s="224">
        <f>O272*H272</f>
        <v>0</v>
      </c>
      <c r="Q272" s="224">
        <v>0</v>
      </c>
      <c r="R272" s="224">
        <f>Q272*H272</f>
        <v>0</v>
      </c>
      <c r="S272" s="224">
        <v>0</v>
      </c>
      <c r="T272" s="225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6" t="s">
        <v>187</v>
      </c>
      <c r="AT272" s="226" t="s">
        <v>182</v>
      </c>
      <c r="AU272" s="226" t="s">
        <v>80</v>
      </c>
      <c r="AY272" s="19" t="s">
        <v>180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19" t="s">
        <v>80</v>
      </c>
      <c r="BK272" s="227">
        <f>ROUND(I272*H272,2)</f>
        <v>0</v>
      </c>
      <c r="BL272" s="19" t="s">
        <v>187</v>
      </c>
      <c r="BM272" s="226" t="s">
        <v>6544</v>
      </c>
    </row>
    <row r="273" s="2" customFormat="1">
      <c r="A273" s="40"/>
      <c r="B273" s="41"/>
      <c r="C273" s="42"/>
      <c r="D273" s="228" t="s">
        <v>189</v>
      </c>
      <c r="E273" s="42"/>
      <c r="F273" s="229" t="s">
        <v>6543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189</v>
      </c>
      <c r="AU273" s="19" t="s">
        <v>80</v>
      </c>
    </row>
    <row r="274" s="2" customFormat="1" ht="16.5" customHeight="1">
      <c r="A274" s="40"/>
      <c r="B274" s="41"/>
      <c r="C274" s="215" t="s">
        <v>1709</v>
      </c>
      <c r="D274" s="215" t="s">
        <v>182</v>
      </c>
      <c r="E274" s="216" t="s">
        <v>6545</v>
      </c>
      <c r="F274" s="217" t="s">
        <v>6546</v>
      </c>
      <c r="G274" s="218" t="s">
        <v>754</v>
      </c>
      <c r="H274" s="219">
        <v>35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43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187</v>
      </c>
      <c r="AT274" s="226" t="s">
        <v>182</v>
      </c>
      <c r="AU274" s="226" t="s">
        <v>80</v>
      </c>
      <c r="AY274" s="19" t="s">
        <v>180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187</v>
      </c>
      <c r="BM274" s="226" t="s">
        <v>6547</v>
      </c>
    </row>
    <row r="275" s="2" customFormat="1">
      <c r="A275" s="40"/>
      <c r="B275" s="41"/>
      <c r="C275" s="42"/>
      <c r="D275" s="228" t="s">
        <v>189</v>
      </c>
      <c r="E275" s="42"/>
      <c r="F275" s="229" t="s">
        <v>6546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189</v>
      </c>
      <c r="AU275" s="19" t="s">
        <v>80</v>
      </c>
    </row>
    <row r="276" s="2" customFormat="1" ht="16.5" customHeight="1">
      <c r="A276" s="40"/>
      <c r="B276" s="41"/>
      <c r="C276" s="215" t="s">
        <v>1715</v>
      </c>
      <c r="D276" s="215" t="s">
        <v>182</v>
      </c>
      <c r="E276" s="216" t="s">
        <v>6548</v>
      </c>
      <c r="F276" s="217" t="s">
        <v>6549</v>
      </c>
      <c r="G276" s="218" t="s">
        <v>6311</v>
      </c>
      <c r="H276" s="219">
        <v>35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43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187</v>
      </c>
      <c r="AT276" s="226" t="s">
        <v>182</v>
      </c>
      <c r="AU276" s="226" t="s">
        <v>80</v>
      </c>
      <c r="AY276" s="19" t="s">
        <v>180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187</v>
      </c>
      <c r="BM276" s="226" t="s">
        <v>6550</v>
      </c>
    </row>
    <row r="277" s="2" customFormat="1">
      <c r="A277" s="40"/>
      <c r="B277" s="41"/>
      <c r="C277" s="42"/>
      <c r="D277" s="228" t="s">
        <v>189</v>
      </c>
      <c r="E277" s="42"/>
      <c r="F277" s="229" t="s">
        <v>6549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189</v>
      </c>
      <c r="AU277" s="19" t="s">
        <v>80</v>
      </c>
    </row>
    <row r="278" s="2" customFormat="1" ht="16.5" customHeight="1">
      <c r="A278" s="40"/>
      <c r="B278" s="41"/>
      <c r="C278" s="215" t="s">
        <v>1723</v>
      </c>
      <c r="D278" s="215" t="s">
        <v>182</v>
      </c>
      <c r="E278" s="216" t="s">
        <v>6551</v>
      </c>
      <c r="F278" s="217" t="s">
        <v>6552</v>
      </c>
      <c r="G278" s="218" t="s">
        <v>754</v>
      </c>
      <c r="H278" s="219">
        <v>30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43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187</v>
      </c>
      <c r="AT278" s="226" t="s">
        <v>182</v>
      </c>
      <c r="AU278" s="226" t="s">
        <v>80</v>
      </c>
      <c r="AY278" s="19" t="s">
        <v>180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187</v>
      </c>
      <c r="BM278" s="226" t="s">
        <v>6553</v>
      </c>
    </row>
    <row r="279" s="2" customFormat="1">
      <c r="A279" s="40"/>
      <c r="B279" s="41"/>
      <c r="C279" s="42"/>
      <c r="D279" s="228" t="s">
        <v>189</v>
      </c>
      <c r="E279" s="42"/>
      <c r="F279" s="229" t="s">
        <v>6552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189</v>
      </c>
      <c r="AU279" s="19" t="s">
        <v>80</v>
      </c>
    </row>
    <row r="280" s="2" customFormat="1" ht="16.5" customHeight="1">
      <c r="A280" s="40"/>
      <c r="B280" s="41"/>
      <c r="C280" s="215" t="s">
        <v>1747</v>
      </c>
      <c r="D280" s="215" t="s">
        <v>182</v>
      </c>
      <c r="E280" s="216" t="s">
        <v>6554</v>
      </c>
      <c r="F280" s="217" t="s">
        <v>6555</v>
      </c>
      <c r="G280" s="218" t="s">
        <v>754</v>
      </c>
      <c r="H280" s="219">
        <v>35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43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187</v>
      </c>
      <c r="AT280" s="226" t="s">
        <v>182</v>
      </c>
      <c r="AU280" s="226" t="s">
        <v>80</v>
      </c>
      <c r="AY280" s="19" t="s">
        <v>180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187</v>
      </c>
      <c r="BM280" s="226" t="s">
        <v>6556</v>
      </c>
    </row>
    <row r="281" s="2" customFormat="1">
      <c r="A281" s="40"/>
      <c r="B281" s="41"/>
      <c r="C281" s="42"/>
      <c r="D281" s="228" t="s">
        <v>189</v>
      </c>
      <c r="E281" s="42"/>
      <c r="F281" s="229" t="s">
        <v>6555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189</v>
      </c>
      <c r="AU281" s="19" t="s">
        <v>80</v>
      </c>
    </row>
    <row r="282" s="12" customFormat="1" ht="25.92" customHeight="1">
      <c r="A282" s="12"/>
      <c r="B282" s="199"/>
      <c r="C282" s="200"/>
      <c r="D282" s="201" t="s">
        <v>71</v>
      </c>
      <c r="E282" s="202" t="s">
        <v>6557</v>
      </c>
      <c r="F282" s="202" t="s">
        <v>6558</v>
      </c>
      <c r="G282" s="200"/>
      <c r="H282" s="200"/>
      <c r="I282" s="203"/>
      <c r="J282" s="204">
        <f>BK282</f>
        <v>0</v>
      </c>
      <c r="K282" s="200"/>
      <c r="L282" s="205"/>
      <c r="M282" s="206"/>
      <c r="N282" s="207"/>
      <c r="O282" s="207"/>
      <c r="P282" s="208">
        <f>SUM(P283:P294)</f>
        <v>0</v>
      </c>
      <c r="Q282" s="207"/>
      <c r="R282" s="208">
        <f>SUM(R283:R294)</f>
        <v>0</v>
      </c>
      <c r="S282" s="207"/>
      <c r="T282" s="209">
        <f>SUM(T283:T294)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0" t="s">
        <v>80</v>
      </c>
      <c r="AT282" s="211" t="s">
        <v>71</v>
      </c>
      <c r="AU282" s="211" t="s">
        <v>72</v>
      </c>
      <c r="AY282" s="210" t="s">
        <v>180</v>
      </c>
      <c r="BK282" s="212">
        <f>SUM(BK283:BK294)</f>
        <v>0</v>
      </c>
    </row>
    <row r="283" s="2" customFormat="1" ht="16.5" customHeight="1">
      <c r="A283" s="40"/>
      <c r="B283" s="41"/>
      <c r="C283" s="215" t="s">
        <v>1794</v>
      </c>
      <c r="D283" s="215" t="s">
        <v>182</v>
      </c>
      <c r="E283" s="216" t="s">
        <v>6559</v>
      </c>
      <c r="F283" s="217" t="s">
        <v>6560</v>
      </c>
      <c r="G283" s="218" t="s">
        <v>6561</v>
      </c>
      <c r="H283" s="219">
        <v>38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43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4834</v>
      </c>
      <c r="AT283" s="226" t="s">
        <v>182</v>
      </c>
      <c r="AU283" s="226" t="s">
        <v>80</v>
      </c>
      <c r="AY283" s="19" t="s">
        <v>180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4834</v>
      </c>
      <c r="BM283" s="226" t="s">
        <v>6562</v>
      </c>
    </row>
    <row r="284" s="2" customFormat="1">
      <c r="A284" s="40"/>
      <c r="B284" s="41"/>
      <c r="C284" s="42"/>
      <c r="D284" s="228" t="s">
        <v>189</v>
      </c>
      <c r="E284" s="42"/>
      <c r="F284" s="229" t="s">
        <v>6560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189</v>
      </c>
      <c r="AU284" s="19" t="s">
        <v>80</v>
      </c>
    </row>
    <row r="285" s="2" customFormat="1" ht="16.5" customHeight="1">
      <c r="A285" s="40"/>
      <c r="B285" s="41"/>
      <c r="C285" s="215" t="s">
        <v>1815</v>
      </c>
      <c r="D285" s="215" t="s">
        <v>182</v>
      </c>
      <c r="E285" s="216" t="s">
        <v>6563</v>
      </c>
      <c r="F285" s="217" t="s">
        <v>6564</v>
      </c>
      <c r="G285" s="218" t="s">
        <v>6561</v>
      </c>
      <c r="H285" s="219">
        <v>8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43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4834</v>
      </c>
      <c r="AT285" s="226" t="s">
        <v>182</v>
      </c>
      <c r="AU285" s="226" t="s">
        <v>80</v>
      </c>
      <c r="AY285" s="19" t="s">
        <v>180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4834</v>
      </c>
      <c r="BM285" s="226" t="s">
        <v>6565</v>
      </c>
    </row>
    <row r="286" s="2" customFormat="1">
      <c r="A286" s="40"/>
      <c r="B286" s="41"/>
      <c r="C286" s="42"/>
      <c r="D286" s="228" t="s">
        <v>189</v>
      </c>
      <c r="E286" s="42"/>
      <c r="F286" s="229" t="s">
        <v>6564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189</v>
      </c>
      <c r="AU286" s="19" t="s">
        <v>80</v>
      </c>
    </row>
    <row r="287" s="2" customFormat="1" ht="16.5" customHeight="1">
      <c r="A287" s="40"/>
      <c r="B287" s="41"/>
      <c r="C287" s="215" t="s">
        <v>1827</v>
      </c>
      <c r="D287" s="215" t="s">
        <v>182</v>
      </c>
      <c r="E287" s="216" t="s">
        <v>6566</v>
      </c>
      <c r="F287" s="217" t="s">
        <v>6567</v>
      </c>
      <c r="G287" s="218" t="s">
        <v>6561</v>
      </c>
      <c r="H287" s="219">
        <v>24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43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4834</v>
      </c>
      <c r="AT287" s="226" t="s">
        <v>182</v>
      </c>
      <c r="AU287" s="226" t="s">
        <v>80</v>
      </c>
      <c r="AY287" s="19" t="s">
        <v>180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4834</v>
      </c>
      <c r="BM287" s="226" t="s">
        <v>6568</v>
      </c>
    </row>
    <row r="288" s="2" customFormat="1">
      <c r="A288" s="40"/>
      <c r="B288" s="41"/>
      <c r="C288" s="42"/>
      <c r="D288" s="228" t="s">
        <v>189</v>
      </c>
      <c r="E288" s="42"/>
      <c r="F288" s="229" t="s">
        <v>6567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189</v>
      </c>
      <c r="AU288" s="19" t="s">
        <v>80</v>
      </c>
    </row>
    <row r="289" s="2" customFormat="1" ht="16.5" customHeight="1">
      <c r="A289" s="40"/>
      <c r="B289" s="41"/>
      <c r="C289" s="215" t="s">
        <v>1872</v>
      </c>
      <c r="D289" s="215" t="s">
        <v>182</v>
      </c>
      <c r="E289" s="216" t="s">
        <v>6569</v>
      </c>
      <c r="F289" s="217" t="s">
        <v>6570</v>
      </c>
      <c r="G289" s="218" t="s">
        <v>6561</v>
      </c>
      <c r="H289" s="219">
        <v>8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43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4834</v>
      </c>
      <c r="AT289" s="226" t="s">
        <v>182</v>
      </c>
      <c r="AU289" s="226" t="s">
        <v>80</v>
      </c>
      <c r="AY289" s="19" t="s">
        <v>180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4834</v>
      </c>
      <c r="BM289" s="226" t="s">
        <v>6571</v>
      </c>
    </row>
    <row r="290" s="2" customFormat="1">
      <c r="A290" s="40"/>
      <c r="B290" s="41"/>
      <c r="C290" s="42"/>
      <c r="D290" s="228" t="s">
        <v>189</v>
      </c>
      <c r="E290" s="42"/>
      <c r="F290" s="229" t="s">
        <v>6570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189</v>
      </c>
      <c r="AU290" s="19" t="s">
        <v>80</v>
      </c>
    </row>
    <row r="291" s="2" customFormat="1" ht="16.5" customHeight="1">
      <c r="A291" s="40"/>
      <c r="B291" s="41"/>
      <c r="C291" s="215" t="s">
        <v>1883</v>
      </c>
      <c r="D291" s="215" t="s">
        <v>182</v>
      </c>
      <c r="E291" s="216" t="s">
        <v>6572</v>
      </c>
      <c r="F291" s="217" t="s">
        <v>6573</v>
      </c>
      <c r="G291" s="218" t="s">
        <v>3347</v>
      </c>
      <c r="H291" s="293"/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43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1193</v>
      </c>
      <c r="AT291" s="226" t="s">
        <v>182</v>
      </c>
      <c r="AU291" s="226" t="s">
        <v>80</v>
      </c>
      <c r="AY291" s="19" t="s">
        <v>180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1193</v>
      </c>
      <c r="BM291" s="226" t="s">
        <v>6574</v>
      </c>
    </row>
    <row r="292" s="2" customFormat="1">
      <c r="A292" s="40"/>
      <c r="B292" s="41"/>
      <c r="C292" s="42"/>
      <c r="D292" s="228" t="s">
        <v>189</v>
      </c>
      <c r="E292" s="42"/>
      <c r="F292" s="229" t="s">
        <v>6573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189</v>
      </c>
      <c r="AU292" s="19" t="s">
        <v>80</v>
      </c>
    </row>
    <row r="293" s="2" customFormat="1" ht="16.5" customHeight="1">
      <c r="A293" s="40"/>
      <c r="B293" s="41"/>
      <c r="C293" s="215" t="s">
        <v>1888</v>
      </c>
      <c r="D293" s="215" t="s">
        <v>182</v>
      </c>
      <c r="E293" s="216" t="s">
        <v>6575</v>
      </c>
      <c r="F293" s="217" t="s">
        <v>6576</v>
      </c>
      <c r="G293" s="218" t="s">
        <v>3347</v>
      </c>
      <c r="H293" s="293"/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43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1193</v>
      </c>
      <c r="AT293" s="226" t="s">
        <v>182</v>
      </c>
      <c r="AU293" s="226" t="s">
        <v>80</v>
      </c>
      <c r="AY293" s="19" t="s">
        <v>180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1193</v>
      </c>
      <c r="BM293" s="226" t="s">
        <v>6577</v>
      </c>
    </row>
    <row r="294" s="2" customFormat="1">
      <c r="A294" s="40"/>
      <c r="B294" s="41"/>
      <c r="C294" s="42"/>
      <c r="D294" s="228" t="s">
        <v>189</v>
      </c>
      <c r="E294" s="42"/>
      <c r="F294" s="229" t="s">
        <v>6578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189</v>
      </c>
      <c r="AU294" s="19" t="s">
        <v>80</v>
      </c>
    </row>
    <row r="295" s="12" customFormat="1" ht="25.92" customHeight="1">
      <c r="A295" s="12"/>
      <c r="B295" s="199"/>
      <c r="C295" s="200"/>
      <c r="D295" s="201" t="s">
        <v>71</v>
      </c>
      <c r="E295" s="202" t="s">
        <v>6579</v>
      </c>
      <c r="F295" s="202" t="s">
        <v>6580</v>
      </c>
      <c r="G295" s="200"/>
      <c r="H295" s="200"/>
      <c r="I295" s="203"/>
      <c r="J295" s="204">
        <f>BK295</f>
        <v>0</v>
      </c>
      <c r="K295" s="200"/>
      <c r="L295" s="205"/>
      <c r="M295" s="206"/>
      <c r="N295" s="207"/>
      <c r="O295" s="207"/>
      <c r="P295" s="208">
        <f>SUM(P296:P297)</f>
        <v>0</v>
      </c>
      <c r="Q295" s="207"/>
      <c r="R295" s="208">
        <f>SUM(R296:R297)</f>
        <v>0</v>
      </c>
      <c r="S295" s="207"/>
      <c r="T295" s="209">
        <f>SUM(T296:T297)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0" t="s">
        <v>80</v>
      </c>
      <c r="AT295" s="211" t="s">
        <v>71</v>
      </c>
      <c r="AU295" s="211" t="s">
        <v>72</v>
      </c>
      <c r="AY295" s="210" t="s">
        <v>180</v>
      </c>
      <c r="BK295" s="212">
        <f>SUM(BK296:BK297)</f>
        <v>0</v>
      </c>
    </row>
    <row r="296" s="2" customFormat="1" ht="16.5" customHeight="1">
      <c r="A296" s="40"/>
      <c r="B296" s="41"/>
      <c r="C296" s="215" t="s">
        <v>269</v>
      </c>
      <c r="D296" s="215" t="s">
        <v>182</v>
      </c>
      <c r="E296" s="216" t="s">
        <v>6581</v>
      </c>
      <c r="F296" s="217" t="s">
        <v>6582</v>
      </c>
      <c r="G296" s="218" t="s">
        <v>6278</v>
      </c>
      <c r="H296" s="219">
        <v>270</v>
      </c>
      <c r="I296" s="220"/>
      <c r="J296" s="221">
        <f>ROUND(I296*H296,2)</f>
        <v>0</v>
      </c>
      <c r="K296" s="217" t="s">
        <v>19</v>
      </c>
      <c r="L296" s="46"/>
      <c r="M296" s="222" t="s">
        <v>19</v>
      </c>
      <c r="N296" s="223" t="s">
        <v>43</v>
      </c>
      <c r="O296" s="86"/>
      <c r="P296" s="224">
        <f>O296*H296</f>
        <v>0</v>
      </c>
      <c r="Q296" s="224">
        <v>0</v>
      </c>
      <c r="R296" s="224">
        <f>Q296*H296</f>
        <v>0</v>
      </c>
      <c r="S296" s="224">
        <v>0</v>
      </c>
      <c r="T296" s="225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6" t="s">
        <v>1193</v>
      </c>
      <c r="AT296" s="226" t="s">
        <v>182</v>
      </c>
      <c r="AU296" s="226" t="s">
        <v>80</v>
      </c>
      <c r="AY296" s="19" t="s">
        <v>180</v>
      </c>
      <c r="BE296" s="227">
        <f>IF(N296="základní",J296,0)</f>
        <v>0</v>
      </c>
      <c r="BF296" s="227">
        <f>IF(N296="snížená",J296,0)</f>
        <v>0</v>
      </c>
      <c r="BG296" s="227">
        <f>IF(N296="zákl. přenesená",J296,0)</f>
        <v>0</v>
      </c>
      <c r="BH296" s="227">
        <f>IF(N296="sníž. přenesená",J296,0)</f>
        <v>0</v>
      </c>
      <c r="BI296" s="227">
        <f>IF(N296="nulová",J296,0)</f>
        <v>0</v>
      </c>
      <c r="BJ296" s="19" t="s">
        <v>80</v>
      </c>
      <c r="BK296" s="227">
        <f>ROUND(I296*H296,2)</f>
        <v>0</v>
      </c>
      <c r="BL296" s="19" t="s">
        <v>1193</v>
      </c>
      <c r="BM296" s="226" t="s">
        <v>6583</v>
      </c>
    </row>
    <row r="297" s="2" customFormat="1">
      <c r="A297" s="40"/>
      <c r="B297" s="41"/>
      <c r="C297" s="42"/>
      <c r="D297" s="228" t="s">
        <v>189</v>
      </c>
      <c r="E297" s="42"/>
      <c r="F297" s="229" t="s">
        <v>6582</v>
      </c>
      <c r="G297" s="42"/>
      <c r="H297" s="42"/>
      <c r="I297" s="230"/>
      <c r="J297" s="42"/>
      <c r="K297" s="42"/>
      <c r="L297" s="46"/>
      <c r="M297" s="231"/>
      <c r="N297" s="232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189</v>
      </c>
      <c r="AU297" s="19" t="s">
        <v>80</v>
      </c>
    </row>
    <row r="298" s="12" customFormat="1" ht="25.92" customHeight="1">
      <c r="A298" s="12"/>
      <c r="B298" s="199"/>
      <c r="C298" s="200"/>
      <c r="D298" s="201" t="s">
        <v>71</v>
      </c>
      <c r="E298" s="202" t="s">
        <v>6584</v>
      </c>
      <c r="F298" s="202" t="s">
        <v>6585</v>
      </c>
      <c r="G298" s="200"/>
      <c r="H298" s="200"/>
      <c r="I298" s="203"/>
      <c r="J298" s="204">
        <f>BK298</f>
        <v>0</v>
      </c>
      <c r="K298" s="200"/>
      <c r="L298" s="205"/>
      <c r="M298" s="206"/>
      <c r="N298" s="207"/>
      <c r="O298" s="207"/>
      <c r="P298" s="208">
        <f>SUM(P299:P306)</f>
        <v>0</v>
      </c>
      <c r="Q298" s="207"/>
      <c r="R298" s="208">
        <f>SUM(R299:R306)</f>
        <v>0</v>
      </c>
      <c r="S298" s="207"/>
      <c r="T298" s="209">
        <f>SUM(T299:T306)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0" t="s">
        <v>80</v>
      </c>
      <c r="AT298" s="211" t="s">
        <v>71</v>
      </c>
      <c r="AU298" s="211" t="s">
        <v>72</v>
      </c>
      <c r="AY298" s="210" t="s">
        <v>180</v>
      </c>
      <c r="BK298" s="212">
        <f>SUM(BK299:BK306)</f>
        <v>0</v>
      </c>
    </row>
    <row r="299" s="2" customFormat="1" ht="16.5" customHeight="1">
      <c r="A299" s="40"/>
      <c r="B299" s="41"/>
      <c r="C299" s="215" t="s">
        <v>275</v>
      </c>
      <c r="D299" s="215" t="s">
        <v>182</v>
      </c>
      <c r="E299" s="216" t="s">
        <v>6586</v>
      </c>
      <c r="F299" s="217" t="s">
        <v>6587</v>
      </c>
      <c r="G299" s="218" t="s">
        <v>6278</v>
      </c>
      <c r="H299" s="219">
        <v>1</v>
      </c>
      <c r="I299" s="220"/>
      <c r="J299" s="221">
        <f>ROUND(I299*H299,2)</f>
        <v>0</v>
      </c>
      <c r="K299" s="217" t="s">
        <v>19</v>
      </c>
      <c r="L299" s="46"/>
      <c r="M299" s="222" t="s">
        <v>19</v>
      </c>
      <c r="N299" s="223" t="s">
        <v>43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1193</v>
      </c>
      <c r="AT299" s="226" t="s">
        <v>182</v>
      </c>
      <c r="AU299" s="226" t="s">
        <v>80</v>
      </c>
      <c r="AY299" s="19" t="s">
        <v>180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1193</v>
      </c>
      <c r="BM299" s="226" t="s">
        <v>6588</v>
      </c>
    </row>
    <row r="300" s="2" customFormat="1">
      <c r="A300" s="40"/>
      <c r="B300" s="41"/>
      <c r="C300" s="42"/>
      <c r="D300" s="228" t="s">
        <v>189</v>
      </c>
      <c r="E300" s="42"/>
      <c r="F300" s="229" t="s">
        <v>6587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189</v>
      </c>
      <c r="AU300" s="19" t="s">
        <v>80</v>
      </c>
    </row>
    <row r="301" s="2" customFormat="1" ht="16.5" customHeight="1">
      <c r="A301" s="40"/>
      <c r="B301" s="41"/>
      <c r="C301" s="215" t="s">
        <v>8</v>
      </c>
      <c r="D301" s="215" t="s">
        <v>182</v>
      </c>
      <c r="E301" s="216" t="s">
        <v>6589</v>
      </c>
      <c r="F301" s="217" t="s">
        <v>6590</v>
      </c>
      <c r="G301" s="218" t="s">
        <v>6278</v>
      </c>
      <c r="H301" s="219">
        <v>1</v>
      </c>
      <c r="I301" s="220"/>
      <c r="J301" s="221">
        <f>ROUND(I301*H301,2)</f>
        <v>0</v>
      </c>
      <c r="K301" s="217" t="s">
        <v>19</v>
      </c>
      <c r="L301" s="46"/>
      <c r="M301" s="222" t="s">
        <v>19</v>
      </c>
      <c r="N301" s="223" t="s">
        <v>43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1193</v>
      </c>
      <c r="AT301" s="226" t="s">
        <v>182</v>
      </c>
      <c r="AU301" s="226" t="s">
        <v>80</v>
      </c>
      <c r="AY301" s="19" t="s">
        <v>180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1193</v>
      </c>
      <c r="BM301" s="226" t="s">
        <v>6591</v>
      </c>
    </row>
    <row r="302" s="2" customFormat="1">
      <c r="A302" s="40"/>
      <c r="B302" s="41"/>
      <c r="C302" s="42"/>
      <c r="D302" s="228" t="s">
        <v>189</v>
      </c>
      <c r="E302" s="42"/>
      <c r="F302" s="229" t="s">
        <v>6590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189</v>
      </c>
      <c r="AU302" s="19" t="s">
        <v>80</v>
      </c>
    </row>
    <row r="303" s="2" customFormat="1" ht="16.5" customHeight="1">
      <c r="A303" s="40"/>
      <c r="B303" s="41"/>
      <c r="C303" s="215" t="s">
        <v>286</v>
      </c>
      <c r="D303" s="215" t="s">
        <v>182</v>
      </c>
      <c r="E303" s="216" t="s">
        <v>6592</v>
      </c>
      <c r="F303" s="217" t="s">
        <v>6593</v>
      </c>
      <c r="G303" s="218" t="s">
        <v>6278</v>
      </c>
      <c r="H303" s="219">
        <v>1</v>
      </c>
      <c r="I303" s="220"/>
      <c r="J303" s="221">
        <f>ROUND(I303*H303,2)</f>
        <v>0</v>
      </c>
      <c r="K303" s="217" t="s">
        <v>19</v>
      </c>
      <c r="L303" s="46"/>
      <c r="M303" s="222" t="s">
        <v>19</v>
      </c>
      <c r="N303" s="223" t="s">
        <v>43</v>
      </c>
      <c r="O303" s="86"/>
      <c r="P303" s="224">
        <f>O303*H303</f>
        <v>0</v>
      </c>
      <c r="Q303" s="224">
        <v>0</v>
      </c>
      <c r="R303" s="224">
        <f>Q303*H303</f>
        <v>0</v>
      </c>
      <c r="S303" s="224">
        <v>0</v>
      </c>
      <c r="T303" s="225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26" t="s">
        <v>1193</v>
      </c>
      <c r="AT303" s="226" t="s">
        <v>182</v>
      </c>
      <c r="AU303" s="226" t="s">
        <v>80</v>
      </c>
      <c r="AY303" s="19" t="s">
        <v>180</v>
      </c>
      <c r="BE303" s="227">
        <f>IF(N303="základní",J303,0)</f>
        <v>0</v>
      </c>
      <c r="BF303" s="227">
        <f>IF(N303="snížená",J303,0)</f>
        <v>0</v>
      </c>
      <c r="BG303" s="227">
        <f>IF(N303="zákl. přenesená",J303,0)</f>
        <v>0</v>
      </c>
      <c r="BH303" s="227">
        <f>IF(N303="sníž. přenesená",J303,0)</f>
        <v>0</v>
      </c>
      <c r="BI303" s="227">
        <f>IF(N303="nulová",J303,0)</f>
        <v>0</v>
      </c>
      <c r="BJ303" s="19" t="s">
        <v>80</v>
      </c>
      <c r="BK303" s="227">
        <f>ROUND(I303*H303,2)</f>
        <v>0</v>
      </c>
      <c r="BL303" s="19" t="s">
        <v>1193</v>
      </c>
      <c r="BM303" s="226" t="s">
        <v>6594</v>
      </c>
    </row>
    <row r="304" s="2" customFormat="1">
      <c r="A304" s="40"/>
      <c r="B304" s="41"/>
      <c r="C304" s="42"/>
      <c r="D304" s="228" t="s">
        <v>189</v>
      </c>
      <c r="E304" s="42"/>
      <c r="F304" s="229" t="s">
        <v>6593</v>
      </c>
      <c r="G304" s="42"/>
      <c r="H304" s="42"/>
      <c r="I304" s="230"/>
      <c r="J304" s="42"/>
      <c r="K304" s="42"/>
      <c r="L304" s="46"/>
      <c r="M304" s="231"/>
      <c r="N304" s="232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189</v>
      </c>
      <c r="AU304" s="19" t="s">
        <v>80</v>
      </c>
    </row>
    <row r="305" s="2" customFormat="1" ht="16.5" customHeight="1">
      <c r="A305" s="40"/>
      <c r="B305" s="41"/>
      <c r="C305" s="215" t="s">
        <v>292</v>
      </c>
      <c r="D305" s="215" t="s">
        <v>182</v>
      </c>
      <c r="E305" s="216" t="s">
        <v>6595</v>
      </c>
      <c r="F305" s="217" t="s">
        <v>6596</v>
      </c>
      <c r="G305" s="218" t="s">
        <v>6278</v>
      </c>
      <c r="H305" s="219">
        <v>28</v>
      </c>
      <c r="I305" s="220"/>
      <c r="J305" s="221">
        <f>ROUND(I305*H305,2)</f>
        <v>0</v>
      </c>
      <c r="K305" s="217" t="s">
        <v>19</v>
      </c>
      <c r="L305" s="46"/>
      <c r="M305" s="222" t="s">
        <v>19</v>
      </c>
      <c r="N305" s="223" t="s">
        <v>43</v>
      </c>
      <c r="O305" s="86"/>
      <c r="P305" s="224">
        <f>O305*H305</f>
        <v>0</v>
      </c>
      <c r="Q305" s="224">
        <v>0</v>
      </c>
      <c r="R305" s="224">
        <f>Q305*H305</f>
        <v>0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1193</v>
      </c>
      <c r="AT305" s="226" t="s">
        <v>182</v>
      </c>
      <c r="AU305" s="226" t="s">
        <v>80</v>
      </c>
      <c r="AY305" s="19" t="s">
        <v>180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1193</v>
      </c>
      <c r="BM305" s="226" t="s">
        <v>6597</v>
      </c>
    </row>
    <row r="306" s="2" customFormat="1">
      <c r="A306" s="40"/>
      <c r="B306" s="41"/>
      <c r="C306" s="42"/>
      <c r="D306" s="228" t="s">
        <v>189</v>
      </c>
      <c r="E306" s="42"/>
      <c r="F306" s="229" t="s">
        <v>6598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189</v>
      </c>
      <c r="AU306" s="19" t="s">
        <v>80</v>
      </c>
    </row>
    <row r="307" s="12" customFormat="1" ht="25.92" customHeight="1">
      <c r="A307" s="12"/>
      <c r="B307" s="199"/>
      <c r="C307" s="200"/>
      <c r="D307" s="201" t="s">
        <v>71</v>
      </c>
      <c r="E307" s="202" t="s">
        <v>6599</v>
      </c>
      <c r="F307" s="202" t="s">
        <v>6600</v>
      </c>
      <c r="G307" s="200"/>
      <c r="H307" s="200"/>
      <c r="I307" s="203"/>
      <c r="J307" s="204">
        <f>BK307</f>
        <v>0</v>
      </c>
      <c r="K307" s="200"/>
      <c r="L307" s="205"/>
      <c r="M307" s="206"/>
      <c r="N307" s="207"/>
      <c r="O307" s="207"/>
      <c r="P307" s="208">
        <f>SUM(P308:P329)</f>
        <v>0</v>
      </c>
      <c r="Q307" s="207"/>
      <c r="R307" s="208">
        <f>SUM(R308:R329)</f>
        <v>0</v>
      </c>
      <c r="S307" s="207"/>
      <c r="T307" s="209">
        <f>SUM(T308:T329)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0" t="s">
        <v>80</v>
      </c>
      <c r="AT307" s="211" t="s">
        <v>71</v>
      </c>
      <c r="AU307" s="211" t="s">
        <v>72</v>
      </c>
      <c r="AY307" s="210" t="s">
        <v>180</v>
      </c>
      <c r="BK307" s="212">
        <f>SUM(BK308:BK329)</f>
        <v>0</v>
      </c>
    </row>
    <row r="308" s="2" customFormat="1" ht="16.5" customHeight="1">
      <c r="A308" s="40"/>
      <c r="B308" s="41"/>
      <c r="C308" s="215" t="s">
        <v>298</v>
      </c>
      <c r="D308" s="215" t="s">
        <v>182</v>
      </c>
      <c r="E308" s="216" t="s">
        <v>6601</v>
      </c>
      <c r="F308" s="217" t="s">
        <v>6602</v>
      </c>
      <c r="G308" s="218" t="s">
        <v>6278</v>
      </c>
      <c r="H308" s="219">
        <v>524</v>
      </c>
      <c r="I308" s="220"/>
      <c r="J308" s="221">
        <f>ROUND(I308*H308,2)</f>
        <v>0</v>
      </c>
      <c r="K308" s="217" t="s">
        <v>19</v>
      </c>
      <c r="L308" s="46"/>
      <c r="M308" s="222" t="s">
        <v>19</v>
      </c>
      <c r="N308" s="223" t="s">
        <v>43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1193</v>
      </c>
      <c r="AT308" s="226" t="s">
        <v>182</v>
      </c>
      <c r="AU308" s="226" t="s">
        <v>80</v>
      </c>
      <c r="AY308" s="19" t="s">
        <v>180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80</v>
      </c>
      <c r="BK308" s="227">
        <f>ROUND(I308*H308,2)</f>
        <v>0</v>
      </c>
      <c r="BL308" s="19" t="s">
        <v>1193</v>
      </c>
      <c r="BM308" s="226" t="s">
        <v>6603</v>
      </c>
    </row>
    <row r="309" s="2" customFormat="1">
      <c r="A309" s="40"/>
      <c r="B309" s="41"/>
      <c r="C309" s="42"/>
      <c r="D309" s="228" t="s">
        <v>189</v>
      </c>
      <c r="E309" s="42"/>
      <c r="F309" s="229" t="s">
        <v>6604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189</v>
      </c>
      <c r="AU309" s="19" t="s">
        <v>80</v>
      </c>
    </row>
    <row r="310" s="2" customFormat="1" ht="16.5" customHeight="1">
      <c r="A310" s="40"/>
      <c r="B310" s="41"/>
      <c r="C310" s="215" t="s">
        <v>305</v>
      </c>
      <c r="D310" s="215" t="s">
        <v>182</v>
      </c>
      <c r="E310" s="216" t="s">
        <v>6605</v>
      </c>
      <c r="F310" s="217" t="s">
        <v>6606</v>
      </c>
      <c r="G310" s="218" t="s">
        <v>6278</v>
      </c>
      <c r="H310" s="219">
        <v>250</v>
      </c>
      <c r="I310" s="220"/>
      <c r="J310" s="221">
        <f>ROUND(I310*H310,2)</f>
        <v>0</v>
      </c>
      <c r="K310" s="217" t="s">
        <v>19</v>
      </c>
      <c r="L310" s="46"/>
      <c r="M310" s="222" t="s">
        <v>19</v>
      </c>
      <c r="N310" s="223" t="s">
        <v>43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1193</v>
      </c>
      <c r="AT310" s="226" t="s">
        <v>182</v>
      </c>
      <c r="AU310" s="226" t="s">
        <v>80</v>
      </c>
      <c r="AY310" s="19" t="s">
        <v>180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1193</v>
      </c>
      <c r="BM310" s="226" t="s">
        <v>6607</v>
      </c>
    </row>
    <row r="311" s="2" customFormat="1">
      <c r="A311" s="40"/>
      <c r="B311" s="41"/>
      <c r="C311" s="42"/>
      <c r="D311" s="228" t="s">
        <v>189</v>
      </c>
      <c r="E311" s="42"/>
      <c r="F311" s="229" t="s">
        <v>6608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189</v>
      </c>
      <c r="AU311" s="19" t="s">
        <v>80</v>
      </c>
    </row>
    <row r="312" s="2" customFormat="1" ht="16.5" customHeight="1">
      <c r="A312" s="40"/>
      <c r="B312" s="41"/>
      <c r="C312" s="215" t="s">
        <v>311</v>
      </c>
      <c r="D312" s="215" t="s">
        <v>182</v>
      </c>
      <c r="E312" s="216" t="s">
        <v>6609</v>
      </c>
      <c r="F312" s="217" t="s">
        <v>6610</v>
      </c>
      <c r="G312" s="218" t="s">
        <v>6278</v>
      </c>
      <c r="H312" s="219">
        <v>20</v>
      </c>
      <c r="I312" s="220"/>
      <c r="J312" s="221">
        <f>ROUND(I312*H312,2)</f>
        <v>0</v>
      </c>
      <c r="K312" s="217" t="s">
        <v>19</v>
      </c>
      <c r="L312" s="46"/>
      <c r="M312" s="222" t="s">
        <v>19</v>
      </c>
      <c r="N312" s="223" t="s">
        <v>43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1193</v>
      </c>
      <c r="AT312" s="226" t="s">
        <v>182</v>
      </c>
      <c r="AU312" s="226" t="s">
        <v>80</v>
      </c>
      <c r="AY312" s="19" t="s">
        <v>180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80</v>
      </c>
      <c r="BK312" s="227">
        <f>ROUND(I312*H312,2)</f>
        <v>0</v>
      </c>
      <c r="BL312" s="19" t="s">
        <v>1193</v>
      </c>
      <c r="BM312" s="226" t="s">
        <v>6611</v>
      </c>
    </row>
    <row r="313" s="2" customFormat="1">
      <c r="A313" s="40"/>
      <c r="B313" s="41"/>
      <c r="C313" s="42"/>
      <c r="D313" s="228" t="s">
        <v>189</v>
      </c>
      <c r="E313" s="42"/>
      <c r="F313" s="229" t="s">
        <v>6612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189</v>
      </c>
      <c r="AU313" s="19" t="s">
        <v>80</v>
      </c>
    </row>
    <row r="314" s="2" customFormat="1" ht="16.5" customHeight="1">
      <c r="A314" s="40"/>
      <c r="B314" s="41"/>
      <c r="C314" s="215" t="s">
        <v>7</v>
      </c>
      <c r="D314" s="215" t="s">
        <v>182</v>
      </c>
      <c r="E314" s="216" t="s">
        <v>6613</v>
      </c>
      <c r="F314" s="217" t="s">
        <v>6614</v>
      </c>
      <c r="G314" s="218" t="s">
        <v>6278</v>
      </c>
      <c r="H314" s="219">
        <v>20</v>
      </c>
      <c r="I314" s="220"/>
      <c r="J314" s="221">
        <f>ROUND(I314*H314,2)</f>
        <v>0</v>
      </c>
      <c r="K314" s="217" t="s">
        <v>19</v>
      </c>
      <c r="L314" s="46"/>
      <c r="M314" s="222" t="s">
        <v>19</v>
      </c>
      <c r="N314" s="223" t="s">
        <v>43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1193</v>
      </c>
      <c r="AT314" s="226" t="s">
        <v>182</v>
      </c>
      <c r="AU314" s="226" t="s">
        <v>80</v>
      </c>
      <c r="AY314" s="19" t="s">
        <v>180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1193</v>
      </c>
      <c r="BM314" s="226" t="s">
        <v>6615</v>
      </c>
    </row>
    <row r="315" s="2" customFormat="1">
      <c r="A315" s="40"/>
      <c r="B315" s="41"/>
      <c r="C315" s="42"/>
      <c r="D315" s="228" t="s">
        <v>189</v>
      </c>
      <c r="E315" s="42"/>
      <c r="F315" s="229" t="s">
        <v>6616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189</v>
      </c>
      <c r="AU315" s="19" t="s">
        <v>80</v>
      </c>
    </row>
    <row r="316" s="2" customFormat="1" ht="16.5" customHeight="1">
      <c r="A316" s="40"/>
      <c r="B316" s="41"/>
      <c r="C316" s="215" t="s">
        <v>322</v>
      </c>
      <c r="D316" s="215" t="s">
        <v>182</v>
      </c>
      <c r="E316" s="216" t="s">
        <v>6617</v>
      </c>
      <c r="F316" s="217" t="s">
        <v>6618</v>
      </c>
      <c r="G316" s="218" t="s">
        <v>6278</v>
      </c>
      <c r="H316" s="219">
        <v>143</v>
      </c>
      <c r="I316" s="220"/>
      <c r="J316" s="221">
        <f>ROUND(I316*H316,2)</f>
        <v>0</v>
      </c>
      <c r="K316" s="217" t="s">
        <v>19</v>
      </c>
      <c r="L316" s="46"/>
      <c r="M316" s="222" t="s">
        <v>19</v>
      </c>
      <c r="N316" s="223" t="s">
        <v>43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1193</v>
      </c>
      <c r="AT316" s="226" t="s">
        <v>182</v>
      </c>
      <c r="AU316" s="226" t="s">
        <v>80</v>
      </c>
      <c r="AY316" s="19" t="s">
        <v>180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1193</v>
      </c>
      <c r="BM316" s="226" t="s">
        <v>6619</v>
      </c>
    </row>
    <row r="317" s="2" customFormat="1">
      <c r="A317" s="40"/>
      <c r="B317" s="41"/>
      <c r="C317" s="42"/>
      <c r="D317" s="228" t="s">
        <v>189</v>
      </c>
      <c r="E317" s="42"/>
      <c r="F317" s="229" t="s">
        <v>6620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189</v>
      </c>
      <c r="AU317" s="19" t="s">
        <v>80</v>
      </c>
    </row>
    <row r="318" s="2" customFormat="1" ht="16.5" customHeight="1">
      <c r="A318" s="40"/>
      <c r="B318" s="41"/>
      <c r="C318" s="215" t="s">
        <v>328</v>
      </c>
      <c r="D318" s="215" t="s">
        <v>182</v>
      </c>
      <c r="E318" s="216" t="s">
        <v>6621</v>
      </c>
      <c r="F318" s="217" t="s">
        <v>6622</v>
      </c>
      <c r="G318" s="218" t="s">
        <v>6278</v>
      </c>
      <c r="H318" s="219">
        <v>19</v>
      </c>
      <c r="I318" s="220"/>
      <c r="J318" s="221">
        <f>ROUND(I318*H318,2)</f>
        <v>0</v>
      </c>
      <c r="K318" s="217" t="s">
        <v>19</v>
      </c>
      <c r="L318" s="46"/>
      <c r="M318" s="222" t="s">
        <v>19</v>
      </c>
      <c r="N318" s="223" t="s">
        <v>43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1193</v>
      </c>
      <c r="AT318" s="226" t="s">
        <v>182</v>
      </c>
      <c r="AU318" s="226" t="s">
        <v>80</v>
      </c>
      <c r="AY318" s="19" t="s">
        <v>180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1193</v>
      </c>
      <c r="BM318" s="226" t="s">
        <v>6623</v>
      </c>
    </row>
    <row r="319" s="2" customFormat="1">
      <c r="A319" s="40"/>
      <c r="B319" s="41"/>
      <c r="C319" s="42"/>
      <c r="D319" s="228" t="s">
        <v>189</v>
      </c>
      <c r="E319" s="42"/>
      <c r="F319" s="229" t="s">
        <v>6624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189</v>
      </c>
      <c r="AU319" s="19" t="s">
        <v>80</v>
      </c>
    </row>
    <row r="320" s="2" customFormat="1" ht="16.5" customHeight="1">
      <c r="A320" s="40"/>
      <c r="B320" s="41"/>
      <c r="C320" s="215" t="s">
        <v>334</v>
      </c>
      <c r="D320" s="215" t="s">
        <v>182</v>
      </c>
      <c r="E320" s="216" t="s">
        <v>6625</v>
      </c>
      <c r="F320" s="217" t="s">
        <v>6626</v>
      </c>
      <c r="G320" s="218" t="s">
        <v>6278</v>
      </c>
      <c r="H320" s="219">
        <v>50</v>
      </c>
      <c r="I320" s="220"/>
      <c r="J320" s="221">
        <f>ROUND(I320*H320,2)</f>
        <v>0</v>
      </c>
      <c r="K320" s="217" t="s">
        <v>19</v>
      </c>
      <c r="L320" s="46"/>
      <c r="M320" s="222" t="s">
        <v>19</v>
      </c>
      <c r="N320" s="223" t="s">
        <v>43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1193</v>
      </c>
      <c r="AT320" s="226" t="s">
        <v>182</v>
      </c>
      <c r="AU320" s="226" t="s">
        <v>80</v>
      </c>
      <c r="AY320" s="19" t="s">
        <v>180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1193</v>
      </c>
      <c r="BM320" s="226" t="s">
        <v>6627</v>
      </c>
    </row>
    <row r="321" s="2" customFormat="1">
      <c r="A321" s="40"/>
      <c r="B321" s="41"/>
      <c r="C321" s="42"/>
      <c r="D321" s="228" t="s">
        <v>189</v>
      </c>
      <c r="E321" s="42"/>
      <c r="F321" s="229" t="s">
        <v>6628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189</v>
      </c>
      <c r="AU321" s="19" t="s">
        <v>80</v>
      </c>
    </row>
    <row r="322" s="2" customFormat="1" ht="16.5" customHeight="1">
      <c r="A322" s="40"/>
      <c r="B322" s="41"/>
      <c r="C322" s="215" t="s">
        <v>341</v>
      </c>
      <c r="D322" s="215" t="s">
        <v>182</v>
      </c>
      <c r="E322" s="216" t="s">
        <v>6629</v>
      </c>
      <c r="F322" s="217" t="s">
        <v>6630</v>
      </c>
      <c r="G322" s="218" t="s">
        <v>6278</v>
      </c>
      <c r="H322" s="219">
        <v>4</v>
      </c>
      <c r="I322" s="220"/>
      <c r="J322" s="221">
        <f>ROUND(I322*H322,2)</f>
        <v>0</v>
      </c>
      <c r="K322" s="217" t="s">
        <v>19</v>
      </c>
      <c r="L322" s="46"/>
      <c r="M322" s="222" t="s">
        <v>19</v>
      </c>
      <c r="N322" s="223" t="s">
        <v>43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1193</v>
      </c>
      <c r="AT322" s="226" t="s">
        <v>182</v>
      </c>
      <c r="AU322" s="226" t="s">
        <v>80</v>
      </c>
      <c r="AY322" s="19" t="s">
        <v>180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1193</v>
      </c>
      <c r="BM322" s="226" t="s">
        <v>6631</v>
      </c>
    </row>
    <row r="323" s="2" customFormat="1">
      <c r="A323" s="40"/>
      <c r="B323" s="41"/>
      <c r="C323" s="42"/>
      <c r="D323" s="228" t="s">
        <v>189</v>
      </c>
      <c r="E323" s="42"/>
      <c r="F323" s="229" t="s">
        <v>6632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189</v>
      </c>
      <c r="AU323" s="19" t="s">
        <v>80</v>
      </c>
    </row>
    <row r="324" s="2" customFormat="1" ht="16.5" customHeight="1">
      <c r="A324" s="40"/>
      <c r="B324" s="41"/>
      <c r="C324" s="215" t="s">
        <v>354</v>
      </c>
      <c r="D324" s="215" t="s">
        <v>182</v>
      </c>
      <c r="E324" s="216" t="s">
        <v>6633</v>
      </c>
      <c r="F324" s="217" t="s">
        <v>6634</v>
      </c>
      <c r="G324" s="218" t="s">
        <v>6278</v>
      </c>
      <c r="H324" s="219">
        <v>4</v>
      </c>
      <c r="I324" s="220"/>
      <c r="J324" s="221">
        <f>ROUND(I324*H324,2)</f>
        <v>0</v>
      </c>
      <c r="K324" s="217" t="s">
        <v>19</v>
      </c>
      <c r="L324" s="46"/>
      <c r="M324" s="222" t="s">
        <v>19</v>
      </c>
      <c r="N324" s="223" t="s">
        <v>43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1193</v>
      </c>
      <c r="AT324" s="226" t="s">
        <v>182</v>
      </c>
      <c r="AU324" s="226" t="s">
        <v>80</v>
      </c>
      <c r="AY324" s="19" t="s">
        <v>180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80</v>
      </c>
      <c r="BK324" s="227">
        <f>ROUND(I324*H324,2)</f>
        <v>0</v>
      </c>
      <c r="BL324" s="19" t="s">
        <v>1193</v>
      </c>
      <c r="BM324" s="226" t="s">
        <v>6635</v>
      </c>
    </row>
    <row r="325" s="2" customFormat="1">
      <c r="A325" s="40"/>
      <c r="B325" s="41"/>
      <c r="C325" s="42"/>
      <c r="D325" s="228" t="s">
        <v>189</v>
      </c>
      <c r="E325" s="42"/>
      <c r="F325" s="229" t="s">
        <v>6636</v>
      </c>
      <c r="G325" s="42"/>
      <c r="H325" s="42"/>
      <c r="I325" s="230"/>
      <c r="J325" s="42"/>
      <c r="K325" s="42"/>
      <c r="L325" s="46"/>
      <c r="M325" s="231"/>
      <c r="N325" s="232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189</v>
      </c>
      <c r="AU325" s="19" t="s">
        <v>80</v>
      </c>
    </row>
    <row r="326" s="2" customFormat="1" ht="16.5" customHeight="1">
      <c r="A326" s="40"/>
      <c r="B326" s="41"/>
      <c r="C326" s="215" t="s">
        <v>364</v>
      </c>
      <c r="D326" s="215" t="s">
        <v>182</v>
      </c>
      <c r="E326" s="216" t="s">
        <v>6637</v>
      </c>
      <c r="F326" s="217" t="s">
        <v>6638</v>
      </c>
      <c r="G326" s="218" t="s">
        <v>6278</v>
      </c>
      <c r="H326" s="219">
        <v>250</v>
      </c>
      <c r="I326" s="220"/>
      <c r="J326" s="221">
        <f>ROUND(I326*H326,2)</f>
        <v>0</v>
      </c>
      <c r="K326" s="217" t="s">
        <v>19</v>
      </c>
      <c r="L326" s="46"/>
      <c r="M326" s="222" t="s">
        <v>19</v>
      </c>
      <c r="N326" s="223" t="s">
        <v>43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1193</v>
      </c>
      <c r="AT326" s="226" t="s">
        <v>182</v>
      </c>
      <c r="AU326" s="226" t="s">
        <v>80</v>
      </c>
      <c r="AY326" s="19" t="s">
        <v>180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1193</v>
      </c>
      <c r="BM326" s="226" t="s">
        <v>6639</v>
      </c>
    </row>
    <row r="327" s="2" customFormat="1">
      <c r="A327" s="40"/>
      <c r="B327" s="41"/>
      <c r="C327" s="42"/>
      <c r="D327" s="228" t="s">
        <v>189</v>
      </c>
      <c r="E327" s="42"/>
      <c r="F327" s="229" t="s">
        <v>6640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189</v>
      </c>
      <c r="AU327" s="19" t="s">
        <v>80</v>
      </c>
    </row>
    <row r="328" s="2" customFormat="1" ht="16.5" customHeight="1">
      <c r="A328" s="40"/>
      <c r="B328" s="41"/>
      <c r="C328" s="215" t="s">
        <v>370</v>
      </c>
      <c r="D328" s="215" t="s">
        <v>182</v>
      </c>
      <c r="E328" s="216" t="s">
        <v>6641</v>
      </c>
      <c r="F328" s="217" t="s">
        <v>6642</v>
      </c>
      <c r="G328" s="218" t="s">
        <v>6278</v>
      </c>
      <c r="H328" s="219">
        <v>30</v>
      </c>
      <c r="I328" s="220"/>
      <c r="J328" s="221">
        <f>ROUND(I328*H328,2)</f>
        <v>0</v>
      </c>
      <c r="K328" s="217" t="s">
        <v>19</v>
      </c>
      <c r="L328" s="46"/>
      <c r="M328" s="222" t="s">
        <v>19</v>
      </c>
      <c r="N328" s="223" t="s">
        <v>43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1193</v>
      </c>
      <c r="AT328" s="226" t="s">
        <v>182</v>
      </c>
      <c r="AU328" s="226" t="s">
        <v>80</v>
      </c>
      <c r="AY328" s="19" t="s">
        <v>180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80</v>
      </c>
      <c r="BK328" s="227">
        <f>ROUND(I328*H328,2)</f>
        <v>0</v>
      </c>
      <c r="BL328" s="19" t="s">
        <v>1193</v>
      </c>
      <c r="BM328" s="226" t="s">
        <v>6643</v>
      </c>
    </row>
    <row r="329" s="2" customFormat="1">
      <c r="A329" s="40"/>
      <c r="B329" s="41"/>
      <c r="C329" s="42"/>
      <c r="D329" s="228" t="s">
        <v>189</v>
      </c>
      <c r="E329" s="42"/>
      <c r="F329" s="229" t="s">
        <v>6644</v>
      </c>
      <c r="G329" s="42"/>
      <c r="H329" s="42"/>
      <c r="I329" s="230"/>
      <c r="J329" s="42"/>
      <c r="K329" s="42"/>
      <c r="L329" s="46"/>
      <c r="M329" s="231"/>
      <c r="N329" s="23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189</v>
      </c>
      <c r="AU329" s="19" t="s">
        <v>80</v>
      </c>
    </row>
    <row r="330" s="12" customFormat="1" ht="25.92" customHeight="1">
      <c r="A330" s="12"/>
      <c r="B330" s="199"/>
      <c r="C330" s="200"/>
      <c r="D330" s="201" t="s">
        <v>71</v>
      </c>
      <c r="E330" s="202" t="s">
        <v>6645</v>
      </c>
      <c r="F330" s="202" t="s">
        <v>6646</v>
      </c>
      <c r="G330" s="200"/>
      <c r="H330" s="200"/>
      <c r="I330" s="203"/>
      <c r="J330" s="204">
        <f>BK330</f>
        <v>0</v>
      </c>
      <c r="K330" s="200"/>
      <c r="L330" s="205"/>
      <c r="M330" s="206"/>
      <c r="N330" s="207"/>
      <c r="O330" s="207"/>
      <c r="P330" s="208">
        <f>SUM(P331:P340)</f>
        <v>0</v>
      </c>
      <c r="Q330" s="207"/>
      <c r="R330" s="208">
        <f>SUM(R331:R340)</f>
        <v>0</v>
      </c>
      <c r="S330" s="207"/>
      <c r="T330" s="209">
        <f>SUM(T331:T340)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10" t="s">
        <v>80</v>
      </c>
      <c r="AT330" s="211" t="s">
        <v>71</v>
      </c>
      <c r="AU330" s="211" t="s">
        <v>72</v>
      </c>
      <c r="AY330" s="210" t="s">
        <v>180</v>
      </c>
      <c r="BK330" s="212">
        <f>SUM(BK331:BK340)</f>
        <v>0</v>
      </c>
    </row>
    <row r="331" s="2" customFormat="1" ht="16.5" customHeight="1">
      <c r="A331" s="40"/>
      <c r="B331" s="41"/>
      <c r="C331" s="215" t="s">
        <v>384</v>
      </c>
      <c r="D331" s="215" t="s">
        <v>182</v>
      </c>
      <c r="E331" s="216" t="s">
        <v>6647</v>
      </c>
      <c r="F331" s="217" t="s">
        <v>6648</v>
      </c>
      <c r="G331" s="218" t="s">
        <v>6278</v>
      </c>
      <c r="H331" s="219">
        <v>30</v>
      </c>
      <c r="I331" s="220"/>
      <c r="J331" s="221">
        <f>ROUND(I331*H331,2)</f>
        <v>0</v>
      </c>
      <c r="K331" s="217" t="s">
        <v>19</v>
      </c>
      <c r="L331" s="46"/>
      <c r="M331" s="222" t="s">
        <v>19</v>
      </c>
      <c r="N331" s="223" t="s">
        <v>43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1193</v>
      </c>
      <c r="AT331" s="226" t="s">
        <v>182</v>
      </c>
      <c r="AU331" s="226" t="s">
        <v>80</v>
      </c>
      <c r="AY331" s="19" t="s">
        <v>180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1193</v>
      </c>
      <c r="BM331" s="226" t="s">
        <v>6649</v>
      </c>
    </row>
    <row r="332" s="2" customFormat="1">
      <c r="A332" s="40"/>
      <c r="B332" s="41"/>
      <c r="C332" s="42"/>
      <c r="D332" s="228" t="s">
        <v>189</v>
      </c>
      <c r="E332" s="42"/>
      <c r="F332" s="229" t="s">
        <v>6648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189</v>
      </c>
      <c r="AU332" s="19" t="s">
        <v>80</v>
      </c>
    </row>
    <row r="333" s="2" customFormat="1" ht="16.5" customHeight="1">
      <c r="A333" s="40"/>
      <c r="B333" s="41"/>
      <c r="C333" s="215" t="s">
        <v>389</v>
      </c>
      <c r="D333" s="215" t="s">
        <v>182</v>
      </c>
      <c r="E333" s="216" t="s">
        <v>6650</v>
      </c>
      <c r="F333" s="217" t="s">
        <v>6651</v>
      </c>
      <c r="G333" s="218" t="s">
        <v>754</v>
      </c>
      <c r="H333" s="219">
        <v>480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43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1193</v>
      </c>
      <c r="AT333" s="226" t="s">
        <v>182</v>
      </c>
      <c r="AU333" s="226" t="s">
        <v>80</v>
      </c>
      <c r="AY333" s="19" t="s">
        <v>180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1193</v>
      </c>
      <c r="BM333" s="226" t="s">
        <v>6652</v>
      </c>
    </row>
    <row r="334" s="2" customFormat="1">
      <c r="A334" s="40"/>
      <c r="B334" s="41"/>
      <c r="C334" s="42"/>
      <c r="D334" s="228" t="s">
        <v>189</v>
      </c>
      <c r="E334" s="42"/>
      <c r="F334" s="229" t="s">
        <v>6651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189</v>
      </c>
      <c r="AU334" s="19" t="s">
        <v>80</v>
      </c>
    </row>
    <row r="335" s="2" customFormat="1" ht="16.5" customHeight="1">
      <c r="A335" s="40"/>
      <c r="B335" s="41"/>
      <c r="C335" s="215" t="s">
        <v>393</v>
      </c>
      <c r="D335" s="215" t="s">
        <v>182</v>
      </c>
      <c r="E335" s="216" t="s">
        <v>6653</v>
      </c>
      <c r="F335" s="217" t="s">
        <v>6654</v>
      </c>
      <c r="G335" s="218" t="s">
        <v>754</v>
      </c>
      <c r="H335" s="219">
        <v>330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43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1193</v>
      </c>
      <c r="AT335" s="226" t="s">
        <v>182</v>
      </c>
      <c r="AU335" s="226" t="s">
        <v>80</v>
      </c>
      <c r="AY335" s="19" t="s">
        <v>180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1193</v>
      </c>
      <c r="BM335" s="226" t="s">
        <v>6655</v>
      </c>
    </row>
    <row r="336" s="2" customFormat="1">
      <c r="A336" s="40"/>
      <c r="B336" s="41"/>
      <c r="C336" s="42"/>
      <c r="D336" s="228" t="s">
        <v>189</v>
      </c>
      <c r="E336" s="42"/>
      <c r="F336" s="229" t="s">
        <v>6654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189</v>
      </c>
      <c r="AU336" s="19" t="s">
        <v>80</v>
      </c>
    </row>
    <row r="337" s="2" customFormat="1" ht="16.5" customHeight="1">
      <c r="A337" s="40"/>
      <c r="B337" s="41"/>
      <c r="C337" s="215" t="s">
        <v>398</v>
      </c>
      <c r="D337" s="215" t="s">
        <v>182</v>
      </c>
      <c r="E337" s="216" t="s">
        <v>6656</v>
      </c>
      <c r="F337" s="217" t="s">
        <v>6657</v>
      </c>
      <c r="G337" s="218" t="s">
        <v>754</v>
      </c>
      <c r="H337" s="219">
        <v>150</v>
      </c>
      <c r="I337" s="220"/>
      <c r="J337" s="221">
        <f>ROUND(I337*H337,2)</f>
        <v>0</v>
      </c>
      <c r="K337" s="217" t="s">
        <v>19</v>
      </c>
      <c r="L337" s="46"/>
      <c r="M337" s="222" t="s">
        <v>19</v>
      </c>
      <c r="N337" s="223" t="s">
        <v>43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1193</v>
      </c>
      <c r="AT337" s="226" t="s">
        <v>182</v>
      </c>
      <c r="AU337" s="226" t="s">
        <v>80</v>
      </c>
      <c r="AY337" s="19" t="s">
        <v>180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1193</v>
      </c>
      <c r="BM337" s="226" t="s">
        <v>6658</v>
      </c>
    </row>
    <row r="338" s="2" customFormat="1">
      <c r="A338" s="40"/>
      <c r="B338" s="41"/>
      <c r="C338" s="42"/>
      <c r="D338" s="228" t="s">
        <v>189</v>
      </c>
      <c r="E338" s="42"/>
      <c r="F338" s="229" t="s">
        <v>6657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189</v>
      </c>
      <c r="AU338" s="19" t="s">
        <v>80</v>
      </c>
    </row>
    <row r="339" s="2" customFormat="1" ht="16.5" customHeight="1">
      <c r="A339" s="40"/>
      <c r="B339" s="41"/>
      <c r="C339" s="215" t="s">
        <v>402</v>
      </c>
      <c r="D339" s="215" t="s">
        <v>182</v>
      </c>
      <c r="E339" s="216" t="s">
        <v>6659</v>
      </c>
      <c r="F339" s="217" t="s">
        <v>6660</v>
      </c>
      <c r="G339" s="218" t="s">
        <v>754</v>
      </c>
      <c r="H339" s="219">
        <v>30</v>
      </c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43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1193</v>
      </c>
      <c r="AT339" s="226" t="s">
        <v>182</v>
      </c>
      <c r="AU339" s="226" t="s">
        <v>80</v>
      </c>
      <c r="AY339" s="19" t="s">
        <v>180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1193</v>
      </c>
      <c r="BM339" s="226" t="s">
        <v>6661</v>
      </c>
    </row>
    <row r="340" s="2" customFormat="1">
      <c r="A340" s="40"/>
      <c r="B340" s="41"/>
      <c r="C340" s="42"/>
      <c r="D340" s="228" t="s">
        <v>189</v>
      </c>
      <c r="E340" s="42"/>
      <c r="F340" s="229" t="s">
        <v>6660</v>
      </c>
      <c r="G340" s="42"/>
      <c r="H340" s="42"/>
      <c r="I340" s="230"/>
      <c r="J340" s="42"/>
      <c r="K340" s="42"/>
      <c r="L340" s="46"/>
      <c r="M340" s="231"/>
      <c r="N340" s="232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189</v>
      </c>
      <c r="AU340" s="19" t="s">
        <v>80</v>
      </c>
    </row>
    <row r="341" s="12" customFormat="1" ht="25.92" customHeight="1">
      <c r="A341" s="12"/>
      <c r="B341" s="199"/>
      <c r="C341" s="200"/>
      <c r="D341" s="201" t="s">
        <v>71</v>
      </c>
      <c r="E341" s="202" t="s">
        <v>6662</v>
      </c>
      <c r="F341" s="202" t="s">
        <v>6663</v>
      </c>
      <c r="G341" s="200"/>
      <c r="H341" s="200"/>
      <c r="I341" s="203"/>
      <c r="J341" s="204">
        <f>BK341</f>
        <v>0</v>
      </c>
      <c r="K341" s="200"/>
      <c r="L341" s="205"/>
      <c r="M341" s="206"/>
      <c r="N341" s="207"/>
      <c r="O341" s="207"/>
      <c r="P341" s="208">
        <f>P342+P365</f>
        <v>0</v>
      </c>
      <c r="Q341" s="207"/>
      <c r="R341" s="208">
        <f>R342+R365</f>
        <v>0</v>
      </c>
      <c r="S341" s="207"/>
      <c r="T341" s="209">
        <f>T342+T365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10" t="s">
        <v>80</v>
      </c>
      <c r="AT341" s="211" t="s">
        <v>71</v>
      </c>
      <c r="AU341" s="211" t="s">
        <v>72</v>
      </c>
      <c r="AY341" s="210" t="s">
        <v>180</v>
      </c>
      <c r="BK341" s="212">
        <f>BK342+BK365</f>
        <v>0</v>
      </c>
    </row>
    <row r="342" s="12" customFormat="1" ht="22.8" customHeight="1">
      <c r="A342" s="12"/>
      <c r="B342" s="199"/>
      <c r="C342" s="200"/>
      <c r="D342" s="201" t="s">
        <v>71</v>
      </c>
      <c r="E342" s="213" t="s">
        <v>6664</v>
      </c>
      <c r="F342" s="213" t="s">
        <v>6665</v>
      </c>
      <c r="G342" s="200"/>
      <c r="H342" s="200"/>
      <c r="I342" s="203"/>
      <c r="J342" s="214">
        <f>BK342</f>
        <v>0</v>
      </c>
      <c r="K342" s="200"/>
      <c r="L342" s="205"/>
      <c r="M342" s="206"/>
      <c r="N342" s="207"/>
      <c r="O342" s="207"/>
      <c r="P342" s="208">
        <f>SUM(P343:P364)</f>
        <v>0</v>
      </c>
      <c r="Q342" s="207"/>
      <c r="R342" s="208">
        <f>SUM(R343:R364)</f>
        <v>0</v>
      </c>
      <c r="S342" s="207"/>
      <c r="T342" s="209">
        <f>SUM(T343:T364)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0" t="s">
        <v>80</v>
      </c>
      <c r="AT342" s="211" t="s">
        <v>71</v>
      </c>
      <c r="AU342" s="211" t="s">
        <v>80</v>
      </c>
      <c r="AY342" s="210" t="s">
        <v>180</v>
      </c>
      <c r="BK342" s="212">
        <f>SUM(BK343:BK364)</f>
        <v>0</v>
      </c>
    </row>
    <row r="343" s="2" customFormat="1" ht="16.5" customHeight="1">
      <c r="A343" s="40"/>
      <c r="B343" s="41"/>
      <c r="C343" s="215" t="s">
        <v>406</v>
      </c>
      <c r="D343" s="215" t="s">
        <v>182</v>
      </c>
      <c r="E343" s="216" t="s">
        <v>6666</v>
      </c>
      <c r="F343" s="217" t="s">
        <v>6667</v>
      </c>
      <c r="G343" s="218" t="s">
        <v>754</v>
      </c>
      <c r="H343" s="219">
        <v>2980</v>
      </c>
      <c r="I343" s="220"/>
      <c r="J343" s="221">
        <f>ROUND(I343*H343,2)</f>
        <v>0</v>
      </c>
      <c r="K343" s="217" t="s">
        <v>19</v>
      </c>
      <c r="L343" s="46"/>
      <c r="M343" s="222" t="s">
        <v>19</v>
      </c>
      <c r="N343" s="223" t="s">
        <v>43</v>
      </c>
      <c r="O343" s="86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1193</v>
      </c>
      <c r="AT343" s="226" t="s">
        <v>182</v>
      </c>
      <c r="AU343" s="226" t="s">
        <v>82</v>
      </c>
      <c r="AY343" s="19" t="s">
        <v>180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80</v>
      </c>
      <c r="BK343" s="227">
        <f>ROUND(I343*H343,2)</f>
        <v>0</v>
      </c>
      <c r="BL343" s="19" t="s">
        <v>1193</v>
      </c>
      <c r="BM343" s="226" t="s">
        <v>6668</v>
      </c>
    </row>
    <row r="344" s="2" customFormat="1">
      <c r="A344" s="40"/>
      <c r="B344" s="41"/>
      <c r="C344" s="42"/>
      <c r="D344" s="228" t="s">
        <v>189</v>
      </c>
      <c r="E344" s="42"/>
      <c r="F344" s="229" t="s">
        <v>6669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189</v>
      </c>
      <c r="AU344" s="19" t="s">
        <v>82</v>
      </c>
    </row>
    <row r="345" s="2" customFormat="1" ht="16.5" customHeight="1">
      <c r="A345" s="40"/>
      <c r="B345" s="41"/>
      <c r="C345" s="215" t="s">
        <v>412</v>
      </c>
      <c r="D345" s="215" t="s">
        <v>182</v>
      </c>
      <c r="E345" s="216" t="s">
        <v>6670</v>
      </c>
      <c r="F345" s="217" t="s">
        <v>6671</v>
      </c>
      <c r="G345" s="218" t="s">
        <v>754</v>
      </c>
      <c r="H345" s="219">
        <v>2260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43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1193</v>
      </c>
      <c r="AT345" s="226" t="s">
        <v>182</v>
      </c>
      <c r="AU345" s="226" t="s">
        <v>82</v>
      </c>
      <c r="AY345" s="19" t="s">
        <v>180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1193</v>
      </c>
      <c r="BM345" s="226" t="s">
        <v>6672</v>
      </c>
    </row>
    <row r="346" s="2" customFormat="1">
      <c r="A346" s="40"/>
      <c r="B346" s="41"/>
      <c r="C346" s="42"/>
      <c r="D346" s="228" t="s">
        <v>189</v>
      </c>
      <c r="E346" s="42"/>
      <c r="F346" s="229" t="s">
        <v>6673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189</v>
      </c>
      <c r="AU346" s="19" t="s">
        <v>82</v>
      </c>
    </row>
    <row r="347" s="2" customFormat="1" ht="16.5" customHeight="1">
      <c r="A347" s="40"/>
      <c r="B347" s="41"/>
      <c r="C347" s="215" t="s">
        <v>418</v>
      </c>
      <c r="D347" s="215" t="s">
        <v>182</v>
      </c>
      <c r="E347" s="216" t="s">
        <v>6674</v>
      </c>
      <c r="F347" s="217" t="s">
        <v>6675</v>
      </c>
      <c r="G347" s="218" t="s">
        <v>754</v>
      </c>
      <c r="H347" s="219">
        <v>280</v>
      </c>
      <c r="I347" s="220"/>
      <c r="J347" s="221">
        <f>ROUND(I347*H347,2)</f>
        <v>0</v>
      </c>
      <c r="K347" s="217" t="s">
        <v>19</v>
      </c>
      <c r="L347" s="46"/>
      <c r="M347" s="222" t="s">
        <v>19</v>
      </c>
      <c r="N347" s="223" t="s">
        <v>43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1193</v>
      </c>
      <c r="AT347" s="226" t="s">
        <v>182</v>
      </c>
      <c r="AU347" s="226" t="s">
        <v>82</v>
      </c>
      <c r="AY347" s="19" t="s">
        <v>180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80</v>
      </c>
      <c r="BK347" s="227">
        <f>ROUND(I347*H347,2)</f>
        <v>0</v>
      </c>
      <c r="BL347" s="19" t="s">
        <v>1193</v>
      </c>
      <c r="BM347" s="226" t="s">
        <v>6676</v>
      </c>
    </row>
    <row r="348" s="2" customFormat="1">
      <c r="A348" s="40"/>
      <c r="B348" s="41"/>
      <c r="C348" s="42"/>
      <c r="D348" s="228" t="s">
        <v>189</v>
      </c>
      <c r="E348" s="42"/>
      <c r="F348" s="229" t="s">
        <v>6677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189</v>
      </c>
      <c r="AU348" s="19" t="s">
        <v>82</v>
      </c>
    </row>
    <row r="349" s="2" customFormat="1" ht="16.5" customHeight="1">
      <c r="A349" s="40"/>
      <c r="B349" s="41"/>
      <c r="C349" s="215" t="s">
        <v>426</v>
      </c>
      <c r="D349" s="215" t="s">
        <v>182</v>
      </c>
      <c r="E349" s="216" t="s">
        <v>6678</v>
      </c>
      <c r="F349" s="217" t="s">
        <v>6679</v>
      </c>
      <c r="G349" s="218" t="s">
        <v>754</v>
      </c>
      <c r="H349" s="219">
        <v>70</v>
      </c>
      <c r="I349" s="220"/>
      <c r="J349" s="221">
        <f>ROUND(I349*H349,2)</f>
        <v>0</v>
      </c>
      <c r="K349" s="217" t="s">
        <v>19</v>
      </c>
      <c r="L349" s="46"/>
      <c r="M349" s="222" t="s">
        <v>19</v>
      </c>
      <c r="N349" s="223" t="s">
        <v>43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1193</v>
      </c>
      <c r="AT349" s="226" t="s">
        <v>182</v>
      </c>
      <c r="AU349" s="226" t="s">
        <v>82</v>
      </c>
      <c r="AY349" s="19" t="s">
        <v>180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1193</v>
      </c>
      <c r="BM349" s="226" t="s">
        <v>6680</v>
      </c>
    </row>
    <row r="350" s="2" customFormat="1">
      <c r="A350" s="40"/>
      <c r="B350" s="41"/>
      <c r="C350" s="42"/>
      <c r="D350" s="228" t="s">
        <v>189</v>
      </c>
      <c r="E350" s="42"/>
      <c r="F350" s="229" t="s">
        <v>6681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189</v>
      </c>
      <c r="AU350" s="19" t="s">
        <v>82</v>
      </c>
    </row>
    <row r="351" s="2" customFormat="1" ht="16.5" customHeight="1">
      <c r="A351" s="40"/>
      <c r="B351" s="41"/>
      <c r="C351" s="215" t="s">
        <v>433</v>
      </c>
      <c r="D351" s="215" t="s">
        <v>182</v>
      </c>
      <c r="E351" s="216" t="s">
        <v>6682</v>
      </c>
      <c r="F351" s="217" t="s">
        <v>6683</v>
      </c>
      <c r="G351" s="218" t="s">
        <v>754</v>
      </c>
      <c r="H351" s="219">
        <v>335</v>
      </c>
      <c r="I351" s="220"/>
      <c r="J351" s="221">
        <f>ROUND(I351*H351,2)</f>
        <v>0</v>
      </c>
      <c r="K351" s="217" t="s">
        <v>19</v>
      </c>
      <c r="L351" s="46"/>
      <c r="M351" s="222" t="s">
        <v>19</v>
      </c>
      <c r="N351" s="223" t="s">
        <v>43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1193</v>
      </c>
      <c r="AT351" s="226" t="s">
        <v>182</v>
      </c>
      <c r="AU351" s="226" t="s">
        <v>82</v>
      </c>
      <c r="AY351" s="19" t="s">
        <v>180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80</v>
      </c>
      <c r="BK351" s="227">
        <f>ROUND(I351*H351,2)</f>
        <v>0</v>
      </c>
      <c r="BL351" s="19" t="s">
        <v>1193</v>
      </c>
      <c r="BM351" s="226" t="s">
        <v>6684</v>
      </c>
    </row>
    <row r="352" s="2" customFormat="1">
      <c r="A352" s="40"/>
      <c r="B352" s="41"/>
      <c r="C352" s="42"/>
      <c r="D352" s="228" t="s">
        <v>189</v>
      </c>
      <c r="E352" s="42"/>
      <c r="F352" s="229" t="s">
        <v>6685</v>
      </c>
      <c r="G352" s="42"/>
      <c r="H352" s="42"/>
      <c r="I352" s="230"/>
      <c r="J352" s="42"/>
      <c r="K352" s="42"/>
      <c r="L352" s="46"/>
      <c r="M352" s="231"/>
      <c r="N352" s="232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189</v>
      </c>
      <c r="AU352" s="19" t="s">
        <v>82</v>
      </c>
    </row>
    <row r="353" s="2" customFormat="1" ht="16.5" customHeight="1">
      <c r="A353" s="40"/>
      <c r="B353" s="41"/>
      <c r="C353" s="215" t="s">
        <v>439</v>
      </c>
      <c r="D353" s="215" t="s">
        <v>182</v>
      </c>
      <c r="E353" s="216" t="s">
        <v>6686</v>
      </c>
      <c r="F353" s="217" t="s">
        <v>6687</v>
      </c>
      <c r="G353" s="218" t="s">
        <v>754</v>
      </c>
      <c r="H353" s="219">
        <v>230</v>
      </c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43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1193</v>
      </c>
      <c r="AT353" s="226" t="s">
        <v>182</v>
      </c>
      <c r="AU353" s="226" t="s">
        <v>82</v>
      </c>
      <c r="AY353" s="19" t="s">
        <v>180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1193</v>
      </c>
      <c r="BM353" s="226" t="s">
        <v>6688</v>
      </c>
    </row>
    <row r="354" s="2" customFormat="1">
      <c r="A354" s="40"/>
      <c r="B354" s="41"/>
      <c r="C354" s="42"/>
      <c r="D354" s="228" t="s">
        <v>189</v>
      </c>
      <c r="E354" s="42"/>
      <c r="F354" s="229" t="s">
        <v>6689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189</v>
      </c>
      <c r="AU354" s="19" t="s">
        <v>82</v>
      </c>
    </row>
    <row r="355" s="2" customFormat="1" ht="16.5" customHeight="1">
      <c r="A355" s="40"/>
      <c r="B355" s="41"/>
      <c r="C355" s="215" t="s">
        <v>447</v>
      </c>
      <c r="D355" s="215" t="s">
        <v>182</v>
      </c>
      <c r="E355" s="216" t="s">
        <v>6690</v>
      </c>
      <c r="F355" s="217" t="s">
        <v>6691</v>
      </c>
      <c r="G355" s="218" t="s">
        <v>754</v>
      </c>
      <c r="H355" s="219">
        <v>105</v>
      </c>
      <c r="I355" s="220"/>
      <c r="J355" s="221">
        <f>ROUND(I355*H355,2)</f>
        <v>0</v>
      </c>
      <c r="K355" s="217" t="s">
        <v>19</v>
      </c>
      <c r="L355" s="46"/>
      <c r="M355" s="222" t="s">
        <v>19</v>
      </c>
      <c r="N355" s="223" t="s">
        <v>43</v>
      </c>
      <c r="O355" s="86"/>
      <c r="P355" s="224">
        <f>O355*H355</f>
        <v>0</v>
      </c>
      <c r="Q355" s="224">
        <v>0</v>
      </c>
      <c r="R355" s="224">
        <f>Q355*H355</f>
        <v>0</v>
      </c>
      <c r="S355" s="224">
        <v>0</v>
      </c>
      <c r="T355" s="225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6" t="s">
        <v>1193</v>
      </c>
      <c r="AT355" s="226" t="s">
        <v>182</v>
      </c>
      <c r="AU355" s="226" t="s">
        <v>82</v>
      </c>
      <c r="AY355" s="19" t="s">
        <v>180</v>
      </c>
      <c r="BE355" s="227">
        <f>IF(N355="základní",J355,0)</f>
        <v>0</v>
      </c>
      <c r="BF355" s="227">
        <f>IF(N355="snížená",J355,0)</f>
        <v>0</v>
      </c>
      <c r="BG355" s="227">
        <f>IF(N355="zákl. přenesená",J355,0)</f>
        <v>0</v>
      </c>
      <c r="BH355" s="227">
        <f>IF(N355="sníž. přenesená",J355,0)</f>
        <v>0</v>
      </c>
      <c r="BI355" s="227">
        <f>IF(N355="nulová",J355,0)</f>
        <v>0</v>
      </c>
      <c r="BJ355" s="19" t="s">
        <v>80</v>
      </c>
      <c r="BK355" s="227">
        <f>ROUND(I355*H355,2)</f>
        <v>0</v>
      </c>
      <c r="BL355" s="19" t="s">
        <v>1193</v>
      </c>
      <c r="BM355" s="226" t="s">
        <v>6692</v>
      </c>
    </row>
    <row r="356" s="2" customFormat="1">
      <c r="A356" s="40"/>
      <c r="B356" s="41"/>
      <c r="C356" s="42"/>
      <c r="D356" s="228" t="s">
        <v>189</v>
      </c>
      <c r="E356" s="42"/>
      <c r="F356" s="229" t="s">
        <v>6693</v>
      </c>
      <c r="G356" s="42"/>
      <c r="H356" s="42"/>
      <c r="I356" s="230"/>
      <c r="J356" s="42"/>
      <c r="K356" s="42"/>
      <c r="L356" s="46"/>
      <c r="M356" s="231"/>
      <c r="N356" s="232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189</v>
      </c>
      <c r="AU356" s="19" t="s">
        <v>82</v>
      </c>
    </row>
    <row r="357" s="2" customFormat="1" ht="16.5" customHeight="1">
      <c r="A357" s="40"/>
      <c r="B357" s="41"/>
      <c r="C357" s="215" t="s">
        <v>459</v>
      </c>
      <c r="D357" s="215" t="s">
        <v>182</v>
      </c>
      <c r="E357" s="216" t="s">
        <v>6694</v>
      </c>
      <c r="F357" s="217" t="s">
        <v>6695</v>
      </c>
      <c r="G357" s="218" t="s">
        <v>754</v>
      </c>
      <c r="H357" s="219">
        <v>50</v>
      </c>
      <c r="I357" s="220"/>
      <c r="J357" s="221">
        <f>ROUND(I357*H357,2)</f>
        <v>0</v>
      </c>
      <c r="K357" s="217" t="s">
        <v>19</v>
      </c>
      <c r="L357" s="46"/>
      <c r="M357" s="222" t="s">
        <v>19</v>
      </c>
      <c r="N357" s="223" t="s">
        <v>43</v>
      </c>
      <c r="O357" s="86"/>
      <c r="P357" s="224">
        <f>O357*H357</f>
        <v>0</v>
      </c>
      <c r="Q357" s="224">
        <v>0</v>
      </c>
      <c r="R357" s="224">
        <f>Q357*H357</f>
        <v>0</v>
      </c>
      <c r="S357" s="224">
        <v>0</v>
      </c>
      <c r="T357" s="225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6" t="s">
        <v>1193</v>
      </c>
      <c r="AT357" s="226" t="s">
        <v>182</v>
      </c>
      <c r="AU357" s="226" t="s">
        <v>82</v>
      </c>
      <c r="AY357" s="19" t="s">
        <v>180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19" t="s">
        <v>80</v>
      </c>
      <c r="BK357" s="227">
        <f>ROUND(I357*H357,2)</f>
        <v>0</v>
      </c>
      <c r="BL357" s="19" t="s">
        <v>1193</v>
      </c>
      <c r="BM357" s="226" t="s">
        <v>6696</v>
      </c>
    </row>
    <row r="358" s="2" customFormat="1">
      <c r="A358" s="40"/>
      <c r="B358" s="41"/>
      <c r="C358" s="42"/>
      <c r="D358" s="228" t="s">
        <v>189</v>
      </c>
      <c r="E358" s="42"/>
      <c r="F358" s="229" t="s">
        <v>6697</v>
      </c>
      <c r="G358" s="42"/>
      <c r="H358" s="42"/>
      <c r="I358" s="230"/>
      <c r="J358" s="42"/>
      <c r="K358" s="42"/>
      <c r="L358" s="46"/>
      <c r="M358" s="231"/>
      <c r="N358" s="232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189</v>
      </c>
      <c r="AU358" s="19" t="s">
        <v>82</v>
      </c>
    </row>
    <row r="359" s="2" customFormat="1" ht="16.5" customHeight="1">
      <c r="A359" s="40"/>
      <c r="B359" s="41"/>
      <c r="C359" s="215" t="s">
        <v>476</v>
      </c>
      <c r="D359" s="215" t="s">
        <v>182</v>
      </c>
      <c r="E359" s="216" t="s">
        <v>6698</v>
      </c>
      <c r="F359" s="217" t="s">
        <v>6699</v>
      </c>
      <c r="G359" s="218" t="s">
        <v>754</v>
      </c>
      <c r="H359" s="219">
        <v>10</v>
      </c>
      <c r="I359" s="220"/>
      <c r="J359" s="221">
        <f>ROUND(I359*H359,2)</f>
        <v>0</v>
      </c>
      <c r="K359" s="217" t="s">
        <v>19</v>
      </c>
      <c r="L359" s="46"/>
      <c r="M359" s="222" t="s">
        <v>19</v>
      </c>
      <c r="N359" s="223" t="s">
        <v>43</v>
      </c>
      <c r="O359" s="86"/>
      <c r="P359" s="224">
        <f>O359*H359</f>
        <v>0</v>
      </c>
      <c r="Q359" s="224">
        <v>0</v>
      </c>
      <c r="R359" s="224">
        <f>Q359*H359</f>
        <v>0</v>
      </c>
      <c r="S359" s="224">
        <v>0</v>
      </c>
      <c r="T359" s="225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6" t="s">
        <v>1193</v>
      </c>
      <c r="AT359" s="226" t="s">
        <v>182</v>
      </c>
      <c r="AU359" s="226" t="s">
        <v>82</v>
      </c>
      <c r="AY359" s="19" t="s">
        <v>180</v>
      </c>
      <c r="BE359" s="227">
        <f>IF(N359="základní",J359,0)</f>
        <v>0</v>
      </c>
      <c r="BF359" s="227">
        <f>IF(N359="snížená",J359,0)</f>
        <v>0</v>
      </c>
      <c r="BG359" s="227">
        <f>IF(N359="zákl. přenesená",J359,0)</f>
        <v>0</v>
      </c>
      <c r="BH359" s="227">
        <f>IF(N359="sníž. přenesená",J359,0)</f>
        <v>0</v>
      </c>
      <c r="BI359" s="227">
        <f>IF(N359="nulová",J359,0)</f>
        <v>0</v>
      </c>
      <c r="BJ359" s="19" t="s">
        <v>80</v>
      </c>
      <c r="BK359" s="227">
        <f>ROUND(I359*H359,2)</f>
        <v>0</v>
      </c>
      <c r="BL359" s="19" t="s">
        <v>1193</v>
      </c>
      <c r="BM359" s="226" t="s">
        <v>6700</v>
      </c>
    </row>
    <row r="360" s="2" customFormat="1">
      <c r="A360" s="40"/>
      <c r="B360" s="41"/>
      <c r="C360" s="42"/>
      <c r="D360" s="228" t="s">
        <v>189</v>
      </c>
      <c r="E360" s="42"/>
      <c r="F360" s="229" t="s">
        <v>6701</v>
      </c>
      <c r="G360" s="42"/>
      <c r="H360" s="42"/>
      <c r="I360" s="230"/>
      <c r="J360" s="42"/>
      <c r="K360" s="42"/>
      <c r="L360" s="46"/>
      <c r="M360" s="231"/>
      <c r="N360" s="232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189</v>
      </c>
      <c r="AU360" s="19" t="s">
        <v>82</v>
      </c>
    </row>
    <row r="361" s="2" customFormat="1" ht="16.5" customHeight="1">
      <c r="A361" s="40"/>
      <c r="B361" s="41"/>
      <c r="C361" s="215" t="s">
        <v>500</v>
      </c>
      <c r="D361" s="215" t="s">
        <v>182</v>
      </c>
      <c r="E361" s="216" t="s">
        <v>6702</v>
      </c>
      <c r="F361" s="217" t="s">
        <v>6703</v>
      </c>
      <c r="G361" s="218" t="s">
        <v>754</v>
      </c>
      <c r="H361" s="219">
        <v>15</v>
      </c>
      <c r="I361" s="220"/>
      <c r="J361" s="221">
        <f>ROUND(I361*H361,2)</f>
        <v>0</v>
      </c>
      <c r="K361" s="217" t="s">
        <v>19</v>
      </c>
      <c r="L361" s="46"/>
      <c r="M361" s="222" t="s">
        <v>19</v>
      </c>
      <c r="N361" s="223" t="s">
        <v>43</v>
      </c>
      <c r="O361" s="86"/>
      <c r="P361" s="224">
        <f>O361*H361</f>
        <v>0</v>
      </c>
      <c r="Q361" s="224">
        <v>0</v>
      </c>
      <c r="R361" s="224">
        <f>Q361*H361</f>
        <v>0</v>
      </c>
      <c r="S361" s="224">
        <v>0</v>
      </c>
      <c r="T361" s="225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6" t="s">
        <v>1193</v>
      </c>
      <c r="AT361" s="226" t="s">
        <v>182</v>
      </c>
      <c r="AU361" s="226" t="s">
        <v>82</v>
      </c>
      <c r="AY361" s="19" t="s">
        <v>180</v>
      </c>
      <c r="BE361" s="227">
        <f>IF(N361="základní",J361,0)</f>
        <v>0</v>
      </c>
      <c r="BF361" s="227">
        <f>IF(N361="snížená",J361,0)</f>
        <v>0</v>
      </c>
      <c r="BG361" s="227">
        <f>IF(N361="zákl. přenesená",J361,0)</f>
        <v>0</v>
      </c>
      <c r="BH361" s="227">
        <f>IF(N361="sníž. přenesená",J361,0)</f>
        <v>0</v>
      </c>
      <c r="BI361" s="227">
        <f>IF(N361="nulová",J361,0)</f>
        <v>0</v>
      </c>
      <c r="BJ361" s="19" t="s">
        <v>80</v>
      </c>
      <c r="BK361" s="227">
        <f>ROUND(I361*H361,2)</f>
        <v>0</v>
      </c>
      <c r="BL361" s="19" t="s">
        <v>1193</v>
      </c>
      <c r="BM361" s="226" t="s">
        <v>6704</v>
      </c>
    </row>
    <row r="362" s="2" customFormat="1">
      <c r="A362" s="40"/>
      <c r="B362" s="41"/>
      <c r="C362" s="42"/>
      <c r="D362" s="228" t="s">
        <v>189</v>
      </c>
      <c r="E362" s="42"/>
      <c r="F362" s="229" t="s">
        <v>6705</v>
      </c>
      <c r="G362" s="42"/>
      <c r="H362" s="42"/>
      <c r="I362" s="230"/>
      <c r="J362" s="42"/>
      <c r="K362" s="42"/>
      <c r="L362" s="46"/>
      <c r="M362" s="231"/>
      <c r="N362" s="232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189</v>
      </c>
      <c r="AU362" s="19" t="s">
        <v>82</v>
      </c>
    </row>
    <row r="363" s="2" customFormat="1" ht="16.5" customHeight="1">
      <c r="A363" s="40"/>
      <c r="B363" s="41"/>
      <c r="C363" s="215" t="s">
        <v>508</v>
      </c>
      <c r="D363" s="215" t="s">
        <v>182</v>
      </c>
      <c r="E363" s="216" t="s">
        <v>6706</v>
      </c>
      <c r="F363" s="217" t="s">
        <v>6707</v>
      </c>
      <c r="G363" s="218" t="s">
        <v>754</v>
      </c>
      <c r="H363" s="219">
        <v>10</v>
      </c>
      <c r="I363" s="220"/>
      <c r="J363" s="221">
        <f>ROUND(I363*H363,2)</f>
        <v>0</v>
      </c>
      <c r="K363" s="217" t="s">
        <v>19</v>
      </c>
      <c r="L363" s="46"/>
      <c r="M363" s="222" t="s">
        <v>19</v>
      </c>
      <c r="N363" s="223" t="s">
        <v>43</v>
      </c>
      <c r="O363" s="86"/>
      <c r="P363" s="224">
        <f>O363*H363</f>
        <v>0</v>
      </c>
      <c r="Q363" s="224">
        <v>0</v>
      </c>
      <c r="R363" s="224">
        <f>Q363*H363</f>
        <v>0</v>
      </c>
      <c r="S363" s="224">
        <v>0</v>
      </c>
      <c r="T363" s="225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6" t="s">
        <v>1193</v>
      </c>
      <c r="AT363" s="226" t="s">
        <v>182</v>
      </c>
      <c r="AU363" s="226" t="s">
        <v>82</v>
      </c>
      <c r="AY363" s="19" t="s">
        <v>180</v>
      </c>
      <c r="BE363" s="227">
        <f>IF(N363="základní",J363,0)</f>
        <v>0</v>
      </c>
      <c r="BF363" s="227">
        <f>IF(N363="snížená",J363,0)</f>
        <v>0</v>
      </c>
      <c r="BG363" s="227">
        <f>IF(N363="zákl. přenesená",J363,0)</f>
        <v>0</v>
      </c>
      <c r="BH363" s="227">
        <f>IF(N363="sníž. přenesená",J363,0)</f>
        <v>0</v>
      </c>
      <c r="BI363" s="227">
        <f>IF(N363="nulová",J363,0)</f>
        <v>0</v>
      </c>
      <c r="BJ363" s="19" t="s">
        <v>80</v>
      </c>
      <c r="BK363" s="227">
        <f>ROUND(I363*H363,2)</f>
        <v>0</v>
      </c>
      <c r="BL363" s="19" t="s">
        <v>1193</v>
      </c>
      <c r="BM363" s="226" t="s">
        <v>6708</v>
      </c>
    </row>
    <row r="364" s="2" customFormat="1">
      <c r="A364" s="40"/>
      <c r="B364" s="41"/>
      <c r="C364" s="42"/>
      <c r="D364" s="228" t="s">
        <v>189</v>
      </c>
      <c r="E364" s="42"/>
      <c r="F364" s="229" t="s">
        <v>6709</v>
      </c>
      <c r="G364" s="42"/>
      <c r="H364" s="42"/>
      <c r="I364" s="230"/>
      <c r="J364" s="42"/>
      <c r="K364" s="42"/>
      <c r="L364" s="46"/>
      <c r="M364" s="231"/>
      <c r="N364" s="232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189</v>
      </c>
      <c r="AU364" s="19" t="s">
        <v>82</v>
      </c>
    </row>
    <row r="365" s="12" customFormat="1" ht="22.8" customHeight="1">
      <c r="A365" s="12"/>
      <c r="B365" s="199"/>
      <c r="C365" s="200"/>
      <c r="D365" s="201" t="s">
        <v>71</v>
      </c>
      <c r="E365" s="213" t="s">
        <v>6710</v>
      </c>
      <c r="F365" s="213" t="s">
        <v>6711</v>
      </c>
      <c r="G365" s="200"/>
      <c r="H365" s="200"/>
      <c r="I365" s="203"/>
      <c r="J365" s="214">
        <f>BK365</f>
        <v>0</v>
      </c>
      <c r="K365" s="200"/>
      <c r="L365" s="205"/>
      <c r="M365" s="206"/>
      <c r="N365" s="207"/>
      <c r="O365" s="207"/>
      <c r="P365" s="208">
        <f>SUM(P366:P367)</f>
        <v>0</v>
      </c>
      <c r="Q365" s="207"/>
      <c r="R365" s="208">
        <f>SUM(R366:R367)</f>
        <v>0</v>
      </c>
      <c r="S365" s="207"/>
      <c r="T365" s="209">
        <f>SUM(T366:T367)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0" t="s">
        <v>80</v>
      </c>
      <c r="AT365" s="211" t="s">
        <v>71</v>
      </c>
      <c r="AU365" s="211" t="s">
        <v>80</v>
      </c>
      <c r="AY365" s="210" t="s">
        <v>180</v>
      </c>
      <c r="BK365" s="212">
        <f>SUM(BK366:BK367)</f>
        <v>0</v>
      </c>
    </row>
    <row r="366" s="2" customFormat="1" ht="16.5" customHeight="1">
      <c r="A366" s="40"/>
      <c r="B366" s="41"/>
      <c r="C366" s="215" t="s">
        <v>514</v>
      </c>
      <c r="D366" s="215" t="s">
        <v>182</v>
      </c>
      <c r="E366" s="216" t="s">
        <v>6712</v>
      </c>
      <c r="F366" s="217" t="s">
        <v>6713</v>
      </c>
      <c r="G366" s="218" t="s">
        <v>754</v>
      </c>
      <c r="H366" s="219">
        <v>130</v>
      </c>
      <c r="I366" s="220"/>
      <c r="J366" s="221">
        <f>ROUND(I366*H366,2)</f>
        <v>0</v>
      </c>
      <c r="K366" s="217" t="s">
        <v>19</v>
      </c>
      <c r="L366" s="46"/>
      <c r="M366" s="222" t="s">
        <v>19</v>
      </c>
      <c r="N366" s="223" t="s">
        <v>43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1193</v>
      </c>
      <c r="AT366" s="226" t="s">
        <v>182</v>
      </c>
      <c r="AU366" s="226" t="s">
        <v>82</v>
      </c>
      <c r="AY366" s="19" t="s">
        <v>180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80</v>
      </c>
      <c r="BK366" s="227">
        <f>ROUND(I366*H366,2)</f>
        <v>0</v>
      </c>
      <c r="BL366" s="19" t="s">
        <v>1193</v>
      </c>
      <c r="BM366" s="226" t="s">
        <v>6714</v>
      </c>
    </row>
    <row r="367" s="2" customFormat="1">
      <c r="A367" s="40"/>
      <c r="B367" s="41"/>
      <c r="C367" s="42"/>
      <c r="D367" s="228" t="s">
        <v>189</v>
      </c>
      <c r="E367" s="42"/>
      <c r="F367" s="229" t="s">
        <v>6715</v>
      </c>
      <c r="G367" s="42"/>
      <c r="H367" s="42"/>
      <c r="I367" s="230"/>
      <c r="J367" s="42"/>
      <c r="K367" s="42"/>
      <c r="L367" s="46"/>
      <c r="M367" s="278"/>
      <c r="N367" s="279"/>
      <c r="O367" s="280"/>
      <c r="P367" s="280"/>
      <c r="Q367" s="280"/>
      <c r="R367" s="280"/>
      <c r="S367" s="280"/>
      <c r="T367" s="281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189</v>
      </c>
      <c r="AU367" s="19" t="s">
        <v>82</v>
      </c>
    </row>
    <row r="368" s="2" customFormat="1" ht="6.96" customHeight="1">
      <c r="A368" s="40"/>
      <c r="B368" s="61"/>
      <c r="C368" s="62"/>
      <c r="D368" s="62"/>
      <c r="E368" s="62"/>
      <c r="F368" s="62"/>
      <c r="G368" s="62"/>
      <c r="H368" s="62"/>
      <c r="I368" s="62"/>
      <c r="J368" s="62"/>
      <c r="K368" s="62"/>
      <c r="L368" s="46"/>
      <c r="M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</row>
  </sheetData>
  <sheetProtection sheet="1" autoFilter="0" formatColumns="0" formatRows="0" objects="1" scenarios="1" spinCount="100000" saltValue="G3QRGGftL8o4Lqydg6YI1+nkuTcqOfLRb0pvv3BTCHUdoMaK0yyLnMb3H0aVBtG0nxzxkYQVS68TTJDvXtrBFw==" hashValue="d2VpCw8RZq/3W5h2ujAP62OcnaurVFFFh5g9Fd4EEa0lYjKeO6a1AMzogrHOTILPuy4TJea+1cV0kyaYbk2a+w==" algorithmName="SHA-512" password="CC35"/>
  <autoFilter ref="C111:K36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8:H98"/>
    <mergeCell ref="E102:H102"/>
    <mergeCell ref="E100:H100"/>
    <mergeCell ref="E104:H10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589</v>
      </c>
      <c r="F9" s="1"/>
      <c r="G9" s="1"/>
      <c r="H9" s="1"/>
      <c r="L9" s="22"/>
    </row>
    <row r="10" s="1" customFormat="1" ht="12" customHeight="1">
      <c r="B10" s="22"/>
      <c r="D10" s="145" t="s">
        <v>590</v>
      </c>
      <c r="L10" s="22"/>
    </row>
    <row r="11" s="2" customFormat="1" ht="16.5" customHeight="1">
      <c r="A11" s="40"/>
      <c r="B11" s="46"/>
      <c r="C11" s="40"/>
      <c r="D11" s="40"/>
      <c r="E11" s="158" t="s">
        <v>6250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6251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6716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3. 9. 2023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28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ROUND(J119,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ROUND((SUM(BE119:BE761)),  2)</f>
        <v>0</v>
      </c>
      <c r="G37" s="40"/>
      <c r="H37" s="40"/>
      <c r="I37" s="160">
        <v>0.20999999999999999</v>
      </c>
      <c r="J37" s="159">
        <f>ROUND(((SUM(BE119:BE761))*I37),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ROUND((SUM(BF119:BF761)),  2)</f>
        <v>0</v>
      </c>
      <c r="G38" s="40"/>
      <c r="H38" s="40"/>
      <c r="I38" s="160">
        <v>0.14999999999999999</v>
      </c>
      <c r="J38" s="159">
        <f>ROUND(((SUM(BF119:BF761))*I38),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ROUND((SUM(BG119:BG761)),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ROUND((SUM(BH119:BH761)),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ROUND((SUM(BI119:BI761)),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 budovy v Čechově ulici ve Šlapanicích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589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590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6250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6251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ROU23242 - Rozvodnice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Šlapanice</v>
      </c>
      <c r="G60" s="42"/>
      <c r="H60" s="42"/>
      <c r="I60" s="34" t="s">
        <v>23</v>
      </c>
      <c r="J60" s="74" t="str">
        <f>IF(J16="","",J16)</f>
        <v>3. 9. 2023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Šlapanice</v>
      </c>
      <c r="G62" s="42"/>
      <c r="H62" s="42"/>
      <c r="I62" s="34" t="s">
        <v>31</v>
      </c>
      <c r="J62" s="38" t="str">
        <f>E25</f>
        <v>Studio Zlamal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157</v>
      </c>
      <c r="D65" s="174"/>
      <c r="E65" s="174"/>
      <c r="F65" s="174"/>
      <c r="G65" s="174"/>
      <c r="H65" s="174"/>
      <c r="I65" s="174"/>
      <c r="J65" s="175" t="s">
        <v>158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J119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7"/>
      <c r="C68" s="178"/>
      <c r="D68" s="179" t="s">
        <v>6717</v>
      </c>
      <c r="E68" s="180"/>
      <c r="F68" s="180"/>
      <c r="G68" s="180"/>
      <c r="H68" s="180"/>
      <c r="I68" s="180"/>
      <c r="J68" s="181">
        <f>J120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6718</v>
      </c>
      <c r="E69" s="180"/>
      <c r="F69" s="180"/>
      <c r="G69" s="180"/>
      <c r="H69" s="180"/>
      <c r="I69" s="180"/>
      <c r="J69" s="181">
        <f>J145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6719</v>
      </c>
      <c r="E70" s="180"/>
      <c r="F70" s="180"/>
      <c r="G70" s="180"/>
      <c r="H70" s="180"/>
      <c r="I70" s="180"/>
      <c r="J70" s="181">
        <f>J166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6720</v>
      </c>
      <c r="E71" s="180"/>
      <c r="F71" s="180"/>
      <c r="G71" s="180"/>
      <c r="H71" s="180"/>
      <c r="I71" s="180"/>
      <c r="J71" s="181">
        <f>J187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6721</v>
      </c>
      <c r="E72" s="180"/>
      <c r="F72" s="180"/>
      <c r="G72" s="180"/>
      <c r="H72" s="180"/>
      <c r="I72" s="180"/>
      <c r="J72" s="181">
        <f>J216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6722</v>
      </c>
      <c r="E73" s="180"/>
      <c r="F73" s="180"/>
      <c r="G73" s="180"/>
      <c r="H73" s="180"/>
      <c r="I73" s="180"/>
      <c r="J73" s="181">
        <f>J231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6723</v>
      </c>
      <c r="E74" s="180"/>
      <c r="F74" s="180"/>
      <c r="G74" s="180"/>
      <c r="H74" s="180"/>
      <c r="I74" s="180"/>
      <c r="J74" s="181">
        <f>J246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6724</v>
      </c>
      <c r="E75" s="180"/>
      <c r="F75" s="180"/>
      <c r="G75" s="180"/>
      <c r="H75" s="180"/>
      <c r="I75" s="180"/>
      <c r="J75" s="181">
        <f>J273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6725</v>
      </c>
      <c r="E76" s="180"/>
      <c r="F76" s="180"/>
      <c r="G76" s="180"/>
      <c r="H76" s="180"/>
      <c r="I76" s="180"/>
      <c r="J76" s="181">
        <f>J288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6726</v>
      </c>
      <c r="E77" s="180"/>
      <c r="F77" s="180"/>
      <c r="G77" s="180"/>
      <c r="H77" s="180"/>
      <c r="I77" s="180"/>
      <c r="J77" s="181">
        <f>J303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6727</v>
      </c>
      <c r="E78" s="180"/>
      <c r="F78" s="180"/>
      <c r="G78" s="180"/>
      <c r="H78" s="180"/>
      <c r="I78" s="180"/>
      <c r="J78" s="181">
        <f>J328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6728</v>
      </c>
      <c r="E79" s="180"/>
      <c r="F79" s="180"/>
      <c r="G79" s="180"/>
      <c r="H79" s="180"/>
      <c r="I79" s="180"/>
      <c r="J79" s="181">
        <f>J355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6729</v>
      </c>
      <c r="E80" s="180"/>
      <c r="F80" s="180"/>
      <c r="G80" s="180"/>
      <c r="H80" s="180"/>
      <c r="I80" s="180"/>
      <c r="J80" s="181">
        <f>J386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6730</v>
      </c>
      <c r="E81" s="180"/>
      <c r="F81" s="180"/>
      <c r="G81" s="180"/>
      <c r="H81" s="180"/>
      <c r="I81" s="180"/>
      <c r="J81" s="181">
        <f>J413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6731</v>
      </c>
      <c r="E82" s="180"/>
      <c r="F82" s="180"/>
      <c r="G82" s="180"/>
      <c r="H82" s="180"/>
      <c r="I82" s="180"/>
      <c r="J82" s="181">
        <f>J444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6732</v>
      </c>
      <c r="E83" s="180"/>
      <c r="F83" s="180"/>
      <c r="G83" s="180"/>
      <c r="H83" s="180"/>
      <c r="I83" s="180"/>
      <c r="J83" s="181">
        <f>J469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7"/>
      <c r="C84" s="178"/>
      <c r="D84" s="179" t="s">
        <v>6733</v>
      </c>
      <c r="E84" s="180"/>
      <c r="F84" s="180"/>
      <c r="G84" s="180"/>
      <c r="H84" s="180"/>
      <c r="I84" s="180"/>
      <c r="J84" s="181">
        <f>J500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7"/>
      <c r="C85" s="178"/>
      <c r="D85" s="179" t="s">
        <v>6734</v>
      </c>
      <c r="E85" s="180"/>
      <c r="F85" s="180"/>
      <c r="G85" s="180"/>
      <c r="H85" s="180"/>
      <c r="I85" s="180"/>
      <c r="J85" s="181">
        <f>J521</f>
        <v>0</v>
      </c>
      <c r="K85" s="178"/>
      <c r="L85" s="182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7"/>
      <c r="C86" s="178"/>
      <c r="D86" s="179" t="s">
        <v>6735</v>
      </c>
      <c r="E86" s="180"/>
      <c r="F86" s="180"/>
      <c r="G86" s="180"/>
      <c r="H86" s="180"/>
      <c r="I86" s="180"/>
      <c r="J86" s="181">
        <f>J542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77"/>
      <c r="C87" s="178"/>
      <c r="D87" s="179" t="s">
        <v>6736</v>
      </c>
      <c r="E87" s="180"/>
      <c r="F87" s="180"/>
      <c r="G87" s="180"/>
      <c r="H87" s="180"/>
      <c r="I87" s="180"/>
      <c r="J87" s="181">
        <f>J563</f>
        <v>0</v>
      </c>
      <c r="K87" s="178"/>
      <c r="L87" s="182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9" customFormat="1" ht="24.96" customHeight="1">
      <c r="A88" s="9"/>
      <c r="B88" s="177"/>
      <c r="C88" s="178"/>
      <c r="D88" s="179" t="s">
        <v>6737</v>
      </c>
      <c r="E88" s="180"/>
      <c r="F88" s="180"/>
      <c r="G88" s="180"/>
      <c r="H88" s="180"/>
      <c r="I88" s="180"/>
      <c r="J88" s="181">
        <f>J588</f>
        <v>0</v>
      </c>
      <c r="K88" s="178"/>
      <c r="L88" s="182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9" customFormat="1" ht="24.96" customHeight="1">
      <c r="A89" s="9"/>
      <c r="B89" s="177"/>
      <c r="C89" s="178"/>
      <c r="D89" s="179" t="s">
        <v>6738</v>
      </c>
      <c r="E89" s="180"/>
      <c r="F89" s="180"/>
      <c r="G89" s="180"/>
      <c r="H89" s="180"/>
      <c r="I89" s="180"/>
      <c r="J89" s="181">
        <f>J615</f>
        <v>0</v>
      </c>
      <c r="K89" s="178"/>
      <c r="L89" s="182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9" customFormat="1" ht="24.96" customHeight="1">
      <c r="A90" s="9"/>
      <c r="B90" s="177"/>
      <c r="C90" s="178"/>
      <c r="D90" s="179" t="s">
        <v>6739</v>
      </c>
      <c r="E90" s="180"/>
      <c r="F90" s="180"/>
      <c r="G90" s="180"/>
      <c r="H90" s="180"/>
      <c r="I90" s="180"/>
      <c r="J90" s="181">
        <f>J632</f>
        <v>0</v>
      </c>
      <c r="K90" s="178"/>
      <c r="L90" s="182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9" customFormat="1" ht="24.96" customHeight="1">
      <c r="A91" s="9"/>
      <c r="B91" s="177"/>
      <c r="C91" s="178"/>
      <c r="D91" s="179" t="s">
        <v>6740</v>
      </c>
      <c r="E91" s="180"/>
      <c r="F91" s="180"/>
      <c r="G91" s="180"/>
      <c r="H91" s="180"/>
      <c r="I91" s="180"/>
      <c r="J91" s="181">
        <f>J647</f>
        <v>0</v>
      </c>
      <c r="K91" s="178"/>
      <c r="L91" s="182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="9" customFormat="1" ht="24.96" customHeight="1">
      <c r="A92" s="9"/>
      <c r="B92" s="177"/>
      <c r="C92" s="178"/>
      <c r="D92" s="179" t="s">
        <v>6741</v>
      </c>
      <c r="E92" s="180"/>
      <c r="F92" s="180"/>
      <c r="G92" s="180"/>
      <c r="H92" s="180"/>
      <c r="I92" s="180"/>
      <c r="J92" s="181">
        <f>J672</f>
        <v>0</v>
      </c>
      <c r="K92" s="178"/>
      <c r="L92" s="182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="9" customFormat="1" ht="24.96" customHeight="1">
      <c r="A93" s="9"/>
      <c r="B93" s="177"/>
      <c r="C93" s="178"/>
      <c r="D93" s="179" t="s">
        <v>6742</v>
      </c>
      <c r="E93" s="180"/>
      <c r="F93" s="180"/>
      <c r="G93" s="180"/>
      <c r="H93" s="180"/>
      <c r="I93" s="180"/>
      <c r="J93" s="181">
        <f>J699</f>
        <v>0</v>
      </c>
      <c r="K93" s="178"/>
      <c r="L93" s="182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="9" customFormat="1" ht="24.96" customHeight="1">
      <c r="A94" s="9"/>
      <c r="B94" s="177"/>
      <c r="C94" s="178"/>
      <c r="D94" s="179" t="s">
        <v>6743</v>
      </c>
      <c r="E94" s="180"/>
      <c r="F94" s="180"/>
      <c r="G94" s="180"/>
      <c r="H94" s="180"/>
      <c r="I94" s="180"/>
      <c r="J94" s="181">
        <f>J720</f>
        <v>0</v>
      </c>
      <c r="K94" s="178"/>
      <c r="L94" s="182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</row>
    <row r="95" s="9" customFormat="1" ht="24.96" customHeight="1">
      <c r="A95" s="9"/>
      <c r="B95" s="177"/>
      <c r="C95" s="178"/>
      <c r="D95" s="179" t="s">
        <v>6744</v>
      </c>
      <c r="E95" s="180"/>
      <c r="F95" s="180"/>
      <c r="G95" s="180"/>
      <c r="H95" s="180"/>
      <c r="I95" s="180"/>
      <c r="J95" s="181">
        <f>J741</f>
        <v>0</v>
      </c>
      <c r="K95" s="178"/>
      <c r="L95" s="182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2" customFormat="1" ht="21.84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147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101" s="2" customFormat="1" ht="6.96" customHeight="1">
      <c r="A101" s="40"/>
      <c r="B101" s="63"/>
      <c r="C101" s="64"/>
      <c r="D101" s="64"/>
      <c r="E101" s="64"/>
      <c r="F101" s="64"/>
      <c r="G101" s="64"/>
      <c r="H101" s="64"/>
      <c r="I101" s="64"/>
      <c r="J101" s="64"/>
      <c r="K101" s="64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24.96" customHeight="1">
      <c r="A102" s="40"/>
      <c r="B102" s="41"/>
      <c r="C102" s="25" t="s">
        <v>165</v>
      </c>
      <c r="D102" s="42"/>
      <c r="E102" s="42"/>
      <c r="F102" s="42"/>
      <c r="G102" s="42"/>
      <c r="H102" s="42"/>
      <c r="I102" s="42"/>
      <c r="J102" s="42"/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16</v>
      </c>
      <c r="D104" s="42"/>
      <c r="E104" s="42"/>
      <c r="F104" s="42"/>
      <c r="G104" s="42"/>
      <c r="H104" s="42"/>
      <c r="I104" s="42"/>
      <c r="J104" s="42"/>
      <c r="K104" s="42"/>
      <c r="L104" s="147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6.5" customHeight="1">
      <c r="A105" s="40"/>
      <c r="B105" s="41"/>
      <c r="C105" s="42"/>
      <c r="D105" s="42"/>
      <c r="E105" s="172" t="str">
        <f>E7</f>
        <v>Projekt budovy v Čechově ulici ve Šlapanicích</v>
      </c>
      <c r="F105" s="34"/>
      <c r="G105" s="34"/>
      <c r="H105" s="34"/>
      <c r="I105" s="42"/>
      <c r="J105" s="42"/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1" customFormat="1" ht="12" customHeight="1">
      <c r="B106" s="23"/>
      <c r="C106" s="34" t="s">
        <v>154</v>
      </c>
      <c r="D106" s="24"/>
      <c r="E106" s="24"/>
      <c r="F106" s="24"/>
      <c r="G106" s="24"/>
      <c r="H106" s="24"/>
      <c r="I106" s="24"/>
      <c r="J106" s="24"/>
      <c r="K106" s="24"/>
      <c r="L106" s="22"/>
    </row>
    <row r="107" s="1" customFormat="1" ht="16.5" customHeight="1">
      <c r="B107" s="23"/>
      <c r="C107" s="24"/>
      <c r="D107" s="24"/>
      <c r="E107" s="172" t="s">
        <v>589</v>
      </c>
      <c r="F107" s="24"/>
      <c r="G107" s="24"/>
      <c r="H107" s="24"/>
      <c r="I107" s="24"/>
      <c r="J107" s="24"/>
      <c r="K107" s="24"/>
      <c r="L107" s="22"/>
    </row>
    <row r="108" s="1" customFormat="1" ht="12" customHeight="1">
      <c r="B108" s="23"/>
      <c r="C108" s="34" t="s">
        <v>590</v>
      </c>
      <c r="D108" s="24"/>
      <c r="E108" s="24"/>
      <c r="F108" s="24"/>
      <c r="G108" s="24"/>
      <c r="H108" s="24"/>
      <c r="I108" s="24"/>
      <c r="J108" s="24"/>
      <c r="K108" s="24"/>
      <c r="L108" s="22"/>
    </row>
    <row r="109" s="2" customFormat="1" ht="16.5" customHeight="1">
      <c r="A109" s="40"/>
      <c r="B109" s="41"/>
      <c r="C109" s="42"/>
      <c r="D109" s="42"/>
      <c r="E109" s="294" t="s">
        <v>6250</v>
      </c>
      <c r="F109" s="42"/>
      <c r="G109" s="42"/>
      <c r="H109" s="42"/>
      <c r="I109" s="42"/>
      <c r="J109" s="42"/>
      <c r="K109" s="42"/>
      <c r="L109" s="147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2" customHeight="1">
      <c r="A110" s="40"/>
      <c r="B110" s="41"/>
      <c r="C110" s="34" t="s">
        <v>6251</v>
      </c>
      <c r="D110" s="42"/>
      <c r="E110" s="42"/>
      <c r="F110" s="42"/>
      <c r="G110" s="42"/>
      <c r="H110" s="42"/>
      <c r="I110" s="42"/>
      <c r="J110" s="42"/>
      <c r="K110" s="42"/>
      <c r="L110" s="147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6.5" customHeight="1">
      <c r="A111" s="40"/>
      <c r="B111" s="41"/>
      <c r="C111" s="42"/>
      <c r="D111" s="42"/>
      <c r="E111" s="71" t="str">
        <f>E13</f>
        <v>ROU23242 - Rozvodnice</v>
      </c>
      <c r="F111" s="42"/>
      <c r="G111" s="42"/>
      <c r="H111" s="42"/>
      <c r="I111" s="42"/>
      <c r="J111" s="42"/>
      <c r="K111" s="42"/>
      <c r="L111" s="147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6.96" customHeight="1">
      <c r="A112" s="40"/>
      <c r="B112" s="41"/>
      <c r="C112" s="42"/>
      <c r="D112" s="42"/>
      <c r="E112" s="42"/>
      <c r="F112" s="42"/>
      <c r="G112" s="42"/>
      <c r="H112" s="42"/>
      <c r="I112" s="42"/>
      <c r="J112" s="42"/>
      <c r="K112" s="42"/>
      <c r="L112" s="147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2" customHeight="1">
      <c r="A113" s="40"/>
      <c r="B113" s="41"/>
      <c r="C113" s="34" t="s">
        <v>21</v>
      </c>
      <c r="D113" s="42"/>
      <c r="E113" s="42"/>
      <c r="F113" s="29" t="str">
        <f>F16</f>
        <v>Šlapanice</v>
      </c>
      <c r="G113" s="42"/>
      <c r="H113" s="42"/>
      <c r="I113" s="34" t="s">
        <v>23</v>
      </c>
      <c r="J113" s="74" t="str">
        <f>IF(J16="","",J16)</f>
        <v>3. 9. 2023</v>
      </c>
      <c r="K113" s="42"/>
      <c r="L113" s="147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2" customFormat="1" ht="6.96" customHeight="1">
      <c r="A114" s="40"/>
      <c r="B114" s="41"/>
      <c r="C114" s="42"/>
      <c r="D114" s="42"/>
      <c r="E114" s="42"/>
      <c r="F114" s="42"/>
      <c r="G114" s="42"/>
      <c r="H114" s="42"/>
      <c r="I114" s="42"/>
      <c r="J114" s="42"/>
      <c r="K114" s="42"/>
      <c r="L114" s="147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</row>
    <row r="115" s="2" customFormat="1" ht="15.15" customHeight="1">
      <c r="A115" s="40"/>
      <c r="B115" s="41"/>
      <c r="C115" s="34" t="s">
        <v>25</v>
      </c>
      <c r="D115" s="42"/>
      <c r="E115" s="42"/>
      <c r="F115" s="29" t="str">
        <f>E19</f>
        <v>Město Šlapanice</v>
      </c>
      <c r="G115" s="42"/>
      <c r="H115" s="42"/>
      <c r="I115" s="34" t="s">
        <v>31</v>
      </c>
      <c r="J115" s="38" t="str">
        <f>E25</f>
        <v>Studio Zlamal</v>
      </c>
      <c r="K115" s="42"/>
      <c r="L115" s="147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</row>
    <row r="116" s="2" customFormat="1" ht="15.15" customHeight="1">
      <c r="A116" s="40"/>
      <c r="B116" s="41"/>
      <c r="C116" s="34" t="s">
        <v>29</v>
      </c>
      <c r="D116" s="42"/>
      <c r="E116" s="42"/>
      <c r="F116" s="29" t="str">
        <f>IF(E22="","",E22)</f>
        <v>Vyplň údaj</v>
      </c>
      <c r="G116" s="42"/>
      <c r="H116" s="42"/>
      <c r="I116" s="34" t="s">
        <v>34</v>
      </c>
      <c r="J116" s="38" t="str">
        <f>E28</f>
        <v xml:space="preserve"> </v>
      </c>
      <c r="K116" s="42"/>
      <c r="L116" s="147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  <row r="117" s="2" customFormat="1" ht="10.32" customHeight="1">
      <c r="A117" s="40"/>
      <c r="B117" s="41"/>
      <c r="C117" s="42"/>
      <c r="D117" s="42"/>
      <c r="E117" s="42"/>
      <c r="F117" s="42"/>
      <c r="G117" s="42"/>
      <c r="H117" s="42"/>
      <c r="I117" s="42"/>
      <c r="J117" s="42"/>
      <c r="K117" s="42"/>
      <c r="L117" s="147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</row>
    <row r="118" s="11" customFormat="1" ht="29.28" customHeight="1">
      <c r="A118" s="188"/>
      <c r="B118" s="189"/>
      <c r="C118" s="190" t="s">
        <v>166</v>
      </c>
      <c r="D118" s="191" t="s">
        <v>57</v>
      </c>
      <c r="E118" s="191" t="s">
        <v>53</v>
      </c>
      <c r="F118" s="191" t="s">
        <v>54</v>
      </c>
      <c r="G118" s="191" t="s">
        <v>167</v>
      </c>
      <c r="H118" s="191" t="s">
        <v>168</v>
      </c>
      <c r="I118" s="191" t="s">
        <v>169</v>
      </c>
      <c r="J118" s="191" t="s">
        <v>158</v>
      </c>
      <c r="K118" s="192" t="s">
        <v>170</v>
      </c>
      <c r="L118" s="193"/>
      <c r="M118" s="94" t="s">
        <v>19</v>
      </c>
      <c r="N118" s="95" t="s">
        <v>42</v>
      </c>
      <c r="O118" s="95" t="s">
        <v>171</v>
      </c>
      <c r="P118" s="95" t="s">
        <v>172</v>
      </c>
      <c r="Q118" s="95" t="s">
        <v>173</v>
      </c>
      <c r="R118" s="95" t="s">
        <v>174</v>
      </c>
      <c r="S118" s="95" t="s">
        <v>175</v>
      </c>
      <c r="T118" s="96" t="s">
        <v>176</v>
      </c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  <c r="AE118" s="188"/>
    </row>
    <row r="119" s="2" customFormat="1" ht="22.8" customHeight="1">
      <c r="A119" s="40"/>
      <c r="B119" s="41"/>
      <c r="C119" s="101" t="s">
        <v>177</v>
      </c>
      <c r="D119" s="42"/>
      <c r="E119" s="42"/>
      <c r="F119" s="42"/>
      <c r="G119" s="42"/>
      <c r="H119" s="42"/>
      <c r="I119" s="42"/>
      <c r="J119" s="194">
        <f>BK119</f>
        <v>0</v>
      </c>
      <c r="K119" s="42"/>
      <c r="L119" s="46"/>
      <c r="M119" s="97"/>
      <c r="N119" s="195"/>
      <c r="O119" s="98"/>
      <c r="P119" s="196">
        <f>P120+P145+P166+P187+P216+P231+P246+P273+P288+P303+P328+P355+P386+P413+P444+P469+P500+P521+P542+P563+P588+P615+P632+P647+P672+P699+P720+P741</f>
        <v>0</v>
      </c>
      <c r="Q119" s="98"/>
      <c r="R119" s="196">
        <f>R120+R145+R166+R187+R216+R231+R246+R273+R288+R303+R328+R355+R386+R413+R444+R469+R500+R521+R542+R563+R588+R615+R632+R647+R672+R699+R720+R741</f>
        <v>0</v>
      </c>
      <c r="S119" s="98"/>
      <c r="T119" s="197">
        <f>T120+T145+T166+T187+T216+T231+T246+T273+T288+T303+T328+T355+T386+T413+T444+T469+T500+T521+T542+T563+T588+T615+T632+T647+T672+T699+T720+T741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71</v>
      </c>
      <c r="AU119" s="19" t="s">
        <v>159</v>
      </c>
      <c r="BK119" s="198">
        <f>BK120+BK145+BK166+BK187+BK216+BK231+BK246+BK273+BK288+BK303+BK328+BK355+BK386+BK413+BK444+BK469+BK500+BK521+BK542+BK563+BK588+BK615+BK632+BK647+BK672+BK699+BK720+BK741</f>
        <v>0</v>
      </c>
    </row>
    <row r="120" s="12" customFormat="1" ht="25.92" customHeight="1">
      <c r="A120" s="12"/>
      <c r="B120" s="199"/>
      <c r="C120" s="200"/>
      <c r="D120" s="201" t="s">
        <v>71</v>
      </c>
      <c r="E120" s="202" t="s">
        <v>6274</v>
      </c>
      <c r="F120" s="202" t="s">
        <v>6745</v>
      </c>
      <c r="G120" s="200"/>
      <c r="H120" s="200"/>
      <c r="I120" s="203"/>
      <c r="J120" s="204">
        <f>BK120</f>
        <v>0</v>
      </c>
      <c r="K120" s="200"/>
      <c r="L120" s="205"/>
      <c r="M120" s="206"/>
      <c r="N120" s="207"/>
      <c r="O120" s="207"/>
      <c r="P120" s="208">
        <f>SUM(P121:P144)</f>
        <v>0</v>
      </c>
      <c r="Q120" s="207"/>
      <c r="R120" s="208">
        <f>SUM(R121:R144)</f>
        <v>0</v>
      </c>
      <c r="S120" s="207"/>
      <c r="T120" s="209">
        <f>SUM(T121:T144)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0" t="s">
        <v>80</v>
      </c>
      <c r="AT120" s="211" t="s">
        <v>71</v>
      </c>
      <c r="AU120" s="211" t="s">
        <v>72</v>
      </c>
      <c r="AY120" s="210" t="s">
        <v>180</v>
      </c>
      <c r="BK120" s="212">
        <f>SUM(BK121:BK144)</f>
        <v>0</v>
      </c>
    </row>
    <row r="121" s="2" customFormat="1" ht="16.5" customHeight="1">
      <c r="A121" s="40"/>
      <c r="B121" s="41"/>
      <c r="C121" s="215" t="s">
        <v>80</v>
      </c>
      <c r="D121" s="215" t="s">
        <v>182</v>
      </c>
      <c r="E121" s="216" t="s">
        <v>6746</v>
      </c>
      <c r="F121" s="217" t="s">
        <v>6747</v>
      </c>
      <c r="G121" s="218" t="s">
        <v>387</v>
      </c>
      <c r="H121" s="219">
        <v>1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1193</v>
      </c>
      <c r="AT121" s="226" t="s">
        <v>182</v>
      </c>
      <c r="AU121" s="226" t="s">
        <v>80</v>
      </c>
      <c r="AY121" s="19" t="s">
        <v>180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1193</v>
      </c>
      <c r="BM121" s="226" t="s">
        <v>6748</v>
      </c>
    </row>
    <row r="122" s="2" customFormat="1">
      <c r="A122" s="40"/>
      <c r="B122" s="41"/>
      <c r="C122" s="42"/>
      <c r="D122" s="228" t="s">
        <v>189</v>
      </c>
      <c r="E122" s="42"/>
      <c r="F122" s="229" t="s">
        <v>6747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189</v>
      </c>
      <c r="AU122" s="19" t="s">
        <v>80</v>
      </c>
    </row>
    <row r="123" s="2" customFormat="1" ht="16.5" customHeight="1">
      <c r="A123" s="40"/>
      <c r="B123" s="41"/>
      <c r="C123" s="215" t="s">
        <v>82</v>
      </c>
      <c r="D123" s="215" t="s">
        <v>182</v>
      </c>
      <c r="E123" s="216" t="s">
        <v>6749</v>
      </c>
      <c r="F123" s="217" t="s">
        <v>6750</v>
      </c>
      <c r="G123" s="218" t="s">
        <v>387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43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1193</v>
      </c>
      <c r="AT123" s="226" t="s">
        <v>182</v>
      </c>
      <c r="AU123" s="226" t="s">
        <v>80</v>
      </c>
      <c r="AY123" s="19" t="s">
        <v>180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1193</v>
      </c>
      <c r="BM123" s="226" t="s">
        <v>6751</v>
      </c>
    </row>
    <row r="124" s="2" customFormat="1">
      <c r="A124" s="40"/>
      <c r="B124" s="41"/>
      <c r="C124" s="42"/>
      <c r="D124" s="228" t="s">
        <v>189</v>
      </c>
      <c r="E124" s="42"/>
      <c r="F124" s="229" t="s">
        <v>6752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189</v>
      </c>
      <c r="AU124" s="19" t="s">
        <v>80</v>
      </c>
    </row>
    <row r="125" s="2" customFormat="1" ht="16.5" customHeight="1">
      <c r="A125" s="40"/>
      <c r="B125" s="41"/>
      <c r="C125" s="215" t="s">
        <v>100</v>
      </c>
      <c r="D125" s="215" t="s">
        <v>182</v>
      </c>
      <c r="E125" s="216" t="s">
        <v>6753</v>
      </c>
      <c r="F125" s="217" t="s">
        <v>6754</v>
      </c>
      <c r="G125" s="218" t="s">
        <v>387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1193</v>
      </c>
      <c r="AT125" s="226" t="s">
        <v>182</v>
      </c>
      <c r="AU125" s="226" t="s">
        <v>80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1193</v>
      </c>
      <c r="BM125" s="226" t="s">
        <v>6755</v>
      </c>
    </row>
    <row r="126" s="2" customFormat="1">
      <c r="A126" s="40"/>
      <c r="B126" s="41"/>
      <c r="C126" s="42"/>
      <c r="D126" s="228" t="s">
        <v>189</v>
      </c>
      <c r="E126" s="42"/>
      <c r="F126" s="229" t="s">
        <v>6754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189</v>
      </c>
      <c r="AU126" s="19" t="s">
        <v>80</v>
      </c>
    </row>
    <row r="127" s="2" customFormat="1" ht="16.5" customHeight="1">
      <c r="A127" s="40"/>
      <c r="B127" s="41"/>
      <c r="C127" s="215" t="s">
        <v>187</v>
      </c>
      <c r="D127" s="215" t="s">
        <v>182</v>
      </c>
      <c r="E127" s="216" t="s">
        <v>6756</v>
      </c>
      <c r="F127" s="217" t="s">
        <v>6757</v>
      </c>
      <c r="G127" s="218" t="s">
        <v>387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43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1193</v>
      </c>
      <c r="AT127" s="226" t="s">
        <v>182</v>
      </c>
      <c r="AU127" s="226" t="s">
        <v>80</v>
      </c>
      <c r="AY127" s="19" t="s">
        <v>180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1193</v>
      </c>
      <c r="BM127" s="226" t="s">
        <v>6758</v>
      </c>
    </row>
    <row r="128" s="2" customFormat="1">
      <c r="A128" s="40"/>
      <c r="B128" s="41"/>
      <c r="C128" s="42"/>
      <c r="D128" s="228" t="s">
        <v>189</v>
      </c>
      <c r="E128" s="42"/>
      <c r="F128" s="229" t="s">
        <v>6759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189</v>
      </c>
      <c r="AU128" s="19" t="s">
        <v>80</v>
      </c>
    </row>
    <row r="129" s="2" customFormat="1" ht="16.5" customHeight="1">
      <c r="A129" s="40"/>
      <c r="B129" s="41"/>
      <c r="C129" s="215" t="s">
        <v>211</v>
      </c>
      <c r="D129" s="215" t="s">
        <v>182</v>
      </c>
      <c r="E129" s="216" t="s">
        <v>6760</v>
      </c>
      <c r="F129" s="217" t="s">
        <v>6761</v>
      </c>
      <c r="G129" s="218" t="s">
        <v>387</v>
      </c>
      <c r="H129" s="219">
        <v>6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43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1193</v>
      </c>
      <c r="AT129" s="226" t="s">
        <v>182</v>
      </c>
      <c r="AU129" s="226" t="s">
        <v>80</v>
      </c>
      <c r="AY129" s="19" t="s">
        <v>180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1193</v>
      </c>
      <c r="BM129" s="226" t="s">
        <v>6762</v>
      </c>
    </row>
    <row r="130" s="2" customFormat="1">
      <c r="A130" s="40"/>
      <c r="B130" s="41"/>
      <c r="C130" s="42"/>
      <c r="D130" s="228" t="s">
        <v>189</v>
      </c>
      <c r="E130" s="42"/>
      <c r="F130" s="229" t="s">
        <v>6763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189</v>
      </c>
      <c r="AU130" s="19" t="s">
        <v>80</v>
      </c>
    </row>
    <row r="131" s="2" customFormat="1" ht="24.15" customHeight="1">
      <c r="A131" s="40"/>
      <c r="B131" s="41"/>
      <c r="C131" s="215" t="s">
        <v>217</v>
      </c>
      <c r="D131" s="215" t="s">
        <v>182</v>
      </c>
      <c r="E131" s="216" t="s">
        <v>6764</v>
      </c>
      <c r="F131" s="217" t="s">
        <v>6765</v>
      </c>
      <c r="G131" s="218" t="s">
        <v>387</v>
      </c>
      <c r="H131" s="219">
        <v>1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1193</v>
      </c>
      <c r="AT131" s="226" t="s">
        <v>182</v>
      </c>
      <c r="AU131" s="226" t="s">
        <v>80</v>
      </c>
      <c r="AY131" s="19" t="s">
        <v>180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1193</v>
      </c>
      <c r="BM131" s="226" t="s">
        <v>6766</v>
      </c>
    </row>
    <row r="132" s="2" customFormat="1">
      <c r="A132" s="40"/>
      <c r="B132" s="41"/>
      <c r="C132" s="42"/>
      <c r="D132" s="228" t="s">
        <v>189</v>
      </c>
      <c r="E132" s="42"/>
      <c r="F132" s="229" t="s">
        <v>6767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189</v>
      </c>
      <c r="AU132" s="19" t="s">
        <v>80</v>
      </c>
    </row>
    <row r="133" s="2" customFormat="1" ht="16.5" customHeight="1">
      <c r="A133" s="40"/>
      <c r="B133" s="41"/>
      <c r="C133" s="215" t="s">
        <v>224</v>
      </c>
      <c r="D133" s="215" t="s">
        <v>182</v>
      </c>
      <c r="E133" s="216" t="s">
        <v>6768</v>
      </c>
      <c r="F133" s="217" t="s">
        <v>6769</v>
      </c>
      <c r="G133" s="218" t="s">
        <v>387</v>
      </c>
      <c r="H133" s="219">
        <v>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1193</v>
      </c>
      <c r="AT133" s="226" t="s">
        <v>182</v>
      </c>
      <c r="AU133" s="226" t="s">
        <v>80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1193</v>
      </c>
      <c r="BM133" s="226" t="s">
        <v>6770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6771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80</v>
      </c>
    </row>
    <row r="135" s="2" customFormat="1" ht="16.5" customHeight="1">
      <c r="A135" s="40"/>
      <c r="B135" s="41"/>
      <c r="C135" s="215" t="s">
        <v>232</v>
      </c>
      <c r="D135" s="215" t="s">
        <v>182</v>
      </c>
      <c r="E135" s="216" t="s">
        <v>6772</v>
      </c>
      <c r="F135" s="217" t="s">
        <v>6773</v>
      </c>
      <c r="G135" s="218" t="s">
        <v>235</v>
      </c>
      <c r="H135" s="219">
        <v>0.5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1193</v>
      </c>
      <c r="AT135" s="226" t="s">
        <v>182</v>
      </c>
      <c r="AU135" s="226" t="s">
        <v>80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1193</v>
      </c>
      <c r="BM135" s="226" t="s">
        <v>6774</v>
      </c>
    </row>
    <row r="136" s="2" customFormat="1">
      <c r="A136" s="40"/>
      <c r="B136" s="41"/>
      <c r="C136" s="42"/>
      <c r="D136" s="228" t="s">
        <v>189</v>
      </c>
      <c r="E136" s="42"/>
      <c r="F136" s="229" t="s">
        <v>6773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189</v>
      </c>
      <c r="AU136" s="19" t="s">
        <v>80</v>
      </c>
    </row>
    <row r="137" s="2" customFormat="1" ht="16.5" customHeight="1">
      <c r="A137" s="40"/>
      <c r="B137" s="41"/>
      <c r="C137" s="215" t="s">
        <v>240</v>
      </c>
      <c r="D137" s="215" t="s">
        <v>182</v>
      </c>
      <c r="E137" s="216" t="s">
        <v>6775</v>
      </c>
      <c r="F137" s="217" t="s">
        <v>6776</v>
      </c>
      <c r="G137" s="218" t="s">
        <v>387</v>
      </c>
      <c r="H137" s="219">
        <v>5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1193</v>
      </c>
      <c r="AT137" s="226" t="s">
        <v>182</v>
      </c>
      <c r="AU137" s="226" t="s">
        <v>80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1193</v>
      </c>
      <c r="BM137" s="226" t="s">
        <v>6777</v>
      </c>
    </row>
    <row r="138" s="2" customFormat="1">
      <c r="A138" s="40"/>
      <c r="B138" s="41"/>
      <c r="C138" s="42"/>
      <c r="D138" s="228" t="s">
        <v>189</v>
      </c>
      <c r="E138" s="42"/>
      <c r="F138" s="229" t="s">
        <v>6776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189</v>
      </c>
      <c r="AU138" s="19" t="s">
        <v>80</v>
      </c>
    </row>
    <row r="139" s="2" customFormat="1" ht="16.5" customHeight="1">
      <c r="A139" s="40"/>
      <c r="B139" s="41"/>
      <c r="C139" s="215" t="s">
        <v>247</v>
      </c>
      <c r="D139" s="215" t="s">
        <v>182</v>
      </c>
      <c r="E139" s="216" t="s">
        <v>6778</v>
      </c>
      <c r="F139" s="217" t="s">
        <v>6779</v>
      </c>
      <c r="G139" s="218" t="s">
        <v>387</v>
      </c>
      <c r="H139" s="219">
        <v>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1193</v>
      </c>
      <c r="AT139" s="226" t="s">
        <v>182</v>
      </c>
      <c r="AU139" s="226" t="s">
        <v>80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1193</v>
      </c>
      <c r="BM139" s="226" t="s">
        <v>6780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6779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80</v>
      </c>
    </row>
    <row r="141" s="2" customFormat="1" ht="16.5" customHeight="1">
      <c r="A141" s="40"/>
      <c r="B141" s="41"/>
      <c r="C141" s="215" t="s">
        <v>257</v>
      </c>
      <c r="D141" s="215" t="s">
        <v>182</v>
      </c>
      <c r="E141" s="216" t="s">
        <v>6781</v>
      </c>
      <c r="F141" s="217" t="s">
        <v>6782</v>
      </c>
      <c r="G141" s="218" t="s">
        <v>3685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1193</v>
      </c>
      <c r="AT141" s="226" t="s">
        <v>182</v>
      </c>
      <c r="AU141" s="226" t="s">
        <v>80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1193</v>
      </c>
      <c r="BM141" s="226" t="s">
        <v>6783</v>
      </c>
    </row>
    <row r="142" s="2" customFormat="1">
      <c r="A142" s="40"/>
      <c r="B142" s="41"/>
      <c r="C142" s="42"/>
      <c r="D142" s="228" t="s">
        <v>189</v>
      </c>
      <c r="E142" s="42"/>
      <c r="F142" s="229" t="s">
        <v>6782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189</v>
      </c>
      <c r="AU142" s="19" t="s">
        <v>80</v>
      </c>
    </row>
    <row r="143" s="2" customFormat="1" ht="16.5" customHeight="1">
      <c r="A143" s="40"/>
      <c r="B143" s="41"/>
      <c r="C143" s="215" t="s">
        <v>263</v>
      </c>
      <c r="D143" s="215" t="s">
        <v>182</v>
      </c>
      <c r="E143" s="216" t="s">
        <v>6784</v>
      </c>
      <c r="F143" s="217" t="s">
        <v>6785</v>
      </c>
      <c r="G143" s="218" t="s">
        <v>3347</v>
      </c>
      <c r="H143" s="293"/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1193</v>
      </c>
      <c r="AT143" s="226" t="s">
        <v>182</v>
      </c>
      <c r="AU143" s="226" t="s">
        <v>80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1193</v>
      </c>
      <c r="BM143" s="226" t="s">
        <v>6786</v>
      </c>
    </row>
    <row r="144" s="2" customFormat="1">
      <c r="A144" s="40"/>
      <c r="B144" s="41"/>
      <c r="C144" s="42"/>
      <c r="D144" s="228" t="s">
        <v>189</v>
      </c>
      <c r="E144" s="42"/>
      <c r="F144" s="229" t="s">
        <v>6785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189</v>
      </c>
      <c r="AU144" s="19" t="s">
        <v>80</v>
      </c>
    </row>
    <row r="145" s="12" customFormat="1" ht="25.92" customHeight="1">
      <c r="A145" s="12"/>
      <c r="B145" s="199"/>
      <c r="C145" s="200"/>
      <c r="D145" s="201" t="s">
        <v>71</v>
      </c>
      <c r="E145" s="202" t="s">
        <v>6307</v>
      </c>
      <c r="F145" s="202" t="s">
        <v>6787</v>
      </c>
      <c r="G145" s="200"/>
      <c r="H145" s="200"/>
      <c r="I145" s="203"/>
      <c r="J145" s="204">
        <f>BK145</f>
        <v>0</v>
      </c>
      <c r="K145" s="200"/>
      <c r="L145" s="205"/>
      <c r="M145" s="206"/>
      <c r="N145" s="207"/>
      <c r="O145" s="207"/>
      <c r="P145" s="208">
        <f>SUM(P146:P165)</f>
        <v>0</v>
      </c>
      <c r="Q145" s="207"/>
      <c r="R145" s="208">
        <f>SUM(R146:R165)</f>
        <v>0</v>
      </c>
      <c r="S145" s="207"/>
      <c r="T145" s="209">
        <f>SUM(T146:T165)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80</v>
      </c>
      <c r="AT145" s="211" t="s">
        <v>71</v>
      </c>
      <c r="AU145" s="211" t="s">
        <v>72</v>
      </c>
      <c r="AY145" s="210" t="s">
        <v>180</v>
      </c>
      <c r="BK145" s="212">
        <f>SUM(BK146:BK165)</f>
        <v>0</v>
      </c>
    </row>
    <row r="146" s="2" customFormat="1" ht="16.5" customHeight="1">
      <c r="A146" s="40"/>
      <c r="B146" s="41"/>
      <c r="C146" s="215" t="s">
        <v>2892</v>
      </c>
      <c r="D146" s="215" t="s">
        <v>182</v>
      </c>
      <c r="E146" s="216" t="s">
        <v>6746</v>
      </c>
      <c r="F146" s="217" t="s">
        <v>6747</v>
      </c>
      <c r="G146" s="218" t="s">
        <v>387</v>
      </c>
      <c r="H146" s="219">
        <v>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1193</v>
      </c>
      <c r="AT146" s="226" t="s">
        <v>182</v>
      </c>
      <c r="AU146" s="226" t="s">
        <v>80</v>
      </c>
      <c r="AY146" s="19" t="s">
        <v>180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1193</v>
      </c>
      <c r="BM146" s="226" t="s">
        <v>6788</v>
      </c>
    </row>
    <row r="147" s="2" customFormat="1">
      <c r="A147" s="40"/>
      <c r="B147" s="41"/>
      <c r="C147" s="42"/>
      <c r="D147" s="228" t="s">
        <v>189</v>
      </c>
      <c r="E147" s="42"/>
      <c r="F147" s="229" t="s">
        <v>6747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189</v>
      </c>
      <c r="AU147" s="19" t="s">
        <v>80</v>
      </c>
    </row>
    <row r="148" s="2" customFormat="1" ht="16.5" customHeight="1">
      <c r="A148" s="40"/>
      <c r="B148" s="41"/>
      <c r="C148" s="215" t="s">
        <v>2899</v>
      </c>
      <c r="D148" s="215" t="s">
        <v>182</v>
      </c>
      <c r="E148" s="216" t="s">
        <v>6749</v>
      </c>
      <c r="F148" s="217" t="s">
        <v>6750</v>
      </c>
      <c r="G148" s="218" t="s">
        <v>387</v>
      </c>
      <c r="H148" s="219">
        <v>1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1193</v>
      </c>
      <c r="AT148" s="226" t="s">
        <v>182</v>
      </c>
      <c r="AU148" s="226" t="s">
        <v>80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1193</v>
      </c>
      <c r="BM148" s="226" t="s">
        <v>6789</v>
      </c>
    </row>
    <row r="149" s="2" customFormat="1">
      <c r="A149" s="40"/>
      <c r="B149" s="41"/>
      <c r="C149" s="42"/>
      <c r="D149" s="228" t="s">
        <v>189</v>
      </c>
      <c r="E149" s="42"/>
      <c r="F149" s="229" t="s">
        <v>6752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189</v>
      </c>
      <c r="AU149" s="19" t="s">
        <v>80</v>
      </c>
    </row>
    <row r="150" s="2" customFormat="1" ht="16.5" customHeight="1">
      <c r="A150" s="40"/>
      <c r="B150" s="41"/>
      <c r="C150" s="215" t="s">
        <v>2939</v>
      </c>
      <c r="D150" s="215" t="s">
        <v>182</v>
      </c>
      <c r="E150" s="216" t="s">
        <v>6756</v>
      </c>
      <c r="F150" s="217" t="s">
        <v>6757</v>
      </c>
      <c r="G150" s="218" t="s">
        <v>387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43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1193</v>
      </c>
      <c r="AT150" s="226" t="s">
        <v>182</v>
      </c>
      <c r="AU150" s="226" t="s">
        <v>80</v>
      </c>
      <c r="AY150" s="19" t="s">
        <v>180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1193</v>
      </c>
      <c r="BM150" s="226" t="s">
        <v>6790</v>
      </c>
    </row>
    <row r="151" s="2" customFormat="1">
      <c r="A151" s="40"/>
      <c r="B151" s="41"/>
      <c r="C151" s="42"/>
      <c r="D151" s="228" t="s">
        <v>189</v>
      </c>
      <c r="E151" s="42"/>
      <c r="F151" s="229" t="s">
        <v>6759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189</v>
      </c>
      <c r="AU151" s="19" t="s">
        <v>80</v>
      </c>
    </row>
    <row r="152" s="2" customFormat="1" ht="16.5" customHeight="1">
      <c r="A152" s="40"/>
      <c r="B152" s="41"/>
      <c r="C152" s="215" t="s">
        <v>2948</v>
      </c>
      <c r="D152" s="215" t="s">
        <v>182</v>
      </c>
      <c r="E152" s="216" t="s">
        <v>6760</v>
      </c>
      <c r="F152" s="217" t="s">
        <v>6761</v>
      </c>
      <c r="G152" s="218" t="s">
        <v>387</v>
      </c>
      <c r="H152" s="219">
        <v>3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43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1193</v>
      </c>
      <c r="AT152" s="226" t="s">
        <v>182</v>
      </c>
      <c r="AU152" s="226" t="s">
        <v>80</v>
      </c>
      <c r="AY152" s="19" t="s">
        <v>180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1193</v>
      </c>
      <c r="BM152" s="226" t="s">
        <v>6791</v>
      </c>
    </row>
    <row r="153" s="2" customFormat="1">
      <c r="A153" s="40"/>
      <c r="B153" s="41"/>
      <c r="C153" s="42"/>
      <c r="D153" s="228" t="s">
        <v>189</v>
      </c>
      <c r="E153" s="42"/>
      <c r="F153" s="229" t="s">
        <v>6763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189</v>
      </c>
      <c r="AU153" s="19" t="s">
        <v>80</v>
      </c>
    </row>
    <row r="154" s="2" customFormat="1" ht="24.15" customHeight="1">
      <c r="A154" s="40"/>
      <c r="B154" s="41"/>
      <c r="C154" s="215" t="s">
        <v>2952</v>
      </c>
      <c r="D154" s="215" t="s">
        <v>182</v>
      </c>
      <c r="E154" s="216" t="s">
        <v>6764</v>
      </c>
      <c r="F154" s="217" t="s">
        <v>6765</v>
      </c>
      <c r="G154" s="218" t="s">
        <v>387</v>
      </c>
      <c r="H154" s="219">
        <v>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43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1193</v>
      </c>
      <c r="AT154" s="226" t="s">
        <v>182</v>
      </c>
      <c r="AU154" s="226" t="s">
        <v>80</v>
      </c>
      <c r="AY154" s="19" t="s">
        <v>180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1193</v>
      </c>
      <c r="BM154" s="226" t="s">
        <v>6792</v>
      </c>
    </row>
    <row r="155" s="2" customFormat="1">
      <c r="A155" s="40"/>
      <c r="B155" s="41"/>
      <c r="C155" s="42"/>
      <c r="D155" s="228" t="s">
        <v>189</v>
      </c>
      <c r="E155" s="42"/>
      <c r="F155" s="229" t="s">
        <v>6767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189</v>
      </c>
      <c r="AU155" s="19" t="s">
        <v>80</v>
      </c>
    </row>
    <row r="156" s="2" customFormat="1" ht="16.5" customHeight="1">
      <c r="A156" s="40"/>
      <c r="B156" s="41"/>
      <c r="C156" s="215" t="s">
        <v>2956</v>
      </c>
      <c r="D156" s="215" t="s">
        <v>182</v>
      </c>
      <c r="E156" s="216" t="s">
        <v>6768</v>
      </c>
      <c r="F156" s="217" t="s">
        <v>6769</v>
      </c>
      <c r="G156" s="218" t="s">
        <v>387</v>
      </c>
      <c r="H156" s="219">
        <v>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43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1193</v>
      </c>
      <c r="AT156" s="226" t="s">
        <v>182</v>
      </c>
      <c r="AU156" s="226" t="s">
        <v>80</v>
      </c>
      <c r="AY156" s="19" t="s">
        <v>180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1193</v>
      </c>
      <c r="BM156" s="226" t="s">
        <v>6793</v>
      </c>
    </row>
    <row r="157" s="2" customFormat="1">
      <c r="A157" s="40"/>
      <c r="B157" s="41"/>
      <c r="C157" s="42"/>
      <c r="D157" s="228" t="s">
        <v>189</v>
      </c>
      <c r="E157" s="42"/>
      <c r="F157" s="229" t="s">
        <v>6771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189</v>
      </c>
      <c r="AU157" s="19" t="s">
        <v>80</v>
      </c>
    </row>
    <row r="158" s="2" customFormat="1" ht="16.5" customHeight="1">
      <c r="A158" s="40"/>
      <c r="B158" s="41"/>
      <c r="C158" s="215" t="s">
        <v>2960</v>
      </c>
      <c r="D158" s="215" t="s">
        <v>182</v>
      </c>
      <c r="E158" s="216" t="s">
        <v>6778</v>
      </c>
      <c r="F158" s="217" t="s">
        <v>6779</v>
      </c>
      <c r="G158" s="218" t="s">
        <v>387</v>
      </c>
      <c r="H158" s="219">
        <v>1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43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1193</v>
      </c>
      <c r="AT158" s="226" t="s">
        <v>182</v>
      </c>
      <c r="AU158" s="226" t="s">
        <v>80</v>
      </c>
      <c r="AY158" s="19" t="s">
        <v>180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1193</v>
      </c>
      <c r="BM158" s="226" t="s">
        <v>6794</v>
      </c>
    </row>
    <row r="159" s="2" customFormat="1">
      <c r="A159" s="40"/>
      <c r="B159" s="41"/>
      <c r="C159" s="42"/>
      <c r="D159" s="228" t="s">
        <v>189</v>
      </c>
      <c r="E159" s="42"/>
      <c r="F159" s="229" t="s">
        <v>6779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189</v>
      </c>
      <c r="AU159" s="19" t="s">
        <v>80</v>
      </c>
    </row>
    <row r="160" s="2" customFormat="1" ht="16.5" customHeight="1">
      <c r="A160" s="40"/>
      <c r="B160" s="41"/>
      <c r="C160" s="215" t="s">
        <v>2972</v>
      </c>
      <c r="D160" s="215" t="s">
        <v>182</v>
      </c>
      <c r="E160" s="216" t="s">
        <v>6781</v>
      </c>
      <c r="F160" s="217" t="s">
        <v>6782</v>
      </c>
      <c r="G160" s="218" t="s">
        <v>3685</v>
      </c>
      <c r="H160" s="219">
        <v>1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1193</v>
      </c>
      <c r="AT160" s="226" t="s">
        <v>182</v>
      </c>
      <c r="AU160" s="226" t="s">
        <v>80</v>
      </c>
      <c r="AY160" s="19" t="s">
        <v>180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1193</v>
      </c>
      <c r="BM160" s="226" t="s">
        <v>6795</v>
      </c>
    </row>
    <row r="161" s="2" customFormat="1">
      <c r="A161" s="40"/>
      <c r="B161" s="41"/>
      <c r="C161" s="42"/>
      <c r="D161" s="228" t="s">
        <v>189</v>
      </c>
      <c r="E161" s="42"/>
      <c r="F161" s="229" t="s">
        <v>6782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189</v>
      </c>
      <c r="AU161" s="19" t="s">
        <v>80</v>
      </c>
    </row>
    <row r="162" s="2" customFormat="1" ht="16.5" customHeight="1">
      <c r="A162" s="40"/>
      <c r="B162" s="41"/>
      <c r="C162" s="215" t="s">
        <v>2929</v>
      </c>
      <c r="D162" s="215" t="s">
        <v>182</v>
      </c>
      <c r="E162" s="216" t="s">
        <v>6796</v>
      </c>
      <c r="F162" s="217" t="s">
        <v>6797</v>
      </c>
      <c r="G162" s="218" t="s">
        <v>387</v>
      </c>
      <c r="H162" s="219">
        <v>1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43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1193</v>
      </c>
      <c r="AT162" s="226" t="s">
        <v>182</v>
      </c>
      <c r="AU162" s="226" t="s">
        <v>80</v>
      </c>
      <c r="AY162" s="19" t="s">
        <v>180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1193</v>
      </c>
      <c r="BM162" s="226" t="s">
        <v>6798</v>
      </c>
    </row>
    <row r="163" s="2" customFormat="1">
      <c r="A163" s="40"/>
      <c r="B163" s="41"/>
      <c r="C163" s="42"/>
      <c r="D163" s="228" t="s">
        <v>189</v>
      </c>
      <c r="E163" s="42"/>
      <c r="F163" s="229" t="s">
        <v>6797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189</v>
      </c>
      <c r="AU163" s="19" t="s">
        <v>80</v>
      </c>
    </row>
    <row r="164" s="2" customFormat="1" ht="16.5" customHeight="1">
      <c r="A164" s="40"/>
      <c r="B164" s="41"/>
      <c r="C164" s="215" t="s">
        <v>2978</v>
      </c>
      <c r="D164" s="215" t="s">
        <v>182</v>
      </c>
      <c r="E164" s="216" t="s">
        <v>6799</v>
      </c>
      <c r="F164" s="217" t="s">
        <v>6785</v>
      </c>
      <c r="G164" s="218" t="s">
        <v>3347</v>
      </c>
      <c r="H164" s="293"/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1193</v>
      </c>
      <c r="AT164" s="226" t="s">
        <v>182</v>
      </c>
      <c r="AU164" s="226" t="s">
        <v>80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1193</v>
      </c>
      <c r="BM164" s="226" t="s">
        <v>6800</v>
      </c>
    </row>
    <row r="165" s="2" customFormat="1">
      <c r="A165" s="40"/>
      <c r="B165" s="41"/>
      <c r="C165" s="42"/>
      <c r="D165" s="228" t="s">
        <v>189</v>
      </c>
      <c r="E165" s="42"/>
      <c r="F165" s="229" t="s">
        <v>6785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189</v>
      </c>
      <c r="AU165" s="19" t="s">
        <v>80</v>
      </c>
    </row>
    <row r="166" s="12" customFormat="1" ht="25.92" customHeight="1">
      <c r="A166" s="12"/>
      <c r="B166" s="199"/>
      <c r="C166" s="200"/>
      <c r="D166" s="201" t="s">
        <v>71</v>
      </c>
      <c r="E166" s="202" t="s">
        <v>6317</v>
      </c>
      <c r="F166" s="202" t="s">
        <v>6801</v>
      </c>
      <c r="G166" s="200"/>
      <c r="H166" s="200"/>
      <c r="I166" s="203"/>
      <c r="J166" s="204">
        <f>BK166</f>
        <v>0</v>
      </c>
      <c r="K166" s="200"/>
      <c r="L166" s="205"/>
      <c r="M166" s="206"/>
      <c r="N166" s="207"/>
      <c r="O166" s="207"/>
      <c r="P166" s="208">
        <f>SUM(P167:P186)</f>
        <v>0</v>
      </c>
      <c r="Q166" s="207"/>
      <c r="R166" s="208">
        <f>SUM(R167:R186)</f>
        <v>0</v>
      </c>
      <c r="S166" s="207"/>
      <c r="T166" s="209">
        <f>SUM(T167:T186)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0" t="s">
        <v>80</v>
      </c>
      <c r="AT166" s="211" t="s">
        <v>71</v>
      </c>
      <c r="AU166" s="211" t="s">
        <v>72</v>
      </c>
      <c r="AY166" s="210" t="s">
        <v>180</v>
      </c>
      <c r="BK166" s="212">
        <f>SUM(BK167:BK186)</f>
        <v>0</v>
      </c>
    </row>
    <row r="167" s="2" customFormat="1" ht="16.5" customHeight="1">
      <c r="A167" s="40"/>
      <c r="B167" s="41"/>
      <c r="C167" s="215" t="s">
        <v>2805</v>
      </c>
      <c r="D167" s="215" t="s">
        <v>182</v>
      </c>
      <c r="E167" s="216" t="s">
        <v>6746</v>
      </c>
      <c r="F167" s="217" t="s">
        <v>6747</v>
      </c>
      <c r="G167" s="218" t="s">
        <v>387</v>
      </c>
      <c r="H167" s="219">
        <v>1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1193</v>
      </c>
      <c r="AT167" s="226" t="s">
        <v>182</v>
      </c>
      <c r="AU167" s="226" t="s">
        <v>80</v>
      </c>
      <c r="AY167" s="19" t="s">
        <v>180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1193</v>
      </c>
      <c r="BM167" s="226" t="s">
        <v>6802</v>
      </c>
    </row>
    <row r="168" s="2" customFormat="1">
      <c r="A168" s="40"/>
      <c r="B168" s="41"/>
      <c r="C168" s="42"/>
      <c r="D168" s="228" t="s">
        <v>189</v>
      </c>
      <c r="E168" s="42"/>
      <c r="F168" s="229" t="s">
        <v>6747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189</v>
      </c>
      <c r="AU168" s="19" t="s">
        <v>80</v>
      </c>
    </row>
    <row r="169" s="2" customFormat="1" ht="16.5" customHeight="1">
      <c r="A169" s="40"/>
      <c r="B169" s="41"/>
      <c r="C169" s="215" t="s">
        <v>2811</v>
      </c>
      <c r="D169" s="215" t="s">
        <v>182</v>
      </c>
      <c r="E169" s="216" t="s">
        <v>6749</v>
      </c>
      <c r="F169" s="217" t="s">
        <v>6750</v>
      </c>
      <c r="G169" s="218" t="s">
        <v>387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1193</v>
      </c>
      <c r="AT169" s="226" t="s">
        <v>182</v>
      </c>
      <c r="AU169" s="226" t="s">
        <v>80</v>
      </c>
      <c r="AY169" s="19" t="s">
        <v>180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1193</v>
      </c>
      <c r="BM169" s="226" t="s">
        <v>6803</v>
      </c>
    </row>
    <row r="170" s="2" customFormat="1">
      <c r="A170" s="40"/>
      <c r="B170" s="41"/>
      <c r="C170" s="42"/>
      <c r="D170" s="228" t="s">
        <v>189</v>
      </c>
      <c r="E170" s="42"/>
      <c r="F170" s="229" t="s">
        <v>6752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189</v>
      </c>
      <c r="AU170" s="19" t="s">
        <v>80</v>
      </c>
    </row>
    <row r="171" s="2" customFormat="1" ht="16.5" customHeight="1">
      <c r="A171" s="40"/>
      <c r="B171" s="41"/>
      <c r="C171" s="215" t="s">
        <v>2827</v>
      </c>
      <c r="D171" s="215" t="s">
        <v>182</v>
      </c>
      <c r="E171" s="216" t="s">
        <v>6756</v>
      </c>
      <c r="F171" s="217" t="s">
        <v>6757</v>
      </c>
      <c r="G171" s="218" t="s">
        <v>387</v>
      </c>
      <c r="H171" s="219">
        <v>1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1193</v>
      </c>
      <c r="AT171" s="226" t="s">
        <v>182</v>
      </c>
      <c r="AU171" s="226" t="s">
        <v>80</v>
      </c>
      <c r="AY171" s="19" t="s">
        <v>180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1193</v>
      </c>
      <c r="BM171" s="226" t="s">
        <v>6804</v>
      </c>
    </row>
    <row r="172" s="2" customFormat="1">
      <c r="A172" s="40"/>
      <c r="B172" s="41"/>
      <c r="C172" s="42"/>
      <c r="D172" s="228" t="s">
        <v>189</v>
      </c>
      <c r="E172" s="42"/>
      <c r="F172" s="229" t="s">
        <v>6759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189</v>
      </c>
      <c r="AU172" s="19" t="s">
        <v>80</v>
      </c>
    </row>
    <row r="173" s="2" customFormat="1" ht="16.5" customHeight="1">
      <c r="A173" s="40"/>
      <c r="B173" s="41"/>
      <c r="C173" s="215" t="s">
        <v>2852</v>
      </c>
      <c r="D173" s="215" t="s">
        <v>182</v>
      </c>
      <c r="E173" s="216" t="s">
        <v>6760</v>
      </c>
      <c r="F173" s="217" t="s">
        <v>6761</v>
      </c>
      <c r="G173" s="218" t="s">
        <v>387</v>
      </c>
      <c r="H173" s="219">
        <v>3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43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1193</v>
      </c>
      <c r="AT173" s="226" t="s">
        <v>182</v>
      </c>
      <c r="AU173" s="226" t="s">
        <v>80</v>
      </c>
      <c r="AY173" s="19" t="s">
        <v>180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1193</v>
      </c>
      <c r="BM173" s="226" t="s">
        <v>6805</v>
      </c>
    </row>
    <row r="174" s="2" customFormat="1">
      <c r="A174" s="40"/>
      <c r="B174" s="41"/>
      <c r="C174" s="42"/>
      <c r="D174" s="228" t="s">
        <v>189</v>
      </c>
      <c r="E174" s="42"/>
      <c r="F174" s="229" t="s">
        <v>6763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189</v>
      </c>
      <c r="AU174" s="19" t="s">
        <v>80</v>
      </c>
    </row>
    <row r="175" s="2" customFormat="1" ht="24.15" customHeight="1">
      <c r="A175" s="40"/>
      <c r="B175" s="41"/>
      <c r="C175" s="215" t="s">
        <v>2857</v>
      </c>
      <c r="D175" s="215" t="s">
        <v>182</v>
      </c>
      <c r="E175" s="216" t="s">
        <v>6764</v>
      </c>
      <c r="F175" s="217" t="s">
        <v>6765</v>
      </c>
      <c r="G175" s="218" t="s">
        <v>387</v>
      </c>
      <c r="H175" s="219">
        <v>1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43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1193</v>
      </c>
      <c r="AT175" s="226" t="s">
        <v>182</v>
      </c>
      <c r="AU175" s="226" t="s">
        <v>80</v>
      </c>
      <c r="AY175" s="19" t="s">
        <v>180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1193</v>
      </c>
      <c r="BM175" s="226" t="s">
        <v>6806</v>
      </c>
    </row>
    <row r="176" s="2" customFormat="1">
      <c r="A176" s="40"/>
      <c r="B176" s="41"/>
      <c r="C176" s="42"/>
      <c r="D176" s="228" t="s">
        <v>189</v>
      </c>
      <c r="E176" s="42"/>
      <c r="F176" s="229" t="s">
        <v>6767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189</v>
      </c>
      <c r="AU176" s="19" t="s">
        <v>80</v>
      </c>
    </row>
    <row r="177" s="2" customFormat="1" ht="16.5" customHeight="1">
      <c r="A177" s="40"/>
      <c r="B177" s="41"/>
      <c r="C177" s="215" t="s">
        <v>2863</v>
      </c>
      <c r="D177" s="215" t="s">
        <v>182</v>
      </c>
      <c r="E177" s="216" t="s">
        <v>6768</v>
      </c>
      <c r="F177" s="217" t="s">
        <v>6769</v>
      </c>
      <c r="G177" s="218" t="s">
        <v>387</v>
      </c>
      <c r="H177" s="219">
        <v>1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43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1193</v>
      </c>
      <c r="AT177" s="226" t="s">
        <v>182</v>
      </c>
      <c r="AU177" s="226" t="s">
        <v>80</v>
      </c>
      <c r="AY177" s="19" t="s">
        <v>180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1193</v>
      </c>
      <c r="BM177" s="226" t="s">
        <v>6807</v>
      </c>
    </row>
    <row r="178" s="2" customFormat="1">
      <c r="A178" s="40"/>
      <c r="B178" s="41"/>
      <c r="C178" s="42"/>
      <c r="D178" s="228" t="s">
        <v>189</v>
      </c>
      <c r="E178" s="42"/>
      <c r="F178" s="229" t="s">
        <v>6771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189</v>
      </c>
      <c r="AU178" s="19" t="s">
        <v>80</v>
      </c>
    </row>
    <row r="179" s="2" customFormat="1" ht="16.5" customHeight="1">
      <c r="A179" s="40"/>
      <c r="B179" s="41"/>
      <c r="C179" s="215" t="s">
        <v>2869</v>
      </c>
      <c r="D179" s="215" t="s">
        <v>182</v>
      </c>
      <c r="E179" s="216" t="s">
        <v>6778</v>
      </c>
      <c r="F179" s="217" t="s">
        <v>6779</v>
      </c>
      <c r="G179" s="218" t="s">
        <v>387</v>
      </c>
      <c r="H179" s="219">
        <v>1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43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1193</v>
      </c>
      <c r="AT179" s="226" t="s">
        <v>182</v>
      </c>
      <c r="AU179" s="226" t="s">
        <v>80</v>
      </c>
      <c r="AY179" s="19" t="s">
        <v>180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1193</v>
      </c>
      <c r="BM179" s="226" t="s">
        <v>6808</v>
      </c>
    </row>
    <row r="180" s="2" customFormat="1">
      <c r="A180" s="40"/>
      <c r="B180" s="41"/>
      <c r="C180" s="42"/>
      <c r="D180" s="228" t="s">
        <v>189</v>
      </c>
      <c r="E180" s="42"/>
      <c r="F180" s="229" t="s">
        <v>6779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189</v>
      </c>
      <c r="AU180" s="19" t="s">
        <v>80</v>
      </c>
    </row>
    <row r="181" s="2" customFormat="1" ht="16.5" customHeight="1">
      <c r="A181" s="40"/>
      <c r="B181" s="41"/>
      <c r="C181" s="215" t="s">
        <v>2877</v>
      </c>
      <c r="D181" s="215" t="s">
        <v>182</v>
      </c>
      <c r="E181" s="216" t="s">
        <v>6781</v>
      </c>
      <c r="F181" s="217" t="s">
        <v>6782</v>
      </c>
      <c r="G181" s="218" t="s">
        <v>3685</v>
      </c>
      <c r="H181" s="219">
        <v>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1193</v>
      </c>
      <c r="AT181" s="226" t="s">
        <v>182</v>
      </c>
      <c r="AU181" s="226" t="s">
        <v>80</v>
      </c>
      <c r="AY181" s="19" t="s">
        <v>180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1193</v>
      </c>
      <c r="BM181" s="226" t="s">
        <v>6809</v>
      </c>
    </row>
    <row r="182" s="2" customFormat="1">
      <c r="A182" s="40"/>
      <c r="B182" s="41"/>
      <c r="C182" s="42"/>
      <c r="D182" s="228" t="s">
        <v>189</v>
      </c>
      <c r="E182" s="42"/>
      <c r="F182" s="229" t="s">
        <v>6782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189</v>
      </c>
      <c r="AU182" s="19" t="s">
        <v>80</v>
      </c>
    </row>
    <row r="183" s="2" customFormat="1" ht="16.5" customHeight="1">
      <c r="A183" s="40"/>
      <c r="B183" s="41"/>
      <c r="C183" s="215" t="s">
        <v>2820</v>
      </c>
      <c r="D183" s="215" t="s">
        <v>182</v>
      </c>
      <c r="E183" s="216" t="s">
        <v>6796</v>
      </c>
      <c r="F183" s="217" t="s">
        <v>6797</v>
      </c>
      <c r="G183" s="218" t="s">
        <v>387</v>
      </c>
      <c r="H183" s="219">
        <v>1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43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1193</v>
      </c>
      <c r="AT183" s="226" t="s">
        <v>182</v>
      </c>
      <c r="AU183" s="226" t="s">
        <v>80</v>
      </c>
      <c r="AY183" s="19" t="s">
        <v>180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1193</v>
      </c>
      <c r="BM183" s="226" t="s">
        <v>6810</v>
      </c>
    </row>
    <row r="184" s="2" customFormat="1">
      <c r="A184" s="40"/>
      <c r="B184" s="41"/>
      <c r="C184" s="42"/>
      <c r="D184" s="228" t="s">
        <v>189</v>
      </c>
      <c r="E184" s="42"/>
      <c r="F184" s="229" t="s">
        <v>6797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189</v>
      </c>
      <c r="AU184" s="19" t="s">
        <v>80</v>
      </c>
    </row>
    <row r="185" s="2" customFormat="1" ht="16.5" customHeight="1">
      <c r="A185" s="40"/>
      <c r="B185" s="41"/>
      <c r="C185" s="215" t="s">
        <v>2886</v>
      </c>
      <c r="D185" s="215" t="s">
        <v>182</v>
      </c>
      <c r="E185" s="216" t="s">
        <v>6799</v>
      </c>
      <c r="F185" s="217" t="s">
        <v>6785</v>
      </c>
      <c r="G185" s="218" t="s">
        <v>3347</v>
      </c>
      <c r="H185" s="293"/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43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1193</v>
      </c>
      <c r="AT185" s="226" t="s">
        <v>182</v>
      </c>
      <c r="AU185" s="226" t="s">
        <v>80</v>
      </c>
      <c r="AY185" s="19" t="s">
        <v>180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1193</v>
      </c>
      <c r="BM185" s="226" t="s">
        <v>6811</v>
      </c>
    </row>
    <row r="186" s="2" customFormat="1">
      <c r="A186" s="40"/>
      <c r="B186" s="41"/>
      <c r="C186" s="42"/>
      <c r="D186" s="228" t="s">
        <v>189</v>
      </c>
      <c r="E186" s="42"/>
      <c r="F186" s="229" t="s">
        <v>6785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189</v>
      </c>
      <c r="AU186" s="19" t="s">
        <v>80</v>
      </c>
    </row>
    <row r="187" s="12" customFormat="1" ht="25.92" customHeight="1">
      <c r="A187" s="12"/>
      <c r="B187" s="199"/>
      <c r="C187" s="200"/>
      <c r="D187" s="201" t="s">
        <v>71</v>
      </c>
      <c r="E187" s="202" t="s">
        <v>6319</v>
      </c>
      <c r="F187" s="202" t="s">
        <v>6812</v>
      </c>
      <c r="G187" s="200"/>
      <c r="H187" s="200"/>
      <c r="I187" s="203"/>
      <c r="J187" s="204">
        <f>BK187</f>
        <v>0</v>
      </c>
      <c r="K187" s="200"/>
      <c r="L187" s="205"/>
      <c r="M187" s="206"/>
      <c r="N187" s="207"/>
      <c r="O187" s="207"/>
      <c r="P187" s="208">
        <f>SUM(P188:P215)</f>
        <v>0</v>
      </c>
      <c r="Q187" s="207"/>
      <c r="R187" s="208">
        <f>SUM(R188:R215)</f>
        <v>0</v>
      </c>
      <c r="S187" s="207"/>
      <c r="T187" s="209">
        <f>SUM(T188:T215)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0" t="s">
        <v>80</v>
      </c>
      <c r="AT187" s="211" t="s">
        <v>71</v>
      </c>
      <c r="AU187" s="211" t="s">
        <v>72</v>
      </c>
      <c r="AY187" s="210" t="s">
        <v>180</v>
      </c>
      <c r="BK187" s="212">
        <f>SUM(BK188:BK215)</f>
        <v>0</v>
      </c>
    </row>
    <row r="188" s="2" customFormat="1" ht="24.15" customHeight="1">
      <c r="A188" s="40"/>
      <c r="B188" s="41"/>
      <c r="C188" s="215" t="s">
        <v>2719</v>
      </c>
      <c r="D188" s="215" t="s">
        <v>182</v>
      </c>
      <c r="E188" s="216" t="s">
        <v>6764</v>
      </c>
      <c r="F188" s="217" t="s">
        <v>6765</v>
      </c>
      <c r="G188" s="218" t="s">
        <v>387</v>
      </c>
      <c r="H188" s="219">
        <v>2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43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1193</v>
      </c>
      <c r="AT188" s="226" t="s">
        <v>182</v>
      </c>
      <c r="AU188" s="226" t="s">
        <v>80</v>
      </c>
      <c r="AY188" s="19" t="s">
        <v>180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1193</v>
      </c>
      <c r="BM188" s="226" t="s">
        <v>6813</v>
      </c>
    </row>
    <row r="189" s="2" customFormat="1">
      <c r="A189" s="40"/>
      <c r="B189" s="41"/>
      <c r="C189" s="42"/>
      <c r="D189" s="228" t="s">
        <v>189</v>
      </c>
      <c r="E189" s="42"/>
      <c r="F189" s="229" t="s">
        <v>6767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189</v>
      </c>
      <c r="AU189" s="19" t="s">
        <v>80</v>
      </c>
    </row>
    <row r="190" s="2" customFormat="1" ht="16.5" customHeight="1">
      <c r="A190" s="40"/>
      <c r="B190" s="41"/>
      <c r="C190" s="215" t="s">
        <v>2736</v>
      </c>
      <c r="D190" s="215" t="s">
        <v>182</v>
      </c>
      <c r="E190" s="216" t="s">
        <v>6772</v>
      </c>
      <c r="F190" s="217" t="s">
        <v>6773</v>
      </c>
      <c r="G190" s="218" t="s">
        <v>235</v>
      </c>
      <c r="H190" s="219">
        <v>0.5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43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1193</v>
      </c>
      <c r="AT190" s="226" t="s">
        <v>182</v>
      </c>
      <c r="AU190" s="226" t="s">
        <v>80</v>
      </c>
      <c r="AY190" s="19" t="s">
        <v>180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1193</v>
      </c>
      <c r="BM190" s="226" t="s">
        <v>6814</v>
      </c>
    </row>
    <row r="191" s="2" customFormat="1">
      <c r="A191" s="40"/>
      <c r="B191" s="41"/>
      <c r="C191" s="42"/>
      <c r="D191" s="228" t="s">
        <v>189</v>
      </c>
      <c r="E191" s="42"/>
      <c r="F191" s="229" t="s">
        <v>6773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189</v>
      </c>
      <c r="AU191" s="19" t="s">
        <v>80</v>
      </c>
    </row>
    <row r="192" s="2" customFormat="1" ht="16.5" customHeight="1">
      <c r="A192" s="40"/>
      <c r="B192" s="41"/>
      <c r="C192" s="215" t="s">
        <v>2741</v>
      </c>
      <c r="D192" s="215" t="s">
        <v>182</v>
      </c>
      <c r="E192" s="216" t="s">
        <v>6775</v>
      </c>
      <c r="F192" s="217" t="s">
        <v>6776</v>
      </c>
      <c r="G192" s="218" t="s">
        <v>387</v>
      </c>
      <c r="H192" s="219">
        <v>5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43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1193</v>
      </c>
      <c r="AT192" s="226" t="s">
        <v>182</v>
      </c>
      <c r="AU192" s="226" t="s">
        <v>80</v>
      </c>
      <c r="AY192" s="19" t="s">
        <v>180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1193</v>
      </c>
      <c r="BM192" s="226" t="s">
        <v>6815</v>
      </c>
    </row>
    <row r="193" s="2" customFormat="1">
      <c r="A193" s="40"/>
      <c r="B193" s="41"/>
      <c r="C193" s="42"/>
      <c r="D193" s="228" t="s">
        <v>189</v>
      </c>
      <c r="E193" s="42"/>
      <c r="F193" s="229" t="s">
        <v>6776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189</v>
      </c>
      <c r="AU193" s="19" t="s">
        <v>80</v>
      </c>
    </row>
    <row r="194" s="2" customFormat="1" ht="16.5" customHeight="1">
      <c r="A194" s="40"/>
      <c r="B194" s="41"/>
      <c r="C194" s="215" t="s">
        <v>2763</v>
      </c>
      <c r="D194" s="215" t="s">
        <v>182</v>
      </c>
      <c r="E194" s="216" t="s">
        <v>6778</v>
      </c>
      <c r="F194" s="217" t="s">
        <v>6779</v>
      </c>
      <c r="G194" s="218" t="s">
        <v>387</v>
      </c>
      <c r="H194" s="219">
        <v>1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1193</v>
      </c>
      <c r="AT194" s="226" t="s">
        <v>182</v>
      </c>
      <c r="AU194" s="226" t="s">
        <v>80</v>
      </c>
      <c r="AY194" s="19" t="s">
        <v>180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1193</v>
      </c>
      <c r="BM194" s="226" t="s">
        <v>6816</v>
      </c>
    </row>
    <row r="195" s="2" customFormat="1">
      <c r="A195" s="40"/>
      <c r="B195" s="41"/>
      <c r="C195" s="42"/>
      <c r="D195" s="228" t="s">
        <v>189</v>
      </c>
      <c r="E195" s="42"/>
      <c r="F195" s="229" t="s">
        <v>6779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189</v>
      </c>
      <c r="AU195" s="19" t="s">
        <v>80</v>
      </c>
    </row>
    <row r="196" s="2" customFormat="1" ht="16.5" customHeight="1">
      <c r="A196" s="40"/>
      <c r="B196" s="41"/>
      <c r="C196" s="215" t="s">
        <v>2768</v>
      </c>
      <c r="D196" s="215" t="s">
        <v>182</v>
      </c>
      <c r="E196" s="216" t="s">
        <v>6781</v>
      </c>
      <c r="F196" s="217" t="s">
        <v>6782</v>
      </c>
      <c r="G196" s="218" t="s">
        <v>3685</v>
      </c>
      <c r="H196" s="219">
        <v>1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1193</v>
      </c>
      <c r="AT196" s="226" t="s">
        <v>182</v>
      </c>
      <c r="AU196" s="226" t="s">
        <v>80</v>
      </c>
      <c r="AY196" s="19" t="s">
        <v>180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1193</v>
      </c>
      <c r="BM196" s="226" t="s">
        <v>6817</v>
      </c>
    </row>
    <row r="197" s="2" customFormat="1">
      <c r="A197" s="40"/>
      <c r="B197" s="41"/>
      <c r="C197" s="42"/>
      <c r="D197" s="228" t="s">
        <v>189</v>
      </c>
      <c r="E197" s="42"/>
      <c r="F197" s="229" t="s">
        <v>6782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189</v>
      </c>
      <c r="AU197" s="19" t="s">
        <v>80</v>
      </c>
    </row>
    <row r="198" s="2" customFormat="1" ht="16.5" customHeight="1">
      <c r="A198" s="40"/>
      <c r="B198" s="41"/>
      <c r="C198" s="215" t="s">
        <v>2595</v>
      </c>
      <c r="D198" s="215" t="s">
        <v>182</v>
      </c>
      <c r="E198" s="216" t="s">
        <v>6818</v>
      </c>
      <c r="F198" s="217" t="s">
        <v>6819</v>
      </c>
      <c r="G198" s="218" t="s">
        <v>387</v>
      </c>
      <c r="H198" s="219">
        <v>5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43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1193</v>
      </c>
      <c r="AT198" s="226" t="s">
        <v>182</v>
      </c>
      <c r="AU198" s="226" t="s">
        <v>80</v>
      </c>
      <c r="AY198" s="19" t="s">
        <v>180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1193</v>
      </c>
      <c r="BM198" s="226" t="s">
        <v>6820</v>
      </c>
    </row>
    <row r="199" s="2" customFormat="1">
      <c r="A199" s="40"/>
      <c r="B199" s="41"/>
      <c r="C199" s="42"/>
      <c r="D199" s="228" t="s">
        <v>189</v>
      </c>
      <c r="E199" s="42"/>
      <c r="F199" s="229" t="s">
        <v>6819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189</v>
      </c>
      <c r="AU199" s="19" t="s">
        <v>80</v>
      </c>
    </row>
    <row r="200" s="2" customFormat="1" ht="16.5" customHeight="1">
      <c r="A200" s="40"/>
      <c r="B200" s="41"/>
      <c r="C200" s="215" t="s">
        <v>2672</v>
      </c>
      <c r="D200" s="215" t="s">
        <v>182</v>
      </c>
      <c r="E200" s="216" t="s">
        <v>6821</v>
      </c>
      <c r="F200" s="217" t="s">
        <v>6822</v>
      </c>
      <c r="G200" s="218" t="s">
        <v>387</v>
      </c>
      <c r="H200" s="219">
        <v>1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43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1193</v>
      </c>
      <c r="AT200" s="226" t="s">
        <v>182</v>
      </c>
      <c r="AU200" s="226" t="s">
        <v>80</v>
      </c>
      <c r="AY200" s="19" t="s">
        <v>180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1193</v>
      </c>
      <c r="BM200" s="226" t="s">
        <v>6823</v>
      </c>
    </row>
    <row r="201" s="2" customFormat="1">
      <c r="A201" s="40"/>
      <c r="B201" s="41"/>
      <c r="C201" s="42"/>
      <c r="D201" s="228" t="s">
        <v>189</v>
      </c>
      <c r="E201" s="42"/>
      <c r="F201" s="229" t="s">
        <v>6824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189</v>
      </c>
      <c r="AU201" s="19" t="s">
        <v>80</v>
      </c>
    </row>
    <row r="202" s="2" customFormat="1" ht="16.5" customHeight="1">
      <c r="A202" s="40"/>
      <c r="B202" s="41"/>
      <c r="C202" s="215" t="s">
        <v>2678</v>
      </c>
      <c r="D202" s="215" t="s">
        <v>182</v>
      </c>
      <c r="E202" s="216" t="s">
        <v>6825</v>
      </c>
      <c r="F202" s="217" t="s">
        <v>6826</v>
      </c>
      <c r="G202" s="218" t="s">
        <v>387</v>
      </c>
      <c r="H202" s="219">
        <v>4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43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1193</v>
      </c>
      <c r="AT202" s="226" t="s">
        <v>182</v>
      </c>
      <c r="AU202" s="226" t="s">
        <v>80</v>
      </c>
      <c r="AY202" s="19" t="s">
        <v>180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1193</v>
      </c>
      <c r="BM202" s="226" t="s">
        <v>6827</v>
      </c>
    </row>
    <row r="203" s="2" customFormat="1">
      <c r="A203" s="40"/>
      <c r="B203" s="41"/>
      <c r="C203" s="42"/>
      <c r="D203" s="228" t="s">
        <v>189</v>
      </c>
      <c r="E203" s="42"/>
      <c r="F203" s="229" t="s">
        <v>6828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189</v>
      </c>
      <c r="AU203" s="19" t="s">
        <v>80</v>
      </c>
    </row>
    <row r="204" s="2" customFormat="1" ht="24.15" customHeight="1">
      <c r="A204" s="40"/>
      <c r="B204" s="41"/>
      <c r="C204" s="215" t="s">
        <v>2724</v>
      </c>
      <c r="D204" s="215" t="s">
        <v>182</v>
      </c>
      <c r="E204" s="216" t="s">
        <v>6829</v>
      </c>
      <c r="F204" s="217" t="s">
        <v>6830</v>
      </c>
      <c r="G204" s="218" t="s">
        <v>387</v>
      </c>
      <c r="H204" s="219">
        <v>1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43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1193</v>
      </c>
      <c r="AT204" s="226" t="s">
        <v>182</v>
      </c>
      <c r="AU204" s="226" t="s">
        <v>80</v>
      </c>
      <c r="AY204" s="19" t="s">
        <v>180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1193</v>
      </c>
      <c r="BM204" s="226" t="s">
        <v>6831</v>
      </c>
    </row>
    <row r="205" s="2" customFormat="1">
      <c r="A205" s="40"/>
      <c r="B205" s="41"/>
      <c r="C205" s="42"/>
      <c r="D205" s="228" t="s">
        <v>189</v>
      </c>
      <c r="E205" s="42"/>
      <c r="F205" s="229" t="s">
        <v>6832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189</v>
      </c>
      <c r="AU205" s="19" t="s">
        <v>80</v>
      </c>
    </row>
    <row r="206" s="2" customFormat="1" ht="16.5" customHeight="1">
      <c r="A206" s="40"/>
      <c r="B206" s="41"/>
      <c r="C206" s="215" t="s">
        <v>2729</v>
      </c>
      <c r="D206" s="215" t="s">
        <v>182</v>
      </c>
      <c r="E206" s="216" t="s">
        <v>6833</v>
      </c>
      <c r="F206" s="217" t="s">
        <v>6834</v>
      </c>
      <c r="G206" s="218" t="s">
        <v>387</v>
      </c>
      <c r="H206" s="219">
        <v>1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43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1193</v>
      </c>
      <c r="AT206" s="226" t="s">
        <v>182</v>
      </c>
      <c r="AU206" s="226" t="s">
        <v>80</v>
      </c>
      <c r="AY206" s="19" t="s">
        <v>180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1193</v>
      </c>
      <c r="BM206" s="226" t="s">
        <v>6835</v>
      </c>
    </row>
    <row r="207" s="2" customFormat="1">
      <c r="A207" s="40"/>
      <c r="B207" s="41"/>
      <c r="C207" s="42"/>
      <c r="D207" s="228" t="s">
        <v>189</v>
      </c>
      <c r="E207" s="42"/>
      <c r="F207" s="229" t="s">
        <v>6836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189</v>
      </c>
      <c r="AU207" s="19" t="s">
        <v>80</v>
      </c>
    </row>
    <row r="208" s="2" customFormat="1" ht="16.5" customHeight="1">
      <c r="A208" s="40"/>
      <c r="B208" s="41"/>
      <c r="C208" s="215" t="s">
        <v>2578</v>
      </c>
      <c r="D208" s="215" t="s">
        <v>182</v>
      </c>
      <c r="E208" s="216" t="s">
        <v>6837</v>
      </c>
      <c r="F208" s="217" t="s">
        <v>6838</v>
      </c>
      <c r="G208" s="218" t="s">
        <v>387</v>
      </c>
      <c r="H208" s="219">
        <v>1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43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1193</v>
      </c>
      <c r="AT208" s="226" t="s">
        <v>182</v>
      </c>
      <c r="AU208" s="226" t="s">
        <v>80</v>
      </c>
      <c r="AY208" s="19" t="s">
        <v>180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1193</v>
      </c>
      <c r="BM208" s="226" t="s">
        <v>6839</v>
      </c>
    </row>
    <row r="209" s="2" customFormat="1">
      <c r="A209" s="40"/>
      <c r="B209" s="41"/>
      <c r="C209" s="42"/>
      <c r="D209" s="228" t="s">
        <v>189</v>
      </c>
      <c r="E209" s="42"/>
      <c r="F209" s="229" t="s">
        <v>6838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189</v>
      </c>
      <c r="AU209" s="19" t="s">
        <v>80</v>
      </c>
    </row>
    <row r="210" s="2" customFormat="1" ht="16.5" customHeight="1">
      <c r="A210" s="40"/>
      <c r="B210" s="41"/>
      <c r="C210" s="215" t="s">
        <v>2590</v>
      </c>
      <c r="D210" s="215" t="s">
        <v>182</v>
      </c>
      <c r="E210" s="216" t="s">
        <v>6840</v>
      </c>
      <c r="F210" s="217" t="s">
        <v>6841</v>
      </c>
      <c r="G210" s="218" t="s">
        <v>387</v>
      </c>
      <c r="H210" s="219">
        <v>1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43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1193</v>
      </c>
      <c r="AT210" s="226" t="s">
        <v>182</v>
      </c>
      <c r="AU210" s="226" t="s">
        <v>80</v>
      </c>
      <c r="AY210" s="19" t="s">
        <v>180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1193</v>
      </c>
      <c r="BM210" s="226" t="s">
        <v>6842</v>
      </c>
    </row>
    <row r="211" s="2" customFormat="1">
      <c r="A211" s="40"/>
      <c r="B211" s="41"/>
      <c r="C211" s="42"/>
      <c r="D211" s="228" t="s">
        <v>189</v>
      </c>
      <c r="E211" s="42"/>
      <c r="F211" s="229" t="s">
        <v>6843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189</v>
      </c>
      <c r="AU211" s="19" t="s">
        <v>80</v>
      </c>
    </row>
    <row r="212" s="2" customFormat="1" ht="16.5" customHeight="1">
      <c r="A212" s="40"/>
      <c r="B212" s="41"/>
      <c r="C212" s="215" t="s">
        <v>2686</v>
      </c>
      <c r="D212" s="215" t="s">
        <v>182</v>
      </c>
      <c r="E212" s="216" t="s">
        <v>6844</v>
      </c>
      <c r="F212" s="217" t="s">
        <v>6845</v>
      </c>
      <c r="G212" s="218" t="s">
        <v>387</v>
      </c>
      <c r="H212" s="219">
        <v>1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1193</v>
      </c>
      <c r="AT212" s="226" t="s">
        <v>182</v>
      </c>
      <c r="AU212" s="226" t="s">
        <v>80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1193</v>
      </c>
      <c r="BM212" s="226" t="s">
        <v>6846</v>
      </c>
    </row>
    <row r="213" s="2" customFormat="1">
      <c r="A213" s="40"/>
      <c r="B213" s="41"/>
      <c r="C213" s="42"/>
      <c r="D213" s="228" t="s">
        <v>189</v>
      </c>
      <c r="E213" s="42"/>
      <c r="F213" s="229" t="s">
        <v>6847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189</v>
      </c>
      <c r="AU213" s="19" t="s">
        <v>80</v>
      </c>
    </row>
    <row r="214" s="2" customFormat="1" ht="16.5" customHeight="1">
      <c r="A214" s="40"/>
      <c r="B214" s="41"/>
      <c r="C214" s="215" t="s">
        <v>2799</v>
      </c>
      <c r="D214" s="215" t="s">
        <v>182</v>
      </c>
      <c r="E214" s="216" t="s">
        <v>6848</v>
      </c>
      <c r="F214" s="217" t="s">
        <v>6785</v>
      </c>
      <c r="G214" s="218" t="s">
        <v>3347</v>
      </c>
      <c r="H214" s="293"/>
      <c r="I214" s="220"/>
      <c r="J214" s="221">
        <f>ROUND(I214*H214,2)</f>
        <v>0</v>
      </c>
      <c r="K214" s="217" t="s">
        <v>19</v>
      </c>
      <c r="L214" s="46"/>
      <c r="M214" s="222" t="s">
        <v>19</v>
      </c>
      <c r="N214" s="223" t="s">
        <v>43</v>
      </c>
      <c r="O214" s="86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6" t="s">
        <v>1193</v>
      </c>
      <c r="AT214" s="226" t="s">
        <v>182</v>
      </c>
      <c r="AU214" s="226" t="s">
        <v>80</v>
      </c>
      <c r="AY214" s="19" t="s">
        <v>180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19" t="s">
        <v>80</v>
      </c>
      <c r="BK214" s="227">
        <f>ROUND(I214*H214,2)</f>
        <v>0</v>
      </c>
      <c r="BL214" s="19" t="s">
        <v>1193</v>
      </c>
      <c r="BM214" s="226" t="s">
        <v>6849</v>
      </c>
    </row>
    <row r="215" s="2" customFormat="1">
      <c r="A215" s="40"/>
      <c r="B215" s="41"/>
      <c r="C215" s="42"/>
      <c r="D215" s="228" t="s">
        <v>189</v>
      </c>
      <c r="E215" s="42"/>
      <c r="F215" s="229" t="s">
        <v>6785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189</v>
      </c>
      <c r="AU215" s="19" t="s">
        <v>80</v>
      </c>
    </row>
    <row r="216" s="12" customFormat="1" ht="25.92" customHeight="1">
      <c r="A216" s="12"/>
      <c r="B216" s="199"/>
      <c r="C216" s="200"/>
      <c r="D216" s="201" t="s">
        <v>71</v>
      </c>
      <c r="E216" s="202" t="s">
        <v>6391</v>
      </c>
      <c r="F216" s="202" t="s">
        <v>6850</v>
      </c>
      <c r="G216" s="200"/>
      <c r="H216" s="200"/>
      <c r="I216" s="203"/>
      <c r="J216" s="204">
        <f>BK216</f>
        <v>0</v>
      </c>
      <c r="K216" s="200"/>
      <c r="L216" s="205"/>
      <c r="M216" s="206"/>
      <c r="N216" s="207"/>
      <c r="O216" s="207"/>
      <c r="P216" s="208">
        <f>SUM(P217:P230)</f>
        <v>0</v>
      </c>
      <c r="Q216" s="207"/>
      <c r="R216" s="208">
        <f>SUM(R217:R230)</f>
        <v>0</v>
      </c>
      <c r="S216" s="207"/>
      <c r="T216" s="209">
        <f>SUM(T217:T230)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0" t="s">
        <v>80</v>
      </c>
      <c r="AT216" s="211" t="s">
        <v>71</v>
      </c>
      <c r="AU216" s="211" t="s">
        <v>72</v>
      </c>
      <c r="AY216" s="210" t="s">
        <v>180</v>
      </c>
      <c r="BK216" s="212">
        <f>SUM(BK217:BK230)</f>
        <v>0</v>
      </c>
    </row>
    <row r="217" s="2" customFormat="1" ht="16.5" customHeight="1">
      <c r="A217" s="40"/>
      <c r="B217" s="41"/>
      <c r="C217" s="215" t="s">
        <v>2524</v>
      </c>
      <c r="D217" s="215" t="s">
        <v>182</v>
      </c>
      <c r="E217" s="216" t="s">
        <v>6749</v>
      </c>
      <c r="F217" s="217" t="s">
        <v>6750</v>
      </c>
      <c r="G217" s="218" t="s">
        <v>387</v>
      </c>
      <c r="H217" s="219">
        <v>1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43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1193</v>
      </c>
      <c r="AT217" s="226" t="s">
        <v>182</v>
      </c>
      <c r="AU217" s="226" t="s">
        <v>80</v>
      </c>
      <c r="AY217" s="19" t="s">
        <v>180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1193</v>
      </c>
      <c r="BM217" s="226" t="s">
        <v>6851</v>
      </c>
    </row>
    <row r="218" s="2" customFormat="1">
      <c r="A218" s="40"/>
      <c r="B218" s="41"/>
      <c r="C218" s="42"/>
      <c r="D218" s="228" t="s">
        <v>189</v>
      </c>
      <c r="E218" s="42"/>
      <c r="F218" s="229" t="s">
        <v>6752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189</v>
      </c>
      <c r="AU218" s="19" t="s">
        <v>80</v>
      </c>
    </row>
    <row r="219" s="2" customFormat="1" ht="24.15" customHeight="1">
      <c r="A219" s="40"/>
      <c r="B219" s="41"/>
      <c r="C219" s="215" t="s">
        <v>2531</v>
      </c>
      <c r="D219" s="215" t="s">
        <v>182</v>
      </c>
      <c r="E219" s="216" t="s">
        <v>6764</v>
      </c>
      <c r="F219" s="217" t="s">
        <v>6765</v>
      </c>
      <c r="G219" s="218" t="s">
        <v>387</v>
      </c>
      <c r="H219" s="219">
        <v>1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43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1193</v>
      </c>
      <c r="AT219" s="226" t="s">
        <v>182</v>
      </c>
      <c r="AU219" s="226" t="s">
        <v>80</v>
      </c>
      <c r="AY219" s="19" t="s">
        <v>180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1193</v>
      </c>
      <c r="BM219" s="226" t="s">
        <v>6852</v>
      </c>
    </row>
    <row r="220" s="2" customFormat="1">
      <c r="A220" s="40"/>
      <c r="B220" s="41"/>
      <c r="C220" s="42"/>
      <c r="D220" s="228" t="s">
        <v>189</v>
      </c>
      <c r="E220" s="42"/>
      <c r="F220" s="229" t="s">
        <v>6767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189</v>
      </c>
      <c r="AU220" s="19" t="s">
        <v>80</v>
      </c>
    </row>
    <row r="221" s="2" customFormat="1" ht="16.5" customHeight="1">
      <c r="A221" s="40"/>
      <c r="B221" s="41"/>
      <c r="C221" s="215" t="s">
        <v>2551</v>
      </c>
      <c r="D221" s="215" t="s">
        <v>182</v>
      </c>
      <c r="E221" s="216" t="s">
        <v>6778</v>
      </c>
      <c r="F221" s="217" t="s">
        <v>6779</v>
      </c>
      <c r="G221" s="218" t="s">
        <v>387</v>
      </c>
      <c r="H221" s="219">
        <v>1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43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1193</v>
      </c>
      <c r="AT221" s="226" t="s">
        <v>182</v>
      </c>
      <c r="AU221" s="226" t="s">
        <v>80</v>
      </c>
      <c r="AY221" s="19" t="s">
        <v>180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1193</v>
      </c>
      <c r="BM221" s="226" t="s">
        <v>6853</v>
      </c>
    </row>
    <row r="222" s="2" customFormat="1">
      <c r="A222" s="40"/>
      <c r="B222" s="41"/>
      <c r="C222" s="42"/>
      <c r="D222" s="228" t="s">
        <v>189</v>
      </c>
      <c r="E222" s="42"/>
      <c r="F222" s="229" t="s">
        <v>6779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189</v>
      </c>
      <c r="AU222" s="19" t="s">
        <v>80</v>
      </c>
    </row>
    <row r="223" s="2" customFormat="1" ht="16.5" customHeight="1">
      <c r="A223" s="40"/>
      <c r="B223" s="41"/>
      <c r="C223" s="215" t="s">
        <v>2557</v>
      </c>
      <c r="D223" s="215" t="s">
        <v>182</v>
      </c>
      <c r="E223" s="216" t="s">
        <v>6781</v>
      </c>
      <c r="F223" s="217" t="s">
        <v>6782</v>
      </c>
      <c r="G223" s="218" t="s">
        <v>3685</v>
      </c>
      <c r="H223" s="219">
        <v>1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43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1193</v>
      </c>
      <c r="AT223" s="226" t="s">
        <v>182</v>
      </c>
      <c r="AU223" s="226" t="s">
        <v>80</v>
      </c>
      <c r="AY223" s="19" t="s">
        <v>180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1193</v>
      </c>
      <c r="BM223" s="226" t="s">
        <v>6854</v>
      </c>
    </row>
    <row r="224" s="2" customFormat="1">
      <c r="A224" s="40"/>
      <c r="B224" s="41"/>
      <c r="C224" s="42"/>
      <c r="D224" s="228" t="s">
        <v>189</v>
      </c>
      <c r="E224" s="42"/>
      <c r="F224" s="229" t="s">
        <v>6782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189</v>
      </c>
      <c r="AU224" s="19" t="s">
        <v>80</v>
      </c>
    </row>
    <row r="225" s="2" customFormat="1" ht="24.15" customHeight="1">
      <c r="A225" s="40"/>
      <c r="B225" s="41"/>
      <c r="C225" s="215" t="s">
        <v>2546</v>
      </c>
      <c r="D225" s="215" t="s">
        <v>182</v>
      </c>
      <c r="E225" s="216" t="s">
        <v>6829</v>
      </c>
      <c r="F225" s="217" t="s">
        <v>6830</v>
      </c>
      <c r="G225" s="218" t="s">
        <v>387</v>
      </c>
      <c r="H225" s="219">
        <v>1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43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1193</v>
      </c>
      <c r="AT225" s="226" t="s">
        <v>182</v>
      </c>
      <c r="AU225" s="226" t="s">
        <v>80</v>
      </c>
      <c r="AY225" s="19" t="s">
        <v>180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1193</v>
      </c>
      <c r="BM225" s="226" t="s">
        <v>6855</v>
      </c>
    </row>
    <row r="226" s="2" customFormat="1">
      <c r="A226" s="40"/>
      <c r="B226" s="41"/>
      <c r="C226" s="42"/>
      <c r="D226" s="228" t="s">
        <v>189</v>
      </c>
      <c r="E226" s="42"/>
      <c r="F226" s="229" t="s">
        <v>6832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189</v>
      </c>
      <c r="AU226" s="19" t="s">
        <v>80</v>
      </c>
    </row>
    <row r="227" s="2" customFormat="1" ht="16.5" customHeight="1">
      <c r="A227" s="40"/>
      <c r="B227" s="41"/>
      <c r="C227" s="215" t="s">
        <v>2518</v>
      </c>
      <c r="D227" s="215" t="s">
        <v>182</v>
      </c>
      <c r="E227" s="216" t="s">
        <v>6856</v>
      </c>
      <c r="F227" s="217" t="s">
        <v>6857</v>
      </c>
      <c r="G227" s="218" t="s">
        <v>387</v>
      </c>
      <c r="H227" s="219">
        <v>1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43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1193</v>
      </c>
      <c r="AT227" s="226" t="s">
        <v>182</v>
      </c>
      <c r="AU227" s="226" t="s">
        <v>80</v>
      </c>
      <c r="AY227" s="19" t="s">
        <v>180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1193</v>
      </c>
      <c r="BM227" s="226" t="s">
        <v>6858</v>
      </c>
    </row>
    <row r="228" s="2" customFormat="1">
      <c r="A228" s="40"/>
      <c r="B228" s="41"/>
      <c r="C228" s="42"/>
      <c r="D228" s="228" t="s">
        <v>189</v>
      </c>
      <c r="E228" s="42"/>
      <c r="F228" s="229" t="s">
        <v>6857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189</v>
      </c>
      <c r="AU228" s="19" t="s">
        <v>80</v>
      </c>
    </row>
    <row r="229" s="2" customFormat="1" ht="16.5" customHeight="1">
      <c r="A229" s="40"/>
      <c r="B229" s="41"/>
      <c r="C229" s="215" t="s">
        <v>2565</v>
      </c>
      <c r="D229" s="215" t="s">
        <v>182</v>
      </c>
      <c r="E229" s="216" t="s">
        <v>6859</v>
      </c>
      <c r="F229" s="217" t="s">
        <v>6785</v>
      </c>
      <c r="G229" s="218" t="s">
        <v>3347</v>
      </c>
      <c r="H229" s="293"/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43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1193</v>
      </c>
      <c r="AT229" s="226" t="s">
        <v>182</v>
      </c>
      <c r="AU229" s="226" t="s">
        <v>80</v>
      </c>
      <c r="AY229" s="19" t="s">
        <v>180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1193</v>
      </c>
      <c r="BM229" s="226" t="s">
        <v>6860</v>
      </c>
    </row>
    <row r="230" s="2" customFormat="1">
      <c r="A230" s="40"/>
      <c r="B230" s="41"/>
      <c r="C230" s="42"/>
      <c r="D230" s="228" t="s">
        <v>189</v>
      </c>
      <c r="E230" s="42"/>
      <c r="F230" s="229" t="s">
        <v>6785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189</v>
      </c>
      <c r="AU230" s="19" t="s">
        <v>80</v>
      </c>
    </row>
    <row r="231" s="12" customFormat="1" ht="25.92" customHeight="1">
      <c r="A231" s="12"/>
      <c r="B231" s="199"/>
      <c r="C231" s="200"/>
      <c r="D231" s="201" t="s">
        <v>71</v>
      </c>
      <c r="E231" s="202" t="s">
        <v>6393</v>
      </c>
      <c r="F231" s="202" t="s">
        <v>6861</v>
      </c>
      <c r="G231" s="200"/>
      <c r="H231" s="200"/>
      <c r="I231" s="203"/>
      <c r="J231" s="204">
        <f>BK231</f>
        <v>0</v>
      </c>
      <c r="K231" s="200"/>
      <c r="L231" s="205"/>
      <c r="M231" s="206"/>
      <c r="N231" s="207"/>
      <c r="O231" s="207"/>
      <c r="P231" s="208">
        <f>SUM(P232:P245)</f>
        <v>0</v>
      </c>
      <c r="Q231" s="207"/>
      <c r="R231" s="208">
        <f>SUM(R232:R245)</f>
        <v>0</v>
      </c>
      <c r="S231" s="207"/>
      <c r="T231" s="209">
        <f>SUM(T232:T245)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0" t="s">
        <v>80</v>
      </c>
      <c r="AT231" s="211" t="s">
        <v>71</v>
      </c>
      <c r="AU231" s="211" t="s">
        <v>72</v>
      </c>
      <c r="AY231" s="210" t="s">
        <v>180</v>
      </c>
      <c r="BK231" s="212">
        <f>SUM(BK232:BK245)</f>
        <v>0</v>
      </c>
    </row>
    <row r="232" s="2" customFormat="1" ht="16.5" customHeight="1">
      <c r="A232" s="40"/>
      <c r="B232" s="41"/>
      <c r="C232" s="215" t="s">
        <v>2354</v>
      </c>
      <c r="D232" s="215" t="s">
        <v>182</v>
      </c>
      <c r="E232" s="216" t="s">
        <v>6749</v>
      </c>
      <c r="F232" s="217" t="s">
        <v>6750</v>
      </c>
      <c r="G232" s="218" t="s">
        <v>387</v>
      </c>
      <c r="H232" s="219">
        <v>1</v>
      </c>
      <c r="I232" s="220"/>
      <c r="J232" s="221">
        <f>ROUND(I232*H232,2)</f>
        <v>0</v>
      </c>
      <c r="K232" s="217" t="s">
        <v>19</v>
      </c>
      <c r="L232" s="46"/>
      <c r="M232" s="222" t="s">
        <v>19</v>
      </c>
      <c r="N232" s="223" t="s">
        <v>43</v>
      </c>
      <c r="O232" s="86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6" t="s">
        <v>1193</v>
      </c>
      <c r="AT232" s="226" t="s">
        <v>182</v>
      </c>
      <c r="AU232" s="226" t="s">
        <v>80</v>
      </c>
      <c r="AY232" s="19" t="s">
        <v>180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9" t="s">
        <v>80</v>
      </c>
      <c r="BK232" s="227">
        <f>ROUND(I232*H232,2)</f>
        <v>0</v>
      </c>
      <c r="BL232" s="19" t="s">
        <v>1193</v>
      </c>
      <c r="BM232" s="226" t="s">
        <v>6862</v>
      </c>
    </row>
    <row r="233" s="2" customFormat="1">
      <c r="A233" s="40"/>
      <c r="B233" s="41"/>
      <c r="C233" s="42"/>
      <c r="D233" s="228" t="s">
        <v>189</v>
      </c>
      <c r="E233" s="42"/>
      <c r="F233" s="229" t="s">
        <v>6752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189</v>
      </c>
      <c r="AU233" s="19" t="s">
        <v>80</v>
      </c>
    </row>
    <row r="234" s="2" customFormat="1" ht="24.15" customHeight="1">
      <c r="A234" s="40"/>
      <c r="B234" s="41"/>
      <c r="C234" s="215" t="s">
        <v>2362</v>
      </c>
      <c r="D234" s="215" t="s">
        <v>182</v>
      </c>
      <c r="E234" s="216" t="s">
        <v>6764</v>
      </c>
      <c r="F234" s="217" t="s">
        <v>6765</v>
      </c>
      <c r="G234" s="218" t="s">
        <v>387</v>
      </c>
      <c r="H234" s="219">
        <v>1</v>
      </c>
      <c r="I234" s="220"/>
      <c r="J234" s="221">
        <f>ROUND(I234*H234,2)</f>
        <v>0</v>
      </c>
      <c r="K234" s="217" t="s">
        <v>19</v>
      </c>
      <c r="L234" s="46"/>
      <c r="M234" s="222" t="s">
        <v>19</v>
      </c>
      <c r="N234" s="223" t="s">
        <v>43</v>
      </c>
      <c r="O234" s="86"/>
      <c r="P234" s="224">
        <f>O234*H234</f>
        <v>0</v>
      </c>
      <c r="Q234" s="224">
        <v>0</v>
      </c>
      <c r="R234" s="224">
        <f>Q234*H234</f>
        <v>0</v>
      </c>
      <c r="S234" s="224">
        <v>0</v>
      </c>
      <c r="T234" s="225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6" t="s">
        <v>1193</v>
      </c>
      <c r="AT234" s="226" t="s">
        <v>182</v>
      </c>
      <c r="AU234" s="226" t="s">
        <v>80</v>
      </c>
      <c r="AY234" s="19" t="s">
        <v>180</v>
      </c>
      <c r="BE234" s="227">
        <f>IF(N234="základní",J234,0)</f>
        <v>0</v>
      </c>
      <c r="BF234" s="227">
        <f>IF(N234="snížená",J234,0)</f>
        <v>0</v>
      </c>
      <c r="BG234" s="227">
        <f>IF(N234="zákl. přenesená",J234,0)</f>
        <v>0</v>
      </c>
      <c r="BH234" s="227">
        <f>IF(N234="sníž. přenesená",J234,0)</f>
        <v>0</v>
      </c>
      <c r="BI234" s="227">
        <f>IF(N234="nulová",J234,0)</f>
        <v>0</v>
      </c>
      <c r="BJ234" s="19" t="s">
        <v>80</v>
      </c>
      <c r="BK234" s="227">
        <f>ROUND(I234*H234,2)</f>
        <v>0</v>
      </c>
      <c r="BL234" s="19" t="s">
        <v>1193</v>
      </c>
      <c r="BM234" s="226" t="s">
        <v>6863</v>
      </c>
    </row>
    <row r="235" s="2" customFormat="1">
      <c r="A235" s="40"/>
      <c r="B235" s="41"/>
      <c r="C235" s="42"/>
      <c r="D235" s="228" t="s">
        <v>189</v>
      </c>
      <c r="E235" s="42"/>
      <c r="F235" s="229" t="s">
        <v>6767</v>
      </c>
      <c r="G235" s="42"/>
      <c r="H235" s="42"/>
      <c r="I235" s="230"/>
      <c r="J235" s="42"/>
      <c r="K235" s="42"/>
      <c r="L235" s="46"/>
      <c r="M235" s="231"/>
      <c r="N235" s="232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189</v>
      </c>
      <c r="AU235" s="19" t="s">
        <v>80</v>
      </c>
    </row>
    <row r="236" s="2" customFormat="1" ht="16.5" customHeight="1">
      <c r="A236" s="40"/>
      <c r="B236" s="41"/>
      <c r="C236" s="215" t="s">
        <v>2491</v>
      </c>
      <c r="D236" s="215" t="s">
        <v>182</v>
      </c>
      <c r="E236" s="216" t="s">
        <v>6778</v>
      </c>
      <c r="F236" s="217" t="s">
        <v>6779</v>
      </c>
      <c r="G236" s="218" t="s">
        <v>387</v>
      </c>
      <c r="H236" s="219">
        <v>1</v>
      </c>
      <c r="I236" s="220"/>
      <c r="J236" s="221">
        <f>ROUND(I236*H236,2)</f>
        <v>0</v>
      </c>
      <c r="K236" s="217" t="s">
        <v>19</v>
      </c>
      <c r="L236" s="46"/>
      <c r="M236" s="222" t="s">
        <v>19</v>
      </c>
      <c r="N236" s="223" t="s">
        <v>43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1193</v>
      </c>
      <c r="AT236" s="226" t="s">
        <v>182</v>
      </c>
      <c r="AU236" s="226" t="s">
        <v>80</v>
      </c>
      <c r="AY236" s="19" t="s">
        <v>180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1193</v>
      </c>
      <c r="BM236" s="226" t="s">
        <v>6864</v>
      </c>
    </row>
    <row r="237" s="2" customFormat="1">
      <c r="A237" s="40"/>
      <c r="B237" s="41"/>
      <c r="C237" s="42"/>
      <c r="D237" s="228" t="s">
        <v>189</v>
      </c>
      <c r="E237" s="42"/>
      <c r="F237" s="229" t="s">
        <v>6779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189</v>
      </c>
      <c r="AU237" s="19" t="s">
        <v>80</v>
      </c>
    </row>
    <row r="238" s="2" customFormat="1" ht="16.5" customHeight="1">
      <c r="A238" s="40"/>
      <c r="B238" s="41"/>
      <c r="C238" s="215" t="s">
        <v>2501</v>
      </c>
      <c r="D238" s="215" t="s">
        <v>182</v>
      </c>
      <c r="E238" s="216" t="s">
        <v>6781</v>
      </c>
      <c r="F238" s="217" t="s">
        <v>6782</v>
      </c>
      <c r="G238" s="218" t="s">
        <v>3685</v>
      </c>
      <c r="H238" s="219">
        <v>1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43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1193</v>
      </c>
      <c r="AT238" s="226" t="s">
        <v>182</v>
      </c>
      <c r="AU238" s="226" t="s">
        <v>80</v>
      </c>
      <c r="AY238" s="19" t="s">
        <v>180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1193</v>
      </c>
      <c r="BM238" s="226" t="s">
        <v>6865</v>
      </c>
    </row>
    <row r="239" s="2" customFormat="1">
      <c r="A239" s="40"/>
      <c r="B239" s="41"/>
      <c r="C239" s="42"/>
      <c r="D239" s="228" t="s">
        <v>189</v>
      </c>
      <c r="E239" s="42"/>
      <c r="F239" s="229" t="s">
        <v>6782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189</v>
      </c>
      <c r="AU239" s="19" t="s">
        <v>80</v>
      </c>
    </row>
    <row r="240" s="2" customFormat="1" ht="24.15" customHeight="1">
      <c r="A240" s="40"/>
      <c r="B240" s="41"/>
      <c r="C240" s="215" t="s">
        <v>2369</v>
      </c>
      <c r="D240" s="215" t="s">
        <v>182</v>
      </c>
      <c r="E240" s="216" t="s">
        <v>6829</v>
      </c>
      <c r="F240" s="217" t="s">
        <v>6830</v>
      </c>
      <c r="G240" s="218" t="s">
        <v>387</v>
      </c>
      <c r="H240" s="219">
        <v>1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43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1193</v>
      </c>
      <c r="AT240" s="226" t="s">
        <v>182</v>
      </c>
      <c r="AU240" s="226" t="s">
        <v>80</v>
      </c>
      <c r="AY240" s="19" t="s">
        <v>180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1193</v>
      </c>
      <c r="BM240" s="226" t="s">
        <v>6866</v>
      </c>
    </row>
    <row r="241" s="2" customFormat="1">
      <c r="A241" s="40"/>
      <c r="B241" s="41"/>
      <c r="C241" s="42"/>
      <c r="D241" s="228" t="s">
        <v>189</v>
      </c>
      <c r="E241" s="42"/>
      <c r="F241" s="229" t="s">
        <v>6832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189</v>
      </c>
      <c r="AU241" s="19" t="s">
        <v>80</v>
      </c>
    </row>
    <row r="242" s="2" customFormat="1" ht="16.5" customHeight="1">
      <c r="A242" s="40"/>
      <c r="B242" s="41"/>
      <c r="C242" s="215" t="s">
        <v>2344</v>
      </c>
      <c r="D242" s="215" t="s">
        <v>182</v>
      </c>
      <c r="E242" s="216" t="s">
        <v>6856</v>
      </c>
      <c r="F242" s="217" t="s">
        <v>6857</v>
      </c>
      <c r="G242" s="218" t="s">
        <v>387</v>
      </c>
      <c r="H242" s="219">
        <v>1</v>
      </c>
      <c r="I242" s="220"/>
      <c r="J242" s="221">
        <f>ROUND(I242*H242,2)</f>
        <v>0</v>
      </c>
      <c r="K242" s="217" t="s">
        <v>19</v>
      </c>
      <c r="L242" s="46"/>
      <c r="M242" s="222" t="s">
        <v>19</v>
      </c>
      <c r="N242" s="223" t="s">
        <v>43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1193</v>
      </c>
      <c r="AT242" s="226" t="s">
        <v>182</v>
      </c>
      <c r="AU242" s="226" t="s">
        <v>80</v>
      </c>
      <c r="AY242" s="19" t="s">
        <v>180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1193</v>
      </c>
      <c r="BM242" s="226" t="s">
        <v>6867</v>
      </c>
    </row>
    <row r="243" s="2" customFormat="1">
      <c r="A243" s="40"/>
      <c r="B243" s="41"/>
      <c r="C243" s="42"/>
      <c r="D243" s="228" t="s">
        <v>189</v>
      </c>
      <c r="E243" s="42"/>
      <c r="F243" s="229" t="s">
        <v>6857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189</v>
      </c>
      <c r="AU243" s="19" t="s">
        <v>80</v>
      </c>
    </row>
    <row r="244" s="2" customFormat="1" ht="16.5" customHeight="1">
      <c r="A244" s="40"/>
      <c r="B244" s="41"/>
      <c r="C244" s="215" t="s">
        <v>2511</v>
      </c>
      <c r="D244" s="215" t="s">
        <v>182</v>
      </c>
      <c r="E244" s="216" t="s">
        <v>6859</v>
      </c>
      <c r="F244" s="217" t="s">
        <v>6785</v>
      </c>
      <c r="G244" s="218" t="s">
        <v>3347</v>
      </c>
      <c r="H244" s="293"/>
      <c r="I244" s="220"/>
      <c r="J244" s="221">
        <f>ROUND(I244*H244,2)</f>
        <v>0</v>
      </c>
      <c r="K244" s="217" t="s">
        <v>19</v>
      </c>
      <c r="L244" s="46"/>
      <c r="M244" s="222" t="s">
        <v>19</v>
      </c>
      <c r="N244" s="223" t="s">
        <v>43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1193</v>
      </c>
      <c r="AT244" s="226" t="s">
        <v>182</v>
      </c>
      <c r="AU244" s="226" t="s">
        <v>80</v>
      </c>
      <c r="AY244" s="19" t="s">
        <v>180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1193</v>
      </c>
      <c r="BM244" s="226" t="s">
        <v>6868</v>
      </c>
    </row>
    <row r="245" s="2" customFormat="1">
      <c r="A245" s="40"/>
      <c r="B245" s="41"/>
      <c r="C245" s="42"/>
      <c r="D245" s="228" t="s">
        <v>189</v>
      </c>
      <c r="E245" s="42"/>
      <c r="F245" s="229" t="s">
        <v>6785</v>
      </c>
      <c r="G245" s="42"/>
      <c r="H245" s="42"/>
      <c r="I245" s="230"/>
      <c r="J245" s="42"/>
      <c r="K245" s="42"/>
      <c r="L245" s="46"/>
      <c r="M245" s="231"/>
      <c r="N245" s="23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189</v>
      </c>
      <c r="AU245" s="19" t="s">
        <v>80</v>
      </c>
    </row>
    <row r="246" s="12" customFormat="1" ht="25.92" customHeight="1">
      <c r="A246" s="12"/>
      <c r="B246" s="199"/>
      <c r="C246" s="200"/>
      <c r="D246" s="201" t="s">
        <v>71</v>
      </c>
      <c r="E246" s="202" t="s">
        <v>6427</v>
      </c>
      <c r="F246" s="202" t="s">
        <v>6869</v>
      </c>
      <c r="G246" s="200"/>
      <c r="H246" s="200"/>
      <c r="I246" s="203"/>
      <c r="J246" s="204">
        <f>BK246</f>
        <v>0</v>
      </c>
      <c r="K246" s="200"/>
      <c r="L246" s="205"/>
      <c r="M246" s="206"/>
      <c r="N246" s="207"/>
      <c r="O246" s="207"/>
      <c r="P246" s="208">
        <f>SUM(P247:P272)</f>
        <v>0</v>
      </c>
      <c r="Q246" s="207"/>
      <c r="R246" s="208">
        <f>SUM(R247:R272)</f>
        <v>0</v>
      </c>
      <c r="S246" s="207"/>
      <c r="T246" s="209">
        <f>SUM(T247:T272)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0" t="s">
        <v>80</v>
      </c>
      <c r="AT246" s="211" t="s">
        <v>71</v>
      </c>
      <c r="AU246" s="211" t="s">
        <v>72</v>
      </c>
      <c r="AY246" s="210" t="s">
        <v>180</v>
      </c>
      <c r="BK246" s="212">
        <f>SUM(BK247:BK272)</f>
        <v>0</v>
      </c>
    </row>
    <row r="247" s="2" customFormat="1" ht="16.5" customHeight="1">
      <c r="A247" s="40"/>
      <c r="B247" s="41"/>
      <c r="C247" s="215" t="s">
        <v>2266</v>
      </c>
      <c r="D247" s="215" t="s">
        <v>182</v>
      </c>
      <c r="E247" s="216" t="s">
        <v>6756</v>
      </c>
      <c r="F247" s="217" t="s">
        <v>6757</v>
      </c>
      <c r="G247" s="218" t="s">
        <v>387</v>
      </c>
      <c r="H247" s="219">
        <v>1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43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1193</v>
      </c>
      <c r="AT247" s="226" t="s">
        <v>182</v>
      </c>
      <c r="AU247" s="226" t="s">
        <v>80</v>
      </c>
      <c r="AY247" s="19" t="s">
        <v>180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1193</v>
      </c>
      <c r="BM247" s="226" t="s">
        <v>6870</v>
      </c>
    </row>
    <row r="248" s="2" customFormat="1">
      <c r="A248" s="40"/>
      <c r="B248" s="41"/>
      <c r="C248" s="42"/>
      <c r="D248" s="228" t="s">
        <v>189</v>
      </c>
      <c r="E248" s="42"/>
      <c r="F248" s="229" t="s">
        <v>6759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189</v>
      </c>
      <c r="AU248" s="19" t="s">
        <v>80</v>
      </c>
    </row>
    <row r="249" s="2" customFormat="1" ht="16.5" customHeight="1">
      <c r="A249" s="40"/>
      <c r="B249" s="41"/>
      <c r="C249" s="215" t="s">
        <v>2275</v>
      </c>
      <c r="D249" s="215" t="s">
        <v>182</v>
      </c>
      <c r="E249" s="216" t="s">
        <v>6760</v>
      </c>
      <c r="F249" s="217" t="s">
        <v>6761</v>
      </c>
      <c r="G249" s="218" t="s">
        <v>387</v>
      </c>
      <c r="H249" s="219">
        <v>4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43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1193</v>
      </c>
      <c r="AT249" s="226" t="s">
        <v>182</v>
      </c>
      <c r="AU249" s="226" t="s">
        <v>80</v>
      </c>
      <c r="AY249" s="19" t="s">
        <v>180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1193</v>
      </c>
      <c r="BM249" s="226" t="s">
        <v>6871</v>
      </c>
    </row>
    <row r="250" s="2" customFormat="1">
      <c r="A250" s="40"/>
      <c r="B250" s="41"/>
      <c r="C250" s="42"/>
      <c r="D250" s="228" t="s">
        <v>189</v>
      </c>
      <c r="E250" s="42"/>
      <c r="F250" s="229" t="s">
        <v>6763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189</v>
      </c>
      <c r="AU250" s="19" t="s">
        <v>80</v>
      </c>
    </row>
    <row r="251" s="2" customFormat="1" ht="24.15" customHeight="1">
      <c r="A251" s="40"/>
      <c r="B251" s="41"/>
      <c r="C251" s="215" t="s">
        <v>2288</v>
      </c>
      <c r="D251" s="215" t="s">
        <v>182</v>
      </c>
      <c r="E251" s="216" t="s">
        <v>6764</v>
      </c>
      <c r="F251" s="217" t="s">
        <v>6765</v>
      </c>
      <c r="G251" s="218" t="s">
        <v>387</v>
      </c>
      <c r="H251" s="219">
        <v>2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43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1193</v>
      </c>
      <c r="AT251" s="226" t="s">
        <v>182</v>
      </c>
      <c r="AU251" s="226" t="s">
        <v>80</v>
      </c>
      <c r="AY251" s="19" t="s">
        <v>180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1193</v>
      </c>
      <c r="BM251" s="226" t="s">
        <v>6872</v>
      </c>
    </row>
    <row r="252" s="2" customFormat="1">
      <c r="A252" s="40"/>
      <c r="B252" s="41"/>
      <c r="C252" s="42"/>
      <c r="D252" s="228" t="s">
        <v>189</v>
      </c>
      <c r="E252" s="42"/>
      <c r="F252" s="229" t="s">
        <v>6767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189</v>
      </c>
      <c r="AU252" s="19" t="s">
        <v>80</v>
      </c>
    </row>
    <row r="253" s="2" customFormat="1" ht="16.5" customHeight="1">
      <c r="A253" s="40"/>
      <c r="B253" s="41"/>
      <c r="C253" s="215" t="s">
        <v>2295</v>
      </c>
      <c r="D253" s="215" t="s">
        <v>182</v>
      </c>
      <c r="E253" s="216" t="s">
        <v>6768</v>
      </c>
      <c r="F253" s="217" t="s">
        <v>6769</v>
      </c>
      <c r="G253" s="218" t="s">
        <v>387</v>
      </c>
      <c r="H253" s="219">
        <v>1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43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1193</v>
      </c>
      <c r="AT253" s="226" t="s">
        <v>182</v>
      </c>
      <c r="AU253" s="226" t="s">
        <v>80</v>
      </c>
      <c r="AY253" s="19" t="s">
        <v>180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1193</v>
      </c>
      <c r="BM253" s="226" t="s">
        <v>6873</v>
      </c>
    </row>
    <row r="254" s="2" customFormat="1">
      <c r="A254" s="40"/>
      <c r="B254" s="41"/>
      <c r="C254" s="42"/>
      <c r="D254" s="228" t="s">
        <v>189</v>
      </c>
      <c r="E254" s="42"/>
      <c r="F254" s="229" t="s">
        <v>6771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189</v>
      </c>
      <c r="AU254" s="19" t="s">
        <v>80</v>
      </c>
    </row>
    <row r="255" s="2" customFormat="1" ht="16.5" customHeight="1">
      <c r="A255" s="40"/>
      <c r="B255" s="41"/>
      <c r="C255" s="215" t="s">
        <v>2307</v>
      </c>
      <c r="D255" s="215" t="s">
        <v>182</v>
      </c>
      <c r="E255" s="216" t="s">
        <v>6772</v>
      </c>
      <c r="F255" s="217" t="s">
        <v>6773</v>
      </c>
      <c r="G255" s="218" t="s">
        <v>235</v>
      </c>
      <c r="H255" s="219">
        <v>0.5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43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1193</v>
      </c>
      <c r="AT255" s="226" t="s">
        <v>182</v>
      </c>
      <c r="AU255" s="226" t="s">
        <v>80</v>
      </c>
      <c r="AY255" s="19" t="s">
        <v>180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1193</v>
      </c>
      <c r="BM255" s="226" t="s">
        <v>6874</v>
      </c>
    </row>
    <row r="256" s="2" customFormat="1">
      <c r="A256" s="40"/>
      <c r="B256" s="41"/>
      <c r="C256" s="42"/>
      <c r="D256" s="228" t="s">
        <v>189</v>
      </c>
      <c r="E256" s="42"/>
      <c r="F256" s="229" t="s">
        <v>6773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189</v>
      </c>
      <c r="AU256" s="19" t="s">
        <v>80</v>
      </c>
    </row>
    <row r="257" s="2" customFormat="1" ht="16.5" customHeight="1">
      <c r="A257" s="40"/>
      <c r="B257" s="41"/>
      <c r="C257" s="215" t="s">
        <v>2315</v>
      </c>
      <c r="D257" s="215" t="s">
        <v>182</v>
      </c>
      <c r="E257" s="216" t="s">
        <v>6778</v>
      </c>
      <c r="F257" s="217" t="s">
        <v>6779</v>
      </c>
      <c r="G257" s="218" t="s">
        <v>387</v>
      </c>
      <c r="H257" s="219">
        <v>1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43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1193</v>
      </c>
      <c r="AT257" s="226" t="s">
        <v>182</v>
      </c>
      <c r="AU257" s="226" t="s">
        <v>80</v>
      </c>
      <c r="AY257" s="19" t="s">
        <v>180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1193</v>
      </c>
      <c r="BM257" s="226" t="s">
        <v>6875</v>
      </c>
    </row>
    <row r="258" s="2" customFormat="1">
      <c r="A258" s="40"/>
      <c r="B258" s="41"/>
      <c r="C258" s="42"/>
      <c r="D258" s="228" t="s">
        <v>189</v>
      </c>
      <c r="E258" s="42"/>
      <c r="F258" s="229" t="s">
        <v>6779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189</v>
      </c>
      <c r="AU258" s="19" t="s">
        <v>80</v>
      </c>
    </row>
    <row r="259" s="2" customFormat="1" ht="16.5" customHeight="1">
      <c r="A259" s="40"/>
      <c r="B259" s="41"/>
      <c r="C259" s="215" t="s">
        <v>2322</v>
      </c>
      <c r="D259" s="215" t="s">
        <v>182</v>
      </c>
      <c r="E259" s="216" t="s">
        <v>6781</v>
      </c>
      <c r="F259" s="217" t="s">
        <v>6782</v>
      </c>
      <c r="G259" s="218" t="s">
        <v>3685</v>
      </c>
      <c r="H259" s="219">
        <v>1</v>
      </c>
      <c r="I259" s="220"/>
      <c r="J259" s="221">
        <f>ROUND(I259*H259,2)</f>
        <v>0</v>
      </c>
      <c r="K259" s="217" t="s">
        <v>19</v>
      </c>
      <c r="L259" s="46"/>
      <c r="M259" s="222" t="s">
        <v>19</v>
      </c>
      <c r="N259" s="223" t="s">
        <v>43</v>
      </c>
      <c r="O259" s="86"/>
      <c r="P259" s="224">
        <f>O259*H259</f>
        <v>0</v>
      </c>
      <c r="Q259" s="224">
        <v>0</v>
      </c>
      <c r="R259" s="224">
        <f>Q259*H259</f>
        <v>0</v>
      </c>
      <c r="S259" s="224">
        <v>0</v>
      </c>
      <c r="T259" s="225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6" t="s">
        <v>1193</v>
      </c>
      <c r="AT259" s="226" t="s">
        <v>182</v>
      </c>
      <c r="AU259" s="226" t="s">
        <v>80</v>
      </c>
      <c r="AY259" s="19" t="s">
        <v>180</v>
      </c>
      <c r="BE259" s="227">
        <f>IF(N259="základní",J259,0)</f>
        <v>0</v>
      </c>
      <c r="BF259" s="227">
        <f>IF(N259="snížená",J259,0)</f>
        <v>0</v>
      </c>
      <c r="BG259" s="227">
        <f>IF(N259="zákl. přenesená",J259,0)</f>
        <v>0</v>
      </c>
      <c r="BH259" s="227">
        <f>IF(N259="sníž. přenesená",J259,0)</f>
        <v>0</v>
      </c>
      <c r="BI259" s="227">
        <f>IF(N259="nulová",J259,0)</f>
        <v>0</v>
      </c>
      <c r="BJ259" s="19" t="s">
        <v>80</v>
      </c>
      <c r="BK259" s="227">
        <f>ROUND(I259*H259,2)</f>
        <v>0</v>
      </c>
      <c r="BL259" s="19" t="s">
        <v>1193</v>
      </c>
      <c r="BM259" s="226" t="s">
        <v>6876</v>
      </c>
    </row>
    <row r="260" s="2" customFormat="1">
      <c r="A260" s="40"/>
      <c r="B260" s="41"/>
      <c r="C260" s="42"/>
      <c r="D260" s="228" t="s">
        <v>189</v>
      </c>
      <c r="E260" s="42"/>
      <c r="F260" s="229" t="s">
        <v>6782</v>
      </c>
      <c r="G260" s="42"/>
      <c r="H260" s="42"/>
      <c r="I260" s="230"/>
      <c r="J260" s="42"/>
      <c r="K260" s="42"/>
      <c r="L260" s="46"/>
      <c r="M260" s="231"/>
      <c r="N260" s="232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189</v>
      </c>
      <c r="AU260" s="19" t="s">
        <v>80</v>
      </c>
    </row>
    <row r="261" s="2" customFormat="1" ht="16.5" customHeight="1">
      <c r="A261" s="40"/>
      <c r="B261" s="41"/>
      <c r="C261" s="215" t="s">
        <v>2260</v>
      </c>
      <c r="D261" s="215" t="s">
        <v>182</v>
      </c>
      <c r="E261" s="216" t="s">
        <v>6821</v>
      </c>
      <c r="F261" s="217" t="s">
        <v>6822</v>
      </c>
      <c r="G261" s="218" t="s">
        <v>387</v>
      </c>
      <c r="H261" s="219">
        <v>1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43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1193</v>
      </c>
      <c r="AT261" s="226" t="s">
        <v>182</v>
      </c>
      <c r="AU261" s="226" t="s">
        <v>80</v>
      </c>
      <c r="AY261" s="19" t="s">
        <v>180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1193</v>
      </c>
      <c r="BM261" s="226" t="s">
        <v>6877</v>
      </c>
    </row>
    <row r="262" s="2" customFormat="1">
      <c r="A262" s="40"/>
      <c r="B262" s="41"/>
      <c r="C262" s="42"/>
      <c r="D262" s="228" t="s">
        <v>189</v>
      </c>
      <c r="E262" s="42"/>
      <c r="F262" s="229" t="s">
        <v>6824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189</v>
      </c>
      <c r="AU262" s="19" t="s">
        <v>80</v>
      </c>
    </row>
    <row r="263" s="2" customFormat="1" ht="16.5" customHeight="1">
      <c r="A263" s="40"/>
      <c r="B263" s="41"/>
      <c r="C263" s="215" t="s">
        <v>2282</v>
      </c>
      <c r="D263" s="215" t="s">
        <v>182</v>
      </c>
      <c r="E263" s="216" t="s">
        <v>6878</v>
      </c>
      <c r="F263" s="217" t="s">
        <v>6879</v>
      </c>
      <c r="G263" s="218" t="s">
        <v>387</v>
      </c>
      <c r="H263" s="219">
        <v>1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43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1193</v>
      </c>
      <c r="AT263" s="226" t="s">
        <v>182</v>
      </c>
      <c r="AU263" s="226" t="s">
        <v>80</v>
      </c>
      <c r="AY263" s="19" t="s">
        <v>180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1193</v>
      </c>
      <c r="BM263" s="226" t="s">
        <v>6880</v>
      </c>
    </row>
    <row r="264" s="2" customFormat="1">
      <c r="A264" s="40"/>
      <c r="B264" s="41"/>
      <c r="C264" s="42"/>
      <c r="D264" s="228" t="s">
        <v>189</v>
      </c>
      <c r="E264" s="42"/>
      <c r="F264" s="229" t="s">
        <v>6881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189</v>
      </c>
      <c r="AU264" s="19" t="s">
        <v>80</v>
      </c>
    </row>
    <row r="265" s="2" customFormat="1" ht="16.5" customHeight="1">
      <c r="A265" s="40"/>
      <c r="B265" s="41"/>
      <c r="C265" s="215" t="s">
        <v>2244</v>
      </c>
      <c r="D265" s="215" t="s">
        <v>182</v>
      </c>
      <c r="E265" s="216" t="s">
        <v>6882</v>
      </c>
      <c r="F265" s="217" t="s">
        <v>6883</v>
      </c>
      <c r="G265" s="218" t="s">
        <v>387</v>
      </c>
      <c r="H265" s="219">
        <v>1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43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1193</v>
      </c>
      <c r="AT265" s="226" t="s">
        <v>182</v>
      </c>
      <c r="AU265" s="226" t="s">
        <v>80</v>
      </c>
      <c r="AY265" s="19" t="s">
        <v>180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1193</v>
      </c>
      <c r="BM265" s="226" t="s">
        <v>6884</v>
      </c>
    </row>
    <row r="266" s="2" customFormat="1">
      <c r="A266" s="40"/>
      <c r="B266" s="41"/>
      <c r="C266" s="42"/>
      <c r="D266" s="228" t="s">
        <v>189</v>
      </c>
      <c r="E266" s="42"/>
      <c r="F266" s="229" t="s">
        <v>6883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189</v>
      </c>
      <c r="AU266" s="19" t="s">
        <v>80</v>
      </c>
    </row>
    <row r="267" s="2" customFormat="1" ht="16.5" customHeight="1">
      <c r="A267" s="40"/>
      <c r="B267" s="41"/>
      <c r="C267" s="215" t="s">
        <v>2251</v>
      </c>
      <c r="D267" s="215" t="s">
        <v>182</v>
      </c>
      <c r="E267" s="216" t="s">
        <v>6885</v>
      </c>
      <c r="F267" s="217" t="s">
        <v>6886</v>
      </c>
      <c r="G267" s="218" t="s">
        <v>387</v>
      </c>
      <c r="H267" s="219">
        <v>1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43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1193</v>
      </c>
      <c r="AT267" s="226" t="s">
        <v>182</v>
      </c>
      <c r="AU267" s="226" t="s">
        <v>80</v>
      </c>
      <c r="AY267" s="19" t="s">
        <v>180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1193</v>
      </c>
      <c r="BM267" s="226" t="s">
        <v>6887</v>
      </c>
    </row>
    <row r="268" s="2" customFormat="1">
      <c r="A268" s="40"/>
      <c r="B268" s="41"/>
      <c r="C268" s="42"/>
      <c r="D268" s="228" t="s">
        <v>189</v>
      </c>
      <c r="E268" s="42"/>
      <c r="F268" s="229" t="s">
        <v>6888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189</v>
      </c>
      <c r="AU268" s="19" t="s">
        <v>80</v>
      </c>
    </row>
    <row r="269" s="2" customFormat="1" ht="16.5" customHeight="1">
      <c r="A269" s="40"/>
      <c r="B269" s="41"/>
      <c r="C269" s="215" t="s">
        <v>2301</v>
      </c>
      <c r="D269" s="215" t="s">
        <v>182</v>
      </c>
      <c r="E269" s="216" t="s">
        <v>6889</v>
      </c>
      <c r="F269" s="217" t="s">
        <v>6890</v>
      </c>
      <c r="G269" s="218" t="s">
        <v>387</v>
      </c>
      <c r="H269" s="219">
        <v>1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43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1193</v>
      </c>
      <c r="AT269" s="226" t="s">
        <v>182</v>
      </c>
      <c r="AU269" s="226" t="s">
        <v>80</v>
      </c>
      <c r="AY269" s="19" t="s">
        <v>180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1193</v>
      </c>
      <c r="BM269" s="226" t="s">
        <v>6891</v>
      </c>
    </row>
    <row r="270" s="2" customFormat="1">
      <c r="A270" s="40"/>
      <c r="B270" s="41"/>
      <c r="C270" s="42"/>
      <c r="D270" s="228" t="s">
        <v>189</v>
      </c>
      <c r="E270" s="42"/>
      <c r="F270" s="229" t="s">
        <v>6890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189</v>
      </c>
      <c r="AU270" s="19" t="s">
        <v>80</v>
      </c>
    </row>
    <row r="271" s="2" customFormat="1" ht="16.5" customHeight="1">
      <c r="A271" s="40"/>
      <c r="B271" s="41"/>
      <c r="C271" s="215" t="s">
        <v>2329</v>
      </c>
      <c r="D271" s="215" t="s">
        <v>182</v>
      </c>
      <c r="E271" s="216" t="s">
        <v>6892</v>
      </c>
      <c r="F271" s="217" t="s">
        <v>6785</v>
      </c>
      <c r="G271" s="218" t="s">
        <v>3347</v>
      </c>
      <c r="H271" s="293"/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43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1193</v>
      </c>
      <c r="AT271" s="226" t="s">
        <v>182</v>
      </c>
      <c r="AU271" s="226" t="s">
        <v>80</v>
      </c>
      <c r="AY271" s="19" t="s">
        <v>180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1193</v>
      </c>
      <c r="BM271" s="226" t="s">
        <v>6893</v>
      </c>
    </row>
    <row r="272" s="2" customFormat="1">
      <c r="A272" s="40"/>
      <c r="B272" s="41"/>
      <c r="C272" s="42"/>
      <c r="D272" s="228" t="s">
        <v>189</v>
      </c>
      <c r="E272" s="42"/>
      <c r="F272" s="229" t="s">
        <v>6785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189</v>
      </c>
      <c r="AU272" s="19" t="s">
        <v>80</v>
      </c>
    </row>
    <row r="273" s="12" customFormat="1" ht="25.92" customHeight="1">
      <c r="A273" s="12"/>
      <c r="B273" s="199"/>
      <c r="C273" s="200"/>
      <c r="D273" s="201" t="s">
        <v>71</v>
      </c>
      <c r="E273" s="202" t="s">
        <v>6433</v>
      </c>
      <c r="F273" s="202" t="s">
        <v>6894</v>
      </c>
      <c r="G273" s="200"/>
      <c r="H273" s="200"/>
      <c r="I273" s="203"/>
      <c r="J273" s="204">
        <f>BK273</f>
        <v>0</v>
      </c>
      <c r="K273" s="200"/>
      <c r="L273" s="205"/>
      <c r="M273" s="206"/>
      <c r="N273" s="207"/>
      <c r="O273" s="207"/>
      <c r="P273" s="208">
        <f>SUM(P274:P287)</f>
        <v>0</v>
      </c>
      <c r="Q273" s="207"/>
      <c r="R273" s="208">
        <f>SUM(R274:R287)</f>
        <v>0</v>
      </c>
      <c r="S273" s="207"/>
      <c r="T273" s="209">
        <f>SUM(T274:T287)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10" t="s">
        <v>80</v>
      </c>
      <c r="AT273" s="211" t="s">
        <v>71</v>
      </c>
      <c r="AU273" s="211" t="s">
        <v>72</v>
      </c>
      <c r="AY273" s="210" t="s">
        <v>180</v>
      </c>
      <c r="BK273" s="212">
        <f>SUM(BK274:BK287)</f>
        <v>0</v>
      </c>
    </row>
    <row r="274" s="2" customFormat="1" ht="16.5" customHeight="1">
      <c r="A274" s="40"/>
      <c r="B274" s="41"/>
      <c r="C274" s="215" t="s">
        <v>2191</v>
      </c>
      <c r="D274" s="215" t="s">
        <v>182</v>
      </c>
      <c r="E274" s="216" t="s">
        <v>6749</v>
      </c>
      <c r="F274" s="217" t="s">
        <v>6750</v>
      </c>
      <c r="G274" s="218" t="s">
        <v>387</v>
      </c>
      <c r="H274" s="219">
        <v>1</v>
      </c>
      <c r="I274" s="220"/>
      <c r="J274" s="221">
        <f>ROUND(I274*H274,2)</f>
        <v>0</v>
      </c>
      <c r="K274" s="217" t="s">
        <v>19</v>
      </c>
      <c r="L274" s="46"/>
      <c r="M274" s="222" t="s">
        <v>19</v>
      </c>
      <c r="N274" s="223" t="s">
        <v>43</v>
      </c>
      <c r="O274" s="86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1193</v>
      </c>
      <c r="AT274" s="226" t="s">
        <v>182</v>
      </c>
      <c r="AU274" s="226" t="s">
        <v>80</v>
      </c>
      <c r="AY274" s="19" t="s">
        <v>180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1193</v>
      </c>
      <c r="BM274" s="226" t="s">
        <v>6895</v>
      </c>
    </row>
    <row r="275" s="2" customFormat="1">
      <c r="A275" s="40"/>
      <c r="B275" s="41"/>
      <c r="C275" s="42"/>
      <c r="D275" s="228" t="s">
        <v>189</v>
      </c>
      <c r="E275" s="42"/>
      <c r="F275" s="229" t="s">
        <v>6752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189</v>
      </c>
      <c r="AU275" s="19" t="s">
        <v>80</v>
      </c>
    </row>
    <row r="276" s="2" customFormat="1" ht="24.15" customHeight="1">
      <c r="A276" s="40"/>
      <c r="B276" s="41"/>
      <c r="C276" s="215" t="s">
        <v>2199</v>
      </c>
      <c r="D276" s="215" t="s">
        <v>182</v>
      </c>
      <c r="E276" s="216" t="s">
        <v>6764</v>
      </c>
      <c r="F276" s="217" t="s">
        <v>6765</v>
      </c>
      <c r="G276" s="218" t="s">
        <v>387</v>
      </c>
      <c r="H276" s="219">
        <v>1</v>
      </c>
      <c r="I276" s="220"/>
      <c r="J276" s="221">
        <f>ROUND(I276*H276,2)</f>
        <v>0</v>
      </c>
      <c r="K276" s="217" t="s">
        <v>19</v>
      </c>
      <c r="L276" s="46"/>
      <c r="M276" s="222" t="s">
        <v>19</v>
      </c>
      <c r="N276" s="223" t="s">
        <v>43</v>
      </c>
      <c r="O276" s="86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6" t="s">
        <v>1193</v>
      </c>
      <c r="AT276" s="226" t="s">
        <v>182</v>
      </c>
      <c r="AU276" s="226" t="s">
        <v>80</v>
      </c>
      <c r="AY276" s="19" t="s">
        <v>180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9" t="s">
        <v>80</v>
      </c>
      <c r="BK276" s="227">
        <f>ROUND(I276*H276,2)</f>
        <v>0</v>
      </c>
      <c r="BL276" s="19" t="s">
        <v>1193</v>
      </c>
      <c r="BM276" s="226" t="s">
        <v>6896</v>
      </c>
    </row>
    <row r="277" s="2" customFormat="1">
      <c r="A277" s="40"/>
      <c r="B277" s="41"/>
      <c r="C277" s="42"/>
      <c r="D277" s="228" t="s">
        <v>189</v>
      </c>
      <c r="E277" s="42"/>
      <c r="F277" s="229" t="s">
        <v>6767</v>
      </c>
      <c r="G277" s="42"/>
      <c r="H277" s="42"/>
      <c r="I277" s="230"/>
      <c r="J277" s="42"/>
      <c r="K277" s="42"/>
      <c r="L277" s="46"/>
      <c r="M277" s="231"/>
      <c r="N277" s="232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189</v>
      </c>
      <c r="AU277" s="19" t="s">
        <v>80</v>
      </c>
    </row>
    <row r="278" s="2" customFormat="1" ht="16.5" customHeight="1">
      <c r="A278" s="40"/>
      <c r="B278" s="41"/>
      <c r="C278" s="215" t="s">
        <v>2219</v>
      </c>
      <c r="D278" s="215" t="s">
        <v>182</v>
      </c>
      <c r="E278" s="216" t="s">
        <v>6778</v>
      </c>
      <c r="F278" s="217" t="s">
        <v>6779</v>
      </c>
      <c r="G278" s="218" t="s">
        <v>387</v>
      </c>
      <c r="H278" s="219">
        <v>1</v>
      </c>
      <c r="I278" s="220"/>
      <c r="J278" s="221">
        <f>ROUND(I278*H278,2)</f>
        <v>0</v>
      </c>
      <c r="K278" s="217" t="s">
        <v>19</v>
      </c>
      <c r="L278" s="46"/>
      <c r="M278" s="222" t="s">
        <v>19</v>
      </c>
      <c r="N278" s="223" t="s">
        <v>43</v>
      </c>
      <c r="O278" s="86"/>
      <c r="P278" s="224">
        <f>O278*H278</f>
        <v>0</v>
      </c>
      <c r="Q278" s="224">
        <v>0</v>
      </c>
      <c r="R278" s="224">
        <f>Q278*H278</f>
        <v>0</v>
      </c>
      <c r="S278" s="224">
        <v>0</v>
      </c>
      <c r="T278" s="225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6" t="s">
        <v>1193</v>
      </c>
      <c r="AT278" s="226" t="s">
        <v>182</v>
      </c>
      <c r="AU278" s="226" t="s">
        <v>80</v>
      </c>
      <c r="AY278" s="19" t="s">
        <v>180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9" t="s">
        <v>80</v>
      </c>
      <c r="BK278" s="227">
        <f>ROUND(I278*H278,2)</f>
        <v>0</v>
      </c>
      <c r="BL278" s="19" t="s">
        <v>1193</v>
      </c>
      <c r="BM278" s="226" t="s">
        <v>6897</v>
      </c>
    </row>
    <row r="279" s="2" customFormat="1">
      <c r="A279" s="40"/>
      <c r="B279" s="41"/>
      <c r="C279" s="42"/>
      <c r="D279" s="228" t="s">
        <v>189</v>
      </c>
      <c r="E279" s="42"/>
      <c r="F279" s="229" t="s">
        <v>6779</v>
      </c>
      <c r="G279" s="42"/>
      <c r="H279" s="42"/>
      <c r="I279" s="230"/>
      <c r="J279" s="42"/>
      <c r="K279" s="42"/>
      <c r="L279" s="46"/>
      <c r="M279" s="231"/>
      <c r="N279" s="232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189</v>
      </c>
      <c r="AU279" s="19" t="s">
        <v>80</v>
      </c>
    </row>
    <row r="280" s="2" customFormat="1" ht="16.5" customHeight="1">
      <c r="A280" s="40"/>
      <c r="B280" s="41"/>
      <c r="C280" s="215" t="s">
        <v>2225</v>
      </c>
      <c r="D280" s="215" t="s">
        <v>182</v>
      </c>
      <c r="E280" s="216" t="s">
        <v>6781</v>
      </c>
      <c r="F280" s="217" t="s">
        <v>6782</v>
      </c>
      <c r="G280" s="218" t="s">
        <v>3685</v>
      </c>
      <c r="H280" s="219">
        <v>1</v>
      </c>
      <c r="I280" s="220"/>
      <c r="J280" s="221">
        <f>ROUND(I280*H280,2)</f>
        <v>0</v>
      </c>
      <c r="K280" s="217" t="s">
        <v>19</v>
      </c>
      <c r="L280" s="46"/>
      <c r="M280" s="222" t="s">
        <v>19</v>
      </c>
      <c r="N280" s="223" t="s">
        <v>43</v>
      </c>
      <c r="O280" s="86"/>
      <c r="P280" s="224">
        <f>O280*H280</f>
        <v>0</v>
      </c>
      <c r="Q280" s="224">
        <v>0</v>
      </c>
      <c r="R280" s="224">
        <f>Q280*H280</f>
        <v>0</v>
      </c>
      <c r="S280" s="224">
        <v>0</v>
      </c>
      <c r="T280" s="225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6" t="s">
        <v>1193</v>
      </c>
      <c r="AT280" s="226" t="s">
        <v>182</v>
      </c>
      <c r="AU280" s="226" t="s">
        <v>80</v>
      </c>
      <c r="AY280" s="19" t="s">
        <v>180</v>
      </c>
      <c r="BE280" s="227">
        <f>IF(N280="základní",J280,0)</f>
        <v>0</v>
      </c>
      <c r="BF280" s="227">
        <f>IF(N280="snížená",J280,0)</f>
        <v>0</v>
      </c>
      <c r="BG280" s="227">
        <f>IF(N280="zákl. přenesená",J280,0)</f>
        <v>0</v>
      </c>
      <c r="BH280" s="227">
        <f>IF(N280="sníž. přenesená",J280,0)</f>
        <v>0</v>
      </c>
      <c r="BI280" s="227">
        <f>IF(N280="nulová",J280,0)</f>
        <v>0</v>
      </c>
      <c r="BJ280" s="19" t="s">
        <v>80</v>
      </c>
      <c r="BK280" s="227">
        <f>ROUND(I280*H280,2)</f>
        <v>0</v>
      </c>
      <c r="BL280" s="19" t="s">
        <v>1193</v>
      </c>
      <c r="BM280" s="226" t="s">
        <v>6898</v>
      </c>
    </row>
    <row r="281" s="2" customFormat="1">
      <c r="A281" s="40"/>
      <c r="B281" s="41"/>
      <c r="C281" s="42"/>
      <c r="D281" s="228" t="s">
        <v>189</v>
      </c>
      <c r="E281" s="42"/>
      <c r="F281" s="229" t="s">
        <v>6782</v>
      </c>
      <c r="G281" s="42"/>
      <c r="H281" s="42"/>
      <c r="I281" s="230"/>
      <c r="J281" s="42"/>
      <c r="K281" s="42"/>
      <c r="L281" s="46"/>
      <c r="M281" s="231"/>
      <c r="N281" s="232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189</v>
      </c>
      <c r="AU281" s="19" t="s">
        <v>80</v>
      </c>
    </row>
    <row r="282" s="2" customFormat="1" ht="24.15" customHeight="1">
      <c r="A282" s="40"/>
      <c r="B282" s="41"/>
      <c r="C282" s="215" t="s">
        <v>2209</v>
      </c>
      <c r="D282" s="215" t="s">
        <v>182</v>
      </c>
      <c r="E282" s="216" t="s">
        <v>6829</v>
      </c>
      <c r="F282" s="217" t="s">
        <v>6830</v>
      </c>
      <c r="G282" s="218" t="s">
        <v>387</v>
      </c>
      <c r="H282" s="219">
        <v>1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43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1193</v>
      </c>
      <c r="AT282" s="226" t="s">
        <v>182</v>
      </c>
      <c r="AU282" s="226" t="s">
        <v>80</v>
      </c>
      <c r="AY282" s="19" t="s">
        <v>180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1193</v>
      </c>
      <c r="BM282" s="226" t="s">
        <v>6899</v>
      </c>
    </row>
    <row r="283" s="2" customFormat="1">
      <c r="A283" s="40"/>
      <c r="B283" s="41"/>
      <c r="C283" s="42"/>
      <c r="D283" s="228" t="s">
        <v>189</v>
      </c>
      <c r="E283" s="42"/>
      <c r="F283" s="229" t="s">
        <v>6832</v>
      </c>
      <c r="G283" s="42"/>
      <c r="H283" s="42"/>
      <c r="I283" s="230"/>
      <c r="J283" s="42"/>
      <c r="K283" s="42"/>
      <c r="L283" s="46"/>
      <c r="M283" s="231"/>
      <c r="N283" s="23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189</v>
      </c>
      <c r="AU283" s="19" t="s">
        <v>80</v>
      </c>
    </row>
    <row r="284" s="2" customFormat="1" ht="16.5" customHeight="1">
      <c r="A284" s="40"/>
      <c r="B284" s="41"/>
      <c r="C284" s="215" t="s">
        <v>2177</v>
      </c>
      <c r="D284" s="215" t="s">
        <v>182</v>
      </c>
      <c r="E284" s="216" t="s">
        <v>6856</v>
      </c>
      <c r="F284" s="217" t="s">
        <v>6857</v>
      </c>
      <c r="G284" s="218" t="s">
        <v>387</v>
      </c>
      <c r="H284" s="219">
        <v>1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43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1193</v>
      </c>
      <c r="AT284" s="226" t="s">
        <v>182</v>
      </c>
      <c r="AU284" s="226" t="s">
        <v>80</v>
      </c>
      <c r="AY284" s="19" t="s">
        <v>180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1193</v>
      </c>
      <c r="BM284" s="226" t="s">
        <v>6900</v>
      </c>
    </row>
    <row r="285" s="2" customFormat="1">
      <c r="A285" s="40"/>
      <c r="B285" s="41"/>
      <c r="C285" s="42"/>
      <c r="D285" s="228" t="s">
        <v>189</v>
      </c>
      <c r="E285" s="42"/>
      <c r="F285" s="229" t="s">
        <v>6857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189</v>
      </c>
      <c r="AU285" s="19" t="s">
        <v>80</v>
      </c>
    </row>
    <row r="286" s="2" customFormat="1" ht="16.5" customHeight="1">
      <c r="A286" s="40"/>
      <c r="B286" s="41"/>
      <c r="C286" s="215" t="s">
        <v>2233</v>
      </c>
      <c r="D286" s="215" t="s">
        <v>182</v>
      </c>
      <c r="E286" s="216" t="s">
        <v>6859</v>
      </c>
      <c r="F286" s="217" t="s">
        <v>6785</v>
      </c>
      <c r="G286" s="218" t="s">
        <v>3347</v>
      </c>
      <c r="H286" s="293"/>
      <c r="I286" s="220"/>
      <c r="J286" s="221">
        <f>ROUND(I286*H286,2)</f>
        <v>0</v>
      </c>
      <c r="K286" s="217" t="s">
        <v>19</v>
      </c>
      <c r="L286" s="46"/>
      <c r="M286" s="222" t="s">
        <v>19</v>
      </c>
      <c r="N286" s="223" t="s">
        <v>43</v>
      </c>
      <c r="O286" s="86"/>
      <c r="P286" s="224">
        <f>O286*H286</f>
        <v>0</v>
      </c>
      <c r="Q286" s="224">
        <v>0</v>
      </c>
      <c r="R286" s="224">
        <f>Q286*H286</f>
        <v>0</v>
      </c>
      <c r="S286" s="224">
        <v>0</v>
      </c>
      <c r="T286" s="225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6" t="s">
        <v>1193</v>
      </c>
      <c r="AT286" s="226" t="s">
        <v>182</v>
      </c>
      <c r="AU286" s="226" t="s">
        <v>80</v>
      </c>
      <c r="AY286" s="19" t="s">
        <v>180</v>
      </c>
      <c r="BE286" s="227">
        <f>IF(N286="základní",J286,0)</f>
        <v>0</v>
      </c>
      <c r="BF286" s="227">
        <f>IF(N286="snížená",J286,0)</f>
        <v>0</v>
      </c>
      <c r="BG286" s="227">
        <f>IF(N286="zákl. přenesená",J286,0)</f>
        <v>0</v>
      </c>
      <c r="BH286" s="227">
        <f>IF(N286="sníž. přenesená",J286,0)</f>
        <v>0</v>
      </c>
      <c r="BI286" s="227">
        <f>IF(N286="nulová",J286,0)</f>
        <v>0</v>
      </c>
      <c r="BJ286" s="19" t="s">
        <v>80</v>
      </c>
      <c r="BK286" s="227">
        <f>ROUND(I286*H286,2)</f>
        <v>0</v>
      </c>
      <c r="BL286" s="19" t="s">
        <v>1193</v>
      </c>
      <c r="BM286" s="226" t="s">
        <v>6901</v>
      </c>
    </row>
    <row r="287" s="2" customFormat="1">
      <c r="A287" s="40"/>
      <c r="B287" s="41"/>
      <c r="C287" s="42"/>
      <c r="D287" s="228" t="s">
        <v>189</v>
      </c>
      <c r="E287" s="42"/>
      <c r="F287" s="229" t="s">
        <v>6785</v>
      </c>
      <c r="G287" s="42"/>
      <c r="H287" s="42"/>
      <c r="I287" s="230"/>
      <c r="J287" s="42"/>
      <c r="K287" s="42"/>
      <c r="L287" s="46"/>
      <c r="M287" s="231"/>
      <c r="N287" s="232"/>
      <c r="O287" s="86"/>
      <c r="P287" s="86"/>
      <c r="Q287" s="86"/>
      <c r="R287" s="86"/>
      <c r="S287" s="86"/>
      <c r="T287" s="87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T287" s="19" t="s">
        <v>189</v>
      </c>
      <c r="AU287" s="19" t="s">
        <v>80</v>
      </c>
    </row>
    <row r="288" s="12" customFormat="1" ht="25.92" customHeight="1">
      <c r="A288" s="12"/>
      <c r="B288" s="199"/>
      <c r="C288" s="200"/>
      <c r="D288" s="201" t="s">
        <v>71</v>
      </c>
      <c r="E288" s="202" t="s">
        <v>6448</v>
      </c>
      <c r="F288" s="202" t="s">
        <v>6902</v>
      </c>
      <c r="G288" s="200"/>
      <c r="H288" s="200"/>
      <c r="I288" s="203"/>
      <c r="J288" s="204">
        <f>BK288</f>
        <v>0</v>
      </c>
      <c r="K288" s="200"/>
      <c r="L288" s="205"/>
      <c r="M288" s="206"/>
      <c r="N288" s="207"/>
      <c r="O288" s="207"/>
      <c r="P288" s="208">
        <f>SUM(P289:P302)</f>
        <v>0</v>
      </c>
      <c r="Q288" s="207"/>
      <c r="R288" s="208">
        <f>SUM(R289:R302)</f>
        <v>0</v>
      </c>
      <c r="S288" s="207"/>
      <c r="T288" s="209">
        <f>SUM(T289:T302)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0" t="s">
        <v>80</v>
      </c>
      <c r="AT288" s="211" t="s">
        <v>71</v>
      </c>
      <c r="AU288" s="211" t="s">
        <v>72</v>
      </c>
      <c r="AY288" s="210" t="s">
        <v>180</v>
      </c>
      <c r="BK288" s="212">
        <f>SUM(BK289:BK302)</f>
        <v>0</v>
      </c>
    </row>
    <row r="289" s="2" customFormat="1" ht="16.5" customHeight="1">
      <c r="A289" s="40"/>
      <c r="B289" s="41"/>
      <c r="C289" s="215" t="s">
        <v>2008</v>
      </c>
      <c r="D289" s="215" t="s">
        <v>182</v>
      </c>
      <c r="E289" s="216" t="s">
        <v>6749</v>
      </c>
      <c r="F289" s="217" t="s">
        <v>6750</v>
      </c>
      <c r="G289" s="218" t="s">
        <v>387</v>
      </c>
      <c r="H289" s="219">
        <v>1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43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1193</v>
      </c>
      <c r="AT289" s="226" t="s">
        <v>182</v>
      </c>
      <c r="AU289" s="226" t="s">
        <v>80</v>
      </c>
      <c r="AY289" s="19" t="s">
        <v>180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1193</v>
      </c>
      <c r="BM289" s="226" t="s">
        <v>6903</v>
      </c>
    </row>
    <row r="290" s="2" customFormat="1">
      <c r="A290" s="40"/>
      <c r="B290" s="41"/>
      <c r="C290" s="42"/>
      <c r="D290" s="228" t="s">
        <v>189</v>
      </c>
      <c r="E290" s="42"/>
      <c r="F290" s="229" t="s">
        <v>6752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189</v>
      </c>
      <c r="AU290" s="19" t="s">
        <v>80</v>
      </c>
    </row>
    <row r="291" s="2" customFormat="1" ht="24.15" customHeight="1">
      <c r="A291" s="40"/>
      <c r="B291" s="41"/>
      <c r="C291" s="215" t="s">
        <v>563</v>
      </c>
      <c r="D291" s="215" t="s">
        <v>182</v>
      </c>
      <c r="E291" s="216" t="s">
        <v>6764</v>
      </c>
      <c r="F291" s="217" t="s">
        <v>6765</v>
      </c>
      <c r="G291" s="218" t="s">
        <v>387</v>
      </c>
      <c r="H291" s="219">
        <v>1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43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1193</v>
      </c>
      <c r="AT291" s="226" t="s">
        <v>182</v>
      </c>
      <c r="AU291" s="226" t="s">
        <v>80</v>
      </c>
      <c r="AY291" s="19" t="s">
        <v>180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1193</v>
      </c>
      <c r="BM291" s="226" t="s">
        <v>6904</v>
      </c>
    </row>
    <row r="292" s="2" customFormat="1">
      <c r="A292" s="40"/>
      <c r="B292" s="41"/>
      <c r="C292" s="42"/>
      <c r="D292" s="228" t="s">
        <v>189</v>
      </c>
      <c r="E292" s="42"/>
      <c r="F292" s="229" t="s">
        <v>6767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189</v>
      </c>
      <c r="AU292" s="19" t="s">
        <v>80</v>
      </c>
    </row>
    <row r="293" s="2" customFormat="1" ht="16.5" customHeight="1">
      <c r="A293" s="40"/>
      <c r="B293" s="41"/>
      <c r="C293" s="215" t="s">
        <v>2154</v>
      </c>
      <c r="D293" s="215" t="s">
        <v>182</v>
      </c>
      <c r="E293" s="216" t="s">
        <v>6778</v>
      </c>
      <c r="F293" s="217" t="s">
        <v>6779</v>
      </c>
      <c r="G293" s="218" t="s">
        <v>387</v>
      </c>
      <c r="H293" s="219">
        <v>1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43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1193</v>
      </c>
      <c r="AT293" s="226" t="s">
        <v>182</v>
      </c>
      <c r="AU293" s="226" t="s">
        <v>80</v>
      </c>
      <c r="AY293" s="19" t="s">
        <v>180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1193</v>
      </c>
      <c r="BM293" s="226" t="s">
        <v>6905</v>
      </c>
    </row>
    <row r="294" s="2" customFormat="1">
      <c r="A294" s="40"/>
      <c r="B294" s="41"/>
      <c r="C294" s="42"/>
      <c r="D294" s="228" t="s">
        <v>189</v>
      </c>
      <c r="E294" s="42"/>
      <c r="F294" s="229" t="s">
        <v>6779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189</v>
      </c>
      <c r="AU294" s="19" t="s">
        <v>80</v>
      </c>
    </row>
    <row r="295" s="2" customFormat="1" ht="16.5" customHeight="1">
      <c r="A295" s="40"/>
      <c r="B295" s="41"/>
      <c r="C295" s="215" t="s">
        <v>2160</v>
      </c>
      <c r="D295" s="215" t="s">
        <v>182</v>
      </c>
      <c r="E295" s="216" t="s">
        <v>6781</v>
      </c>
      <c r="F295" s="217" t="s">
        <v>6782</v>
      </c>
      <c r="G295" s="218" t="s">
        <v>3685</v>
      </c>
      <c r="H295" s="219">
        <v>1</v>
      </c>
      <c r="I295" s="220"/>
      <c r="J295" s="221">
        <f>ROUND(I295*H295,2)</f>
        <v>0</v>
      </c>
      <c r="K295" s="217" t="s">
        <v>19</v>
      </c>
      <c r="L295" s="46"/>
      <c r="M295" s="222" t="s">
        <v>19</v>
      </c>
      <c r="N295" s="223" t="s">
        <v>43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1193</v>
      </c>
      <c r="AT295" s="226" t="s">
        <v>182</v>
      </c>
      <c r="AU295" s="226" t="s">
        <v>80</v>
      </c>
      <c r="AY295" s="19" t="s">
        <v>180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80</v>
      </c>
      <c r="BK295" s="227">
        <f>ROUND(I295*H295,2)</f>
        <v>0</v>
      </c>
      <c r="BL295" s="19" t="s">
        <v>1193</v>
      </c>
      <c r="BM295" s="226" t="s">
        <v>6906</v>
      </c>
    </row>
    <row r="296" s="2" customFormat="1">
      <c r="A296" s="40"/>
      <c r="B296" s="41"/>
      <c r="C296" s="42"/>
      <c r="D296" s="228" t="s">
        <v>189</v>
      </c>
      <c r="E296" s="42"/>
      <c r="F296" s="229" t="s">
        <v>6782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189</v>
      </c>
      <c r="AU296" s="19" t="s">
        <v>80</v>
      </c>
    </row>
    <row r="297" s="2" customFormat="1" ht="24.15" customHeight="1">
      <c r="A297" s="40"/>
      <c r="B297" s="41"/>
      <c r="C297" s="215" t="s">
        <v>2081</v>
      </c>
      <c r="D297" s="215" t="s">
        <v>182</v>
      </c>
      <c r="E297" s="216" t="s">
        <v>6829</v>
      </c>
      <c r="F297" s="217" t="s">
        <v>6830</v>
      </c>
      <c r="G297" s="218" t="s">
        <v>387</v>
      </c>
      <c r="H297" s="219">
        <v>1</v>
      </c>
      <c r="I297" s="220"/>
      <c r="J297" s="221">
        <f>ROUND(I297*H297,2)</f>
        <v>0</v>
      </c>
      <c r="K297" s="217" t="s">
        <v>19</v>
      </c>
      <c r="L297" s="46"/>
      <c r="M297" s="222" t="s">
        <v>19</v>
      </c>
      <c r="N297" s="223" t="s">
        <v>43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1193</v>
      </c>
      <c r="AT297" s="226" t="s">
        <v>182</v>
      </c>
      <c r="AU297" s="226" t="s">
        <v>80</v>
      </c>
      <c r="AY297" s="19" t="s">
        <v>180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80</v>
      </c>
      <c r="BK297" s="227">
        <f>ROUND(I297*H297,2)</f>
        <v>0</v>
      </c>
      <c r="BL297" s="19" t="s">
        <v>1193</v>
      </c>
      <c r="BM297" s="226" t="s">
        <v>6907</v>
      </c>
    </row>
    <row r="298" s="2" customFormat="1">
      <c r="A298" s="40"/>
      <c r="B298" s="41"/>
      <c r="C298" s="42"/>
      <c r="D298" s="228" t="s">
        <v>189</v>
      </c>
      <c r="E298" s="42"/>
      <c r="F298" s="229" t="s">
        <v>6832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189</v>
      </c>
      <c r="AU298" s="19" t="s">
        <v>80</v>
      </c>
    </row>
    <row r="299" s="2" customFormat="1" ht="16.5" customHeight="1">
      <c r="A299" s="40"/>
      <c r="B299" s="41"/>
      <c r="C299" s="215" t="s">
        <v>2171</v>
      </c>
      <c r="D299" s="215" t="s">
        <v>182</v>
      </c>
      <c r="E299" s="216" t="s">
        <v>6859</v>
      </c>
      <c r="F299" s="217" t="s">
        <v>6785</v>
      </c>
      <c r="G299" s="218" t="s">
        <v>3347</v>
      </c>
      <c r="H299" s="293"/>
      <c r="I299" s="220"/>
      <c r="J299" s="221">
        <f>ROUND(I299*H299,2)</f>
        <v>0</v>
      </c>
      <c r="K299" s="217" t="s">
        <v>19</v>
      </c>
      <c r="L299" s="46"/>
      <c r="M299" s="222" t="s">
        <v>19</v>
      </c>
      <c r="N299" s="223" t="s">
        <v>43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1193</v>
      </c>
      <c r="AT299" s="226" t="s">
        <v>182</v>
      </c>
      <c r="AU299" s="226" t="s">
        <v>80</v>
      </c>
      <c r="AY299" s="19" t="s">
        <v>180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1193</v>
      </c>
      <c r="BM299" s="226" t="s">
        <v>6908</v>
      </c>
    </row>
    <row r="300" s="2" customFormat="1">
      <c r="A300" s="40"/>
      <c r="B300" s="41"/>
      <c r="C300" s="42"/>
      <c r="D300" s="228" t="s">
        <v>189</v>
      </c>
      <c r="E300" s="42"/>
      <c r="F300" s="229" t="s">
        <v>6785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189</v>
      </c>
      <c r="AU300" s="19" t="s">
        <v>80</v>
      </c>
    </row>
    <row r="301" s="2" customFormat="1" ht="16.5" customHeight="1">
      <c r="A301" s="40"/>
      <c r="B301" s="41"/>
      <c r="C301" s="215" t="s">
        <v>2004</v>
      </c>
      <c r="D301" s="215" t="s">
        <v>182</v>
      </c>
      <c r="E301" s="216" t="s">
        <v>6909</v>
      </c>
      <c r="F301" s="217" t="s">
        <v>6910</v>
      </c>
      <c r="G301" s="218" t="s">
        <v>387</v>
      </c>
      <c r="H301" s="219">
        <v>1</v>
      </c>
      <c r="I301" s="220"/>
      <c r="J301" s="221">
        <f>ROUND(I301*H301,2)</f>
        <v>0</v>
      </c>
      <c r="K301" s="217" t="s">
        <v>19</v>
      </c>
      <c r="L301" s="46"/>
      <c r="M301" s="222" t="s">
        <v>19</v>
      </c>
      <c r="N301" s="223" t="s">
        <v>43</v>
      </c>
      <c r="O301" s="86"/>
      <c r="P301" s="224">
        <f>O301*H301</f>
        <v>0</v>
      </c>
      <c r="Q301" s="224">
        <v>0</v>
      </c>
      <c r="R301" s="224">
        <f>Q301*H301</f>
        <v>0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1193</v>
      </c>
      <c r="AT301" s="226" t="s">
        <v>182</v>
      </c>
      <c r="AU301" s="226" t="s">
        <v>80</v>
      </c>
      <c r="AY301" s="19" t="s">
        <v>180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1193</v>
      </c>
      <c r="BM301" s="226" t="s">
        <v>6911</v>
      </c>
    </row>
    <row r="302" s="2" customFormat="1">
      <c r="A302" s="40"/>
      <c r="B302" s="41"/>
      <c r="C302" s="42"/>
      <c r="D302" s="228" t="s">
        <v>189</v>
      </c>
      <c r="E302" s="42"/>
      <c r="F302" s="229" t="s">
        <v>6910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189</v>
      </c>
      <c r="AU302" s="19" t="s">
        <v>80</v>
      </c>
    </row>
    <row r="303" s="12" customFormat="1" ht="25.92" customHeight="1">
      <c r="A303" s="12"/>
      <c r="B303" s="199"/>
      <c r="C303" s="200"/>
      <c r="D303" s="201" t="s">
        <v>71</v>
      </c>
      <c r="E303" s="202" t="s">
        <v>6462</v>
      </c>
      <c r="F303" s="202" t="s">
        <v>6912</v>
      </c>
      <c r="G303" s="200"/>
      <c r="H303" s="200"/>
      <c r="I303" s="203"/>
      <c r="J303" s="204">
        <f>BK303</f>
        <v>0</v>
      </c>
      <c r="K303" s="200"/>
      <c r="L303" s="205"/>
      <c r="M303" s="206"/>
      <c r="N303" s="207"/>
      <c r="O303" s="207"/>
      <c r="P303" s="208">
        <f>SUM(P304:P327)</f>
        <v>0</v>
      </c>
      <c r="Q303" s="207"/>
      <c r="R303" s="208">
        <f>SUM(R304:R327)</f>
        <v>0</v>
      </c>
      <c r="S303" s="207"/>
      <c r="T303" s="209">
        <f>SUM(T304:T327)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10" t="s">
        <v>80</v>
      </c>
      <c r="AT303" s="211" t="s">
        <v>71</v>
      </c>
      <c r="AU303" s="211" t="s">
        <v>72</v>
      </c>
      <c r="AY303" s="210" t="s">
        <v>180</v>
      </c>
      <c r="BK303" s="212">
        <f>SUM(BK304:BK327)</f>
        <v>0</v>
      </c>
    </row>
    <row r="304" s="2" customFormat="1" ht="16.5" customHeight="1">
      <c r="A304" s="40"/>
      <c r="B304" s="41"/>
      <c r="C304" s="215" t="s">
        <v>1956</v>
      </c>
      <c r="D304" s="215" t="s">
        <v>182</v>
      </c>
      <c r="E304" s="216" t="s">
        <v>6746</v>
      </c>
      <c r="F304" s="217" t="s">
        <v>6747</v>
      </c>
      <c r="G304" s="218" t="s">
        <v>387</v>
      </c>
      <c r="H304" s="219">
        <v>1</v>
      </c>
      <c r="I304" s="220"/>
      <c r="J304" s="221">
        <f>ROUND(I304*H304,2)</f>
        <v>0</v>
      </c>
      <c r="K304" s="217" t="s">
        <v>19</v>
      </c>
      <c r="L304" s="46"/>
      <c r="M304" s="222" t="s">
        <v>19</v>
      </c>
      <c r="N304" s="223" t="s">
        <v>43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1193</v>
      </c>
      <c r="AT304" s="226" t="s">
        <v>182</v>
      </c>
      <c r="AU304" s="226" t="s">
        <v>80</v>
      </c>
      <c r="AY304" s="19" t="s">
        <v>180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1193</v>
      </c>
      <c r="BM304" s="226" t="s">
        <v>6913</v>
      </c>
    </row>
    <row r="305" s="2" customFormat="1">
      <c r="A305" s="40"/>
      <c r="B305" s="41"/>
      <c r="C305" s="42"/>
      <c r="D305" s="228" t="s">
        <v>189</v>
      </c>
      <c r="E305" s="42"/>
      <c r="F305" s="229" t="s">
        <v>6747</v>
      </c>
      <c r="G305" s="42"/>
      <c r="H305" s="42"/>
      <c r="I305" s="230"/>
      <c r="J305" s="42"/>
      <c r="K305" s="42"/>
      <c r="L305" s="46"/>
      <c r="M305" s="231"/>
      <c r="N305" s="232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189</v>
      </c>
      <c r="AU305" s="19" t="s">
        <v>80</v>
      </c>
    </row>
    <row r="306" s="2" customFormat="1" ht="16.5" customHeight="1">
      <c r="A306" s="40"/>
      <c r="B306" s="41"/>
      <c r="C306" s="215" t="s">
        <v>1960</v>
      </c>
      <c r="D306" s="215" t="s">
        <v>182</v>
      </c>
      <c r="E306" s="216" t="s">
        <v>6749</v>
      </c>
      <c r="F306" s="217" t="s">
        <v>6750</v>
      </c>
      <c r="G306" s="218" t="s">
        <v>387</v>
      </c>
      <c r="H306" s="219">
        <v>1</v>
      </c>
      <c r="I306" s="220"/>
      <c r="J306" s="221">
        <f>ROUND(I306*H306,2)</f>
        <v>0</v>
      </c>
      <c r="K306" s="217" t="s">
        <v>19</v>
      </c>
      <c r="L306" s="46"/>
      <c r="M306" s="222" t="s">
        <v>19</v>
      </c>
      <c r="N306" s="223" t="s">
        <v>43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1193</v>
      </c>
      <c r="AT306" s="226" t="s">
        <v>182</v>
      </c>
      <c r="AU306" s="226" t="s">
        <v>80</v>
      </c>
      <c r="AY306" s="19" t="s">
        <v>180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1193</v>
      </c>
      <c r="BM306" s="226" t="s">
        <v>6914</v>
      </c>
    </row>
    <row r="307" s="2" customFormat="1">
      <c r="A307" s="40"/>
      <c r="B307" s="41"/>
      <c r="C307" s="42"/>
      <c r="D307" s="228" t="s">
        <v>189</v>
      </c>
      <c r="E307" s="42"/>
      <c r="F307" s="229" t="s">
        <v>6752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189</v>
      </c>
      <c r="AU307" s="19" t="s">
        <v>80</v>
      </c>
    </row>
    <row r="308" s="2" customFormat="1" ht="16.5" customHeight="1">
      <c r="A308" s="40"/>
      <c r="B308" s="41"/>
      <c r="C308" s="215" t="s">
        <v>1964</v>
      </c>
      <c r="D308" s="215" t="s">
        <v>182</v>
      </c>
      <c r="E308" s="216" t="s">
        <v>6753</v>
      </c>
      <c r="F308" s="217" t="s">
        <v>6754</v>
      </c>
      <c r="G308" s="218" t="s">
        <v>387</v>
      </c>
      <c r="H308" s="219">
        <v>1</v>
      </c>
      <c r="I308" s="220"/>
      <c r="J308" s="221">
        <f>ROUND(I308*H308,2)</f>
        <v>0</v>
      </c>
      <c r="K308" s="217" t="s">
        <v>19</v>
      </c>
      <c r="L308" s="46"/>
      <c r="M308" s="222" t="s">
        <v>19</v>
      </c>
      <c r="N308" s="223" t="s">
        <v>43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1193</v>
      </c>
      <c r="AT308" s="226" t="s">
        <v>182</v>
      </c>
      <c r="AU308" s="226" t="s">
        <v>80</v>
      </c>
      <c r="AY308" s="19" t="s">
        <v>180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80</v>
      </c>
      <c r="BK308" s="227">
        <f>ROUND(I308*H308,2)</f>
        <v>0</v>
      </c>
      <c r="BL308" s="19" t="s">
        <v>1193</v>
      </c>
      <c r="BM308" s="226" t="s">
        <v>6915</v>
      </c>
    </row>
    <row r="309" s="2" customFormat="1">
      <c r="A309" s="40"/>
      <c r="B309" s="41"/>
      <c r="C309" s="42"/>
      <c r="D309" s="228" t="s">
        <v>189</v>
      </c>
      <c r="E309" s="42"/>
      <c r="F309" s="229" t="s">
        <v>6754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189</v>
      </c>
      <c r="AU309" s="19" t="s">
        <v>80</v>
      </c>
    </row>
    <row r="310" s="2" customFormat="1" ht="16.5" customHeight="1">
      <c r="A310" s="40"/>
      <c r="B310" s="41"/>
      <c r="C310" s="215" t="s">
        <v>1968</v>
      </c>
      <c r="D310" s="215" t="s">
        <v>182</v>
      </c>
      <c r="E310" s="216" t="s">
        <v>6756</v>
      </c>
      <c r="F310" s="217" t="s">
        <v>6757</v>
      </c>
      <c r="G310" s="218" t="s">
        <v>387</v>
      </c>
      <c r="H310" s="219">
        <v>2</v>
      </c>
      <c r="I310" s="220"/>
      <c r="J310" s="221">
        <f>ROUND(I310*H310,2)</f>
        <v>0</v>
      </c>
      <c r="K310" s="217" t="s">
        <v>19</v>
      </c>
      <c r="L310" s="46"/>
      <c r="M310" s="222" t="s">
        <v>19</v>
      </c>
      <c r="N310" s="223" t="s">
        <v>43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1193</v>
      </c>
      <c r="AT310" s="226" t="s">
        <v>182</v>
      </c>
      <c r="AU310" s="226" t="s">
        <v>80</v>
      </c>
      <c r="AY310" s="19" t="s">
        <v>180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1193</v>
      </c>
      <c r="BM310" s="226" t="s">
        <v>6916</v>
      </c>
    </row>
    <row r="311" s="2" customFormat="1">
      <c r="A311" s="40"/>
      <c r="B311" s="41"/>
      <c r="C311" s="42"/>
      <c r="D311" s="228" t="s">
        <v>189</v>
      </c>
      <c r="E311" s="42"/>
      <c r="F311" s="229" t="s">
        <v>6759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189</v>
      </c>
      <c r="AU311" s="19" t="s">
        <v>80</v>
      </c>
    </row>
    <row r="312" s="2" customFormat="1" ht="16.5" customHeight="1">
      <c r="A312" s="40"/>
      <c r="B312" s="41"/>
      <c r="C312" s="215" t="s">
        <v>1972</v>
      </c>
      <c r="D312" s="215" t="s">
        <v>182</v>
      </c>
      <c r="E312" s="216" t="s">
        <v>6760</v>
      </c>
      <c r="F312" s="217" t="s">
        <v>6761</v>
      </c>
      <c r="G312" s="218" t="s">
        <v>387</v>
      </c>
      <c r="H312" s="219">
        <v>5</v>
      </c>
      <c r="I312" s="220"/>
      <c r="J312" s="221">
        <f>ROUND(I312*H312,2)</f>
        <v>0</v>
      </c>
      <c r="K312" s="217" t="s">
        <v>19</v>
      </c>
      <c r="L312" s="46"/>
      <c r="M312" s="222" t="s">
        <v>19</v>
      </c>
      <c r="N312" s="223" t="s">
        <v>43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1193</v>
      </c>
      <c r="AT312" s="226" t="s">
        <v>182</v>
      </c>
      <c r="AU312" s="226" t="s">
        <v>80</v>
      </c>
      <c r="AY312" s="19" t="s">
        <v>180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80</v>
      </c>
      <c r="BK312" s="227">
        <f>ROUND(I312*H312,2)</f>
        <v>0</v>
      </c>
      <c r="BL312" s="19" t="s">
        <v>1193</v>
      </c>
      <c r="BM312" s="226" t="s">
        <v>6917</v>
      </c>
    </row>
    <row r="313" s="2" customFormat="1">
      <c r="A313" s="40"/>
      <c r="B313" s="41"/>
      <c r="C313" s="42"/>
      <c r="D313" s="228" t="s">
        <v>189</v>
      </c>
      <c r="E313" s="42"/>
      <c r="F313" s="229" t="s">
        <v>6763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189</v>
      </c>
      <c r="AU313" s="19" t="s">
        <v>80</v>
      </c>
    </row>
    <row r="314" s="2" customFormat="1" ht="24.15" customHeight="1">
      <c r="A314" s="40"/>
      <c r="B314" s="41"/>
      <c r="C314" s="215" t="s">
        <v>1976</v>
      </c>
      <c r="D314" s="215" t="s">
        <v>182</v>
      </c>
      <c r="E314" s="216" t="s">
        <v>6764</v>
      </c>
      <c r="F314" s="217" t="s">
        <v>6765</v>
      </c>
      <c r="G314" s="218" t="s">
        <v>387</v>
      </c>
      <c r="H314" s="219">
        <v>1</v>
      </c>
      <c r="I314" s="220"/>
      <c r="J314" s="221">
        <f>ROUND(I314*H314,2)</f>
        <v>0</v>
      </c>
      <c r="K314" s="217" t="s">
        <v>19</v>
      </c>
      <c r="L314" s="46"/>
      <c r="M314" s="222" t="s">
        <v>19</v>
      </c>
      <c r="N314" s="223" t="s">
        <v>43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1193</v>
      </c>
      <c r="AT314" s="226" t="s">
        <v>182</v>
      </c>
      <c r="AU314" s="226" t="s">
        <v>80</v>
      </c>
      <c r="AY314" s="19" t="s">
        <v>180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1193</v>
      </c>
      <c r="BM314" s="226" t="s">
        <v>6918</v>
      </c>
    </row>
    <row r="315" s="2" customFormat="1">
      <c r="A315" s="40"/>
      <c r="B315" s="41"/>
      <c r="C315" s="42"/>
      <c r="D315" s="228" t="s">
        <v>189</v>
      </c>
      <c r="E315" s="42"/>
      <c r="F315" s="229" t="s">
        <v>6767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189</v>
      </c>
      <c r="AU315" s="19" t="s">
        <v>80</v>
      </c>
    </row>
    <row r="316" s="2" customFormat="1" ht="16.5" customHeight="1">
      <c r="A316" s="40"/>
      <c r="B316" s="41"/>
      <c r="C316" s="215" t="s">
        <v>1980</v>
      </c>
      <c r="D316" s="215" t="s">
        <v>182</v>
      </c>
      <c r="E316" s="216" t="s">
        <v>6768</v>
      </c>
      <c r="F316" s="217" t="s">
        <v>6769</v>
      </c>
      <c r="G316" s="218" t="s">
        <v>387</v>
      </c>
      <c r="H316" s="219">
        <v>1</v>
      </c>
      <c r="I316" s="220"/>
      <c r="J316" s="221">
        <f>ROUND(I316*H316,2)</f>
        <v>0</v>
      </c>
      <c r="K316" s="217" t="s">
        <v>19</v>
      </c>
      <c r="L316" s="46"/>
      <c r="M316" s="222" t="s">
        <v>19</v>
      </c>
      <c r="N316" s="223" t="s">
        <v>43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1193</v>
      </c>
      <c r="AT316" s="226" t="s">
        <v>182</v>
      </c>
      <c r="AU316" s="226" t="s">
        <v>80</v>
      </c>
      <c r="AY316" s="19" t="s">
        <v>180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1193</v>
      </c>
      <c r="BM316" s="226" t="s">
        <v>6919</v>
      </c>
    </row>
    <row r="317" s="2" customFormat="1">
      <c r="A317" s="40"/>
      <c r="B317" s="41"/>
      <c r="C317" s="42"/>
      <c r="D317" s="228" t="s">
        <v>189</v>
      </c>
      <c r="E317" s="42"/>
      <c r="F317" s="229" t="s">
        <v>6771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189</v>
      </c>
      <c r="AU317" s="19" t="s">
        <v>80</v>
      </c>
    </row>
    <row r="318" s="2" customFormat="1" ht="16.5" customHeight="1">
      <c r="A318" s="40"/>
      <c r="B318" s="41"/>
      <c r="C318" s="215" t="s">
        <v>1984</v>
      </c>
      <c r="D318" s="215" t="s">
        <v>182</v>
      </c>
      <c r="E318" s="216" t="s">
        <v>6772</v>
      </c>
      <c r="F318" s="217" t="s">
        <v>6773</v>
      </c>
      <c r="G318" s="218" t="s">
        <v>235</v>
      </c>
      <c r="H318" s="219">
        <v>0.5</v>
      </c>
      <c r="I318" s="220"/>
      <c r="J318" s="221">
        <f>ROUND(I318*H318,2)</f>
        <v>0</v>
      </c>
      <c r="K318" s="217" t="s">
        <v>19</v>
      </c>
      <c r="L318" s="46"/>
      <c r="M318" s="222" t="s">
        <v>19</v>
      </c>
      <c r="N318" s="223" t="s">
        <v>43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1193</v>
      </c>
      <c r="AT318" s="226" t="s">
        <v>182</v>
      </c>
      <c r="AU318" s="226" t="s">
        <v>80</v>
      </c>
      <c r="AY318" s="19" t="s">
        <v>180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1193</v>
      </c>
      <c r="BM318" s="226" t="s">
        <v>6920</v>
      </c>
    </row>
    <row r="319" s="2" customFormat="1">
      <c r="A319" s="40"/>
      <c r="B319" s="41"/>
      <c r="C319" s="42"/>
      <c r="D319" s="228" t="s">
        <v>189</v>
      </c>
      <c r="E319" s="42"/>
      <c r="F319" s="229" t="s">
        <v>6773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189</v>
      </c>
      <c r="AU319" s="19" t="s">
        <v>80</v>
      </c>
    </row>
    <row r="320" s="2" customFormat="1" ht="16.5" customHeight="1">
      <c r="A320" s="40"/>
      <c r="B320" s="41"/>
      <c r="C320" s="215" t="s">
        <v>1988</v>
      </c>
      <c r="D320" s="215" t="s">
        <v>182</v>
      </c>
      <c r="E320" s="216" t="s">
        <v>6775</v>
      </c>
      <c r="F320" s="217" t="s">
        <v>6776</v>
      </c>
      <c r="G320" s="218" t="s">
        <v>387</v>
      </c>
      <c r="H320" s="219">
        <v>5</v>
      </c>
      <c r="I320" s="220"/>
      <c r="J320" s="221">
        <f>ROUND(I320*H320,2)</f>
        <v>0</v>
      </c>
      <c r="K320" s="217" t="s">
        <v>19</v>
      </c>
      <c r="L320" s="46"/>
      <c r="M320" s="222" t="s">
        <v>19</v>
      </c>
      <c r="N320" s="223" t="s">
        <v>43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1193</v>
      </c>
      <c r="AT320" s="226" t="s">
        <v>182</v>
      </c>
      <c r="AU320" s="226" t="s">
        <v>80</v>
      </c>
      <c r="AY320" s="19" t="s">
        <v>180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1193</v>
      </c>
      <c r="BM320" s="226" t="s">
        <v>6921</v>
      </c>
    </row>
    <row r="321" s="2" customFormat="1">
      <c r="A321" s="40"/>
      <c r="B321" s="41"/>
      <c r="C321" s="42"/>
      <c r="D321" s="228" t="s">
        <v>189</v>
      </c>
      <c r="E321" s="42"/>
      <c r="F321" s="229" t="s">
        <v>6776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189</v>
      </c>
      <c r="AU321" s="19" t="s">
        <v>80</v>
      </c>
    </row>
    <row r="322" s="2" customFormat="1" ht="16.5" customHeight="1">
      <c r="A322" s="40"/>
      <c r="B322" s="41"/>
      <c r="C322" s="215" t="s">
        <v>1992</v>
      </c>
      <c r="D322" s="215" t="s">
        <v>182</v>
      </c>
      <c r="E322" s="216" t="s">
        <v>6778</v>
      </c>
      <c r="F322" s="217" t="s">
        <v>6779</v>
      </c>
      <c r="G322" s="218" t="s">
        <v>387</v>
      </c>
      <c r="H322" s="219">
        <v>1</v>
      </c>
      <c r="I322" s="220"/>
      <c r="J322" s="221">
        <f>ROUND(I322*H322,2)</f>
        <v>0</v>
      </c>
      <c r="K322" s="217" t="s">
        <v>19</v>
      </c>
      <c r="L322" s="46"/>
      <c r="M322" s="222" t="s">
        <v>19</v>
      </c>
      <c r="N322" s="223" t="s">
        <v>43</v>
      </c>
      <c r="O322" s="86"/>
      <c r="P322" s="224">
        <f>O322*H322</f>
        <v>0</v>
      </c>
      <c r="Q322" s="224">
        <v>0</v>
      </c>
      <c r="R322" s="224">
        <f>Q322*H322</f>
        <v>0</v>
      </c>
      <c r="S322" s="224">
        <v>0</v>
      </c>
      <c r="T322" s="225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6" t="s">
        <v>1193</v>
      </c>
      <c r="AT322" s="226" t="s">
        <v>182</v>
      </c>
      <c r="AU322" s="226" t="s">
        <v>80</v>
      </c>
      <c r="AY322" s="19" t="s">
        <v>180</v>
      </c>
      <c r="BE322" s="227">
        <f>IF(N322="základní",J322,0)</f>
        <v>0</v>
      </c>
      <c r="BF322" s="227">
        <f>IF(N322="snížená",J322,0)</f>
        <v>0</v>
      </c>
      <c r="BG322" s="227">
        <f>IF(N322="zákl. přenesená",J322,0)</f>
        <v>0</v>
      </c>
      <c r="BH322" s="227">
        <f>IF(N322="sníž. přenesená",J322,0)</f>
        <v>0</v>
      </c>
      <c r="BI322" s="227">
        <f>IF(N322="nulová",J322,0)</f>
        <v>0</v>
      </c>
      <c r="BJ322" s="19" t="s">
        <v>80</v>
      </c>
      <c r="BK322" s="227">
        <f>ROUND(I322*H322,2)</f>
        <v>0</v>
      </c>
      <c r="BL322" s="19" t="s">
        <v>1193</v>
      </c>
      <c r="BM322" s="226" t="s">
        <v>6922</v>
      </c>
    </row>
    <row r="323" s="2" customFormat="1">
      <c r="A323" s="40"/>
      <c r="B323" s="41"/>
      <c r="C323" s="42"/>
      <c r="D323" s="228" t="s">
        <v>189</v>
      </c>
      <c r="E323" s="42"/>
      <c r="F323" s="229" t="s">
        <v>6779</v>
      </c>
      <c r="G323" s="42"/>
      <c r="H323" s="42"/>
      <c r="I323" s="230"/>
      <c r="J323" s="42"/>
      <c r="K323" s="42"/>
      <c r="L323" s="46"/>
      <c r="M323" s="231"/>
      <c r="N323" s="232"/>
      <c r="O323" s="86"/>
      <c r="P323" s="86"/>
      <c r="Q323" s="86"/>
      <c r="R323" s="86"/>
      <c r="S323" s="86"/>
      <c r="T323" s="87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T323" s="19" t="s">
        <v>189</v>
      </c>
      <c r="AU323" s="19" t="s">
        <v>80</v>
      </c>
    </row>
    <row r="324" s="2" customFormat="1" ht="16.5" customHeight="1">
      <c r="A324" s="40"/>
      <c r="B324" s="41"/>
      <c r="C324" s="215" t="s">
        <v>1996</v>
      </c>
      <c r="D324" s="215" t="s">
        <v>182</v>
      </c>
      <c r="E324" s="216" t="s">
        <v>6781</v>
      </c>
      <c r="F324" s="217" t="s">
        <v>6782</v>
      </c>
      <c r="G324" s="218" t="s">
        <v>3685</v>
      </c>
      <c r="H324" s="219">
        <v>1</v>
      </c>
      <c r="I324" s="220"/>
      <c r="J324" s="221">
        <f>ROUND(I324*H324,2)</f>
        <v>0</v>
      </c>
      <c r="K324" s="217" t="s">
        <v>19</v>
      </c>
      <c r="L324" s="46"/>
      <c r="M324" s="222" t="s">
        <v>19</v>
      </c>
      <c r="N324" s="223" t="s">
        <v>43</v>
      </c>
      <c r="O324" s="86"/>
      <c r="P324" s="224">
        <f>O324*H324</f>
        <v>0</v>
      </c>
      <c r="Q324" s="224">
        <v>0</v>
      </c>
      <c r="R324" s="224">
        <f>Q324*H324</f>
        <v>0</v>
      </c>
      <c r="S324" s="224">
        <v>0</v>
      </c>
      <c r="T324" s="225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6" t="s">
        <v>1193</v>
      </c>
      <c r="AT324" s="226" t="s">
        <v>182</v>
      </c>
      <c r="AU324" s="226" t="s">
        <v>80</v>
      </c>
      <c r="AY324" s="19" t="s">
        <v>180</v>
      </c>
      <c r="BE324" s="227">
        <f>IF(N324="základní",J324,0)</f>
        <v>0</v>
      </c>
      <c r="BF324" s="227">
        <f>IF(N324="snížená",J324,0)</f>
        <v>0</v>
      </c>
      <c r="BG324" s="227">
        <f>IF(N324="zákl. přenesená",J324,0)</f>
        <v>0</v>
      </c>
      <c r="BH324" s="227">
        <f>IF(N324="sníž. přenesená",J324,0)</f>
        <v>0</v>
      </c>
      <c r="BI324" s="227">
        <f>IF(N324="nulová",J324,0)</f>
        <v>0</v>
      </c>
      <c r="BJ324" s="19" t="s">
        <v>80</v>
      </c>
      <c r="BK324" s="227">
        <f>ROUND(I324*H324,2)</f>
        <v>0</v>
      </c>
      <c r="BL324" s="19" t="s">
        <v>1193</v>
      </c>
      <c r="BM324" s="226" t="s">
        <v>6923</v>
      </c>
    </row>
    <row r="325" s="2" customFormat="1">
      <c r="A325" s="40"/>
      <c r="B325" s="41"/>
      <c r="C325" s="42"/>
      <c r="D325" s="228" t="s">
        <v>189</v>
      </c>
      <c r="E325" s="42"/>
      <c r="F325" s="229" t="s">
        <v>6782</v>
      </c>
      <c r="G325" s="42"/>
      <c r="H325" s="42"/>
      <c r="I325" s="230"/>
      <c r="J325" s="42"/>
      <c r="K325" s="42"/>
      <c r="L325" s="46"/>
      <c r="M325" s="231"/>
      <c r="N325" s="232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189</v>
      </c>
      <c r="AU325" s="19" t="s">
        <v>80</v>
      </c>
    </row>
    <row r="326" s="2" customFormat="1" ht="16.5" customHeight="1">
      <c r="A326" s="40"/>
      <c r="B326" s="41"/>
      <c r="C326" s="215" t="s">
        <v>2000</v>
      </c>
      <c r="D326" s="215" t="s">
        <v>182</v>
      </c>
      <c r="E326" s="216" t="s">
        <v>6924</v>
      </c>
      <c r="F326" s="217" t="s">
        <v>6785</v>
      </c>
      <c r="G326" s="218" t="s">
        <v>3347</v>
      </c>
      <c r="H326" s="293"/>
      <c r="I326" s="220"/>
      <c r="J326" s="221">
        <f>ROUND(I326*H326,2)</f>
        <v>0</v>
      </c>
      <c r="K326" s="217" t="s">
        <v>19</v>
      </c>
      <c r="L326" s="46"/>
      <c r="M326" s="222" t="s">
        <v>19</v>
      </c>
      <c r="N326" s="223" t="s">
        <v>43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1193</v>
      </c>
      <c r="AT326" s="226" t="s">
        <v>182</v>
      </c>
      <c r="AU326" s="226" t="s">
        <v>80</v>
      </c>
      <c r="AY326" s="19" t="s">
        <v>180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1193</v>
      </c>
      <c r="BM326" s="226" t="s">
        <v>6925</v>
      </c>
    </row>
    <row r="327" s="2" customFormat="1">
      <c r="A327" s="40"/>
      <c r="B327" s="41"/>
      <c r="C327" s="42"/>
      <c r="D327" s="228" t="s">
        <v>189</v>
      </c>
      <c r="E327" s="42"/>
      <c r="F327" s="229" t="s">
        <v>6785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189</v>
      </c>
      <c r="AU327" s="19" t="s">
        <v>80</v>
      </c>
    </row>
    <row r="328" s="12" customFormat="1" ht="25.92" customHeight="1">
      <c r="A328" s="12"/>
      <c r="B328" s="199"/>
      <c r="C328" s="200"/>
      <c r="D328" s="201" t="s">
        <v>71</v>
      </c>
      <c r="E328" s="202" t="s">
        <v>6501</v>
      </c>
      <c r="F328" s="202" t="s">
        <v>6926</v>
      </c>
      <c r="G328" s="200"/>
      <c r="H328" s="200"/>
      <c r="I328" s="203"/>
      <c r="J328" s="204">
        <f>BK328</f>
        <v>0</v>
      </c>
      <c r="K328" s="200"/>
      <c r="L328" s="205"/>
      <c r="M328" s="206"/>
      <c r="N328" s="207"/>
      <c r="O328" s="207"/>
      <c r="P328" s="208">
        <f>SUM(P329:P354)</f>
        <v>0</v>
      </c>
      <c r="Q328" s="207"/>
      <c r="R328" s="208">
        <f>SUM(R329:R354)</f>
        <v>0</v>
      </c>
      <c r="S328" s="207"/>
      <c r="T328" s="209">
        <f>SUM(T329:T354)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0" t="s">
        <v>80</v>
      </c>
      <c r="AT328" s="211" t="s">
        <v>71</v>
      </c>
      <c r="AU328" s="211" t="s">
        <v>72</v>
      </c>
      <c r="AY328" s="210" t="s">
        <v>180</v>
      </c>
      <c r="BK328" s="212">
        <f>SUM(BK329:BK354)</f>
        <v>0</v>
      </c>
    </row>
    <row r="329" s="2" customFormat="1" ht="16.5" customHeight="1">
      <c r="A329" s="40"/>
      <c r="B329" s="41"/>
      <c r="C329" s="215" t="s">
        <v>1904</v>
      </c>
      <c r="D329" s="215" t="s">
        <v>182</v>
      </c>
      <c r="E329" s="216" t="s">
        <v>6746</v>
      </c>
      <c r="F329" s="217" t="s">
        <v>6747</v>
      </c>
      <c r="G329" s="218" t="s">
        <v>387</v>
      </c>
      <c r="H329" s="219">
        <v>1</v>
      </c>
      <c r="I329" s="220"/>
      <c r="J329" s="221">
        <f>ROUND(I329*H329,2)</f>
        <v>0</v>
      </c>
      <c r="K329" s="217" t="s">
        <v>19</v>
      </c>
      <c r="L329" s="46"/>
      <c r="M329" s="222" t="s">
        <v>19</v>
      </c>
      <c r="N329" s="223" t="s">
        <v>43</v>
      </c>
      <c r="O329" s="86"/>
      <c r="P329" s="224">
        <f>O329*H329</f>
        <v>0</v>
      </c>
      <c r="Q329" s="224">
        <v>0</v>
      </c>
      <c r="R329" s="224">
        <f>Q329*H329</f>
        <v>0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1193</v>
      </c>
      <c r="AT329" s="226" t="s">
        <v>182</v>
      </c>
      <c r="AU329" s="226" t="s">
        <v>80</v>
      </c>
      <c r="AY329" s="19" t="s">
        <v>180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1193</v>
      </c>
      <c r="BM329" s="226" t="s">
        <v>6927</v>
      </c>
    </row>
    <row r="330" s="2" customFormat="1">
      <c r="A330" s="40"/>
      <c r="B330" s="41"/>
      <c r="C330" s="42"/>
      <c r="D330" s="228" t="s">
        <v>189</v>
      </c>
      <c r="E330" s="42"/>
      <c r="F330" s="229" t="s">
        <v>6747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189</v>
      </c>
      <c r="AU330" s="19" t="s">
        <v>80</v>
      </c>
    </row>
    <row r="331" s="2" customFormat="1" ht="16.5" customHeight="1">
      <c r="A331" s="40"/>
      <c r="B331" s="41"/>
      <c r="C331" s="215" t="s">
        <v>1908</v>
      </c>
      <c r="D331" s="215" t="s">
        <v>182</v>
      </c>
      <c r="E331" s="216" t="s">
        <v>6749</v>
      </c>
      <c r="F331" s="217" t="s">
        <v>6750</v>
      </c>
      <c r="G331" s="218" t="s">
        <v>387</v>
      </c>
      <c r="H331" s="219">
        <v>1</v>
      </c>
      <c r="I331" s="220"/>
      <c r="J331" s="221">
        <f>ROUND(I331*H331,2)</f>
        <v>0</v>
      </c>
      <c r="K331" s="217" t="s">
        <v>19</v>
      </c>
      <c r="L331" s="46"/>
      <c r="M331" s="222" t="s">
        <v>19</v>
      </c>
      <c r="N331" s="223" t="s">
        <v>43</v>
      </c>
      <c r="O331" s="86"/>
      <c r="P331" s="224">
        <f>O331*H331</f>
        <v>0</v>
      </c>
      <c r="Q331" s="224">
        <v>0</v>
      </c>
      <c r="R331" s="224">
        <f>Q331*H331</f>
        <v>0</v>
      </c>
      <c r="S331" s="224">
        <v>0</v>
      </c>
      <c r="T331" s="225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26" t="s">
        <v>1193</v>
      </c>
      <c r="AT331" s="226" t="s">
        <v>182</v>
      </c>
      <c r="AU331" s="226" t="s">
        <v>80</v>
      </c>
      <c r="AY331" s="19" t="s">
        <v>180</v>
      </c>
      <c r="BE331" s="227">
        <f>IF(N331="základní",J331,0)</f>
        <v>0</v>
      </c>
      <c r="BF331" s="227">
        <f>IF(N331="snížená",J331,0)</f>
        <v>0</v>
      </c>
      <c r="BG331" s="227">
        <f>IF(N331="zákl. přenesená",J331,0)</f>
        <v>0</v>
      </c>
      <c r="BH331" s="227">
        <f>IF(N331="sníž. přenesená",J331,0)</f>
        <v>0</v>
      </c>
      <c r="BI331" s="227">
        <f>IF(N331="nulová",J331,0)</f>
        <v>0</v>
      </c>
      <c r="BJ331" s="19" t="s">
        <v>80</v>
      </c>
      <c r="BK331" s="227">
        <f>ROUND(I331*H331,2)</f>
        <v>0</v>
      </c>
      <c r="BL331" s="19" t="s">
        <v>1193</v>
      </c>
      <c r="BM331" s="226" t="s">
        <v>6928</v>
      </c>
    </row>
    <row r="332" s="2" customFormat="1">
      <c r="A332" s="40"/>
      <c r="B332" s="41"/>
      <c r="C332" s="42"/>
      <c r="D332" s="228" t="s">
        <v>189</v>
      </c>
      <c r="E332" s="42"/>
      <c r="F332" s="229" t="s">
        <v>6752</v>
      </c>
      <c r="G332" s="42"/>
      <c r="H332" s="42"/>
      <c r="I332" s="230"/>
      <c r="J332" s="42"/>
      <c r="K332" s="42"/>
      <c r="L332" s="46"/>
      <c r="M332" s="231"/>
      <c r="N332" s="232"/>
      <c r="O332" s="86"/>
      <c r="P332" s="86"/>
      <c r="Q332" s="86"/>
      <c r="R332" s="86"/>
      <c r="S332" s="86"/>
      <c r="T332" s="87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T332" s="19" t="s">
        <v>189</v>
      </c>
      <c r="AU332" s="19" t="s">
        <v>80</v>
      </c>
    </row>
    <row r="333" s="2" customFormat="1" ht="16.5" customHeight="1">
      <c r="A333" s="40"/>
      <c r="B333" s="41"/>
      <c r="C333" s="215" t="s">
        <v>1912</v>
      </c>
      <c r="D333" s="215" t="s">
        <v>182</v>
      </c>
      <c r="E333" s="216" t="s">
        <v>6753</v>
      </c>
      <c r="F333" s="217" t="s">
        <v>6754</v>
      </c>
      <c r="G333" s="218" t="s">
        <v>387</v>
      </c>
      <c r="H333" s="219">
        <v>1</v>
      </c>
      <c r="I333" s="220"/>
      <c r="J333" s="221">
        <f>ROUND(I333*H333,2)</f>
        <v>0</v>
      </c>
      <c r="K333" s="217" t="s">
        <v>19</v>
      </c>
      <c r="L333" s="46"/>
      <c r="M333" s="222" t="s">
        <v>19</v>
      </c>
      <c r="N333" s="223" t="s">
        <v>43</v>
      </c>
      <c r="O333" s="86"/>
      <c r="P333" s="224">
        <f>O333*H333</f>
        <v>0</v>
      </c>
      <c r="Q333" s="224">
        <v>0</v>
      </c>
      <c r="R333" s="224">
        <f>Q333*H333</f>
        <v>0</v>
      </c>
      <c r="S333" s="224">
        <v>0</v>
      </c>
      <c r="T333" s="225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6" t="s">
        <v>1193</v>
      </c>
      <c r="AT333" s="226" t="s">
        <v>182</v>
      </c>
      <c r="AU333" s="226" t="s">
        <v>80</v>
      </c>
      <c r="AY333" s="19" t="s">
        <v>180</v>
      </c>
      <c r="BE333" s="227">
        <f>IF(N333="základní",J333,0)</f>
        <v>0</v>
      </c>
      <c r="BF333" s="227">
        <f>IF(N333="snížená",J333,0)</f>
        <v>0</v>
      </c>
      <c r="BG333" s="227">
        <f>IF(N333="zákl. přenesená",J333,0)</f>
        <v>0</v>
      </c>
      <c r="BH333" s="227">
        <f>IF(N333="sníž. přenesená",J333,0)</f>
        <v>0</v>
      </c>
      <c r="BI333" s="227">
        <f>IF(N333="nulová",J333,0)</f>
        <v>0</v>
      </c>
      <c r="BJ333" s="19" t="s">
        <v>80</v>
      </c>
      <c r="BK333" s="227">
        <f>ROUND(I333*H333,2)</f>
        <v>0</v>
      </c>
      <c r="BL333" s="19" t="s">
        <v>1193</v>
      </c>
      <c r="BM333" s="226" t="s">
        <v>6929</v>
      </c>
    </row>
    <row r="334" s="2" customFormat="1">
      <c r="A334" s="40"/>
      <c r="B334" s="41"/>
      <c r="C334" s="42"/>
      <c r="D334" s="228" t="s">
        <v>189</v>
      </c>
      <c r="E334" s="42"/>
      <c r="F334" s="229" t="s">
        <v>6754</v>
      </c>
      <c r="G334" s="42"/>
      <c r="H334" s="42"/>
      <c r="I334" s="230"/>
      <c r="J334" s="42"/>
      <c r="K334" s="42"/>
      <c r="L334" s="46"/>
      <c r="M334" s="231"/>
      <c r="N334" s="232"/>
      <c r="O334" s="86"/>
      <c r="P334" s="86"/>
      <c r="Q334" s="86"/>
      <c r="R334" s="86"/>
      <c r="S334" s="86"/>
      <c r="T334" s="87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T334" s="19" t="s">
        <v>189</v>
      </c>
      <c r="AU334" s="19" t="s">
        <v>80</v>
      </c>
    </row>
    <row r="335" s="2" customFormat="1" ht="16.5" customHeight="1">
      <c r="A335" s="40"/>
      <c r="B335" s="41"/>
      <c r="C335" s="215" t="s">
        <v>1916</v>
      </c>
      <c r="D335" s="215" t="s">
        <v>182</v>
      </c>
      <c r="E335" s="216" t="s">
        <v>6756</v>
      </c>
      <c r="F335" s="217" t="s">
        <v>6757</v>
      </c>
      <c r="G335" s="218" t="s">
        <v>387</v>
      </c>
      <c r="H335" s="219">
        <v>1</v>
      </c>
      <c r="I335" s="220"/>
      <c r="J335" s="221">
        <f>ROUND(I335*H335,2)</f>
        <v>0</v>
      </c>
      <c r="K335" s="217" t="s">
        <v>19</v>
      </c>
      <c r="L335" s="46"/>
      <c r="M335" s="222" t="s">
        <v>19</v>
      </c>
      <c r="N335" s="223" t="s">
        <v>43</v>
      </c>
      <c r="O335" s="86"/>
      <c r="P335" s="224">
        <f>O335*H335</f>
        <v>0</v>
      </c>
      <c r="Q335" s="224">
        <v>0</v>
      </c>
      <c r="R335" s="224">
        <f>Q335*H335</f>
        <v>0</v>
      </c>
      <c r="S335" s="224">
        <v>0</v>
      </c>
      <c r="T335" s="225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6" t="s">
        <v>1193</v>
      </c>
      <c r="AT335" s="226" t="s">
        <v>182</v>
      </c>
      <c r="AU335" s="226" t="s">
        <v>80</v>
      </c>
      <c r="AY335" s="19" t="s">
        <v>180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19" t="s">
        <v>80</v>
      </c>
      <c r="BK335" s="227">
        <f>ROUND(I335*H335,2)</f>
        <v>0</v>
      </c>
      <c r="BL335" s="19" t="s">
        <v>1193</v>
      </c>
      <c r="BM335" s="226" t="s">
        <v>6930</v>
      </c>
    </row>
    <row r="336" s="2" customFormat="1">
      <c r="A336" s="40"/>
      <c r="B336" s="41"/>
      <c r="C336" s="42"/>
      <c r="D336" s="228" t="s">
        <v>189</v>
      </c>
      <c r="E336" s="42"/>
      <c r="F336" s="229" t="s">
        <v>6759</v>
      </c>
      <c r="G336" s="42"/>
      <c r="H336" s="42"/>
      <c r="I336" s="230"/>
      <c r="J336" s="42"/>
      <c r="K336" s="42"/>
      <c r="L336" s="46"/>
      <c r="M336" s="231"/>
      <c r="N336" s="232"/>
      <c r="O336" s="86"/>
      <c r="P336" s="86"/>
      <c r="Q336" s="86"/>
      <c r="R336" s="86"/>
      <c r="S336" s="86"/>
      <c r="T336" s="87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T336" s="19" t="s">
        <v>189</v>
      </c>
      <c r="AU336" s="19" t="s">
        <v>80</v>
      </c>
    </row>
    <row r="337" s="2" customFormat="1" ht="16.5" customHeight="1">
      <c r="A337" s="40"/>
      <c r="B337" s="41"/>
      <c r="C337" s="215" t="s">
        <v>1920</v>
      </c>
      <c r="D337" s="215" t="s">
        <v>182</v>
      </c>
      <c r="E337" s="216" t="s">
        <v>6760</v>
      </c>
      <c r="F337" s="217" t="s">
        <v>6761</v>
      </c>
      <c r="G337" s="218" t="s">
        <v>387</v>
      </c>
      <c r="H337" s="219">
        <v>6</v>
      </c>
      <c r="I337" s="220"/>
      <c r="J337" s="221">
        <f>ROUND(I337*H337,2)</f>
        <v>0</v>
      </c>
      <c r="K337" s="217" t="s">
        <v>19</v>
      </c>
      <c r="L337" s="46"/>
      <c r="M337" s="222" t="s">
        <v>19</v>
      </c>
      <c r="N337" s="223" t="s">
        <v>43</v>
      </c>
      <c r="O337" s="86"/>
      <c r="P337" s="224">
        <f>O337*H337</f>
        <v>0</v>
      </c>
      <c r="Q337" s="224">
        <v>0</v>
      </c>
      <c r="R337" s="224">
        <f>Q337*H337</f>
        <v>0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1193</v>
      </c>
      <c r="AT337" s="226" t="s">
        <v>182</v>
      </c>
      <c r="AU337" s="226" t="s">
        <v>80</v>
      </c>
      <c r="AY337" s="19" t="s">
        <v>180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1193</v>
      </c>
      <c r="BM337" s="226" t="s">
        <v>6931</v>
      </c>
    </row>
    <row r="338" s="2" customFormat="1">
      <c r="A338" s="40"/>
      <c r="B338" s="41"/>
      <c r="C338" s="42"/>
      <c r="D338" s="228" t="s">
        <v>189</v>
      </c>
      <c r="E338" s="42"/>
      <c r="F338" s="229" t="s">
        <v>6763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189</v>
      </c>
      <c r="AU338" s="19" t="s">
        <v>80</v>
      </c>
    </row>
    <row r="339" s="2" customFormat="1" ht="24.15" customHeight="1">
      <c r="A339" s="40"/>
      <c r="B339" s="41"/>
      <c r="C339" s="215" t="s">
        <v>1928</v>
      </c>
      <c r="D339" s="215" t="s">
        <v>182</v>
      </c>
      <c r="E339" s="216" t="s">
        <v>6764</v>
      </c>
      <c r="F339" s="217" t="s">
        <v>6765</v>
      </c>
      <c r="G339" s="218" t="s">
        <v>387</v>
      </c>
      <c r="H339" s="219">
        <v>1</v>
      </c>
      <c r="I339" s="220"/>
      <c r="J339" s="221">
        <f>ROUND(I339*H339,2)</f>
        <v>0</v>
      </c>
      <c r="K339" s="217" t="s">
        <v>19</v>
      </c>
      <c r="L339" s="46"/>
      <c r="M339" s="222" t="s">
        <v>19</v>
      </c>
      <c r="N339" s="223" t="s">
        <v>43</v>
      </c>
      <c r="O339" s="86"/>
      <c r="P339" s="224">
        <f>O339*H339</f>
        <v>0</v>
      </c>
      <c r="Q339" s="224">
        <v>0</v>
      </c>
      <c r="R339" s="224">
        <f>Q339*H339</f>
        <v>0</v>
      </c>
      <c r="S339" s="224">
        <v>0</v>
      </c>
      <c r="T339" s="225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6" t="s">
        <v>1193</v>
      </c>
      <c r="AT339" s="226" t="s">
        <v>182</v>
      </c>
      <c r="AU339" s="226" t="s">
        <v>80</v>
      </c>
      <c r="AY339" s="19" t="s">
        <v>180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19" t="s">
        <v>80</v>
      </c>
      <c r="BK339" s="227">
        <f>ROUND(I339*H339,2)</f>
        <v>0</v>
      </c>
      <c r="BL339" s="19" t="s">
        <v>1193</v>
      </c>
      <c r="BM339" s="226" t="s">
        <v>6932</v>
      </c>
    </row>
    <row r="340" s="2" customFormat="1">
      <c r="A340" s="40"/>
      <c r="B340" s="41"/>
      <c r="C340" s="42"/>
      <c r="D340" s="228" t="s">
        <v>189</v>
      </c>
      <c r="E340" s="42"/>
      <c r="F340" s="229" t="s">
        <v>6767</v>
      </c>
      <c r="G340" s="42"/>
      <c r="H340" s="42"/>
      <c r="I340" s="230"/>
      <c r="J340" s="42"/>
      <c r="K340" s="42"/>
      <c r="L340" s="46"/>
      <c r="M340" s="231"/>
      <c r="N340" s="232"/>
      <c r="O340" s="86"/>
      <c r="P340" s="86"/>
      <c r="Q340" s="86"/>
      <c r="R340" s="86"/>
      <c r="S340" s="86"/>
      <c r="T340" s="87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T340" s="19" t="s">
        <v>189</v>
      </c>
      <c r="AU340" s="19" t="s">
        <v>80</v>
      </c>
    </row>
    <row r="341" s="2" customFormat="1" ht="16.5" customHeight="1">
      <c r="A341" s="40"/>
      <c r="B341" s="41"/>
      <c r="C341" s="215" t="s">
        <v>1932</v>
      </c>
      <c r="D341" s="215" t="s">
        <v>182</v>
      </c>
      <c r="E341" s="216" t="s">
        <v>6768</v>
      </c>
      <c r="F341" s="217" t="s">
        <v>6769</v>
      </c>
      <c r="G341" s="218" t="s">
        <v>387</v>
      </c>
      <c r="H341" s="219">
        <v>1</v>
      </c>
      <c r="I341" s="220"/>
      <c r="J341" s="221">
        <f>ROUND(I341*H341,2)</f>
        <v>0</v>
      </c>
      <c r="K341" s="217" t="s">
        <v>19</v>
      </c>
      <c r="L341" s="46"/>
      <c r="M341" s="222" t="s">
        <v>19</v>
      </c>
      <c r="N341" s="223" t="s">
        <v>43</v>
      </c>
      <c r="O341" s="86"/>
      <c r="P341" s="224">
        <f>O341*H341</f>
        <v>0</v>
      </c>
      <c r="Q341" s="224">
        <v>0</v>
      </c>
      <c r="R341" s="224">
        <f>Q341*H341</f>
        <v>0</v>
      </c>
      <c r="S341" s="224">
        <v>0</v>
      </c>
      <c r="T341" s="225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6" t="s">
        <v>1193</v>
      </c>
      <c r="AT341" s="226" t="s">
        <v>182</v>
      </c>
      <c r="AU341" s="226" t="s">
        <v>80</v>
      </c>
      <c r="AY341" s="19" t="s">
        <v>180</v>
      </c>
      <c r="BE341" s="227">
        <f>IF(N341="základní",J341,0)</f>
        <v>0</v>
      </c>
      <c r="BF341" s="227">
        <f>IF(N341="snížená",J341,0)</f>
        <v>0</v>
      </c>
      <c r="BG341" s="227">
        <f>IF(N341="zákl. přenesená",J341,0)</f>
        <v>0</v>
      </c>
      <c r="BH341" s="227">
        <f>IF(N341="sníž. přenesená",J341,0)</f>
        <v>0</v>
      </c>
      <c r="BI341" s="227">
        <f>IF(N341="nulová",J341,0)</f>
        <v>0</v>
      </c>
      <c r="BJ341" s="19" t="s">
        <v>80</v>
      </c>
      <c r="BK341" s="227">
        <f>ROUND(I341*H341,2)</f>
        <v>0</v>
      </c>
      <c r="BL341" s="19" t="s">
        <v>1193</v>
      </c>
      <c r="BM341" s="226" t="s">
        <v>6933</v>
      </c>
    </row>
    <row r="342" s="2" customFormat="1">
      <c r="A342" s="40"/>
      <c r="B342" s="41"/>
      <c r="C342" s="42"/>
      <c r="D342" s="228" t="s">
        <v>189</v>
      </c>
      <c r="E342" s="42"/>
      <c r="F342" s="229" t="s">
        <v>6771</v>
      </c>
      <c r="G342" s="42"/>
      <c r="H342" s="42"/>
      <c r="I342" s="230"/>
      <c r="J342" s="42"/>
      <c r="K342" s="42"/>
      <c r="L342" s="46"/>
      <c r="M342" s="231"/>
      <c r="N342" s="232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189</v>
      </c>
      <c r="AU342" s="19" t="s">
        <v>80</v>
      </c>
    </row>
    <row r="343" s="2" customFormat="1" ht="16.5" customHeight="1">
      <c r="A343" s="40"/>
      <c r="B343" s="41"/>
      <c r="C343" s="215" t="s">
        <v>1936</v>
      </c>
      <c r="D343" s="215" t="s">
        <v>182</v>
      </c>
      <c r="E343" s="216" t="s">
        <v>6772</v>
      </c>
      <c r="F343" s="217" t="s">
        <v>6773</v>
      </c>
      <c r="G343" s="218" t="s">
        <v>235</v>
      </c>
      <c r="H343" s="219">
        <v>0.5</v>
      </c>
      <c r="I343" s="220"/>
      <c r="J343" s="221">
        <f>ROUND(I343*H343,2)</f>
        <v>0</v>
      </c>
      <c r="K343" s="217" t="s">
        <v>19</v>
      </c>
      <c r="L343" s="46"/>
      <c r="M343" s="222" t="s">
        <v>19</v>
      </c>
      <c r="N343" s="223" t="s">
        <v>43</v>
      </c>
      <c r="O343" s="86"/>
      <c r="P343" s="224">
        <f>O343*H343</f>
        <v>0</v>
      </c>
      <c r="Q343" s="224">
        <v>0</v>
      </c>
      <c r="R343" s="224">
        <f>Q343*H343</f>
        <v>0</v>
      </c>
      <c r="S343" s="224">
        <v>0</v>
      </c>
      <c r="T343" s="225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6" t="s">
        <v>1193</v>
      </c>
      <c r="AT343" s="226" t="s">
        <v>182</v>
      </c>
      <c r="AU343" s="226" t="s">
        <v>80</v>
      </c>
      <c r="AY343" s="19" t="s">
        <v>180</v>
      </c>
      <c r="BE343" s="227">
        <f>IF(N343="základní",J343,0)</f>
        <v>0</v>
      </c>
      <c r="BF343" s="227">
        <f>IF(N343="snížená",J343,0)</f>
        <v>0</v>
      </c>
      <c r="BG343" s="227">
        <f>IF(N343="zákl. přenesená",J343,0)</f>
        <v>0</v>
      </c>
      <c r="BH343" s="227">
        <f>IF(N343="sníž. přenesená",J343,0)</f>
        <v>0</v>
      </c>
      <c r="BI343" s="227">
        <f>IF(N343="nulová",J343,0)</f>
        <v>0</v>
      </c>
      <c r="BJ343" s="19" t="s">
        <v>80</v>
      </c>
      <c r="BK343" s="227">
        <f>ROUND(I343*H343,2)</f>
        <v>0</v>
      </c>
      <c r="BL343" s="19" t="s">
        <v>1193</v>
      </c>
      <c r="BM343" s="226" t="s">
        <v>6934</v>
      </c>
    </row>
    <row r="344" s="2" customFormat="1">
      <c r="A344" s="40"/>
      <c r="B344" s="41"/>
      <c r="C344" s="42"/>
      <c r="D344" s="228" t="s">
        <v>189</v>
      </c>
      <c r="E344" s="42"/>
      <c r="F344" s="229" t="s">
        <v>6773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189</v>
      </c>
      <c r="AU344" s="19" t="s">
        <v>80</v>
      </c>
    </row>
    <row r="345" s="2" customFormat="1" ht="16.5" customHeight="1">
      <c r="A345" s="40"/>
      <c r="B345" s="41"/>
      <c r="C345" s="215" t="s">
        <v>1940</v>
      </c>
      <c r="D345" s="215" t="s">
        <v>182</v>
      </c>
      <c r="E345" s="216" t="s">
        <v>6775</v>
      </c>
      <c r="F345" s="217" t="s">
        <v>6776</v>
      </c>
      <c r="G345" s="218" t="s">
        <v>387</v>
      </c>
      <c r="H345" s="219">
        <v>5</v>
      </c>
      <c r="I345" s="220"/>
      <c r="J345" s="221">
        <f>ROUND(I345*H345,2)</f>
        <v>0</v>
      </c>
      <c r="K345" s="217" t="s">
        <v>19</v>
      </c>
      <c r="L345" s="46"/>
      <c r="M345" s="222" t="s">
        <v>19</v>
      </c>
      <c r="N345" s="223" t="s">
        <v>43</v>
      </c>
      <c r="O345" s="86"/>
      <c r="P345" s="224">
        <f>O345*H345</f>
        <v>0</v>
      </c>
      <c r="Q345" s="224">
        <v>0</v>
      </c>
      <c r="R345" s="224">
        <f>Q345*H345</f>
        <v>0</v>
      </c>
      <c r="S345" s="224">
        <v>0</v>
      </c>
      <c r="T345" s="225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6" t="s">
        <v>1193</v>
      </c>
      <c r="AT345" s="226" t="s">
        <v>182</v>
      </c>
      <c r="AU345" s="226" t="s">
        <v>80</v>
      </c>
      <c r="AY345" s="19" t="s">
        <v>180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19" t="s">
        <v>80</v>
      </c>
      <c r="BK345" s="227">
        <f>ROUND(I345*H345,2)</f>
        <v>0</v>
      </c>
      <c r="BL345" s="19" t="s">
        <v>1193</v>
      </c>
      <c r="BM345" s="226" t="s">
        <v>6935</v>
      </c>
    </row>
    <row r="346" s="2" customFormat="1">
      <c r="A346" s="40"/>
      <c r="B346" s="41"/>
      <c r="C346" s="42"/>
      <c r="D346" s="228" t="s">
        <v>189</v>
      </c>
      <c r="E346" s="42"/>
      <c r="F346" s="229" t="s">
        <v>6776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189</v>
      </c>
      <c r="AU346" s="19" t="s">
        <v>80</v>
      </c>
    </row>
    <row r="347" s="2" customFormat="1" ht="16.5" customHeight="1">
      <c r="A347" s="40"/>
      <c r="B347" s="41"/>
      <c r="C347" s="215" t="s">
        <v>1944</v>
      </c>
      <c r="D347" s="215" t="s">
        <v>182</v>
      </c>
      <c r="E347" s="216" t="s">
        <v>6778</v>
      </c>
      <c r="F347" s="217" t="s">
        <v>6779</v>
      </c>
      <c r="G347" s="218" t="s">
        <v>387</v>
      </c>
      <c r="H347" s="219">
        <v>1</v>
      </c>
      <c r="I347" s="220"/>
      <c r="J347" s="221">
        <f>ROUND(I347*H347,2)</f>
        <v>0</v>
      </c>
      <c r="K347" s="217" t="s">
        <v>19</v>
      </c>
      <c r="L347" s="46"/>
      <c r="M347" s="222" t="s">
        <v>19</v>
      </c>
      <c r="N347" s="223" t="s">
        <v>43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1193</v>
      </c>
      <c r="AT347" s="226" t="s">
        <v>182</v>
      </c>
      <c r="AU347" s="226" t="s">
        <v>80</v>
      </c>
      <c r="AY347" s="19" t="s">
        <v>180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80</v>
      </c>
      <c r="BK347" s="227">
        <f>ROUND(I347*H347,2)</f>
        <v>0</v>
      </c>
      <c r="BL347" s="19" t="s">
        <v>1193</v>
      </c>
      <c r="BM347" s="226" t="s">
        <v>6936</v>
      </c>
    </row>
    <row r="348" s="2" customFormat="1">
      <c r="A348" s="40"/>
      <c r="B348" s="41"/>
      <c r="C348" s="42"/>
      <c r="D348" s="228" t="s">
        <v>189</v>
      </c>
      <c r="E348" s="42"/>
      <c r="F348" s="229" t="s">
        <v>6779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189</v>
      </c>
      <c r="AU348" s="19" t="s">
        <v>80</v>
      </c>
    </row>
    <row r="349" s="2" customFormat="1" ht="16.5" customHeight="1">
      <c r="A349" s="40"/>
      <c r="B349" s="41"/>
      <c r="C349" s="215" t="s">
        <v>1948</v>
      </c>
      <c r="D349" s="215" t="s">
        <v>182</v>
      </c>
      <c r="E349" s="216" t="s">
        <v>6781</v>
      </c>
      <c r="F349" s="217" t="s">
        <v>6782</v>
      </c>
      <c r="G349" s="218" t="s">
        <v>3685</v>
      </c>
      <c r="H349" s="219">
        <v>1</v>
      </c>
      <c r="I349" s="220"/>
      <c r="J349" s="221">
        <f>ROUND(I349*H349,2)</f>
        <v>0</v>
      </c>
      <c r="K349" s="217" t="s">
        <v>19</v>
      </c>
      <c r="L349" s="46"/>
      <c r="M349" s="222" t="s">
        <v>19</v>
      </c>
      <c r="N349" s="223" t="s">
        <v>43</v>
      </c>
      <c r="O349" s="86"/>
      <c r="P349" s="224">
        <f>O349*H349</f>
        <v>0</v>
      </c>
      <c r="Q349" s="224">
        <v>0</v>
      </c>
      <c r="R349" s="224">
        <f>Q349*H349</f>
        <v>0</v>
      </c>
      <c r="S349" s="224">
        <v>0</v>
      </c>
      <c r="T349" s="225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6" t="s">
        <v>1193</v>
      </c>
      <c r="AT349" s="226" t="s">
        <v>182</v>
      </c>
      <c r="AU349" s="226" t="s">
        <v>80</v>
      </c>
      <c r="AY349" s="19" t="s">
        <v>180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9" t="s">
        <v>80</v>
      </c>
      <c r="BK349" s="227">
        <f>ROUND(I349*H349,2)</f>
        <v>0</v>
      </c>
      <c r="BL349" s="19" t="s">
        <v>1193</v>
      </c>
      <c r="BM349" s="226" t="s">
        <v>6937</v>
      </c>
    </row>
    <row r="350" s="2" customFormat="1">
      <c r="A350" s="40"/>
      <c r="B350" s="41"/>
      <c r="C350" s="42"/>
      <c r="D350" s="228" t="s">
        <v>189</v>
      </c>
      <c r="E350" s="42"/>
      <c r="F350" s="229" t="s">
        <v>6782</v>
      </c>
      <c r="G350" s="42"/>
      <c r="H350" s="42"/>
      <c r="I350" s="230"/>
      <c r="J350" s="42"/>
      <c r="K350" s="42"/>
      <c r="L350" s="46"/>
      <c r="M350" s="231"/>
      <c r="N350" s="232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189</v>
      </c>
      <c r="AU350" s="19" t="s">
        <v>80</v>
      </c>
    </row>
    <row r="351" s="2" customFormat="1" ht="16.5" customHeight="1">
      <c r="A351" s="40"/>
      <c r="B351" s="41"/>
      <c r="C351" s="215" t="s">
        <v>1924</v>
      </c>
      <c r="D351" s="215" t="s">
        <v>182</v>
      </c>
      <c r="E351" s="216" t="s">
        <v>6878</v>
      </c>
      <c r="F351" s="217" t="s">
        <v>6879</v>
      </c>
      <c r="G351" s="218" t="s">
        <v>387</v>
      </c>
      <c r="H351" s="219">
        <v>1</v>
      </c>
      <c r="I351" s="220"/>
      <c r="J351" s="221">
        <f>ROUND(I351*H351,2)</f>
        <v>0</v>
      </c>
      <c r="K351" s="217" t="s">
        <v>19</v>
      </c>
      <c r="L351" s="46"/>
      <c r="M351" s="222" t="s">
        <v>19</v>
      </c>
      <c r="N351" s="223" t="s">
        <v>43</v>
      </c>
      <c r="O351" s="86"/>
      <c r="P351" s="224">
        <f>O351*H351</f>
        <v>0</v>
      </c>
      <c r="Q351" s="224">
        <v>0</v>
      </c>
      <c r="R351" s="224">
        <f>Q351*H351</f>
        <v>0</v>
      </c>
      <c r="S351" s="224">
        <v>0</v>
      </c>
      <c r="T351" s="225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6" t="s">
        <v>1193</v>
      </c>
      <c r="AT351" s="226" t="s">
        <v>182</v>
      </c>
      <c r="AU351" s="226" t="s">
        <v>80</v>
      </c>
      <c r="AY351" s="19" t="s">
        <v>180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9" t="s">
        <v>80</v>
      </c>
      <c r="BK351" s="227">
        <f>ROUND(I351*H351,2)</f>
        <v>0</v>
      </c>
      <c r="BL351" s="19" t="s">
        <v>1193</v>
      </c>
      <c r="BM351" s="226" t="s">
        <v>6938</v>
      </c>
    </row>
    <row r="352" s="2" customFormat="1">
      <c r="A352" s="40"/>
      <c r="B352" s="41"/>
      <c r="C352" s="42"/>
      <c r="D352" s="228" t="s">
        <v>189</v>
      </c>
      <c r="E352" s="42"/>
      <c r="F352" s="229" t="s">
        <v>6881</v>
      </c>
      <c r="G352" s="42"/>
      <c r="H352" s="42"/>
      <c r="I352" s="230"/>
      <c r="J352" s="42"/>
      <c r="K352" s="42"/>
      <c r="L352" s="46"/>
      <c r="M352" s="231"/>
      <c r="N352" s="232"/>
      <c r="O352" s="86"/>
      <c r="P352" s="86"/>
      <c r="Q352" s="86"/>
      <c r="R352" s="86"/>
      <c r="S352" s="86"/>
      <c r="T352" s="87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T352" s="19" t="s">
        <v>189</v>
      </c>
      <c r="AU352" s="19" t="s">
        <v>80</v>
      </c>
    </row>
    <row r="353" s="2" customFormat="1" ht="16.5" customHeight="1">
      <c r="A353" s="40"/>
      <c r="B353" s="41"/>
      <c r="C353" s="215" t="s">
        <v>1952</v>
      </c>
      <c r="D353" s="215" t="s">
        <v>182</v>
      </c>
      <c r="E353" s="216" t="s">
        <v>6939</v>
      </c>
      <c r="F353" s="217" t="s">
        <v>6785</v>
      </c>
      <c r="G353" s="218" t="s">
        <v>3347</v>
      </c>
      <c r="H353" s="293"/>
      <c r="I353" s="220"/>
      <c r="J353" s="221">
        <f>ROUND(I353*H353,2)</f>
        <v>0</v>
      </c>
      <c r="K353" s="217" t="s">
        <v>19</v>
      </c>
      <c r="L353" s="46"/>
      <c r="M353" s="222" t="s">
        <v>19</v>
      </c>
      <c r="N353" s="223" t="s">
        <v>43</v>
      </c>
      <c r="O353" s="86"/>
      <c r="P353" s="224">
        <f>O353*H353</f>
        <v>0</v>
      </c>
      <c r="Q353" s="224">
        <v>0</v>
      </c>
      <c r="R353" s="224">
        <f>Q353*H353</f>
        <v>0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1193</v>
      </c>
      <c r="AT353" s="226" t="s">
        <v>182</v>
      </c>
      <c r="AU353" s="226" t="s">
        <v>80</v>
      </c>
      <c r="AY353" s="19" t="s">
        <v>180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1193</v>
      </c>
      <c r="BM353" s="226" t="s">
        <v>6940</v>
      </c>
    </row>
    <row r="354" s="2" customFormat="1">
      <c r="A354" s="40"/>
      <c r="B354" s="41"/>
      <c r="C354" s="42"/>
      <c r="D354" s="228" t="s">
        <v>189</v>
      </c>
      <c r="E354" s="42"/>
      <c r="F354" s="229" t="s">
        <v>6785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189</v>
      </c>
      <c r="AU354" s="19" t="s">
        <v>80</v>
      </c>
    </row>
    <row r="355" s="12" customFormat="1" ht="25.92" customHeight="1">
      <c r="A355" s="12"/>
      <c r="B355" s="199"/>
      <c r="C355" s="200"/>
      <c r="D355" s="201" t="s">
        <v>71</v>
      </c>
      <c r="E355" s="202" t="s">
        <v>6526</v>
      </c>
      <c r="F355" s="202" t="s">
        <v>6941</v>
      </c>
      <c r="G355" s="200"/>
      <c r="H355" s="200"/>
      <c r="I355" s="203"/>
      <c r="J355" s="204">
        <f>BK355</f>
        <v>0</v>
      </c>
      <c r="K355" s="200"/>
      <c r="L355" s="205"/>
      <c r="M355" s="206"/>
      <c r="N355" s="207"/>
      <c r="O355" s="207"/>
      <c r="P355" s="208">
        <f>SUM(P356:P385)</f>
        <v>0</v>
      </c>
      <c r="Q355" s="207"/>
      <c r="R355" s="208">
        <f>SUM(R356:R385)</f>
        <v>0</v>
      </c>
      <c r="S355" s="207"/>
      <c r="T355" s="209">
        <f>SUM(T356:T385)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0" t="s">
        <v>80</v>
      </c>
      <c r="AT355" s="211" t="s">
        <v>71</v>
      </c>
      <c r="AU355" s="211" t="s">
        <v>72</v>
      </c>
      <c r="AY355" s="210" t="s">
        <v>180</v>
      </c>
      <c r="BK355" s="212">
        <f>SUM(BK356:BK385)</f>
        <v>0</v>
      </c>
    </row>
    <row r="356" s="2" customFormat="1" ht="16.5" customHeight="1">
      <c r="A356" s="40"/>
      <c r="B356" s="41"/>
      <c r="C356" s="215" t="s">
        <v>3547</v>
      </c>
      <c r="D356" s="215" t="s">
        <v>182</v>
      </c>
      <c r="E356" s="216" t="s">
        <v>6746</v>
      </c>
      <c r="F356" s="217" t="s">
        <v>6747</v>
      </c>
      <c r="G356" s="218" t="s">
        <v>387</v>
      </c>
      <c r="H356" s="219">
        <v>1</v>
      </c>
      <c r="I356" s="220"/>
      <c r="J356" s="221">
        <f>ROUND(I356*H356,2)</f>
        <v>0</v>
      </c>
      <c r="K356" s="217" t="s">
        <v>19</v>
      </c>
      <c r="L356" s="46"/>
      <c r="M356" s="222" t="s">
        <v>19</v>
      </c>
      <c r="N356" s="223" t="s">
        <v>43</v>
      </c>
      <c r="O356" s="86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1193</v>
      </c>
      <c r="AT356" s="226" t="s">
        <v>182</v>
      </c>
      <c r="AU356" s="226" t="s">
        <v>80</v>
      </c>
      <c r="AY356" s="19" t="s">
        <v>180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80</v>
      </c>
      <c r="BK356" s="227">
        <f>ROUND(I356*H356,2)</f>
        <v>0</v>
      </c>
      <c r="BL356" s="19" t="s">
        <v>1193</v>
      </c>
      <c r="BM356" s="226" t="s">
        <v>6942</v>
      </c>
    </row>
    <row r="357" s="2" customFormat="1">
      <c r="A357" s="40"/>
      <c r="B357" s="41"/>
      <c r="C357" s="42"/>
      <c r="D357" s="228" t="s">
        <v>189</v>
      </c>
      <c r="E357" s="42"/>
      <c r="F357" s="229" t="s">
        <v>6747</v>
      </c>
      <c r="G357" s="42"/>
      <c r="H357" s="42"/>
      <c r="I357" s="230"/>
      <c r="J357" s="42"/>
      <c r="K357" s="42"/>
      <c r="L357" s="46"/>
      <c r="M357" s="231"/>
      <c r="N357" s="232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189</v>
      </c>
      <c r="AU357" s="19" t="s">
        <v>80</v>
      </c>
    </row>
    <row r="358" s="2" customFormat="1" ht="16.5" customHeight="1">
      <c r="A358" s="40"/>
      <c r="B358" s="41"/>
      <c r="C358" s="215" t="s">
        <v>3551</v>
      </c>
      <c r="D358" s="215" t="s">
        <v>182</v>
      </c>
      <c r="E358" s="216" t="s">
        <v>6749</v>
      </c>
      <c r="F358" s="217" t="s">
        <v>6750</v>
      </c>
      <c r="G358" s="218" t="s">
        <v>387</v>
      </c>
      <c r="H358" s="219">
        <v>1</v>
      </c>
      <c r="I358" s="220"/>
      <c r="J358" s="221">
        <f>ROUND(I358*H358,2)</f>
        <v>0</v>
      </c>
      <c r="K358" s="217" t="s">
        <v>19</v>
      </c>
      <c r="L358" s="46"/>
      <c r="M358" s="222" t="s">
        <v>19</v>
      </c>
      <c r="N358" s="223" t="s">
        <v>43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1193</v>
      </c>
      <c r="AT358" s="226" t="s">
        <v>182</v>
      </c>
      <c r="AU358" s="226" t="s">
        <v>80</v>
      </c>
      <c r="AY358" s="19" t="s">
        <v>180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1193</v>
      </c>
      <c r="BM358" s="226" t="s">
        <v>6943</v>
      </c>
    </row>
    <row r="359" s="2" customFormat="1">
      <c r="A359" s="40"/>
      <c r="B359" s="41"/>
      <c r="C359" s="42"/>
      <c r="D359" s="228" t="s">
        <v>189</v>
      </c>
      <c r="E359" s="42"/>
      <c r="F359" s="229" t="s">
        <v>6752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189</v>
      </c>
      <c r="AU359" s="19" t="s">
        <v>80</v>
      </c>
    </row>
    <row r="360" s="2" customFormat="1" ht="16.5" customHeight="1">
      <c r="A360" s="40"/>
      <c r="B360" s="41"/>
      <c r="C360" s="215" t="s">
        <v>3555</v>
      </c>
      <c r="D360" s="215" t="s">
        <v>182</v>
      </c>
      <c r="E360" s="216" t="s">
        <v>6753</v>
      </c>
      <c r="F360" s="217" t="s">
        <v>6754</v>
      </c>
      <c r="G360" s="218" t="s">
        <v>387</v>
      </c>
      <c r="H360" s="219">
        <v>1</v>
      </c>
      <c r="I360" s="220"/>
      <c r="J360" s="221">
        <f>ROUND(I360*H360,2)</f>
        <v>0</v>
      </c>
      <c r="K360" s="217" t="s">
        <v>19</v>
      </c>
      <c r="L360" s="46"/>
      <c r="M360" s="222" t="s">
        <v>19</v>
      </c>
      <c r="N360" s="223" t="s">
        <v>43</v>
      </c>
      <c r="O360" s="86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1193</v>
      </c>
      <c r="AT360" s="226" t="s">
        <v>182</v>
      </c>
      <c r="AU360" s="226" t="s">
        <v>80</v>
      </c>
      <c r="AY360" s="19" t="s">
        <v>180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80</v>
      </c>
      <c r="BK360" s="227">
        <f>ROUND(I360*H360,2)</f>
        <v>0</v>
      </c>
      <c r="BL360" s="19" t="s">
        <v>1193</v>
      </c>
      <c r="BM360" s="226" t="s">
        <v>6944</v>
      </c>
    </row>
    <row r="361" s="2" customFormat="1">
      <c r="A361" s="40"/>
      <c r="B361" s="41"/>
      <c r="C361" s="42"/>
      <c r="D361" s="228" t="s">
        <v>189</v>
      </c>
      <c r="E361" s="42"/>
      <c r="F361" s="229" t="s">
        <v>6754</v>
      </c>
      <c r="G361" s="42"/>
      <c r="H361" s="42"/>
      <c r="I361" s="230"/>
      <c r="J361" s="42"/>
      <c r="K361" s="42"/>
      <c r="L361" s="46"/>
      <c r="M361" s="231"/>
      <c r="N361" s="232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189</v>
      </c>
      <c r="AU361" s="19" t="s">
        <v>80</v>
      </c>
    </row>
    <row r="362" s="2" customFormat="1" ht="16.5" customHeight="1">
      <c r="A362" s="40"/>
      <c r="B362" s="41"/>
      <c r="C362" s="215" t="s">
        <v>3592</v>
      </c>
      <c r="D362" s="215" t="s">
        <v>182</v>
      </c>
      <c r="E362" s="216" t="s">
        <v>6760</v>
      </c>
      <c r="F362" s="217" t="s">
        <v>6761</v>
      </c>
      <c r="G362" s="218" t="s">
        <v>387</v>
      </c>
      <c r="H362" s="219">
        <v>1</v>
      </c>
      <c r="I362" s="220"/>
      <c r="J362" s="221">
        <f>ROUND(I362*H362,2)</f>
        <v>0</v>
      </c>
      <c r="K362" s="217" t="s">
        <v>19</v>
      </c>
      <c r="L362" s="46"/>
      <c r="M362" s="222" t="s">
        <v>19</v>
      </c>
      <c r="N362" s="223" t="s">
        <v>43</v>
      </c>
      <c r="O362" s="86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1193</v>
      </c>
      <c r="AT362" s="226" t="s">
        <v>182</v>
      </c>
      <c r="AU362" s="226" t="s">
        <v>80</v>
      </c>
      <c r="AY362" s="19" t="s">
        <v>180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80</v>
      </c>
      <c r="BK362" s="227">
        <f>ROUND(I362*H362,2)</f>
        <v>0</v>
      </c>
      <c r="BL362" s="19" t="s">
        <v>1193</v>
      </c>
      <c r="BM362" s="226" t="s">
        <v>6945</v>
      </c>
    </row>
    <row r="363" s="2" customFormat="1">
      <c r="A363" s="40"/>
      <c r="B363" s="41"/>
      <c r="C363" s="42"/>
      <c r="D363" s="228" t="s">
        <v>189</v>
      </c>
      <c r="E363" s="42"/>
      <c r="F363" s="229" t="s">
        <v>6763</v>
      </c>
      <c r="G363" s="42"/>
      <c r="H363" s="42"/>
      <c r="I363" s="230"/>
      <c r="J363" s="42"/>
      <c r="K363" s="42"/>
      <c r="L363" s="46"/>
      <c r="M363" s="231"/>
      <c r="N363" s="232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189</v>
      </c>
      <c r="AU363" s="19" t="s">
        <v>80</v>
      </c>
    </row>
    <row r="364" s="2" customFormat="1" ht="24.15" customHeight="1">
      <c r="A364" s="40"/>
      <c r="B364" s="41"/>
      <c r="C364" s="215" t="s">
        <v>3603</v>
      </c>
      <c r="D364" s="215" t="s">
        <v>182</v>
      </c>
      <c r="E364" s="216" t="s">
        <v>6764</v>
      </c>
      <c r="F364" s="217" t="s">
        <v>6765</v>
      </c>
      <c r="G364" s="218" t="s">
        <v>387</v>
      </c>
      <c r="H364" s="219">
        <v>2</v>
      </c>
      <c r="I364" s="220"/>
      <c r="J364" s="221">
        <f>ROUND(I364*H364,2)</f>
        <v>0</v>
      </c>
      <c r="K364" s="217" t="s">
        <v>19</v>
      </c>
      <c r="L364" s="46"/>
      <c r="M364" s="222" t="s">
        <v>19</v>
      </c>
      <c r="N364" s="223" t="s">
        <v>43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1193</v>
      </c>
      <c r="AT364" s="226" t="s">
        <v>182</v>
      </c>
      <c r="AU364" s="226" t="s">
        <v>80</v>
      </c>
      <c r="AY364" s="19" t="s">
        <v>180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1193</v>
      </c>
      <c r="BM364" s="226" t="s">
        <v>6946</v>
      </c>
    </row>
    <row r="365" s="2" customFormat="1">
      <c r="A365" s="40"/>
      <c r="B365" s="41"/>
      <c r="C365" s="42"/>
      <c r="D365" s="228" t="s">
        <v>189</v>
      </c>
      <c r="E365" s="42"/>
      <c r="F365" s="229" t="s">
        <v>6767</v>
      </c>
      <c r="G365" s="42"/>
      <c r="H365" s="42"/>
      <c r="I365" s="230"/>
      <c r="J365" s="42"/>
      <c r="K365" s="42"/>
      <c r="L365" s="46"/>
      <c r="M365" s="231"/>
      <c r="N365" s="232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189</v>
      </c>
      <c r="AU365" s="19" t="s">
        <v>80</v>
      </c>
    </row>
    <row r="366" s="2" customFormat="1" ht="16.5" customHeight="1">
      <c r="A366" s="40"/>
      <c r="B366" s="41"/>
      <c r="C366" s="215" t="s">
        <v>3619</v>
      </c>
      <c r="D366" s="215" t="s">
        <v>182</v>
      </c>
      <c r="E366" s="216" t="s">
        <v>6772</v>
      </c>
      <c r="F366" s="217" t="s">
        <v>6773</v>
      </c>
      <c r="G366" s="218" t="s">
        <v>235</v>
      </c>
      <c r="H366" s="219">
        <v>0.5</v>
      </c>
      <c r="I366" s="220"/>
      <c r="J366" s="221">
        <f>ROUND(I366*H366,2)</f>
        <v>0</v>
      </c>
      <c r="K366" s="217" t="s">
        <v>19</v>
      </c>
      <c r="L366" s="46"/>
      <c r="M366" s="222" t="s">
        <v>19</v>
      </c>
      <c r="N366" s="223" t="s">
        <v>43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1193</v>
      </c>
      <c r="AT366" s="226" t="s">
        <v>182</v>
      </c>
      <c r="AU366" s="226" t="s">
        <v>80</v>
      </c>
      <c r="AY366" s="19" t="s">
        <v>180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80</v>
      </c>
      <c r="BK366" s="227">
        <f>ROUND(I366*H366,2)</f>
        <v>0</v>
      </c>
      <c r="BL366" s="19" t="s">
        <v>1193</v>
      </c>
      <c r="BM366" s="226" t="s">
        <v>6947</v>
      </c>
    </row>
    <row r="367" s="2" customFormat="1">
      <c r="A367" s="40"/>
      <c r="B367" s="41"/>
      <c r="C367" s="42"/>
      <c r="D367" s="228" t="s">
        <v>189</v>
      </c>
      <c r="E367" s="42"/>
      <c r="F367" s="229" t="s">
        <v>6773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189</v>
      </c>
      <c r="AU367" s="19" t="s">
        <v>80</v>
      </c>
    </row>
    <row r="368" s="2" customFormat="1" ht="16.5" customHeight="1">
      <c r="A368" s="40"/>
      <c r="B368" s="41"/>
      <c r="C368" s="215" t="s">
        <v>3624</v>
      </c>
      <c r="D368" s="215" t="s">
        <v>182</v>
      </c>
      <c r="E368" s="216" t="s">
        <v>6775</v>
      </c>
      <c r="F368" s="217" t="s">
        <v>6776</v>
      </c>
      <c r="G368" s="218" t="s">
        <v>387</v>
      </c>
      <c r="H368" s="219">
        <v>5</v>
      </c>
      <c r="I368" s="220"/>
      <c r="J368" s="221">
        <f>ROUND(I368*H368,2)</f>
        <v>0</v>
      </c>
      <c r="K368" s="217" t="s">
        <v>19</v>
      </c>
      <c r="L368" s="46"/>
      <c r="M368" s="222" t="s">
        <v>19</v>
      </c>
      <c r="N368" s="223" t="s">
        <v>43</v>
      </c>
      <c r="O368" s="86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1193</v>
      </c>
      <c r="AT368" s="226" t="s">
        <v>182</v>
      </c>
      <c r="AU368" s="226" t="s">
        <v>80</v>
      </c>
      <c r="AY368" s="19" t="s">
        <v>180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1193</v>
      </c>
      <c r="BM368" s="226" t="s">
        <v>6948</v>
      </c>
    </row>
    <row r="369" s="2" customFormat="1">
      <c r="A369" s="40"/>
      <c r="B369" s="41"/>
      <c r="C369" s="42"/>
      <c r="D369" s="228" t="s">
        <v>189</v>
      </c>
      <c r="E369" s="42"/>
      <c r="F369" s="229" t="s">
        <v>6776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189</v>
      </c>
      <c r="AU369" s="19" t="s">
        <v>80</v>
      </c>
    </row>
    <row r="370" s="2" customFormat="1" ht="16.5" customHeight="1">
      <c r="A370" s="40"/>
      <c r="B370" s="41"/>
      <c r="C370" s="215" t="s">
        <v>3678</v>
      </c>
      <c r="D370" s="215" t="s">
        <v>182</v>
      </c>
      <c r="E370" s="216" t="s">
        <v>6778</v>
      </c>
      <c r="F370" s="217" t="s">
        <v>6779</v>
      </c>
      <c r="G370" s="218" t="s">
        <v>387</v>
      </c>
      <c r="H370" s="219">
        <v>1</v>
      </c>
      <c r="I370" s="220"/>
      <c r="J370" s="221">
        <f>ROUND(I370*H370,2)</f>
        <v>0</v>
      </c>
      <c r="K370" s="217" t="s">
        <v>19</v>
      </c>
      <c r="L370" s="46"/>
      <c r="M370" s="222" t="s">
        <v>19</v>
      </c>
      <c r="N370" s="223" t="s">
        <v>43</v>
      </c>
      <c r="O370" s="86"/>
      <c r="P370" s="224">
        <f>O370*H370</f>
        <v>0</v>
      </c>
      <c r="Q370" s="224">
        <v>0</v>
      </c>
      <c r="R370" s="224">
        <f>Q370*H370</f>
        <v>0</v>
      </c>
      <c r="S370" s="224">
        <v>0</v>
      </c>
      <c r="T370" s="225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6" t="s">
        <v>1193</v>
      </c>
      <c r="AT370" s="226" t="s">
        <v>182</v>
      </c>
      <c r="AU370" s="226" t="s">
        <v>80</v>
      </c>
      <c r="AY370" s="19" t="s">
        <v>180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9" t="s">
        <v>80</v>
      </c>
      <c r="BK370" s="227">
        <f>ROUND(I370*H370,2)</f>
        <v>0</v>
      </c>
      <c r="BL370" s="19" t="s">
        <v>1193</v>
      </c>
      <c r="BM370" s="226" t="s">
        <v>6949</v>
      </c>
    </row>
    <row r="371" s="2" customFormat="1">
      <c r="A371" s="40"/>
      <c r="B371" s="41"/>
      <c r="C371" s="42"/>
      <c r="D371" s="228" t="s">
        <v>189</v>
      </c>
      <c r="E371" s="42"/>
      <c r="F371" s="229" t="s">
        <v>6779</v>
      </c>
      <c r="G371" s="42"/>
      <c r="H371" s="42"/>
      <c r="I371" s="230"/>
      <c r="J371" s="42"/>
      <c r="K371" s="42"/>
      <c r="L371" s="46"/>
      <c r="M371" s="231"/>
      <c r="N371" s="232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189</v>
      </c>
      <c r="AU371" s="19" t="s">
        <v>80</v>
      </c>
    </row>
    <row r="372" s="2" customFormat="1" ht="16.5" customHeight="1">
      <c r="A372" s="40"/>
      <c r="B372" s="41"/>
      <c r="C372" s="215" t="s">
        <v>3682</v>
      </c>
      <c r="D372" s="215" t="s">
        <v>182</v>
      </c>
      <c r="E372" s="216" t="s">
        <v>6781</v>
      </c>
      <c r="F372" s="217" t="s">
        <v>6782</v>
      </c>
      <c r="G372" s="218" t="s">
        <v>3685</v>
      </c>
      <c r="H372" s="219">
        <v>1</v>
      </c>
      <c r="I372" s="220"/>
      <c r="J372" s="221">
        <f>ROUND(I372*H372,2)</f>
        <v>0</v>
      </c>
      <c r="K372" s="217" t="s">
        <v>19</v>
      </c>
      <c r="L372" s="46"/>
      <c r="M372" s="222" t="s">
        <v>19</v>
      </c>
      <c r="N372" s="223" t="s">
        <v>43</v>
      </c>
      <c r="O372" s="86"/>
      <c r="P372" s="224">
        <f>O372*H372</f>
        <v>0</v>
      </c>
      <c r="Q372" s="224">
        <v>0</v>
      </c>
      <c r="R372" s="224">
        <f>Q372*H372</f>
        <v>0</v>
      </c>
      <c r="S372" s="224">
        <v>0</v>
      </c>
      <c r="T372" s="225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6" t="s">
        <v>1193</v>
      </c>
      <c r="AT372" s="226" t="s">
        <v>182</v>
      </c>
      <c r="AU372" s="226" t="s">
        <v>80</v>
      </c>
      <c r="AY372" s="19" t="s">
        <v>180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9" t="s">
        <v>80</v>
      </c>
      <c r="BK372" s="227">
        <f>ROUND(I372*H372,2)</f>
        <v>0</v>
      </c>
      <c r="BL372" s="19" t="s">
        <v>1193</v>
      </c>
      <c r="BM372" s="226" t="s">
        <v>6950</v>
      </c>
    </row>
    <row r="373" s="2" customFormat="1">
      <c r="A373" s="40"/>
      <c r="B373" s="41"/>
      <c r="C373" s="42"/>
      <c r="D373" s="228" t="s">
        <v>189</v>
      </c>
      <c r="E373" s="42"/>
      <c r="F373" s="229" t="s">
        <v>6782</v>
      </c>
      <c r="G373" s="42"/>
      <c r="H373" s="42"/>
      <c r="I373" s="230"/>
      <c r="J373" s="42"/>
      <c r="K373" s="42"/>
      <c r="L373" s="46"/>
      <c r="M373" s="231"/>
      <c r="N373" s="232"/>
      <c r="O373" s="86"/>
      <c r="P373" s="86"/>
      <c r="Q373" s="86"/>
      <c r="R373" s="86"/>
      <c r="S373" s="86"/>
      <c r="T373" s="87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T373" s="19" t="s">
        <v>189</v>
      </c>
      <c r="AU373" s="19" t="s">
        <v>80</v>
      </c>
    </row>
    <row r="374" s="2" customFormat="1" ht="16.5" customHeight="1">
      <c r="A374" s="40"/>
      <c r="B374" s="41"/>
      <c r="C374" s="215" t="s">
        <v>3563</v>
      </c>
      <c r="D374" s="215" t="s">
        <v>182</v>
      </c>
      <c r="E374" s="216" t="s">
        <v>6818</v>
      </c>
      <c r="F374" s="217" t="s">
        <v>6819</v>
      </c>
      <c r="G374" s="218" t="s">
        <v>387</v>
      </c>
      <c r="H374" s="219">
        <v>2</v>
      </c>
      <c r="I374" s="220"/>
      <c r="J374" s="221">
        <f>ROUND(I374*H374,2)</f>
        <v>0</v>
      </c>
      <c r="K374" s="217" t="s">
        <v>19</v>
      </c>
      <c r="L374" s="46"/>
      <c r="M374" s="222" t="s">
        <v>19</v>
      </c>
      <c r="N374" s="223" t="s">
        <v>43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1193</v>
      </c>
      <c r="AT374" s="226" t="s">
        <v>182</v>
      </c>
      <c r="AU374" s="226" t="s">
        <v>80</v>
      </c>
      <c r="AY374" s="19" t="s">
        <v>180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80</v>
      </c>
      <c r="BK374" s="227">
        <f>ROUND(I374*H374,2)</f>
        <v>0</v>
      </c>
      <c r="BL374" s="19" t="s">
        <v>1193</v>
      </c>
      <c r="BM374" s="226" t="s">
        <v>6951</v>
      </c>
    </row>
    <row r="375" s="2" customFormat="1">
      <c r="A375" s="40"/>
      <c r="B375" s="41"/>
      <c r="C375" s="42"/>
      <c r="D375" s="228" t="s">
        <v>189</v>
      </c>
      <c r="E375" s="42"/>
      <c r="F375" s="229" t="s">
        <v>6819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189</v>
      </c>
      <c r="AU375" s="19" t="s">
        <v>80</v>
      </c>
    </row>
    <row r="376" s="2" customFormat="1" ht="16.5" customHeight="1">
      <c r="A376" s="40"/>
      <c r="B376" s="41"/>
      <c r="C376" s="215" t="s">
        <v>3585</v>
      </c>
      <c r="D376" s="215" t="s">
        <v>182</v>
      </c>
      <c r="E376" s="216" t="s">
        <v>6821</v>
      </c>
      <c r="F376" s="217" t="s">
        <v>6822</v>
      </c>
      <c r="G376" s="218" t="s">
        <v>387</v>
      </c>
      <c r="H376" s="219">
        <v>1</v>
      </c>
      <c r="I376" s="220"/>
      <c r="J376" s="221">
        <f>ROUND(I376*H376,2)</f>
        <v>0</v>
      </c>
      <c r="K376" s="217" t="s">
        <v>19</v>
      </c>
      <c r="L376" s="46"/>
      <c r="M376" s="222" t="s">
        <v>19</v>
      </c>
      <c r="N376" s="223" t="s">
        <v>43</v>
      </c>
      <c r="O376" s="86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1193</v>
      </c>
      <c r="AT376" s="226" t="s">
        <v>182</v>
      </c>
      <c r="AU376" s="226" t="s">
        <v>80</v>
      </c>
      <c r="AY376" s="19" t="s">
        <v>180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80</v>
      </c>
      <c r="BK376" s="227">
        <f>ROUND(I376*H376,2)</f>
        <v>0</v>
      </c>
      <c r="BL376" s="19" t="s">
        <v>1193</v>
      </c>
      <c r="BM376" s="226" t="s">
        <v>6952</v>
      </c>
    </row>
    <row r="377" s="2" customFormat="1">
      <c r="A377" s="40"/>
      <c r="B377" s="41"/>
      <c r="C377" s="42"/>
      <c r="D377" s="228" t="s">
        <v>189</v>
      </c>
      <c r="E377" s="42"/>
      <c r="F377" s="229" t="s">
        <v>6824</v>
      </c>
      <c r="G377" s="42"/>
      <c r="H377" s="42"/>
      <c r="I377" s="230"/>
      <c r="J377" s="42"/>
      <c r="K377" s="42"/>
      <c r="L377" s="46"/>
      <c r="M377" s="231"/>
      <c r="N377" s="232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189</v>
      </c>
      <c r="AU377" s="19" t="s">
        <v>80</v>
      </c>
    </row>
    <row r="378" s="2" customFormat="1" ht="16.5" customHeight="1">
      <c r="A378" s="40"/>
      <c r="B378" s="41"/>
      <c r="C378" s="215" t="s">
        <v>3598</v>
      </c>
      <c r="D378" s="215" t="s">
        <v>182</v>
      </c>
      <c r="E378" s="216" t="s">
        <v>6825</v>
      </c>
      <c r="F378" s="217" t="s">
        <v>6826</v>
      </c>
      <c r="G378" s="218" t="s">
        <v>387</v>
      </c>
      <c r="H378" s="219">
        <v>2</v>
      </c>
      <c r="I378" s="220"/>
      <c r="J378" s="221">
        <f>ROUND(I378*H378,2)</f>
        <v>0</v>
      </c>
      <c r="K378" s="217" t="s">
        <v>19</v>
      </c>
      <c r="L378" s="46"/>
      <c r="M378" s="222" t="s">
        <v>19</v>
      </c>
      <c r="N378" s="223" t="s">
        <v>43</v>
      </c>
      <c r="O378" s="86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1193</v>
      </c>
      <c r="AT378" s="226" t="s">
        <v>182</v>
      </c>
      <c r="AU378" s="226" t="s">
        <v>80</v>
      </c>
      <c r="AY378" s="19" t="s">
        <v>180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80</v>
      </c>
      <c r="BK378" s="227">
        <f>ROUND(I378*H378,2)</f>
        <v>0</v>
      </c>
      <c r="BL378" s="19" t="s">
        <v>1193</v>
      </c>
      <c r="BM378" s="226" t="s">
        <v>6953</v>
      </c>
    </row>
    <row r="379" s="2" customFormat="1">
      <c r="A379" s="40"/>
      <c r="B379" s="41"/>
      <c r="C379" s="42"/>
      <c r="D379" s="228" t="s">
        <v>189</v>
      </c>
      <c r="E379" s="42"/>
      <c r="F379" s="229" t="s">
        <v>6828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189</v>
      </c>
      <c r="AU379" s="19" t="s">
        <v>80</v>
      </c>
    </row>
    <row r="380" s="2" customFormat="1" ht="24.15" customHeight="1">
      <c r="A380" s="40"/>
      <c r="B380" s="41"/>
      <c r="C380" s="215" t="s">
        <v>3609</v>
      </c>
      <c r="D380" s="215" t="s">
        <v>182</v>
      </c>
      <c r="E380" s="216" t="s">
        <v>6829</v>
      </c>
      <c r="F380" s="217" t="s">
        <v>6830</v>
      </c>
      <c r="G380" s="218" t="s">
        <v>387</v>
      </c>
      <c r="H380" s="219">
        <v>1</v>
      </c>
      <c r="I380" s="220"/>
      <c r="J380" s="221">
        <f>ROUND(I380*H380,2)</f>
        <v>0</v>
      </c>
      <c r="K380" s="217" t="s">
        <v>19</v>
      </c>
      <c r="L380" s="46"/>
      <c r="M380" s="222" t="s">
        <v>19</v>
      </c>
      <c r="N380" s="223" t="s">
        <v>43</v>
      </c>
      <c r="O380" s="86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1193</v>
      </c>
      <c r="AT380" s="226" t="s">
        <v>182</v>
      </c>
      <c r="AU380" s="226" t="s">
        <v>80</v>
      </c>
      <c r="AY380" s="19" t="s">
        <v>180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80</v>
      </c>
      <c r="BK380" s="227">
        <f>ROUND(I380*H380,2)</f>
        <v>0</v>
      </c>
      <c r="BL380" s="19" t="s">
        <v>1193</v>
      </c>
      <c r="BM380" s="226" t="s">
        <v>6954</v>
      </c>
    </row>
    <row r="381" s="2" customFormat="1">
      <c r="A381" s="40"/>
      <c r="B381" s="41"/>
      <c r="C381" s="42"/>
      <c r="D381" s="228" t="s">
        <v>189</v>
      </c>
      <c r="E381" s="42"/>
      <c r="F381" s="229" t="s">
        <v>6832</v>
      </c>
      <c r="G381" s="42"/>
      <c r="H381" s="42"/>
      <c r="I381" s="230"/>
      <c r="J381" s="42"/>
      <c r="K381" s="42"/>
      <c r="L381" s="46"/>
      <c r="M381" s="231"/>
      <c r="N381" s="232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189</v>
      </c>
      <c r="AU381" s="19" t="s">
        <v>80</v>
      </c>
    </row>
    <row r="382" s="2" customFormat="1" ht="16.5" customHeight="1">
      <c r="A382" s="40"/>
      <c r="B382" s="41"/>
      <c r="C382" s="215" t="s">
        <v>3614</v>
      </c>
      <c r="D382" s="215" t="s">
        <v>182</v>
      </c>
      <c r="E382" s="216" t="s">
        <v>6833</v>
      </c>
      <c r="F382" s="217" t="s">
        <v>6834</v>
      </c>
      <c r="G382" s="218" t="s">
        <v>387</v>
      </c>
      <c r="H382" s="219">
        <v>3</v>
      </c>
      <c r="I382" s="220"/>
      <c r="J382" s="221">
        <f>ROUND(I382*H382,2)</f>
        <v>0</v>
      </c>
      <c r="K382" s="217" t="s">
        <v>19</v>
      </c>
      <c r="L382" s="46"/>
      <c r="M382" s="222" t="s">
        <v>19</v>
      </c>
      <c r="N382" s="223" t="s">
        <v>43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1193</v>
      </c>
      <c r="AT382" s="226" t="s">
        <v>182</v>
      </c>
      <c r="AU382" s="226" t="s">
        <v>80</v>
      </c>
      <c r="AY382" s="19" t="s">
        <v>180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80</v>
      </c>
      <c r="BK382" s="227">
        <f>ROUND(I382*H382,2)</f>
        <v>0</v>
      </c>
      <c r="BL382" s="19" t="s">
        <v>1193</v>
      </c>
      <c r="BM382" s="226" t="s">
        <v>6955</v>
      </c>
    </row>
    <row r="383" s="2" customFormat="1">
      <c r="A383" s="40"/>
      <c r="B383" s="41"/>
      <c r="C383" s="42"/>
      <c r="D383" s="228" t="s">
        <v>189</v>
      </c>
      <c r="E383" s="42"/>
      <c r="F383" s="229" t="s">
        <v>6836</v>
      </c>
      <c r="G383" s="42"/>
      <c r="H383" s="42"/>
      <c r="I383" s="230"/>
      <c r="J383" s="42"/>
      <c r="K383" s="42"/>
      <c r="L383" s="46"/>
      <c r="M383" s="231"/>
      <c r="N383" s="232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189</v>
      </c>
      <c r="AU383" s="19" t="s">
        <v>80</v>
      </c>
    </row>
    <row r="384" s="2" customFormat="1" ht="16.5" customHeight="1">
      <c r="A384" s="40"/>
      <c r="B384" s="41"/>
      <c r="C384" s="215" t="s">
        <v>3687</v>
      </c>
      <c r="D384" s="215" t="s">
        <v>182</v>
      </c>
      <c r="E384" s="216" t="s">
        <v>6956</v>
      </c>
      <c r="F384" s="217" t="s">
        <v>6785</v>
      </c>
      <c r="G384" s="218" t="s">
        <v>3347</v>
      </c>
      <c r="H384" s="293"/>
      <c r="I384" s="220"/>
      <c r="J384" s="221">
        <f>ROUND(I384*H384,2)</f>
        <v>0</v>
      </c>
      <c r="K384" s="217" t="s">
        <v>19</v>
      </c>
      <c r="L384" s="46"/>
      <c r="M384" s="222" t="s">
        <v>19</v>
      </c>
      <c r="N384" s="223" t="s">
        <v>43</v>
      </c>
      <c r="O384" s="86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1193</v>
      </c>
      <c r="AT384" s="226" t="s">
        <v>182</v>
      </c>
      <c r="AU384" s="226" t="s">
        <v>80</v>
      </c>
      <c r="AY384" s="19" t="s">
        <v>180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80</v>
      </c>
      <c r="BK384" s="227">
        <f>ROUND(I384*H384,2)</f>
        <v>0</v>
      </c>
      <c r="BL384" s="19" t="s">
        <v>1193</v>
      </c>
      <c r="BM384" s="226" t="s">
        <v>6957</v>
      </c>
    </row>
    <row r="385" s="2" customFormat="1">
      <c r="A385" s="40"/>
      <c r="B385" s="41"/>
      <c r="C385" s="42"/>
      <c r="D385" s="228" t="s">
        <v>189</v>
      </c>
      <c r="E385" s="42"/>
      <c r="F385" s="229" t="s">
        <v>6785</v>
      </c>
      <c r="G385" s="42"/>
      <c r="H385" s="42"/>
      <c r="I385" s="230"/>
      <c r="J385" s="42"/>
      <c r="K385" s="42"/>
      <c r="L385" s="46"/>
      <c r="M385" s="231"/>
      <c r="N385" s="232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189</v>
      </c>
      <c r="AU385" s="19" t="s">
        <v>80</v>
      </c>
    </row>
    <row r="386" s="12" customFormat="1" ht="25.92" customHeight="1">
      <c r="A386" s="12"/>
      <c r="B386" s="199"/>
      <c r="C386" s="200"/>
      <c r="D386" s="201" t="s">
        <v>71</v>
      </c>
      <c r="E386" s="202" t="s">
        <v>6540</v>
      </c>
      <c r="F386" s="202" t="s">
        <v>6958</v>
      </c>
      <c r="G386" s="200"/>
      <c r="H386" s="200"/>
      <c r="I386" s="203"/>
      <c r="J386" s="204">
        <f>BK386</f>
        <v>0</v>
      </c>
      <c r="K386" s="200"/>
      <c r="L386" s="205"/>
      <c r="M386" s="206"/>
      <c r="N386" s="207"/>
      <c r="O386" s="207"/>
      <c r="P386" s="208">
        <f>SUM(P387:P412)</f>
        <v>0</v>
      </c>
      <c r="Q386" s="207"/>
      <c r="R386" s="208">
        <f>SUM(R387:R412)</f>
        <v>0</v>
      </c>
      <c r="S386" s="207"/>
      <c r="T386" s="209">
        <f>SUM(T387:T412)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10" t="s">
        <v>80</v>
      </c>
      <c r="AT386" s="211" t="s">
        <v>71</v>
      </c>
      <c r="AU386" s="211" t="s">
        <v>72</v>
      </c>
      <c r="AY386" s="210" t="s">
        <v>180</v>
      </c>
      <c r="BK386" s="212">
        <f>SUM(BK387:BK412)</f>
        <v>0</v>
      </c>
    </row>
    <row r="387" s="2" customFormat="1" ht="16.5" customHeight="1">
      <c r="A387" s="40"/>
      <c r="B387" s="41"/>
      <c r="C387" s="215" t="s">
        <v>1723</v>
      </c>
      <c r="D387" s="215" t="s">
        <v>182</v>
      </c>
      <c r="E387" s="216" t="s">
        <v>6746</v>
      </c>
      <c r="F387" s="217" t="s">
        <v>6747</v>
      </c>
      <c r="G387" s="218" t="s">
        <v>387</v>
      </c>
      <c r="H387" s="219">
        <v>1</v>
      </c>
      <c r="I387" s="220"/>
      <c r="J387" s="221">
        <f>ROUND(I387*H387,2)</f>
        <v>0</v>
      </c>
      <c r="K387" s="217" t="s">
        <v>19</v>
      </c>
      <c r="L387" s="46"/>
      <c r="M387" s="222" t="s">
        <v>19</v>
      </c>
      <c r="N387" s="223" t="s">
        <v>43</v>
      </c>
      <c r="O387" s="86"/>
      <c r="P387" s="224">
        <f>O387*H387</f>
        <v>0</v>
      </c>
      <c r="Q387" s="224">
        <v>0</v>
      </c>
      <c r="R387" s="224">
        <f>Q387*H387</f>
        <v>0</v>
      </c>
      <c r="S387" s="224">
        <v>0</v>
      </c>
      <c r="T387" s="225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6" t="s">
        <v>1193</v>
      </c>
      <c r="AT387" s="226" t="s">
        <v>182</v>
      </c>
      <c r="AU387" s="226" t="s">
        <v>80</v>
      </c>
      <c r="AY387" s="19" t="s">
        <v>180</v>
      </c>
      <c r="BE387" s="227">
        <f>IF(N387="základní",J387,0)</f>
        <v>0</v>
      </c>
      <c r="BF387" s="227">
        <f>IF(N387="snížená",J387,0)</f>
        <v>0</v>
      </c>
      <c r="BG387" s="227">
        <f>IF(N387="zákl. přenesená",J387,0)</f>
        <v>0</v>
      </c>
      <c r="BH387" s="227">
        <f>IF(N387="sníž. přenesená",J387,0)</f>
        <v>0</v>
      </c>
      <c r="BI387" s="227">
        <f>IF(N387="nulová",J387,0)</f>
        <v>0</v>
      </c>
      <c r="BJ387" s="19" t="s">
        <v>80</v>
      </c>
      <c r="BK387" s="227">
        <f>ROUND(I387*H387,2)</f>
        <v>0</v>
      </c>
      <c r="BL387" s="19" t="s">
        <v>1193</v>
      </c>
      <c r="BM387" s="226" t="s">
        <v>6959</v>
      </c>
    </row>
    <row r="388" s="2" customFormat="1">
      <c r="A388" s="40"/>
      <c r="B388" s="41"/>
      <c r="C388" s="42"/>
      <c r="D388" s="228" t="s">
        <v>189</v>
      </c>
      <c r="E388" s="42"/>
      <c r="F388" s="229" t="s">
        <v>6747</v>
      </c>
      <c r="G388" s="42"/>
      <c r="H388" s="42"/>
      <c r="I388" s="230"/>
      <c r="J388" s="42"/>
      <c r="K388" s="42"/>
      <c r="L388" s="46"/>
      <c r="M388" s="231"/>
      <c r="N388" s="232"/>
      <c r="O388" s="86"/>
      <c r="P388" s="86"/>
      <c r="Q388" s="86"/>
      <c r="R388" s="86"/>
      <c r="S388" s="86"/>
      <c r="T388" s="87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T388" s="19" t="s">
        <v>189</v>
      </c>
      <c r="AU388" s="19" t="s">
        <v>80</v>
      </c>
    </row>
    <row r="389" s="2" customFormat="1" ht="16.5" customHeight="1">
      <c r="A389" s="40"/>
      <c r="B389" s="41"/>
      <c r="C389" s="215" t="s">
        <v>1747</v>
      </c>
      <c r="D389" s="215" t="s">
        <v>182</v>
      </c>
      <c r="E389" s="216" t="s">
        <v>6749</v>
      </c>
      <c r="F389" s="217" t="s">
        <v>6750</v>
      </c>
      <c r="G389" s="218" t="s">
        <v>387</v>
      </c>
      <c r="H389" s="219">
        <v>1</v>
      </c>
      <c r="I389" s="220"/>
      <c r="J389" s="221">
        <f>ROUND(I389*H389,2)</f>
        <v>0</v>
      </c>
      <c r="K389" s="217" t="s">
        <v>19</v>
      </c>
      <c r="L389" s="46"/>
      <c r="M389" s="222" t="s">
        <v>19</v>
      </c>
      <c r="N389" s="223" t="s">
        <v>43</v>
      </c>
      <c r="O389" s="86"/>
      <c r="P389" s="224">
        <f>O389*H389</f>
        <v>0</v>
      </c>
      <c r="Q389" s="224">
        <v>0</v>
      </c>
      <c r="R389" s="224">
        <f>Q389*H389</f>
        <v>0</v>
      </c>
      <c r="S389" s="224">
        <v>0</v>
      </c>
      <c r="T389" s="225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6" t="s">
        <v>1193</v>
      </c>
      <c r="AT389" s="226" t="s">
        <v>182</v>
      </c>
      <c r="AU389" s="226" t="s">
        <v>80</v>
      </c>
      <c r="AY389" s="19" t="s">
        <v>180</v>
      </c>
      <c r="BE389" s="227">
        <f>IF(N389="základní",J389,0)</f>
        <v>0</v>
      </c>
      <c r="BF389" s="227">
        <f>IF(N389="snížená",J389,0)</f>
        <v>0</v>
      </c>
      <c r="BG389" s="227">
        <f>IF(N389="zákl. přenesená",J389,0)</f>
        <v>0</v>
      </c>
      <c r="BH389" s="227">
        <f>IF(N389="sníž. přenesená",J389,0)</f>
        <v>0</v>
      </c>
      <c r="BI389" s="227">
        <f>IF(N389="nulová",J389,0)</f>
        <v>0</v>
      </c>
      <c r="BJ389" s="19" t="s">
        <v>80</v>
      </c>
      <c r="BK389" s="227">
        <f>ROUND(I389*H389,2)</f>
        <v>0</v>
      </c>
      <c r="BL389" s="19" t="s">
        <v>1193</v>
      </c>
      <c r="BM389" s="226" t="s">
        <v>6960</v>
      </c>
    </row>
    <row r="390" s="2" customFormat="1">
      <c r="A390" s="40"/>
      <c r="B390" s="41"/>
      <c r="C390" s="42"/>
      <c r="D390" s="228" t="s">
        <v>189</v>
      </c>
      <c r="E390" s="42"/>
      <c r="F390" s="229" t="s">
        <v>6752</v>
      </c>
      <c r="G390" s="42"/>
      <c r="H390" s="42"/>
      <c r="I390" s="230"/>
      <c r="J390" s="42"/>
      <c r="K390" s="42"/>
      <c r="L390" s="46"/>
      <c r="M390" s="231"/>
      <c r="N390" s="232"/>
      <c r="O390" s="86"/>
      <c r="P390" s="86"/>
      <c r="Q390" s="86"/>
      <c r="R390" s="86"/>
      <c r="S390" s="86"/>
      <c r="T390" s="87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T390" s="19" t="s">
        <v>189</v>
      </c>
      <c r="AU390" s="19" t="s">
        <v>80</v>
      </c>
    </row>
    <row r="391" s="2" customFormat="1" ht="16.5" customHeight="1">
      <c r="A391" s="40"/>
      <c r="B391" s="41"/>
      <c r="C391" s="215" t="s">
        <v>1794</v>
      </c>
      <c r="D391" s="215" t="s">
        <v>182</v>
      </c>
      <c r="E391" s="216" t="s">
        <v>6753</v>
      </c>
      <c r="F391" s="217" t="s">
        <v>6754</v>
      </c>
      <c r="G391" s="218" t="s">
        <v>387</v>
      </c>
      <c r="H391" s="219">
        <v>1</v>
      </c>
      <c r="I391" s="220"/>
      <c r="J391" s="221">
        <f>ROUND(I391*H391,2)</f>
        <v>0</v>
      </c>
      <c r="K391" s="217" t="s">
        <v>19</v>
      </c>
      <c r="L391" s="46"/>
      <c r="M391" s="222" t="s">
        <v>19</v>
      </c>
      <c r="N391" s="223" t="s">
        <v>43</v>
      </c>
      <c r="O391" s="86"/>
      <c r="P391" s="224">
        <f>O391*H391</f>
        <v>0</v>
      </c>
      <c r="Q391" s="224">
        <v>0</v>
      </c>
      <c r="R391" s="224">
        <f>Q391*H391</f>
        <v>0</v>
      </c>
      <c r="S391" s="224">
        <v>0</v>
      </c>
      <c r="T391" s="225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6" t="s">
        <v>1193</v>
      </c>
      <c r="AT391" s="226" t="s">
        <v>182</v>
      </c>
      <c r="AU391" s="226" t="s">
        <v>80</v>
      </c>
      <c r="AY391" s="19" t="s">
        <v>180</v>
      </c>
      <c r="BE391" s="227">
        <f>IF(N391="základní",J391,0)</f>
        <v>0</v>
      </c>
      <c r="BF391" s="227">
        <f>IF(N391="snížená",J391,0)</f>
        <v>0</v>
      </c>
      <c r="BG391" s="227">
        <f>IF(N391="zákl. přenesená",J391,0)</f>
        <v>0</v>
      </c>
      <c r="BH391" s="227">
        <f>IF(N391="sníž. přenesená",J391,0)</f>
        <v>0</v>
      </c>
      <c r="BI391" s="227">
        <f>IF(N391="nulová",J391,0)</f>
        <v>0</v>
      </c>
      <c r="BJ391" s="19" t="s">
        <v>80</v>
      </c>
      <c r="BK391" s="227">
        <f>ROUND(I391*H391,2)</f>
        <v>0</v>
      </c>
      <c r="BL391" s="19" t="s">
        <v>1193</v>
      </c>
      <c r="BM391" s="226" t="s">
        <v>6961</v>
      </c>
    </row>
    <row r="392" s="2" customFormat="1">
      <c r="A392" s="40"/>
      <c r="B392" s="41"/>
      <c r="C392" s="42"/>
      <c r="D392" s="228" t="s">
        <v>189</v>
      </c>
      <c r="E392" s="42"/>
      <c r="F392" s="229" t="s">
        <v>6754</v>
      </c>
      <c r="G392" s="42"/>
      <c r="H392" s="42"/>
      <c r="I392" s="230"/>
      <c r="J392" s="42"/>
      <c r="K392" s="42"/>
      <c r="L392" s="46"/>
      <c r="M392" s="231"/>
      <c r="N392" s="232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189</v>
      </c>
      <c r="AU392" s="19" t="s">
        <v>80</v>
      </c>
    </row>
    <row r="393" s="2" customFormat="1" ht="16.5" customHeight="1">
      <c r="A393" s="40"/>
      <c r="B393" s="41"/>
      <c r="C393" s="215" t="s">
        <v>1802</v>
      </c>
      <c r="D393" s="215" t="s">
        <v>182</v>
      </c>
      <c r="E393" s="216" t="s">
        <v>6756</v>
      </c>
      <c r="F393" s="217" t="s">
        <v>6757</v>
      </c>
      <c r="G393" s="218" t="s">
        <v>387</v>
      </c>
      <c r="H393" s="219">
        <v>1</v>
      </c>
      <c r="I393" s="220"/>
      <c r="J393" s="221">
        <f>ROUND(I393*H393,2)</f>
        <v>0</v>
      </c>
      <c r="K393" s="217" t="s">
        <v>19</v>
      </c>
      <c r="L393" s="46"/>
      <c r="M393" s="222" t="s">
        <v>19</v>
      </c>
      <c r="N393" s="223" t="s">
        <v>43</v>
      </c>
      <c r="O393" s="86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6" t="s">
        <v>1193</v>
      </c>
      <c r="AT393" s="226" t="s">
        <v>182</v>
      </c>
      <c r="AU393" s="226" t="s">
        <v>80</v>
      </c>
      <c r="AY393" s="19" t="s">
        <v>180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9" t="s">
        <v>80</v>
      </c>
      <c r="BK393" s="227">
        <f>ROUND(I393*H393,2)</f>
        <v>0</v>
      </c>
      <c r="BL393" s="19" t="s">
        <v>1193</v>
      </c>
      <c r="BM393" s="226" t="s">
        <v>6962</v>
      </c>
    </row>
    <row r="394" s="2" customFormat="1">
      <c r="A394" s="40"/>
      <c r="B394" s="41"/>
      <c r="C394" s="42"/>
      <c r="D394" s="228" t="s">
        <v>189</v>
      </c>
      <c r="E394" s="42"/>
      <c r="F394" s="229" t="s">
        <v>6759</v>
      </c>
      <c r="G394" s="42"/>
      <c r="H394" s="42"/>
      <c r="I394" s="230"/>
      <c r="J394" s="42"/>
      <c r="K394" s="42"/>
      <c r="L394" s="46"/>
      <c r="M394" s="231"/>
      <c r="N394" s="232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189</v>
      </c>
      <c r="AU394" s="19" t="s">
        <v>80</v>
      </c>
    </row>
    <row r="395" s="2" customFormat="1" ht="16.5" customHeight="1">
      <c r="A395" s="40"/>
      <c r="B395" s="41"/>
      <c r="C395" s="215" t="s">
        <v>1815</v>
      </c>
      <c r="D395" s="215" t="s">
        <v>182</v>
      </c>
      <c r="E395" s="216" t="s">
        <v>6760</v>
      </c>
      <c r="F395" s="217" t="s">
        <v>6761</v>
      </c>
      <c r="G395" s="218" t="s">
        <v>387</v>
      </c>
      <c r="H395" s="219">
        <v>6</v>
      </c>
      <c r="I395" s="220"/>
      <c r="J395" s="221">
        <f>ROUND(I395*H395,2)</f>
        <v>0</v>
      </c>
      <c r="K395" s="217" t="s">
        <v>19</v>
      </c>
      <c r="L395" s="46"/>
      <c r="M395" s="222" t="s">
        <v>19</v>
      </c>
      <c r="N395" s="223" t="s">
        <v>43</v>
      </c>
      <c r="O395" s="86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6" t="s">
        <v>1193</v>
      </c>
      <c r="AT395" s="226" t="s">
        <v>182</v>
      </c>
      <c r="AU395" s="226" t="s">
        <v>80</v>
      </c>
      <c r="AY395" s="19" t="s">
        <v>180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9" t="s">
        <v>80</v>
      </c>
      <c r="BK395" s="227">
        <f>ROUND(I395*H395,2)</f>
        <v>0</v>
      </c>
      <c r="BL395" s="19" t="s">
        <v>1193</v>
      </c>
      <c r="BM395" s="226" t="s">
        <v>6963</v>
      </c>
    </row>
    <row r="396" s="2" customFormat="1">
      <c r="A396" s="40"/>
      <c r="B396" s="41"/>
      <c r="C396" s="42"/>
      <c r="D396" s="228" t="s">
        <v>189</v>
      </c>
      <c r="E396" s="42"/>
      <c r="F396" s="229" t="s">
        <v>6763</v>
      </c>
      <c r="G396" s="42"/>
      <c r="H396" s="42"/>
      <c r="I396" s="230"/>
      <c r="J396" s="42"/>
      <c r="K396" s="42"/>
      <c r="L396" s="46"/>
      <c r="M396" s="231"/>
      <c r="N396" s="232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189</v>
      </c>
      <c r="AU396" s="19" t="s">
        <v>80</v>
      </c>
    </row>
    <row r="397" s="2" customFormat="1" ht="24.15" customHeight="1">
      <c r="A397" s="40"/>
      <c r="B397" s="41"/>
      <c r="C397" s="215" t="s">
        <v>1839</v>
      </c>
      <c r="D397" s="215" t="s">
        <v>182</v>
      </c>
      <c r="E397" s="216" t="s">
        <v>6764</v>
      </c>
      <c r="F397" s="217" t="s">
        <v>6765</v>
      </c>
      <c r="G397" s="218" t="s">
        <v>387</v>
      </c>
      <c r="H397" s="219">
        <v>1</v>
      </c>
      <c r="I397" s="220"/>
      <c r="J397" s="221">
        <f>ROUND(I397*H397,2)</f>
        <v>0</v>
      </c>
      <c r="K397" s="217" t="s">
        <v>19</v>
      </c>
      <c r="L397" s="46"/>
      <c r="M397" s="222" t="s">
        <v>19</v>
      </c>
      <c r="N397" s="223" t="s">
        <v>43</v>
      </c>
      <c r="O397" s="86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1193</v>
      </c>
      <c r="AT397" s="226" t="s">
        <v>182</v>
      </c>
      <c r="AU397" s="226" t="s">
        <v>80</v>
      </c>
      <c r="AY397" s="19" t="s">
        <v>180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80</v>
      </c>
      <c r="BK397" s="227">
        <f>ROUND(I397*H397,2)</f>
        <v>0</v>
      </c>
      <c r="BL397" s="19" t="s">
        <v>1193</v>
      </c>
      <c r="BM397" s="226" t="s">
        <v>6964</v>
      </c>
    </row>
    <row r="398" s="2" customFormat="1">
      <c r="A398" s="40"/>
      <c r="B398" s="41"/>
      <c r="C398" s="42"/>
      <c r="D398" s="228" t="s">
        <v>189</v>
      </c>
      <c r="E398" s="42"/>
      <c r="F398" s="229" t="s">
        <v>6767</v>
      </c>
      <c r="G398" s="42"/>
      <c r="H398" s="42"/>
      <c r="I398" s="230"/>
      <c r="J398" s="42"/>
      <c r="K398" s="42"/>
      <c r="L398" s="46"/>
      <c r="M398" s="231"/>
      <c r="N398" s="232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189</v>
      </c>
      <c r="AU398" s="19" t="s">
        <v>80</v>
      </c>
    </row>
    <row r="399" s="2" customFormat="1" ht="16.5" customHeight="1">
      <c r="A399" s="40"/>
      <c r="B399" s="41"/>
      <c r="C399" s="215" t="s">
        <v>1872</v>
      </c>
      <c r="D399" s="215" t="s">
        <v>182</v>
      </c>
      <c r="E399" s="216" t="s">
        <v>6768</v>
      </c>
      <c r="F399" s="217" t="s">
        <v>6769</v>
      </c>
      <c r="G399" s="218" t="s">
        <v>387</v>
      </c>
      <c r="H399" s="219">
        <v>1</v>
      </c>
      <c r="I399" s="220"/>
      <c r="J399" s="221">
        <f>ROUND(I399*H399,2)</f>
        <v>0</v>
      </c>
      <c r="K399" s="217" t="s">
        <v>19</v>
      </c>
      <c r="L399" s="46"/>
      <c r="M399" s="222" t="s">
        <v>19</v>
      </c>
      <c r="N399" s="223" t="s">
        <v>43</v>
      </c>
      <c r="O399" s="86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1193</v>
      </c>
      <c r="AT399" s="226" t="s">
        <v>182</v>
      </c>
      <c r="AU399" s="226" t="s">
        <v>80</v>
      </c>
      <c r="AY399" s="19" t="s">
        <v>180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80</v>
      </c>
      <c r="BK399" s="227">
        <f>ROUND(I399*H399,2)</f>
        <v>0</v>
      </c>
      <c r="BL399" s="19" t="s">
        <v>1193</v>
      </c>
      <c r="BM399" s="226" t="s">
        <v>6965</v>
      </c>
    </row>
    <row r="400" s="2" customFormat="1">
      <c r="A400" s="40"/>
      <c r="B400" s="41"/>
      <c r="C400" s="42"/>
      <c r="D400" s="228" t="s">
        <v>189</v>
      </c>
      <c r="E400" s="42"/>
      <c r="F400" s="229" t="s">
        <v>6771</v>
      </c>
      <c r="G400" s="42"/>
      <c r="H400" s="42"/>
      <c r="I400" s="230"/>
      <c r="J400" s="42"/>
      <c r="K400" s="42"/>
      <c r="L400" s="46"/>
      <c r="M400" s="231"/>
      <c r="N400" s="232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189</v>
      </c>
      <c r="AU400" s="19" t="s">
        <v>80</v>
      </c>
    </row>
    <row r="401" s="2" customFormat="1" ht="16.5" customHeight="1">
      <c r="A401" s="40"/>
      <c r="B401" s="41"/>
      <c r="C401" s="215" t="s">
        <v>1883</v>
      </c>
      <c r="D401" s="215" t="s">
        <v>182</v>
      </c>
      <c r="E401" s="216" t="s">
        <v>6772</v>
      </c>
      <c r="F401" s="217" t="s">
        <v>6773</v>
      </c>
      <c r="G401" s="218" t="s">
        <v>235</v>
      </c>
      <c r="H401" s="219">
        <v>0.5</v>
      </c>
      <c r="I401" s="220"/>
      <c r="J401" s="221">
        <f>ROUND(I401*H401,2)</f>
        <v>0</v>
      </c>
      <c r="K401" s="217" t="s">
        <v>19</v>
      </c>
      <c r="L401" s="46"/>
      <c r="M401" s="222" t="s">
        <v>19</v>
      </c>
      <c r="N401" s="223" t="s">
        <v>43</v>
      </c>
      <c r="O401" s="86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6" t="s">
        <v>1193</v>
      </c>
      <c r="AT401" s="226" t="s">
        <v>182</v>
      </c>
      <c r="AU401" s="226" t="s">
        <v>80</v>
      </c>
      <c r="AY401" s="19" t="s">
        <v>180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9" t="s">
        <v>80</v>
      </c>
      <c r="BK401" s="227">
        <f>ROUND(I401*H401,2)</f>
        <v>0</v>
      </c>
      <c r="BL401" s="19" t="s">
        <v>1193</v>
      </c>
      <c r="BM401" s="226" t="s">
        <v>6966</v>
      </c>
    </row>
    <row r="402" s="2" customFormat="1">
      <c r="A402" s="40"/>
      <c r="B402" s="41"/>
      <c r="C402" s="42"/>
      <c r="D402" s="228" t="s">
        <v>189</v>
      </c>
      <c r="E402" s="42"/>
      <c r="F402" s="229" t="s">
        <v>6773</v>
      </c>
      <c r="G402" s="42"/>
      <c r="H402" s="42"/>
      <c r="I402" s="230"/>
      <c r="J402" s="42"/>
      <c r="K402" s="42"/>
      <c r="L402" s="46"/>
      <c r="M402" s="231"/>
      <c r="N402" s="232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189</v>
      </c>
      <c r="AU402" s="19" t="s">
        <v>80</v>
      </c>
    </row>
    <row r="403" s="2" customFormat="1" ht="16.5" customHeight="1">
      <c r="A403" s="40"/>
      <c r="B403" s="41"/>
      <c r="C403" s="215" t="s">
        <v>1888</v>
      </c>
      <c r="D403" s="215" t="s">
        <v>182</v>
      </c>
      <c r="E403" s="216" t="s">
        <v>6775</v>
      </c>
      <c r="F403" s="217" t="s">
        <v>6776</v>
      </c>
      <c r="G403" s="218" t="s">
        <v>387</v>
      </c>
      <c r="H403" s="219">
        <v>5</v>
      </c>
      <c r="I403" s="220"/>
      <c r="J403" s="221">
        <f>ROUND(I403*H403,2)</f>
        <v>0</v>
      </c>
      <c r="K403" s="217" t="s">
        <v>19</v>
      </c>
      <c r="L403" s="46"/>
      <c r="M403" s="222" t="s">
        <v>19</v>
      </c>
      <c r="N403" s="223" t="s">
        <v>43</v>
      </c>
      <c r="O403" s="86"/>
      <c r="P403" s="224">
        <f>O403*H403</f>
        <v>0</v>
      </c>
      <c r="Q403" s="224">
        <v>0</v>
      </c>
      <c r="R403" s="224">
        <f>Q403*H403</f>
        <v>0</v>
      </c>
      <c r="S403" s="224">
        <v>0</v>
      </c>
      <c r="T403" s="225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6" t="s">
        <v>1193</v>
      </c>
      <c r="AT403" s="226" t="s">
        <v>182</v>
      </c>
      <c r="AU403" s="226" t="s">
        <v>80</v>
      </c>
      <c r="AY403" s="19" t="s">
        <v>180</v>
      </c>
      <c r="BE403" s="227">
        <f>IF(N403="základní",J403,0)</f>
        <v>0</v>
      </c>
      <c r="BF403" s="227">
        <f>IF(N403="snížená",J403,0)</f>
        <v>0</v>
      </c>
      <c r="BG403" s="227">
        <f>IF(N403="zákl. přenesená",J403,0)</f>
        <v>0</v>
      </c>
      <c r="BH403" s="227">
        <f>IF(N403="sníž. přenesená",J403,0)</f>
        <v>0</v>
      </c>
      <c r="BI403" s="227">
        <f>IF(N403="nulová",J403,0)</f>
        <v>0</v>
      </c>
      <c r="BJ403" s="19" t="s">
        <v>80</v>
      </c>
      <c r="BK403" s="227">
        <f>ROUND(I403*H403,2)</f>
        <v>0</v>
      </c>
      <c r="BL403" s="19" t="s">
        <v>1193</v>
      </c>
      <c r="BM403" s="226" t="s">
        <v>6967</v>
      </c>
    </row>
    <row r="404" s="2" customFormat="1">
      <c r="A404" s="40"/>
      <c r="B404" s="41"/>
      <c r="C404" s="42"/>
      <c r="D404" s="228" t="s">
        <v>189</v>
      </c>
      <c r="E404" s="42"/>
      <c r="F404" s="229" t="s">
        <v>6776</v>
      </c>
      <c r="G404" s="42"/>
      <c r="H404" s="42"/>
      <c r="I404" s="230"/>
      <c r="J404" s="42"/>
      <c r="K404" s="42"/>
      <c r="L404" s="46"/>
      <c r="M404" s="231"/>
      <c r="N404" s="232"/>
      <c r="O404" s="86"/>
      <c r="P404" s="86"/>
      <c r="Q404" s="86"/>
      <c r="R404" s="86"/>
      <c r="S404" s="86"/>
      <c r="T404" s="87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T404" s="19" t="s">
        <v>189</v>
      </c>
      <c r="AU404" s="19" t="s">
        <v>80</v>
      </c>
    </row>
    <row r="405" s="2" customFormat="1" ht="16.5" customHeight="1">
      <c r="A405" s="40"/>
      <c r="B405" s="41"/>
      <c r="C405" s="215" t="s">
        <v>1892</v>
      </c>
      <c r="D405" s="215" t="s">
        <v>182</v>
      </c>
      <c r="E405" s="216" t="s">
        <v>6778</v>
      </c>
      <c r="F405" s="217" t="s">
        <v>6779</v>
      </c>
      <c r="G405" s="218" t="s">
        <v>387</v>
      </c>
      <c r="H405" s="219">
        <v>1</v>
      </c>
      <c r="I405" s="220"/>
      <c r="J405" s="221">
        <f>ROUND(I405*H405,2)</f>
        <v>0</v>
      </c>
      <c r="K405" s="217" t="s">
        <v>19</v>
      </c>
      <c r="L405" s="46"/>
      <c r="M405" s="222" t="s">
        <v>19</v>
      </c>
      <c r="N405" s="223" t="s">
        <v>43</v>
      </c>
      <c r="O405" s="86"/>
      <c r="P405" s="224">
        <f>O405*H405</f>
        <v>0</v>
      </c>
      <c r="Q405" s="224">
        <v>0</v>
      </c>
      <c r="R405" s="224">
        <f>Q405*H405</f>
        <v>0</v>
      </c>
      <c r="S405" s="224">
        <v>0</v>
      </c>
      <c r="T405" s="225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6" t="s">
        <v>1193</v>
      </c>
      <c r="AT405" s="226" t="s">
        <v>182</v>
      </c>
      <c r="AU405" s="226" t="s">
        <v>80</v>
      </c>
      <c r="AY405" s="19" t="s">
        <v>180</v>
      </c>
      <c r="BE405" s="227">
        <f>IF(N405="základní",J405,0)</f>
        <v>0</v>
      </c>
      <c r="BF405" s="227">
        <f>IF(N405="snížená",J405,0)</f>
        <v>0</v>
      </c>
      <c r="BG405" s="227">
        <f>IF(N405="zákl. přenesená",J405,0)</f>
        <v>0</v>
      </c>
      <c r="BH405" s="227">
        <f>IF(N405="sníž. přenesená",J405,0)</f>
        <v>0</v>
      </c>
      <c r="BI405" s="227">
        <f>IF(N405="nulová",J405,0)</f>
        <v>0</v>
      </c>
      <c r="BJ405" s="19" t="s">
        <v>80</v>
      </c>
      <c r="BK405" s="227">
        <f>ROUND(I405*H405,2)</f>
        <v>0</v>
      </c>
      <c r="BL405" s="19" t="s">
        <v>1193</v>
      </c>
      <c r="BM405" s="226" t="s">
        <v>6968</v>
      </c>
    </row>
    <row r="406" s="2" customFormat="1">
      <c r="A406" s="40"/>
      <c r="B406" s="41"/>
      <c r="C406" s="42"/>
      <c r="D406" s="228" t="s">
        <v>189</v>
      </c>
      <c r="E406" s="42"/>
      <c r="F406" s="229" t="s">
        <v>6779</v>
      </c>
      <c r="G406" s="42"/>
      <c r="H406" s="42"/>
      <c r="I406" s="230"/>
      <c r="J406" s="42"/>
      <c r="K406" s="42"/>
      <c r="L406" s="46"/>
      <c r="M406" s="231"/>
      <c r="N406" s="232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189</v>
      </c>
      <c r="AU406" s="19" t="s">
        <v>80</v>
      </c>
    </row>
    <row r="407" s="2" customFormat="1" ht="16.5" customHeight="1">
      <c r="A407" s="40"/>
      <c r="B407" s="41"/>
      <c r="C407" s="215" t="s">
        <v>1896</v>
      </c>
      <c r="D407" s="215" t="s">
        <v>182</v>
      </c>
      <c r="E407" s="216" t="s">
        <v>6781</v>
      </c>
      <c r="F407" s="217" t="s">
        <v>6782</v>
      </c>
      <c r="G407" s="218" t="s">
        <v>3685</v>
      </c>
      <c r="H407" s="219">
        <v>1</v>
      </c>
      <c r="I407" s="220"/>
      <c r="J407" s="221">
        <f>ROUND(I407*H407,2)</f>
        <v>0</v>
      </c>
      <c r="K407" s="217" t="s">
        <v>19</v>
      </c>
      <c r="L407" s="46"/>
      <c r="M407" s="222" t="s">
        <v>19</v>
      </c>
      <c r="N407" s="223" t="s">
        <v>43</v>
      </c>
      <c r="O407" s="86"/>
      <c r="P407" s="224">
        <f>O407*H407</f>
        <v>0</v>
      </c>
      <c r="Q407" s="224">
        <v>0</v>
      </c>
      <c r="R407" s="224">
        <f>Q407*H407</f>
        <v>0</v>
      </c>
      <c r="S407" s="224">
        <v>0</v>
      </c>
      <c r="T407" s="225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6" t="s">
        <v>1193</v>
      </c>
      <c r="AT407" s="226" t="s">
        <v>182</v>
      </c>
      <c r="AU407" s="226" t="s">
        <v>80</v>
      </c>
      <c r="AY407" s="19" t="s">
        <v>180</v>
      </c>
      <c r="BE407" s="227">
        <f>IF(N407="základní",J407,0)</f>
        <v>0</v>
      </c>
      <c r="BF407" s="227">
        <f>IF(N407="snížená",J407,0)</f>
        <v>0</v>
      </c>
      <c r="BG407" s="227">
        <f>IF(N407="zákl. přenesená",J407,0)</f>
        <v>0</v>
      </c>
      <c r="BH407" s="227">
        <f>IF(N407="sníž. přenesená",J407,0)</f>
        <v>0</v>
      </c>
      <c r="BI407" s="227">
        <f>IF(N407="nulová",J407,0)</f>
        <v>0</v>
      </c>
      <c r="BJ407" s="19" t="s">
        <v>80</v>
      </c>
      <c r="BK407" s="227">
        <f>ROUND(I407*H407,2)</f>
        <v>0</v>
      </c>
      <c r="BL407" s="19" t="s">
        <v>1193</v>
      </c>
      <c r="BM407" s="226" t="s">
        <v>6969</v>
      </c>
    </row>
    <row r="408" s="2" customFormat="1">
      <c r="A408" s="40"/>
      <c r="B408" s="41"/>
      <c r="C408" s="42"/>
      <c r="D408" s="228" t="s">
        <v>189</v>
      </c>
      <c r="E408" s="42"/>
      <c r="F408" s="229" t="s">
        <v>6782</v>
      </c>
      <c r="G408" s="42"/>
      <c r="H408" s="42"/>
      <c r="I408" s="230"/>
      <c r="J408" s="42"/>
      <c r="K408" s="42"/>
      <c r="L408" s="46"/>
      <c r="M408" s="231"/>
      <c r="N408" s="232"/>
      <c r="O408" s="86"/>
      <c r="P408" s="86"/>
      <c r="Q408" s="86"/>
      <c r="R408" s="86"/>
      <c r="S408" s="86"/>
      <c r="T408" s="87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T408" s="19" t="s">
        <v>189</v>
      </c>
      <c r="AU408" s="19" t="s">
        <v>80</v>
      </c>
    </row>
    <row r="409" s="2" customFormat="1" ht="16.5" customHeight="1">
      <c r="A409" s="40"/>
      <c r="B409" s="41"/>
      <c r="C409" s="215" t="s">
        <v>1827</v>
      </c>
      <c r="D409" s="215" t="s">
        <v>182</v>
      </c>
      <c r="E409" s="216" t="s">
        <v>6878</v>
      </c>
      <c r="F409" s="217" t="s">
        <v>6879</v>
      </c>
      <c r="G409" s="218" t="s">
        <v>387</v>
      </c>
      <c r="H409" s="219">
        <v>1</v>
      </c>
      <c r="I409" s="220"/>
      <c r="J409" s="221">
        <f>ROUND(I409*H409,2)</f>
        <v>0</v>
      </c>
      <c r="K409" s="217" t="s">
        <v>19</v>
      </c>
      <c r="L409" s="46"/>
      <c r="M409" s="222" t="s">
        <v>19</v>
      </c>
      <c r="N409" s="223" t="s">
        <v>43</v>
      </c>
      <c r="O409" s="86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6" t="s">
        <v>1193</v>
      </c>
      <c r="AT409" s="226" t="s">
        <v>182</v>
      </c>
      <c r="AU409" s="226" t="s">
        <v>80</v>
      </c>
      <c r="AY409" s="19" t="s">
        <v>180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9" t="s">
        <v>80</v>
      </c>
      <c r="BK409" s="227">
        <f>ROUND(I409*H409,2)</f>
        <v>0</v>
      </c>
      <c r="BL409" s="19" t="s">
        <v>1193</v>
      </c>
      <c r="BM409" s="226" t="s">
        <v>6970</v>
      </c>
    </row>
    <row r="410" s="2" customFormat="1">
      <c r="A410" s="40"/>
      <c r="B410" s="41"/>
      <c r="C410" s="42"/>
      <c r="D410" s="228" t="s">
        <v>189</v>
      </c>
      <c r="E410" s="42"/>
      <c r="F410" s="229" t="s">
        <v>6881</v>
      </c>
      <c r="G410" s="42"/>
      <c r="H410" s="42"/>
      <c r="I410" s="230"/>
      <c r="J410" s="42"/>
      <c r="K410" s="42"/>
      <c r="L410" s="46"/>
      <c r="M410" s="231"/>
      <c r="N410" s="232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189</v>
      </c>
      <c r="AU410" s="19" t="s">
        <v>80</v>
      </c>
    </row>
    <row r="411" s="2" customFormat="1" ht="16.5" customHeight="1">
      <c r="A411" s="40"/>
      <c r="B411" s="41"/>
      <c r="C411" s="215" t="s">
        <v>1900</v>
      </c>
      <c r="D411" s="215" t="s">
        <v>182</v>
      </c>
      <c r="E411" s="216" t="s">
        <v>6939</v>
      </c>
      <c r="F411" s="217" t="s">
        <v>6785</v>
      </c>
      <c r="G411" s="218" t="s">
        <v>3347</v>
      </c>
      <c r="H411" s="293"/>
      <c r="I411" s="220"/>
      <c r="J411" s="221">
        <f>ROUND(I411*H411,2)</f>
        <v>0</v>
      </c>
      <c r="K411" s="217" t="s">
        <v>19</v>
      </c>
      <c r="L411" s="46"/>
      <c r="M411" s="222" t="s">
        <v>19</v>
      </c>
      <c r="N411" s="223" t="s">
        <v>43</v>
      </c>
      <c r="O411" s="86"/>
      <c r="P411" s="224">
        <f>O411*H411</f>
        <v>0</v>
      </c>
      <c r="Q411" s="224">
        <v>0</v>
      </c>
      <c r="R411" s="224">
        <f>Q411*H411</f>
        <v>0</v>
      </c>
      <c r="S411" s="224">
        <v>0</v>
      </c>
      <c r="T411" s="225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6" t="s">
        <v>1193</v>
      </c>
      <c r="AT411" s="226" t="s">
        <v>182</v>
      </c>
      <c r="AU411" s="226" t="s">
        <v>80</v>
      </c>
      <c r="AY411" s="19" t="s">
        <v>180</v>
      </c>
      <c r="BE411" s="227">
        <f>IF(N411="základní",J411,0)</f>
        <v>0</v>
      </c>
      <c r="BF411" s="227">
        <f>IF(N411="snížená",J411,0)</f>
        <v>0</v>
      </c>
      <c r="BG411" s="227">
        <f>IF(N411="zákl. přenesená",J411,0)</f>
        <v>0</v>
      </c>
      <c r="BH411" s="227">
        <f>IF(N411="sníž. přenesená",J411,0)</f>
        <v>0</v>
      </c>
      <c r="BI411" s="227">
        <f>IF(N411="nulová",J411,0)</f>
        <v>0</v>
      </c>
      <c r="BJ411" s="19" t="s">
        <v>80</v>
      </c>
      <c r="BK411" s="227">
        <f>ROUND(I411*H411,2)</f>
        <v>0</v>
      </c>
      <c r="BL411" s="19" t="s">
        <v>1193</v>
      </c>
      <c r="BM411" s="226" t="s">
        <v>6971</v>
      </c>
    </row>
    <row r="412" s="2" customFormat="1">
      <c r="A412" s="40"/>
      <c r="B412" s="41"/>
      <c r="C412" s="42"/>
      <c r="D412" s="228" t="s">
        <v>189</v>
      </c>
      <c r="E412" s="42"/>
      <c r="F412" s="229" t="s">
        <v>6785</v>
      </c>
      <c r="G412" s="42"/>
      <c r="H412" s="42"/>
      <c r="I412" s="230"/>
      <c r="J412" s="42"/>
      <c r="K412" s="42"/>
      <c r="L412" s="46"/>
      <c r="M412" s="231"/>
      <c r="N412" s="232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189</v>
      </c>
      <c r="AU412" s="19" t="s">
        <v>80</v>
      </c>
    </row>
    <row r="413" s="12" customFormat="1" ht="25.92" customHeight="1">
      <c r="A413" s="12"/>
      <c r="B413" s="199"/>
      <c r="C413" s="200"/>
      <c r="D413" s="201" t="s">
        <v>71</v>
      </c>
      <c r="E413" s="202" t="s">
        <v>6557</v>
      </c>
      <c r="F413" s="202" t="s">
        <v>6972</v>
      </c>
      <c r="G413" s="200"/>
      <c r="H413" s="200"/>
      <c r="I413" s="203"/>
      <c r="J413" s="204">
        <f>BK413</f>
        <v>0</v>
      </c>
      <c r="K413" s="200"/>
      <c r="L413" s="205"/>
      <c r="M413" s="206"/>
      <c r="N413" s="207"/>
      <c r="O413" s="207"/>
      <c r="P413" s="208">
        <f>SUM(P414:P443)</f>
        <v>0</v>
      </c>
      <c r="Q413" s="207"/>
      <c r="R413" s="208">
        <f>SUM(R414:R443)</f>
        <v>0</v>
      </c>
      <c r="S413" s="207"/>
      <c r="T413" s="209">
        <f>SUM(T414:T443)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10" t="s">
        <v>80</v>
      </c>
      <c r="AT413" s="211" t="s">
        <v>71</v>
      </c>
      <c r="AU413" s="211" t="s">
        <v>72</v>
      </c>
      <c r="AY413" s="210" t="s">
        <v>180</v>
      </c>
      <c r="BK413" s="212">
        <f>SUM(BK414:BK443)</f>
        <v>0</v>
      </c>
    </row>
    <row r="414" s="2" customFormat="1" ht="16.5" customHeight="1">
      <c r="A414" s="40"/>
      <c r="B414" s="41"/>
      <c r="C414" s="215" t="s">
        <v>1584</v>
      </c>
      <c r="D414" s="215" t="s">
        <v>182</v>
      </c>
      <c r="E414" s="216" t="s">
        <v>6746</v>
      </c>
      <c r="F414" s="217" t="s">
        <v>6747</v>
      </c>
      <c r="G414" s="218" t="s">
        <v>387</v>
      </c>
      <c r="H414" s="219">
        <v>1</v>
      </c>
      <c r="I414" s="220"/>
      <c r="J414" s="221">
        <f>ROUND(I414*H414,2)</f>
        <v>0</v>
      </c>
      <c r="K414" s="217" t="s">
        <v>19</v>
      </c>
      <c r="L414" s="46"/>
      <c r="M414" s="222" t="s">
        <v>19</v>
      </c>
      <c r="N414" s="223" t="s">
        <v>43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1193</v>
      </c>
      <c r="AT414" s="226" t="s">
        <v>182</v>
      </c>
      <c r="AU414" s="226" t="s">
        <v>80</v>
      </c>
      <c r="AY414" s="19" t="s">
        <v>180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1193</v>
      </c>
      <c r="BM414" s="226" t="s">
        <v>6973</v>
      </c>
    </row>
    <row r="415" s="2" customFormat="1">
      <c r="A415" s="40"/>
      <c r="B415" s="41"/>
      <c r="C415" s="42"/>
      <c r="D415" s="228" t="s">
        <v>189</v>
      </c>
      <c r="E415" s="42"/>
      <c r="F415" s="229" t="s">
        <v>6747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189</v>
      </c>
      <c r="AU415" s="19" t="s">
        <v>80</v>
      </c>
    </row>
    <row r="416" s="2" customFormat="1" ht="16.5" customHeight="1">
      <c r="A416" s="40"/>
      <c r="B416" s="41"/>
      <c r="C416" s="215" t="s">
        <v>1594</v>
      </c>
      <c r="D416" s="215" t="s">
        <v>182</v>
      </c>
      <c r="E416" s="216" t="s">
        <v>6749</v>
      </c>
      <c r="F416" s="217" t="s">
        <v>6750</v>
      </c>
      <c r="G416" s="218" t="s">
        <v>387</v>
      </c>
      <c r="H416" s="219">
        <v>1</v>
      </c>
      <c r="I416" s="220"/>
      <c r="J416" s="221">
        <f>ROUND(I416*H416,2)</f>
        <v>0</v>
      </c>
      <c r="K416" s="217" t="s">
        <v>19</v>
      </c>
      <c r="L416" s="46"/>
      <c r="M416" s="222" t="s">
        <v>19</v>
      </c>
      <c r="N416" s="223" t="s">
        <v>43</v>
      </c>
      <c r="O416" s="86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1193</v>
      </c>
      <c r="AT416" s="226" t="s">
        <v>182</v>
      </c>
      <c r="AU416" s="226" t="s">
        <v>80</v>
      </c>
      <c r="AY416" s="19" t="s">
        <v>180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1193</v>
      </c>
      <c r="BM416" s="226" t="s">
        <v>6974</v>
      </c>
    </row>
    <row r="417" s="2" customFormat="1">
      <c r="A417" s="40"/>
      <c r="B417" s="41"/>
      <c r="C417" s="42"/>
      <c r="D417" s="228" t="s">
        <v>189</v>
      </c>
      <c r="E417" s="42"/>
      <c r="F417" s="229" t="s">
        <v>6752</v>
      </c>
      <c r="G417" s="42"/>
      <c r="H417" s="42"/>
      <c r="I417" s="230"/>
      <c r="J417" s="42"/>
      <c r="K417" s="42"/>
      <c r="L417" s="46"/>
      <c r="M417" s="231"/>
      <c r="N417" s="232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189</v>
      </c>
      <c r="AU417" s="19" t="s">
        <v>80</v>
      </c>
    </row>
    <row r="418" s="2" customFormat="1" ht="16.5" customHeight="1">
      <c r="A418" s="40"/>
      <c r="B418" s="41"/>
      <c r="C418" s="215" t="s">
        <v>1604</v>
      </c>
      <c r="D418" s="215" t="s">
        <v>182</v>
      </c>
      <c r="E418" s="216" t="s">
        <v>6753</v>
      </c>
      <c r="F418" s="217" t="s">
        <v>6754</v>
      </c>
      <c r="G418" s="218" t="s">
        <v>387</v>
      </c>
      <c r="H418" s="219">
        <v>1</v>
      </c>
      <c r="I418" s="220"/>
      <c r="J418" s="221">
        <f>ROUND(I418*H418,2)</f>
        <v>0</v>
      </c>
      <c r="K418" s="217" t="s">
        <v>19</v>
      </c>
      <c r="L418" s="46"/>
      <c r="M418" s="222" t="s">
        <v>19</v>
      </c>
      <c r="N418" s="223" t="s">
        <v>43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1193</v>
      </c>
      <c r="AT418" s="226" t="s">
        <v>182</v>
      </c>
      <c r="AU418" s="226" t="s">
        <v>80</v>
      </c>
      <c r="AY418" s="19" t="s">
        <v>180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1193</v>
      </c>
      <c r="BM418" s="226" t="s">
        <v>6975</v>
      </c>
    </row>
    <row r="419" s="2" customFormat="1">
      <c r="A419" s="40"/>
      <c r="B419" s="41"/>
      <c r="C419" s="42"/>
      <c r="D419" s="228" t="s">
        <v>189</v>
      </c>
      <c r="E419" s="42"/>
      <c r="F419" s="229" t="s">
        <v>6754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189</v>
      </c>
      <c r="AU419" s="19" t="s">
        <v>80</v>
      </c>
    </row>
    <row r="420" s="2" customFormat="1" ht="16.5" customHeight="1">
      <c r="A420" s="40"/>
      <c r="B420" s="41"/>
      <c r="C420" s="215" t="s">
        <v>1618</v>
      </c>
      <c r="D420" s="215" t="s">
        <v>182</v>
      </c>
      <c r="E420" s="216" t="s">
        <v>6756</v>
      </c>
      <c r="F420" s="217" t="s">
        <v>6757</v>
      </c>
      <c r="G420" s="218" t="s">
        <v>387</v>
      </c>
      <c r="H420" s="219">
        <v>1</v>
      </c>
      <c r="I420" s="220"/>
      <c r="J420" s="221">
        <f>ROUND(I420*H420,2)</f>
        <v>0</v>
      </c>
      <c r="K420" s="217" t="s">
        <v>19</v>
      </c>
      <c r="L420" s="46"/>
      <c r="M420" s="222" t="s">
        <v>19</v>
      </c>
      <c r="N420" s="223" t="s">
        <v>43</v>
      </c>
      <c r="O420" s="86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1193</v>
      </c>
      <c r="AT420" s="226" t="s">
        <v>182</v>
      </c>
      <c r="AU420" s="226" t="s">
        <v>80</v>
      </c>
      <c r="AY420" s="19" t="s">
        <v>180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1193</v>
      </c>
      <c r="BM420" s="226" t="s">
        <v>6976</v>
      </c>
    </row>
    <row r="421" s="2" customFormat="1">
      <c r="A421" s="40"/>
      <c r="B421" s="41"/>
      <c r="C421" s="42"/>
      <c r="D421" s="228" t="s">
        <v>189</v>
      </c>
      <c r="E421" s="42"/>
      <c r="F421" s="229" t="s">
        <v>6759</v>
      </c>
      <c r="G421" s="42"/>
      <c r="H421" s="42"/>
      <c r="I421" s="230"/>
      <c r="J421" s="42"/>
      <c r="K421" s="42"/>
      <c r="L421" s="46"/>
      <c r="M421" s="231"/>
      <c r="N421" s="232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189</v>
      </c>
      <c r="AU421" s="19" t="s">
        <v>80</v>
      </c>
    </row>
    <row r="422" s="2" customFormat="1" ht="16.5" customHeight="1">
      <c r="A422" s="40"/>
      <c r="B422" s="41"/>
      <c r="C422" s="215" t="s">
        <v>1629</v>
      </c>
      <c r="D422" s="215" t="s">
        <v>182</v>
      </c>
      <c r="E422" s="216" t="s">
        <v>6760</v>
      </c>
      <c r="F422" s="217" t="s">
        <v>6761</v>
      </c>
      <c r="G422" s="218" t="s">
        <v>387</v>
      </c>
      <c r="H422" s="219">
        <v>3</v>
      </c>
      <c r="I422" s="220"/>
      <c r="J422" s="221">
        <f>ROUND(I422*H422,2)</f>
        <v>0</v>
      </c>
      <c r="K422" s="217" t="s">
        <v>19</v>
      </c>
      <c r="L422" s="46"/>
      <c r="M422" s="222" t="s">
        <v>19</v>
      </c>
      <c r="N422" s="223" t="s">
        <v>43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1193</v>
      </c>
      <c r="AT422" s="226" t="s">
        <v>182</v>
      </c>
      <c r="AU422" s="226" t="s">
        <v>80</v>
      </c>
      <c r="AY422" s="19" t="s">
        <v>180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80</v>
      </c>
      <c r="BK422" s="227">
        <f>ROUND(I422*H422,2)</f>
        <v>0</v>
      </c>
      <c r="BL422" s="19" t="s">
        <v>1193</v>
      </c>
      <c r="BM422" s="226" t="s">
        <v>6977</v>
      </c>
    </row>
    <row r="423" s="2" customFormat="1">
      <c r="A423" s="40"/>
      <c r="B423" s="41"/>
      <c r="C423" s="42"/>
      <c r="D423" s="228" t="s">
        <v>189</v>
      </c>
      <c r="E423" s="42"/>
      <c r="F423" s="229" t="s">
        <v>6763</v>
      </c>
      <c r="G423" s="42"/>
      <c r="H423" s="42"/>
      <c r="I423" s="230"/>
      <c r="J423" s="42"/>
      <c r="K423" s="42"/>
      <c r="L423" s="46"/>
      <c r="M423" s="231"/>
      <c r="N423" s="232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189</v>
      </c>
      <c r="AU423" s="19" t="s">
        <v>80</v>
      </c>
    </row>
    <row r="424" s="2" customFormat="1" ht="24.15" customHeight="1">
      <c r="A424" s="40"/>
      <c r="B424" s="41"/>
      <c r="C424" s="215" t="s">
        <v>1645</v>
      </c>
      <c r="D424" s="215" t="s">
        <v>182</v>
      </c>
      <c r="E424" s="216" t="s">
        <v>6764</v>
      </c>
      <c r="F424" s="217" t="s">
        <v>6765</v>
      </c>
      <c r="G424" s="218" t="s">
        <v>387</v>
      </c>
      <c r="H424" s="219">
        <v>2</v>
      </c>
      <c r="I424" s="220"/>
      <c r="J424" s="221">
        <f>ROUND(I424*H424,2)</f>
        <v>0</v>
      </c>
      <c r="K424" s="217" t="s">
        <v>19</v>
      </c>
      <c r="L424" s="46"/>
      <c r="M424" s="222" t="s">
        <v>19</v>
      </c>
      <c r="N424" s="223" t="s">
        <v>43</v>
      </c>
      <c r="O424" s="86"/>
      <c r="P424" s="224">
        <f>O424*H424</f>
        <v>0</v>
      </c>
      <c r="Q424" s="224">
        <v>0</v>
      </c>
      <c r="R424" s="224">
        <f>Q424*H424</f>
        <v>0</v>
      </c>
      <c r="S424" s="224">
        <v>0</v>
      </c>
      <c r="T424" s="225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6" t="s">
        <v>1193</v>
      </c>
      <c r="AT424" s="226" t="s">
        <v>182</v>
      </c>
      <c r="AU424" s="226" t="s">
        <v>80</v>
      </c>
      <c r="AY424" s="19" t="s">
        <v>180</v>
      </c>
      <c r="BE424" s="227">
        <f>IF(N424="základní",J424,0)</f>
        <v>0</v>
      </c>
      <c r="BF424" s="227">
        <f>IF(N424="snížená",J424,0)</f>
        <v>0</v>
      </c>
      <c r="BG424" s="227">
        <f>IF(N424="zákl. přenesená",J424,0)</f>
        <v>0</v>
      </c>
      <c r="BH424" s="227">
        <f>IF(N424="sníž. přenesená",J424,0)</f>
        <v>0</v>
      </c>
      <c r="BI424" s="227">
        <f>IF(N424="nulová",J424,0)</f>
        <v>0</v>
      </c>
      <c r="BJ424" s="19" t="s">
        <v>80</v>
      </c>
      <c r="BK424" s="227">
        <f>ROUND(I424*H424,2)</f>
        <v>0</v>
      </c>
      <c r="BL424" s="19" t="s">
        <v>1193</v>
      </c>
      <c r="BM424" s="226" t="s">
        <v>6978</v>
      </c>
    </row>
    <row r="425" s="2" customFormat="1">
      <c r="A425" s="40"/>
      <c r="B425" s="41"/>
      <c r="C425" s="42"/>
      <c r="D425" s="228" t="s">
        <v>189</v>
      </c>
      <c r="E425" s="42"/>
      <c r="F425" s="229" t="s">
        <v>6767</v>
      </c>
      <c r="G425" s="42"/>
      <c r="H425" s="42"/>
      <c r="I425" s="230"/>
      <c r="J425" s="42"/>
      <c r="K425" s="42"/>
      <c r="L425" s="46"/>
      <c r="M425" s="231"/>
      <c r="N425" s="232"/>
      <c r="O425" s="86"/>
      <c r="P425" s="86"/>
      <c r="Q425" s="86"/>
      <c r="R425" s="86"/>
      <c r="S425" s="86"/>
      <c r="T425" s="87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T425" s="19" t="s">
        <v>189</v>
      </c>
      <c r="AU425" s="19" t="s">
        <v>80</v>
      </c>
    </row>
    <row r="426" s="2" customFormat="1" ht="16.5" customHeight="1">
      <c r="A426" s="40"/>
      <c r="B426" s="41"/>
      <c r="C426" s="215" t="s">
        <v>1653</v>
      </c>
      <c r="D426" s="215" t="s">
        <v>182</v>
      </c>
      <c r="E426" s="216" t="s">
        <v>6768</v>
      </c>
      <c r="F426" s="217" t="s">
        <v>6769</v>
      </c>
      <c r="G426" s="218" t="s">
        <v>387</v>
      </c>
      <c r="H426" s="219">
        <v>1</v>
      </c>
      <c r="I426" s="220"/>
      <c r="J426" s="221">
        <f>ROUND(I426*H426,2)</f>
        <v>0</v>
      </c>
      <c r="K426" s="217" t="s">
        <v>19</v>
      </c>
      <c r="L426" s="46"/>
      <c r="M426" s="222" t="s">
        <v>19</v>
      </c>
      <c r="N426" s="223" t="s">
        <v>43</v>
      </c>
      <c r="O426" s="86"/>
      <c r="P426" s="224">
        <f>O426*H426</f>
        <v>0</v>
      </c>
      <c r="Q426" s="224">
        <v>0</v>
      </c>
      <c r="R426" s="224">
        <f>Q426*H426</f>
        <v>0</v>
      </c>
      <c r="S426" s="224">
        <v>0</v>
      </c>
      <c r="T426" s="225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6" t="s">
        <v>1193</v>
      </c>
      <c r="AT426" s="226" t="s">
        <v>182</v>
      </c>
      <c r="AU426" s="226" t="s">
        <v>80</v>
      </c>
      <c r="AY426" s="19" t="s">
        <v>180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19" t="s">
        <v>80</v>
      </c>
      <c r="BK426" s="227">
        <f>ROUND(I426*H426,2)</f>
        <v>0</v>
      </c>
      <c r="BL426" s="19" t="s">
        <v>1193</v>
      </c>
      <c r="BM426" s="226" t="s">
        <v>6979</v>
      </c>
    </row>
    <row r="427" s="2" customFormat="1">
      <c r="A427" s="40"/>
      <c r="B427" s="41"/>
      <c r="C427" s="42"/>
      <c r="D427" s="228" t="s">
        <v>189</v>
      </c>
      <c r="E427" s="42"/>
      <c r="F427" s="229" t="s">
        <v>6771</v>
      </c>
      <c r="G427" s="42"/>
      <c r="H427" s="42"/>
      <c r="I427" s="230"/>
      <c r="J427" s="42"/>
      <c r="K427" s="42"/>
      <c r="L427" s="46"/>
      <c r="M427" s="231"/>
      <c r="N427" s="232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189</v>
      </c>
      <c r="AU427" s="19" t="s">
        <v>80</v>
      </c>
    </row>
    <row r="428" s="2" customFormat="1" ht="16.5" customHeight="1">
      <c r="A428" s="40"/>
      <c r="B428" s="41"/>
      <c r="C428" s="215" t="s">
        <v>1674</v>
      </c>
      <c r="D428" s="215" t="s">
        <v>182</v>
      </c>
      <c r="E428" s="216" t="s">
        <v>6772</v>
      </c>
      <c r="F428" s="217" t="s">
        <v>6773</v>
      </c>
      <c r="G428" s="218" t="s">
        <v>235</v>
      </c>
      <c r="H428" s="219">
        <v>0.5</v>
      </c>
      <c r="I428" s="220"/>
      <c r="J428" s="221">
        <f>ROUND(I428*H428,2)</f>
        <v>0</v>
      </c>
      <c r="K428" s="217" t="s">
        <v>19</v>
      </c>
      <c r="L428" s="46"/>
      <c r="M428" s="222" t="s">
        <v>19</v>
      </c>
      <c r="N428" s="223" t="s">
        <v>43</v>
      </c>
      <c r="O428" s="86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1193</v>
      </c>
      <c r="AT428" s="226" t="s">
        <v>182</v>
      </c>
      <c r="AU428" s="226" t="s">
        <v>80</v>
      </c>
      <c r="AY428" s="19" t="s">
        <v>180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80</v>
      </c>
      <c r="BK428" s="227">
        <f>ROUND(I428*H428,2)</f>
        <v>0</v>
      </c>
      <c r="BL428" s="19" t="s">
        <v>1193</v>
      </c>
      <c r="BM428" s="226" t="s">
        <v>6980</v>
      </c>
    </row>
    <row r="429" s="2" customFormat="1">
      <c r="A429" s="40"/>
      <c r="B429" s="41"/>
      <c r="C429" s="42"/>
      <c r="D429" s="228" t="s">
        <v>189</v>
      </c>
      <c r="E429" s="42"/>
      <c r="F429" s="229" t="s">
        <v>6773</v>
      </c>
      <c r="G429" s="42"/>
      <c r="H429" s="42"/>
      <c r="I429" s="230"/>
      <c r="J429" s="42"/>
      <c r="K429" s="42"/>
      <c r="L429" s="46"/>
      <c r="M429" s="231"/>
      <c r="N429" s="232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189</v>
      </c>
      <c r="AU429" s="19" t="s">
        <v>80</v>
      </c>
    </row>
    <row r="430" s="2" customFormat="1" ht="16.5" customHeight="1">
      <c r="A430" s="40"/>
      <c r="B430" s="41"/>
      <c r="C430" s="215" t="s">
        <v>1690</v>
      </c>
      <c r="D430" s="215" t="s">
        <v>182</v>
      </c>
      <c r="E430" s="216" t="s">
        <v>6775</v>
      </c>
      <c r="F430" s="217" t="s">
        <v>6776</v>
      </c>
      <c r="G430" s="218" t="s">
        <v>387</v>
      </c>
      <c r="H430" s="219">
        <v>5</v>
      </c>
      <c r="I430" s="220"/>
      <c r="J430" s="221">
        <f>ROUND(I430*H430,2)</f>
        <v>0</v>
      </c>
      <c r="K430" s="217" t="s">
        <v>19</v>
      </c>
      <c r="L430" s="46"/>
      <c r="M430" s="222" t="s">
        <v>19</v>
      </c>
      <c r="N430" s="223" t="s">
        <v>43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1193</v>
      </c>
      <c r="AT430" s="226" t="s">
        <v>182</v>
      </c>
      <c r="AU430" s="226" t="s">
        <v>80</v>
      </c>
      <c r="AY430" s="19" t="s">
        <v>180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80</v>
      </c>
      <c r="BK430" s="227">
        <f>ROUND(I430*H430,2)</f>
        <v>0</v>
      </c>
      <c r="BL430" s="19" t="s">
        <v>1193</v>
      </c>
      <c r="BM430" s="226" t="s">
        <v>6981</v>
      </c>
    </row>
    <row r="431" s="2" customFormat="1">
      <c r="A431" s="40"/>
      <c r="B431" s="41"/>
      <c r="C431" s="42"/>
      <c r="D431" s="228" t="s">
        <v>189</v>
      </c>
      <c r="E431" s="42"/>
      <c r="F431" s="229" t="s">
        <v>6776</v>
      </c>
      <c r="G431" s="42"/>
      <c r="H431" s="42"/>
      <c r="I431" s="230"/>
      <c r="J431" s="42"/>
      <c r="K431" s="42"/>
      <c r="L431" s="46"/>
      <c r="M431" s="231"/>
      <c r="N431" s="232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189</v>
      </c>
      <c r="AU431" s="19" t="s">
        <v>80</v>
      </c>
    </row>
    <row r="432" s="2" customFormat="1" ht="16.5" customHeight="1">
      <c r="A432" s="40"/>
      <c r="B432" s="41"/>
      <c r="C432" s="215" t="s">
        <v>1703</v>
      </c>
      <c r="D432" s="215" t="s">
        <v>182</v>
      </c>
      <c r="E432" s="216" t="s">
        <v>6778</v>
      </c>
      <c r="F432" s="217" t="s">
        <v>6779</v>
      </c>
      <c r="G432" s="218" t="s">
        <v>387</v>
      </c>
      <c r="H432" s="219">
        <v>1</v>
      </c>
      <c r="I432" s="220"/>
      <c r="J432" s="221">
        <f>ROUND(I432*H432,2)</f>
        <v>0</v>
      </c>
      <c r="K432" s="217" t="s">
        <v>19</v>
      </c>
      <c r="L432" s="46"/>
      <c r="M432" s="222" t="s">
        <v>19</v>
      </c>
      <c r="N432" s="223" t="s">
        <v>43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1193</v>
      </c>
      <c r="AT432" s="226" t="s">
        <v>182</v>
      </c>
      <c r="AU432" s="226" t="s">
        <v>80</v>
      </c>
      <c r="AY432" s="19" t="s">
        <v>180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80</v>
      </c>
      <c r="BK432" s="227">
        <f>ROUND(I432*H432,2)</f>
        <v>0</v>
      </c>
      <c r="BL432" s="19" t="s">
        <v>1193</v>
      </c>
      <c r="BM432" s="226" t="s">
        <v>6982</v>
      </c>
    </row>
    <row r="433" s="2" customFormat="1">
      <c r="A433" s="40"/>
      <c r="B433" s="41"/>
      <c r="C433" s="42"/>
      <c r="D433" s="228" t="s">
        <v>189</v>
      </c>
      <c r="E433" s="42"/>
      <c r="F433" s="229" t="s">
        <v>6779</v>
      </c>
      <c r="G433" s="42"/>
      <c r="H433" s="42"/>
      <c r="I433" s="230"/>
      <c r="J433" s="42"/>
      <c r="K433" s="42"/>
      <c r="L433" s="46"/>
      <c r="M433" s="231"/>
      <c r="N433" s="232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189</v>
      </c>
      <c r="AU433" s="19" t="s">
        <v>80</v>
      </c>
    </row>
    <row r="434" s="2" customFormat="1" ht="16.5" customHeight="1">
      <c r="A434" s="40"/>
      <c r="B434" s="41"/>
      <c r="C434" s="215" t="s">
        <v>1709</v>
      </c>
      <c r="D434" s="215" t="s">
        <v>182</v>
      </c>
      <c r="E434" s="216" t="s">
        <v>6781</v>
      </c>
      <c r="F434" s="217" t="s">
        <v>6782</v>
      </c>
      <c r="G434" s="218" t="s">
        <v>3685</v>
      </c>
      <c r="H434" s="219">
        <v>1</v>
      </c>
      <c r="I434" s="220"/>
      <c r="J434" s="221">
        <f>ROUND(I434*H434,2)</f>
        <v>0</v>
      </c>
      <c r="K434" s="217" t="s">
        <v>19</v>
      </c>
      <c r="L434" s="46"/>
      <c r="M434" s="222" t="s">
        <v>19</v>
      </c>
      <c r="N434" s="223" t="s">
        <v>43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1193</v>
      </c>
      <c r="AT434" s="226" t="s">
        <v>182</v>
      </c>
      <c r="AU434" s="226" t="s">
        <v>80</v>
      </c>
      <c r="AY434" s="19" t="s">
        <v>180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1193</v>
      </c>
      <c r="BM434" s="226" t="s">
        <v>6983</v>
      </c>
    </row>
    <row r="435" s="2" customFormat="1">
      <c r="A435" s="40"/>
      <c r="B435" s="41"/>
      <c r="C435" s="42"/>
      <c r="D435" s="228" t="s">
        <v>189</v>
      </c>
      <c r="E435" s="42"/>
      <c r="F435" s="229" t="s">
        <v>6782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189</v>
      </c>
      <c r="AU435" s="19" t="s">
        <v>80</v>
      </c>
    </row>
    <row r="436" s="2" customFormat="1" ht="16.5" customHeight="1">
      <c r="A436" s="40"/>
      <c r="B436" s="41"/>
      <c r="C436" s="215" t="s">
        <v>1611</v>
      </c>
      <c r="D436" s="215" t="s">
        <v>182</v>
      </c>
      <c r="E436" s="216" t="s">
        <v>6821</v>
      </c>
      <c r="F436" s="217" t="s">
        <v>6822</v>
      </c>
      <c r="G436" s="218" t="s">
        <v>387</v>
      </c>
      <c r="H436" s="219">
        <v>1</v>
      </c>
      <c r="I436" s="220"/>
      <c r="J436" s="221">
        <f>ROUND(I436*H436,2)</f>
        <v>0</v>
      </c>
      <c r="K436" s="217" t="s">
        <v>19</v>
      </c>
      <c r="L436" s="46"/>
      <c r="M436" s="222" t="s">
        <v>19</v>
      </c>
      <c r="N436" s="223" t="s">
        <v>43</v>
      </c>
      <c r="O436" s="86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1193</v>
      </c>
      <c r="AT436" s="226" t="s">
        <v>182</v>
      </c>
      <c r="AU436" s="226" t="s">
        <v>80</v>
      </c>
      <c r="AY436" s="19" t="s">
        <v>180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80</v>
      </c>
      <c r="BK436" s="227">
        <f>ROUND(I436*H436,2)</f>
        <v>0</v>
      </c>
      <c r="BL436" s="19" t="s">
        <v>1193</v>
      </c>
      <c r="BM436" s="226" t="s">
        <v>6984</v>
      </c>
    </row>
    <row r="437" s="2" customFormat="1">
      <c r="A437" s="40"/>
      <c r="B437" s="41"/>
      <c r="C437" s="42"/>
      <c r="D437" s="228" t="s">
        <v>189</v>
      </c>
      <c r="E437" s="42"/>
      <c r="F437" s="229" t="s">
        <v>6824</v>
      </c>
      <c r="G437" s="42"/>
      <c r="H437" s="42"/>
      <c r="I437" s="230"/>
      <c r="J437" s="42"/>
      <c r="K437" s="42"/>
      <c r="L437" s="46"/>
      <c r="M437" s="231"/>
      <c r="N437" s="232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189</v>
      </c>
      <c r="AU437" s="19" t="s">
        <v>80</v>
      </c>
    </row>
    <row r="438" s="2" customFormat="1" ht="16.5" customHeight="1">
      <c r="A438" s="40"/>
      <c r="B438" s="41"/>
      <c r="C438" s="215" t="s">
        <v>1664</v>
      </c>
      <c r="D438" s="215" t="s">
        <v>182</v>
      </c>
      <c r="E438" s="216" t="s">
        <v>6833</v>
      </c>
      <c r="F438" s="217" t="s">
        <v>6834</v>
      </c>
      <c r="G438" s="218" t="s">
        <v>387</v>
      </c>
      <c r="H438" s="219">
        <v>3</v>
      </c>
      <c r="I438" s="220"/>
      <c r="J438" s="221">
        <f>ROUND(I438*H438,2)</f>
        <v>0</v>
      </c>
      <c r="K438" s="217" t="s">
        <v>19</v>
      </c>
      <c r="L438" s="46"/>
      <c r="M438" s="222" t="s">
        <v>19</v>
      </c>
      <c r="N438" s="223" t="s">
        <v>43</v>
      </c>
      <c r="O438" s="86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1193</v>
      </c>
      <c r="AT438" s="226" t="s">
        <v>182</v>
      </c>
      <c r="AU438" s="226" t="s">
        <v>80</v>
      </c>
      <c r="AY438" s="19" t="s">
        <v>180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80</v>
      </c>
      <c r="BK438" s="227">
        <f>ROUND(I438*H438,2)</f>
        <v>0</v>
      </c>
      <c r="BL438" s="19" t="s">
        <v>1193</v>
      </c>
      <c r="BM438" s="226" t="s">
        <v>6985</v>
      </c>
    </row>
    <row r="439" s="2" customFormat="1">
      <c r="A439" s="40"/>
      <c r="B439" s="41"/>
      <c r="C439" s="42"/>
      <c r="D439" s="228" t="s">
        <v>189</v>
      </c>
      <c r="E439" s="42"/>
      <c r="F439" s="229" t="s">
        <v>6836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189</v>
      </c>
      <c r="AU439" s="19" t="s">
        <v>80</v>
      </c>
    </row>
    <row r="440" s="2" customFormat="1" ht="16.5" customHeight="1">
      <c r="A440" s="40"/>
      <c r="B440" s="41"/>
      <c r="C440" s="215" t="s">
        <v>1639</v>
      </c>
      <c r="D440" s="215" t="s">
        <v>182</v>
      </c>
      <c r="E440" s="216" t="s">
        <v>6986</v>
      </c>
      <c r="F440" s="217" t="s">
        <v>6987</v>
      </c>
      <c r="G440" s="218" t="s">
        <v>387</v>
      </c>
      <c r="H440" s="219">
        <v>1</v>
      </c>
      <c r="I440" s="220"/>
      <c r="J440" s="221">
        <f>ROUND(I440*H440,2)</f>
        <v>0</v>
      </c>
      <c r="K440" s="217" t="s">
        <v>19</v>
      </c>
      <c r="L440" s="46"/>
      <c r="M440" s="222" t="s">
        <v>19</v>
      </c>
      <c r="N440" s="223" t="s">
        <v>43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1193</v>
      </c>
      <c r="AT440" s="226" t="s">
        <v>182</v>
      </c>
      <c r="AU440" s="226" t="s">
        <v>80</v>
      </c>
      <c r="AY440" s="19" t="s">
        <v>180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1193</v>
      </c>
      <c r="BM440" s="226" t="s">
        <v>6988</v>
      </c>
    </row>
    <row r="441" s="2" customFormat="1">
      <c r="A441" s="40"/>
      <c r="B441" s="41"/>
      <c r="C441" s="42"/>
      <c r="D441" s="228" t="s">
        <v>189</v>
      </c>
      <c r="E441" s="42"/>
      <c r="F441" s="229" t="s">
        <v>6989</v>
      </c>
      <c r="G441" s="42"/>
      <c r="H441" s="42"/>
      <c r="I441" s="230"/>
      <c r="J441" s="42"/>
      <c r="K441" s="42"/>
      <c r="L441" s="46"/>
      <c r="M441" s="231"/>
      <c r="N441" s="232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189</v>
      </c>
      <c r="AU441" s="19" t="s">
        <v>80</v>
      </c>
    </row>
    <row r="442" s="2" customFormat="1" ht="16.5" customHeight="1">
      <c r="A442" s="40"/>
      <c r="B442" s="41"/>
      <c r="C442" s="215" t="s">
        <v>1715</v>
      </c>
      <c r="D442" s="215" t="s">
        <v>182</v>
      </c>
      <c r="E442" s="216" t="s">
        <v>6990</v>
      </c>
      <c r="F442" s="217" t="s">
        <v>6785</v>
      </c>
      <c r="G442" s="218" t="s">
        <v>3347</v>
      </c>
      <c r="H442" s="293"/>
      <c r="I442" s="220"/>
      <c r="J442" s="221">
        <f>ROUND(I442*H442,2)</f>
        <v>0</v>
      </c>
      <c r="K442" s="217" t="s">
        <v>19</v>
      </c>
      <c r="L442" s="46"/>
      <c r="M442" s="222" t="s">
        <v>19</v>
      </c>
      <c r="N442" s="223" t="s">
        <v>43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1193</v>
      </c>
      <c r="AT442" s="226" t="s">
        <v>182</v>
      </c>
      <c r="AU442" s="226" t="s">
        <v>80</v>
      </c>
      <c r="AY442" s="19" t="s">
        <v>180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80</v>
      </c>
      <c r="BK442" s="227">
        <f>ROUND(I442*H442,2)</f>
        <v>0</v>
      </c>
      <c r="BL442" s="19" t="s">
        <v>1193</v>
      </c>
      <c r="BM442" s="226" t="s">
        <v>6991</v>
      </c>
    </row>
    <row r="443" s="2" customFormat="1">
      <c r="A443" s="40"/>
      <c r="B443" s="41"/>
      <c r="C443" s="42"/>
      <c r="D443" s="228" t="s">
        <v>189</v>
      </c>
      <c r="E443" s="42"/>
      <c r="F443" s="229" t="s">
        <v>6785</v>
      </c>
      <c r="G443" s="42"/>
      <c r="H443" s="42"/>
      <c r="I443" s="230"/>
      <c r="J443" s="42"/>
      <c r="K443" s="42"/>
      <c r="L443" s="46"/>
      <c r="M443" s="231"/>
      <c r="N443" s="232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189</v>
      </c>
      <c r="AU443" s="19" t="s">
        <v>80</v>
      </c>
    </row>
    <row r="444" s="12" customFormat="1" ht="25.92" customHeight="1">
      <c r="A444" s="12"/>
      <c r="B444" s="199"/>
      <c r="C444" s="200"/>
      <c r="D444" s="201" t="s">
        <v>71</v>
      </c>
      <c r="E444" s="202" t="s">
        <v>6992</v>
      </c>
      <c r="F444" s="202" t="s">
        <v>6993</v>
      </c>
      <c r="G444" s="200"/>
      <c r="H444" s="200"/>
      <c r="I444" s="203"/>
      <c r="J444" s="204">
        <f>BK444</f>
        <v>0</v>
      </c>
      <c r="K444" s="200"/>
      <c r="L444" s="205"/>
      <c r="M444" s="206"/>
      <c r="N444" s="207"/>
      <c r="O444" s="207"/>
      <c r="P444" s="208">
        <f>SUM(P445:P468)</f>
        <v>0</v>
      </c>
      <c r="Q444" s="207"/>
      <c r="R444" s="208">
        <f>SUM(R445:R468)</f>
        <v>0</v>
      </c>
      <c r="S444" s="207"/>
      <c r="T444" s="209">
        <f>SUM(T445:T468)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0" t="s">
        <v>80</v>
      </c>
      <c r="AT444" s="211" t="s">
        <v>71</v>
      </c>
      <c r="AU444" s="211" t="s">
        <v>72</v>
      </c>
      <c r="AY444" s="210" t="s">
        <v>180</v>
      </c>
      <c r="BK444" s="212">
        <f>SUM(BK445:BK468)</f>
        <v>0</v>
      </c>
    </row>
    <row r="445" s="2" customFormat="1" ht="16.5" customHeight="1">
      <c r="A445" s="40"/>
      <c r="B445" s="41"/>
      <c r="C445" s="215" t="s">
        <v>1474</v>
      </c>
      <c r="D445" s="215" t="s">
        <v>182</v>
      </c>
      <c r="E445" s="216" t="s">
        <v>6746</v>
      </c>
      <c r="F445" s="217" t="s">
        <v>6747</v>
      </c>
      <c r="G445" s="218" t="s">
        <v>387</v>
      </c>
      <c r="H445" s="219">
        <v>1</v>
      </c>
      <c r="I445" s="220"/>
      <c r="J445" s="221">
        <f>ROUND(I445*H445,2)</f>
        <v>0</v>
      </c>
      <c r="K445" s="217" t="s">
        <v>19</v>
      </c>
      <c r="L445" s="46"/>
      <c r="M445" s="222" t="s">
        <v>19</v>
      </c>
      <c r="N445" s="223" t="s">
        <v>43</v>
      </c>
      <c r="O445" s="86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1193</v>
      </c>
      <c r="AT445" s="226" t="s">
        <v>182</v>
      </c>
      <c r="AU445" s="226" t="s">
        <v>80</v>
      </c>
      <c r="AY445" s="19" t="s">
        <v>180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1193</v>
      </c>
      <c r="BM445" s="226" t="s">
        <v>6994</v>
      </c>
    </row>
    <row r="446" s="2" customFormat="1">
      <c r="A446" s="40"/>
      <c r="B446" s="41"/>
      <c r="C446" s="42"/>
      <c r="D446" s="228" t="s">
        <v>189</v>
      </c>
      <c r="E446" s="42"/>
      <c r="F446" s="229" t="s">
        <v>6747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189</v>
      </c>
      <c r="AU446" s="19" t="s">
        <v>80</v>
      </c>
    </row>
    <row r="447" s="2" customFormat="1" ht="16.5" customHeight="1">
      <c r="A447" s="40"/>
      <c r="B447" s="41"/>
      <c r="C447" s="215" t="s">
        <v>1486</v>
      </c>
      <c r="D447" s="215" t="s">
        <v>182</v>
      </c>
      <c r="E447" s="216" t="s">
        <v>6749</v>
      </c>
      <c r="F447" s="217" t="s">
        <v>6750</v>
      </c>
      <c r="G447" s="218" t="s">
        <v>387</v>
      </c>
      <c r="H447" s="219">
        <v>1</v>
      </c>
      <c r="I447" s="220"/>
      <c r="J447" s="221">
        <f>ROUND(I447*H447,2)</f>
        <v>0</v>
      </c>
      <c r="K447" s="217" t="s">
        <v>19</v>
      </c>
      <c r="L447" s="46"/>
      <c r="M447" s="222" t="s">
        <v>19</v>
      </c>
      <c r="N447" s="223" t="s">
        <v>43</v>
      </c>
      <c r="O447" s="86"/>
      <c r="P447" s="224">
        <f>O447*H447</f>
        <v>0</v>
      </c>
      <c r="Q447" s="224">
        <v>0</v>
      </c>
      <c r="R447" s="224">
        <f>Q447*H447</f>
        <v>0</v>
      </c>
      <c r="S447" s="224">
        <v>0</v>
      </c>
      <c r="T447" s="225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6" t="s">
        <v>1193</v>
      </c>
      <c r="AT447" s="226" t="s">
        <v>182</v>
      </c>
      <c r="AU447" s="226" t="s">
        <v>80</v>
      </c>
      <c r="AY447" s="19" t="s">
        <v>180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9" t="s">
        <v>80</v>
      </c>
      <c r="BK447" s="227">
        <f>ROUND(I447*H447,2)</f>
        <v>0</v>
      </c>
      <c r="BL447" s="19" t="s">
        <v>1193</v>
      </c>
      <c r="BM447" s="226" t="s">
        <v>6995</v>
      </c>
    </row>
    <row r="448" s="2" customFormat="1">
      <c r="A448" s="40"/>
      <c r="B448" s="41"/>
      <c r="C448" s="42"/>
      <c r="D448" s="228" t="s">
        <v>189</v>
      </c>
      <c r="E448" s="42"/>
      <c r="F448" s="229" t="s">
        <v>6752</v>
      </c>
      <c r="G448" s="42"/>
      <c r="H448" s="42"/>
      <c r="I448" s="230"/>
      <c r="J448" s="42"/>
      <c r="K448" s="42"/>
      <c r="L448" s="46"/>
      <c r="M448" s="231"/>
      <c r="N448" s="232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189</v>
      </c>
      <c r="AU448" s="19" t="s">
        <v>80</v>
      </c>
    </row>
    <row r="449" s="2" customFormat="1" ht="16.5" customHeight="1">
      <c r="A449" s="40"/>
      <c r="B449" s="41"/>
      <c r="C449" s="215" t="s">
        <v>1492</v>
      </c>
      <c r="D449" s="215" t="s">
        <v>182</v>
      </c>
      <c r="E449" s="216" t="s">
        <v>6753</v>
      </c>
      <c r="F449" s="217" t="s">
        <v>6754</v>
      </c>
      <c r="G449" s="218" t="s">
        <v>387</v>
      </c>
      <c r="H449" s="219">
        <v>1</v>
      </c>
      <c r="I449" s="220"/>
      <c r="J449" s="221">
        <f>ROUND(I449*H449,2)</f>
        <v>0</v>
      </c>
      <c r="K449" s="217" t="s">
        <v>19</v>
      </c>
      <c r="L449" s="46"/>
      <c r="M449" s="222" t="s">
        <v>19</v>
      </c>
      <c r="N449" s="223" t="s">
        <v>43</v>
      </c>
      <c r="O449" s="86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6" t="s">
        <v>1193</v>
      </c>
      <c r="AT449" s="226" t="s">
        <v>182</v>
      </c>
      <c r="AU449" s="226" t="s">
        <v>80</v>
      </c>
      <c r="AY449" s="19" t="s">
        <v>180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9" t="s">
        <v>80</v>
      </c>
      <c r="BK449" s="227">
        <f>ROUND(I449*H449,2)</f>
        <v>0</v>
      </c>
      <c r="BL449" s="19" t="s">
        <v>1193</v>
      </c>
      <c r="BM449" s="226" t="s">
        <v>6996</v>
      </c>
    </row>
    <row r="450" s="2" customFormat="1">
      <c r="A450" s="40"/>
      <c r="B450" s="41"/>
      <c r="C450" s="42"/>
      <c r="D450" s="228" t="s">
        <v>189</v>
      </c>
      <c r="E450" s="42"/>
      <c r="F450" s="229" t="s">
        <v>6754</v>
      </c>
      <c r="G450" s="42"/>
      <c r="H450" s="42"/>
      <c r="I450" s="230"/>
      <c r="J450" s="42"/>
      <c r="K450" s="42"/>
      <c r="L450" s="46"/>
      <c r="M450" s="231"/>
      <c r="N450" s="232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189</v>
      </c>
      <c r="AU450" s="19" t="s">
        <v>80</v>
      </c>
    </row>
    <row r="451" s="2" customFormat="1" ht="16.5" customHeight="1">
      <c r="A451" s="40"/>
      <c r="B451" s="41"/>
      <c r="C451" s="215" t="s">
        <v>1500</v>
      </c>
      <c r="D451" s="215" t="s">
        <v>182</v>
      </c>
      <c r="E451" s="216" t="s">
        <v>6756</v>
      </c>
      <c r="F451" s="217" t="s">
        <v>6757</v>
      </c>
      <c r="G451" s="218" t="s">
        <v>387</v>
      </c>
      <c r="H451" s="219">
        <v>1</v>
      </c>
      <c r="I451" s="220"/>
      <c r="J451" s="221">
        <f>ROUND(I451*H451,2)</f>
        <v>0</v>
      </c>
      <c r="K451" s="217" t="s">
        <v>19</v>
      </c>
      <c r="L451" s="46"/>
      <c r="M451" s="222" t="s">
        <v>19</v>
      </c>
      <c r="N451" s="223" t="s">
        <v>43</v>
      </c>
      <c r="O451" s="86"/>
      <c r="P451" s="224">
        <f>O451*H451</f>
        <v>0</v>
      </c>
      <c r="Q451" s="224">
        <v>0</v>
      </c>
      <c r="R451" s="224">
        <f>Q451*H451</f>
        <v>0</v>
      </c>
      <c r="S451" s="224">
        <v>0</v>
      </c>
      <c r="T451" s="225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6" t="s">
        <v>1193</v>
      </c>
      <c r="AT451" s="226" t="s">
        <v>182</v>
      </c>
      <c r="AU451" s="226" t="s">
        <v>80</v>
      </c>
      <c r="AY451" s="19" t="s">
        <v>180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9" t="s">
        <v>80</v>
      </c>
      <c r="BK451" s="227">
        <f>ROUND(I451*H451,2)</f>
        <v>0</v>
      </c>
      <c r="BL451" s="19" t="s">
        <v>1193</v>
      </c>
      <c r="BM451" s="226" t="s">
        <v>6997</v>
      </c>
    </row>
    <row r="452" s="2" customFormat="1">
      <c r="A452" s="40"/>
      <c r="B452" s="41"/>
      <c r="C452" s="42"/>
      <c r="D452" s="228" t="s">
        <v>189</v>
      </c>
      <c r="E452" s="42"/>
      <c r="F452" s="229" t="s">
        <v>6759</v>
      </c>
      <c r="G452" s="42"/>
      <c r="H452" s="42"/>
      <c r="I452" s="230"/>
      <c r="J452" s="42"/>
      <c r="K452" s="42"/>
      <c r="L452" s="46"/>
      <c r="M452" s="231"/>
      <c r="N452" s="232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189</v>
      </c>
      <c r="AU452" s="19" t="s">
        <v>80</v>
      </c>
    </row>
    <row r="453" s="2" customFormat="1" ht="16.5" customHeight="1">
      <c r="A453" s="40"/>
      <c r="B453" s="41"/>
      <c r="C453" s="215" t="s">
        <v>1506</v>
      </c>
      <c r="D453" s="215" t="s">
        <v>182</v>
      </c>
      <c r="E453" s="216" t="s">
        <v>6760</v>
      </c>
      <c r="F453" s="217" t="s">
        <v>6761</v>
      </c>
      <c r="G453" s="218" t="s">
        <v>387</v>
      </c>
      <c r="H453" s="219">
        <v>4</v>
      </c>
      <c r="I453" s="220"/>
      <c r="J453" s="221">
        <f>ROUND(I453*H453,2)</f>
        <v>0</v>
      </c>
      <c r="K453" s="217" t="s">
        <v>19</v>
      </c>
      <c r="L453" s="46"/>
      <c r="M453" s="222" t="s">
        <v>19</v>
      </c>
      <c r="N453" s="223" t="s">
        <v>43</v>
      </c>
      <c r="O453" s="86"/>
      <c r="P453" s="224">
        <f>O453*H453</f>
        <v>0</v>
      </c>
      <c r="Q453" s="224">
        <v>0</v>
      </c>
      <c r="R453" s="224">
        <f>Q453*H453</f>
        <v>0</v>
      </c>
      <c r="S453" s="224">
        <v>0</v>
      </c>
      <c r="T453" s="225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6" t="s">
        <v>1193</v>
      </c>
      <c r="AT453" s="226" t="s">
        <v>182</v>
      </c>
      <c r="AU453" s="226" t="s">
        <v>80</v>
      </c>
      <c r="AY453" s="19" t="s">
        <v>180</v>
      </c>
      <c r="BE453" s="227">
        <f>IF(N453="základní",J453,0)</f>
        <v>0</v>
      </c>
      <c r="BF453" s="227">
        <f>IF(N453="snížená",J453,0)</f>
        <v>0</v>
      </c>
      <c r="BG453" s="227">
        <f>IF(N453="zákl. přenesená",J453,0)</f>
        <v>0</v>
      </c>
      <c r="BH453" s="227">
        <f>IF(N453="sníž. přenesená",J453,0)</f>
        <v>0</v>
      </c>
      <c r="BI453" s="227">
        <f>IF(N453="nulová",J453,0)</f>
        <v>0</v>
      </c>
      <c r="BJ453" s="19" t="s">
        <v>80</v>
      </c>
      <c r="BK453" s="227">
        <f>ROUND(I453*H453,2)</f>
        <v>0</v>
      </c>
      <c r="BL453" s="19" t="s">
        <v>1193</v>
      </c>
      <c r="BM453" s="226" t="s">
        <v>6998</v>
      </c>
    </row>
    <row r="454" s="2" customFormat="1">
      <c r="A454" s="40"/>
      <c r="B454" s="41"/>
      <c r="C454" s="42"/>
      <c r="D454" s="228" t="s">
        <v>189</v>
      </c>
      <c r="E454" s="42"/>
      <c r="F454" s="229" t="s">
        <v>6763</v>
      </c>
      <c r="G454" s="42"/>
      <c r="H454" s="42"/>
      <c r="I454" s="230"/>
      <c r="J454" s="42"/>
      <c r="K454" s="42"/>
      <c r="L454" s="46"/>
      <c r="M454" s="231"/>
      <c r="N454" s="232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189</v>
      </c>
      <c r="AU454" s="19" t="s">
        <v>80</v>
      </c>
    </row>
    <row r="455" s="2" customFormat="1" ht="24.15" customHeight="1">
      <c r="A455" s="40"/>
      <c r="B455" s="41"/>
      <c r="C455" s="215" t="s">
        <v>1512</v>
      </c>
      <c r="D455" s="215" t="s">
        <v>182</v>
      </c>
      <c r="E455" s="216" t="s">
        <v>6764</v>
      </c>
      <c r="F455" s="217" t="s">
        <v>6765</v>
      </c>
      <c r="G455" s="218" t="s">
        <v>387</v>
      </c>
      <c r="H455" s="219">
        <v>1</v>
      </c>
      <c r="I455" s="220"/>
      <c r="J455" s="221">
        <f>ROUND(I455*H455,2)</f>
        <v>0</v>
      </c>
      <c r="K455" s="217" t="s">
        <v>19</v>
      </c>
      <c r="L455" s="46"/>
      <c r="M455" s="222" t="s">
        <v>19</v>
      </c>
      <c r="N455" s="223" t="s">
        <v>43</v>
      </c>
      <c r="O455" s="86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6" t="s">
        <v>1193</v>
      </c>
      <c r="AT455" s="226" t="s">
        <v>182</v>
      </c>
      <c r="AU455" s="226" t="s">
        <v>80</v>
      </c>
      <c r="AY455" s="19" t="s">
        <v>180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9" t="s">
        <v>80</v>
      </c>
      <c r="BK455" s="227">
        <f>ROUND(I455*H455,2)</f>
        <v>0</v>
      </c>
      <c r="BL455" s="19" t="s">
        <v>1193</v>
      </c>
      <c r="BM455" s="226" t="s">
        <v>6999</v>
      </c>
    </row>
    <row r="456" s="2" customFormat="1">
      <c r="A456" s="40"/>
      <c r="B456" s="41"/>
      <c r="C456" s="42"/>
      <c r="D456" s="228" t="s">
        <v>189</v>
      </c>
      <c r="E456" s="42"/>
      <c r="F456" s="229" t="s">
        <v>6767</v>
      </c>
      <c r="G456" s="42"/>
      <c r="H456" s="42"/>
      <c r="I456" s="230"/>
      <c r="J456" s="42"/>
      <c r="K456" s="42"/>
      <c r="L456" s="46"/>
      <c r="M456" s="231"/>
      <c r="N456" s="232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189</v>
      </c>
      <c r="AU456" s="19" t="s">
        <v>80</v>
      </c>
    </row>
    <row r="457" s="2" customFormat="1" ht="16.5" customHeight="1">
      <c r="A457" s="40"/>
      <c r="B457" s="41"/>
      <c r="C457" s="215" t="s">
        <v>1529</v>
      </c>
      <c r="D457" s="215" t="s">
        <v>182</v>
      </c>
      <c r="E457" s="216" t="s">
        <v>6768</v>
      </c>
      <c r="F457" s="217" t="s">
        <v>6769</v>
      </c>
      <c r="G457" s="218" t="s">
        <v>387</v>
      </c>
      <c r="H457" s="219">
        <v>1</v>
      </c>
      <c r="I457" s="220"/>
      <c r="J457" s="221">
        <f>ROUND(I457*H457,2)</f>
        <v>0</v>
      </c>
      <c r="K457" s="217" t="s">
        <v>19</v>
      </c>
      <c r="L457" s="46"/>
      <c r="M457" s="222" t="s">
        <v>19</v>
      </c>
      <c r="N457" s="223" t="s">
        <v>43</v>
      </c>
      <c r="O457" s="86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6" t="s">
        <v>1193</v>
      </c>
      <c r="AT457" s="226" t="s">
        <v>182</v>
      </c>
      <c r="AU457" s="226" t="s">
        <v>80</v>
      </c>
      <c r="AY457" s="19" t="s">
        <v>180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9" t="s">
        <v>80</v>
      </c>
      <c r="BK457" s="227">
        <f>ROUND(I457*H457,2)</f>
        <v>0</v>
      </c>
      <c r="BL457" s="19" t="s">
        <v>1193</v>
      </c>
      <c r="BM457" s="226" t="s">
        <v>7000</v>
      </c>
    </row>
    <row r="458" s="2" customFormat="1">
      <c r="A458" s="40"/>
      <c r="B458" s="41"/>
      <c r="C458" s="42"/>
      <c r="D458" s="228" t="s">
        <v>189</v>
      </c>
      <c r="E458" s="42"/>
      <c r="F458" s="229" t="s">
        <v>6771</v>
      </c>
      <c r="G458" s="42"/>
      <c r="H458" s="42"/>
      <c r="I458" s="230"/>
      <c r="J458" s="42"/>
      <c r="K458" s="42"/>
      <c r="L458" s="46"/>
      <c r="M458" s="231"/>
      <c r="N458" s="232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189</v>
      </c>
      <c r="AU458" s="19" t="s">
        <v>80</v>
      </c>
    </row>
    <row r="459" s="2" customFormat="1" ht="16.5" customHeight="1">
      <c r="A459" s="40"/>
      <c r="B459" s="41"/>
      <c r="C459" s="215" t="s">
        <v>1539</v>
      </c>
      <c r="D459" s="215" t="s">
        <v>182</v>
      </c>
      <c r="E459" s="216" t="s">
        <v>6772</v>
      </c>
      <c r="F459" s="217" t="s">
        <v>6773</v>
      </c>
      <c r="G459" s="218" t="s">
        <v>235</v>
      </c>
      <c r="H459" s="219">
        <v>0.5</v>
      </c>
      <c r="I459" s="220"/>
      <c r="J459" s="221">
        <f>ROUND(I459*H459,2)</f>
        <v>0</v>
      </c>
      <c r="K459" s="217" t="s">
        <v>19</v>
      </c>
      <c r="L459" s="46"/>
      <c r="M459" s="222" t="s">
        <v>19</v>
      </c>
      <c r="N459" s="223" t="s">
        <v>43</v>
      </c>
      <c r="O459" s="86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6" t="s">
        <v>1193</v>
      </c>
      <c r="AT459" s="226" t="s">
        <v>182</v>
      </c>
      <c r="AU459" s="226" t="s">
        <v>80</v>
      </c>
      <c r="AY459" s="19" t="s">
        <v>180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9" t="s">
        <v>80</v>
      </c>
      <c r="BK459" s="227">
        <f>ROUND(I459*H459,2)</f>
        <v>0</v>
      </c>
      <c r="BL459" s="19" t="s">
        <v>1193</v>
      </c>
      <c r="BM459" s="226" t="s">
        <v>7001</v>
      </c>
    </row>
    <row r="460" s="2" customFormat="1">
      <c r="A460" s="40"/>
      <c r="B460" s="41"/>
      <c r="C460" s="42"/>
      <c r="D460" s="228" t="s">
        <v>189</v>
      </c>
      <c r="E460" s="42"/>
      <c r="F460" s="229" t="s">
        <v>6773</v>
      </c>
      <c r="G460" s="42"/>
      <c r="H460" s="42"/>
      <c r="I460" s="230"/>
      <c r="J460" s="42"/>
      <c r="K460" s="42"/>
      <c r="L460" s="46"/>
      <c r="M460" s="231"/>
      <c r="N460" s="232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189</v>
      </c>
      <c r="AU460" s="19" t="s">
        <v>80</v>
      </c>
    </row>
    <row r="461" s="2" customFormat="1" ht="16.5" customHeight="1">
      <c r="A461" s="40"/>
      <c r="B461" s="41"/>
      <c r="C461" s="215" t="s">
        <v>1548</v>
      </c>
      <c r="D461" s="215" t="s">
        <v>182</v>
      </c>
      <c r="E461" s="216" t="s">
        <v>6775</v>
      </c>
      <c r="F461" s="217" t="s">
        <v>6776</v>
      </c>
      <c r="G461" s="218" t="s">
        <v>387</v>
      </c>
      <c r="H461" s="219">
        <v>5</v>
      </c>
      <c r="I461" s="220"/>
      <c r="J461" s="221">
        <f>ROUND(I461*H461,2)</f>
        <v>0</v>
      </c>
      <c r="K461" s="217" t="s">
        <v>19</v>
      </c>
      <c r="L461" s="46"/>
      <c r="M461" s="222" t="s">
        <v>19</v>
      </c>
      <c r="N461" s="223" t="s">
        <v>43</v>
      </c>
      <c r="O461" s="86"/>
      <c r="P461" s="224">
        <f>O461*H461</f>
        <v>0</v>
      </c>
      <c r="Q461" s="224">
        <v>0</v>
      </c>
      <c r="R461" s="224">
        <f>Q461*H461</f>
        <v>0</v>
      </c>
      <c r="S461" s="224">
        <v>0</v>
      </c>
      <c r="T461" s="225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6" t="s">
        <v>1193</v>
      </c>
      <c r="AT461" s="226" t="s">
        <v>182</v>
      </c>
      <c r="AU461" s="226" t="s">
        <v>80</v>
      </c>
      <c r="AY461" s="19" t="s">
        <v>180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19" t="s">
        <v>80</v>
      </c>
      <c r="BK461" s="227">
        <f>ROUND(I461*H461,2)</f>
        <v>0</v>
      </c>
      <c r="BL461" s="19" t="s">
        <v>1193</v>
      </c>
      <c r="BM461" s="226" t="s">
        <v>7002</v>
      </c>
    </row>
    <row r="462" s="2" customFormat="1">
      <c r="A462" s="40"/>
      <c r="B462" s="41"/>
      <c r="C462" s="42"/>
      <c r="D462" s="228" t="s">
        <v>189</v>
      </c>
      <c r="E462" s="42"/>
      <c r="F462" s="229" t="s">
        <v>6776</v>
      </c>
      <c r="G462" s="42"/>
      <c r="H462" s="42"/>
      <c r="I462" s="230"/>
      <c r="J462" s="42"/>
      <c r="K462" s="42"/>
      <c r="L462" s="46"/>
      <c r="M462" s="231"/>
      <c r="N462" s="232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189</v>
      </c>
      <c r="AU462" s="19" t="s">
        <v>80</v>
      </c>
    </row>
    <row r="463" s="2" customFormat="1" ht="16.5" customHeight="1">
      <c r="A463" s="40"/>
      <c r="B463" s="41"/>
      <c r="C463" s="215" t="s">
        <v>1555</v>
      </c>
      <c r="D463" s="215" t="s">
        <v>182</v>
      </c>
      <c r="E463" s="216" t="s">
        <v>6778</v>
      </c>
      <c r="F463" s="217" t="s">
        <v>6779</v>
      </c>
      <c r="G463" s="218" t="s">
        <v>387</v>
      </c>
      <c r="H463" s="219">
        <v>1</v>
      </c>
      <c r="I463" s="220"/>
      <c r="J463" s="221">
        <f>ROUND(I463*H463,2)</f>
        <v>0</v>
      </c>
      <c r="K463" s="217" t="s">
        <v>19</v>
      </c>
      <c r="L463" s="46"/>
      <c r="M463" s="222" t="s">
        <v>19</v>
      </c>
      <c r="N463" s="223" t="s">
        <v>43</v>
      </c>
      <c r="O463" s="86"/>
      <c r="P463" s="224">
        <f>O463*H463</f>
        <v>0</v>
      </c>
      <c r="Q463" s="224">
        <v>0</v>
      </c>
      <c r="R463" s="224">
        <f>Q463*H463</f>
        <v>0</v>
      </c>
      <c r="S463" s="224">
        <v>0</v>
      </c>
      <c r="T463" s="225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26" t="s">
        <v>1193</v>
      </c>
      <c r="AT463" s="226" t="s">
        <v>182</v>
      </c>
      <c r="AU463" s="226" t="s">
        <v>80</v>
      </c>
      <c r="AY463" s="19" t="s">
        <v>180</v>
      </c>
      <c r="BE463" s="227">
        <f>IF(N463="základní",J463,0)</f>
        <v>0</v>
      </c>
      <c r="BF463" s="227">
        <f>IF(N463="snížená",J463,0)</f>
        <v>0</v>
      </c>
      <c r="BG463" s="227">
        <f>IF(N463="zákl. přenesená",J463,0)</f>
        <v>0</v>
      </c>
      <c r="BH463" s="227">
        <f>IF(N463="sníž. přenesená",J463,0)</f>
        <v>0</v>
      </c>
      <c r="BI463" s="227">
        <f>IF(N463="nulová",J463,0)</f>
        <v>0</v>
      </c>
      <c r="BJ463" s="19" t="s">
        <v>80</v>
      </c>
      <c r="BK463" s="227">
        <f>ROUND(I463*H463,2)</f>
        <v>0</v>
      </c>
      <c r="BL463" s="19" t="s">
        <v>1193</v>
      </c>
      <c r="BM463" s="226" t="s">
        <v>7003</v>
      </c>
    </row>
    <row r="464" s="2" customFormat="1">
      <c r="A464" s="40"/>
      <c r="B464" s="41"/>
      <c r="C464" s="42"/>
      <c r="D464" s="228" t="s">
        <v>189</v>
      </c>
      <c r="E464" s="42"/>
      <c r="F464" s="229" t="s">
        <v>6779</v>
      </c>
      <c r="G464" s="42"/>
      <c r="H464" s="42"/>
      <c r="I464" s="230"/>
      <c r="J464" s="42"/>
      <c r="K464" s="42"/>
      <c r="L464" s="46"/>
      <c r="M464" s="231"/>
      <c r="N464" s="232"/>
      <c r="O464" s="86"/>
      <c r="P464" s="86"/>
      <c r="Q464" s="86"/>
      <c r="R464" s="86"/>
      <c r="S464" s="86"/>
      <c r="T464" s="87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T464" s="19" t="s">
        <v>189</v>
      </c>
      <c r="AU464" s="19" t="s">
        <v>80</v>
      </c>
    </row>
    <row r="465" s="2" customFormat="1" ht="16.5" customHeight="1">
      <c r="A465" s="40"/>
      <c r="B465" s="41"/>
      <c r="C465" s="215" t="s">
        <v>1564</v>
      </c>
      <c r="D465" s="215" t="s">
        <v>182</v>
      </c>
      <c r="E465" s="216" t="s">
        <v>6781</v>
      </c>
      <c r="F465" s="217" t="s">
        <v>6782</v>
      </c>
      <c r="G465" s="218" t="s">
        <v>3685</v>
      </c>
      <c r="H465" s="219">
        <v>1</v>
      </c>
      <c r="I465" s="220"/>
      <c r="J465" s="221">
        <f>ROUND(I465*H465,2)</f>
        <v>0</v>
      </c>
      <c r="K465" s="217" t="s">
        <v>19</v>
      </c>
      <c r="L465" s="46"/>
      <c r="M465" s="222" t="s">
        <v>19</v>
      </c>
      <c r="N465" s="223" t="s">
        <v>43</v>
      </c>
      <c r="O465" s="86"/>
      <c r="P465" s="224">
        <f>O465*H465</f>
        <v>0</v>
      </c>
      <c r="Q465" s="224">
        <v>0</v>
      </c>
      <c r="R465" s="224">
        <f>Q465*H465</f>
        <v>0</v>
      </c>
      <c r="S465" s="224">
        <v>0</v>
      </c>
      <c r="T465" s="225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6" t="s">
        <v>1193</v>
      </c>
      <c r="AT465" s="226" t="s">
        <v>182</v>
      </c>
      <c r="AU465" s="226" t="s">
        <v>80</v>
      </c>
      <c r="AY465" s="19" t="s">
        <v>180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9" t="s">
        <v>80</v>
      </c>
      <c r="BK465" s="227">
        <f>ROUND(I465*H465,2)</f>
        <v>0</v>
      </c>
      <c r="BL465" s="19" t="s">
        <v>1193</v>
      </c>
      <c r="BM465" s="226" t="s">
        <v>7004</v>
      </c>
    </row>
    <row r="466" s="2" customFormat="1">
      <c r="A466" s="40"/>
      <c r="B466" s="41"/>
      <c r="C466" s="42"/>
      <c r="D466" s="228" t="s">
        <v>189</v>
      </c>
      <c r="E466" s="42"/>
      <c r="F466" s="229" t="s">
        <v>6782</v>
      </c>
      <c r="G466" s="42"/>
      <c r="H466" s="42"/>
      <c r="I466" s="230"/>
      <c r="J466" s="42"/>
      <c r="K466" s="42"/>
      <c r="L466" s="46"/>
      <c r="M466" s="231"/>
      <c r="N466" s="232"/>
      <c r="O466" s="86"/>
      <c r="P466" s="86"/>
      <c r="Q466" s="86"/>
      <c r="R466" s="86"/>
      <c r="S466" s="86"/>
      <c r="T466" s="87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T466" s="19" t="s">
        <v>189</v>
      </c>
      <c r="AU466" s="19" t="s">
        <v>80</v>
      </c>
    </row>
    <row r="467" s="2" customFormat="1" ht="16.5" customHeight="1">
      <c r="A467" s="40"/>
      <c r="B467" s="41"/>
      <c r="C467" s="215" t="s">
        <v>1575</v>
      </c>
      <c r="D467" s="215" t="s">
        <v>182</v>
      </c>
      <c r="E467" s="216" t="s">
        <v>7005</v>
      </c>
      <c r="F467" s="217" t="s">
        <v>6785</v>
      </c>
      <c r="G467" s="218" t="s">
        <v>3347</v>
      </c>
      <c r="H467" s="293"/>
      <c r="I467" s="220"/>
      <c r="J467" s="221">
        <f>ROUND(I467*H467,2)</f>
        <v>0</v>
      </c>
      <c r="K467" s="217" t="s">
        <v>19</v>
      </c>
      <c r="L467" s="46"/>
      <c r="M467" s="222" t="s">
        <v>19</v>
      </c>
      <c r="N467" s="223" t="s">
        <v>43</v>
      </c>
      <c r="O467" s="86"/>
      <c r="P467" s="224">
        <f>O467*H467</f>
        <v>0</v>
      </c>
      <c r="Q467" s="224">
        <v>0</v>
      </c>
      <c r="R467" s="224">
        <f>Q467*H467</f>
        <v>0</v>
      </c>
      <c r="S467" s="224">
        <v>0</v>
      </c>
      <c r="T467" s="225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6" t="s">
        <v>1193</v>
      </c>
      <c r="AT467" s="226" t="s">
        <v>182</v>
      </c>
      <c r="AU467" s="226" t="s">
        <v>80</v>
      </c>
      <c r="AY467" s="19" t="s">
        <v>180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19" t="s">
        <v>80</v>
      </c>
      <c r="BK467" s="227">
        <f>ROUND(I467*H467,2)</f>
        <v>0</v>
      </c>
      <c r="BL467" s="19" t="s">
        <v>1193</v>
      </c>
      <c r="BM467" s="226" t="s">
        <v>7006</v>
      </c>
    </row>
    <row r="468" s="2" customFormat="1">
      <c r="A468" s="40"/>
      <c r="B468" s="41"/>
      <c r="C468" s="42"/>
      <c r="D468" s="228" t="s">
        <v>189</v>
      </c>
      <c r="E468" s="42"/>
      <c r="F468" s="229" t="s">
        <v>6785</v>
      </c>
      <c r="G468" s="42"/>
      <c r="H468" s="42"/>
      <c r="I468" s="230"/>
      <c r="J468" s="42"/>
      <c r="K468" s="42"/>
      <c r="L468" s="46"/>
      <c r="M468" s="231"/>
      <c r="N468" s="232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189</v>
      </c>
      <c r="AU468" s="19" t="s">
        <v>80</v>
      </c>
    </row>
    <row r="469" s="12" customFormat="1" ht="25.92" customHeight="1">
      <c r="A469" s="12"/>
      <c r="B469" s="199"/>
      <c r="C469" s="200"/>
      <c r="D469" s="201" t="s">
        <v>71</v>
      </c>
      <c r="E469" s="202" t="s">
        <v>7007</v>
      </c>
      <c r="F469" s="202" t="s">
        <v>7008</v>
      </c>
      <c r="G469" s="200"/>
      <c r="H469" s="200"/>
      <c r="I469" s="203"/>
      <c r="J469" s="204">
        <f>BK469</f>
        <v>0</v>
      </c>
      <c r="K469" s="200"/>
      <c r="L469" s="205"/>
      <c r="M469" s="206"/>
      <c r="N469" s="207"/>
      <c r="O469" s="207"/>
      <c r="P469" s="208">
        <f>SUM(P470:P499)</f>
        <v>0</v>
      </c>
      <c r="Q469" s="207"/>
      <c r="R469" s="208">
        <f>SUM(R470:R499)</f>
        <v>0</v>
      </c>
      <c r="S469" s="207"/>
      <c r="T469" s="209">
        <f>SUM(T470:T499)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10" t="s">
        <v>80</v>
      </c>
      <c r="AT469" s="211" t="s">
        <v>71</v>
      </c>
      <c r="AU469" s="211" t="s">
        <v>72</v>
      </c>
      <c r="AY469" s="210" t="s">
        <v>180</v>
      </c>
      <c r="BK469" s="212">
        <f>SUM(BK470:BK499)</f>
        <v>0</v>
      </c>
    </row>
    <row r="470" s="2" customFormat="1" ht="16.5" customHeight="1">
      <c r="A470" s="40"/>
      <c r="B470" s="41"/>
      <c r="C470" s="215" t="s">
        <v>1260</v>
      </c>
      <c r="D470" s="215" t="s">
        <v>182</v>
      </c>
      <c r="E470" s="216" t="s">
        <v>6753</v>
      </c>
      <c r="F470" s="217" t="s">
        <v>6754</v>
      </c>
      <c r="G470" s="218" t="s">
        <v>387</v>
      </c>
      <c r="H470" s="219">
        <v>1</v>
      </c>
      <c r="I470" s="220"/>
      <c r="J470" s="221">
        <f>ROUND(I470*H470,2)</f>
        <v>0</v>
      </c>
      <c r="K470" s="217" t="s">
        <v>19</v>
      </c>
      <c r="L470" s="46"/>
      <c r="M470" s="222" t="s">
        <v>19</v>
      </c>
      <c r="N470" s="223" t="s">
        <v>43</v>
      </c>
      <c r="O470" s="86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1193</v>
      </c>
      <c r="AT470" s="226" t="s">
        <v>182</v>
      </c>
      <c r="AU470" s="226" t="s">
        <v>80</v>
      </c>
      <c r="AY470" s="19" t="s">
        <v>180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9" t="s">
        <v>80</v>
      </c>
      <c r="BK470" s="227">
        <f>ROUND(I470*H470,2)</f>
        <v>0</v>
      </c>
      <c r="BL470" s="19" t="s">
        <v>1193</v>
      </c>
      <c r="BM470" s="226" t="s">
        <v>7009</v>
      </c>
    </row>
    <row r="471" s="2" customFormat="1">
      <c r="A471" s="40"/>
      <c r="B471" s="41"/>
      <c r="C471" s="42"/>
      <c r="D471" s="228" t="s">
        <v>189</v>
      </c>
      <c r="E471" s="42"/>
      <c r="F471" s="229" t="s">
        <v>6754</v>
      </c>
      <c r="G471" s="42"/>
      <c r="H471" s="42"/>
      <c r="I471" s="230"/>
      <c r="J471" s="42"/>
      <c r="K471" s="42"/>
      <c r="L471" s="46"/>
      <c r="M471" s="231"/>
      <c r="N471" s="232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189</v>
      </c>
      <c r="AU471" s="19" t="s">
        <v>80</v>
      </c>
    </row>
    <row r="472" s="2" customFormat="1" ht="16.5" customHeight="1">
      <c r="A472" s="40"/>
      <c r="B472" s="41"/>
      <c r="C472" s="215" t="s">
        <v>1280</v>
      </c>
      <c r="D472" s="215" t="s">
        <v>182</v>
      </c>
      <c r="E472" s="216" t="s">
        <v>6756</v>
      </c>
      <c r="F472" s="217" t="s">
        <v>6757</v>
      </c>
      <c r="G472" s="218" t="s">
        <v>387</v>
      </c>
      <c r="H472" s="219">
        <v>1</v>
      </c>
      <c r="I472" s="220"/>
      <c r="J472" s="221">
        <f>ROUND(I472*H472,2)</f>
        <v>0</v>
      </c>
      <c r="K472" s="217" t="s">
        <v>19</v>
      </c>
      <c r="L472" s="46"/>
      <c r="M472" s="222" t="s">
        <v>19</v>
      </c>
      <c r="N472" s="223" t="s">
        <v>43</v>
      </c>
      <c r="O472" s="86"/>
      <c r="P472" s="224">
        <f>O472*H472</f>
        <v>0</v>
      </c>
      <c r="Q472" s="224">
        <v>0</v>
      </c>
      <c r="R472" s="224">
        <f>Q472*H472</f>
        <v>0</v>
      </c>
      <c r="S472" s="224">
        <v>0</v>
      </c>
      <c r="T472" s="225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6" t="s">
        <v>1193</v>
      </c>
      <c r="AT472" s="226" t="s">
        <v>182</v>
      </c>
      <c r="AU472" s="226" t="s">
        <v>80</v>
      </c>
      <c r="AY472" s="19" t="s">
        <v>180</v>
      </c>
      <c r="BE472" s="227">
        <f>IF(N472="základní",J472,0)</f>
        <v>0</v>
      </c>
      <c r="BF472" s="227">
        <f>IF(N472="snížená",J472,0)</f>
        <v>0</v>
      </c>
      <c r="BG472" s="227">
        <f>IF(N472="zákl. přenesená",J472,0)</f>
        <v>0</v>
      </c>
      <c r="BH472" s="227">
        <f>IF(N472="sníž. přenesená",J472,0)</f>
        <v>0</v>
      </c>
      <c r="BI472" s="227">
        <f>IF(N472="nulová",J472,0)</f>
        <v>0</v>
      </c>
      <c r="BJ472" s="19" t="s">
        <v>80</v>
      </c>
      <c r="BK472" s="227">
        <f>ROUND(I472*H472,2)</f>
        <v>0</v>
      </c>
      <c r="BL472" s="19" t="s">
        <v>1193</v>
      </c>
      <c r="BM472" s="226" t="s">
        <v>7010</v>
      </c>
    </row>
    <row r="473" s="2" customFormat="1">
      <c r="A473" s="40"/>
      <c r="B473" s="41"/>
      <c r="C473" s="42"/>
      <c r="D473" s="228" t="s">
        <v>189</v>
      </c>
      <c r="E473" s="42"/>
      <c r="F473" s="229" t="s">
        <v>6759</v>
      </c>
      <c r="G473" s="42"/>
      <c r="H473" s="42"/>
      <c r="I473" s="230"/>
      <c r="J473" s="42"/>
      <c r="K473" s="42"/>
      <c r="L473" s="46"/>
      <c r="M473" s="231"/>
      <c r="N473" s="232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189</v>
      </c>
      <c r="AU473" s="19" t="s">
        <v>80</v>
      </c>
    </row>
    <row r="474" s="2" customFormat="1" ht="24.15" customHeight="1">
      <c r="A474" s="40"/>
      <c r="B474" s="41"/>
      <c r="C474" s="215" t="s">
        <v>1304</v>
      </c>
      <c r="D474" s="215" t="s">
        <v>182</v>
      </c>
      <c r="E474" s="216" t="s">
        <v>6764</v>
      </c>
      <c r="F474" s="217" t="s">
        <v>6765</v>
      </c>
      <c r="G474" s="218" t="s">
        <v>387</v>
      </c>
      <c r="H474" s="219">
        <v>1</v>
      </c>
      <c r="I474" s="220"/>
      <c r="J474" s="221">
        <f>ROUND(I474*H474,2)</f>
        <v>0</v>
      </c>
      <c r="K474" s="217" t="s">
        <v>19</v>
      </c>
      <c r="L474" s="46"/>
      <c r="M474" s="222" t="s">
        <v>19</v>
      </c>
      <c r="N474" s="223" t="s">
        <v>43</v>
      </c>
      <c r="O474" s="86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R474" s="226" t="s">
        <v>1193</v>
      </c>
      <c r="AT474" s="226" t="s">
        <v>182</v>
      </c>
      <c r="AU474" s="226" t="s">
        <v>80</v>
      </c>
      <c r="AY474" s="19" t="s">
        <v>180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9" t="s">
        <v>80</v>
      </c>
      <c r="BK474" s="227">
        <f>ROUND(I474*H474,2)</f>
        <v>0</v>
      </c>
      <c r="BL474" s="19" t="s">
        <v>1193</v>
      </c>
      <c r="BM474" s="226" t="s">
        <v>7011</v>
      </c>
    </row>
    <row r="475" s="2" customFormat="1">
      <c r="A475" s="40"/>
      <c r="B475" s="41"/>
      <c r="C475" s="42"/>
      <c r="D475" s="228" t="s">
        <v>189</v>
      </c>
      <c r="E475" s="42"/>
      <c r="F475" s="229" t="s">
        <v>6767</v>
      </c>
      <c r="G475" s="42"/>
      <c r="H475" s="42"/>
      <c r="I475" s="230"/>
      <c r="J475" s="42"/>
      <c r="K475" s="42"/>
      <c r="L475" s="46"/>
      <c r="M475" s="231"/>
      <c r="N475" s="232"/>
      <c r="O475" s="86"/>
      <c r="P475" s="86"/>
      <c r="Q475" s="86"/>
      <c r="R475" s="86"/>
      <c r="S475" s="86"/>
      <c r="T475" s="87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T475" s="19" t="s">
        <v>189</v>
      </c>
      <c r="AU475" s="19" t="s">
        <v>80</v>
      </c>
    </row>
    <row r="476" s="2" customFormat="1" ht="16.5" customHeight="1">
      <c r="A476" s="40"/>
      <c r="B476" s="41"/>
      <c r="C476" s="215" t="s">
        <v>1403</v>
      </c>
      <c r="D476" s="215" t="s">
        <v>182</v>
      </c>
      <c r="E476" s="216" t="s">
        <v>6772</v>
      </c>
      <c r="F476" s="217" t="s">
        <v>6773</v>
      </c>
      <c r="G476" s="218" t="s">
        <v>235</v>
      </c>
      <c r="H476" s="219">
        <v>0.5</v>
      </c>
      <c r="I476" s="220"/>
      <c r="J476" s="221">
        <f>ROUND(I476*H476,2)</f>
        <v>0</v>
      </c>
      <c r="K476" s="217" t="s">
        <v>19</v>
      </c>
      <c r="L476" s="46"/>
      <c r="M476" s="222" t="s">
        <v>19</v>
      </c>
      <c r="N476" s="223" t="s">
        <v>43</v>
      </c>
      <c r="O476" s="86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6" t="s">
        <v>1193</v>
      </c>
      <c r="AT476" s="226" t="s">
        <v>182</v>
      </c>
      <c r="AU476" s="226" t="s">
        <v>80</v>
      </c>
      <c r="AY476" s="19" t="s">
        <v>180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9" t="s">
        <v>80</v>
      </c>
      <c r="BK476" s="227">
        <f>ROUND(I476*H476,2)</f>
        <v>0</v>
      </c>
      <c r="BL476" s="19" t="s">
        <v>1193</v>
      </c>
      <c r="BM476" s="226" t="s">
        <v>7012</v>
      </c>
    </row>
    <row r="477" s="2" customFormat="1">
      <c r="A477" s="40"/>
      <c r="B477" s="41"/>
      <c r="C477" s="42"/>
      <c r="D477" s="228" t="s">
        <v>189</v>
      </c>
      <c r="E477" s="42"/>
      <c r="F477" s="229" t="s">
        <v>6773</v>
      </c>
      <c r="G477" s="42"/>
      <c r="H477" s="42"/>
      <c r="I477" s="230"/>
      <c r="J477" s="42"/>
      <c r="K477" s="42"/>
      <c r="L477" s="46"/>
      <c r="M477" s="231"/>
      <c r="N477" s="232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189</v>
      </c>
      <c r="AU477" s="19" t="s">
        <v>80</v>
      </c>
    </row>
    <row r="478" s="2" customFormat="1" ht="16.5" customHeight="1">
      <c r="A478" s="40"/>
      <c r="B478" s="41"/>
      <c r="C478" s="215" t="s">
        <v>1437</v>
      </c>
      <c r="D478" s="215" t="s">
        <v>182</v>
      </c>
      <c r="E478" s="216" t="s">
        <v>6775</v>
      </c>
      <c r="F478" s="217" t="s">
        <v>6776</v>
      </c>
      <c r="G478" s="218" t="s">
        <v>387</v>
      </c>
      <c r="H478" s="219">
        <v>5</v>
      </c>
      <c r="I478" s="220"/>
      <c r="J478" s="221">
        <f>ROUND(I478*H478,2)</f>
        <v>0</v>
      </c>
      <c r="K478" s="217" t="s">
        <v>19</v>
      </c>
      <c r="L478" s="46"/>
      <c r="M478" s="222" t="s">
        <v>19</v>
      </c>
      <c r="N478" s="223" t="s">
        <v>43</v>
      </c>
      <c r="O478" s="86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1193</v>
      </c>
      <c r="AT478" s="226" t="s">
        <v>182</v>
      </c>
      <c r="AU478" s="226" t="s">
        <v>80</v>
      </c>
      <c r="AY478" s="19" t="s">
        <v>180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80</v>
      </c>
      <c r="BK478" s="227">
        <f>ROUND(I478*H478,2)</f>
        <v>0</v>
      </c>
      <c r="BL478" s="19" t="s">
        <v>1193</v>
      </c>
      <c r="BM478" s="226" t="s">
        <v>7013</v>
      </c>
    </row>
    <row r="479" s="2" customFormat="1">
      <c r="A479" s="40"/>
      <c r="B479" s="41"/>
      <c r="C479" s="42"/>
      <c r="D479" s="228" t="s">
        <v>189</v>
      </c>
      <c r="E479" s="42"/>
      <c r="F479" s="229" t="s">
        <v>6776</v>
      </c>
      <c r="G479" s="42"/>
      <c r="H479" s="42"/>
      <c r="I479" s="230"/>
      <c r="J479" s="42"/>
      <c r="K479" s="42"/>
      <c r="L479" s="46"/>
      <c r="M479" s="231"/>
      <c r="N479" s="232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189</v>
      </c>
      <c r="AU479" s="19" t="s">
        <v>80</v>
      </c>
    </row>
    <row r="480" s="2" customFormat="1" ht="16.5" customHeight="1">
      <c r="A480" s="40"/>
      <c r="B480" s="41"/>
      <c r="C480" s="215" t="s">
        <v>1444</v>
      </c>
      <c r="D480" s="215" t="s">
        <v>182</v>
      </c>
      <c r="E480" s="216" t="s">
        <v>6778</v>
      </c>
      <c r="F480" s="217" t="s">
        <v>6779</v>
      </c>
      <c r="G480" s="218" t="s">
        <v>387</v>
      </c>
      <c r="H480" s="219">
        <v>1</v>
      </c>
      <c r="I480" s="220"/>
      <c r="J480" s="221">
        <f>ROUND(I480*H480,2)</f>
        <v>0</v>
      </c>
      <c r="K480" s="217" t="s">
        <v>19</v>
      </c>
      <c r="L480" s="46"/>
      <c r="M480" s="222" t="s">
        <v>19</v>
      </c>
      <c r="N480" s="223" t="s">
        <v>43</v>
      </c>
      <c r="O480" s="86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6" t="s">
        <v>1193</v>
      </c>
      <c r="AT480" s="226" t="s">
        <v>182</v>
      </c>
      <c r="AU480" s="226" t="s">
        <v>80</v>
      </c>
      <c r="AY480" s="19" t="s">
        <v>180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9" t="s">
        <v>80</v>
      </c>
      <c r="BK480" s="227">
        <f>ROUND(I480*H480,2)</f>
        <v>0</v>
      </c>
      <c r="BL480" s="19" t="s">
        <v>1193</v>
      </c>
      <c r="BM480" s="226" t="s">
        <v>7014</v>
      </c>
    </row>
    <row r="481" s="2" customFormat="1">
      <c r="A481" s="40"/>
      <c r="B481" s="41"/>
      <c r="C481" s="42"/>
      <c r="D481" s="228" t="s">
        <v>189</v>
      </c>
      <c r="E481" s="42"/>
      <c r="F481" s="229" t="s">
        <v>6779</v>
      </c>
      <c r="G481" s="42"/>
      <c r="H481" s="42"/>
      <c r="I481" s="230"/>
      <c r="J481" s="42"/>
      <c r="K481" s="42"/>
      <c r="L481" s="46"/>
      <c r="M481" s="231"/>
      <c r="N481" s="232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189</v>
      </c>
      <c r="AU481" s="19" t="s">
        <v>80</v>
      </c>
    </row>
    <row r="482" s="2" customFormat="1" ht="16.5" customHeight="1">
      <c r="A482" s="40"/>
      <c r="B482" s="41"/>
      <c r="C482" s="215" t="s">
        <v>1452</v>
      </c>
      <c r="D482" s="215" t="s">
        <v>182</v>
      </c>
      <c r="E482" s="216" t="s">
        <v>6781</v>
      </c>
      <c r="F482" s="217" t="s">
        <v>6782</v>
      </c>
      <c r="G482" s="218" t="s">
        <v>3685</v>
      </c>
      <c r="H482" s="219">
        <v>1</v>
      </c>
      <c r="I482" s="220"/>
      <c r="J482" s="221">
        <f>ROUND(I482*H482,2)</f>
        <v>0</v>
      </c>
      <c r="K482" s="217" t="s">
        <v>19</v>
      </c>
      <c r="L482" s="46"/>
      <c r="M482" s="222" t="s">
        <v>19</v>
      </c>
      <c r="N482" s="223" t="s">
        <v>43</v>
      </c>
      <c r="O482" s="86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6" t="s">
        <v>1193</v>
      </c>
      <c r="AT482" s="226" t="s">
        <v>182</v>
      </c>
      <c r="AU482" s="226" t="s">
        <v>80</v>
      </c>
      <c r="AY482" s="19" t="s">
        <v>180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9" t="s">
        <v>80</v>
      </c>
      <c r="BK482" s="227">
        <f>ROUND(I482*H482,2)</f>
        <v>0</v>
      </c>
      <c r="BL482" s="19" t="s">
        <v>1193</v>
      </c>
      <c r="BM482" s="226" t="s">
        <v>7015</v>
      </c>
    </row>
    <row r="483" s="2" customFormat="1">
      <c r="A483" s="40"/>
      <c r="B483" s="41"/>
      <c r="C483" s="42"/>
      <c r="D483" s="228" t="s">
        <v>189</v>
      </c>
      <c r="E483" s="42"/>
      <c r="F483" s="229" t="s">
        <v>6782</v>
      </c>
      <c r="G483" s="42"/>
      <c r="H483" s="42"/>
      <c r="I483" s="230"/>
      <c r="J483" s="42"/>
      <c r="K483" s="42"/>
      <c r="L483" s="46"/>
      <c r="M483" s="231"/>
      <c r="N483" s="232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189</v>
      </c>
      <c r="AU483" s="19" t="s">
        <v>80</v>
      </c>
    </row>
    <row r="484" s="2" customFormat="1" ht="16.5" customHeight="1">
      <c r="A484" s="40"/>
      <c r="B484" s="41"/>
      <c r="C484" s="215" t="s">
        <v>1265</v>
      </c>
      <c r="D484" s="215" t="s">
        <v>182</v>
      </c>
      <c r="E484" s="216" t="s">
        <v>6818</v>
      </c>
      <c r="F484" s="217" t="s">
        <v>6819</v>
      </c>
      <c r="G484" s="218" t="s">
        <v>387</v>
      </c>
      <c r="H484" s="219">
        <v>4</v>
      </c>
      <c r="I484" s="220"/>
      <c r="J484" s="221">
        <f>ROUND(I484*H484,2)</f>
        <v>0</v>
      </c>
      <c r="K484" s="217" t="s">
        <v>19</v>
      </c>
      <c r="L484" s="46"/>
      <c r="M484" s="222" t="s">
        <v>19</v>
      </c>
      <c r="N484" s="223" t="s">
        <v>43</v>
      </c>
      <c r="O484" s="86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1193</v>
      </c>
      <c r="AT484" s="226" t="s">
        <v>182</v>
      </c>
      <c r="AU484" s="226" t="s">
        <v>80</v>
      </c>
      <c r="AY484" s="19" t="s">
        <v>180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9" t="s">
        <v>80</v>
      </c>
      <c r="BK484" s="227">
        <f>ROUND(I484*H484,2)</f>
        <v>0</v>
      </c>
      <c r="BL484" s="19" t="s">
        <v>1193</v>
      </c>
      <c r="BM484" s="226" t="s">
        <v>7016</v>
      </c>
    </row>
    <row r="485" s="2" customFormat="1">
      <c r="A485" s="40"/>
      <c r="B485" s="41"/>
      <c r="C485" s="42"/>
      <c r="D485" s="228" t="s">
        <v>189</v>
      </c>
      <c r="E485" s="42"/>
      <c r="F485" s="229" t="s">
        <v>6819</v>
      </c>
      <c r="G485" s="42"/>
      <c r="H485" s="42"/>
      <c r="I485" s="230"/>
      <c r="J485" s="42"/>
      <c r="K485" s="42"/>
      <c r="L485" s="46"/>
      <c r="M485" s="231"/>
      <c r="N485" s="232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189</v>
      </c>
      <c r="AU485" s="19" t="s">
        <v>80</v>
      </c>
    </row>
    <row r="486" s="2" customFormat="1" ht="16.5" customHeight="1">
      <c r="A486" s="40"/>
      <c r="B486" s="41"/>
      <c r="C486" s="215" t="s">
        <v>1275</v>
      </c>
      <c r="D486" s="215" t="s">
        <v>182</v>
      </c>
      <c r="E486" s="216" t="s">
        <v>6821</v>
      </c>
      <c r="F486" s="217" t="s">
        <v>6822</v>
      </c>
      <c r="G486" s="218" t="s">
        <v>387</v>
      </c>
      <c r="H486" s="219">
        <v>1</v>
      </c>
      <c r="I486" s="220"/>
      <c r="J486" s="221">
        <f>ROUND(I486*H486,2)</f>
        <v>0</v>
      </c>
      <c r="K486" s="217" t="s">
        <v>19</v>
      </c>
      <c r="L486" s="46"/>
      <c r="M486" s="222" t="s">
        <v>19</v>
      </c>
      <c r="N486" s="223" t="s">
        <v>43</v>
      </c>
      <c r="O486" s="86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6" t="s">
        <v>1193</v>
      </c>
      <c r="AT486" s="226" t="s">
        <v>182</v>
      </c>
      <c r="AU486" s="226" t="s">
        <v>80</v>
      </c>
      <c r="AY486" s="19" t="s">
        <v>180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9" t="s">
        <v>80</v>
      </c>
      <c r="BK486" s="227">
        <f>ROUND(I486*H486,2)</f>
        <v>0</v>
      </c>
      <c r="BL486" s="19" t="s">
        <v>1193</v>
      </c>
      <c r="BM486" s="226" t="s">
        <v>7017</v>
      </c>
    </row>
    <row r="487" s="2" customFormat="1">
      <c r="A487" s="40"/>
      <c r="B487" s="41"/>
      <c r="C487" s="42"/>
      <c r="D487" s="228" t="s">
        <v>189</v>
      </c>
      <c r="E487" s="42"/>
      <c r="F487" s="229" t="s">
        <v>6824</v>
      </c>
      <c r="G487" s="42"/>
      <c r="H487" s="42"/>
      <c r="I487" s="230"/>
      <c r="J487" s="42"/>
      <c r="K487" s="42"/>
      <c r="L487" s="46"/>
      <c r="M487" s="231"/>
      <c r="N487" s="232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189</v>
      </c>
      <c r="AU487" s="19" t="s">
        <v>80</v>
      </c>
    </row>
    <row r="488" s="2" customFormat="1" ht="24.15" customHeight="1">
      <c r="A488" s="40"/>
      <c r="B488" s="41"/>
      <c r="C488" s="215" t="s">
        <v>1356</v>
      </c>
      <c r="D488" s="215" t="s">
        <v>182</v>
      </c>
      <c r="E488" s="216" t="s">
        <v>6829</v>
      </c>
      <c r="F488" s="217" t="s">
        <v>6830</v>
      </c>
      <c r="G488" s="218" t="s">
        <v>387</v>
      </c>
      <c r="H488" s="219">
        <v>1</v>
      </c>
      <c r="I488" s="220"/>
      <c r="J488" s="221">
        <f>ROUND(I488*H488,2)</f>
        <v>0</v>
      </c>
      <c r="K488" s="217" t="s">
        <v>19</v>
      </c>
      <c r="L488" s="46"/>
      <c r="M488" s="222" t="s">
        <v>19</v>
      </c>
      <c r="N488" s="223" t="s">
        <v>43</v>
      </c>
      <c r="O488" s="86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6" t="s">
        <v>1193</v>
      </c>
      <c r="AT488" s="226" t="s">
        <v>182</v>
      </c>
      <c r="AU488" s="226" t="s">
        <v>80</v>
      </c>
      <c r="AY488" s="19" t="s">
        <v>180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9" t="s">
        <v>80</v>
      </c>
      <c r="BK488" s="227">
        <f>ROUND(I488*H488,2)</f>
        <v>0</v>
      </c>
      <c r="BL488" s="19" t="s">
        <v>1193</v>
      </c>
      <c r="BM488" s="226" t="s">
        <v>7018</v>
      </c>
    </row>
    <row r="489" s="2" customFormat="1">
      <c r="A489" s="40"/>
      <c r="B489" s="41"/>
      <c r="C489" s="42"/>
      <c r="D489" s="228" t="s">
        <v>189</v>
      </c>
      <c r="E489" s="42"/>
      <c r="F489" s="229" t="s">
        <v>6832</v>
      </c>
      <c r="G489" s="42"/>
      <c r="H489" s="42"/>
      <c r="I489" s="230"/>
      <c r="J489" s="42"/>
      <c r="K489" s="42"/>
      <c r="L489" s="46"/>
      <c r="M489" s="231"/>
      <c r="N489" s="232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189</v>
      </c>
      <c r="AU489" s="19" t="s">
        <v>80</v>
      </c>
    </row>
    <row r="490" s="2" customFormat="1" ht="16.5" customHeight="1">
      <c r="A490" s="40"/>
      <c r="B490" s="41"/>
      <c r="C490" s="215" t="s">
        <v>1364</v>
      </c>
      <c r="D490" s="215" t="s">
        <v>182</v>
      </c>
      <c r="E490" s="216" t="s">
        <v>6833</v>
      </c>
      <c r="F490" s="217" t="s">
        <v>6834</v>
      </c>
      <c r="G490" s="218" t="s">
        <v>387</v>
      </c>
      <c r="H490" s="219">
        <v>1</v>
      </c>
      <c r="I490" s="220"/>
      <c r="J490" s="221">
        <f>ROUND(I490*H490,2)</f>
        <v>0</v>
      </c>
      <c r="K490" s="217" t="s">
        <v>19</v>
      </c>
      <c r="L490" s="46"/>
      <c r="M490" s="222" t="s">
        <v>19</v>
      </c>
      <c r="N490" s="223" t="s">
        <v>43</v>
      </c>
      <c r="O490" s="86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1193</v>
      </c>
      <c r="AT490" s="226" t="s">
        <v>182</v>
      </c>
      <c r="AU490" s="226" t="s">
        <v>80</v>
      </c>
      <c r="AY490" s="19" t="s">
        <v>180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80</v>
      </c>
      <c r="BK490" s="227">
        <f>ROUND(I490*H490,2)</f>
        <v>0</v>
      </c>
      <c r="BL490" s="19" t="s">
        <v>1193</v>
      </c>
      <c r="BM490" s="226" t="s">
        <v>7019</v>
      </c>
    </row>
    <row r="491" s="2" customFormat="1">
      <c r="A491" s="40"/>
      <c r="B491" s="41"/>
      <c r="C491" s="42"/>
      <c r="D491" s="228" t="s">
        <v>189</v>
      </c>
      <c r="E491" s="42"/>
      <c r="F491" s="229" t="s">
        <v>6836</v>
      </c>
      <c r="G491" s="42"/>
      <c r="H491" s="42"/>
      <c r="I491" s="230"/>
      <c r="J491" s="42"/>
      <c r="K491" s="42"/>
      <c r="L491" s="46"/>
      <c r="M491" s="231"/>
      <c r="N491" s="232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189</v>
      </c>
      <c r="AU491" s="19" t="s">
        <v>80</v>
      </c>
    </row>
    <row r="492" s="2" customFormat="1" ht="16.5" customHeight="1">
      <c r="A492" s="40"/>
      <c r="B492" s="41"/>
      <c r="C492" s="215" t="s">
        <v>1248</v>
      </c>
      <c r="D492" s="215" t="s">
        <v>182</v>
      </c>
      <c r="E492" s="216" t="s">
        <v>7020</v>
      </c>
      <c r="F492" s="217" t="s">
        <v>7021</v>
      </c>
      <c r="G492" s="218" t="s">
        <v>387</v>
      </c>
      <c r="H492" s="219">
        <v>1</v>
      </c>
      <c r="I492" s="220"/>
      <c r="J492" s="221">
        <f>ROUND(I492*H492,2)</f>
        <v>0</v>
      </c>
      <c r="K492" s="217" t="s">
        <v>19</v>
      </c>
      <c r="L492" s="46"/>
      <c r="M492" s="222" t="s">
        <v>19</v>
      </c>
      <c r="N492" s="223" t="s">
        <v>43</v>
      </c>
      <c r="O492" s="86"/>
      <c r="P492" s="224">
        <f>O492*H492</f>
        <v>0</v>
      </c>
      <c r="Q492" s="224">
        <v>0</v>
      </c>
      <c r="R492" s="224">
        <f>Q492*H492</f>
        <v>0</v>
      </c>
      <c r="S492" s="224">
        <v>0</v>
      </c>
      <c r="T492" s="225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6" t="s">
        <v>1193</v>
      </c>
      <c r="AT492" s="226" t="s">
        <v>182</v>
      </c>
      <c r="AU492" s="226" t="s">
        <v>80</v>
      </c>
      <c r="AY492" s="19" t="s">
        <v>180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19" t="s">
        <v>80</v>
      </c>
      <c r="BK492" s="227">
        <f>ROUND(I492*H492,2)</f>
        <v>0</v>
      </c>
      <c r="BL492" s="19" t="s">
        <v>1193</v>
      </c>
      <c r="BM492" s="226" t="s">
        <v>7022</v>
      </c>
    </row>
    <row r="493" s="2" customFormat="1">
      <c r="A493" s="40"/>
      <c r="B493" s="41"/>
      <c r="C493" s="42"/>
      <c r="D493" s="228" t="s">
        <v>189</v>
      </c>
      <c r="E493" s="42"/>
      <c r="F493" s="229" t="s">
        <v>7021</v>
      </c>
      <c r="G493" s="42"/>
      <c r="H493" s="42"/>
      <c r="I493" s="230"/>
      <c r="J493" s="42"/>
      <c r="K493" s="42"/>
      <c r="L493" s="46"/>
      <c r="M493" s="231"/>
      <c r="N493" s="232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189</v>
      </c>
      <c r="AU493" s="19" t="s">
        <v>80</v>
      </c>
    </row>
    <row r="494" s="2" customFormat="1" ht="16.5" customHeight="1">
      <c r="A494" s="40"/>
      <c r="B494" s="41"/>
      <c r="C494" s="215" t="s">
        <v>1252</v>
      </c>
      <c r="D494" s="215" t="s">
        <v>182</v>
      </c>
      <c r="E494" s="216" t="s">
        <v>7023</v>
      </c>
      <c r="F494" s="217" t="s">
        <v>7024</v>
      </c>
      <c r="G494" s="218" t="s">
        <v>387</v>
      </c>
      <c r="H494" s="219">
        <v>1</v>
      </c>
      <c r="I494" s="220"/>
      <c r="J494" s="221">
        <f>ROUND(I494*H494,2)</f>
        <v>0</v>
      </c>
      <c r="K494" s="217" t="s">
        <v>19</v>
      </c>
      <c r="L494" s="46"/>
      <c r="M494" s="222" t="s">
        <v>19</v>
      </c>
      <c r="N494" s="223" t="s">
        <v>43</v>
      </c>
      <c r="O494" s="86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6" t="s">
        <v>1193</v>
      </c>
      <c r="AT494" s="226" t="s">
        <v>182</v>
      </c>
      <c r="AU494" s="226" t="s">
        <v>80</v>
      </c>
      <c r="AY494" s="19" t="s">
        <v>180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19" t="s">
        <v>80</v>
      </c>
      <c r="BK494" s="227">
        <f>ROUND(I494*H494,2)</f>
        <v>0</v>
      </c>
      <c r="BL494" s="19" t="s">
        <v>1193</v>
      </c>
      <c r="BM494" s="226" t="s">
        <v>7025</v>
      </c>
    </row>
    <row r="495" s="2" customFormat="1">
      <c r="A495" s="40"/>
      <c r="B495" s="41"/>
      <c r="C495" s="42"/>
      <c r="D495" s="228" t="s">
        <v>189</v>
      </c>
      <c r="E495" s="42"/>
      <c r="F495" s="229" t="s">
        <v>7026</v>
      </c>
      <c r="G495" s="42"/>
      <c r="H495" s="42"/>
      <c r="I495" s="230"/>
      <c r="J495" s="42"/>
      <c r="K495" s="42"/>
      <c r="L495" s="46"/>
      <c r="M495" s="231"/>
      <c r="N495" s="232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189</v>
      </c>
      <c r="AU495" s="19" t="s">
        <v>80</v>
      </c>
    </row>
    <row r="496" s="2" customFormat="1" ht="16.5" customHeight="1">
      <c r="A496" s="40"/>
      <c r="B496" s="41"/>
      <c r="C496" s="215" t="s">
        <v>1290</v>
      </c>
      <c r="D496" s="215" t="s">
        <v>182</v>
      </c>
      <c r="E496" s="216" t="s">
        <v>7027</v>
      </c>
      <c r="F496" s="217" t="s">
        <v>7028</v>
      </c>
      <c r="G496" s="218" t="s">
        <v>387</v>
      </c>
      <c r="H496" s="219">
        <v>4</v>
      </c>
      <c r="I496" s="220"/>
      <c r="J496" s="221">
        <f>ROUND(I496*H496,2)</f>
        <v>0</v>
      </c>
      <c r="K496" s="217" t="s">
        <v>19</v>
      </c>
      <c r="L496" s="46"/>
      <c r="M496" s="222" t="s">
        <v>19</v>
      </c>
      <c r="N496" s="223" t="s">
        <v>43</v>
      </c>
      <c r="O496" s="86"/>
      <c r="P496" s="224">
        <f>O496*H496</f>
        <v>0</v>
      </c>
      <c r="Q496" s="224">
        <v>0</v>
      </c>
      <c r="R496" s="224">
        <f>Q496*H496</f>
        <v>0</v>
      </c>
      <c r="S496" s="224">
        <v>0</v>
      </c>
      <c r="T496" s="225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6" t="s">
        <v>1193</v>
      </c>
      <c r="AT496" s="226" t="s">
        <v>182</v>
      </c>
      <c r="AU496" s="226" t="s">
        <v>80</v>
      </c>
      <c r="AY496" s="19" t="s">
        <v>180</v>
      </c>
      <c r="BE496" s="227">
        <f>IF(N496="základní",J496,0)</f>
        <v>0</v>
      </c>
      <c r="BF496" s="227">
        <f>IF(N496="snížená",J496,0)</f>
        <v>0</v>
      </c>
      <c r="BG496" s="227">
        <f>IF(N496="zákl. přenesená",J496,0)</f>
        <v>0</v>
      </c>
      <c r="BH496" s="227">
        <f>IF(N496="sníž. přenesená",J496,0)</f>
        <v>0</v>
      </c>
      <c r="BI496" s="227">
        <f>IF(N496="nulová",J496,0)</f>
        <v>0</v>
      </c>
      <c r="BJ496" s="19" t="s">
        <v>80</v>
      </c>
      <c r="BK496" s="227">
        <f>ROUND(I496*H496,2)</f>
        <v>0</v>
      </c>
      <c r="BL496" s="19" t="s">
        <v>1193</v>
      </c>
      <c r="BM496" s="226" t="s">
        <v>7029</v>
      </c>
    </row>
    <row r="497" s="2" customFormat="1">
      <c r="A497" s="40"/>
      <c r="B497" s="41"/>
      <c r="C497" s="42"/>
      <c r="D497" s="228" t="s">
        <v>189</v>
      </c>
      <c r="E497" s="42"/>
      <c r="F497" s="229" t="s">
        <v>7028</v>
      </c>
      <c r="G497" s="42"/>
      <c r="H497" s="42"/>
      <c r="I497" s="230"/>
      <c r="J497" s="42"/>
      <c r="K497" s="42"/>
      <c r="L497" s="46"/>
      <c r="M497" s="231"/>
      <c r="N497" s="232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189</v>
      </c>
      <c r="AU497" s="19" t="s">
        <v>80</v>
      </c>
    </row>
    <row r="498" s="2" customFormat="1" ht="16.5" customHeight="1">
      <c r="A498" s="40"/>
      <c r="B498" s="41"/>
      <c r="C498" s="215" t="s">
        <v>1465</v>
      </c>
      <c r="D498" s="215" t="s">
        <v>182</v>
      </c>
      <c r="E498" s="216" t="s">
        <v>7030</v>
      </c>
      <c r="F498" s="217" t="s">
        <v>6785</v>
      </c>
      <c r="G498" s="218" t="s">
        <v>3347</v>
      </c>
      <c r="H498" s="293"/>
      <c r="I498" s="220"/>
      <c r="J498" s="221">
        <f>ROUND(I498*H498,2)</f>
        <v>0</v>
      </c>
      <c r="K498" s="217" t="s">
        <v>19</v>
      </c>
      <c r="L498" s="46"/>
      <c r="M498" s="222" t="s">
        <v>19</v>
      </c>
      <c r="N498" s="223" t="s">
        <v>43</v>
      </c>
      <c r="O498" s="86"/>
      <c r="P498" s="224">
        <f>O498*H498</f>
        <v>0</v>
      </c>
      <c r="Q498" s="224">
        <v>0</v>
      </c>
      <c r="R498" s="224">
        <f>Q498*H498</f>
        <v>0</v>
      </c>
      <c r="S498" s="224">
        <v>0</v>
      </c>
      <c r="T498" s="225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6" t="s">
        <v>1193</v>
      </c>
      <c r="AT498" s="226" t="s">
        <v>182</v>
      </c>
      <c r="AU498" s="226" t="s">
        <v>80</v>
      </c>
      <c r="AY498" s="19" t="s">
        <v>180</v>
      </c>
      <c r="BE498" s="227">
        <f>IF(N498="základní",J498,0)</f>
        <v>0</v>
      </c>
      <c r="BF498" s="227">
        <f>IF(N498="snížená",J498,0)</f>
        <v>0</v>
      </c>
      <c r="BG498" s="227">
        <f>IF(N498="zákl. přenesená",J498,0)</f>
        <v>0</v>
      </c>
      <c r="BH498" s="227">
        <f>IF(N498="sníž. přenesená",J498,0)</f>
        <v>0</v>
      </c>
      <c r="BI498" s="227">
        <f>IF(N498="nulová",J498,0)</f>
        <v>0</v>
      </c>
      <c r="BJ498" s="19" t="s">
        <v>80</v>
      </c>
      <c r="BK498" s="227">
        <f>ROUND(I498*H498,2)</f>
        <v>0</v>
      </c>
      <c r="BL498" s="19" t="s">
        <v>1193</v>
      </c>
      <c r="BM498" s="226" t="s">
        <v>7031</v>
      </c>
    </row>
    <row r="499" s="2" customFormat="1">
      <c r="A499" s="40"/>
      <c r="B499" s="41"/>
      <c r="C499" s="42"/>
      <c r="D499" s="228" t="s">
        <v>189</v>
      </c>
      <c r="E499" s="42"/>
      <c r="F499" s="229" t="s">
        <v>6785</v>
      </c>
      <c r="G499" s="42"/>
      <c r="H499" s="42"/>
      <c r="I499" s="230"/>
      <c r="J499" s="42"/>
      <c r="K499" s="42"/>
      <c r="L499" s="46"/>
      <c r="M499" s="231"/>
      <c r="N499" s="232"/>
      <c r="O499" s="86"/>
      <c r="P499" s="86"/>
      <c r="Q499" s="86"/>
      <c r="R499" s="86"/>
      <c r="S499" s="86"/>
      <c r="T499" s="87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T499" s="19" t="s">
        <v>189</v>
      </c>
      <c r="AU499" s="19" t="s">
        <v>80</v>
      </c>
    </row>
    <row r="500" s="12" customFormat="1" ht="25.92" customHeight="1">
      <c r="A500" s="12"/>
      <c r="B500" s="199"/>
      <c r="C500" s="200"/>
      <c r="D500" s="201" t="s">
        <v>71</v>
      </c>
      <c r="E500" s="202" t="s">
        <v>7032</v>
      </c>
      <c r="F500" s="202" t="s">
        <v>7033</v>
      </c>
      <c r="G500" s="200"/>
      <c r="H500" s="200"/>
      <c r="I500" s="203"/>
      <c r="J500" s="204">
        <f>BK500</f>
        <v>0</v>
      </c>
      <c r="K500" s="200"/>
      <c r="L500" s="205"/>
      <c r="M500" s="206"/>
      <c r="N500" s="207"/>
      <c r="O500" s="207"/>
      <c r="P500" s="208">
        <f>SUM(P501:P520)</f>
        <v>0</v>
      </c>
      <c r="Q500" s="207"/>
      <c r="R500" s="208">
        <f>SUM(R501:R520)</f>
        <v>0</v>
      </c>
      <c r="S500" s="207"/>
      <c r="T500" s="209">
        <f>SUM(T501:T520)</f>
        <v>0</v>
      </c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R500" s="210" t="s">
        <v>80</v>
      </c>
      <c r="AT500" s="211" t="s">
        <v>71</v>
      </c>
      <c r="AU500" s="211" t="s">
        <v>72</v>
      </c>
      <c r="AY500" s="210" t="s">
        <v>180</v>
      </c>
      <c r="BK500" s="212">
        <f>SUM(BK501:BK520)</f>
        <v>0</v>
      </c>
    </row>
    <row r="501" s="2" customFormat="1" ht="16.5" customHeight="1">
      <c r="A501" s="40"/>
      <c r="B501" s="41"/>
      <c r="C501" s="215" t="s">
        <v>1141</v>
      </c>
      <c r="D501" s="215" t="s">
        <v>182</v>
      </c>
      <c r="E501" s="216" t="s">
        <v>6746</v>
      </c>
      <c r="F501" s="217" t="s">
        <v>6747</v>
      </c>
      <c r="G501" s="218" t="s">
        <v>387</v>
      </c>
      <c r="H501" s="219">
        <v>1</v>
      </c>
      <c r="I501" s="220"/>
      <c r="J501" s="221">
        <f>ROUND(I501*H501,2)</f>
        <v>0</v>
      </c>
      <c r="K501" s="217" t="s">
        <v>19</v>
      </c>
      <c r="L501" s="46"/>
      <c r="M501" s="222" t="s">
        <v>19</v>
      </c>
      <c r="N501" s="223" t="s">
        <v>43</v>
      </c>
      <c r="O501" s="86"/>
      <c r="P501" s="224">
        <f>O501*H501</f>
        <v>0</v>
      </c>
      <c r="Q501" s="224">
        <v>0</v>
      </c>
      <c r="R501" s="224">
        <f>Q501*H501</f>
        <v>0</v>
      </c>
      <c r="S501" s="224">
        <v>0</v>
      </c>
      <c r="T501" s="225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6" t="s">
        <v>1193</v>
      </c>
      <c r="AT501" s="226" t="s">
        <v>182</v>
      </c>
      <c r="AU501" s="226" t="s">
        <v>80</v>
      </c>
      <c r="AY501" s="19" t="s">
        <v>180</v>
      </c>
      <c r="BE501" s="227">
        <f>IF(N501="základní",J501,0)</f>
        <v>0</v>
      </c>
      <c r="BF501" s="227">
        <f>IF(N501="snížená",J501,0)</f>
        <v>0</v>
      </c>
      <c r="BG501" s="227">
        <f>IF(N501="zákl. přenesená",J501,0)</f>
        <v>0</v>
      </c>
      <c r="BH501" s="227">
        <f>IF(N501="sníž. přenesená",J501,0)</f>
        <v>0</v>
      </c>
      <c r="BI501" s="227">
        <f>IF(N501="nulová",J501,0)</f>
        <v>0</v>
      </c>
      <c r="BJ501" s="19" t="s">
        <v>80</v>
      </c>
      <c r="BK501" s="227">
        <f>ROUND(I501*H501,2)</f>
        <v>0</v>
      </c>
      <c r="BL501" s="19" t="s">
        <v>1193</v>
      </c>
      <c r="BM501" s="226" t="s">
        <v>7034</v>
      </c>
    </row>
    <row r="502" s="2" customFormat="1">
      <c r="A502" s="40"/>
      <c r="B502" s="41"/>
      <c r="C502" s="42"/>
      <c r="D502" s="228" t="s">
        <v>189</v>
      </c>
      <c r="E502" s="42"/>
      <c r="F502" s="229" t="s">
        <v>6747</v>
      </c>
      <c r="G502" s="42"/>
      <c r="H502" s="42"/>
      <c r="I502" s="230"/>
      <c r="J502" s="42"/>
      <c r="K502" s="42"/>
      <c r="L502" s="46"/>
      <c r="M502" s="231"/>
      <c r="N502" s="232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189</v>
      </c>
      <c r="AU502" s="19" t="s">
        <v>80</v>
      </c>
    </row>
    <row r="503" s="2" customFormat="1" ht="16.5" customHeight="1">
      <c r="A503" s="40"/>
      <c r="B503" s="41"/>
      <c r="C503" s="215" t="s">
        <v>1153</v>
      </c>
      <c r="D503" s="215" t="s">
        <v>182</v>
      </c>
      <c r="E503" s="216" t="s">
        <v>6749</v>
      </c>
      <c r="F503" s="217" t="s">
        <v>6750</v>
      </c>
      <c r="G503" s="218" t="s">
        <v>387</v>
      </c>
      <c r="H503" s="219">
        <v>1</v>
      </c>
      <c r="I503" s="220"/>
      <c r="J503" s="221">
        <f>ROUND(I503*H503,2)</f>
        <v>0</v>
      </c>
      <c r="K503" s="217" t="s">
        <v>19</v>
      </c>
      <c r="L503" s="46"/>
      <c r="M503" s="222" t="s">
        <v>19</v>
      </c>
      <c r="N503" s="223" t="s">
        <v>43</v>
      </c>
      <c r="O503" s="86"/>
      <c r="P503" s="224">
        <f>O503*H503</f>
        <v>0</v>
      </c>
      <c r="Q503" s="224">
        <v>0</v>
      </c>
      <c r="R503" s="224">
        <f>Q503*H503</f>
        <v>0</v>
      </c>
      <c r="S503" s="224">
        <v>0</v>
      </c>
      <c r="T503" s="225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6" t="s">
        <v>1193</v>
      </c>
      <c r="AT503" s="226" t="s">
        <v>182</v>
      </c>
      <c r="AU503" s="226" t="s">
        <v>80</v>
      </c>
      <c r="AY503" s="19" t="s">
        <v>180</v>
      </c>
      <c r="BE503" s="227">
        <f>IF(N503="základní",J503,0)</f>
        <v>0</v>
      </c>
      <c r="BF503" s="227">
        <f>IF(N503="snížená",J503,0)</f>
        <v>0</v>
      </c>
      <c r="BG503" s="227">
        <f>IF(N503="zákl. přenesená",J503,0)</f>
        <v>0</v>
      </c>
      <c r="BH503" s="227">
        <f>IF(N503="sníž. přenesená",J503,0)</f>
        <v>0</v>
      </c>
      <c r="BI503" s="227">
        <f>IF(N503="nulová",J503,0)</f>
        <v>0</v>
      </c>
      <c r="BJ503" s="19" t="s">
        <v>80</v>
      </c>
      <c r="BK503" s="227">
        <f>ROUND(I503*H503,2)</f>
        <v>0</v>
      </c>
      <c r="BL503" s="19" t="s">
        <v>1193</v>
      </c>
      <c r="BM503" s="226" t="s">
        <v>7035</v>
      </c>
    </row>
    <row r="504" s="2" customFormat="1">
      <c r="A504" s="40"/>
      <c r="B504" s="41"/>
      <c r="C504" s="42"/>
      <c r="D504" s="228" t="s">
        <v>189</v>
      </c>
      <c r="E504" s="42"/>
      <c r="F504" s="229" t="s">
        <v>6752</v>
      </c>
      <c r="G504" s="42"/>
      <c r="H504" s="42"/>
      <c r="I504" s="230"/>
      <c r="J504" s="42"/>
      <c r="K504" s="42"/>
      <c r="L504" s="46"/>
      <c r="M504" s="231"/>
      <c r="N504" s="232"/>
      <c r="O504" s="86"/>
      <c r="P504" s="86"/>
      <c r="Q504" s="86"/>
      <c r="R504" s="86"/>
      <c r="S504" s="86"/>
      <c r="T504" s="87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T504" s="19" t="s">
        <v>189</v>
      </c>
      <c r="AU504" s="19" t="s">
        <v>80</v>
      </c>
    </row>
    <row r="505" s="2" customFormat="1" ht="16.5" customHeight="1">
      <c r="A505" s="40"/>
      <c r="B505" s="41"/>
      <c r="C505" s="215" t="s">
        <v>1169</v>
      </c>
      <c r="D505" s="215" t="s">
        <v>182</v>
      </c>
      <c r="E505" s="216" t="s">
        <v>6756</v>
      </c>
      <c r="F505" s="217" t="s">
        <v>6757</v>
      </c>
      <c r="G505" s="218" t="s">
        <v>387</v>
      </c>
      <c r="H505" s="219">
        <v>1</v>
      </c>
      <c r="I505" s="220"/>
      <c r="J505" s="221">
        <f>ROUND(I505*H505,2)</f>
        <v>0</v>
      </c>
      <c r="K505" s="217" t="s">
        <v>19</v>
      </c>
      <c r="L505" s="46"/>
      <c r="M505" s="222" t="s">
        <v>19</v>
      </c>
      <c r="N505" s="223" t="s">
        <v>43</v>
      </c>
      <c r="O505" s="86"/>
      <c r="P505" s="224">
        <f>O505*H505</f>
        <v>0</v>
      </c>
      <c r="Q505" s="224">
        <v>0</v>
      </c>
      <c r="R505" s="224">
        <f>Q505*H505</f>
        <v>0</v>
      </c>
      <c r="S505" s="224">
        <v>0</v>
      </c>
      <c r="T505" s="225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6" t="s">
        <v>1193</v>
      </c>
      <c r="AT505" s="226" t="s">
        <v>182</v>
      </c>
      <c r="AU505" s="226" t="s">
        <v>80</v>
      </c>
      <c r="AY505" s="19" t="s">
        <v>180</v>
      </c>
      <c r="BE505" s="227">
        <f>IF(N505="základní",J505,0)</f>
        <v>0</v>
      </c>
      <c r="BF505" s="227">
        <f>IF(N505="snížená",J505,0)</f>
        <v>0</v>
      </c>
      <c r="BG505" s="227">
        <f>IF(N505="zákl. přenesená",J505,0)</f>
        <v>0</v>
      </c>
      <c r="BH505" s="227">
        <f>IF(N505="sníž. přenesená",J505,0)</f>
        <v>0</v>
      </c>
      <c r="BI505" s="227">
        <f>IF(N505="nulová",J505,0)</f>
        <v>0</v>
      </c>
      <c r="BJ505" s="19" t="s">
        <v>80</v>
      </c>
      <c r="BK505" s="227">
        <f>ROUND(I505*H505,2)</f>
        <v>0</v>
      </c>
      <c r="BL505" s="19" t="s">
        <v>1193</v>
      </c>
      <c r="BM505" s="226" t="s">
        <v>7036</v>
      </c>
    </row>
    <row r="506" s="2" customFormat="1">
      <c r="A506" s="40"/>
      <c r="B506" s="41"/>
      <c r="C506" s="42"/>
      <c r="D506" s="228" t="s">
        <v>189</v>
      </c>
      <c r="E506" s="42"/>
      <c r="F506" s="229" t="s">
        <v>6759</v>
      </c>
      <c r="G506" s="42"/>
      <c r="H506" s="42"/>
      <c r="I506" s="230"/>
      <c r="J506" s="42"/>
      <c r="K506" s="42"/>
      <c r="L506" s="46"/>
      <c r="M506" s="231"/>
      <c r="N506" s="232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189</v>
      </c>
      <c r="AU506" s="19" t="s">
        <v>80</v>
      </c>
    </row>
    <row r="507" s="2" customFormat="1" ht="16.5" customHeight="1">
      <c r="A507" s="40"/>
      <c r="B507" s="41"/>
      <c r="C507" s="215" t="s">
        <v>1176</v>
      </c>
      <c r="D507" s="215" t="s">
        <v>182</v>
      </c>
      <c r="E507" s="216" t="s">
        <v>6760</v>
      </c>
      <c r="F507" s="217" t="s">
        <v>6761</v>
      </c>
      <c r="G507" s="218" t="s">
        <v>387</v>
      </c>
      <c r="H507" s="219">
        <v>3</v>
      </c>
      <c r="I507" s="220"/>
      <c r="J507" s="221">
        <f>ROUND(I507*H507,2)</f>
        <v>0</v>
      </c>
      <c r="K507" s="217" t="s">
        <v>19</v>
      </c>
      <c r="L507" s="46"/>
      <c r="M507" s="222" t="s">
        <v>19</v>
      </c>
      <c r="N507" s="223" t="s">
        <v>43</v>
      </c>
      <c r="O507" s="86"/>
      <c r="P507" s="224">
        <f>O507*H507</f>
        <v>0</v>
      </c>
      <c r="Q507" s="224">
        <v>0</v>
      </c>
      <c r="R507" s="224">
        <f>Q507*H507</f>
        <v>0</v>
      </c>
      <c r="S507" s="224">
        <v>0</v>
      </c>
      <c r="T507" s="225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26" t="s">
        <v>1193</v>
      </c>
      <c r="AT507" s="226" t="s">
        <v>182</v>
      </c>
      <c r="AU507" s="226" t="s">
        <v>80</v>
      </c>
      <c r="AY507" s="19" t="s">
        <v>180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19" t="s">
        <v>80</v>
      </c>
      <c r="BK507" s="227">
        <f>ROUND(I507*H507,2)</f>
        <v>0</v>
      </c>
      <c r="BL507" s="19" t="s">
        <v>1193</v>
      </c>
      <c r="BM507" s="226" t="s">
        <v>7037</v>
      </c>
    </row>
    <row r="508" s="2" customFormat="1">
      <c r="A508" s="40"/>
      <c r="B508" s="41"/>
      <c r="C508" s="42"/>
      <c r="D508" s="228" t="s">
        <v>189</v>
      </c>
      <c r="E508" s="42"/>
      <c r="F508" s="229" t="s">
        <v>6763</v>
      </c>
      <c r="G508" s="42"/>
      <c r="H508" s="42"/>
      <c r="I508" s="230"/>
      <c r="J508" s="42"/>
      <c r="K508" s="42"/>
      <c r="L508" s="46"/>
      <c r="M508" s="231"/>
      <c r="N508" s="232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189</v>
      </c>
      <c r="AU508" s="19" t="s">
        <v>80</v>
      </c>
    </row>
    <row r="509" s="2" customFormat="1" ht="24.15" customHeight="1">
      <c r="A509" s="40"/>
      <c r="B509" s="41"/>
      <c r="C509" s="215" t="s">
        <v>1184</v>
      </c>
      <c r="D509" s="215" t="s">
        <v>182</v>
      </c>
      <c r="E509" s="216" t="s">
        <v>6764</v>
      </c>
      <c r="F509" s="217" t="s">
        <v>6765</v>
      </c>
      <c r="G509" s="218" t="s">
        <v>387</v>
      </c>
      <c r="H509" s="219">
        <v>1</v>
      </c>
      <c r="I509" s="220"/>
      <c r="J509" s="221">
        <f>ROUND(I509*H509,2)</f>
        <v>0</v>
      </c>
      <c r="K509" s="217" t="s">
        <v>19</v>
      </c>
      <c r="L509" s="46"/>
      <c r="M509" s="222" t="s">
        <v>19</v>
      </c>
      <c r="N509" s="223" t="s">
        <v>43</v>
      </c>
      <c r="O509" s="86"/>
      <c r="P509" s="224">
        <f>O509*H509</f>
        <v>0</v>
      </c>
      <c r="Q509" s="224">
        <v>0</v>
      </c>
      <c r="R509" s="224">
        <f>Q509*H509</f>
        <v>0</v>
      </c>
      <c r="S509" s="224">
        <v>0</v>
      </c>
      <c r="T509" s="225">
        <f>S509*H509</f>
        <v>0</v>
      </c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R509" s="226" t="s">
        <v>1193</v>
      </c>
      <c r="AT509" s="226" t="s">
        <v>182</v>
      </c>
      <c r="AU509" s="226" t="s">
        <v>80</v>
      </c>
      <c r="AY509" s="19" t="s">
        <v>180</v>
      </c>
      <c r="BE509" s="227">
        <f>IF(N509="základní",J509,0)</f>
        <v>0</v>
      </c>
      <c r="BF509" s="227">
        <f>IF(N509="snížená",J509,0)</f>
        <v>0</v>
      </c>
      <c r="BG509" s="227">
        <f>IF(N509="zákl. přenesená",J509,0)</f>
        <v>0</v>
      </c>
      <c r="BH509" s="227">
        <f>IF(N509="sníž. přenesená",J509,0)</f>
        <v>0</v>
      </c>
      <c r="BI509" s="227">
        <f>IF(N509="nulová",J509,0)</f>
        <v>0</v>
      </c>
      <c r="BJ509" s="19" t="s">
        <v>80</v>
      </c>
      <c r="BK509" s="227">
        <f>ROUND(I509*H509,2)</f>
        <v>0</v>
      </c>
      <c r="BL509" s="19" t="s">
        <v>1193</v>
      </c>
      <c r="BM509" s="226" t="s">
        <v>7038</v>
      </c>
    </row>
    <row r="510" s="2" customFormat="1">
      <c r="A510" s="40"/>
      <c r="B510" s="41"/>
      <c r="C510" s="42"/>
      <c r="D510" s="228" t="s">
        <v>189</v>
      </c>
      <c r="E510" s="42"/>
      <c r="F510" s="229" t="s">
        <v>6767</v>
      </c>
      <c r="G510" s="42"/>
      <c r="H510" s="42"/>
      <c r="I510" s="230"/>
      <c r="J510" s="42"/>
      <c r="K510" s="42"/>
      <c r="L510" s="46"/>
      <c r="M510" s="231"/>
      <c r="N510" s="232"/>
      <c r="O510" s="86"/>
      <c r="P510" s="86"/>
      <c r="Q510" s="86"/>
      <c r="R510" s="86"/>
      <c r="S510" s="86"/>
      <c r="T510" s="87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T510" s="19" t="s">
        <v>189</v>
      </c>
      <c r="AU510" s="19" t="s">
        <v>80</v>
      </c>
    </row>
    <row r="511" s="2" customFormat="1" ht="16.5" customHeight="1">
      <c r="A511" s="40"/>
      <c r="B511" s="41"/>
      <c r="C511" s="215" t="s">
        <v>1193</v>
      </c>
      <c r="D511" s="215" t="s">
        <v>182</v>
      </c>
      <c r="E511" s="216" t="s">
        <v>6768</v>
      </c>
      <c r="F511" s="217" t="s">
        <v>6769</v>
      </c>
      <c r="G511" s="218" t="s">
        <v>387</v>
      </c>
      <c r="H511" s="219">
        <v>1</v>
      </c>
      <c r="I511" s="220"/>
      <c r="J511" s="221">
        <f>ROUND(I511*H511,2)</f>
        <v>0</v>
      </c>
      <c r="K511" s="217" t="s">
        <v>19</v>
      </c>
      <c r="L511" s="46"/>
      <c r="M511" s="222" t="s">
        <v>19</v>
      </c>
      <c r="N511" s="223" t="s">
        <v>43</v>
      </c>
      <c r="O511" s="86"/>
      <c r="P511" s="224">
        <f>O511*H511</f>
        <v>0</v>
      </c>
      <c r="Q511" s="224">
        <v>0</v>
      </c>
      <c r="R511" s="224">
        <f>Q511*H511</f>
        <v>0</v>
      </c>
      <c r="S511" s="224">
        <v>0</v>
      </c>
      <c r="T511" s="225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26" t="s">
        <v>1193</v>
      </c>
      <c r="AT511" s="226" t="s">
        <v>182</v>
      </c>
      <c r="AU511" s="226" t="s">
        <v>80</v>
      </c>
      <c r="AY511" s="19" t="s">
        <v>180</v>
      </c>
      <c r="BE511" s="227">
        <f>IF(N511="základní",J511,0)</f>
        <v>0</v>
      </c>
      <c r="BF511" s="227">
        <f>IF(N511="snížená",J511,0)</f>
        <v>0</v>
      </c>
      <c r="BG511" s="227">
        <f>IF(N511="zákl. přenesená",J511,0)</f>
        <v>0</v>
      </c>
      <c r="BH511" s="227">
        <f>IF(N511="sníž. přenesená",J511,0)</f>
        <v>0</v>
      </c>
      <c r="BI511" s="227">
        <f>IF(N511="nulová",J511,0)</f>
        <v>0</v>
      </c>
      <c r="BJ511" s="19" t="s">
        <v>80</v>
      </c>
      <c r="BK511" s="227">
        <f>ROUND(I511*H511,2)</f>
        <v>0</v>
      </c>
      <c r="BL511" s="19" t="s">
        <v>1193</v>
      </c>
      <c r="BM511" s="226" t="s">
        <v>7039</v>
      </c>
    </row>
    <row r="512" s="2" customFormat="1">
      <c r="A512" s="40"/>
      <c r="B512" s="41"/>
      <c r="C512" s="42"/>
      <c r="D512" s="228" t="s">
        <v>189</v>
      </c>
      <c r="E512" s="42"/>
      <c r="F512" s="229" t="s">
        <v>6771</v>
      </c>
      <c r="G512" s="42"/>
      <c r="H512" s="42"/>
      <c r="I512" s="230"/>
      <c r="J512" s="42"/>
      <c r="K512" s="42"/>
      <c r="L512" s="46"/>
      <c r="M512" s="231"/>
      <c r="N512" s="232"/>
      <c r="O512" s="86"/>
      <c r="P512" s="86"/>
      <c r="Q512" s="86"/>
      <c r="R512" s="86"/>
      <c r="S512" s="86"/>
      <c r="T512" s="87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T512" s="19" t="s">
        <v>189</v>
      </c>
      <c r="AU512" s="19" t="s">
        <v>80</v>
      </c>
    </row>
    <row r="513" s="2" customFormat="1" ht="16.5" customHeight="1">
      <c r="A513" s="40"/>
      <c r="B513" s="41"/>
      <c r="C513" s="215" t="s">
        <v>1200</v>
      </c>
      <c r="D513" s="215" t="s">
        <v>182</v>
      </c>
      <c r="E513" s="216" t="s">
        <v>6778</v>
      </c>
      <c r="F513" s="217" t="s">
        <v>6779</v>
      </c>
      <c r="G513" s="218" t="s">
        <v>387</v>
      </c>
      <c r="H513" s="219">
        <v>1</v>
      </c>
      <c r="I513" s="220"/>
      <c r="J513" s="221">
        <f>ROUND(I513*H513,2)</f>
        <v>0</v>
      </c>
      <c r="K513" s="217" t="s">
        <v>19</v>
      </c>
      <c r="L513" s="46"/>
      <c r="M513" s="222" t="s">
        <v>19</v>
      </c>
      <c r="N513" s="223" t="s">
        <v>43</v>
      </c>
      <c r="O513" s="86"/>
      <c r="P513" s="224">
        <f>O513*H513</f>
        <v>0</v>
      </c>
      <c r="Q513" s="224">
        <v>0</v>
      </c>
      <c r="R513" s="224">
        <f>Q513*H513</f>
        <v>0</v>
      </c>
      <c r="S513" s="224">
        <v>0</v>
      </c>
      <c r="T513" s="225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6" t="s">
        <v>1193</v>
      </c>
      <c r="AT513" s="226" t="s">
        <v>182</v>
      </c>
      <c r="AU513" s="226" t="s">
        <v>80</v>
      </c>
      <c r="AY513" s="19" t="s">
        <v>180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19" t="s">
        <v>80</v>
      </c>
      <c r="BK513" s="227">
        <f>ROUND(I513*H513,2)</f>
        <v>0</v>
      </c>
      <c r="BL513" s="19" t="s">
        <v>1193</v>
      </c>
      <c r="BM513" s="226" t="s">
        <v>7040</v>
      </c>
    </row>
    <row r="514" s="2" customFormat="1">
      <c r="A514" s="40"/>
      <c r="B514" s="41"/>
      <c r="C514" s="42"/>
      <c r="D514" s="228" t="s">
        <v>189</v>
      </c>
      <c r="E514" s="42"/>
      <c r="F514" s="229" t="s">
        <v>6779</v>
      </c>
      <c r="G514" s="42"/>
      <c r="H514" s="42"/>
      <c r="I514" s="230"/>
      <c r="J514" s="42"/>
      <c r="K514" s="42"/>
      <c r="L514" s="46"/>
      <c r="M514" s="231"/>
      <c r="N514" s="232"/>
      <c r="O514" s="86"/>
      <c r="P514" s="86"/>
      <c r="Q514" s="86"/>
      <c r="R514" s="86"/>
      <c r="S514" s="86"/>
      <c r="T514" s="87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T514" s="19" t="s">
        <v>189</v>
      </c>
      <c r="AU514" s="19" t="s">
        <v>80</v>
      </c>
    </row>
    <row r="515" s="2" customFormat="1" ht="16.5" customHeight="1">
      <c r="A515" s="40"/>
      <c r="B515" s="41"/>
      <c r="C515" s="215" t="s">
        <v>1212</v>
      </c>
      <c r="D515" s="215" t="s">
        <v>182</v>
      </c>
      <c r="E515" s="216" t="s">
        <v>6781</v>
      </c>
      <c r="F515" s="217" t="s">
        <v>6782</v>
      </c>
      <c r="G515" s="218" t="s">
        <v>3685</v>
      </c>
      <c r="H515" s="219">
        <v>1</v>
      </c>
      <c r="I515" s="220"/>
      <c r="J515" s="221">
        <f>ROUND(I515*H515,2)</f>
        <v>0</v>
      </c>
      <c r="K515" s="217" t="s">
        <v>19</v>
      </c>
      <c r="L515" s="46"/>
      <c r="M515" s="222" t="s">
        <v>19</v>
      </c>
      <c r="N515" s="223" t="s">
        <v>43</v>
      </c>
      <c r="O515" s="86"/>
      <c r="P515" s="224">
        <f>O515*H515</f>
        <v>0</v>
      </c>
      <c r="Q515" s="224">
        <v>0</v>
      </c>
      <c r="R515" s="224">
        <f>Q515*H515</f>
        <v>0</v>
      </c>
      <c r="S515" s="224">
        <v>0</v>
      </c>
      <c r="T515" s="225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6" t="s">
        <v>1193</v>
      </c>
      <c r="AT515" s="226" t="s">
        <v>182</v>
      </c>
      <c r="AU515" s="226" t="s">
        <v>80</v>
      </c>
      <c r="AY515" s="19" t="s">
        <v>180</v>
      </c>
      <c r="BE515" s="227">
        <f>IF(N515="základní",J515,0)</f>
        <v>0</v>
      </c>
      <c r="BF515" s="227">
        <f>IF(N515="snížená",J515,0)</f>
        <v>0</v>
      </c>
      <c r="BG515" s="227">
        <f>IF(N515="zákl. přenesená",J515,0)</f>
        <v>0</v>
      </c>
      <c r="BH515" s="227">
        <f>IF(N515="sníž. přenesená",J515,0)</f>
        <v>0</v>
      </c>
      <c r="BI515" s="227">
        <f>IF(N515="nulová",J515,0)</f>
        <v>0</v>
      </c>
      <c r="BJ515" s="19" t="s">
        <v>80</v>
      </c>
      <c r="BK515" s="227">
        <f>ROUND(I515*H515,2)</f>
        <v>0</v>
      </c>
      <c r="BL515" s="19" t="s">
        <v>1193</v>
      </c>
      <c r="BM515" s="226" t="s">
        <v>7041</v>
      </c>
    </row>
    <row r="516" s="2" customFormat="1">
      <c r="A516" s="40"/>
      <c r="B516" s="41"/>
      <c r="C516" s="42"/>
      <c r="D516" s="228" t="s">
        <v>189</v>
      </c>
      <c r="E516" s="42"/>
      <c r="F516" s="229" t="s">
        <v>6782</v>
      </c>
      <c r="G516" s="42"/>
      <c r="H516" s="42"/>
      <c r="I516" s="230"/>
      <c r="J516" s="42"/>
      <c r="K516" s="42"/>
      <c r="L516" s="46"/>
      <c r="M516" s="231"/>
      <c r="N516" s="232"/>
      <c r="O516" s="86"/>
      <c r="P516" s="86"/>
      <c r="Q516" s="86"/>
      <c r="R516" s="86"/>
      <c r="S516" s="86"/>
      <c r="T516" s="87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T516" s="19" t="s">
        <v>189</v>
      </c>
      <c r="AU516" s="19" t="s">
        <v>80</v>
      </c>
    </row>
    <row r="517" s="2" customFormat="1" ht="16.5" customHeight="1">
      <c r="A517" s="40"/>
      <c r="B517" s="41"/>
      <c r="C517" s="215" t="s">
        <v>1163</v>
      </c>
      <c r="D517" s="215" t="s">
        <v>182</v>
      </c>
      <c r="E517" s="216" t="s">
        <v>6796</v>
      </c>
      <c r="F517" s="217" t="s">
        <v>6797</v>
      </c>
      <c r="G517" s="218" t="s">
        <v>387</v>
      </c>
      <c r="H517" s="219">
        <v>1</v>
      </c>
      <c r="I517" s="220"/>
      <c r="J517" s="221">
        <f>ROUND(I517*H517,2)</f>
        <v>0</v>
      </c>
      <c r="K517" s="217" t="s">
        <v>19</v>
      </c>
      <c r="L517" s="46"/>
      <c r="M517" s="222" t="s">
        <v>19</v>
      </c>
      <c r="N517" s="223" t="s">
        <v>43</v>
      </c>
      <c r="O517" s="86"/>
      <c r="P517" s="224">
        <f>O517*H517</f>
        <v>0</v>
      </c>
      <c r="Q517" s="224">
        <v>0</v>
      </c>
      <c r="R517" s="224">
        <f>Q517*H517</f>
        <v>0</v>
      </c>
      <c r="S517" s="224">
        <v>0</v>
      </c>
      <c r="T517" s="225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6" t="s">
        <v>1193</v>
      </c>
      <c r="AT517" s="226" t="s">
        <v>182</v>
      </c>
      <c r="AU517" s="226" t="s">
        <v>80</v>
      </c>
      <c r="AY517" s="19" t="s">
        <v>180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19" t="s">
        <v>80</v>
      </c>
      <c r="BK517" s="227">
        <f>ROUND(I517*H517,2)</f>
        <v>0</v>
      </c>
      <c r="BL517" s="19" t="s">
        <v>1193</v>
      </c>
      <c r="BM517" s="226" t="s">
        <v>7042</v>
      </c>
    </row>
    <row r="518" s="2" customFormat="1">
      <c r="A518" s="40"/>
      <c r="B518" s="41"/>
      <c r="C518" s="42"/>
      <c r="D518" s="228" t="s">
        <v>189</v>
      </c>
      <c r="E518" s="42"/>
      <c r="F518" s="229" t="s">
        <v>6797</v>
      </c>
      <c r="G518" s="42"/>
      <c r="H518" s="42"/>
      <c r="I518" s="230"/>
      <c r="J518" s="42"/>
      <c r="K518" s="42"/>
      <c r="L518" s="46"/>
      <c r="M518" s="231"/>
      <c r="N518" s="232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189</v>
      </c>
      <c r="AU518" s="19" t="s">
        <v>80</v>
      </c>
    </row>
    <row r="519" s="2" customFormat="1" ht="16.5" customHeight="1">
      <c r="A519" s="40"/>
      <c r="B519" s="41"/>
      <c r="C519" s="215" t="s">
        <v>1233</v>
      </c>
      <c r="D519" s="215" t="s">
        <v>182</v>
      </c>
      <c r="E519" s="216" t="s">
        <v>6799</v>
      </c>
      <c r="F519" s="217" t="s">
        <v>6785</v>
      </c>
      <c r="G519" s="218" t="s">
        <v>3347</v>
      </c>
      <c r="H519" s="293"/>
      <c r="I519" s="220"/>
      <c r="J519" s="221">
        <f>ROUND(I519*H519,2)</f>
        <v>0</v>
      </c>
      <c r="K519" s="217" t="s">
        <v>19</v>
      </c>
      <c r="L519" s="46"/>
      <c r="M519" s="222" t="s">
        <v>19</v>
      </c>
      <c r="N519" s="223" t="s">
        <v>43</v>
      </c>
      <c r="O519" s="86"/>
      <c r="P519" s="224">
        <f>O519*H519</f>
        <v>0</v>
      </c>
      <c r="Q519" s="224">
        <v>0</v>
      </c>
      <c r="R519" s="224">
        <f>Q519*H519</f>
        <v>0</v>
      </c>
      <c r="S519" s="224">
        <v>0</v>
      </c>
      <c r="T519" s="225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26" t="s">
        <v>1193</v>
      </c>
      <c r="AT519" s="226" t="s">
        <v>182</v>
      </c>
      <c r="AU519" s="226" t="s">
        <v>80</v>
      </c>
      <c r="AY519" s="19" t="s">
        <v>180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19" t="s">
        <v>80</v>
      </c>
      <c r="BK519" s="227">
        <f>ROUND(I519*H519,2)</f>
        <v>0</v>
      </c>
      <c r="BL519" s="19" t="s">
        <v>1193</v>
      </c>
      <c r="BM519" s="226" t="s">
        <v>7043</v>
      </c>
    </row>
    <row r="520" s="2" customFormat="1">
      <c r="A520" s="40"/>
      <c r="B520" s="41"/>
      <c r="C520" s="42"/>
      <c r="D520" s="228" t="s">
        <v>189</v>
      </c>
      <c r="E520" s="42"/>
      <c r="F520" s="229" t="s">
        <v>6785</v>
      </c>
      <c r="G520" s="42"/>
      <c r="H520" s="42"/>
      <c r="I520" s="230"/>
      <c r="J520" s="42"/>
      <c r="K520" s="42"/>
      <c r="L520" s="46"/>
      <c r="M520" s="231"/>
      <c r="N520" s="232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189</v>
      </c>
      <c r="AU520" s="19" t="s">
        <v>80</v>
      </c>
    </row>
    <row r="521" s="12" customFormat="1" ht="25.92" customHeight="1">
      <c r="A521" s="12"/>
      <c r="B521" s="199"/>
      <c r="C521" s="200"/>
      <c r="D521" s="201" t="s">
        <v>71</v>
      </c>
      <c r="E521" s="202" t="s">
        <v>7044</v>
      </c>
      <c r="F521" s="202" t="s">
        <v>7045</v>
      </c>
      <c r="G521" s="200"/>
      <c r="H521" s="200"/>
      <c r="I521" s="203"/>
      <c r="J521" s="204">
        <f>BK521</f>
        <v>0</v>
      </c>
      <c r="K521" s="200"/>
      <c r="L521" s="205"/>
      <c r="M521" s="206"/>
      <c r="N521" s="207"/>
      <c r="O521" s="207"/>
      <c r="P521" s="208">
        <f>SUM(P522:P541)</f>
        <v>0</v>
      </c>
      <c r="Q521" s="207"/>
      <c r="R521" s="208">
        <f>SUM(R522:R541)</f>
        <v>0</v>
      </c>
      <c r="S521" s="207"/>
      <c r="T521" s="209">
        <f>SUM(T522:T541)</f>
        <v>0</v>
      </c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R521" s="210" t="s">
        <v>80</v>
      </c>
      <c r="AT521" s="211" t="s">
        <v>71</v>
      </c>
      <c r="AU521" s="211" t="s">
        <v>72</v>
      </c>
      <c r="AY521" s="210" t="s">
        <v>180</v>
      </c>
      <c r="BK521" s="212">
        <f>SUM(BK522:BK541)</f>
        <v>0</v>
      </c>
    </row>
    <row r="522" s="2" customFormat="1" ht="16.5" customHeight="1">
      <c r="A522" s="40"/>
      <c r="B522" s="41"/>
      <c r="C522" s="215" t="s">
        <v>554</v>
      </c>
      <c r="D522" s="215" t="s">
        <v>182</v>
      </c>
      <c r="E522" s="216" t="s">
        <v>6746</v>
      </c>
      <c r="F522" s="217" t="s">
        <v>6747</v>
      </c>
      <c r="G522" s="218" t="s">
        <v>387</v>
      </c>
      <c r="H522" s="219">
        <v>1</v>
      </c>
      <c r="I522" s="220"/>
      <c r="J522" s="221">
        <f>ROUND(I522*H522,2)</f>
        <v>0</v>
      </c>
      <c r="K522" s="217" t="s">
        <v>19</v>
      </c>
      <c r="L522" s="46"/>
      <c r="M522" s="222" t="s">
        <v>19</v>
      </c>
      <c r="N522" s="223" t="s">
        <v>43</v>
      </c>
      <c r="O522" s="86"/>
      <c r="P522" s="224">
        <f>O522*H522</f>
        <v>0</v>
      </c>
      <c r="Q522" s="224">
        <v>0</v>
      </c>
      <c r="R522" s="224">
        <f>Q522*H522</f>
        <v>0</v>
      </c>
      <c r="S522" s="224">
        <v>0</v>
      </c>
      <c r="T522" s="225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6" t="s">
        <v>1193</v>
      </c>
      <c r="AT522" s="226" t="s">
        <v>182</v>
      </c>
      <c r="AU522" s="226" t="s">
        <v>80</v>
      </c>
      <c r="AY522" s="19" t="s">
        <v>180</v>
      </c>
      <c r="BE522" s="227">
        <f>IF(N522="základní",J522,0)</f>
        <v>0</v>
      </c>
      <c r="BF522" s="227">
        <f>IF(N522="snížená",J522,0)</f>
        <v>0</v>
      </c>
      <c r="BG522" s="227">
        <f>IF(N522="zákl. přenesená",J522,0)</f>
        <v>0</v>
      </c>
      <c r="BH522" s="227">
        <f>IF(N522="sníž. přenesená",J522,0)</f>
        <v>0</v>
      </c>
      <c r="BI522" s="227">
        <f>IF(N522="nulová",J522,0)</f>
        <v>0</v>
      </c>
      <c r="BJ522" s="19" t="s">
        <v>80</v>
      </c>
      <c r="BK522" s="227">
        <f>ROUND(I522*H522,2)</f>
        <v>0</v>
      </c>
      <c r="BL522" s="19" t="s">
        <v>1193</v>
      </c>
      <c r="BM522" s="226" t="s">
        <v>7046</v>
      </c>
    </row>
    <row r="523" s="2" customFormat="1">
      <c r="A523" s="40"/>
      <c r="B523" s="41"/>
      <c r="C523" s="42"/>
      <c r="D523" s="228" t="s">
        <v>189</v>
      </c>
      <c r="E523" s="42"/>
      <c r="F523" s="229" t="s">
        <v>6747</v>
      </c>
      <c r="G523" s="42"/>
      <c r="H523" s="42"/>
      <c r="I523" s="230"/>
      <c r="J523" s="42"/>
      <c r="K523" s="42"/>
      <c r="L523" s="46"/>
      <c r="M523" s="231"/>
      <c r="N523" s="232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189</v>
      </c>
      <c r="AU523" s="19" t="s">
        <v>80</v>
      </c>
    </row>
    <row r="524" s="2" customFormat="1" ht="16.5" customHeight="1">
      <c r="A524" s="40"/>
      <c r="B524" s="41"/>
      <c r="C524" s="215" t="s">
        <v>558</v>
      </c>
      <c r="D524" s="215" t="s">
        <v>182</v>
      </c>
      <c r="E524" s="216" t="s">
        <v>6749</v>
      </c>
      <c r="F524" s="217" t="s">
        <v>6750</v>
      </c>
      <c r="G524" s="218" t="s">
        <v>387</v>
      </c>
      <c r="H524" s="219">
        <v>1</v>
      </c>
      <c r="I524" s="220"/>
      <c r="J524" s="221">
        <f>ROUND(I524*H524,2)</f>
        <v>0</v>
      </c>
      <c r="K524" s="217" t="s">
        <v>19</v>
      </c>
      <c r="L524" s="46"/>
      <c r="M524" s="222" t="s">
        <v>19</v>
      </c>
      <c r="N524" s="223" t="s">
        <v>43</v>
      </c>
      <c r="O524" s="86"/>
      <c r="P524" s="224">
        <f>O524*H524</f>
        <v>0</v>
      </c>
      <c r="Q524" s="224">
        <v>0</v>
      </c>
      <c r="R524" s="224">
        <f>Q524*H524</f>
        <v>0</v>
      </c>
      <c r="S524" s="224">
        <v>0</v>
      </c>
      <c r="T524" s="225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6" t="s">
        <v>1193</v>
      </c>
      <c r="AT524" s="226" t="s">
        <v>182</v>
      </c>
      <c r="AU524" s="226" t="s">
        <v>80</v>
      </c>
      <c r="AY524" s="19" t="s">
        <v>180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9" t="s">
        <v>80</v>
      </c>
      <c r="BK524" s="227">
        <f>ROUND(I524*H524,2)</f>
        <v>0</v>
      </c>
      <c r="BL524" s="19" t="s">
        <v>1193</v>
      </c>
      <c r="BM524" s="226" t="s">
        <v>7047</v>
      </c>
    </row>
    <row r="525" s="2" customFormat="1">
      <c r="A525" s="40"/>
      <c r="B525" s="41"/>
      <c r="C525" s="42"/>
      <c r="D525" s="228" t="s">
        <v>189</v>
      </c>
      <c r="E525" s="42"/>
      <c r="F525" s="229" t="s">
        <v>6752</v>
      </c>
      <c r="G525" s="42"/>
      <c r="H525" s="42"/>
      <c r="I525" s="230"/>
      <c r="J525" s="42"/>
      <c r="K525" s="42"/>
      <c r="L525" s="46"/>
      <c r="M525" s="231"/>
      <c r="N525" s="232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189</v>
      </c>
      <c r="AU525" s="19" t="s">
        <v>80</v>
      </c>
    </row>
    <row r="526" s="2" customFormat="1" ht="16.5" customHeight="1">
      <c r="A526" s="40"/>
      <c r="B526" s="41"/>
      <c r="C526" s="215" t="s">
        <v>570</v>
      </c>
      <c r="D526" s="215" t="s">
        <v>182</v>
      </c>
      <c r="E526" s="216" t="s">
        <v>6756</v>
      </c>
      <c r="F526" s="217" t="s">
        <v>6757</v>
      </c>
      <c r="G526" s="218" t="s">
        <v>387</v>
      </c>
      <c r="H526" s="219">
        <v>1</v>
      </c>
      <c r="I526" s="220"/>
      <c r="J526" s="221">
        <f>ROUND(I526*H526,2)</f>
        <v>0</v>
      </c>
      <c r="K526" s="217" t="s">
        <v>19</v>
      </c>
      <c r="L526" s="46"/>
      <c r="M526" s="222" t="s">
        <v>19</v>
      </c>
      <c r="N526" s="223" t="s">
        <v>43</v>
      </c>
      <c r="O526" s="86"/>
      <c r="P526" s="224">
        <f>O526*H526</f>
        <v>0</v>
      </c>
      <c r="Q526" s="224">
        <v>0</v>
      </c>
      <c r="R526" s="224">
        <f>Q526*H526</f>
        <v>0</v>
      </c>
      <c r="S526" s="224">
        <v>0</v>
      </c>
      <c r="T526" s="225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6" t="s">
        <v>1193</v>
      </c>
      <c r="AT526" s="226" t="s">
        <v>182</v>
      </c>
      <c r="AU526" s="226" t="s">
        <v>80</v>
      </c>
      <c r="AY526" s="19" t="s">
        <v>180</v>
      </c>
      <c r="BE526" s="227">
        <f>IF(N526="základní",J526,0)</f>
        <v>0</v>
      </c>
      <c r="BF526" s="227">
        <f>IF(N526="snížená",J526,0)</f>
        <v>0</v>
      </c>
      <c r="BG526" s="227">
        <f>IF(N526="zákl. přenesená",J526,0)</f>
        <v>0</v>
      </c>
      <c r="BH526" s="227">
        <f>IF(N526="sníž. přenesená",J526,0)</f>
        <v>0</v>
      </c>
      <c r="BI526" s="227">
        <f>IF(N526="nulová",J526,0)</f>
        <v>0</v>
      </c>
      <c r="BJ526" s="19" t="s">
        <v>80</v>
      </c>
      <c r="BK526" s="227">
        <f>ROUND(I526*H526,2)</f>
        <v>0</v>
      </c>
      <c r="BL526" s="19" t="s">
        <v>1193</v>
      </c>
      <c r="BM526" s="226" t="s">
        <v>7048</v>
      </c>
    </row>
    <row r="527" s="2" customFormat="1">
      <c r="A527" s="40"/>
      <c r="B527" s="41"/>
      <c r="C527" s="42"/>
      <c r="D527" s="228" t="s">
        <v>189</v>
      </c>
      <c r="E527" s="42"/>
      <c r="F527" s="229" t="s">
        <v>6759</v>
      </c>
      <c r="G527" s="42"/>
      <c r="H527" s="42"/>
      <c r="I527" s="230"/>
      <c r="J527" s="42"/>
      <c r="K527" s="42"/>
      <c r="L527" s="46"/>
      <c r="M527" s="231"/>
      <c r="N527" s="232"/>
      <c r="O527" s="86"/>
      <c r="P527" s="86"/>
      <c r="Q527" s="86"/>
      <c r="R527" s="86"/>
      <c r="S527" s="86"/>
      <c r="T527" s="87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T527" s="19" t="s">
        <v>189</v>
      </c>
      <c r="AU527" s="19" t="s">
        <v>80</v>
      </c>
    </row>
    <row r="528" s="2" customFormat="1" ht="16.5" customHeight="1">
      <c r="A528" s="40"/>
      <c r="B528" s="41"/>
      <c r="C528" s="215" t="s">
        <v>1079</v>
      </c>
      <c r="D528" s="215" t="s">
        <v>182</v>
      </c>
      <c r="E528" s="216" t="s">
        <v>6760</v>
      </c>
      <c r="F528" s="217" t="s">
        <v>6761</v>
      </c>
      <c r="G528" s="218" t="s">
        <v>387</v>
      </c>
      <c r="H528" s="219">
        <v>3</v>
      </c>
      <c r="I528" s="220"/>
      <c r="J528" s="221">
        <f>ROUND(I528*H528,2)</f>
        <v>0</v>
      </c>
      <c r="K528" s="217" t="s">
        <v>19</v>
      </c>
      <c r="L528" s="46"/>
      <c r="M528" s="222" t="s">
        <v>19</v>
      </c>
      <c r="N528" s="223" t="s">
        <v>43</v>
      </c>
      <c r="O528" s="86"/>
      <c r="P528" s="224">
        <f>O528*H528</f>
        <v>0</v>
      </c>
      <c r="Q528" s="224">
        <v>0</v>
      </c>
      <c r="R528" s="224">
        <f>Q528*H528</f>
        <v>0</v>
      </c>
      <c r="S528" s="224">
        <v>0</v>
      </c>
      <c r="T528" s="225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6" t="s">
        <v>1193</v>
      </c>
      <c r="AT528" s="226" t="s">
        <v>182</v>
      </c>
      <c r="AU528" s="226" t="s">
        <v>80</v>
      </c>
      <c r="AY528" s="19" t="s">
        <v>180</v>
      </c>
      <c r="BE528" s="227">
        <f>IF(N528="základní",J528,0)</f>
        <v>0</v>
      </c>
      <c r="BF528" s="227">
        <f>IF(N528="snížená",J528,0)</f>
        <v>0</v>
      </c>
      <c r="BG528" s="227">
        <f>IF(N528="zákl. přenesená",J528,0)</f>
        <v>0</v>
      </c>
      <c r="BH528" s="227">
        <f>IF(N528="sníž. přenesená",J528,0)</f>
        <v>0</v>
      </c>
      <c r="BI528" s="227">
        <f>IF(N528="nulová",J528,0)</f>
        <v>0</v>
      </c>
      <c r="BJ528" s="19" t="s">
        <v>80</v>
      </c>
      <c r="BK528" s="227">
        <f>ROUND(I528*H528,2)</f>
        <v>0</v>
      </c>
      <c r="BL528" s="19" t="s">
        <v>1193</v>
      </c>
      <c r="BM528" s="226" t="s">
        <v>7049</v>
      </c>
    </row>
    <row r="529" s="2" customFormat="1">
      <c r="A529" s="40"/>
      <c r="B529" s="41"/>
      <c r="C529" s="42"/>
      <c r="D529" s="228" t="s">
        <v>189</v>
      </c>
      <c r="E529" s="42"/>
      <c r="F529" s="229" t="s">
        <v>6763</v>
      </c>
      <c r="G529" s="42"/>
      <c r="H529" s="42"/>
      <c r="I529" s="230"/>
      <c r="J529" s="42"/>
      <c r="K529" s="42"/>
      <c r="L529" s="46"/>
      <c r="M529" s="231"/>
      <c r="N529" s="232"/>
      <c r="O529" s="86"/>
      <c r="P529" s="86"/>
      <c r="Q529" s="86"/>
      <c r="R529" s="86"/>
      <c r="S529" s="86"/>
      <c r="T529" s="87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T529" s="19" t="s">
        <v>189</v>
      </c>
      <c r="AU529" s="19" t="s">
        <v>80</v>
      </c>
    </row>
    <row r="530" s="2" customFormat="1" ht="24.15" customHeight="1">
      <c r="A530" s="40"/>
      <c r="B530" s="41"/>
      <c r="C530" s="215" t="s">
        <v>583</v>
      </c>
      <c r="D530" s="215" t="s">
        <v>182</v>
      </c>
      <c r="E530" s="216" t="s">
        <v>6764</v>
      </c>
      <c r="F530" s="217" t="s">
        <v>6765</v>
      </c>
      <c r="G530" s="218" t="s">
        <v>387</v>
      </c>
      <c r="H530" s="219">
        <v>1</v>
      </c>
      <c r="I530" s="220"/>
      <c r="J530" s="221">
        <f>ROUND(I530*H530,2)</f>
        <v>0</v>
      </c>
      <c r="K530" s="217" t="s">
        <v>19</v>
      </c>
      <c r="L530" s="46"/>
      <c r="M530" s="222" t="s">
        <v>19</v>
      </c>
      <c r="N530" s="223" t="s">
        <v>43</v>
      </c>
      <c r="O530" s="86"/>
      <c r="P530" s="224">
        <f>O530*H530</f>
        <v>0</v>
      </c>
      <c r="Q530" s="224">
        <v>0</v>
      </c>
      <c r="R530" s="224">
        <f>Q530*H530</f>
        <v>0</v>
      </c>
      <c r="S530" s="224">
        <v>0</v>
      </c>
      <c r="T530" s="225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26" t="s">
        <v>1193</v>
      </c>
      <c r="AT530" s="226" t="s">
        <v>182</v>
      </c>
      <c r="AU530" s="226" t="s">
        <v>80</v>
      </c>
      <c r="AY530" s="19" t="s">
        <v>180</v>
      </c>
      <c r="BE530" s="227">
        <f>IF(N530="základní",J530,0)</f>
        <v>0</v>
      </c>
      <c r="BF530" s="227">
        <f>IF(N530="snížená",J530,0)</f>
        <v>0</v>
      </c>
      <c r="BG530" s="227">
        <f>IF(N530="zákl. přenesená",J530,0)</f>
        <v>0</v>
      </c>
      <c r="BH530" s="227">
        <f>IF(N530="sníž. přenesená",J530,0)</f>
        <v>0</v>
      </c>
      <c r="BI530" s="227">
        <f>IF(N530="nulová",J530,0)</f>
        <v>0</v>
      </c>
      <c r="BJ530" s="19" t="s">
        <v>80</v>
      </c>
      <c r="BK530" s="227">
        <f>ROUND(I530*H530,2)</f>
        <v>0</v>
      </c>
      <c r="BL530" s="19" t="s">
        <v>1193</v>
      </c>
      <c r="BM530" s="226" t="s">
        <v>7050</v>
      </c>
    </row>
    <row r="531" s="2" customFormat="1">
      <c r="A531" s="40"/>
      <c r="B531" s="41"/>
      <c r="C531" s="42"/>
      <c r="D531" s="228" t="s">
        <v>189</v>
      </c>
      <c r="E531" s="42"/>
      <c r="F531" s="229" t="s">
        <v>6767</v>
      </c>
      <c r="G531" s="42"/>
      <c r="H531" s="42"/>
      <c r="I531" s="230"/>
      <c r="J531" s="42"/>
      <c r="K531" s="42"/>
      <c r="L531" s="46"/>
      <c r="M531" s="231"/>
      <c r="N531" s="232"/>
      <c r="O531" s="86"/>
      <c r="P531" s="86"/>
      <c r="Q531" s="86"/>
      <c r="R531" s="86"/>
      <c r="S531" s="86"/>
      <c r="T531" s="87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T531" s="19" t="s">
        <v>189</v>
      </c>
      <c r="AU531" s="19" t="s">
        <v>80</v>
      </c>
    </row>
    <row r="532" s="2" customFormat="1" ht="16.5" customHeight="1">
      <c r="A532" s="40"/>
      <c r="B532" s="41"/>
      <c r="C532" s="215" t="s">
        <v>575</v>
      </c>
      <c r="D532" s="215" t="s">
        <v>182</v>
      </c>
      <c r="E532" s="216" t="s">
        <v>6768</v>
      </c>
      <c r="F532" s="217" t="s">
        <v>6769</v>
      </c>
      <c r="G532" s="218" t="s">
        <v>387</v>
      </c>
      <c r="H532" s="219">
        <v>1</v>
      </c>
      <c r="I532" s="220"/>
      <c r="J532" s="221">
        <f>ROUND(I532*H532,2)</f>
        <v>0</v>
      </c>
      <c r="K532" s="217" t="s">
        <v>19</v>
      </c>
      <c r="L532" s="46"/>
      <c r="M532" s="222" t="s">
        <v>19</v>
      </c>
      <c r="N532" s="223" t="s">
        <v>43</v>
      </c>
      <c r="O532" s="86"/>
      <c r="P532" s="224">
        <f>O532*H532</f>
        <v>0</v>
      </c>
      <c r="Q532" s="224">
        <v>0</v>
      </c>
      <c r="R532" s="224">
        <f>Q532*H532</f>
        <v>0</v>
      </c>
      <c r="S532" s="224">
        <v>0</v>
      </c>
      <c r="T532" s="225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26" t="s">
        <v>1193</v>
      </c>
      <c r="AT532" s="226" t="s">
        <v>182</v>
      </c>
      <c r="AU532" s="226" t="s">
        <v>80</v>
      </c>
      <c r="AY532" s="19" t="s">
        <v>180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19" t="s">
        <v>80</v>
      </c>
      <c r="BK532" s="227">
        <f>ROUND(I532*H532,2)</f>
        <v>0</v>
      </c>
      <c r="BL532" s="19" t="s">
        <v>1193</v>
      </c>
      <c r="BM532" s="226" t="s">
        <v>7051</v>
      </c>
    </row>
    <row r="533" s="2" customFormat="1">
      <c r="A533" s="40"/>
      <c r="B533" s="41"/>
      <c r="C533" s="42"/>
      <c r="D533" s="228" t="s">
        <v>189</v>
      </c>
      <c r="E533" s="42"/>
      <c r="F533" s="229" t="s">
        <v>6771</v>
      </c>
      <c r="G533" s="42"/>
      <c r="H533" s="42"/>
      <c r="I533" s="230"/>
      <c r="J533" s="42"/>
      <c r="K533" s="42"/>
      <c r="L533" s="46"/>
      <c r="M533" s="231"/>
      <c r="N533" s="232"/>
      <c r="O533" s="86"/>
      <c r="P533" s="86"/>
      <c r="Q533" s="86"/>
      <c r="R533" s="86"/>
      <c r="S533" s="86"/>
      <c r="T533" s="87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T533" s="19" t="s">
        <v>189</v>
      </c>
      <c r="AU533" s="19" t="s">
        <v>80</v>
      </c>
    </row>
    <row r="534" s="2" customFormat="1" ht="16.5" customHeight="1">
      <c r="A534" s="40"/>
      <c r="B534" s="41"/>
      <c r="C534" s="215" t="s">
        <v>1116</v>
      </c>
      <c r="D534" s="215" t="s">
        <v>182</v>
      </c>
      <c r="E534" s="216" t="s">
        <v>6778</v>
      </c>
      <c r="F534" s="217" t="s">
        <v>6779</v>
      </c>
      <c r="G534" s="218" t="s">
        <v>387</v>
      </c>
      <c r="H534" s="219">
        <v>1</v>
      </c>
      <c r="I534" s="220"/>
      <c r="J534" s="221">
        <f>ROUND(I534*H534,2)</f>
        <v>0</v>
      </c>
      <c r="K534" s="217" t="s">
        <v>19</v>
      </c>
      <c r="L534" s="46"/>
      <c r="M534" s="222" t="s">
        <v>19</v>
      </c>
      <c r="N534" s="223" t="s">
        <v>43</v>
      </c>
      <c r="O534" s="86"/>
      <c r="P534" s="224">
        <f>O534*H534</f>
        <v>0</v>
      </c>
      <c r="Q534" s="224">
        <v>0</v>
      </c>
      <c r="R534" s="224">
        <f>Q534*H534</f>
        <v>0</v>
      </c>
      <c r="S534" s="224">
        <v>0</v>
      </c>
      <c r="T534" s="225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6" t="s">
        <v>1193</v>
      </c>
      <c r="AT534" s="226" t="s">
        <v>182</v>
      </c>
      <c r="AU534" s="226" t="s">
        <v>80</v>
      </c>
      <c r="AY534" s="19" t="s">
        <v>180</v>
      </c>
      <c r="BE534" s="227">
        <f>IF(N534="základní",J534,0)</f>
        <v>0</v>
      </c>
      <c r="BF534" s="227">
        <f>IF(N534="snížená",J534,0)</f>
        <v>0</v>
      </c>
      <c r="BG534" s="227">
        <f>IF(N534="zákl. přenesená",J534,0)</f>
        <v>0</v>
      </c>
      <c r="BH534" s="227">
        <f>IF(N534="sníž. přenesená",J534,0)</f>
        <v>0</v>
      </c>
      <c r="BI534" s="227">
        <f>IF(N534="nulová",J534,0)</f>
        <v>0</v>
      </c>
      <c r="BJ534" s="19" t="s">
        <v>80</v>
      </c>
      <c r="BK534" s="227">
        <f>ROUND(I534*H534,2)</f>
        <v>0</v>
      </c>
      <c r="BL534" s="19" t="s">
        <v>1193</v>
      </c>
      <c r="BM534" s="226" t="s">
        <v>7052</v>
      </c>
    </row>
    <row r="535" s="2" customFormat="1">
      <c r="A535" s="40"/>
      <c r="B535" s="41"/>
      <c r="C535" s="42"/>
      <c r="D535" s="228" t="s">
        <v>189</v>
      </c>
      <c r="E535" s="42"/>
      <c r="F535" s="229" t="s">
        <v>6779</v>
      </c>
      <c r="G535" s="42"/>
      <c r="H535" s="42"/>
      <c r="I535" s="230"/>
      <c r="J535" s="42"/>
      <c r="K535" s="42"/>
      <c r="L535" s="46"/>
      <c r="M535" s="231"/>
      <c r="N535" s="232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189</v>
      </c>
      <c r="AU535" s="19" t="s">
        <v>80</v>
      </c>
    </row>
    <row r="536" s="2" customFormat="1" ht="16.5" customHeight="1">
      <c r="A536" s="40"/>
      <c r="B536" s="41"/>
      <c r="C536" s="215" t="s">
        <v>1122</v>
      </c>
      <c r="D536" s="215" t="s">
        <v>182</v>
      </c>
      <c r="E536" s="216" t="s">
        <v>6781</v>
      </c>
      <c r="F536" s="217" t="s">
        <v>6782</v>
      </c>
      <c r="G536" s="218" t="s">
        <v>3685</v>
      </c>
      <c r="H536" s="219">
        <v>1</v>
      </c>
      <c r="I536" s="220"/>
      <c r="J536" s="221">
        <f>ROUND(I536*H536,2)</f>
        <v>0</v>
      </c>
      <c r="K536" s="217" t="s">
        <v>19</v>
      </c>
      <c r="L536" s="46"/>
      <c r="M536" s="222" t="s">
        <v>19</v>
      </c>
      <c r="N536" s="223" t="s">
        <v>43</v>
      </c>
      <c r="O536" s="86"/>
      <c r="P536" s="224">
        <f>O536*H536</f>
        <v>0</v>
      </c>
      <c r="Q536" s="224">
        <v>0</v>
      </c>
      <c r="R536" s="224">
        <f>Q536*H536</f>
        <v>0</v>
      </c>
      <c r="S536" s="224">
        <v>0</v>
      </c>
      <c r="T536" s="225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6" t="s">
        <v>1193</v>
      </c>
      <c r="AT536" s="226" t="s">
        <v>182</v>
      </c>
      <c r="AU536" s="226" t="s">
        <v>80</v>
      </c>
      <c r="AY536" s="19" t="s">
        <v>180</v>
      </c>
      <c r="BE536" s="227">
        <f>IF(N536="základní",J536,0)</f>
        <v>0</v>
      </c>
      <c r="BF536" s="227">
        <f>IF(N536="snížená",J536,0)</f>
        <v>0</v>
      </c>
      <c r="BG536" s="227">
        <f>IF(N536="zákl. přenesená",J536,0)</f>
        <v>0</v>
      </c>
      <c r="BH536" s="227">
        <f>IF(N536="sníž. přenesená",J536,0)</f>
        <v>0</v>
      </c>
      <c r="BI536" s="227">
        <f>IF(N536="nulová",J536,0)</f>
        <v>0</v>
      </c>
      <c r="BJ536" s="19" t="s">
        <v>80</v>
      </c>
      <c r="BK536" s="227">
        <f>ROUND(I536*H536,2)</f>
        <v>0</v>
      </c>
      <c r="BL536" s="19" t="s">
        <v>1193</v>
      </c>
      <c r="BM536" s="226" t="s">
        <v>7053</v>
      </c>
    </row>
    <row r="537" s="2" customFormat="1">
      <c r="A537" s="40"/>
      <c r="B537" s="41"/>
      <c r="C537" s="42"/>
      <c r="D537" s="228" t="s">
        <v>189</v>
      </c>
      <c r="E537" s="42"/>
      <c r="F537" s="229" t="s">
        <v>6782</v>
      </c>
      <c r="G537" s="42"/>
      <c r="H537" s="42"/>
      <c r="I537" s="230"/>
      <c r="J537" s="42"/>
      <c r="K537" s="42"/>
      <c r="L537" s="46"/>
      <c r="M537" s="231"/>
      <c r="N537" s="232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189</v>
      </c>
      <c r="AU537" s="19" t="s">
        <v>80</v>
      </c>
    </row>
    <row r="538" s="2" customFormat="1" ht="16.5" customHeight="1">
      <c r="A538" s="40"/>
      <c r="B538" s="41"/>
      <c r="C538" s="215" t="s">
        <v>564</v>
      </c>
      <c r="D538" s="215" t="s">
        <v>182</v>
      </c>
      <c r="E538" s="216" t="s">
        <v>6796</v>
      </c>
      <c r="F538" s="217" t="s">
        <v>6797</v>
      </c>
      <c r="G538" s="218" t="s">
        <v>387</v>
      </c>
      <c r="H538" s="219">
        <v>1</v>
      </c>
      <c r="I538" s="220"/>
      <c r="J538" s="221">
        <f>ROUND(I538*H538,2)</f>
        <v>0</v>
      </c>
      <c r="K538" s="217" t="s">
        <v>19</v>
      </c>
      <c r="L538" s="46"/>
      <c r="M538" s="222" t="s">
        <v>19</v>
      </c>
      <c r="N538" s="223" t="s">
        <v>43</v>
      </c>
      <c r="O538" s="86"/>
      <c r="P538" s="224">
        <f>O538*H538</f>
        <v>0</v>
      </c>
      <c r="Q538" s="224">
        <v>0</v>
      </c>
      <c r="R538" s="224">
        <f>Q538*H538</f>
        <v>0</v>
      </c>
      <c r="S538" s="224">
        <v>0</v>
      </c>
      <c r="T538" s="225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6" t="s">
        <v>1193</v>
      </c>
      <c r="AT538" s="226" t="s">
        <v>182</v>
      </c>
      <c r="AU538" s="226" t="s">
        <v>80</v>
      </c>
      <c r="AY538" s="19" t="s">
        <v>180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19" t="s">
        <v>80</v>
      </c>
      <c r="BK538" s="227">
        <f>ROUND(I538*H538,2)</f>
        <v>0</v>
      </c>
      <c r="BL538" s="19" t="s">
        <v>1193</v>
      </c>
      <c r="BM538" s="226" t="s">
        <v>7054</v>
      </c>
    </row>
    <row r="539" s="2" customFormat="1">
      <c r="A539" s="40"/>
      <c r="B539" s="41"/>
      <c r="C539" s="42"/>
      <c r="D539" s="228" t="s">
        <v>189</v>
      </c>
      <c r="E539" s="42"/>
      <c r="F539" s="229" t="s">
        <v>6797</v>
      </c>
      <c r="G539" s="42"/>
      <c r="H539" s="42"/>
      <c r="I539" s="230"/>
      <c r="J539" s="42"/>
      <c r="K539" s="42"/>
      <c r="L539" s="46"/>
      <c r="M539" s="231"/>
      <c r="N539" s="232"/>
      <c r="O539" s="86"/>
      <c r="P539" s="86"/>
      <c r="Q539" s="86"/>
      <c r="R539" s="86"/>
      <c r="S539" s="86"/>
      <c r="T539" s="87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T539" s="19" t="s">
        <v>189</v>
      </c>
      <c r="AU539" s="19" t="s">
        <v>80</v>
      </c>
    </row>
    <row r="540" s="2" customFormat="1" ht="16.5" customHeight="1">
      <c r="A540" s="40"/>
      <c r="B540" s="41"/>
      <c r="C540" s="215" t="s">
        <v>1130</v>
      </c>
      <c r="D540" s="215" t="s">
        <v>182</v>
      </c>
      <c r="E540" s="216" t="s">
        <v>6799</v>
      </c>
      <c r="F540" s="217" t="s">
        <v>6785</v>
      </c>
      <c r="G540" s="218" t="s">
        <v>3347</v>
      </c>
      <c r="H540" s="293"/>
      <c r="I540" s="220"/>
      <c r="J540" s="221">
        <f>ROUND(I540*H540,2)</f>
        <v>0</v>
      </c>
      <c r="K540" s="217" t="s">
        <v>19</v>
      </c>
      <c r="L540" s="46"/>
      <c r="M540" s="222" t="s">
        <v>19</v>
      </c>
      <c r="N540" s="223" t="s">
        <v>43</v>
      </c>
      <c r="O540" s="86"/>
      <c r="P540" s="224">
        <f>O540*H540</f>
        <v>0</v>
      </c>
      <c r="Q540" s="224">
        <v>0</v>
      </c>
      <c r="R540" s="224">
        <f>Q540*H540</f>
        <v>0</v>
      </c>
      <c r="S540" s="224">
        <v>0</v>
      </c>
      <c r="T540" s="225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6" t="s">
        <v>1193</v>
      </c>
      <c r="AT540" s="226" t="s">
        <v>182</v>
      </c>
      <c r="AU540" s="226" t="s">
        <v>80</v>
      </c>
      <c r="AY540" s="19" t="s">
        <v>180</v>
      </c>
      <c r="BE540" s="227">
        <f>IF(N540="základní",J540,0)</f>
        <v>0</v>
      </c>
      <c r="BF540" s="227">
        <f>IF(N540="snížená",J540,0)</f>
        <v>0</v>
      </c>
      <c r="BG540" s="227">
        <f>IF(N540="zákl. přenesená",J540,0)</f>
        <v>0</v>
      </c>
      <c r="BH540" s="227">
        <f>IF(N540="sníž. přenesená",J540,0)</f>
        <v>0</v>
      </c>
      <c r="BI540" s="227">
        <f>IF(N540="nulová",J540,0)</f>
        <v>0</v>
      </c>
      <c r="BJ540" s="19" t="s">
        <v>80</v>
      </c>
      <c r="BK540" s="227">
        <f>ROUND(I540*H540,2)</f>
        <v>0</v>
      </c>
      <c r="BL540" s="19" t="s">
        <v>1193</v>
      </c>
      <c r="BM540" s="226" t="s">
        <v>7055</v>
      </c>
    </row>
    <row r="541" s="2" customFormat="1">
      <c r="A541" s="40"/>
      <c r="B541" s="41"/>
      <c r="C541" s="42"/>
      <c r="D541" s="228" t="s">
        <v>189</v>
      </c>
      <c r="E541" s="42"/>
      <c r="F541" s="229" t="s">
        <v>6785</v>
      </c>
      <c r="G541" s="42"/>
      <c r="H541" s="42"/>
      <c r="I541" s="230"/>
      <c r="J541" s="42"/>
      <c r="K541" s="42"/>
      <c r="L541" s="46"/>
      <c r="M541" s="231"/>
      <c r="N541" s="232"/>
      <c r="O541" s="86"/>
      <c r="P541" s="86"/>
      <c r="Q541" s="86"/>
      <c r="R541" s="86"/>
      <c r="S541" s="86"/>
      <c r="T541" s="87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T541" s="19" t="s">
        <v>189</v>
      </c>
      <c r="AU541" s="19" t="s">
        <v>80</v>
      </c>
    </row>
    <row r="542" s="12" customFormat="1" ht="25.92" customHeight="1">
      <c r="A542" s="12"/>
      <c r="B542" s="199"/>
      <c r="C542" s="200"/>
      <c r="D542" s="201" t="s">
        <v>71</v>
      </c>
      <c r="E542" s="202" t="s">
        <v>7056</v>
      </c>
      <c r="F542" s="202" t="s">
        <v>7057</v>
      </c>
      <c r="G542" s="200"/>
      <c r="H542" s="200"/>
      <c r="I542" s="203"/>
      <c r="J542" s="204">
        <f>BK542</f>
        <v>0</v>
      </c>
      <c r="K542" s="200"/>
      <c r="L542" s="205"/>
      <c r="M542" s="206"/>
      <c r="N542" s="207"/>
      <c r="O542" s="207"/>
      <c r="P542" s="208">
        <f>SUM(P543:P562)</f>
        <v>0</v>
      </c>
      <c r="Q542" s="207"/>
      <c r="R542" s="208">
        <f>SUM(R543:R562)</f>
        <v>0</v>
      </c>
      <c r="S542" s="207"/>
      <c r="T542" s="209">
        <f>SUM(T543:T562)</f>
        <v>0</v>
      </c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R542" s="210" t="s">
        <v>80</v>
      </c>
      <c r="AT542" s="211" t="s">
        <v>71</v>
      </c>
      <c r="AU542" s="211" t="s">
        <v>72</v>
      </c>
      <c r="AY542" s="210" t="s">
        <v>180</v>
      </c>
      <c r="BK542" s="212">
        <f>SUM(BK543:BK562)</f>
        <v>0</v>
      </c>
    </row>
    <row r="543" s="2" customFormat="1" ht="16.5" customHeight="1">
      <c r="A543" s="40"/>
      <c r="B543" s="41"/>
      <c r="C543" s="215" t="s">
        <v>433</v>
      </c>
      <c r="D543" s="215" t="s">
        <v>182</v>
      </c>
      <c r="E543" s="216" t="s">
        <v>6746</v>
      </c>
      <c r="F543" s="217" t="s">
        <v>6747</v>
      </c>
      <c r="G543" s="218" t="s">
        <v>387</v>
      </c>
      <c r="H543" s="219">
        <v>1</v>
      </c>
      <c r="I543" s="220"/>
      <c r="J543" s="221">
        <f>ROUND(I543*H543,2)</f>
        <v>0</v>
      </c>
      <c r="K543" s="217" t="s">
        <v>19</v>
      </c>
      <c r="L543" s="46"/>
      <c r="M543" s="222" t="s">
        <v>19</v>
      </c>
      <c r="N543" s="223" t="s">
        <v>43</v>
      </c>
      <c r="O543" s="86"/>
      <c r="P543" s="224">
        <f>O543*H543</f>
        <v>0</v>
      </c>
      <c r="Q543" s="224">
        <v>0</v>
      </c>
      <c r="R543" s="224">
        <f>Q543*H543</f>
        <v>0</v>
      </c>
      <c r="S543" s="224">
        <v>0</v>
      </c>
      <c r="T543" s="225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6" t="s">
        <v>1193</v>
      </c>
      <c r="AT543" s="226" t="s">
        <v>182</v>
      </c>
      <c r="AU543" s="226" t="s">
        <v>80</v>
      </c>
      <c r="AY543" s="19" t="s">
        <v>180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19" t="s">
        <v>80</v>
      </c>
      <c r="BK543" s="227">
        <f>ROUND(I543*H543,2)</f>
        <v>0</v>
      </c>
      <c r="BL543" s="19" t="s">
        <v>1193</v>
      </c>
      <c r="BM543" s="226" t="s">
        <v>7058</v>
      </c>
    </row>
    <row r="544" s="2" customFormat="1">
      <c r="A544" s="40"/>
      <c r="B544" s="41"/>
      <c r="C544" s="42"/>
      <c r="D544" s="228" t="s">
        <v>189</v>
      </c>
      <c r="E544" s="42"/>
      <c r="F544" s="229" t="s">
        <v>6747</v>
      </c>
      <c r="G544" s="42"/>
      <c r="H544" s="42"/>
      <c r="I544" s="230"/>
      <c r="J544" s="42"/>
      <c r="K544" s="42"/>
      <c r="L544" s="46"/>
      <c r="M544" s="231"/>
      <c r="N544" s="232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189</v>
      </c>
      <c r="AU544" s="19" t="s">
        <v>80</v>
      </c>
    </row>
    <row r="545" s="2" customFormat="1" ht="16.5" customHeight="1">
      <c r="A545" s="40"/>
      <c r="B545" s="41"/>
      <c r="C545" s="215" t="s">
        <v>439</v>
      </c>
      <c r="D545" s="215" t="s">
        <v>182</v>
      </c>
      <c r="E545" s="216" t="s">
        <v>6749</v>
      </c>
      <c r="F545" s="217" t="s">
        <v>6750</v>
      </c>
      <c r="G545" s="218" t="s">
        <v>387</v>
      </c>
      <c r="H545" s="219">
        <v>1</v>
      </c>
      <c r="I545" s="220"/>
      <c r="J545" s="221">
        <f>ROUND(I545*H545,2)</f>
        <v>0</v>
      </c>
      <c r="K545" s="217" t="s">
        <v>19</v>
      </c>
      <c r="L545" s="46"/>
      <c r="M545" s="222" t="s">
        <v>19</v>
      </c>
      <c r="N545" s="223" t="s">
        <v>43</v>
      </c>
      <c r="O545" s="86"/>
      <c r="P545" s="224">
        <f>O545*H545</f>
        <v>0</v>
      </c>
      <c r="Q545" s="224">
        <v>0</v>
      </c>
      <c r="R545" s="224">
        <f>Q545*H545</f>
        <v>0</v>
      </c>
      <c r="S545" s="224">
        <v>0</v>
      </c>
      <c r="T545" s="225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6" t="s">
        <v>1193</v>
      </c>
      <c r="AT545" s="226" t="s">
        <v>182</v>
      </c>
      <c r="AU545" s="226" t="s">
        <v>80</v>
      </c>
      <c r="AY545" s="19" t="s">
        <v>180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9" t="s">
        <v>80</v>
      </c>
      <c r="BK545" s="227">
        <f>ROUND(I545*H545,2)</f>
        <v>0</v>
      </c>
      <c r="BL545" s="19" t="s">
        <v>1193</v>
      </c>
      <c r="BM545" s="226" t="s">
        <v>7059</v>
      </c>
    </row>
    <row r="546" s="2" customFormat="1">
      <c r="A546" s="40"/>
      <c r="B546" s="41"/>
      <c r="C546" s="42"/>
      <c r="D546" s="228" t="s">
        <v>189</v>
      </c>
      <c r="E546" s="42"/>
      <c r="F546" s="229" t="s">
        <v>6752</v>
      </c>
      <c r="G546" s="42"/>
      <c r="H546" s="42"/>
      <c r="I546" s="230"/>
      <c r="J546" s="42"/>
      <c r="K546" s="42"/>
      <c r="L546" s="46"/>
      <c r="M546" s="231"/>
      <c r="N546" s="232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189</v>
      </c>
      <c r="AU546" s="19" t="s">
        <v>80</v>
      </c>
    </row>
    <row r="547" s="2" customFormat="1" ht="16.5" customHeight="1">
      <c r="A547" s="40"/>
      <c r="B547" s="41"/>
      <c r="C547" s="215" t="s">
        <v>459</v>
      </c>
      <c r="D547" s="215" t="s">
        <v>182</v>
      </c>
      <c r="E547" s="216" t="s">
        <v>6756</v>
      </c>
      <c r="F547" s="217" t="s">
        <v>6757</v>
      </c>
      <c r="G547" s="218" t="s">
        <v>387</v>
      </c>
      <c r="H547" s="219">
        <v>1</v>
      </c>
      <c r="I547" s="220"/>
      <c r="J547" s="221">
        <f>ROUND(I547*H547,2)</f>
        <v>0</v>
      </c>
      <c r="K547" s="217" t="s">
        <v>19</v>
      </c>
      <c r="L547" s="46"/>
      <c r="M547" s="222" t="s">
        <v>19</v>
      </c>
      <c r="N547" s="223" t="s">
        <v>43</v>
      </c>
      <c r="O547" s="86"/>
      <c r="P547" s="224">
        <f>O547*H547</f>
        <v>0</v>
      </c>
      <c r="Q547" s="224">
        <v>0</v>
      </c>
      <c r="R547" s="224">
        <f>Q547*H547</f>
        <v>0</v>
      </c>
      <c r="S547" s="224">
        <v>0</v>
      </c>
      <c r="T547" s="225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6" t="s">
        <v>1193</v>
      </c>
      <c r="AT547" s="226" t="s">
        <v>182</v>
      </c>
      <c r="AU547" s="226" t="s">
        <v>80</v>
      </c>
      <c r="AY547" s="19" t="s">
        <v>180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19" t="s">
        <v>80</v>
      </c>
      <c r="BK547" s="227">
        <f>ROUND(I547*H547,2)</f>
        <v>0</v>
      </c>
      <c r="BL547" s="19" t="s">
        <v>1193</v>
      </c>
      <c r="BM547" s="226" t="s">
        <v>7060</v>
      </c>
    </row>
    <row r="548" s="2" customFormat="1">
      <c r="A548" s="40"/>
      <c r="B548" s="41"/>
      <c r="C548" s="42"/>
      <c r="D548" s="228" t="s">
        <v>189</v>
      </c>
      <c r="E548" s="42"/>
      <c r="F548" s="229" t="s">
        <v>6759</v>
      </c>
      <c r="G548" s="42"/>
      <c r="H548" s="42"/>
      <c r="I548" s="230"/>
      <c r="J548" s="42"/>
      <c r="K548" s="42"/>
      <c r="L548" s="46"/>
      <c r="M548" s="231"/>
      <c r="N548" s="232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189</v>
      </c>
      <c r="AU548" s="19" t="s">
        <v>80</v>
      </c>
    </row>
    <row r="549" s="2" customFormat="1" ht="16.5" customHeight="1">
      <c r="A549" s="40"/>
      <c r="B549" s="41"/>
      <c r="C549" s="215" t="s">
        <v>476</v>
      </c>
      <c r="D549" s="215" t="s">
        <v>182</v>
      </c>
      <c r="E549" s="216" t="s">
        <v>6760</v>
      </c>
      <c r="F549" s="217" t="s">
        <v>6761</v>
      </c>
      <c r="G549" s="218" t="s">
        <v>387</v>
      </c>
      <c r="H549" s="219">
        <v>3</v>
      </c>
      <c r="I549" s="220"/>
      <c r="J549" s="221">
        <f>ROUND(I549*H549,2)</f>
        <v>0</v>
      </c>
      <c r="K549" s="217" t="s">
        <v>19</v>
      </c>
      <c r="L549" s="46"/>
      <c r="M549" s="222" t="s">
        <v>19</v>
      </c>
      <c r="N549" s="223" t="s">
        <v>43</v>
      </c>
      <c r="O549" s="86"/>
      <c r="P549" s="224">
        <f>O549*H549</f>
        <v>0</v>
      </c>
      <c r="Q549" s="224">
        <v>0</v>
      </c>
      <c r="R549" s="224">
        <f>Q549*H549</f>
        <v>0</v>
      </c>
      <c r="S549" s="224">
        <v>0</v>
      </c>
      <c r="T549" s="225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26" t="s">
        <v>1193</v>
      </c>
      <c r="AT549" s="226" t="s">
        <v>182</v>
      </c>
      <c r="AU549" s="226" t="s">
        <v>80</v>
      </c>
      <c r="AY549" s="19" t="s">
        <v>180</v>
      </c>
      <c r="BE549" s="227">
        <f>IF(N549="základní",J549,0)</f>
        <v>0</v>
      </c>
      <c r="BF549" s="227">
        <f>IF(N549="snížená",J549,0)</f>
        <v>0</v>
      </c>
      <c r="BG549" s="227">
        <f>IF(N549="zákl. přenesená",J549,0)</f>
        <v>0</v>
      </c>
      <c r="BH549" s="227">
        <f>IF(N549="sníž. přenesená",J549,0)</f>
        <v>0</v>
      </c>
      <c r="BI549" s="227">
        <f>IF(N549="nulová",J549,0)</f>
        <v>0</v>
      </c>
      <c r="BJ549" s="19" t="s">
        <v>80</v>
      </c>
      <c r="BK549" s="227">
        <f>ROUND(I549*H549,2)</f>
        <v>0</v>
      </c>
      <c r="BL549" s="19" t="s">
        <v>1193</v>
      </c>
      <c r="BM549" s="226" t="s">
        <v>7061</v>
      </c>
    </row>
    <row r="550" s="2" customFormat="1">
      <c r="A550" s="40"/>
      <c r="B550" s="41"/>
      <c r="C550" s="42"/>
      <c r="D550" s="228" t="s">
        <v>189</v>
      </c>
      <c r="E550" s="42"/>
      <c r="F550" s="229" t="s">
        <v>6763</v>
      </c>
      <c r="G550" s="42"/>
      <c r="H550" s="42"/>
      <c r="I550" s="230"/>
      <c r="J550" s="42"/>
      <c r="K550" s="42"/>
      <c r="L550" s="46"/>
      <c r="M550" s="231"/>
      <c r="N550" s="232"/>
      <c r="O550" s="86"/>
      <c r="P550" s="86"/>
      <c r="Q550" s="86"/>
      <c r="R550" s="86"/>
      <c r="S550" s="86"/>
      <c r="T550" s="87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T550" s="19" t="s">
        <v>189</v>
      </c>
      <c r="AU550" s="19" t="s">
        <v>80</v>
      </c>
    </row>
    <row r="551" s="2" customFormat="1" ht="24.15" customHeight="1">
      <c r="A551" s="40"/>
      <c r="B551" s="41"/>
      <c r="C551" s="215" t="s">
        <v>500</v>
      </c>
      <c r="D551" s="215" t="s">
        <v>182</v>
      </c>
      <c r="E551" s="216" t="s">
        <v>6764</v>
      </c>
      <c r="F551" s="217" t="s">
        <v>6765</v>
      </c>
      <c r="G551" s="218" t="s">
        <v>387</v>
      </c>
      <c r="H551" s="219">
        <v>1</v>
      </c>
      <c r="I551" s="220"/>
      <c r="J551" s="221">
        <f>ROUND(I551*H551,2)</f>
        <v>0</v>
      </c>
      <c r="K551" s="217" t="s">
        <v>19</v>
      </c>
      <c r="L551" s="46"/>
      <c r="M551" s="222" t="s">
        <v>19</v>
      </c>
      <c r="N551" s="223" t="s">
        <v>43</v>
      </c>
      <c r="O551" s="86"/>
      <c r="P551" s="224">
        <f>O551*H551</f>
        <v>0</v>
      </c>
      <c r="Q551" s="224">
        <v>0</v>
      </c>
      <c r="R551" s="224">
        <f>Q551*H551</f>
        <v>0</v>
      </c>
      <c r="S551" s="224">
        <v>0</v>
      </c>
      <c r="T551" s="225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6" t="s">
        <v>1193</v>
      </c>
      <c r="AT551" s="226" t="s">
        <v>182</v>
      </c>
      <c r="AU551" s="226" t="s">
        <v>80</v>
      </c>
      <c r="AY551" s="19" t="s">
        <v>180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19" t="s">
        <v>80</v>
      </c>
      <c r="BK551" s="227">
        <f>ROUND(I551*H551,2)</f>
        <v>0</v>
      </c>
      <c r="BL551" s="19" t="s">
        <v>1193</v>
      </c>
      <c r="BM551" s="226" t="s">
        <v>7062</v>
      </c>
    </row>
    <row r="552" s="2" customFormat="1">
      <c r="A552" s="40"/>
      <c r="B552" s="41"/>
      <c r="C552" s="42"/>
      <c r="D552" s="228" t="s">
        <v>189</v>
      </c>
      <c r="E552" s="42"/>
      <c r="F552" s="229" t="s">
        <v>6767</v>
      </c>
      <c r="G552" s="42"/>
      <c r="H552" s="42"/>
      <c r="I552" s="230"/>
      <c r="J552" s="42"/>
      <c r="K552" s="42"/>
      <c r="L552" s="46"/>
      <c r="M552" s="231"/>
      <c r="N552" s="232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189</v>
      </c>
      <c r="AU552" s="19" t="s">
        <v>80</v>
      </c>
    </row>
    <row r="553" s="2" customFormat="1" ht="16.5" customHeight="1">
      <c r="A553" s="40"/>
      <c r="B553" s="41"/>
      <c r="C553" s="215" t="s">
        <v>508</v>
      </c>
      <c r="D553" s="215" t="s">
        <v>182</v>
      </c>
      <c r="E553" s="216" t="s">
        <v>6768</v>
      </c>
      <c r="F553" s="217" t="s">
        <v>6769</v>
      </c>
      <c r="G553" s="218" t="s">
        <v>387</v>
      </c>
      <c r="H553" s="219">
        <v>1</v>
      </c>
      <c r="I553" s="220"/>
      <c r="J553" s="221">
        <f>ROUND(I553*H553,2)</f>
        <v>0</v>
      </c>
      <c r="K553" s="217" t="s">
        <v>19</v>
      </c>
      <c r="L553" s="46"/>
      <c r="M553" s="222" t="s">
        <v>19</v>
      </c>
      <c r="N553" s="223" t="s">
        <v>43</v>
      </c>
      <c r="O553" s="86"/>
      <c r="P553" s="224">
        <f>O553*H553</f>
        <v>0</v>
      </c>
      <c r="Q553" s="224">
        <v>0</v>
      </c>
      <c r="R553" s="224">
        <f>Q553*H553</f>
        <v>0</v>
      </c>
      <c r="S553" s="224">
        <v>0</v>
      </c>
      <c r="T553" s="225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6" t="s">
        <v>1193</v>
      </c>
      <c r="AT553" s="226" t="s">
        <v>182</v>
      </c>
      <c r="AU553" s="226" t="s">
        <v>80</v>
      </c>
      <c r="AY553" s="19" t="s">
        <v>180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19" t="s">
        <v>80</v>
      </c>
      <c r="BK553" s="227">
        <f>ROUND(I553*H553,2)</f>
        <v>0</v>
      </c>
      <c r="BL553" s="19" t="s">
        <v>1193</v>
      </c>
      <c r="BM553" s="226" t="s">
        <v>7063</v>
      </c>
    </row>
    <row r="554" s="2" customFormat="1">
      <c r="A554" s="40"/>
      <c r="B554" s="41"/>
      <c r="C554" s="42"/>
      <c r="D554" s="228" t="s">
        <v>189</v>
      </c>
      <c r="E554" s="42"/>
      <c r="F554" s="229" t="s">
        <v>6771</v>
      </c>
      <c r="G554" s="42"/>
      <c r="H554" s="42"/>
      <c r="I554" s="230"/>
      <c r="J554" s="42"/>
      <c r="K554" s="42"/>
      <c r="L554" s="46"/>
      <c r="M554" s="231"/>
      <c r="N554" s="232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189</v>
      </c>
      <c r="AU554" s="19" t="s">
        <v>80</v>
      </c>
    </row>
    <row r="555" s="2" customFormat="1" ht="16.5" customHeight="1">
      <c r="A555" s="40"/>
      <c r="B555" s="41"/>
      <c r="C555" s="215" t="s">
        <v>514</v>
      </c>
      <c r="D555" s="215" t="s">
        <v>182</v>
      </c>
      <c r="E555" s="216" t="s">
        <v>6778</v>
      </c>
      <c r="F555" s="217" t="s">
        <v>6779</v>
      </c>
      <c r="G555" s="218" t="s">
        <v>387</v>
      </c>
      <c r="H555" s="219">
        <v>1</v>
      </c>
      <c r="I555" s="220"/>
      <c r="J555" s="221">
        <f>ROUND(I555*H555,2)</f>
        <v>0</v>
      </c>
      <c r="K555" s="217" t="s">
        <v>19</v>
      </c>
      <c r="L555" s="46"/>
      <c r="M555" s="222" t="s">
        <v>19</v>
      </c>
      <c r="N555" s="223" t="s">
        <v>43</v>
      </c>
      <c r="O555" s="86"/>
      <c r="P555" s="224">
        <f>O555*H555</f>
        <v>0</v>
      </c>
      <c r="Q555" s="224">
        <v>0</v>
      </c>
      <c r="R555" s="224">
        <f>Q555*H555</f>
        <v>0</v>
      </c>
      <c r="S555" s="224">
        <v>0</v>
      </c>
      <c r="T555" s="225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6" t="s">
        <v>1193</v>
      </c>
      <c r="AT555" s="226" t="s">
        <v>182</v>
      </c>
      <c r="AU555" s="226" t="s">
        <v>80</v>
      </c>
      <c r="AY555" s="19" t="s">
        <v>180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19" t="s">
        <v>80</v>
      </c>
      <c r="BK555" s="227">
        <f>ROUND(I555*H555,2)</f>
        <v>0</v>
      </c>
      <c r="BL555" s="19" t="s">
        <v>1193</v>
      </c>
      <c r="BM555" s="226" t="s">
        <v>7064</v>
      </c>
    </row>
    <row r="556" s="2" customFormat="1">
      <c r="A556" s="40"/>
      <c r="B556" s="41"/>
      <c r="C556" s="42"/>
      <c r="D556" s="228" t="s">
        <v>189</v>
      </c>
      <c r="E556" s="42"/>
      <c r="F556" s="229" t="s">
        <v>6779</v>
      </c>
      <c r="G556" s="42"/>
      <c r="H556" s="42"/>
      <c r="I556" s="230"/>
      <c r="J556" s="42"/>
      <c r="K556" s="42"/>
      <c r="L556" s="46"/>
      <c r="M556" s="231"/>
      <c r="N556" s="232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189</v>
      </c>
      <c r="AU556" s="19" t="s">
        <v>80</v>
      </c>
    </row>
    <row r="557" s="2" customFormat="1" ht="16.5" customHeight="1">
      <c r="A557" s="40"/>
      <c r="B557" s="41"/>
      <c r="C557" s="215" t="s">
        <v>520</v>
      </c>
      <c r="D557" s="215" t="s">
        <v>182</v>
      </c>
      <c r="E557" s="216" t="s">
        <v>6781</v>
      </c>
      <c r="F557" s="217" t="s">
        <v>6782</v>
      </c>
      <c r="G557" s="218" t="s">
        <v>3685</v>
      </c>
      <c r="H557" s="219">
        <v>1</v>
      </c>
      <c r="I557" s="220"/>
      <c r="J557" s="221">
        <f>ROUND(I557*H557,2)</f>
        <v>0</v>
      </c>
      <c r="K557" s="217" t="s">
        <v>19</v>
      </c>
      <c r="L557" s="46"/>
      <c r="M557" s="222" t="s">
        <v>19</v>
      </c>
      <c r="N557" s="223" t="s">
        <v>43</v>
      </c>
      <c r="O557" s="86"/>
      <c r="P557" s="224">
        <f>O557*H557</f>
        <v>0</v>
      </c>
      <c r="Q557" s="224">
        <v>0</v>
      </c>
      <c r="R557" s="224">
        <f>Q557*H557</f>
        <v>0</v>
      </c>
      <c r="S557" s="224">
        <v>0</v>
      </c>
      <c r="T557" s="225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6" t="s">
        <v>1193</v>
      </c>
      <c r="AT557" s="226" t="s">
        <v>182</v>
      </c>
      <c r="AU557" s="226" t="s">
        <v>80</v>
      </c>
      <c r="AY557" s="19" t="s">
        <v>180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19" t="s">
        <v>80</v>
      </c>
      <c r="BK557" s="227">
        <f>ROUND(I557*H557,2)</f>
        <v>0</v>
      </c>
      <c r="BL557" s="19" t="s">
        <v>1193</v>
      </c>
      <c r="BM557" s="226" t="s">
        <v>7065</v>
      </c>
    </row>
    <row r="558" s="2" customFormat="1">
      <c r="A558" s="40"/>
      <c r="B558" s="41"/>
      <c r="C558" s="42"/>
      <c r="D558" s="228" t="s">
        <v>189</v>
      </c>
      <c r="E558" s="42"/>
      <c r="F558" s="229" t="s">
        <v>6782</v>
      </c>
      <c r="G558" s="42"/>
      <c r="H558" s="42"/>
      <c r="I558" s="230"/>
      <c r="J558" s="42"/>
      <c r="K558" s="42"/>
      <c r="L558" s="46"/>
      <c r="M558" s="231"/>
      <c r="N558" s="232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189</v>
      </c>
      <c r="AU558" s="19" t="s">
        <v>80</v>
      </c>
    </row>
    <row r="559" s="2" customFormat="1" ht="16.5" customHeight="1">
      <c r="A559" s="40"/>
      <c r="B559" s="41"/>
      <c r="C559" s="215" t="s">
        <v>447</v>
      </c>
      <c r="D559" s="215" t="s">
        <v>182</v>
      </c>
      <c r="E559" s="216" t="s">
        <v>6796</v>
      </c>
      <c r="F559" s="217" t="s">
        <v>6797</v>
      </c>
      <c r="G559" s="218" t="s">
        <v>387</v>
      </c>
      <c r="H559" s="219">
        <v>1</v>
      </c>
      <c r="I559" s="220"/>
      <c r="J559" s="221">
        <f>ROUND(I559*H559,2)</f>
        <v>0</v>
      </c>
      <c r="K559" s="217" t="s">
        <v>19</v>
      </c>
      <c r="L559" s="46"/>
      <c r="M559" s="222" t="s">
        <v>19</v>
      </c>
      <c r="N559" s="223" t="s">
        <v>43</v>
      </c>
      <c r="O559" s="86"/>
      <c r="P559" s="224">
        <f>O559*H559</f>
        <v>0</v>
      </c>
      <c r="Q559" s="224">
        <v>0</v>
      </c>
      <c r="R559" s="224">
        <f>Q559*H559</f>
        <v>0</v>
      </c>
      <c r="S559" s="224">
        <v>0</v>
      </c>
      <c r="T559" s="225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6" t="s">
        <v>1193</v>
      </c>
      <c r="AT559" s="226" t="s">
        <v>182</v>
      </c>
      <c r="AU559" s="226" t="s">
        <v>80</v>
      </c>
      <c r="AY559" s="19" t="s">
        <v>180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19" t="s">
        <v>80</v>
      </c>
      <c r="BK559" s="227">
        <f>ROUND(I559*H559,2)</f>
        <v>0</v>
      </c>
      <c r="BL559" s="19" t="s">
        <v>1193</v>
      </c>
      <c r="BM559" s="226" t="s">
        <v>7066</v>
      </c>
    </row>
    <row r="560" s="2" customFormat="1">
      <c r="A560" s="40"/>
      <c r="B560" s="41"/>
      <c r="C560" s="42"/>
      <c r="D560" s="228" t="s">
        <v>189</v>
      </c>
      <c r="E560" s="42"/>
      <c r="F560" s="229" t="s">
        <v>6797</v>
      </c>
      <c r="G560" s="42"/>
      <c r="H560" s="42"/>
      <c r="I560" s="230"/>
      <c r="J560" s="42"/>
      <c r="K560" s="42"/>
      <c r="L560" s="46"/>
      <c r="M560" s="231"/>
      <c r="N560" s="232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189</v>
      </c>
      <c r="AU560" s="19" t="s">
        <v>80</v>
      </c>
    </row>
    <row r="561" s="2" customFormat="1" ht="16.5" customHeight="1">
      <c r="A561" s="40"/>
      <c r="B561" s="41"/>
      <c r="C561" s="215" t="s">
        <v>545</v>
      </c>
      <c r="D561" s="215" t="s">
        <v>182</v>
      </c>
      <c r="E561" s="216" t="s">
        <v>6799</v>
      </c>
      <c r="F561" s="217" t="s">
        <v>6785</v>
      </c>
      <c r="G561" s="218" t="s">
        <v>3347</v>
      </c>
      <c r="H561" s="293"/>
      <c r="I561" s="220"/>
      <c r="J561" s="221">
        <f>ROUND(I561*H561,2)</f>
        <v>0</v>
      </c>
      <c r="K561" s="217" t="s">
        <v>19</v>
      </c>
      <c r="L561" s="46"/>
      <c r="M561" s="222" t="s">
        <v>19</v>
      </c>
      <c r="N561" s="223" t="s">
        <v>43</v>
      </c>
      <c r="O561" s="86"/>
      <c r="P561" s="224">
        <f>O561*H561</f>
        <v>0</v>
      </c>
      <c r="Q561" s="224">
        <v>0</v>
      </c>
      <c r="R561" s="224">
        <f>Q561*H561</f>
        <v>0</v>
      </c>
      <c r="S561" s="224">
        <v>0</v>
      </c>
      <c r="T561" s="225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6" t="s">
        <v>1193</v>
      </c>
      <c r="AT561" s="226" t="s">
        <v>182</v>
      </c>
      <c r="AU561" s="226" t="s">
        <v>80</v>
      </c>
      <c r="AY561" s="19" t="s">
        <v>180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19" t="s">
        <v>80</v>
      </c>
      <c r="BK561" s="227">
        <f>ROUND(I561*H561,2)</f>
        <v>0</v>
      </c>
      <c r="BL561" s="19" t="s">
        <v>1193</v>
      </c>
      <c r="BM561" s="226" t="s">
        <v>7067</v>
      </c>
    </row>
    <row r="562" s="2" customFormat="1">
      <c r="A562" s="40"/>
      <c r="B562" s="41"/>
      <c r="C562" s="42"/>
      <c r="D562" s="228" t="s">
        <v>189</v>
      </c>
      <c r="E562" s="42"/>
      <c r="F562" s="229" t="s">
        <v>6785</v>
      </c>
      <c r="G562" s="42"/>
      <c r="H562" s="42"/>
      <c r="I562" s="230"/>
      <c r="J562" s="42"/>
      <c r="K562" s="42"/>
      <c r="L562" s="46"/>
      <c r="M562" s="231"/>
      <c r="N562" s="232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189</v>
      </c>
      <c r="AU562" s="19" t="s">
        <v>80</v>
      </c>
    </row>
    <row r="563" s="12" customFormat="1" ht="25.92" customHeight="1">
      <c r="A563" s="12"/>
      <c r="B563" s="199"/>
      <c r="C563" s="200"/>
      <c r="D563" s="201" t="s">
        <v>71</v>
      </c>
      <c r="E563" s="202" t="s">
        <v>7068</v>
      </c>
      <c r="F563" s="202" t="s">
        <v>7069</v>
      </c>
      <c r="G563" s="200"/>
      <c r="H563" s="200"/>
      <c r="I563" s="203"/>
      <c r="J563" s="204">
        <f>BK563</f>
        <v>0</v>
      </c>
      <c r="K563" s="200"/>
      <c r="L563" s="205"/>
      <c r="M563" s="206"/>
      <c r="N563" s="207"/>
      <c r="O563" s="207"/>
      <c r="P563" s="208">
        <f>SUM(P564:P587)</f>
        <v>0</v>
      </c>
      <c r="Q563" s="207"/>
      <c r="R563" s="208">
        <f>SUM(R564:R587)</f>
        <v>0</v>
      </c>
      <c r="S563" s="207"/>
      <c r="T563" s="209">
        <f>SUM(T564:T587)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10" t="s">
        <v>80</v>
      </c>
      <c r="AT563" s="211" t="s">
        <v>71</v>
      </c>
      <c r="AU563" s="211" t="s">
        <v>72</v>
      </c>
      <c r="AY563" s="210" t="s">
        <v>180</v>
      </c>
      <c r="BK563" s="212">
        <f>SUM(BK564:BK587)</f>
        <v>0</v>
      </c>
    </row>
    <row r="564" s="2" customFormat="1" ht="16.5" customHeight="1">
      <c r="A564" s="40"/>
      <c r="B564" s="41"/>
      <c r="C564" s="215" t="s">
        <v>354</v>
      </c>
      <c r="D564" s="215" t="s">
        <v>182</v>
      </c>
      <c r="E564" s="216" t="s">
        <v>6746</v>
      </c>
      <c r="F564" s="217" t="s">
        <v>6747</v>
      </c>
      <c r="G564" s="218" t="s">
        <v>387</v>
      </c>
      <c r="H564" s="219">
        <v>1</v>
      </c>
      <c r="I564" s="220"/>
      <c r="J564" s="221">
        <f>ROUND(I564*H564,2)</f>
        <v>0</v>
      </c>
      <c r="K564" s="217" t="s">
        <v>19</v>
      </c>
      <c r="L564" s="46"/>
      <c r="M564" s="222" t="s">
        <v>19</v>
      </c>
      <c r="N564" s="223" t="s">
        <v>43</v>
      </c>
      <c r="O564" s="86"/>
      <c r="P564" s="224">
        <f>O564*H564</f>
        <v>0</v>
      </c>
      <c r="Q564" s="224">
        <v>0</v>
      </c>
      <c r="R564" s="224">
        <f>Q564*H564</f>
        <v>0</v>
      </c>
      <c r="S564" s="224">
        <v>0</v>
      </c>
      <c r="T564" s="225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26" t="s">
        <v>1193</v>
      </c>
      <c r="AT564" s="226" t="s">
        <v>182</v>
      </c>
      <c r="AU564" s="226" t="s">
        <v>80</v>
      </c>
      <c r="AY564" s="19" t="s">
        <v>180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19" t="s">
        <v>80</v>
      </c>
      <c r="BK564" s="227">
        <f>ROUND(I564*H564,2)</f>
        <v>0</v>
      </c>
      <c r="BL564" s="19" t="s">
        <v>1193</v>
      </c>
      <c r="BM564" s="226" t="s">
        <v>7070</v>
      </c>
    </row>
    <row r="565" s="2" customFormat="1">
      <c r="A565" s="40"/>
      <c r="B565" s="41"/>
      <c r="C565" s="42"/>
      <c r="D565" s="228" t="s">
        <v>189</v>
      </c>
      <c r="E565" s="42"/>
      <c r="F565" s="229" t="s">
        <v>6747</v>
      </c>
      <c r="G565" s="42"/>
      <c r="H565" s="42"/>
      <c r="I565" s="230"/>
      <c r="J565" s="42"/>
      <c r="K565" s="42"/>
      <c r="L565" s="46"/>
      <c r="M565" s="231"/>
      <c r="N565" s="232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189</v>
      </c>
      <c r="AU565" s="19" t="s">
        <v>80</v>
      </c>
    </row>
    <row r="566" s="2" customFormat="1" ht="16.5" customHeight="1">
      <c r="A566" s="40"/>
      <c r="B566" s="41"/>
      <c r="C566" s="215" t="s">
        <v>364</v>
      </c>
      <c r="D566" s="215" t="s">
        <v>182</v>
      </c>
      <c r="E566" s="216" t="s">
        <v>6749</v>
      </c>
      <c r="F566" s="217" t="s">
        <v>6750</v>
      </c>
      <c r="G566" s="218" t="s">
        <v>387</v>
      </c>
      <c r="H566" s="219">
        <v>1</v>
      </c>
      <c r="I566" s="220"/>
      <c r="J566" s="221">
        <f>ROUND(I566*H566,2)</f>
        <v>0</v>
      </c>
      <c r="K566" s="217" t="s">
        <v>19</v>
      </c>
      <c r="L566" s="46"/>
      <c r="M566" s="222" t="s">
        <v>19</v>
      </c>
      <c r="N566" s="223" t="s">
        <v>43</v>
      </c>
      <c r="O566" s="86"/>
      <c r="P566" s="224">
        <f>O566*H566</f>
        <v>0</v>
      </c>
      <c r="Q566" s="224">
        <v>0</v>
      </c>
      <c r="R566" s="224">
        <f>Q566*H566</f>
        <v>0</v>
      </c>
      <c r="S566" s="224">
        <v>0</v>
      </c>
      <c r="T566" s="225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26" t="s">
        <v>1193</v>
      </c>
      <c r="AT566" s="226" t="s">
        <v>182</v>
      </c>
      <c r="AU566" s="226" t="s">
        <v>80</v>
      </c>
      <c r="AY566" s="19" t="s">
        <v>180</v>
      </c>
      <c r="BE566" s="227">
        <f>IF(N566="základní",J566,0)</f>
        <v>0</v>
      </c>
      <c r="BF566" s="227">
        <f>IF(N566="snížená",J566,0)</f>
        <v>0</v>
      </c>
      <c r="BG566" s="227">
        <f>IF(N566="zákl. přenesená",J566,0)</f>
        <v>0</v>
      </c>
      <c r="BH566" s="227">
        <f>IF(N566="sníž. přenesená",J566,0)</f>
        <v>0</v>
      </c>
      <c r="BI566" s="227">
        <f>IF(N566="nulová",J566,0)</f>
        <v>0</v>
      </c>
      <c r="BJ566" s="19" t="s">
        <v>80</v>
      </c>
      <c r="BK566" s="227">
        <f>ROUND(I566*H566,2)</f>
        <v>0</v>
      </c>
      <c r="BL566" s="19" t="s">
        <v>1193</v>
      </c>
      <c r="BM566" s="226" t="s">
        <v>7071</v>
      </c>
    </row>
    <row r="567" s="2" customFormat="1">
      <c r="A567" s="40"/>
      <c r="B567" s="41"/>
      <c r="C567" s="42"/>
      <c r="D567" s="228" t="s">
        <v>189</v>
      </c>
      <c r="E567" s="42"/>
      <c r="F567" s="229" t="s">
        <v>6752</v>
      </c>
      <c r="G567" s="42"/>
      <c r="H567" s="42"/>
      <c r="I567" s="230"/>
      <c r="J567" s="42"/>
      <c r="K567" s="42"/>
      <c r="L567" s="46"/>
      <c r="M567" s="231"/>
      <c r="N567" s="232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189</v>
      </c>
      <c r="AU567" s="19" t="s">
        <v>80</v>
      </c>
    </row>
    <row r="568" s="2" customFormat="1" ht="16.5" customHeight="1">
      <c r="A568" s="40"/>
      <c r="B568" s="41"/>
      <c r="C568" s="215" t="s">
        <v>370</v>
      </c>
      <c r="D568" s="215" t="s">
        <v>182</v>
      </c>
      <c r="E568" s="216" t="s">
        <v>6753</v>
      </c>
      <c r="F568" s="217" t="s">
        <v>6754</v>
      </c>
      <c r="G568" s="218" t="s">
        <v>387</v>
      </c>
      <c r="H568" s="219">
        <v>1</v>
      </c>
      <c r="I568" s="220"/>
      <c r="J568" s="221">
        <f>ROUND(I568*H568,2)</f>
        <v>0</v>
      </c>
      <c r="K568" s="217" t="s">
        <v>19</v>
      </c>
      <c r="L568" s="46"/>
      <c r="M568" s="222" t="s">
        <v>19</v>
      </c>
      <c r="N568" s="223" t="s">
        <v>43</v>
      </c>
      <c r="O568" s="86"/>
      <c r="P568" s="224">
        <f>O568*H568</f>
        <v>0</v>
      </c>
      <c r="Q568" s="224">
        <v>0</v>
      </c>
      <c r="R568" s="224">
        <f>Q568*H568</f>
        <v>0</v>
      </c>
      <c r="S568" s="224">
        <v>0</v>
      </c>
      <c r="T568" s="225">
        <f>S568*H568</f>
        <v>0</v>
      </c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R568" s="226" t="s">
        <v>1193</v>
      </c>
      <c r="AT568" s="226" t="s">
        <v>182</v>
      </c>
      <c r="AU568" s="226" t="s">
        <v>80</v>
      </c>
      <c r="AY568" s="19" t="s">
        <v>180</v>
      </c>
      <c r="BE568" s="227">
        <f>IF(N568="základní",J568,0)</f>
        <v>0</v>
      </c>
      <c r="BF568" s="227">
        <f>IF(N568="snížená",J568,0)</f>
        <v>0</v>
      </c>
      <c r="BG568" s="227">
        <f>IF(N568="zákl. přenesená",J568,0)</f>
        <v>0</v>
      </c>
      <c r="BH568" s="227">
        <f>IF(N568="sníž. přenesená",J568,0)</f>
        <v>0</v>
      </c>
      <c r="BI568" s="227">
        <f>IF(N568="nulová",J568,0)</f>
        <v>0</v>
      </c>
      <c r="BJ568" s="19" t="s">
        <v>80</v>
      </c>
      <c r="BK568" s="227">
        <f>ROUND(I568*H568,2)</f>
        <v>0</v>
      </c>
      <c r="BL568" s="19" t="s">
        <v>1193</v>
      </c>
      <c r="BM568" s="226" t="s">
        <v>7072</v>
      </c>
    </row>
    <row r="569" s="2" customFormat="1">
      <c r="A569" s="40"/>
      <c r="B569" s="41"/>
      <c r="C569" s="42"/>
      <c r="D569" s="228" t="s">
        <v>189</v>
      </c>
      <c r="E569" s="42"/>
      <c r="F569" s="229" t="s">
        <v>6754</v>
      </c>
      <c r="G569" s="42"/>
      <c r="H569" s="42"/>
      <c r="I569" s="230"/>
      <c r="J569" s="42"/>
      <c r="K569" s="42"/>
      <c r="L569" s="46"/>
      <c r="M569" s="231"/>
      <c r="N569" s="232"/>
      <c r="O569" s="86"/>
      <c r="P569" s="86"/>
      <c r="Q569" s="86"/>
      <c r="R569" s="86"/>
      <c r="S569" s="86"/>
      <c r="T569" s="87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T569" s="19" t="s">
        <v>189</v>
      </c>
      <c r="AU569" s="19" t="s">
        <v>80</v>
      </c>
    </row>
    <row r="570" s="2" customFormat="1" ht="16.5" customHeight="1">
      <c r="A570" s="40"/>
      <c r="B570" s="41"/>
      <c r="C570" s="215" t="s">
        <v>384</v>
      </c>
      <c r="D570" s="215" t="s">
        <v>182</v>
      </c>
      <c r="E570" s="216" t="s">
        <v>6760</v>
      </c>
      <c r="F570" s="217" t="s">
        <v>6761</v>
      </c>
      <c r="G570" s="218" t="s">
        <v>387</v>
      </c>
      <c r="H570" s="219">
        <v>7</v>
      </c>
      <c r="I570" s="220"/>
      <c r="J570" s="221">
        <f>ROUND(I570*H570,2)</f>
        <v>0</v>
      </c>
      <c r="K570" s="217" t="s">
        <v>19</v>
      </c>
      <c r="L570" s="46"/>
      <c r="M570" s="222" t="s">
        <v>19</v>
      </c>
      <c r="N570" s="223" t="s">
        <v>43</v>
      </c>
      <c r="O570" s="86"/>
      <c r="P570" s="224">
        <f>O570*H570</f>
        <v>0</v>
      </c>
      <c r="Q570" s="224">
        <v>0</v>
      </c>
      <c r="R570" s="224">
        <f>Q570*H570</f>
        <v>0</v>
      </c>
      <c r="S570" s="224">
        <v>0</v>
      </c>
      <c r="T570" s="225">
        <f>S570*H570</f>
        <v>0</v>
      </c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R570" s="226" t="s">
        <v>1193</v>
      </c>
      <c r="AT570" s="226" t="s">
        <v>182</v>
      </c>
      <c r="AU570" s="226" t="s">
        <v>80</v>
      </c>
      <c r="AY570" s="19" t="s">
        <v>180</v>
      </c>
      <c r="BE570" s="227">
        <f>IF(N570="základní",J570,0)</f>
        <v>0</v>
      </c>
      <c r="BF570" s="227">
        <f>IF(N570="snížená",J570,0)</f>
        <v>0</v>
      </c>
      <c r="BG570" s="227">
        <f>IF(N570="zákl. přenesená",J570,0)</f>
        <v>0</v>
      </c>
      <c r="BH570" s="227">
        <f>IF(N570="sníž. přenesená",J570,0)</f>
        <v>0</v>
      </c>
      <c r="BI570" s="227">
        <f>IF(N570="nulová",J570,0)</f>
        <v>0</v>
      </c>
      <c r="BJ570" s="19" t="s">
        <v>80</v>
      </c>
      <c r="BK570" s="227">
        <f>ROUND(I570*H570,2)</f>
        <v>0</v>
      </c>
      <c r="BL570" s="19" t="s">
        <v>1193</v>
      </c>
      <c r="BM570" s="226" t="s">
        <v>7073</v>
      </c>
    </row>
    <row r="571" s="2" customFormat="1">
      <c r="A571" s="40"/>
      <c r="B571" s="41"/>
      <c r="C571" s="42"/>
      <c r="D571" s="228" t="s">
        <v>189</v>
      </c>
      <c r="E571" s="42"/>
      <c r="F571" s="229" t="s">
        <v>6763</v>
      </c>
      <c r="G571" s="42"/>
      <c r="H571" s="42"/>
      <c r="I571" s="230"/>
      <c r="J571" s="42"/>
      <c r="K571" s="42"/>
      <c r="L571" s="46"/>
      <c r="M571" s="231"/>
      <c r="N571" s="232"/>
      <c r="O571" s="86"/>
      <c r="P571" s="86"/>
      <c r="Q571" s="86"/>
      <c r="R571" s="86"/>
      <c r="S571" s="86"/>
      <c r="T571" s="87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T571" s="19" t="s">
        <v>189</v>
      </c>
      <c r="AU571" s="19" t="s">
        <v>80</v>
      </c>
    </row>
    <row r="572" s="2" customFormat="1" ht="24.15" customHeight="1">
      <c r="A572" s="40"/>
      <c r="B572" s="41"/>
      <c r="C572" s="215" t="s">
        <v>393</v>
      </c>
      <c r="D572" s="215" t="s">
        <v>182</v>
      </c>
      <c r="E572" s="216" t="s">
        <v>6764</v>
      </c>
      <c r="F572" s="217" t="s">
        <v>6765</v>
      </c>
      <c r="G572" s="218" t="s">
        <v>387</v>
      </c>
      <c r="H572" s="219">
        <v>1</v>
      </c>
      <c r="I572" s="220"/>
      <c r="J572" s="221">
        <f>ROUND(I572*H572,2)</f>
        <v>0</v>
      </c>
      <c r="K572" s="217" t="s">
        <v>19</v>
      </c>
      <c r="L572" s="46"/>
      <c r="M572" s="222" t="s">
        <v>19</v>
      </c>
      <c r="N572" s="223" t="s">
        <v>43</v>
      </c>
      <c r="O572" s="86"/>
      <c r="P572" s="224">
        <f>O572*H572</f>
        <v>0</v>
      </c>
      <c r="Q572" s="224">
        <v>0</v>
      </c>
      <c r="R572" s="224">
        <f>Q572*H572</f>
        <v>0</v>
      </c>
      <c r="S572" s="224">
        <v>0</v>
      </c>
      <c r="T572" s="225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6" t="s">
        <v>1193</v>
      </c>
      <c r="AT572" s="226" t="s">
        <v>182</v>
      </c>
      <c r="AU572" s="226" t="s">
        <v>80</v>
      </c>
      <c r="AY572" s="19" t="s">
        <v>180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19" t="s">
        <v>80</v>
      </c>
      <c r="BK572" s="227">
        <f>ROUND(I572*H572,2)</f>
        <v>0</v>
      </c>
      <c r="BL572" s="19" t="s">
        <v>1193</v>
      </c>
      <c r="BM572" s="226" t="s">
        <v>7074</v>
      </c>
    </row>
    <row r="573" s="2" customFormat="1">
      <c r="A573" s="40"/>
      <c r="B573" s="41"/>
      <c r="C573" s="42"/>
      <c r="D573" s="228" t="s">
        <v>189</v>
      </c>
      <c r="E573" s="42"/>
      <c r="F573" s="229" t="s">
        <v>6767</v>
      </c>
      <c r="G573" s="42"/>
      <c r="H573" s="42"/>
      <c r="I573" s="230"/>
      <c r="J573" s="42"/>
      <c r="K573" s="42"/>
      <c r="L573" s="46"/>
      <c r="M573" s="231"/>
      <c r="N573" s="232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189</v>
      </c>
      <c r="AU573" s="19" t="s">
        <v>80</v>
      </c>
    </row>
    <row r="574" s="2" customFormat="1" ht="16.5" customHeight="1">
      <c r="A574" s="40"/>
      <c r="B574" s="41"/>
      <c r="C574" s="215" t="s">
        <v>398</v>
      </c>
      <c r="D574" s="215" t="s">
        <v>182</v>
      </c>
      <c r="E574" s="216" t="s">
        <v>6768</v>
      </c>
      <c r="F574" s="217" t="s">
        <v>6769</v>
      </c>
      <c r="G574" s="218" t="s">
        <v>387</v>
      </c>
      <c r="H574" s="219">
        <v>1</v>
      </c>
      <c r="I574" s="220"/>
      <c r="J574" s="221">
        <f>ROUND(I574*H574,2)</f>
        <v>0</v>
      </c>
      <c r="K574" s="217" t="s">
        <v>19</v>
      </c>
      <c r="L574" s="46"/>
      <c r="M574" s="222" t="s">
        <v>19</v>
      </c>
      <c r="N574" s="223" t="s">
        <v>43</v>
      </c>
      <c r="O574" s="86"/>
      <c r="P574" s="224">
        <f>O574*H574</f>
        <v>0</v>
      </c>
      <c r="Q574" s="224">
        <v>0</v>
      </c>
      <c r="R574" s="224">
        <f>Q574*H574</f>
        <v>0</v>
      </c>
      <c r="S574" s="224">
        <v>0</v>
      </c>
      <c r="T574" s="225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6" t="s">
        <v>1193</v>
      </c>
      <c r="AT574" s="226" t="s">
        <v>182</v>
      </c>
      <c r="AU574" s="226" t="s">
        <v>80</v>
      </c>
      <c r="AY574" s="19" t="s">
        <v>180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9" t="s">
        <v>80</v>
      </c>
      <c r="BK574" s="227">
        <f>ROUND(I574*H574,2)</f>
        <v>0</v>
      </c>
      <c r="BL574" s="19" t="s">
        <v>1193</v>
      </c>
      <c r="BM574" s="226" t="s">
        <v>7075</v>
      </c>
    </row>
    <row r="575" s="2" customFormat="1">
      <c r="A575" s="40"/>
      <c r="B575" s="41"/>
      <c r="C575" s="42"/>
      <c r="D575" s="228" t="s">
        <v>189</v>
      </c>
      <c r="E575" s="42"/>
      <c r="F575" s="229" t="s">
        <v>6771</v>
      </c>
      <c r="G575" s="42"/>
      <c r="H575" s="42"/>
      <c r="I575" s="230"/>
      <c r="J575" s="42"/>
      <c r="K575" s="42"/>
      <c r="L575" s="46"/>
      <c r="M575" s="231"/>
      <c r="N575" s="232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189</v>
      </c>
      <c r="AU575" s="19" t="s">
        <v>80</v>
      </c>
    </row>
    <row r="576" s="2" customFormat="1" ht="16.5" customHeight="1">
      <c r="A576" s="40"/>
      <c r="B576" s="41"/>
      <c r="C576" s="215" t="s">
        <v>402</v>
      </c>
      <c r="D576" s="215" t="s">
        <v>182</v>
      </c>
      <c r="E576" s="216" t="s">
        <v>6772</v>
      </c>
      <c r="F576" s="217" t="s">
        <v>6773</v>
      </c>
      <c r="G576" s="218" t="s">
        <v>235</v>
      </c>
      <c r="H576" s="219">
        <v>0.5</v>
      </c>
      <c r="I576" s="220"/>
      <c r="J576" s="221">
        <f>ROUND(I576*H576,2)</f>
        <v>0</v>
      </c>
      <c r="K576" s="217" t="s">
        <v>19</v>
      </c>
      <c r="L576" s="46"/>
      <c r="M576" s="222" t="s">
        <v>19</v>
      </c>
      <c r="N576" s="223" t="s">
        <v>43</v>
      </c>
      <c r="O576" s="86"/>
      <c r="P576" s="224">
        <f>O576*H576</f>
        <v>0</v>
      </c>
      <c r="Q576" s="224">
        <v>0</v>
      </c>
      <c r="R576" s="224">
        <f>Q576*H576</f>
        <v>0</v>
      </c>
      <c r="S576" s="224">
        <v>0</v>
      </c>
      <c r="T576" s="225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26" t="s">
        <v>1193</v>
      </c>
      <c r="AT576" s="226" t="s">
        <v>182</v>
      </c>
      <c r="AU576" s="226" t="s">
        <v>80</v>
      </c>
      <c r="AY576" s="19" t="s">
        <v>180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19" t="s">
        <v>80</v>
      </c>
      <c r="BK576" s="227">
        <f>ROUND(I576*H576,2)</f>
        <v>0</v>
      </c>
      <c r="BL576" s="19" t="s">
        <v>1193</v>
      </c>
      <c r="BM576" s="226" t="s">
        <v>7076</v>
      </c>
    </row>
    <row r="577" s="2" customFormat="1">
      <c r="A577" s="40"/>
      <c r="B577" s="41"/>
      <c r="C577" s="42"/>
      <c r="D577" s="228" t="s">
        <v>189</v>
      </c>
      <c r="E577" s="42"/>
      <c r="F577" s="229" t="s">
        <v>6773</v>
      </c>
      <c r="G577" s="42"/>
      <c r="H577" s="42"/>
      <c r="I577" s="230"/>
      <c r="J577" s="42"/>
      <c r="K577" s="42"/>
      <c r="L577" s="46"/>
      <c r="M577" s="231"/>
      <c r="N577" s="232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189</v>
      </c>
      <c r="AU577" s="19" t="s">
        <v>80</v>
      </c>
    </row>
    <row r="578" s="2" customFormat="1" ht="16.5" customHeight="1">
      <c r="A578" s="40"/>
      <c r="B578" s="41"/>
      <c r="C578" s="215" t="s">
        <v>406</v>
      </c>
      <c r="D578" s="215" t="s">
        <v>182</v>
      </c>
      <c r="E578" s="216" t="s">
        <v>6775</v>
      </c>
      <c r="F578" s="217" t="s">
        <v>6776</v>
      </c>
      <c r="G578" s="218" t="s">
        <v>387</v>
      </c>
      <c r="H578" s="219">
        <v>5</v>
      </c>
      <c r="I578" s="220"/>
      <c r="J578" s="221">
        <f>ROUND(I578*H578,2)</f>
        <v>0</v>
      </c>
      <c r="K578" s="217" t="s">
        <v>19</v>
      </c>
      <c r="L578" s="46"/>
      <c r="M578" s="222" t="s">
        <v>19</v>
      </c>
      <c r="N578" s="223" t="s">
        <v>43</v>
      </c>
      <c r="O578" s="86"/>
      <c r="P578" s="224">
        <f>O578*H578</f>
        <v>0</v>
      </c>
      <c r="Q578" s="224">
        <v>0</v>
      </c>
      <c r="R578" s="224">
        <f>Q578*H578</f>
        <v>0</v>
      </c>
      <c r="S578" s="224">
        <v>0</v>
      </c>
      <c r="T578" s="225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6" t="s">
        <v>1193</v>
      </c>
      <c r="AT578" s="226" t="s">
        <v>182</v>
      </c>
      <c r="AU578" s="226" t="s">
        <v>80</v>
      </c>
      <c r="AY578" s="19" t="s">
        <v>180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9" t="s">
        <v>80</v>
      </c>
      <c r="BK578" s="227">
        <f>ROUND(I578*H578,2)</f>
        <v>0</v>
      </c>
      <c r="BL578" s="19" t="s">
        <v>1193</v>
      </c>
      <c r="BM578" s="226" t="s">
        <v>7077</v>
      </c>
    </row>
    <row r="579" s="2" customFormat="1">
      <c r="A579" s="40"/>
      <c r="B579" s="41"/>
      <c r="C579" s="42"/>
      <c r="D579" s="228" t="s">
        <v>189</v>
      </c>
      <c r="E579" s="42"/>
      <c r="F579" s="229" t="s">
        <v>6776</v>
      </c>
      <c r="G579" s="42"/>
      <c r="H579" s="42"/>
      <c r="I579" s="230"/>
      <c r="J579" s="42"/>
      <c r="K579" s="42"/>
      <c r="L579" s="46"/>
      <c r="M579" s="231"/>
      <c r="N579" s="232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189</v>
      </c>
      <c r="AU579" s="19" t="s">
        <v>80</v>
      </c>
    </row>
    <row r="580" s="2" customFormat="1" ht="16.5" customHeight="1">
      <c r="A580" s="40"/>
      <c r="B580" s="41"/>
      <c r="C580" s="215" t="s">
        <v>412</v>
      </c>
      <c r="D580" s="215" t="s">
        <v>182</v>
      </c>
      <c r="E580" s="216" t="s">
        <v>6778</v>
      </c>
      <c r="F580" s="217" t="s">
        <v>6779</v>
      </c>
      <c r="G580" s="218" t="s">
        <v>387</v>
      </c>
      <c r="H580" s="219">
        <v>1</v>
      </c>
      <c r="I580" s="220"/>
      <c r="J580" s="221">
        <f>ROUND(I580*H580,2)</f>
        <v>0</v>
      </c>
      <c r="K580" s="217" t="s">
        <v>19</v>
      </c>
      <c r="L580" s="46"/>
      <c r="M580" s="222" t="s">
        <v>19</v>
      </c>
      <c r="N580" s="223" t="s">
        <v>43</v>
      </c>
      <c r="O580" s="86"/>
      <c r="P580" s="224">
        <f>O580*H580</f>
        <v>0</v>
      </c>
      <c r="Q580" s="224">
        <v>0</v>
      </c>
      <c r="R580" s="224">
        <f>Q580*H580</f>
        <v>0</v>
      </c>
      <c r="S580" s="224">
        <v>0</v>
      </c>
      <c r="T580" s="225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6" t="s">
        <v>1193</v>
      </c>
      <c r="AT580" s="226" t="s">
        <v>182</v>
      </c>
      <c r="AU580" s="226" t="s">
        <v>80</v>
      </c>
      <c r="AY580" s="19" t="s">
        <v>180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9" t="s">
        <v>80</v>
      </c>
      <c r="BK580" s="227">
        <f>ROUND(I580*H580,2)</f>
        <v>0</v>
      </c>
      <c r="BL580" s="19" t="s">
        <v>1193</v>
      </c>
      <c r="BM580" s="226" t="s">
        <v>7078</v>
      </c>
    </row>
    <row r="581" s="2" customFormat="1">
      <c r="A581" s="40"/>
      <c r="B581" s="41"/>
      <c r="C581" s="42"/>
      <c r="D581" s="228" t="s">
        <v>189</v>
      </c>
      <c r="E581" s="42"/>
      <c r="F581" s="229" t="s">
        <v>6779</v>
      </c>
      <c r="G581" s="42"/>
      <c r="H581" s="42"/>
      <c r="I581" s="230"/>
      <c r="J581" s="42"/>
      <c r="K581" s="42"/>
      <c r="L581" s="46"/>
      <c r="M581" s="231"/>
      <c r="N581" s="232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189</v>
      </c>
      <c r="AU581" s="19" t="s">
        <v>80</v>
      </c>
    </row>
    <row r="582" s="2" customFormat="1" ht="16.5" customHeight="1">
      <c r="A582" s="40"/>
      <c r="B582" s="41"/>
      <c r="C582" s="215" t="s">
        <v>418</v>
      </c>
      <c r="D582" s="215" t="s">
        <v>182</v>
      </c>
      <c r="E582" s="216" t="s">
        <v>6781</v>
      </c>
      <c r="F582" s="217" t="s">
        <v>6782</v>
      </c>
      <c r="G582" s="218" t="s">
        <v>3685</v>
      </c>
      <c r="H582" s="219">
        <v>1</v>
      </c>
      <c r="I582" s="220"/>
      <c r="J582" s="221">
        <f>ROUND(I582*H582,2)</f>
        <v>0</v>
      </c>
      <c r="K582" s="217" t="s">
        <v>19</v>
      </c>
      <c r="L582" s="46"/>
      <c r="M582" s="222" t="s">
        <v>19</v>
      </c>
      <c r="N582" s="223" t="s">
        <v>43</v>
      </c>
      <c r="O582" s="86"/>
      <c r="P582" s="224">
        <f>O582*H582</f>
        <v>0</v>
      </c>
      <c r="Q582" s="224">
        <v>0</v>
      </c>
      <c r="R582" s="224">
        <f>Q582*H582</f>
        <v>0</v>
      </c>
      <c r="S582" s="224">
        <v>0</v>
      </c>
      <c r="T582" s="225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6" t="s">
        <v>1193</v>
      </c>
      <c r="AT582" s="226" t="s">
        <v>182</v>
      </c>
      <c r="AU582" s="226" t="s">
        <v>80</v>
      </c>
      <c r="AY582" s="19" t="s">
        <v>180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19" t="s">
        <v>80</v>
      </c>
      <c r="BK582" s="227">
        <f>ROUND(I582*H582,2)</f>
        <v>0</v>
      </c>
      <c r="BL582" s="19" t="s">
        <v>1193</v>
      </c>
      <c r="BM582" s="226" t="s">
        <v>7079</v>
      </c>
    </row>
    <row r="583" s="2" customFormat="1">
      <c r="A583" s="40"/>
      <c r="B583" s="41"/>
      <c r="C583" s="42"/>
      <c r="D583" s="228" t="s">
        <v>189</v>
      </c>
      <c r="E583" s="42"/>
      <c r="F583" s="229" t="s">
        <v>6782</v>
      </c>
      <c r="G583" s="42"/>
      <c r="H583" s="42"/>
      <c r="I583" s="230"/>
      <c r="J583" s="42"/>
      <c r="K583" s="42"/>
      <c r="L583" s="46"/>
      <c r="M583" s="231"/>
      <c r="N583" s="232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189</v>
      </c>
      <c r="AU583" s="19" t="s">
        <v>80</v>
      </c>
    </row>
    <row r="584" s="2" customFormat="1" ht="16.5" customHeight="1">
      <c r="A584" s="40"/>
      <c r="B584" s="41"/>
      <c r="C584" s="215" t="s">
        <v>389</v>
      </c>
      <c r="D584" s="215" t="s">
        <v>182</v>
      </c>
      <c r="E584" s="216" t="s">
        <v>6878</v>
      </c>
      <c r="F584" s="217" t="s">
        <v>6879</v>
      </c>
      <c r="G584" s="218" t="s">
        <v>387</v>
      </c>
      <c r="H584" s="219">
        <v>1</v>
      </c>
      <c r="I584" s="220"/>
      <c r="J584" s="221">
        <f>ROUND(I584*H584,2)</f>
        <v>0</v>
      </c>
      <c r="K584" s="217" t="s">
        <v>19</v>
      </c>
      <c r="L584" s="46"/>
      <c r="M584" s="222" t="s">
        <v>19</v>
      </c>
      <c r="N584" s="223" t="s">
        <v>43</v>
      </c>
      <c r="O584" s="86"/>
      <c r="P584" s="224">
        <f>O584*H584</f>
        <v>0</v>
      </c>
      <c r="Q584" s="224">
        <v>0</v>
      </c>
      <c r="R584" s="224">
        <f>Q584*H584</f>
        <v>0</v>
      </c>
      <c r="S584" s="224">
        <v>0</v>
      </c>
      <c r="T584" s="225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26" t="s">
        <v>1193</v>
      </c>
      <c r="AT584" s="226" t="s">
        <v>182</v>
      </c>
      <c r="AU584" s="226" t="s">
        <v>80</v>
      </c>
      <c r="AY584" s="19" t="s">
        <v>180</v>
      </c>
      <c r="BE584" s="227">
        <f>IF(N584="základní",J584,0)</f>
        <v>0</v>
      </c>
      <c r="BF584" s="227">
        <f>IF(N584="snížená",J584,0)</f>
        <v>0</v>
      </c>
      <c r="BG584" s="227">
        <f>IF(N584="zákl. přenesená",J584,0)</f>
        <v>0</v>
      </c>
      <c r="BH584" s="227">
        <f>IF(N584="sníž. přenesená",J584,0)</f>
        <v>0</v>
      </c>
      <c r="BI584" s="227">
        <f>IF(N584="nulová",J584,0)</f>
        <v>0</v>
      </c>
      <c r="BJ584" s="19" t="s">
        <v>80</v>
      </c>
      <c r="BK584" s="227">
        <f>ROUND(I584*H584,2)</f>
        <v>0</v>
      </c>
      <c r="BL584" s="19" t="s">
        <v>1193</v>
      </c>
      <c r="BM584" s="226" t="s">
        <v>7080</v>
      </c>
    </row>
    <row r="585" s="2" customFormat="1">
      <c r="A585" s="40"/>
      <c r="B585" s="41"/>
      <c r="C585" s="42"/>
      <c r="D585" s="228" t="s">
        <v>189</v>
      </c>
      <c r="E585" s="42"/>
      <c r="F585" s="229" t="s">
        <v>6881</v>
      </c>
      <c r="G585" s="42"/>
      <c r="H585" s="42"/>
      <c r="I585" s="230"/>
      <c r="J585" s="42"/>
      <c r="K585" s="42"/>
      <c r="L585" s="46"/>
      <c r="M585" s="231"/>
      <c r="N585" s="232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189</v>
      </c>
      <c r="AU585" s="19" t="s">
        <v>80</v>
      </c>
    </row>
    <row r="586" s="2" customFormat="1" ht="16.5" customHeight="1">
      <c r="A586" s="40"/>
      <c r="B586" s="41"/>
      <c r="C586" s="215" t="s">
        <v>426</v>
      </c>
      <c r="D586" s="215" t="s">
        <v>182</v>
      </c>
      <c r="E586" s="216" t="s">
        <v>7081</v>
      </c>
      <c r="F586" s="217" t="s">
        <v>6785</v>
      </c>
      <c r="G586" s="218" t="s">
        <v>3347</v>
      </c>
      <c r="H586" s="293"/>
      <c r="I586" s="220"/>
      <c r="J586" s="221">
        <f>ROUND(I586*H586,2)</f>
        <v>0</v>
      </c>
      <c r="K586" s="217" t="s">
        <v>19</v>
      </c>
      <c r="L586" s="46"/>
      <c r="M586" s="222" t="s">
        <v>19</v>
      </c>
      <c r="N586" s="223" t="s">
        <v>43</v>
      </c>
      <c r="O586" s="86"/>
      <c r="P586" s="224">
        <f>O586*H586</f>
        <v>0</v>
      </c>
      <c r="Q586" s="224">
        <v>0</v>
      </c>
      <c r="R586" s="224">
        <f>Q586*H586</f>
        <v>0</v>
      </c>
      <c r="S586" s="224">
        <v>0</v>
      </c>
      <c r="T586" s="225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6" t="s">
        <v>1193</v>
      </c>
      <c r="AT586" s="226" t="s">
        <v>182</v>
      </c>
      <c r="AU586" s="226" t="s">
        <v>80</v>
      </c>
      <c r="AY586" s="19" t="s">
        <v>180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9" t="s">
        <v>80</v>
      </c>
      <c r="BK586" s="227">
        <f>ROUND(I586*H586,2)</f>
        <v>0</v>
      </c>
      <c r="BL586" s="19" t="s">
        <v>1193</v>
      </c>
      <c r="BM586" s="226" t="s">
        <v>7082</v>
      </c>
    </row>
    <row r="587" s="2" customFormat="1">
      <c r="A587" s="40"/>
      <c r="B587" s="41"/>
      <c r="C587" s="42"/>
      <c r="D587" s="228" t="s">
        <v>189</v>
      </c>
      <c r="E587" s="42"/>
      <c r="F587" s="229" t="s">
        <v>6785</v>
      </c>
      <c r="G587" s="42"/>
      <c r="H587" s="42"/>
      <c r="I587" s="230"/>
      <c r="J587" s="42"/>
      <c r="K587" s="42"/>
      <c r="L587" s="46"/>
      <c r="M587" s="231"/>
      <c r="N587" s="232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189</v>
      </c>
      <c r="AU587" s="19" t="s">
        <v>80</v>
      </c>
    </row>
    <row r="588" s="12" customFormat="1" ht="25.92" customHeight="1">
      <c r="A588" s="12"/>
      <c r="B588" s="199"/>
      <c r="C588" s="200"/>
      <c r="D588" s="201" t="s">
        <v>71</v>
      </c>
      <c r="E588" s="202" t="s">
        <v>7083</v>
      </c>
      <c r="F588" s="202" t="s">
        <v>7084</v>
      </c>
      <c r="G588" s="200"/>
      <c r="H588" s="200"/>
      <c r="I588" s="203"/>
      <c r="J588" s="204">
        <f>BK588</f>
        <v>0</v>
      </c>
      <c r="K588" s="200"/>
      <c r="L588" s="205"/>
      <c r="M588" s="206"/>
      <c r="N588" s="207"/>
      <c r="O588" s="207"/>
      <c r="P588" s="208">
        <f>SUM(P589:P614)</f>
        <v>0</v>
      </c>
      <c r="Q588" s="207"/>
      <c r="R588" s="208">
        <f>SUM(R589:R614)</f>
        <v>0</v>
      </c>
      <c r="S588" s="207"/>
      <c r="T588" s="209">
        <f>SUM(T589:T614)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10" t="s">
        <v>80</v>
      </c>
      <c r="AT588" s="211" t="s">
        <v>71</v>
      </c>
      <c r="AU588" s="211" t="s">
        <v>72</v>
      </c>
      <c r="AY588" s="210" t="s">
        <v>180</v>
      </c>
      <c r="BK588" s="212">
        <f>SUM(BK589:BK614)</f>
        <v>0</v>
      </c>
    </row>
    <row r="589" s="2" customFormat="1" ht="16.5" customHeight="1">
      <c r="A589" s="40"/>
      <c r="B589" s="41"/>
      <c r="C589" s="215" t="s">
        <v>292</v>
      </c>
      <c r="D589" s="215" t="s">
        <v>182</v>
      </c>
      <c r="E589" s="216" t="s">
        <v>6760</v>
      </c>
      <c r="F589" s="217" t="s">
        <v>6761</v>
      </c>
      <c r="G589" s="218" t="s">
        <v>387</v>
      </c>
      <c r="H589" s="219">
        <v>2</v>
      </c>
      <c r="I589" s="220"/>
      <c r="J589" s="221">
        <f>ROUND(I589*H589,2)</f>
        <v>0</v>
      </c>
      <c r="K589" s="217" t="s">
        <v>19</v>
      </c>
      <c r="L589" s="46"/>
      <c r="M589" s="222" t="s">
        <v>19</v>
      </c>
      <c r="N589" s="223" t="s">
        <v>43</v>
      </c>
      <c r="O589" s="86"/>
      <c r="P589" s="224">
        <f>O589*H589</f>
        <v>0</v>
      </c>
      <c r="Q589" s="224">
        <v>0</v>
      </c>
      <c r="R589" s="224">
        <f>Q589*H589</f>
        <v>0</v>
      </c>
      <c r="S589" s="224">
        <v>0</v>
      </c>
      <c r="T589" s="225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26" t="s">
        <v>1193</v>
      </c>
      <c r="AT589" s="226" t="s">
        <v>182</v>
      </c>
      <c r="AU589" s="226" t="s">
        <v>80</v>
      </c>
      <c r="AY589" s="19" t="s">
        <v>180</v>
      </c>
      <c r="BE589" s="227">
        <f>IF(N589="základní",J589,0)</f>
        <v>0</v>
      </c>
      <c r="BF589" s="227">
        <f>IF(N589="snížená",J589,0)</f>
        <v>0</v>
      </c>
      <c r="BG589" s="227">
        <f>IF(N589="zákl. přenesená",J589,0)</f>
        <v>0</v>
      </c>
      <c r="BH589" s="227">
        <f>IF(N589="sníž. přenesená",J589,0)</f>
        <v>0</v>
      </c>
      <c r="BI589" s="227">
        <f>IF(N589="nulová",J589,0)</f>
        <v>0</v>
      </c>
      <c r="BJ589" s="19" t="s">
        <v>80</v>
      </c>
      <c r="BK589" s="227">
        <f>ROUND(I589*H589,2)</f>
        <v>0</v>
      </c>
      <c r="BL589" s="19" t="s">
        <v>1193</v>
      </c>
      <c r="BM589" s="226" t="s">
        <v>7085</v>
      </c>
    </row>
    <row r="590" s="2" customFormat="1">
      <c r="A590" s="40"/>
      <c r="B590" s="41"/>
      <c r="C590" s="42"/>
      <c r="D590" s="228" t="s">
        <v>189</v>
      </c>
      <c r="E590" s="42"/>
      <c r="F590" s="229" t="s">
        <v>6763</v>
      </c>
      <c r="G590" s="42"/>
      <c r="H590" s="42"/>
      <c r="I590" s="230"/>
      <c r="J590" s="42"/>
      <c r="K590" s="42"/>
      <c r="L590" s="46"/>
      <c r="M590" s="231"/>
      <c r="N590" s="232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189</v>
      </c>
      <c r="AU590" s="19" t="s">
        <v>80</v>
      </c>
    </row>
    <row r="591" s="2" customFormat="1" ht="16.5" customHeight="1">
      <c r="A591" s="40"/>
      <c r="B591" s="41"/>
      <c r="C591" s="215" t="s">
        <v>7</v>
      </c>
      <c r="D591" s="215" t="s">
        <v>182</v>
      </c>
      <c r="E591" s="216" t="s">
        <v>6772</v>
      </c>
      <c r="F591" s="217" t="s">
        <v>6773</v>
      </c>
      <c r="G591" s="218" t="s">
        <v>235</v>
      </c>
      <c r="H591" s="219">
        <v>0.5</v>
      </c>
      <c r="I591" s="220"/>
      <c r="J591" s="221">
        <f>ROUND(I591*H591,2)</f>
        <v>0</v>
      </c>
      <c r="K591" s="217" t="s">
        <v>19</v>
      </c>
      <c r="L591" s="46"/>
      <c r="M591" s="222" t="s">
        <v>19</v>
      </c>
      <c r="N591" s="223" t="s">
        <v>43</v>
      </c>
      <c r="O591" s="86"/>
      <c r="P591" s="224">
        <f>O591*H591</f>
        <v>0</v>
      </c>
      <c r="Q591" s="224">
        <v>0</v>
      </c>
      <c r="R591" s="224">
        <f>Q591*H591</f>
        <v>0</v>
      </c>
      <c r="S591" s="224">
        <v>0</v>
      </c>
      <c r="T591" s="225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6" t="s">
        <v>1193</v>
      </c>
      <c r="AT591" s="226" t="s">
        <v>182</v>
      </c>
      <c r="AU591" s="226" t="s">
        <v>80</v>
      </c>
      <c r="AY591" s="19" t="s">
        <v>180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9" t="s">
        <v>80</v>
      </c>
      <c r="BK591" s="227">
        <f>ROUND(I591*H591,2)</f>
        <v>0</v>
      </c>
      <c r="BL591" s="19" t="s">
        <v>1193</v>
      </c>
      <c r="BM591" s="226" t="s">
        <v>7086</v>
      </c>
    </row>
    <row r="592" s="2" customFormat="1">
      <c r="A592" s="40"/>
      <c r="B592" s="41"/>
      <c r="C592" s="42"/>
      <c r="D592" s="228" t="s">
        <v>189</v>
      </c>
      <c r="E592" s="42"/>
      <c r="F592" s="229" t="s">
        <v>6773</v>
      </c>
      <c r="G592" s="42"/>
      <c r="H592" s="42"/>
      <c r="I592" s="230"/>
      <c r="J592" s="42"/>
      <c r="K592" s="42"/>
      <c r="L592" s="46"/>
      <c r="M592" s="231"/>
      <c r="N592" s="232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189</v>
      </c>
      <c r="AU592" s="19" t="s">
        <v>80</v>
      </c>
    </row>
    <row r="593" s="2" customFormat="1" ht="16.5" customHeight="1">
      <c r="A593" s="40"/>
      <c r="B593" s="41"/>
      <c r="C593" s="215" t="s">
        <v>322</v>
      </c>
      <c r="D593" s="215" t="s">
        <v>182</v>
      </c>
      <c r="E593" s="216" t="s">
        <v>6775</v>
      </c>
      <c r="F593" s="217" t="s">
        <v>6776</v>
      </c>
      <c r="G593" s="218" t="s">
        <v>387</v>
      </c>
      <c r="H593" s="219">
        <v>7</v>
      </c>
      <c r="I593" s="220"/>
      <c r="J593" s="221">
        <f>ROUND(I593*H593,2)</f>
        <v>0</v>
      </c>
      <c r="K593" s="217" t="s">
        <v>19</v>
      </c>
      <c r="L593" s="46"/>
      <c r="M593" s="222" t="s">
        <v>19</v>
      </c>
      <c r="N593" s="223" t="s">
        <v>43</v>
      </c>
      <c r="O593" s="86"/>
      <c r="P593" s="224">
        <f>O593*H593</f>
        <v>0</v>
      </c>
      <c r="Q593" s="224">
        <v>0</v>
      </c>
      <c r="R593" s="224">
        <f>Q593*H593</f>
        <v>0</v>
      </c>
      <c r="S593" s="224">
        <v>0</v>
      </c>
      <c r="T593" s="225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6" t="s">
        <v>1193</v>
      </c>
      <c r="AT593" s="226" t="s">
        <v>182</v>
      </c>
      <c r="AU593" s="226" t="s">
        <v>80</v>
      </c>
      <c r="AY593" s="19" t="s">
        <v>180</v>
      </c>
      <c r="BE593" s="227">
        <f>IF(N593="základní",J593,0)</f>
        <v>0</v>
      </c>
      <c r="BF593" s="227">
        <f>IF(N593="snížená",J593,0)</f>
        <v>0</v>
      </c>
      <c r="BG593" s="227">
        <f>IF(N593="zákl. přenesená",J593,0)</f>
        <v>0</v>
      </c>
      <c r="BH593" s="227">
        <f>IF(N593="sníž. přenesená",J593,0)</f>
        <v>0</v>
      </c>
      <c r="BI593" s="227">
        <f>IF(N593="nulová",J593,0)</f>
        <v>0</v>
      </c>
      <c r="BJ593" s="19" t="s">
        <v>80</v>
      </c>
      <c r="BK593" s="227">
        <f>ROUND(I593*H593,2)</f>
        <v>0</v>
      </c>
      <c r="BL593" s="19" t="s">
        <v>1193</v>
      </c>
      <c r="BM593" s="226" t="s">
        <v>7087</v>
      </c>
    </row>
    <row r="594" s="2" customFormat="1">
      <c r="A594" s="40"/>
      <c r="B594" s="41"/>
      <c r="C594" s="42"/>
      <c r="D594" s="228" t="s">
        <v>189</v>
      </c>
      <c r="E594" s="42"/>
      <c r="F594" s="229" t="s">
        <v>6776</v>
      </c>
      <c r="G594" s="42"/>
      <c r="H594" s="42"/>
      <c r="I594" s="230"/>
      <c r="J594" s="42"/>
      <c r="K594" s="42"/>
      <c r="L594" s="46"/>
      <c r="M594" s="231"/>
      <c r="N594" s="232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189</v>
      </c>
      <c r="AU594" s="19" t="s">
        <v>80</v>
      </c>
    </row>
    <row r="595" s="2" customFormat="1" ht="16.5" customHeight="1">
      <c r="A595" s="40"/>
      <c r="B595" s="41"/>
      <c r="C595" s="215" t="s">
        <v>328</v>
      </c>
      <c r="D595" s="215" t="s">
        <v>182</v>
      </c>
      <c r="E595" s="216" t="s">
        <v>6778</v>
      </c>
      <c r="F595" s="217" t="s">
        <v>6779</v>
      </c>
      <c r="G595" s="218" t="s">
        <v>387</v>
      </c>
      <c r="H595" s="219">
        <v>1</v>
      </c>
      <c r="I595" s="220"/>
      <c r="J595" s="221">
        <f>ROUND(I595*H595,2)</f>
        <v>0</v>
      </c>
      <c r="K595" s="217" t="s">
        <v>19</v>
      </c>
      <c r="L595" s="46"/>
      <c r="M595" s="222" t="s">
        <v>19</v>
      </c>
      <c r="N595" s="223" t="s">
        <v>43</v>
      </c>
      <c r="O595" s="86"/>
      <c r="P595" s="224">
        <f>O595*H595</f>
        <v>0</v>
      </c>
      <c r="Q595" s="224">
        <v>0</v>
      </c>
      <c r="R595" s="224">
        <f>Q595*H595</f>
        <v>0</v>
      </c>
      <c r="S595" s="224">
        <v>0</v>
      </c>
      <c r="T595" s="225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6" t="s">
        <v>1193</v>
      </c>
      <c r="AT595" s="226" t="s">
        <v>182</v>
      </c>
      <c r="AU595" s="226" t="s">
        <v>80</v>
      </c>
      <c r="AY595" s="19" t="s">
        <v>180</v>
      </c>
      <c r="BE595" s="227">
        <f>IF(N595="základní",J595,0)</f>
        <v>0</v>
      </c>
      <c r="BF595" s="227">
        <f>IF(N595="snížená",J595,0)</f>
        <v>0</v>
      </c>
      <c r="BG595" s="227">
        <f>IF(N595="zákl. přenesená",J595,0)</f>
        <v>0</v>
      </c>
      <c r="BH595" s="227">
        <f>IF(N595="sníž. přenesená",J595,0)</f>
        <v>0</v>
      </c>
      <c r="BI595" s="227">
        <f>IF(N595="nulová",J595,0)</f>
        <v>0</v>
      </c>
      <c r="BJ595" s="19" t="s">
        <v>80</v>
      </c>
      <c r="BK595" s="227">
        <f>ROUND(I595*H595,2)</f>
        <v>0</v>
      </c>
      <c r="BL595" s="19" t="s">
        <v>1193</v>
      </c>
      <c r="BM595" s="226" t="s">
        <v>7088</v>
      </c>
    </row>
    <row r="596" s="2" customFormat="1">
      <c r="A596" s="40"/>
      <c r="B596" s="41"/>
      <c r="C596" s="42"/>
      <c r="D596" s="228" t="s">
        <v>189</v>
      </c>
      <c r="E596" s="42"/>
      <c r="F596" s="229" t="s">
        <v>6779</v>
      </c>
      <c r="G596" s="42"/>
      <c r="H596" s="42"/>
      <c r="I596" s="230"/>
      <c r="J596" s="42"/>
      <c r="K596" s="42"/>
      <c r="L596" s="46"/>
      <c r="M596" s="231"/>
      <c r="N596" s="232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189</v>
      </c>
      <c r="AU596" s="19" t="s">
        <v>80</v>
      </c>
    </row>
    <row r="597" s="2" customFormat="1" ht="16.5" customHeight="1">
      <c r="A597" s="40"/>
      <c r="B597" s="41"/>
      <c r="C597" s="215" t="s">
        <v>334</v>
      </c>
      <c r="D597" s="215" t="s">
        <v>182</v>
      </c>
      <c r="E597" s="216" t="s">
        <v>6781</v>
      </c>
      <c r="F597" s="217" t="s">
        <v>6782</v>
      </c>
      <c r="G597" s="218" t="s">
        <v>3685</v>
      </c>
      <c r="H597" s="219">
        <v>1</v>
      </c>
      <c r="I597" s="220"/>
      <c r="J597" s="221">
        <f>ROUND(I597*H597,2)</f>
        <v>0</v>
      </c>
      <c r="K597" s="217" t="s">
        <v>19</v>
      </c>
      <c r="L597" s="46"/>
      <c r="M597" s="222" t="s">
        <v>19</v>
      </c>
      <c r="N597" s="223" t="s">
        <v>43</v>
      </c>
      <c r="O597" s="86"/>
      <c r="P597" s="224">
        <f>O597*H597</f>
        <v>0</v>
      </c>
      <c r="Q597" s="224">
        <v>0</v>
      </c>
      <c r="R597" s="224">
        <f>Q597*H597</f>
        <v>0</v>
      </c>
      <c r="S597" s="224">
        <v>0</v>
      </c>
      <c r="T597" s="225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6" t="s">
        <v>1193</v>
      </c>
      <c r="AT597" s="226" t="s">
        <v>182</v>
      </c>
      <c r="AU597" s="226" t="s">
        <v>80</v>
      </c>
      <c r="AY597" s="19" t="s">
        <v>180</v>
      </c>
      <c r="BE597" s="227">
        <f>IF(N597="základní",J597,0)</f>
        <v>0</v>
      </c>
      <c r="BF597" s="227">
        <f>IF(N597="snížená",J597,0)</f>
        <v>0</v>
      </c>
      <c r="BG597" s="227">
        <f>IF(N597="zákl. přenesená",J597,0)</f>
        <v>0</v>
      </c>
      <c r="BH597" s="227">
        <f>IF(N597="sníž. přenesená",J597,0)</f>
        <v>0</v>
      </c>
      <c r="BI597" s="227">
        <f>IF(N597="nulová",J597,0)</f>
        <v>0</v>
      </c>
      <c r="BJ597" s="19" t="s">
        <v>80</v>
      </c>
      <c r="BK597" s="227">
        <f>ROUND(I597*H597,2)</f>
        <v>0</v>
      </c>
      <c r="BL597" s="19" t="s">
        <v>1193</v>
      </c>
      <c r="BM597" s="226" t="s">
        <v>7089</v>
      </c>
    </row>
    <row r="598" s="2" customFormat="1">
      <c r="A598" s="40"/>
      <c r="B598" s="41"/>
      <c r="C598" s="42"/>
      <c r="D598" s="228" t="s">
        <v>189</v>
      </c>
      <c r="E598" s="42"/>
      <c r="F598" s="229" t="s">
        <v>6782</v>
      </c>
      <c r="G598" s="42"/>
      <c r="H598" s="42"/>
      <c r="I598" s="230"/>
      <c r="J598" s="42"/>
      <c r="K598" s="42"/>
      <c r="L598" s="46"/>
      <c r="M598" s="231"/>
      <c r="N598" s="232"/>
      <c r="O598" s="86"/>
      <c r="P598" s="86"/>
      <c r="Q598" s="86"/>
      <c r="R598" s="86"/>
      <c r="S598" s="86"/>
      <c r="T598" s="87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T598" s="19" t="s">
        <v>189</v>
      </c>
      <c r="AU598" s="19" t="s">
        <v>80</v>
      </c>
    </row>
    <row r="599" s="2" customFormat="1" ht="16.5" customHeight="1">
      <c r="A599" s="40"/>
      <c r="B599" s="41"/>
      <c r="C599" s="215" t="s">
        <v>286</v>
      </c>
      <c r="D599" s="215" t="s">
        <v>182</v>
      </c>
      <c r="E599" s="216" t="s">
        <v>6821</v>
      </c>
      <c r="F599" s="217" t="s">
        <v>6822</v>
      </c>
      <c r="G599" s="218" t="s">
        <v>387</v>
      </c>
      <c r="H599" s="219">
        <v>1</v>
      </c>
      <c r="I599" s="220"/>
      <c r="J599" s="221">
        <f>ROUND(I599*H599,2)</f>
        <v>0</v>
      </c>
      <c r="K599" s="217" t="s">
        <v>19</v>
      </c>
      <c r="L599" s="46"/>
      <c r="M599" s="222" t="s">
        <v>19</v>
      </c>
      <c r="N599" s="223" t="s">
        <v>43</v>
      </c>
      <c r="O599" s="86"/>
      <c r="P599" s="224">
        <f>O599*H599</f>
        <v>0</v>
      </c>
      <c r="Q599" s="224">
        <v>0</v>
      </c>
      <c r="R599" s="224">
        <f>Q599*H599</f>
        <v>0</v>
      </c>
      <c r="S599" s="224">
        <v>0</v>
      </c>
      <c r="T599" s="225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6" t="s">
        <v>1193</v>
      </c>
      <c r="AT599" s="226" t="s">
        <v>182</v>
      </c>
      <c r="AU599" s="226" t="s">
        <v>80</v>
      </c>
      <c r="AY599" s="19" t="s">
        <v>180</v>
      </c>
      <c r="BE599" s="227">
        <f>IF(N599="základní",J599,0)</f>
        <v>0</v>
      </c>
      <c r="BF599" s="227">
        <f>IF(N599="snížená",J599,0)</f>
        <v>0</v>
      </c>
      <c r="BG599" s="227">
        <f>IF(N599="zákl. přenesená",J599,0)</f>
        <v>0</v>
      </c>
      <c r="BH599" s="227">
        <f>IF(N599="sníž. přenesená",J599,0)</f>
        <v>0</v>
      </c>
      <c r="BI599" s="227">
        <f>IF(N599="nulová",J599,0)</f>
        <v>0</v>
      </c>
      <c r="BJ599" s="19" t="s">
        <v>80</v>
      </c>
      <c r="BK599" s="227">
        <f>ROUND(I599*H599,2)</f>
        <v>0</v>
      </c>
      <c r="BL599" s="19" t="s">
        <v>1193</v>
      </c>
      <c r="BM599" s="226" t="s">
        <v>7090</v>
      </c>
    </row>
    <row r="600" s="2" customFormat="1">
      <c r="A600" s="40"/>
      <c r="B600" s="41"/>
      <c r="C600" s="42"/>
      <c r="D600" s="228" t="s">
        <v>189</v>
      </c>
      <c r="E600" s="42"/>
      <c r="F600" s="229" t="s">
        <v>6824</v>
      </c>
      <c r="G600" s="42"/>
      <c r="H600" s="42"/>
      <c r="I600" s="230"/>
      <c r="J600" s="42"/>
      <c r="K600" s="42"/>
      <c r="L600" s="46"/>
      <c r="M600" s="231"/>
      <c r="N600" s="232"/>
      <c r="O600" s="86"/>
      <c r="P600" s="86"/>
      <c r="Q600" s="86"/>
      <c r="R600" s="86"/>
      <c r="S600" s="86"/>
      <c r="T600" s="87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T600" s="19" t="s">
        <v>189</v>
      </c>
      <c r="AU600" s="19" t="s">
        <v>80</v>
      </c>
    </row>
    <row r="601" s="2" customFormat="1" ht="16.5" customHeight="1">
      <c r="A601" s="40"/>
      <c r="B601" s="41"/>
      <c r="C601" s="215" t="s">
        <v>298</v>
      </c>
      <c r="D601" s="215" t="s">
        <v>182</v>
      </c>
      <c r="E601" s="216" t="s">
        <v>6986</v>
      </c>
      <c r="F601" s="217" t="s">
        <v>6987</v>
      </c>
      <c r="G601" s="218" t="s">
        <v>387</v>
      </c>
      <c r="H601" s="219">
        <v>1</v>
      </c>
      <c r="I601" s="220"/>
      <c r="J601" s="221">
        <f>ROUND(I601*H601,2)</f>
        <v>0</v>
      </c>
      <c r="K601" s="217" t="s">
        <v>19</v>
      </c>
      <c r="L601" s="46"/>
      <c r="M601" s="222" t="s">
        <v>19</v>
      </c>
      <c r="N601" s="223" t="s">
        <v>43</v>
      </c>
      <c r="O601" s="86"/>
      <c r="P601" s="224">
        <f>O601*H601</f>
        <v>0</v>
      </c>
      <c r="Q601" s="224">
        <v>0</v>
      </c>
      <c r="R601" s="224">
        <f>Q601*H601</f>
        <v>0</v>
      </c>
      <c r="S601" s="224">
        <v>0</v>
      </c>
      <c r="T601" s="225">
        <f>S601*H601</f>
        <v>0</v>
      </c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R601" s="226" t="s">
        <v>1193</v>
      </c>
      <c r="AT601" s="226" t="s">
        <v>182</v>
      </c>
      <c r="AU601" s="226" t="s">
        <v>80</v>
      </c>
      <c r="AY601" s="19" t="s">
        <v>180</v>
      </c>
      <c r="BE601" s="227">
        <f>IF(N601="základní",J601,0)</f>
        <v>0</v>
      </c>
      <c r="BF601" s="227">
        <f>IF(N601="snížená",J601,0)</f>
        <v>0</v>
      </c>
      <c r="BG601" s="227">
        <f>IF(N601="zákl. přenesená",J601,0)</f>
        <v>0</v>
      </c>
      <c r="BH601" s="227">
        <f>IF(N601="sníž. přenesená",J601,0)</f>
        <v>0</v>
      </c>
      <c r="BI601" s="227">
        <f>IF(N601="nulová",J601,0)</f>
        <v>0</v>
      </c>
      <c r="BJ601" s="19" t="s">
        <v>80</v>
      </c>
      <c r="BK601" s="227">
        <f>ROUND(I601*H601,2)</f>
        <v>0</v>
      </c>
      <c r="BL601" s="19" t="s">
        <v>1193</v>
      </c>
      <c r="BM601" s="226" t="s">
        <v>7091</v>
      </c>
    </row>
    <row r="602" s="2" customFormat="1">
      <c r="A602" s="40"/>
      <c r="B602" s="41"/>
      <c r="C602" s="42"/>
      <c r="D602" s="228" t="s">
        <v>189</v>
      </c>
      <c r="E602" s="42"/>
      <c r="F602" s="229" t="s">
        <v>6989</v>
      </c>
      <c r="G602" s="42"/>
      <c r="H602" s="42"/>
      <c r="I602" s="230"/>
      <c r="J602" s="42"/>
      <c r="K602" s="42"/>
      <c r="L602" s="46"/>
      <c r="M602" s="231"/>
      <c r="N602" s="232"/>
      <c r="O602" s="86"/>
      <c r="P602" s="86"/>
      <c r="Q602" s="86"/>
      <c r="R602" s="86"/>
      <c r="S602" s="86"/>
      <c r="T602" s="87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T602" s="19" t="s">
        <v>189</v>
      </c>
      <c r="AU602" s="19" t="s">
        <v>80</v>
      </c>
    </row>
    <row r="603" s="2" customFormat="1" ht="16.5" customHeight="1">
      <c r="A603" s="40"/>
      <c r="B603" s="41"/>
      <c r="C603" s="215" t="s">
        <v>269</v>
      </c>
      <c r="D603" s="215" t="s">
        <v>182</v>
      </c>
      <c r="E603" s="216" t="s">
        <v>7092</v>
      </c>
      <c r="F603" s="217" t="s">
        <v>7093</v>
      </c>
      <c r="G603" s="218" t="s">
        <v>387</v>
      </c>
      <c r="H603" s="219">
        <v>1</v>
      </c>
      <c r="I603" s="220"/>
      <c r="J603" s="221">
        <f>ROUND(I603*H603,2)</f>
        <v>0</v>
      </c>
      <c r="K603" s="217" t="s">
        <v>19</v>
      </c>
      <c r="L603" s="46"/>
      <c r="M603" s="222" t="s">
        <v>19</v>
      </c>
      <c r="N603" s="223" t="s">
        <v>43</v>
      </c>
      <c r="O603" s="86"/>
      <c r="P603" s="224">
        <f>O603*H603</f>
        <v>0</v>
      </c>
      <c r="Q603" s="224">
        <v>0</v>
      </c>
      <c r="R603" s="224">
        <f>Q603*H603</f>
        <v>0</v>
      </c>
      <c r="S603" s="224">
        <v>0</v>
      </c>
      <c r="T603" s="225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6" t="s">
        <v>1193</v>
      </c>
      <c r="AT603" s="226" t="s">
        <v>182</v>
      </c>
      <c r="AU603" s="226" t="s">
        <v>80</v>
      </c>
      <c r="AY603" s="19" t="s">
        <v>180</v>
      </c>
      <c r="BE603" s="227">
        <f>IF(N603="základní",J603,0)</f>
        <v>0</v>
      </c>
      <c r="BF603" s="227">
        <f>IF(N603="snížená",J603,0)</f>
        <v>0</v>
      </c>
      <c r="BG603" s="227">
        <f>IF(N603="zákl. přenesená",J603,0)</f>
        <v>0</v>
      </c>
      <c r="BH603" s="227">
        <f>IF(N603="sníž. přenesená",J603,0)</f>
        <v>0</v>
      </c>
      <c r="BI603" s="227">
        <f>IF(N603="nulová",J603,0)</f>
        <v>0</v>
      </c>
      <c r="BJ603" s="19" t="s">
        <v>80</v>
      </c>
      <c r="BK603" s="227">
        <f>ROUND(I603*H603,2)</f>
        <v>0</v>
      </c>
      <c r="BL603" s="19" t="s">
        <v>1193</v>
      </c>
      <c r="BM603" s="226" t="s">
        <v>7094</v>
      </c>
    </row>
    <row r="604" s="2" customFormat="1">
      <c r="A604" s="40"/>
      <c r="B604" s="41"/>
      <c r="C604" s="42"/>
      <c r="D604" s="228" t="s">
        <v>189</v>
      </c>
      <c r="E604" s="42"/>
      <c r="F604" s="229" t="s">
        <v>7093</v>
      </c>
      <c r="G604" s="42"/>
      <c r="H604" s="42"/>
      <c r="I604" s="230"/>
      <c r="J604" s="42"/>
      <c r="K604" s="42"/>
      <c r="L604" s="46"/>
      <c r="M604" s="231"/>
      <c r="N604" s="232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189</v>
      </c>
      <c r="AU604" s="19" t="s">
        <v>80</v>
      </c>
    </row>
    <row r="605" s="2" customFormat="1" ht="16.5" customHeight="1">
      <c r="A605" s="40"/>
      <c r="B605" s="41"/>
      <c r="C605" s="215" t="s">
        <v>275</v>
      </c>
      <c r="D605" s="215" t="s">
        <v>182</v>
      </c>
      <c r="E605" s="216" t="s">
        <v>7095</v>
      </c>
      <c r="F605" s="217" t="s">
        <v>7096</v>
      </c>
      <c r="G605" s="218" t="s">
        <v>387</v>
      </c>
      <c r="H605" s="219">
        <v>1</v>
      </c>
      <c r="I605" s="220"/>
      <c r="J605" s="221">
        <f>ROUND(I605*H605,2)</f>
        <v>0</v>
      </c>
      <c r="K605" s="217" t="s">
        <v>19</v>
      </c>
      <c r="L605" s="46"/>
      <c r="M605" s="222" t="s">
        <v>19</v>
      </c>
      <c r="N605" s="223" t="s">
        <v>43</v>
      </c>
      <c r="O605" s="86"/>
      <c r="P605" s="224">
        <f>O605*H605</f>
        <v>0</v>
      </c>
      <c r="Q605" s="224">
        <v>0</v>
      </c>
      <c r="R605" s="224">
        <f>Q605*H605</f>
        <v>0</v>
      </c>
      <c r="S605" s="224">
        <v>0</v>
      </c>
      <c r="T605" s="225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6" t="s">
        <v>1193</v>
      </c>
      <c r="AT605" s="226" t="s">
        <v>182</v>
      </c>
      <c r="AU605" s="226" t="s">
        <v>80</v>
      </c>
      <c r="AY605" s="19" t="s">
        <v>180</v>
      </c>
      <c r="BE605" s="227">
        <f>IF(N605="základní",J605,0)</f>
        <v>0</v>
      </c>
      <c r="BF605" s="227">
        <f>IF(N605="snížená",J605,0)</f>
        <v>0</v>
      </c>
      <c r="BG605" s="227">
        <f>IF(N605="zákl. přenesená",J605,0)</f>
        <v>0</v>
      </c>
      <c r="BH605" s="227">
        <f>IF(N605="sníž. přenesená",J605,0)</f>
        <v>0</v>
      </c>
      <c r="BI605" s="227">
        <f>IF(N605="nulová",J605,0)</f>
        <v>0</v>
      </c>
      <c r="BJ605" s="19" t="s">
        <v>80</v>
      </c>
      <c r="BK605" s="227">
        <f>ROUND(I605*H605,2)</f>
        <v>0</v>
      </c>
      <c r="BL605" s="19" t="s">
        <v>1193</v>
      </c>
      <c r="BM605" s="226" t="s">
        <v>7097</v>
      </c>
    </row>
    <row r="606" s="2" customFormat="1">
      <c r="A606" s="40"/>
      <c r="B606" s="41"/>
      <c r="C606" s="42"/>
      <c r="D606" s="228" t="s">
        <v>189</v>
      </c>
      <c r="E606" s="42"/>
      <c r="F606" s="229" t="s">
        <v>7098</v>
      </c>
      <c r="G606" s="42"/>
      <c r="H606" s="42"/>
      <c r="I606" s="230"/>
      <c r="J606" s="42"/>
      <c r="K606" s="42"/>
      <c r="L606" s="46"/>
      <c r="M606" s="231"/>
      <c r="N606" s="232"/>
      <c r="O606" s="86"/>
      <c r="P606" s="86"/>
      <c r="Q606" s="86"/>
      <c r="R606" s="86"/>
      <c r="S606" s="86"/>
      <c r="T606" s="87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T606" s="19" t="s">
        <v>189</v>
      </c>
      <c r="AU606" s="19" t="s">
        <v>80</v>
      </c>
    </row>
    <row r="607" s="2" customFormat="1" ht="16.5" customHeight="1">
      <c r="A607" s="40"/>
      <c r="B607" s="41"/>
      <c r="C607" s="215" t="s">
        <v>8</v>
      </c>
      <c r="D607" s="215" t="s">
        <v>182</v>
      </c>
      <c r="E607" s="216" t="s">
        <v>7099</v>
      </c>
      <c r="F607" s="217" t="s">
        <v>7100</v>
      </c>
      <c r="G607" s="218" t="s">
        <v>387</v>
      </c>
      <c r="H607" s="219">
        <v>1</v>
      </c>
      <c r="I607" s="220"/>
      <c r="J607" s="221">
        <f>ROUND(I607*H607,2)</f>
        <v>0</v>
      </c>
      <c r="K607" s="217" t="s">
        <v>19</v>
      </c>
      <c r="L607" s="46"/>
      <c r="M607" s="222" t="s">
        <v>19</v>
      </c>
      <c r="N607" s="223" t="s">
        <v>43</v>
      </c>
      <c r="O607" s="86"/>
      <c r="P607" s="224">
        <f>O607*H607</f>
        <v>0</v>
      </c>
      <c r="Q607" s="224">
        <v>0</v>
      </c>
      <c r="R607" s="224">
        <f>Q607*H607</f>
        <v>0</v>
      </c>
      <c r="S607" s="224">
        <v>0</v>
      </c>
      <c r="T607" s="225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6" t="s">
        <v>1193</v>
      </c>
      <c r="AT607" s="226" t="s">
        <v>182</v>
      </c>
      <c r="AU607" s="226" t="s">
        <v>80</v>
      </c>
      <c r="AY607" s="19" t="s">
        <v>180</v>
      </c>
      <c r="BE607" s="227">
        <f>IF(N607="základní",J607,0)</f>
        <v>0</v>
      </c>
      <c r="BF607" s="227">
        <f>IF(N607="snížená",J607,0)</f>
        <v>0</v>
      </c>
      <c r="BG607" s="227">
        <f>IF(N607="zákl. přenesená",J607,0)</f>
        <v>0</v>
      </c>
      <c r="BH607" s="227">
        <f>IF(N607="sníž. přenesená",J607,0)</f>
        <v>0</v>
      </c>
      <c r="BI607" s="227">
        <f>IF(N607="nulová",J607,0)</f>
        <v>0</v>
      </c>
      <c r="BJ607" s="19" t="s">
        <v>80</v>
      </c>
      <c r="BK607" s="227">
        <f>ROUND(I607*H607,2)</f>
        <v>0</v>
      </c>
      <c r="BL607" s="19" t="s">
        <v>1193</v>
      </c>
      <c r="BM607" s="226" t="s">
        <v>7101</v>
      </c>
    </row>
    <row r="608" s="2" customFormat="1">
      <c r="A608" s="40"/>
      <c r="B608" s="41"/>
      <c r="C608" s="42"/>
      <c r="D608" s="228" t="s">
        <v>189</v>
      </c>
      <c r="E608" s="42"/>
      <c r="F608" s="229" t="s">
        <v>7100</v>
      </c>
      <c r="G608" s="42"/>
      <c r="H608" s="42"/>
      <c r="I608" s="230"/>
      <c r="J608" s="42"/>
      <c r="K608" s="42"/>
      <c r="L608" s="46"/>
      <c r="M608" s="231"/>
      <c r="N608" s="232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189</v>
      </c>
      <c r="AU608" s="19" t="s">
        <v>80</v>
      </c>
    </row>
    <row r="609" s="2" customFormat="1" ht="16.5" customHeight="1">
      <c r="A609" s="40"/>
      <c r="B609" s="41"/>
      <c r="C609" s="215" t="s">
        <v>305</v>
      </c>
      <c r="D609" s="215" t="s">
        <v>182</v>
      </c>
      <c r="E609" s="216" t="s">
        <v>7102</v>
      </c>
      <c r="F609" s="217" t="s">
        <v>7103</v>
      </c>
      <c r="G609" s="218" t="s">
        <v>387</v>
      </c>
      <c r="H609" s="219">
        <v>2</v>
      </c>
      <c r="I609" s="220"/>
      <c r="J609" s="221">
        <f>ROUND(I609*H609,2)</f>
        <v>0</v>
      </c>
      <c r="K609" s="217" t="s">
        <v>19</v>
      </c>
      <c r="L609" s="46"/>
      <c r="M609" s="222" t="s">
        <v>19</v>
      </c>
      <c r="N609" s="223" t="s">
        <v>43</v>
      </c>
      <c r="O609" s="86"/>
      <c r="P609" s="224">
        <f>O609*H609</f>
        <v>0</v>
      </c>
      <c r="Q609" s="224">
        <v>0</v>
      </c>
      <c r="R609" s="224">
        <f>Q609*H609</f>
        <v>0</v>
      </c>
      <c r="S609" s="224">
        <v>0</v>
      </c>
      <c r="T609" s="225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6" t="s">
        <v>1193</v>
      </c>
      <c r="AT609" s="226" t="s">
        <v>182</v>
      </c>
      <c r="AU609" s="226" t="s">
        <v>80</v>
      </c>
      <c r="AY609" s="19" t="s">
        <v>180</v>
      </c>
      <c r="BE609" s="227">
        <f>IF(N609="základní",J609,0)</f>
        <v>0</v>
      </c>
      <c r="BF609" s="227">
        <f>IF(N609="snížená",J609,0)</f>
        <v>0</v>
      </c>
      <c r="BG609" s="227">
        <f>IF(N609="zákl. přenesená",J609,0)</f>
        <v>0</v>
      </c>
      <c r="BH609" s="227">
        <f>IF(N609="sníž. přenesená",J609,0)</f>
        <v>0</v>
      </c>
      <c r="BI609" s="227">
        <f>IF(N609="nulová",J609,0)</f>
        <v>0</v>
      </c>
      <c r="BJ609" s="19" t="s">
        <v>80</v>
      </c>
      <c r="BK609" s="227">
        <f>ROUND(I609*H609,2)</f>
        <v>0</v>
      </c>
      <c r="BL609" s="19" t="s">
        <v>1193</v>
      </c>
      <c r="BM609" s="226" t="s">
        <v>7104</v>
      </c>
    </row>
    <row r="610" s="2" customFormat="1">
      <c r="A610" s="40"/>
      <c r="B610" s="41"/>
      <c r="C610" s="42"/>
      <c r="D610" s="228" t="s">
        <v>189</v>
      </c>
      <c r="E610" s="42"/>
      <c r="F610" s="229" t="s">
        <v>7105</v>
      </c>
      <c r="G610" s="42"/>
      <c r="H610" s="42"/>
      <c r="I610" s="230"/>
      <c r="J610" s="42"/>
      <c r="K610" s="42"/>
      <c r="L610" s="46"/>
      <c r="M610" s="231"/>
      <c r="N610" s="232"/>
      <c r="O610" s="86"/>
      <c r="P610" s="86"/>
      <c r="Q610" s="86"/>
      <c r="R610" s="86"/>
      <c r="S610" s="86"/>
      <c r="T610" s="87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T610" s="19" t="s">
        <v>189</v>
      </c>
      <c r="AU610" s="19" t="s">
        <v>80</v>
      </c>
    </row>
    <row r="611" s="2" customFormat="1" ht="16.5" customHeight="1">
      <c r="A611" s="40"/>
      <c r="B611" s="41"/>
      <c r="C611" s="215" t="s">
        <v>311</v>
      </c>
      <c r="D611" s="215" t="s">
        <v>182</v>
      </c>
      <c r="E611" s="216" t="s">
        <v>7106</v>
      </c>
      <c r="F611" s="217" t="s">
        <v>7107</v>
      </c>
      <c r="G611" s="218" t="s">
        <v>387</v>
      </c>
      <c r="H611" s="219">
        <v>1</v>
      </c>
      <c r="I611" s="220"/>
      <c r="J611" s="221">
        <f>ROUND(I611*H611,2)</f>
        <v>0</v>
      </c>
      <c r="K611" s="217" t="s">
        <v>19</v>
      </c>
      <c r="L611" s="46"/>
      <c r="M611" s="222" t="s">
        <v>19</v>
      </c>
      <c r="N611" s="223" t="s">
        <v>43</v>
      </c>
      <c r="O611" s="86"/>
      <c r="P611" s="224">
        <f>O611*H611</f>
        <v>0</v>
      </c>
      <c r="Q611" s="224">
        <v>0</v>
      </c>
      <c r="R611" s="224">
        <f>Q611*H611</f>
        <v>0</v>
      </c>
      <c r="S611" s="224">
        <v>0</v>
      </c>
      <c r="T611" s="225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6" t="s">
        <v>1193</v>
      </c>
      <c r="AT611" s="226" t="s">
        <v>182</v>
      </c>
      <c r="AU611" s="226" t="s">
        <v>80</v>
      </c>
      <c r="AY611" s="19" t="s">
        <v>180</v>
      </c>
      <c r="BE611" s="227">
        <f>IF(N611="základní",J611,0)</f>
        <v>0</v>
      </c>
      <c r="BF611" s="227">
        <f>IF(N611="snížená",J611,0)</f>
        <v>0</v>
      </c>
      <c r="BG611" s="227">
        <f>IF(N611="zákl. přenesená",J611,0)</f>
        <v>0</v>
      </c>
      <c r="BH611" s="227">
        <f>IF(N611="sníž. přenesená",J611,0)</f>
        <v>0</v>
      </c>
      <c r="BI611" s="227">
        <f>IF(N611="nulová",J611,0)</f>
        <v>0</v>
      </c>
      <c r="BJ611" s="19" t="s">
        <v>80</v>
      </c>
      <c r="BK611" s="227">
        <f>ROUND(I611*H611,2)</f>
        <v>0</v>
      </c>
      <c r="BL611" s="19" t="s">
        <v>1193</v>
      </c>
      <c r="BM611" s="226" t="s">
        <v>7108</v>
      </c>
    </row>
    <row r="612" s="2" customFormat="1">
      <c r="A612" s="40"/>
      <c r="B612" s="41"/>
      <c r="C612" s="42"/>
      <c r="D612" s="228" t="s">
        <v>189</v>
      </c>
      <c r="E612" s="42"/>
      <c r="F612" s="229" t="s">
        <v>7109</v>
      </c>
      <c r="G612" s="42"/>
      <c r="H612" s="42"/>
      <c r="I612" s="230"/>
      <c r="J612" s="42"/>
      <c r="K612" s="42"/>
      <c r="L612" s="46"/>
      <c r="M612" s="231"/>
      <c r="N612" s="232"/>
      <c r="O612" s="86"/>
      <c r="P612" s="86"/>
      <c r="Q612" s="86"/>
      <c r="R612" s="86"/>
      <c r="S612" s="86"/>
      <c r="T612" s="87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T612" s="19" t="s">
        <v>189</v>
      </c>
      <c r="AU612" s="19" t="s">
        <v>80</v>
      </c>
    </row>
    <row r="613" s="2" customFormat="1" ht="16.5" customHeight="1">
      <c r="A613" s="40"/>
      <c r="B613" s="41"/>
      <c r="C613" s="215" t="s">
        <v>341</v>
      </c>
      <c r="D613" s="215" t="s">
        <v>182</v>
      </c>
      <c r="E613" s="216" t="s">
        <v>7110</v>
      </c>
      <c r="F613" s="217" t="s">
        <v>6785</v>
      </c>
      <c r="G613" s="218" t="s">
        <v>3347</v>
      </c>
      <c r="H613" s="293"/>
      <c r="I613" s="220"/>
      <c r="J613" s="221">
        <f>ROUND(I613*H613,2)</f>
        <v>0</v>
      </c>
      <c r="K613" s="217" t="s">
        <v>19</v>
      </c>
      <c r="L613" s="46"/>
      <c r="M613" s="222" t="s">
        <v>19</v>
      </c>
      <c r="N613" s="223" t="s">
        <v>43</v>
      </c>
      <c r="O613" s="86"/>
      <c r="P613" s="224">
        <f>O613*H613</f>
        <v>0</v>
      </c>
      <c r="Q613" s="224">
        <v>0</v>
      </c>
      <c r="R613" s="224">
        <f>Q613*H613</f>
        <v>0</v>
      </c>
      <c r="S613" s="224">
        <v>0</v>
      </c>
      <c r="T613" s="225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6" t="s">
        <v>1193</v>
      </c>
      <c r="AT613" s="226" t="s">
        <v>182</v>
      </c>
      <c r="AU613" s="226" t="s">
        <v>80</v>
      </c>
      <c r="AY613" s="19" t="s">
        <v>180</v>
      </c>
      <c r="BE613" s="227">
        <f>IF(N613="základní",J613,0)</f>
        <v>0</v>
      </c>
      <c r="BF613" s="227">
        <f>IF(N613="snížená",J613,0)</f>
        <v>0</v>
      </c>
      <c r="BG613" s="227">
        <f>IF(N613="zákl. přenesená",J613,0)</f>
        <v>0</v>
      </c>
      <c r="BH613" s="227">
        <f>IF(N613="sníž. přenesená",J613,0)</f>
        <v>0</v>
      </c>
      <c r="BI613" s="227">
        <f>IF(N613="nulová",J613,0)</f>
        <v>0</v>
      </c>
      <c r="BJ613" s="19" t="s">
        <v>80</v>
      </c>
      <c r="BK613" s="227">
        <f>ROUND(I613*H613,2)</f>
        <v>0</v>
      </c>
      <c r="BL613" s="19" t="s">
        <v>1193</v>
      </c>
      <c r="BM613" s="226" t="s">
        <v>7111</v>
      </c>
    </row>
    <row r="614" s="2" customFormat="1">
      <c r="A614" s="40"/>
      <c r="B614" s="41"/>
      <c r="C614" s="42"/>
      <c r="D614" s="228" t="s">
        <v>189</v>
      </c>
      <c r="E614" s="42"/>
      <c r="F614" s="229" t="s">
        <v>6785</v>
      </c>
      <c r="G614" s="42"/>
      <c r="H614" s="42"/>
      <c r="I614" s="230"/>
      <c r="J614" s="42"/>
      <c r="K614" s="42"/>
      <c r="L614" s="46"/>
      <c r="M614" s="231"/>
      <c r="N614" s="232"/>
      <c r="O614" s="86"/>
      <c r="P614" s="86"/>
      <c r="Q614" s="86"/>
      <c r="R614" s="86"/>
      <c r="S614" s="86"/>
      <c r="T614" s="87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T614" s="19" t="s">
        <v>189</v>
      </c>
      <c r="AU614" s="19" t="s">
        <v>80</v>
      </c>
    </row>
    <row r="615" s="12" customFormat="1" ht="25.92" customHeight="1">
      <c r="A615" s="12"/>
      <c r="B615" s="199"/>
      <c r="C615" s="200"/>
      <c r="D615" s="201" t="s">
        <v>71</v>
      </c>
      <c r="E615" s="202" t="s">
        <v>6579</v>
      </c>
      <c r="F615" s="202" t="s">
        <v>7112</v>
      </c>
      <c r="G615" s="200"/>
      <c r="H615" s="200"/>
      <c r="I615" s="203"/>
      <c r="J615" s="204">
        <f>BK615</f>
        <v>0</v>
      </c>
      <c r="K615" s="200"/>
      <c r="L615" s="205"/>
      <c r="M615" s="206"/>
      <c r="N615" s="207"/>
      <c r="O615" s="207"/>
      <c r="P615" s="208">
        <f>SUM(P616:P631)</f>
        <v>0</v>
      </c>
      <c r="Q615" s="207"/>
      <c r="R615" s="208">
        <f>SUM(R616:R631)</f>
        <v>0</v>
      </c>
      <c r="S615" s="207"/>
      <c r="T615" s="209">
        <f>SUM(T616:T631)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10" t="s">
        <v>80</v>
      </c>
      <c r="AT615" s="211" t="s">
        <v>71</v>
      </c>
      <c r="AU615" s="211" t="s">
        <v>72</v>
      </c>
      <c r="AY615" s="210" t="s">
        <v>180</v>
      </c>
      <c r="BK615" s="212">
        <f>SUM(BK616:BK631)</f>
        <v>0</v>
      </c>
    </row>
    <row r="616" s="2" customFormat="1" ht="16.5" customHeight="1">
      <c r="A616" s="40"/>
      <c r="B616" s="41"/>
      <c r="C616" s="215" t="s">
        <v>3505</v>
      </c>
      <c r="D616" s="215" t="s">
        <v>182</v>
      </c>
      <c r="E616" s="216" t="s">
        <v>6749</v>
      </c>
      <c r="F616" s="217" t="s">
        <v>6750</v>
      </c>
      <c r="G616" s="218" t="s">
        <v>387</v>
      </c>
      <c r="H616" s="219">
        <v>1</v>
      </c>
      <c r="I616" s="220"/>
      <c r="J616" s="221">
        <f>ROUND(I616*H616,2)</f>
        <v>0</v>
      </c>
      <c r="K616" s="217" t="s">
        <v>19</v>
      </c>
      <c r="L616" s="46"/>
      <c r="M616" s="222" t="s">
        <v>19</v>
      </c>
      <c r="N616" s="223" t="s">
        <v>43</v>
      </c>
      <c r="O616" s="86"/>
      <c r="P616" s="224">
        <f>O616*H616</f>
        <v>0</v>
      </c>
      <c r="Q616" s="224">
        <v>0</v>
      </c>
      <c r="R616" s="224">
        <f>Q616*H616</f>
        <v>0</v>
      </c>
      <c r="S616" s="224">
        <v>0</v>
      </c>
      <c r="T616" s="225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6" t="s">
        <v>1193</v>
      </c>
      <c r="AT616" s="226" t="s">
        <v>182</v>
      </c>
      <c r="AU616" s="226" t="s">
        <v>80</v>
      </c>
      <c r="AY616" s="19" t="s">
        <v>180</v>
      </c>
      <c r="BE616" s="227">
        <f>IF(N616="základní",J616,0)</f>
        <v>0</v>
      </c>
      <c r="BF616" s="227">
        <f>IF(N616="snížená",J616,0)</f>
        <v>0</v>
      </c>
      <c r="BG616" s="227">
        <f>IF(N616="zákl. přenesená",J616,0)</f>
        <v>0</v>
      </c>
      <c r="BH616" s="227">
        <f>IF(N616="sníž. přenesená",J616,0)</f>
        <v>0</v>
      </c>
      <c r="BI616" s="227">
        <f>IF(N616="nulová",J616,0)</f>
        <v>0</v>
      </c>
      <c r="BJ616" s="19" t="s">
        <v>80</v>
      </c>
      <c r="BK616" s="227">
        <f>ROUND(I616*H616,2)</f>
        <v>0</v>
      </c>
      <c r="BL616" s="19" t="s">
        <v>1193</v>
      </c>
      <c r="BM616" s="226" t="s">
        <v>7113</v>
      </c>
    </row>
    <row r="617" s="2" customFormat="1">
      <c r="A617" s="40"/>
      <c r="B617" s="41"/>
      <c r="C617" s="42"/>
      <c r="D617" s="228" t="s">
        <v>189</v>
      </c>
      <c r="E617" s="42"/>
      <c r="F617" s="229" t="s">
        <v>6752</v>
      </c>
      <c r="G617" s="42"/>
      <c r="H617" s="42"/>
      <c r="I617" s="230"/>
      <c r="J617" s="42"/>
      <c r="K617" s="42"/>
      <c r="L617" s="46"/>
      <c r="M617" s="231"/>
      <c r="N617" s="232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189</v>
      </c>
      <c r="AU617" s="19" t="s">
        <v>80</v>
      </c>
    </row>
    <row r="618" s="2" customFormat="1" ht="16.5" customHeight="1">
      <c r="A618" s="40"/>
      <c r="B618" s="41"/>
      <c r="C618" s="215" t="s">
        <v>3515</v>
      </c>
      <c r="D618" s="215" t="s">
        <v>182</v>
      </c>
      <c r="E618" s="216" t="s">
        <v>6756</v>
      </c>
      <c r="F618" s="217" t="s">
        <v>6757</v>
      </c>
      <c r="G618" s="218" t="s">
        <v>387</v>
      </c>
      <c r="H618" s="219">
        <v>1</v>
      </c>
      <c r="I618" s="220"/>
      <c r="J618" s="221">
        <f>ROUND(I618*H618,2)</f>
        <v>0</v>
      </c>
      <c r="K618" s="217" t="s">
        <v>19</v>
      </c>
      <c r="L618" s="46"/>
      <c r="M618" s="222" t="s">
        <v>19</v>
      </c>
      <c r="N618" s="223" t="s">
        <v>43</v>
      </c>
      <c r="O618" s="86"/>
      <c r="P618" s="224">
        <f>O618*H618</f>
        <v>0</v>
      </c>
      <c r="Q618" s="224">
        <v>0</v>
      </c>
      <c r="R618" s="224">
        <f>Q618*H618</f>
        <v>0</v>
      </c>
      <c r="S618" s="224">
        <v>0</v>
      </c>
      <c r="T618" s="225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6" t="s">
        <v>1193</v>
      </c>
      <c r="AT618" s="226" t="s">
        <v>182</v>
      </c>
      <c r="AU618" s="226" t="s">
        <v>80</v>
      </c>
      <c r="AY618" s="19" t="s">
        <v>180</v>
      </c>
      <c r="BE618" s="227">
        <f>IF(N618="základní",J618,0)</f>
        <v>0</v>
      </c>
      <c r="BF618" s="227">
        <f>IF(N618="snížená",J618,0)</f>
        <v>0</v>
      </c>
      <c r="BG618" s="227">
        <f>IF(N618="zákl. přenesená",J618,0)</f>
        <v>0</v>
      </c>
      <c r="BH618" s="227">
        <f>IF(N618="sníž. přenesená",J618,0)</f>
        <v>0</v>
      </c>
      <c r="BI618" s="227">
        <f>IF(N618="nulová",J618,0)</f>
        <v>0</v>
      </c>
      <c r="BJ618" s="19" t="s">
        <v>80</v>
      </c>
      <c r="BK618" s="227">
        <f>ROUND(I618*H618,2)</f>
        <v>0</v>
      </c>
      <c r="BL618" s="19" t="s">
        <v>1193</v>
      </c>
      <c r="BM618" s="226" t="s">
        <v>7114</v>
      </c>
    </row>
    <row r="619" s="2" customFormat="1">
      <c r="A619" s="40"/>
      <c r="B619" s="41"/>
      <c r="C619" s="42"/>
      <c r="D619" s="228" t="s">
        <v>189</v>
      </c>
      <c r="E619" s="42"/>
      <c r="F619" s="229" t="s">
        <v>6759</v>
      </c>
      <c r="G619" s="42"/>
      <c r="H619" s="42"/>
      <c r="I619" s="230"/>
      <c r="J619" s="42"/>
      <c r="K619" s="42"/>
      <c r="L619" s="46"/>
      <c r="M619" s="231"/>
      <c r="N619" s="232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189</v>
      </c>
      <c r="AU619" s="19" t="s">
        <v>80</v>
      </c>
    </row>
    <row r="620" s="2" customFormat="1" ht="24.15" customHeight="1">
      <c r="A620" s="40"/>
      <c r="B620" s="41"/>
      <c r="C620" s="215" t="s">
        <v>3520</v>
      </c>
      <c r="D620" s="215" t="s">
        <v>182</v>
      </c>
      <c r="E620" s="216" t="s">
        <v>6764</v>
      </c>
      <c r="F620" s="217" t="s">
        <v>6765</v>
      </c>
      <c r="G620" s="218" t="s">
        <v>387</v>
      </c>
      <c r="H620" s="219">
        <v>1</v>
      </c>
      <c r="I620" s="220"/>
      <c r="J620" s="221">
        <f>ROUND(I620*H620,2)</f>
        <v>0</v>
      </c>
      <c r="K620" s="217" t="s">
        <v>19</v>
      </c>
      <c r="L620" s="46"/>
      <c r="M620" s="222" t="s">
        <v>19</v>
      </c>
      <c r="N620" s="223" t="s">
        <v>43</v>
      </c>
      <c r="O620" s="86"/>
      <c r="P620" s="224">
        <f>O620*H620</f>
        <v>0</v>
      </c>
      <c r="Q620" s="224">
        <v>0</v>
      </c>
      <c r="R620" s="224">
        <f>Q620*H620</f>
        <v>0</v>
      </c>
      <c r="S620" s="224">
        <v>0</v>
      </c>
      <c r="T620" s="225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6" t="s">
        <v>1193</v>
      </c>
      <c r="AT620" s="226" t="s">
        <v>182</v>
      </c>
      <c r="AU620" s="226" t="s">
        <v>80</v>
      </c>
      <c r="AY620" s="19" t="s">
        <v>180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19" t="s">
        <v>80</v>
      </c>
      <c r="BK620" s="227">
        <f>ROUND(I620*H620,2)</f>
        <v>0</v>
      </c>
      <c r="BL620" s="19" t="s">
        <v>1193</v>
      </c>
      <c r="BM620" s="226" t="s">
        <v>7115</v>
      </c>
    </row>
    <row r="621" s="2" customFormat="1">
      <c r="A621" s="40"/>
      <c r="B621" s="41"/>
      <c r="C621" s="42"/>
      <c r="D621" s="228" t="s">
        <v>189</v>
      </c>
      <c r="E621" s="42"/>
      <c r="F621" s="229" t="s">
        <v>6767</v>
      </c>
      <c r="G621" s="42"/>
      <c r="H621" s="42"/>
      <c r="I621" s="230"/>
      <c r="J621" s="42"/>
      <c r="K621" s="42"/>
      <c r="L621" s="46"/>
      <c r="M621" s="231"/>
      <c r="N621" s="232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189</v>
      </c>
      <c r="AU621" s="19" t="s">
        <v>80</v>
      </c>
    </row>
    <row r="622" s="2" customFormat="1" ht="16.5" customHeight="1">
      <c r="A622" s="40"/>
      <c r="B622" s="41"/>
      <c r="C622" s="215" t="s">
        <v>3531</v>
      </c>
      <c r="D622" s="215" t="s">
        <v>182</v>
      </c>
      <c r="E622" s="216" t="s">
        <v>6778</v>
      </c>
      <c r="F622" s="217" t="s">
        <v>6779</v>
      </c>
      <c r="G622" s="218" t="s">
        <v>387</v>
      </c>
      <c r="H622" s="219">
        <v>1</v>
      </c>
      <c r="I622" s="220"/>
      <c r="J622" s="221">
        <f>ROUND(I622*H622,2)</f>
        <v>0</v>
      </c>
      <c r="K622" s="217" t="s">
        <v>19</v>
      </c>
      <c r="L622" s="46"/>
      <c r="M622" s="222" t="s">
        <v>19</v>
      </c>
      <c r="N622" s="223" t="s">
        <v>43</v>
      </c>
      <c r="O622" s="86"/>
      <c r="P622" s="224">
        <f>O622*H622</f>
        <v>0</v>
      </c>
      <c r="Q622" s="224">
        <v>0</v>
      </c>
      <c r="R622" s="224">
        <f>Q622*H622</f>
        <v>0</v>
      </c>
      <c r="S622" s="224">
        <v>0</v>
      </c>
      <c r="T622" s="225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6" t="s">
        <v>1193</v>
      </c>
      <c r="AT622" s="226" t="s">
        <v>182</v>
      </c>
      <c r="AU622" s="226" t="s">
        <v>80</v>
      </c>
      <c r="AY622" s="19" t="s">
        <v>180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19" t="s">
        <v>80</v>
      </c>
      <c r="BK622" s="227">
        <f>ROUND(I622*H622,2)</f>
        <v>0</v>
      </c>
      <c r="BL622" s="19" t="s">
        <v>1193</v>
      </c>
      <c r="BM622" s="226" t="s">
        <v>7116</v>
      </c>
    </row>
    <row r="623" s="2" customFormat="1">
      <c r="A623" s="40"/>
      <c r="B623" s="41"/>
      <c r="C623" s="42"/>
      <c r="D623" s="228" t="s">
        <v>189</v>
      </c>
      <c r="E623" s="42"/>
      <c r="F623" s="229" t="s">
        <v>6779</v>
      </c>
      <c r="G623" s="42"/>
      <c r="H623" s="42"/>
      <c r="I623" s="230"/>
      <c r="J623" s="42"/>
      <c r="K623" s="42"/>
      <c r="L623" s="46"/>
      <c r="M623" s="231"/>
      <c r="N623" s="232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189</v>
      </c>
      <c r="AU623" s="19" t="s">
        <v>80</v>
      </c>
    </row>
    <row r="624" s="2" customFormat="1" ht="16.5" customHeight="1">
      <c r="A624" s="40"/>
      <c r="B624" s="41"/>
      <c r="C624" s="215" t="s">
        <v>3537</v>
      </c>
      <c r="D624" s="215" t="s">
        <v>182</v>
      </c>
      <c r="E624" s="216" t="s">
        <v>6781</v>
      </c>
      <c r="F624" s="217" t="s">
        <v>6782</v>
      </c>
      <c r="G624" s="218" t="s">
        <v>3685</v>
      </c>
      <c r="H624" s="219">
        <v>1</v>
      </c>
      <c r="I624" s="220"/>
      <c r="J624" s="221">
        <f>ROUND(I624*H624,2)</f>
        <v>0</v>
      </c>
      <c r="K624" s="217" t="s">
        <v>19</v>
      </c>
      <c r="L624" s="46"/>
      <c r="M624" s="222" t="s">
        <v>19</v>
      </c>
      <c r="N624" s="223" t="s">
        <v>43</v>
      </c>
      <c r="O624" s="86"/>
      <c r="P624" s="224">
        <f>O624*H624</f>
        <v>0</v>
      </c>
      <c r="Q624" s="224">
        <v>0</v>
      </c>
      <c r="R624" s="224">
        <f>Q624*H624</f>
        <v>0</v>
      </c>
      <c r="S624" s="224">
        <v>0</v>
      </c>
      <c r="T624" s="225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6" t="s">
        <v>1193</v>
      </c>
      <c r="AT624" s="226" t="s">
        <v>182</v>
      </c>
      <c r="AU624" s="226" t="s">
        <v>80</v>
      </c>
      <c r="AY624" s="19" t="s">
        <v>180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19" t="s">
        <v>80</v>
      </c>
      <c r="BK624" s="227">
        <f>ROUND(I624*H624,2)</f>
        <v>0</v>
      </c>
      <c r="BL624" s="19" t="s">
        <v>1193</v>
      </c>
      <c r="BM624" s="226" t="s">
        <v>7117</v>
      </c>
    </row>
    <row r="625" s="2" customFormat="1">
      <c r="A625" s="40"/>
      <c r="B625" s="41"/>
      <c r="C625" s="42"/>
      <c r="D625" s="228" t="s">
        <v>189</v>
      </c>
      <c r="E625" s="42"/>
      <c r="F625" s="229" t="s">
        <v>6782</v>
      </c>
      <c r="G625" s="42"/>
      <c r="H625" s="42"/>
      <c r="I625" s="230"/>
      <c r="J625" s="42"/>
      <c r="K625" s="42"/>
      <c r="L625" s="46"/>
      <c r="M625" s="231"/>
      <c r="N625" s="232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189</v>
      </c>
      <c r="AU625" s="19" t="s">
        <v>80</v>
      </c>
    </row>
    <row r="626" s="2" customFormat="1" ht="24.15" customHeight="1">
      <c r="A626" s="40"/>
      <c r="B626" s="41"/>
      <c r="C626" s="215" t="s">
        <v>2793</v>
      </c>
      <c r="D626" s="215" t="s">
        <v>182</v>
      </c>
      <c r="E626" s="216" t="s">
        <v>6829</v>
      </c>
      <c r="F626" s="217" t="s">
        <v>6830</v>
      </c>
      <c r="G626" s="218" t="s">
        <v>387</v>
      </c>
      <c r="H626" s="219">
        <v>1</v>
      </c>
      <c r="I626" s="220"/>
      <c r="J626" s="221">
        <f>ROUND(I626*H626,2)</f>
        <v>0</v>
      </c>
      <c r="K626" s="217" t="s">
        <v>19</v>
      </c>
      <c r="L626" s="46"/>
      <c r="M626" s="222" t="s">
        <v>19</v>
      </c>
      <c r="N626" s="223" t="s">
        <v>43</v>
      </c>
      <c r="O626" s="86"/>
      <c r="P626" s="224">
        <f>O626*H626</f>
        <v>0</v>
      </c>
      <c r="Q626" s="224">
        <v>0</v>
      </c>
      <c r="R626" s="224">
        <f>Q626*H626</f>
        <v>0</v>
      </c>
      <c r="S626" s="224">
        <v>0</v>
      </c>
      <c r="T626" s="225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6" t="s">
        <v>1193</v>
      </c>
      <c r="AT626" s="226" t="s">
        <v>182</v>
      </c>
      <c r="AU626" s="226" t="s">
        <v>80</v>
      </c>
      <c r="AY626" s="19" t="s">
        <v>180</v>
      </c>
      <c r="BE626" s="227">
        <f>IF(N626="základní",J626,0)</f>
        <v>0</v>
      </c>
      <c r="BF626" s="227">
        <f>IF(N626="snížená",J626,0)</f>
        <v>0</v>
      </c>
      <c r="BG626" s="227">
        <f>IF(N626="zákl. přenesená",J626,0)</f>
        <v>0</v>
      </c>
      <c r="BH626" s="227">
        <f>IF(N626="sníž. přenesená",J626,0)</f>
        <v>0</v>
      </c>
      <c r="BI626" s="227">
        <f>IF(N626="nulová",J626,0)</f>
        <v>0</v>
      </c>
      <c r="BJ626" s="19" t="s">
        <v>80</v>
      </c>
      <c r="BK626" s="227">
        <f>ROUND(I626*H626,2)</f>
        <v>0</v>
      </c>
      <c r="BL626" s="19" t="s">
        <v>1193</v>
      </c>
      <c r="BM626" s="226" t="s">
        <v>7118</v>
      </c>
    </row>
    <row r="627" s="2" customFormat="1">
      <c r="A627" s="40"/>
      <c r="B627" s="41"/>
      <c r="C627" s="42"/>
      <c r="D627" s="228" t="s">
        <v>189</v>
      </c>
      <c r="E627" s="42"/>
      <c r="F627" s="229" t="s">
        <v>6832</v>
      </c>
      <c r="G627" s="42"/>
      <c r="H627" s="42"/>
      <c r="I627" s="230"/>
      <c r="J627" s="42"/>
      <c r="K627" s="42"/>
      <c r="L627" s="46"/>
      <c r="M627" s="231"/>
      <c r="N627" s="232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189</v>
      </c>
      <c r="AU627" s="19" t="s">
        <v>80</v>
      </c>
    </row>
    <row r="628" s="2" customFormat="1" ht="16.5" customHeight="1">
      <c r="A628" s="40"/>
      <c r="B628" s="41"/>
      <c r="C628" s="215" t="s">
        <v>3500</v>
      </c>
      <c r="D628" s="215" t="s">
        <v>182</v>
      </c>
      <c r="E628" s="216" t="s">
        <v>6856</v>
      </c>
      <c r="F628" s="217" t="s">
        <v>6857</v>
      </c>
      <c r="G628" s="218" t="s">
        <v>387</v>
      </c>
      <c r="H628" s="219">
        <v>1</v>
      </c>
      <c r="I628" s="220"/>
      <c r="J628" s="221">
        <f>ROUND(I628*H628,2)</f>
        <v>0</v>
      </c>
      <c r="K628" s="217" t="s">
        <v>19</v>
      </c>
      <c r="L628" s="46"/>
      <c r="M628" s="222" t="s">
        <v>19</v>
      </c>
      <c r="N628" s="223" t="s">
        <v>43</v>
      </c>
      <c r="O628" s="86"/>
      <c r="P628" s="224">
        <f>O628*H628</f>
        <v>0</v>
      </c>
      <c r="Q628" s="224">
        <v>0</v>
      </c>
      <c r="R628" s="224">
        <f>Q628*H628</f>
        <v>0</v>
      </c>
      <c r="S628" s="224">
        <v>0</v>
      </c>
      <c r="T628" s="225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6" t="s">
        <v>1193</v>
      </c>
      <c r="AT628" s="226" t="s">
        <v>182</v>
      </c>
      <c r="AU628" s="226" t="s">
        <v>80</v>
      </c>
      <c r="AY628" s="19" t="s">
        <v>180</v>
      </c>
      <c r="BE628" s="227">
        <f>IF(N628="základní",J628,0)</f>
        <v>0</v>
      </c>
      <c r="BF628" s="227">
        <f>IF(N628="snížená",J628,0)</f>
        <v>0</v>
      </c>
      <c r="BG628" s="227">
        <f>IF(N628="zákl. přenesená",J628,0)</f>
        <v>0</v>
      </c>
      <c r="BH628" s="227">
        <f>IF(N628="sníž. přenesená",J628,0)</f>
        <v>0</v>
      </c>
      <c r="BI628" s="227">
        <f>IF(N628="nulová",J628,0)</f>
        <v>0</v>
      </c>
      <c r="BJ628" s="19" t="s">
        <v>80</v>
      </c>
      <c r="BK628" s="227">
        <f>ROUND(I628*H628,2)</f>
        <v>0</v>
      </c>
      <c r="BL628" s="19" t="s">
        <v>1193</v>
      </c>
      <c r="BM628" s="226" t="s">
        <v>7119</v>
      </c>
    </row>
    <row r="629" s="2" customFormat="1">
      <c r="A629" s="40"/>
      <c r="B629" s="41"/>
      <c r="C629" s="42"/>
      <c r="D629" s="228" t="s">
        <v>189</v>
      </c>
      <c r="E629" s="42"/>
      <c r="F629" s="229" t="s">
        <v>6857</v>
      </c>
      <c r="G629" s="42"/>
      <c r="H629" s="42"/>
      <c r="I629" s="230"/>
      <c r="J629" s="42"/>
      <c r="K629" s="42"/>
      <c r="L629" s="46"/>
      <c r="M629" s="231"/>
      <c r="N629" s="232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189</v>
      </c>
      <c r="AU629" s="19" t="s">
        <v>80</v>
      </c>
    </row>
    <row r="630" s="2" customFormat="1" ht="16.5" customHeight="1">
      <c r="A630" s="40"/>
      <c r="B630" s="41"/>
      <c r="C630" s="215" t="s">
        <v>3541</v>
      </c>
      <c r="D630" s="215" t="s">
        <v>182</v>
      </c>
      <c r="E630" s="216" t="s">
        <v>7120</v>
      </c>
      <c r="F630" s="217" t="s">
        <v>6785</v>
      </c>
      <c r="G630" s="218" t="s">
        <v>3347</v>
      </c>
      <c r="H630" s="293"/>
      <c r="I630" s="220"/>
      <c r="J630" s="221">
        <f>ROUND(I630*H630,2)</f>
        <v>0</v>
      </c>
      <c r="K630" s="217" t="s">
        <v>19</v>
      </c>
      <c r="L630" s="46"/>
      <c r="M630" s="222" t="s">
        <v>19</v>
      </c>
      <c r="N630" s="223" t="s">
        <v>43</v>
      </c>
      <c r="O630" s="86"/>
      <c r="P630" s="224">
        <f>O630*H630</f>
        <v>0</v>
      </c>
      <c r="Q630" s="224">
        <v>0</v>
      </c>
      <c r="R630" s="224">
        <f>Q630*H630</f>
        <v>0</v>
      </c>
      <c r="S630" s="224">
        <v>0</v>
      </c>
      <c r="T630" s="225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6" t="s">
        <v>1193</v>
      </c>
      <c r="AT630" s="226" t="s">
        <v>182</v>
      </c>
      <c r="AU630" s="226" t="s">
        <v>80</v>
      </c>
      <c r="AY630" s="19" t="s">
        <v>180</v>
      </c>
      <c r="BE630" s="227">
        <f>IF(N630="základní",J630,0)</f>
        <v>0</v>
      </c>
      <c r="BF630" s="227">
        <f>IF(N630="snížená",J630,0)</f>
        <v>0</v>
      </c>
      <c r="BG630" s="227">
        <f>IF(N630="zákl. přenesená",J630,0)</f>
        <v>0</v>
      </c>
      <c r="BH630" s="227">
        <f>IF(N630="sníž. přenesená",J630,0)</f>
        <v>0</v>
      </c>
      <c r="BI630" s="227">
        <f>IF(N630="nulová",J630,0)</f>
        <v>0</v>
      </c>
      <c r="BJ630" s="19" t="s">
        <v>80</v>
      </c>
      <c r="BK630" s="227">
        <f>ROUND(I630*H630,2)</f>
        <v>0</v>
      </c>
      <c r="BL630" s="19" t="s">
        <v>1193</v>
      </c>
      <c r="BM630" s="226" t="s">
        <v>7121</v>
      </c>
    </row>
    <row r="631" s="2" customFormat="1">
      <c r="A631" s="40"/>
      <c r="B631" s="41"/>
      <c r="C631" s="42"/>
      <c r="D631" s="228" t="s">
        <v>189</v>
      </c>
      <c r="E631" s="42"/>
      <c r="F631" s="229" t="s">
        <v>6785</v>
      </c>
      <c r="G631" s="42"/>
      <c r="H631" s="42"/>
      <c r="I631" s="230"/>
      <c r="J631" s="42"/>
      <c r="K631" s="42"/>
      <c r="L631" s="46"/>
      <c r="M631" s="231"/>
      <c r="N631" s="232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189</v>
      </c>
      <c r="AU631" s="19" t="s">
        <v>80</v>
      </c>
    </row>
    <row r="632" s="12" customFormat="1" ht="25.92" customHeight="1">
      <c r="A632" s="12"/>
      <c r="B632" s="199"/>
      <c r="C632" s="200"/>
      <c r="D632" s="201" t="s">
        <v>71</v>
      </c>
      <c r="E632" s="202" t="s">
        <v>6584</v>
      </c>
      <c r="F632" s="202" t="s">
        <v>7122</v>
      </c>
      <c r="G632" s="200"/>
      <c r="H632" s="200"/>
      <c r="I632" s="203"/>
      <c r="J632" s="204">
        <f>BK632</f>
        <v>0</v>
      </c>
      <c r="K632" s="200"/>
      <c r="L632" s="205"/>
      <c r="M632" s="206"/>
      <c r="N632" s="207"/>
      <c r="O632" s="207"/>
      <c r="P632" s="208">
        <f>SUM(P633:P646)</f>
        <v>0</v>
      </c>
      <c r="Q632" s="207"/>
      <c r="R632" s="208">
        <f>SUM(R633:R646)</f>
        <v>0</v>
      </c>
      <c r="S632" s="207"/>
      <c r="T632" s="209">
        <f>SUM(T633:T646)</f>
        <v>0</v>
      </c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R632" s="210" t="s">
        <v>80</v>
      </c>
      <c r="AT632" s="211" t="s">
        <v>71</v>
      </c>
      <c r="AU632" s="211" t="s">
        <v>72</v>
      </c>
      <c r="AY632" s="210" t="s">
        <v>180</v>
      </c>
      <c r="BK632" s="212">
        <f>SUM(BK633:BK646)</f>
        <v>0</v>
      </c>
    </row>
    <row r="633" s="2" customFormat="1" ht="16.5" customHeight="1">
      <c r="A633" s="40"/>
      <c r="B633" s="41"/>
      <c r="C633" s="215" t="s">
        <v>3458</v>
      </c>
      <c r="D633" s="215" t="s">
        <v>182</v>
      </c>
      <c r="E633" s="216" t="s">
        <v>6749</v>
      </c>
      <c r="F633" s="217" t="s">
        <v>6750</v>
      </c>
      <c r="G633" s="218" t="s">
        <v>387</v>
      </c>
      <c r="H633" s="219">
        <v>1</v>
      </c>
      <c r="I633" s="220"/>
      <c r="J633" s="221">
        <f>ROUND(I633*H633,2)</f>
        <v>0</v>
      </c>
      <c r="K633" s="217" t="s">
        <v>19</v>
      </c>
      <c r="L633" s="46"/>
      <c r="M633" s="222" t="s">
        <v>19</v>
      </c>
      <c r="N633" s="223" t="s">
        <v>43</v>
      </c>
      <c r="O633" s="86"/>
      <c r="P633" s="224">
        <f>O633*H633</f>
        <v>0</v>
      </c>
      <c r="Q633" s="224">
        <v>0</v>
      </c>
      <c r="R633" s="224">
        <f>Q633*H633</f>
        <v>0</v>
      </c>
      <c r="S633" s="224">
        <v>0</v>
      </c>
      <c r="T633" s="225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6" t="s">
        <v>1193</v>
      </c>
      <c r="AT633" s="226" t="s">
        <v>182</v>
      </c>
      <c r="AU633" s="226" t="s">
        <v>80</v>
      </c>
      <c r="AY633" s="19" t="s">
        <v>180</v>
      </c>
      <c r="BE633" s="227">
        <f>IF(N633="základní",J633,0)</f>
        <v>0</v>
      </c>
      <c r="BF633" s="227">
        <f>IF(N633="snížená",J633,0)</f>
        <v>0</v>
      </c>
      <c r="BG633" s="227">
        <f>IF(N633="zákl. přenesená",J633,0)</f>
        <v>0</v>
      </c>
      <c r="BH633" s="227">
        <f>IF(N633="sníž. přenesená",J633,0)</f>
        <v>0</v>
      </c>
      <c r="BI633" s="227">
        <f>IF(N633="nulová",J633,0)</f>
        <v>0</v>
      </c>
      <c r="BJ633" s="19" t="s">
        <v>80</v>
      </c>
      <c r="BK633" s="227">
        <f>ROUND(I633*H633,2)</f>
        <v>0</v>
      </c>
      <c r="BL633" s="19" t="s">
        <v>1193</v>
      </c>
      <c r="BM633" s="226" t="s">
        <v>7123</v>
      </c>
    </row>
    <row r="634" s="2" customFormat="1">
      <c r="A634" s="40"/>
      <c r="B634" s="41"/>
      <c r="C634" s="42"/>
      <c r="D634" s="228" t="s">
        <v>189</v>
      </c>
      <c r="E634" s="42"/>
      <c r="F634" s="229" t="s">
        <v>6752</v>
      </c>
      <c r="G634" s="42"/>
      <c r="H634" s="42"/>
      <c r="I634" s="230"/>
      <c r="J634" s="42"/>
      <c r="K634" s="42"/>
      <c r="L634" s="46"/>
      <c r="M634" s="231"/>
      <c r="N634" s="232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189</v>
      </c>
      <c r="AU634" s="19" t="s">
        <v>80</v>
      </c>
    </row>
    <row r="635" s="2" customFormat="1" ht="24.15" customHeight="1">
      <c r="A635" s="40"/>
      <c r="B635" s="41"/>
      <c r="C635" s="215" t="s">
        <v>3463</v>
      </c>
      <c r="D635" s="215" t="s">
        <v>182</v>
      </c>
      <c r="E635" s="216" t="s">
        <v>6764</v>
      </c>
      <c r="F635" s="217" t="s">
        <v>6765</v>
      </c>
      <c r="G635" s="218" t="s">
        <v>387</v>
      </c>
      <c r="H635" s="219">
        <v>1</v>
      </c>
      <c r="I635" s="220"/>
      <c r="J635" s="221">
        <f>ROUND(I635*H635,2)</f>
        <v>0</v>
      </c>
      <c r="K635" s="217" t="s">
        <v>19</v>
      </c>
      <c r="L635" s="46"/>
      <c r="M635" s="222" t="s">
        <v>19</v>
      </c>
      <c r="N635" s="223" t="s">
        <v>43</v>
      </c>
      <c r="O635" s="86"/>
      <c r="P635" s="224">
        <f>O635*H635</f>
        <v>0</v>
      </c>
      <c r="Q635" s="224">
        <v>0</v>
      </c>
      <c r="R635" s="224">
        <f>Q635*H635</f>
        <v>0</v>
      </c>
      <c r="S635" s="224">
        <v>0</v>
      </c>
      <c r="T635" s="225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6" t="s">
        <v>1193</v>
      </c>
      <c r="AT635" s="226" t="s">
        <v>182</v>
      </c>
      <c r="AU635" s="226" t="s">
        <v>80</v>
      </c>
      <c r="AY635" s="19" t="s">
        <v>180</v>
      </c>
      <c r="BE635" s="227">
        <f>IF(N635="základní",J635,0)</f>
        <v>0</v>
      </c>
      <c r="BF635" s="227">
        <f>IF(N635="snížená",J635,0)</f>
        <v>0</v>
      </c>
      <c r="BG635" s="227">
        <f>IF(N635="zákl. přenesená",J635,0)</f>
        <v>0</v>
      </c>
      <c r="BH635" s="227">
        <f>IF(N635="sníž. přenesená",J635,0)</f>
        <v>0</v>
      </c>
      <c r="BI635" s="227">
        <f>IF(N635="nulová",J635,0)</f>
        <v>0</v>
      </c>
      <c r="BJ635" s="19" t="s">
        <v>80</v>
      </c>
      <c r="BK635" s="227">
        <f>ROUND(I635*H635,2)</f>
        <v>0</v>
      </c>
      <c r="BL635" s="19" t="s">
        <v>1193</v>
      </c>
      <c r="BM635" s="226" t="s">
        <v>7124</v>
      </c>
    </row>
    <row r="636" s="2" customFormat="1">
      <c r="A636" s="40"/>
      <c r="B636" s="41"/>
      <c r="C636" s="42"/>
      <c r="D636" s="228" t="s">
        <v>189</v>
      </c>
      <c r="E636" s="42"/>
      <c r="F636" s="229" t="s">
        <v>6767</v>
      </c>
      <c r="G636" s="42"/>
      <c r="H636" s="42"/>
      <c r="I636" s="230"/>
      <c r="J636" s="42"/>
      <c r="K636" s="42"/>
      <c r="L636" s="46"/>
      <c r="M636" s="231"/>
      <c r="N636" s="232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189</v>
      </c>
      <c r="AU636" s="19" t="s">
        <v>80</v>
      </c>
    </row>
    <row r="637" s="2" customFormat="1" ht="16.5" customHeight="1">
      <c r="A637" s="40"/>
      <c r="B637" s="41"/>
      <c r="C637" s="215" t="s">
        <v>3477</v>
      </c>
      <c r="D637" s="215" t="s">
        <v>182</v>
      </c>
      <c r="E637" s="216" t="s">
        <v>6778</v>
      </c>
      <c r="F637" s="217" t="s">
        <v>6779</v>
      </c>
      <c r="G637" s="218" t="s">
        <v>387</v>
      </c>
      <c r="H637" s="219">
        <v>1</v>
      </c>
      <c r="I637" s="220"/>
      <c r="J637" s="221">
        <f>ROUND(I637*H637,2)</f>
        <v>0</v>
      </c>
      <c r="K637" s="217" t="s">
        <v>19</v>
      </c>
      <c r="L637" s="46"/>
      <c r="M637" s="222" t="s">
        <v>19</v>
      </c>
      <c r="N637" s="223" t="s">
        <v>43</v>
      </c>
      <c r="O637" s="86"/>
      <c r="P637" s="224">
        <f>O637*H637</f>
        <v>0</v>
      </c>
      <c r="Q637" s="224">
        <v>0</v>
      </c>
      <c r="R637" s="224">
        <f>Q637*H637</f>
        <v>0</v>
      </c>
      <c r="S637" s="224">
        <v>0</v>
      </c>
      <c r="T637" s="225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6" t="s">
        <v>1193</v>
      </c>
      <c r="AT637" s="226" t="s">
        <v>182</v>
      </c>
      <c r="AU637" s="226" t="s">
        <v>80</v>
      </c>
      <c r="AY637" s="19" t="s">
        <v>180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19" t="s">
        <v>80</v>
      </c>
      <c r="BK637" s="227">
        <f>ROUND(I637*H637,2)</f>
        <v>0</v>
      </c>
      <c r="BL637" s="19" t="s">
        <v>1193</v>
      </c>
      <c r="BM637" s="226" t="s">
        <v>7125</v>
      </c>
    </row>
    <row r="638" s="2" customFormat="1">
      <c r="A638" s="40"/>
      <c r="B638" s="41"/>
      <c r="C638" s="42"/>
      <c r="D638" s="228" t="s">
        <v>189</v>
      </c>
      <c r="E638" s="42"/>
      <c r="F638" s="229" t="s">
        <v>6779</v>
      </c>
      <c r="G638" s="42"/>
      <c r="H638" s="42"/>
      <c r="I638" s="230"/>
      <c r="J638" s="42"/>
      <c r="K638" s="42"/>
      <c r="L638" s="46"/>
      <c r="M638" s="231"/>
      <c r="N638" s="232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189</v>
      </c>
      <c r="AU638" s="19" t="s">
        <v>80</v>
      </c>
    </row>
    <row r="639" s="2" customFormat="1" ht="16.5" customHeight="1">
      <c r="A639" s="40"/>
      <c r="B639" s="41"/>
      <c r="C639" s="215" t="s">
        <v>3483</v>
      </c>
      <c r="D639" s="215" t="s">
        <v>182</v>
      </c>
      <c r="E639" s="216" t="s">
        <v>6781</v>
      </c>
      <c r="F639" s="217" t="s">
        <v>6782</v>
      </c>
      <c r="G639" s="218" t="s">
        <v>3685</v>
      </c>
      <c r="H639" s="219">
        <v>1</v>
      </c>
      <c r="I639" s="220"/>
      <c r="J639" s="221">
        <f>ROUND(I639*H639,2)</f>
        <v>0</v>
      </c>
      <c r="K639" s="217" t="s">
        <v>19</v>
      </c>
      <c r="L639" s="46"/>
      <c r="M639" s="222" t="s">
        <v>19</v>
      </c>
      <c r="N639" s="223" t="s">
        <v>43</v>
      </c>
      <c r="O639" s="86"/>
      <c r="P639" s="224">
        <f>O639*H639</f>
        <v>0</v>
      </c>
      <c r="Q639" s="224">
        <v>0</v>
      </c>
      <c r="R639" s="224">
        <f>Q639*H639</f>
        <v>0</v>
      </c>
      <c r="S639" s="224">
        <v>0</v>
      </c>
      <c r="T639" s="225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6" t="s">
        <v>1193</v>
      </c>
      <c r="AT639" s="226" t="s">
        <v>182</v>
      </c>
      <c r="AU639" s="226" t="s">
        <v>80</v>
      </c>
      <c r="AY639" s="19" t="s">
        <v>180</v>
      </c>
      <c r="BE639" s="227">
        <f>IF(N639="základní",J639,0)</f>
        <v>0</v>
      </c>
      <c r="BF639" s="227">
        <f>IF(N639="snížená",J639,0)</f>
        <v>0</v>
      </c>
      <c r="BG639" s="227">
        <f>IF(N639="zákl. přenesená",J639,0)</f>
        <v>0</v>
      </c>
      <c r="BH639" s="227">
        <f>IF(N639="sníž. přenesená",J639,0)</f>
        <v>0</v>
      </c>
      <c r="BI639" s="227">
        <f>IF(N639="nulová",J639,0)</f>
        <v>0</v>
      </c>
      <c r="BJ639" s="19" t="s">
        <v>80</v>
      </c>
      <c r="BK639" s="227">
        <f>ROUND(I639*H639,2)</f>
        <v>0</v>
      </c>
      <c r="BL639" s="19" t="s">
        <v>1193</v>
      </c>
      <c r="BM639" s="226" t="s">
        <v>7126</v>
      </c>
    </row>
    <row r="640" s="2" customFormat="1">
      <c r="A640" s="40"/>
      <c r="B640" s="41"/>
      <c r="C640" s="42"/>
      <c r="D640" s="228" t="s">
        <v>189</v>
      </c>
      <c r="E640" s="42"/>
      <c r="F640" s="229" t="s">
        <v>6782</v>
      </c>
      <c r="G640" s="42"/>
      <c r="H640" s="42"/>
      <c r="I640" s="230"/>
      <c r="J640" s="42"/>
      <c r="K640" s="42"/>
      <c r="L640" s="46"/>
      <c r="M640" s="231"/>
      <c r="N640" s="232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189</v>
      </c>
      <c r="AU640" s="19" t="s">
        <v>80</v>
      </c>
    </row>
    <row r="641" s="2" customFormat="1" ht="24.15" customHeight="1">
      <c r="A641" s="40"/>
      <c r="B641" s="41"/>
      <c r="C641" s="215" t="s">
        <v>3472</v>
      </c>
      <c r="D641" s="215" t="s">
        <v>182</v>
      </c>
      <c r="E641" s="216" t="s">
        <v>6829</v>
      </c>
      <c r="F641" s="217" t="s">
        <v>6830</v>
      </c>
      <c r="G641" s="218" t="s">
        <v>387</v>
      </c>
      <c r="H641" s="219">
        <v>1</v>
      </c>
      <c r="I641" s="220"/>
      <c r="J641" s="221">
        <f>ROUND(I641*H641,2)</f>
        <v>0</v>
      </c>
      <c r="K641" s="217" t="s">
        <v>19</v>
      </c>
      <c r="L641" s="46"/>
      <c r="M641" s="222" t="s">
        <v>19</v>
      </c>
      <c r="N641" s="223" t="s">
        <v>43</v>
      </c>
      <c r="O641" s="86"/>
      <c r="P641" s="224">
        <f>O641*H641</f>
        <v>0</v>
      </c>
      <c r="Q641" s="224">
        <v>0</v>
      </c>
      <c r="R641" s="224">
        <f>Q641*H641</f>
        <v>0</v>
      </c>
      <c r="S641" s="224">
        <v>0</v>
      </c>
      <c r="T641" s="225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6" t="s">
        <v>1193</v>
      </c>
      <c r="AT641" s="226" t="s">
        <v>182</v>
      </c>
      <c r="AU641" s="226" t="s">
        <v>80</v>
      </c>
      <c r="AY641" s="19" t="s">
        <v>180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19" t="s">
        <v>80</v>
      </c>
      <c r="BK641" s="227">
        <f>ROUND(I641*H641,2)</f>
        <v>0</v>
      </c>
      <c r="BL641" s="19" t="s">
        <v>1193</v>
      </c>
      <c r="BM641" s="226" t="s">
        <v>7127</v>
      </c>
    </row>
    <row r="642" s="2" customFormat="1">
      <c r="A642" s="40"/>
      <c r="B642" s="41"/>
      <c r="C642" s="42"/>
      <c r="D642" s="228" t="s">
        <v>189</v>
      </c>
      <c r="E642" s="42"/>
      <c r="F642" s="229" t="s">
        <v>6832</v>
      </c>
      <c r="G642" s="42"/>
      <c r="H642" s="42"/>
      <c r="I642" s="230"/>
      <c r="J642" s="42"/>
      <c r="K642" s="42"/>
      <c r="L642" s="46"/>
      <c r="M642" s="231"/>
      <c r="N642" s="232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189</v>
      </c>
      <c r="AU642" s="19" t="s">
        <v>80</v>
      </c>
    </row>
    <row r="643" s="2" customFormat="1" ht="16.5" customHeight="1">
      <c r="A643" s="40"/>
      <c r="B643" s="41"/>
      <c r="C643" s="215" t="s">
        <v>3452</v>
      </c>
      <c r="D643" s="215" t="s">
        <v>182</v>
      </c>
      <c r="E643" s="216" t="s">
        <v>6856</v>
      </c>
      <c r="F643" s="217" t="s">
        <v>6857</v>
      </c>
      <c r="G643" s="218" t="s">
        <v>387</v>
      </c>
      <c r="H643" s="219">
        <v>1</v>
      </c>
      <c r="I643" s="220"/>
      <c r="J643" s="221">
        <f>ROUND(I643*H643,2)</f>
        <v>0</v>
      </c>
      <c r="K643" s="217" t="s">
        <v>19</v>
      </c>
      <c r="L643" s="46"/>
      <c r="M643" s="222" t="s">
        <v>19</v>
      </c>
      <c r="N643" s="223" t="s">
        <v>43</v>
      </c>
      <c r="O643" s="86"/>
      <c r="P643" s="224">
        <f>O643*H643</f>
        <v>0</v>
      </c>
      <c r="Q643" s="224">
        <v>0</v>
      </c>
      <c r="R643" s="224">
        <f>Q643*H643</f>
        <v>0</v>
      </c>
      <c r="S643" s="224">
        <v>0</v>
      </c>
      <c r="T643" s="225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6" t="s">
        <v>1193</v>
      </c>
      <c r="AT643" s="226" t="s">
        <v>182</v>
      </c>
      <c r="AU643" s="226" t="s">
        <v>80</v>
      </c>
      <c r="AY643" s="19" t="s">
        <v>180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19" t="s">
        <v>80</v>
      </c>
      <c r="BK643" s="227">
        <f>ROUND(I643*H643,2)</f>
        <v>0</v>
      </c>
      <c r="BL643" s="19" t="s">
        <v>1193</v>
      </c>
      <c r="BM643" s="226" t="s">
        <v>7128</v>
      </c>
    </row>
    <row r="644" s="2" customFormat="1">
      <c r="A644" s="40"/>
      <c r="B644" s="41"/>
      <c r="C644" s="42"/>
      <c r="D644" s="228" t="s">
        <v>189</v>
      </c>
      <c r="E644" s="42"/>
      <c r="F644" s="229" t="s">
        <v>6857</v>
      </c>
      <c r="G644" s="42"/>
      <c r="H644" s="42"/>
      <c r="I644" s="230"/>
      <c r="J644" s="42"/>
      <c r="K644" s="42"/>
      <c r="L644" s="46"/>
      <c r="M644" s="231"/>
      <c r="N644" s="232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189</v>
      </c>
      <c r="AU644" s="19" t="s">
        <v>80</v>
      </c>
    </row>
    <row r="645" s="2" customFormat="1" ht="16.5" customHeight="1">
      <c r="A645" s="40"/>
      <c r="B645" s="41"/>
      <c r="C645" s="215" t="s">
        <v>3487</v>
      </c>
      <c r="D645" s="215" t="s">
        <v>182</v>
      </c>
      <c r="E645" s="216" t="s">
        <v>6859</v>
      </c>
      <c r="F645" s="217" t="s">
        <v>6785</v>
      </c>
      <c r="G645" s="218" t="s">
        <v>3347</v>
      </c>
      <c r="H645" s="293"/>
      <c r="I645" s="220"/>
      <c r="J645" s="221">
        <f>ROUND(I645*H645,2)</f>
        <v>0</v>
      </c>
      <c r="K645" s="217" t="s">
        <v>19</v>
      </c>
      <c r="L645" s="46"/>
      <c r="M645" s="222" t="s">
        <v>19</v>
      </c>
      <c r="N645" s="223" t="s">
        <v>43</v>
      </c>
      <c r="O645" s="86"/>
      <c r="P645" s="224">
        <f>O645*H645</f>
        <v>0</v>
      </c>
      <c r="Q645" s="224">
        <v>0</v>
      </c>
      <c r="R645" s="224">
        <f>Q645*H645</f>
        <v>0</v>
      </c>
      <c r="S645" s="224">
        <v>0</v>
      </c>
      <c r="T645" s="225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26" t="s">
        <v>1193</v>
      </c>
      <c r="AT645" s="226" t="s">
        <v>182</v>
      </c>
      <c r="AU645" s="226" t="s">
        <v>80</v>
      </c>
      <c r="AY645" s="19" t="s">
        <v>180</v>
      </c>
      <c r="BE645" s="227">
        <f>IF(N645="základní",J645,0)</f>
        <v>0</v>
      </c>
      <c r="BF645" s="227">
        <f>IF(N645="snížená",J645,0)</f>
        <v>0</v>
      </c>
      <c r="BG645" s="227">
        <f>IF(N645="zákl. přenesená",J645,0)</f>
        <v>0</v>
      </c>
      <c r="BH645" s="227">
        <f>IF(N645="sníž. přenesená",J645,0)</f>
        <v>0</v>
      </c>
      <c r="BI645" s="227">
        <f>IF(N645="nulová",J645,0)</f>
        <v>0</v>
      </c>
      <c r="BJ645" s="19" t="s">
        <v>80</v>
      </c>
      <c r="BK645" s="227">
        <f>ROUND(I645*H645,2)</f>
        <v>0</v>
      </c>
      <c r="BL645" s="19" t="s">
        <v>1193</v>
      </c>
      <c r="BM645" s="226" t="s">
        <v>7129</v>
      </c>
    </row>
    <row r="646" s="2" customFormat="1">
      <c r="A646" s="40"/>
      <c r="B646" s="41"/>
      <c r="C646" s="42"/>
      <c r="D646" s="228" t="s">
        <v>189</v>
      </c>
      <c r="E646" s="42"/>
      <c r="F646" s="229" t="s">
        <v>6785</v>
      </c>
      <c r="G646" s="42"/>
      <c r="H646" s="42"/>
      <c r="I646" s="230"/>
      <c r="J646" s="42"/>
      <c r="K646" s="42"/>
      <c r="L646" s="46"/>
      <c r="M646" s="231"/>
      <c r="N646" s="232"/>
      <c r="O646" s="86"/>
      <c r="P646" s="86"/>
      <c r="Q646" s="86"/>
      <c r="R646" s="86"/>
      <c r="S646" s="86"/>
      <c r="T646" s="87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189</v>
      </c>
      <c r="AU646" s="19" t="s">
        <v>80</v>
      </c>
    </row>
    <row r="647" s="12" customFormat="1" ht="25.92" customHeight="1">
      <c r="A647" s="12"/>
      <c r="B647" s="199"/>
      <c r="C647" s="200"/>
      <c r="D647" s="201" t="s">
        <v>71</v>
      </c>
      <c r="E647" s="202" t="s">
        <v>6599</v>
      </c>
      <c r="F647" s="202" t="s">
        <v>7130</v>
      </c>
      <c r="G647" s="200"/>
      <c r="H647" s="200"/>
      <c r="I647" s="203"/>
      <c r="J647" s="204">
        <f>BK647</f>
        <v>0</v>
      </c>
      <c r="K647" s="200"/>
      <c r="L647" s="205"/>
      <c r="M647" s="206"/>
      <c r="N647" s="207"/>
      <c r="O647" s="207"/>
      <c r="P647" s="208">
        <f>SUM(P648:P671)</f>
        <v>0</v>
      </c>
      <c r="Q647" s="207"/>
      <c r="R647" s="208">
        <f>SUM(R648:R671)</f>
        <v>0</v>
      </c>
      <c r="S647" s="207"/>
      <c r="T647" s="209">
        <f>SUM(T648:T671)</f>
        <v>0</v>
      </c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R647" s="210" t="s">
        <v>80</v>
      </c>
      <c r="AT647" s="211" t="s">
        <v>71</v>
      </c>
      <c r="AU647" s="211" t="s">
        <v>72</v>
      </c>
      <c r="AY647" s="210" t="s">
        <v>180</v>
      </c>
      <c r="BK647" s="212">
        <f>SUM(BK648:BK671)</f>
        <v>0</v>
      </c>
    </row>
    <row r="648" s="2" customFormat="1" ht="16.5" customHeight="1">
      <c r="A648" s="40"/>
      <c r="B648" s="41"/>
      <c r="C648" s="215" t="s">
        <v>3353</v>
      </c>
      <c r="D648" s="215" t="s">
        <v>182</v>
      </c>
      <c r="E648" s="216" t="s">
        <v>6746</v>
      </c>
      <c r="F648" s="217" t="s">
        <v>6747</v>
      </c>
      <c r="G648" s="218" t="s">
        <v>387</v>
      </c>
      <c r="H648" s="219">
        <v>1</v>
      </c>
      <c r="I648" s="220"/>
      <c r="J648" s="221">
        <f>ROUND(I648*H648,2)</f>
        <v>0</v>
      </c>
      <c r="K648" s="217" t="s">
        <v>19</v>
      </c>
      <c r="L648" s="46"/>
      <c r="M648" s="222" t="s">
        <v>19</v>
      </c>
      <c r="N648" s="223" t="s">
        <v>43</v>
      </c>
      <c r="O648" s="86"/>
      <c r="P648" s="224">
        <f>O648*H648</f>
        <v>0</v>
      </c>
      <c r="Q648" s="224">
        <v>0</v>
      </c>
      <c r="R648" s="224">
        <f>Q648*H648</f>
        <v>0</v>
      </c>
      <c r="S648" s="224">
        <v>0</v>
      </c>
      <c r="T648" s="225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6" t="s">
        <v>1193</v>
      </c>
      <c r="AT648" s="226" t="s">
        <v>182</v>
      </c>
      <c r="AU648" s="226" t="s">
        <v>80</v>
      </c>
      <c r="AY648" s="19" t="s">
        <v>180</v>
      </c>
      <c r="BE648" s="227">
        <f>IF(N648="základní",J648,0)</f>
        <v>0</v>
      </c>
      <c r="BF648" s="227">
        <f>IF(N648="snížená",J648,0)</f>
        <v>0</v>
      </c>
      <c r="BG648" s="227">
        <f>IF(N648="zákl. přenesená",J648,0)</f>
        <v>0</v>
      </c>
      <c r="BH648" s="227">
        <f>IF(N648="sníž. přenesená",J648,0)</f>
        <v>0</v>
      </c>
      <c r="BI648" s="227">
        <f>IF(N648="nulová",J648,0)</f>
        <v>0</v>
      </c>
      <c r="BJ648" s="19" t="s">
        <v>80</v>
      </c>
      <c r="BK648" s="227">
        <f>ROUND(I648*H648,2)</f>
        <v>0</v>
      </c>
      <c r="BL648" s="19" t="s">
        <v>1193</v>
      </c>
      <c r="BM648" s="226" t="s">
        <v>7131</v>
      </c>
    </row>
    <row r="649" s="2" customFormat="1">
      <c r="A649" s="40"/>
      <c r="B649" s="41"/>
      <c r="C649" s="42"/>
      <c r="D649" s="228" t="s">
        <v>189</v>
      </c>
      <c r="E649" s="42"/>
      <c r="F649" s="229" t="s">
        <v>6747</v>
      </c>
      <c r="G649" s="42"/>
      <c r="H649" s="42"/>
      <c r="I649" s="230"/>
      <c r="J649" s="42"/>
      <c r="K649" s="42"/>
      <c r="L649" s="46"/>
      <c r="M649" s="231"/>
      <c r="N649" s="232"/>
      <c r="O649" s="86"/>
      <c r="P649" s="86"/>
      <c r="Q649" s="86"/>
      <c r="R649" s="86"/>
      <c r="S649" s="86"/>
      <c r="T649" s="87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T649" s="19" t="s">
        <v>189</v>
      </c>
      <c r="AU649" s="19" t="s">
        <v>80</v>
      </c>
    </row>
    <row r="650" s="2" customFormat="1" ht="16.5" customHeight="1">
      <c r="A650" s="40"/>
      <c r="B650" s="41"/>
      <c r="C650" s="215" t="s">
        <v>3373</v>
      </c>
      <c r="D650" s="215" t="s">
        <v>182</v>
      </c>
      <c r="E650" s="216" t="s">
        <v>6749</v>
      </c>
      <c r="F650" s="217" t="s">
        <v>6750</v>
      </c>
      <c r="G650" s="218" t="s">
        <v>387</v>
      </c>
      <c r="H650" s="219">
        <v>1</v>
      </c>
      <c r="I650" s="220"/>
      <c r="J650" s="221">
        <f>ROUND(I650*H650,2)</f>
        <v>0</v>
      </c>
      <c r="K650" s="217" t="s">
        <v>19</v>
      </c>
      <c r="L650" s="46"/>
      <c r="M650" s="222" t="s">
        <v>19</v>
      </c>
      <c r="N650" s="223" t="s">
        <v>43</v>
      </c>
      <c r="O650" s="86"/>
      <c r="P650" s="224">
        <f>O650*H650</f>
        <v>0</v>
      </c>
      <c r="Q650" s="224">
        <v>0</v>
      </c>
      <c r="R650" s="224">
        <f>Q650*H650</f>
        <v>0</v>
      </c>
      <c r="S650" s="224">
        <v>0</v>
      </c>
      <c r="T650" s="225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26" t="s">
        <v>1193</v>
      </c>
      <c r="AT650" s="226" t="s">
        <v>182</v>
      </c>
      <c r="AU650" s="226" t="s">
        <v>80</v>
      </c>
      <c r="AY650" s="19" t="s">
        <v>180</v>
      </c>
      <c r="BE650" s="227">
        <f>IF(N650="základní",J650,0)</f>
        <v>0</v>
      </c>
      <c r="BF650" s="227">
        <f>IF(N650="snížená",J650,0)</f>
        <v>0</v>
      </c>
      <c r="BG650" s="227">
        <f>IF(N650="zákl. přenesená",J650,0)</f>
        <v>0</v>
      </c>
      <c r="BH650" s="227">
        <f>IF(N650="sníž. přenesená",J650,0)</f>
        <v>0</v>
      </c>
      <c r="BI650" s="227">
        <f>IF(N650="nulová",J650,0)</f>
        <v>0</v>
      </c>
      <c r="BJ650" s="19" t="s">
        <v>80</v>
      </c>
      <c r="BK650" s="227">
        <f>ROUND(I650*H650,2)</f>
        <v>0</v>
      </c>
      <c r="BL650" s="19" t="s">
        <v>1193</v>
      </c>
      <c r="BM650" s="226" t="s">
        <v>7132</v>
      </c>
    </row>
    <row r="651" s="2" customFormat="1">
      <c r="A651" s="40"/>
      <c r="B651" s="41"/>
      <c r="C651" s="42"/>
      <c r="D651" s="228" t="s">
        <v>189</v>
      </c>
      <c r="E651" s="42"/>
      <c r="F651" s="229" t="s">
        <v>6752</v>
      </c>
      <c r="G651" s="42"/>
      <c r="H651" s="42"/>
      <c r="I651" s="230"/>
      <c r="J651" s="42"/>
      <c r="K651" s="42"/>
      <c r="L651" s="46"/>
      <c r="M651" s="231"/>
      <c r="N651" s="232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189</v>
      </c>
      <c r="AU651" s="19" t="s">
        <v>80</v>
      </c>
    </row>
    <row r="652" s="2" customFormat="1" ht="16.5" customHeight="1">
      <c r="A652" s="40"/>
      <c r="B652" s="41"/>
      <c r="C652" s="215" t="s">
        <v>3389</v>
      </c>
      <c r="D652" s="215" t="s">
        <v>182</v>
      </c>
      <c r="E652" s="216" t="s">
        <v>6753</v>
      </c>
      <c r="F652" s="217" t="s">
        <v>6754</v>
      </c>
      <c r="G652" s="218" t="s">
        <v>387</v>
      </c>
      <c r="H652" s="219">
        <v>1</v>
      </c>
      <c r="I652" s="220"/>
      <c r="J652" s="221">
        <f>ROUND(I652*H652,2)</f>
        <v>0</v>
      </c>
      <c r="K652" s="217" t="s">
        <v>19</v>
      </c>
      <c r="L652" s="46"/>
      <c r="M652" s="222" t="s">
        <v>19</v>
      </c>
      <c r="N652" s="223" t="s">
        <v>43</v>
      </c>
      <c r="O652" s="86"/>
      <c r="P652" s="224">
        <f>O652*H652</f>
        <v>0</v>
      </c>
      <c r="Q652" s="224">
        <v>0</v>
      </c>
      <c r="R652" s="224">
        <f>Q652*H652</f>
        <v>0</v>
      </c>
      <c r="S652" s="224">
        <v>0</v>
      </c>
      <c r="T652" s="225">
        <f>S652*H652</f>
        <v>0</v>
      </c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R652" s="226" t="s">
        <v>1193</v>
      </c>
      <c r="AT652" s="226" t="s">
        <v>182</v>
      </c>
      <c r="AU652" s="226" t="s">
        <v>80</v>
      </c>
      <c r="AY652" s="19" t="s">
        <v>180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19" t="s">
        <v>80</v>
      </c>
      <c r="BK652" s="227">
        <f>ROUND(I652*H652,2)</f>
        <v>0</v>
      </c>
      <c r="BL652" s="19" t="s">
        <v>1193</v>
      </c>
      <c r="BM652" s="226" t="s">
        <v>7133</v>
      </c>
    </row>
    <row r="653" s="2" customFormat="1">
      <c r="A653" s="40"/>
      <c r="B653" s="41"/>
      <c r="C653" s="42"/>
      <c r="D653" s="228" t="s">
        <v>189</v>
      </c>
      <c r="E653" s="42"/>
      <c r="F653" s="229" t="s">
        <v>6754</v>
      </c>
      <c r="G653" s="42"/>
      <c r="H653" s="42"/>
      <c r="I653" s="230"/>
      <c r="J653" s="42"/>
      <c r="K653" s="42"/>
      <c r="L653" s="46"/>
      <c r="M653" s="231"/>
      <c r="N653" s="232"/>
      <c r="O653" s="86"/>
      <c r="P653" s="86"/>
      <c r="Q653" s="86"/>
      <c r="R653" s="86"/>
      <c r="S653" s="86"/>
      <c r="T653" s="87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T653" s="19" t="s">
        <v>189</v>
      </c>
      <c r="AU653" s="19" t="s">
        <v>80</v>
      </c>
    </row>
    <row r="654" s="2" customFormat="1" ht="16.5" customHeight="1">
      <c r="A654" s="40"/>
      <c r="B654" s="41"/>
      <c r="C654" s="215" t="s">
        <v>3394</v>
      </c>
      <c r="D654" s="215" t="s">
        <v>182</v>
      </c>
      <c r="E654" s="216" t="s">
        <v>6760</v>
      </c>
      <c r="F654" s="217" t="s">
        <v>6761</v>
      </c>
      <c r="G654" s="218" t="s">
        <v>387</v>
      </c>
      <c r="H654" s="219">
        <v>7</v>
      </c>
      <c r="I654" s="220"/>
      <c r="J654" s="221">
        <f>ROUND(I654*H654,2)</f>
        <v>0</v>
      </c>
      <c r="K654" s="217" t="s">
        <v>19</v>
      </c>
      <c r="L654" s="46"/>
      <c r="M654" s="222" t="s">
        <v>19</v>
      </c>
      <c r="N654" s="223" t="s">
        <v>43</v>
      </c>
      <c r="O654" s="86"/>
      <c r="P654" s="224">
        <f>O654*H654</f>
        <v>0</v>
      </c>
      <c r="Q654" s="224">
        <v>0</v>
      </c>
      <c r="R654" s="224">
        <f>Q654*H654</f>
        <v>0</v>
      </c>
      <c r="S654" s="224">
        <v>0</v>
      </c>
      <c r="T654" s="225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26" t="s">
        <v>1193</v>
      </c>
      <c r="AT654" s="226" t="s">
        <v>182</v>
      </c>
      <c r="AU654" s="226" t="s">
        <v>80</v>
      </c>
      <c r="AY654" s="19" t="s">
        <v>180</v>
      </c>
      <c r="BE654" s="227">
        <f>IF(N654="základní",J654,0)</f>
        <v>0</v>
      </c>
      <c r="BF654" s="227">
        <f>IF(N654="snížená",J654,0)</f>
        <v>0</v>
      </c>
      <c r="BG654" s="227">
        <f>IF(N654="zákl. přenesená",J654,0)</f>
        <v>0</v>
      </c>
      <c r="BH654" s="227">
        <f>IF(N654="sníž. přenesená",J654,0)</f>
        <v>0</v>
      </c>
      <c r="BI654" s="227">
        <f>IF(N654="nulová",J654,0)</f>
        <v>0</v>
      </c>
      <c r="BJ654" s="19" t="s">
        <v>80</v>
      </c>
      <c r="BK654" s="227">
        <f>ROUND(I654*H654,2)</f>
        <v>0</v>
      </c>
      <c r="BL654" s="19" t="s">
        <v>1193</v>
      </c>
      <c r="BM654" s="226" t="s">
        <v>7134</v>
      </c>
    </row>
    <row r="655" s="2" customFormat="1">
      <c r="A655" s="40"/>
      <c r="B655" s="41"/>
      <c r="C655" s="42"/>
      <c r="D655" s="228" t="s">
        <v>189</v>
      </c>
      <c r="E655" s="42"/>
      <c r="F655" s="229" t="s">
        <v>6763</v>
      </c>
      <c r="G655" s="42"/>
      <c r="H655" s="42"/>
      <c r="I655" s="230"/>
      <c r="J655" s="42"/>
      <c r="K655" s="42"/>
      <c r="L655" s="46"/>
      <c r="M655" s="231"/>
      <c r="N655" s="232"/>
      <c r="O655" s="86"/>
      <c r="P655" s="86"/>
      <c r="Q655" s="86"/>
      <c r="R655" s="86"/>
      <c r="S655" s="86"/>
      <c r="T655" s="87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T655" s="19" t="s">
        <v>189</v>
      </c>
      <c r="AU655" s="19" t="s">
        <v>80</v>
      </c>
    </row>
    <row r="656" s="2" customFormat="1" ht="24.15" customHeight="1">
      <c r="A656" s="40"/>
      <c r="B656" s="41"/>
      <c r="C656" s="215" t="s">
        <v>3407</v>
      </c>
      <c r="D656" s="215" t="s">
        <v>182</v>
      </c>
      <c r="E656" s="216" t="s">
        <v>6764</v>
      </c>
      <c r="F656" s="217" t="s">
        <v>6765</v>
      </c>
      <c r="G656" s="218" t="s">
        <v>387</v>
      </c>
      <c r="H656" s="219">
        <v>1</v>
      </c>
      <c r="I656" s="220"/>
      <c r="J656" s="221">
        <f>ROUND(I656*H656,2)</f>
        <v>0</v>
      </c>
      <c r="K656" s="217" t="s">
        <v>19</v>
      </c>
      <c r="L656" s="46"/>
      <c r="M656" s="222" t="s">
        <v>19</v>
      </c>
      <c r="N656" s="223" t="s">
        <v>43</v>
      </c>
      <c r="O656" s="86"/>
      <c r="P656" s="224">
        <f>O656*H656</f>
        <v>0</v>
      </c>
      <c r="Q656" s="224">
        <v>0</v>
      </c>
      <c r="R656" s="224">
        <f>Q656*H656</f>
        <v>0</v>
      </c>
      <c r="S656" s="224">
        <v>0</v>
      </c>
      <c r="T656" s="225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26" t="s">
        <v>1193</v>
      </c>
      <c r="AT656" s="226" t="s">
        <v>182</v>
      </c>
      <c r="AU656" s="226" t="s">
        <v>80</v>
      </c>
      <c r="AY656" s="19" t="s">
        <v>180</v>
      </c>
      <c r="BE656" s="227">
        <f>IF(N656="základní",J656,0)</f>
        <v>0</v>
      </c>
      <c r="BF656" s="227">
        <f>IF(N656="snížená",J656,0)</f>
        <v>0</v>
      </c>
      <c r="BG656" s="227">
        <f>IF(N656="zákl. přenesená",J656,0)</f>
        <v>0</v>
      </c>
      <c r="BH656" s="227">
        <f>IF(N656="sníž. přenesená",J656,0)</f>
        <v>0</v>
      </c>
      <c r="BI656" s="227">
        <f>IF(N656="nulová",J656,0)</f>
        <v>0</v>
      </c>
      <c r="BJ656" s="19" t="s">
        <v>80</v>
      </c>
      <c r="BK656" s="227">
        <f>ROUND(I656*H656,2)</f>
        <v>0</v>
      </c>
      <c r="BL656" s="19" t="s">
        <v>1193</v>
      </c>
      <c r="BM656" s="226" t="s">
        <v>7135</v>
      </c>
    </row>
    <row r="657" s="2" customFormat="1">
      <c r="A657" s="40"/>
      <c r="B657" s="41"/>
      <c r="C657" s="42"/>
      <c r="D657" s="228" t="s">
        <v>189</v>
      </c>
      <c r="E657" s="42"/>
      <c r="F657" s="229" t="s">
        <v>6767</v>
      </c>
      <c r="G657" s="42"/>
      <c r="H657" s="42"/>
      <c r="I657" s="230"/>
      <c r="J657" s="42"/>
      <c r="K657" s="42"/>
      <c r="L657" s="46"/>
      <c r="M657" s="231"/>
      <c r="N657" s="232"/>
      <c r="O657" s="86"/>
      <c r="P657" s="86"/>
      <c r="Q657" s="86"/>
      <c r="R657" s="86"/>
      <c r="S657" s="86"/>
      <c r="T657" s="87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T657" s="19" t="s">
        <v>189</v>
      </c>
      <c r="AU657" s="19" t="s">
        <v>80</v>
      </c>
    </row>
    <row r="658" s="2" customFormat="1" ht="16.5" customHeight="1">
      <c r="A658" s="40"/>
      <c r="B658" s="41"/>
      <c r="C658" s="215" t="s">
        <v>3416</v>
      </c>
      <c r="D658" s="215" t="s">
        <v>182</v>
      </c>
      <c r="E658" s="216" t="s">
        <v>6768</v>
      </c>
      <c r="F658" s="217" t="s">
        <v>6769</v>
      </c>
      <c r="G658" s="218" t="s">
        <v>387</v>
      </c>
      <c r="H658" s="219">
        <v>1</v>
      </c>
      <c r="I658" s="220"/>
      <c r="J658" s="221">
        <f>ROUND(I658*H658,2)</f>
        <v>0</v>
      </c>
      <c r="K658" s="217" t="s">
        <v>19</v>
      </c>
      <c r="L658" s="46"/>
      <c r="M658" s="222" t="s">
        <v>19</v>
      </c>
      <c r="N658" s="223" t="s">
        <v>43</v>
      </c>
      <c r="O658" s="86"/>
      <c r="P658" s="224">
        <f>O658*H658</f>
        <v>0</v>
      </c>
      <c r="Q658" s="224">
        <v>0</v>
      </c>
      <c r="R658" s="224">
        <f>Q658*H658</f>
        <v>0</v>
      </c>
      <c r="S658" s="224">
        <v>0</v>
      </c>
      <c r="T658" s="225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26" t="s">
        <v>1193</v>
      </c>
      <c r="AT658" s="226" t="s">
        <v>182</v>
      </c>
      <c r="AU658" s="226" t="s">
        <v>80</v>
      </c>
      <c r="AY658" s="19" t="s">
        <v>180</v>
      </c>
      <c r="BE658" s="227">
        <f>IF(N658="základní",J658,0)</f>
        <v>0</v>
      </c>
      <c r="BF658" s="227">
        <f>IF(N658="snížená",J658,0)</f>
        <v>0</v>
      </c>
      <c r="BG658" s="227">
        <f>IF(N658="zákl. přenesená",J658,0)</f>
        <v>0</v>
      </c>
      <c r="BH658" s="227">
        <f>IF(N658="sníž. přenesená",J658,0)</f>
        <v>0</v>
      </c>
      <c r="BI658" s="227">
        <f>IF(N658="nulová",J658,0)</f>
        <v>0</v>
      </c>
      <c r="BJ658" s="19" t="s">
        <v>80</v>
      </c>
      <c r="BK658" s="227">
        <f>ROUND(I658*H658,2)</f>
        <v>0</v>
      </c>
      <c r="BL658" s="19" t="s">
        <v>1193</v>
      </c>
      <c r="BM658" s="226" t="s">
        <v>7136</v>
      </c>
    </row>
    <row r="659" s="2" customFormat="1">
      <c r="A659" s="40"/>
      <c r="B659" s="41"/>
      <c r="C659" s="42"/>
      <c r="D659" s="228" t="s">
        <v>189</v>
      </c>
      <c r="E659" s="42"/>
      <c r="F659" s="229" t="s">
        <v>6771</v>
      </c>
      <c r="G659" s="42"/>
      <c r="H659" s="42"/>
      <c r="I659" s="230"/>
      <c r="J659" s="42"/>
      <c r="K659" s="42"/>
      <c r="L659" s="46"/>
      <c r="M659" s="231"/>
      <c r="N659" s="232"/>
      <c r="O659" s="86"/>
      <c r="P659" s="86"/>
      <c r="Q659" s="86"/>
      <c r="R659" s="86"/>
      <c r="S659" s="86"/>
      <c r="T659" s="87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T659" s="19" t="s">
        <v>189</v>
      </c>
      <c r="AU659" s="19" t="s">
        <v>80</v>
      </c>
    </row>
    <row r="660" s="2" customFormat="1" ht="16.5" customHeight="1">
      <c r="A660" s="40"/>
      <c r="B660" s="41"/>
      <c r="C660" s="215" t="s">
        <v>3420</v>
      </c>
      <c r="D660" s="215" t="s">
        <v>182</v>
      </c>
      <c r="E660" s="216" t="s">
        <v>6772</v>
      </c>
      <c r="F660" s="217" t="s">
        <v>6773</v>
      </c>
      <c r="G660" s="218" t="s">
        <v>235</v>
      </c>
      <c r="H660" s="219">
        <v>0.5</v>
      </c>
      <c r="I660" s="220"/>
      <c r="J660" s="221">
        <f>ROUND(I660*H660,2)</f>
        <v>0</v>
      </c>
      <c r="K660" s="217" t="s">
        <v>19</v>
      </c>
      <c r="L660" s="46"/>
      <c r="M660" s="222" t="s">
        <v>19</v>
      </c>
      <c r="N660" s="223" t="s">
        <v>43</v>
      </c>
      <c r="O660" s="86"/>
      <c r="P660" s="224">
        <f>O660*H660</f>
        <v>0</v>
      </c>
      <c r="Q660" s="224">
        <v>0</v>
      </c>
      <c r="R660" s="224">
        <f>Q660*H660</f>
        <v>0</v>
      </c>
      <c r="S660" s="224">
        <v>0</v>
      </c>
      <c r="T660" s="225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6" t="s">
        <v>1193</v>
      </c>
      <c r="AT660" s="226" t="s">
        <v>182</v>
      </c>
      <c r="AU660" s="226" t="s">
        <v>80</v>
      </c>
      <c r="AY660" s="19" t="s">
        <v>180</v>
      </c>
      <c r="BE660" s="227">
        <f>IF(N660="základní",J660,0)</f>
        <v>0</v>
      </c>
      <c r="BF660" s="227">
        <f>IF(N660="snížená",J660,0)</f>
        <v>0</v>
      </c>
      <c r="BG660" s="227">
        <f>IF(N660="zákl. přenesená",J660,0)</f>
        <v>0</v>
      </c>
      <c r="BH660" s="227">
        <f>IF(N660="sníž. přenesená",J660,0)</f>
        <v>0</v>
      </c>
      <c r="BI660" s="227">
        <f>IF(N660="nulová",J660,0)</f>
        <v>0</v>
      </c>
      <c r="BJ660" s="19" t="s">
        <v>80</v>
      </c>
      <c r="BK660" s="227">
        <f>ROUND(I660*H660,2)</f>
        <v>0</v>
      </c>
      <c r="BL660" s="19" t="s">
        <v>1193</v>
      </c>
      <c r="BM660" s="226" t="s">
        <v>7137</v>
      </c>
    </row>
    <row r="661" s="2" customFormat="1">
      <c r="A661" s="40"/>
      <c r="B661" s="41"/>
      <c r="C661" s="42"/>
      <c r="D661" s="228" t="s">
        <v>189</v>
      </c>
      <c r="E661" s="42"/>
      <c r="F661" s="229" t="s">
        <v>6773</v>
      </c>
      <c r="G661" s="42"/>
      <c r="H661" s="42"/>
      <c r="I661" s="230"/>
      <c r="J661" s="42"/>
      <c r="K661" s="42"/>
      <c r="L661" s="46"/>
      <c r="M661" s="231"/>
      <c r="N661" s="232"/>
      <c r="O661" s="86"/>
      <c r="P661" s="86"/>
      <c r="Q661" s="86"/>
      <c r="R661" s="86"/>
      <c r="S661" s="86"/>
      <c r="T661" s="87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T661" s="19" t="s">
        <v>189</v>
      </c>
      <c r="AU661" s="19" t="s">
        <v>80</v>
      </c>
    </row>
    <row r="662" s="2" customFormat="1" ht="16.5" customHeight="1">
      <c r="A662" s="40"/>
      <c r="B662" s="41"/>
      <c r="C662" s="215" t="s">
        <v>3424</v>
      </c>
      <c r="D662" s="215" t="s">
        <v>182</v>
      </c>
      <c r="E662" s="216" t="s">
        <v>6775</v>
      </c>
      <c r="F662" s="217" t="s">
        <v>6776</v>
      </c>
      <c r="G662" s="218" t="s">
        <v>387</v>
      </c>
      <c r="H662" s="219">
        <v>5</v>
      </c>
      <c r="I662" s="220"/>
      <c r="J662" s="221">
        <f>ROUND(I662*H662,2)</f>
        <v>0</v>
      </c>
      <c r="K662" s="217" t="s">
        <v>19</v>
      </c>
      <c r="L662" s="46"/>
      <c r="M662" s="222" t="s">
        <v>19</v>
      </c>
      <c r="N662" s="223" t="s">
        <v>43</v>
      </c>
      <c r="O662" s="86"/>
      <c r="P662" s="224">
        <f>O662*H662</f>
        <v>0</v>
      </c>
      <c r="Q662" s="224">
        <v>0</v>
      </c>
      <c r="R662" s="224">
        <f>Q662*H662</f>
        <v>0</v>
      </c>
      <c r="S662" s="224">
        <v>0</v>
      </c>
      <c r="T662" s="225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6" t="s">
        <v>1193</v>
      </c>
      <c r="AT662" s="226" t="s">
        <v>182</v>
      </c>
      <c r="AU662" s="226" t="s">
        <v>80</v>
      </c>
      <c r="AY662" s="19" t="s">
        <v>180</v>
      </c>
      <c r="BE662" s="227">
        <f>IF(N662="základní",J662,0)</f>
        <v>0</v>
      </c>
      <c r="BF662" s="227">
        <f>IF(N662="snížená",J662,0)</f>
        <v>0</v>
      </c>
      <c r="BG662" s="227">
        <f>IF(N662="zákl. přenesená",J662,0)</f>
        <v>0</v>
      </c>
      <c r="BH662" s="227">
        <f>IF(N662="sníž. přenesená",J662,0)</f>
        <v>0</v>
      </c>
      <c r="BI662" s="227">
        <f>IF(N662="nulová",J662,0)</f>
        <v>0</v>
      </c>
      <c r="BJ662" s="19" t="s">
        <v>80</v>
      </c>
      <c r="BK662" s="227">
        <f>ROUND(I662*H662,2)</f>
        <v>0</v>
      </c>
      <c r="BL662" s="19" t="s">
        <v>1193</v>
      </c>
      <c r="BM662" s="226" t="s">
        <v>7138</v>
      </c>
    </row>
    <row r="663" s="2" customFormat="1">
      <c r="A663" s="40"/>
      <c r="B663" s="41"/>
      <c r="C663" s="42"/>
      <c r="D663" s="228" t="s">
        <v>189</v>
      </c>
      <c r="E663" s="42"/>
      <c r="F663" s="229" t="s">
        <v>6776</v>
      </c>
      <c r="G663" s="42"/>
      <c r="H663" s="42"/>
      <c r="I663" s="230"/>
      <c r="J663" s="42"/>
      <c r="K663" s="42"/>
      <c r="L663" s="46"/>
      <c r="M663" s="231"/>
      <c r="N663" s="232"/>
      <c r="O663" s="86"/>
      <c r="P663" s="86"/>
      <c r="Q663" s="86"/>
      <c r="R663" s="86"/>
      <c r="S663" s="86"/>
      <c r="T663" s="87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T663" s="19" t="s">
        <v>189</v>
      </c>
      <c r="AU663" s="19" t="s">
        <v>80</v>
      </c>
    </row>
    <row r="664" s="2" customFormat="1" ht="16.5" customHeight="1">
      <c r="A664" s="40"/>
      <c r="B664" s="41"/>
      <c r="C664" s="215" t="s">
        <v>3432</v>
      </c>
      <c r="D664" s="215" t="s">
        <v>182</v>
      </c>
      <c r="E664" s="216" t="s">
        <v>6778</v>
      </c>
      <c r="F664" s="217" t="s">
        <v>6779</v>
      </c>
      <c r="G664" s="218" t="s">
        <v>387</v>
      </c>
      <c r="H664" s="219">
        <v>1</v>
      </c>
      <c r="I664" s="220"/>
      <c r="J664" s="221">
        <f>ROUND(I664*H664,2)</f>
        <v>0</v>
      </c>
      <c r="K664" s="217" t="s">
        <v>19</v>
      </c>
      <c r="L664" s="46"/>
      <c r="M664" s="222" t="s">
        <v>19</v>
      </c>
      <c r="N664" s="223" t="s">
        <v>43</v>
      </c>
      <c r="O664" s="86"/>
      <c r="P664" s="224">
        <f>O664*H664</f>
        <v>0</v>
      </c>
      <c r="Q664" s="224">
        <v>0</v>
      </c>
      <c r="R664" s="224">
        <f>Q664*H664</f>
        <v>0</v>
      </c>
      <c r="S664" s="224">
        <v>0</v>
      </c>
      <c r="T664" s="225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26" t="s">
        <v>1193</v>
      </c>
      <c r="AT664" s="226" t="s">
        <v>182</v>
      </c>
      <c r="AU664" s="226" t="s">
        <v>80</v>
      </c>
      <c r="AY664" s="19" t="s">
        <v>180</v>
      </c>
      <c r="BE664" s="227">
        <f>IF(N664="základní",J664,0)</f>
        <v>0</v>
      </c>
      <c r="BF664" s="227">
        <f>IF(N664="snížená",J664,0)</f>
        <v>0</v>
      </c>
      <c r="BG664" s="227">
        <f>IF(N664="zákl. přenesená",J664,0)</f>
        <v>0</v>
      </c>
      <c r="BH664" s="227">
        <f>IF(N664="sníž. přenesená",J664,0)</f>
        <v>0</v>
      </c>
      <c r="BI664" s="227">
        <f>IF(N664="nulová",J664,0)</f>
        <v>0</v>
      </c>
      <c r="BJ664" s="19" t="s">
        <v>80</v>
      </c>
      <c r="BK664" s="227">
        <f>ROUND(I664*H664,2)</f>
        <v>0</v>
      </c>
      <c r="BL664" s="19" t="s">
        <v>1193</v>
      </c>
      <c r="BM664" s="226" t="s">
        <v>7139</v>
      </c>
    </row>
    <row r="665" s="2" customFormat="1">
      <c r="A665" s="40"/>
      <c r="B665" s="41"/>
      <c r="C665" s="42"/>
      <c r="D665" s="228" t="s">
        <v>189</v>
      </c>
      <c r="E665" s="42"/>
      <c r="F665" s="229" t="s">
        <v>6779</v>
      </c>
      <c r="G665" s="42"/>
      <c r="H665" s="42"/>
      <c r="I665" s="230"/>
      <c r="J665" s="42"/>
      <c r="K665" s="42"/>
      <c r="L665" s="46"/>
      <c r="M665" s="231"/>
      <c r="N665" s="232"/>
      <c r="O665" s="86"/>
      <c r="P665" s="86"/>
      <c r="Q665" s="86"/>
      <c r="R665" s="86"/>
      <c r="S665" s="86"/>
      <c r="T665" s="87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189</v>
      </c>
      <c r="AU665" s="19" t="s">
        <v>80</v>
      </c>
    </row>
    <row r="666" s="2" customFormat="1" ht="16.5" customHeight="1">
      <c r="A666" s="40"/>
      <c r="B666" s="41"/>
      <c r="C666" s="215" t="s">
        <v>3437</v>
      </c>
      <c r="D666" s="215" t="s">
        <v>182</v>
      </c>
      <c r="E666" s="216" t="s">
        <v>6781</v>
      </c>
      <c r="F666" s="217" t="s">
        <v>6782</v>
      </c>
      <c r="G666" s="218" t="s">
        <v>3685</v>
      </c>
      <c r="H666" s="219">
        <v>1</v>
      </c>
      <c r="I666" s="220"/>
      <c r="J666" s="221">
        <f>ROUND(I666*H666,2)</f>
        <v>0</v>
      </c>
      <c r="K666" s="217" t="s">
        <v>19</v>
      </c>
      <c r="L666" s="46"/>
      <c r="M666" s="222" t="s">
        <v>19</v>
      </c>
      <c r="N666" s="223" t="s">
        <v>43</v>
      </c>
      <c r="O666" s="86"/>
      <c r="P666" s="224">
        <f>O666*H666</f>
        <v>0</v>
      </c>
      <c r="Q666" s="224">
        <v>0</v>
      </c>
      <c r="R666" s="224">
        <f>Q666*H666</f>
        <v>0</v>
      </c>
      <c r="S666" s="224">
        <v>0</v>
      </c>
      <c r="T666" s="225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6" t="s">
        <v>1193</v>
      </c>
      <c r="AT666" s="226" t="s">
        <v>182</v>
      </c>
      <c r="AU666" s="226" t="s">
        <v>80</v>
      </c>
      <c r="AY666" s="19" t="s">
        <v>180</v>
      </c>
      <c r="BE666" s="227">
        <f>IF(N666="základní",J666,0)</f>
        <v>0</v>
      </c>
      <c r="BF666" s="227">
        <f>IF(N666="snížená",J666,0)</f>
        <v>0</v>
      </c>
      <c r="BG666" s="227">
        <f>IF(N666="zákl. přenesená",J666,0)</f>
        <v>0</v>
      </c>
      <c r="BH666" s="227">
        <f>IF(N666="sníž. přenesená",J666,0)</f>
        <v>0</v>
      </c>
      <c r="BI666" s="227">
        <f>IF(N666="nulová",J666,0)</f>
        <v>0</v>
      </c>
      <c r="BJ666" s="19" t="s">
        <v>80</v>
      </c>
      <c r="BK666" s="227">
        <f>ROUND(I666*H666,2)</f>
        <v>0</v>
      </c>
      <c r="BL666" s="19" t="s">
        <v>1193</v>
      </c>
      <c r="BM666" s="226" t="s">
        <v>7140</v>
      </c>
    </row>
    <row r="667" s="2" customFormat="1">
      <c r="A667" s="40"/>
      <c r="B667" s="41"/>
      <c r="C667" s="42"/>
      <c r="D667" s="228" t="s">
        <v>189</v>
      </c>
      <c r="E667" s="42"/>
      <c r="F667" s="229" t="s">
        <v>6782</v>
      </c>
      <c r="G667" s="42"/>
      <c r="H667" s="42"/>
      <c r="I667" s="230"/>
      <c r="J667" s="42"/>
      <c r="K667" s="42"/>
      <c r="L667" s="46"/>
      <c r="M667" s="231"/>
      <c r="N667" s="232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189</v>
      </c>
      <c r="AU667" s="19" t="s">
        <v>80</v>
      </c>
    </row>
    <row r="668" s="2" customFormat="1" ht="16.5" customHeight="1">
      <c r="A668" s="40"/>
      <c r="B668" s="41"/>
      <c r="C668" s="215" t="s">
        <v>3402</v>
      </c>
      <c r="D668" s="215" t="s">
        <v>182</v>
      </c>
      <c r="E668" s="216" t="s">
        <v>6878</v>
      </c>
      <c r="F668" s="217" t="s">
        <v>6879</v>
      </c>
      <c r="G668" s="218" t="s">
        <v>387</v>
      </c>
      <c r="H668" s="219">
        <v>1</v>
      </c>
      <c r="I668" s="220"/>
      <c r="J668" s="221">
        <f>ROUND(I668*H668,2)</f>
        <v>0</v>
      </c>
      <c r="K668" s="217" t="s">
        <v>19</v>
      </c>
      <c r="L668" s="46"/>
      <c r="M668" s="222" t="s">
        <v>19</v>
      </c>
      <c r="N668" s="223" t="s">
        <v>43</v>
      </c>
      <c r="O668" s="86"/>
      <c r="P668" s="224">
        <f>O668*H668</f>
        <v>0</v>
      </c>
      <c r="Q668" s="224">
        <v>0</v>
      </c>
      <c r="R668" s="224">
        <f>Q668*H668</f>
        <v>0</v>
      </c>
      <c r="S668" s="224">
        <v>0</v>
      </c>
      <c r="T668" s="225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6" t="s">
        <v>1193</v>
      </c>
      <c r="AT668" s="226" t="s">
        <v>182</v>
      </c>
      <c r="AU668" s="226" t="s">
        <v>80</v>
      </c>
      <c r="AY668" s="19" t="s">
        <v>180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19" t="s">
        <v>80</v>
      </c>
      <c r="BK668" s="227">
        <f>ROUND(I668*H668,2)</f>
        <v>0</v>
      </c>
      <c r="BL668" s="19" t="s">
        <v>1193</v>
      </c>
      <c r="BM668" s="226" t="s">
        <v>7141</v>
      </c>
    </row>
    <row r="669" s="2" customFormat="1">
      <c r="A669" s="40"/>
      <c r="B669" s="41"/>
      <c r="C669" s="42"/>
      <c r="D669" s="228" t="s">
        <v>189</v>
      </c>
      <c r="E669" s="42"/>
      <c r="F669" s="229" t="s">
        <v>6881</v>
      </c>
      <c r="G669" s="42"/>
      <c r="H669" s="42"/>
      <c r="I669" s="230"/>
      <c r="J669" s="42"/>
      <c r="K669" s="42"/>
      <c r="L669" s="46"/>
      <c r="M669" s="231"/>
      <c r="N669" s="232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189</v>
      </c>
      <c r="AU669" s="19" t="s">
        <v>80</v>
      </c>
    </row>
    <row r="670" s="2" customFormat="1" ht="16.5" customHeight="1">
      <c r="A670" s="40"/>
      <c r="B670" s="41"/>
      <c r="C670" s="215" t="s">
        <v>3447</v>
      </c>
      <c r="D670" s="215" t="s">
        <v>182</v>
      </c>
      <c r="E670" s="216" t="s">
        <v>7081</v>
      </c>
      <c r="F670" s="217" t="s">
        <v>6785</v>
      </c>
      <c r="G670" s="218" t="s">
        <v>3347</v>
      </c>
      <c r="H670" s="293"/>
      <c r="I670" s="220"/>
      <c r="J670" s="221">
        <f>ROUND(I670*H670,2)</f>
        <v>0</v>
      </c>
      <c r="K670" s="217" t="s">
        <v>19</v>
      </c>
      <c r="L670" s="46"/>
      <c r="M670" s="222" t="s">
        <v>19</v>
      </c>
      <c r="N670" s="223" t="s">
        <v>43</v>
      </c>
      <c r="O670" s="86"/>
      <c r="P670" s="224">
        <f>O670*H670</f>
        <v>0</v>
      </c>
      <c r="Q670" s="224">
        <v>0</v>
      </c>
      <c r="R670" s="224">
        <f>Q670*H670</f>
        <v>0</v>
      </c>
      <c r="S670" s="224">
        <v>0</v>
      </c>
      <c r="T670" s="225">
        <f>S670*H670</f>
        <v>0</v>
      </c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R670" s="226" t="s">
        <v>1193</v>
      </c>
      <c r="AT670" s="226" t="s">
        <v>182</v>
      </c>
      <c r="AU670" s="226" t="s">
        <v>80</v>
      </c>
      <c r="AY670" s="19" t="s">
        <v>180</v>
      </c>
      <c r="BE670" s="227">
        <f>IF(N670="základní",J670,0)</f>
        <v>0</v>
      </c>
      <c r="BF670" s="227">
        <f>IF(N670="snížená",J670,0)</f>
        <v>0</v>
      </c>
      <c r="BG670" s="227">
        <f>IF(N670="zákl. přenesená",J670,0)</f>
        <v>0</v>
      </c>
      <c r="BH670" s="227">
        <f>IF(N670="sníž. přenesená",J670,0)</f>
        <v>0</v>
      </c>
      <c r="BI670" s="227">
        <f>IF(N670="nulová",J670,0)</f>
        <v>0</v>
      </c>
      <c r="BJ670" s="19" t="s">
        <v>80</v>
      </c>
      <c r="BK670" s="227">
        <f>ROUND(I670*H670,2)</f>
        <v>0</v>
      </c>
      <c r="BL670" s="19" t="s">
        <v>1193</v>
      </c>
      <c r="BM670" s="226" t="s">
        <v>7142</v>
      </c>
    </row>
    <row r="671" s="2" customFormat="1">
      <c r="A671" s="40"/>
      <c r="B671" s="41"/>
      <c r="C671" s="42"/>
      <c r="D671" s="228" t="s">
        <v>189</v>
      </c>
      <c r="E671" s="42"/>
      <c r="F671" s="229" t="s">
        <v>6785</v>
      </c>
      <c r="G671" s="42"/>
      <c r="H671" s="42"/>
      <c r="I671" s="230"/>
      <c r="J671" s="42"/>
      <c r="K671" s="42"/>
      <c r="L671" s="46"/>
      <c r="M671" s="231"/>
      <c r="N671" s="232"/>
      <c r="O671" s="86"/>
      <c r="P671" s="86"/>
      <c r="Q671" s="86"/>
      <c r="R671" s="86"/>
      <c r="S671" s="86"/>
      <c r="T671" s="87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T671" s="19" t="s">
        <v>189</v>
      </c>
      <c r="AU671" s="19" t="s">
        <v>80</v>
      </c>
    </row>
    <row r="672" s="12" customFormat="1" ht="25.92" customHeight="1">
      <c r="A672" s="12"/>
      <c r="B672" s="199"/>
      <c r="C672" s="200"/>
      <c r="D672" s="201" t="s">
        <v>71</v>
      </c>
      <c r="E672" s="202" t="s">
        <v>6645</v>
      </c>
      <c r="F672" s="202" t="s">
        <v>7143</v>
      </c>
      <c r="G672" s="200"/>
      <c r="H672" s="200"/>
      <c r="I672" s="203"/>
      <c r="J672" s="204">
        <f>BK672</f>
        <v>0</v>
      </c>
      <c r="K672" s="200"/>
      <c r="L672" s="205"/>
      <c r="M672" s="206"/>
      <c r="N672" s="207"/>
      <c r="O672" s="207"/>
      <c r="P672" s="208">
        <f>SUM(P673:P698)</f>
        <v>0</v>
      </c>
      <c r="Q672" s="207"/>
      <c r="R672" s="208">
        <f>SUM(R673:R698)</f>
        <v>0</v>
      </c>
      <c r="S672" s="207"/>
      <c r="T672" s="209">
        <f>SUM(T673:T698)</f>
        <v>0</v>
      </c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R672" s="210" t="s">
        <v>80</v>
      </c>
      <c r="AT672" s="211" t="s">
        <v>71</v>
      </c>
      <c r="AU672" s="211" t="s">
        <v>72</v>
      </c>
      <c r="AY672" s="210" t="s">
        <v>180</v>
      </c>
      <c r="BK672" s="212">
        <f>SUM(BK673:BK698)</f>
        <v>0</v>
      </c>
    </row>
    <row r="673" s="2" customFormat="1" ht="16.5" customHeight="1">
      <c r="A673" s="40"/>
      <c r="B673" s="41"/>
      <c r="C673" s="215" t="s">
        <v>3265</v>
      </c>
      <c r="D673" s="215" t="s">
        <v>182</v>
      </c>
      <c r="E673" s="216" t="s">
        <v>6753</v>
      </c>
      <c r="F673" s="217" t="s">
        <v>6754</v>
      </c>
      <c r="G673" s="218" t="s">
        <v>387</v>
      </c>
      <c r="H673" s="219">
        <v>1</v>
      </c>
      <c r="I673" s="220"/>
      <c r="J673" s="221">
        <f>ROUND(I673*H673,2)</f>
        <v>0</v>
      </c>
      <c r="K673" s="217" t="s">
        <v>19</v>
      </c>
      <c r="L673" s="46"/>
      <c r="M673" s="222" t="s">
        <v>19</v>
      </c>
      <c r="N673" s="223" t="s">
        <v>43</v>
      </c>
      <c r="O673" s="86"/>
      <c r="P673" s="224">
        <f>O673*H673</f>
        <v>0</v>
      </c>
      <c r="Q673" s="224">
        <v>0</v>
      </c>
      <c r="R673" s="224">
        <f>Q673*H673</f>
        <v>0</v>
      </c>
      <c r="S673" s="224">
        <v>0</v>
      </c>
      <c r="T673" s="225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26" t="s">
        <v>1193</v>
      </c>
      <c r="AT673" s="226" t="s">
        <v>182</v>
      </c>
      <c r="AU673" s="226" t="s">
        <v>80</v>
      </c>
      <c r="AY673" s="19" t="s">
        <v>180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19" t="s">
        <v>80</v>
      </c>
      <c r="BK673" s="227">
        <f>ROUND(I673*H673,2)</f>
        <v>0</v>
      </c>
      <c r="BL673" s="19" t="s">
        <v>1193</v>
      </c>
      <c r="BM673" s="226" t="s">
        <v>7144</v>
      </c>
    </row>
    <row r="674" s="2" customFormat="1">
      <c r="A674" s="40"/>
      <c r="B674" s="41"/>
      <c r="C674" s="42"/>
      <c r="D674" s="228" t="s">
        <v>189</v>
      </c>
      <c r="E674" s="42"/>
      <c r="F674" s="229" t="s">
        <v>6754</v>
      </c>
      <c r="G674" s="42"/>
      <c r="H674" s="42"/>
      <c r="I674" s="230"/>
      <c r="J674" s="42"/>
      <c r="K674" s="42"/>
      <c r="L674" s="46"/>
      <c r="M674" s="231"/>
      <c r="N674" s="232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189</v>
      </c>
      <c r="AU674" s="19" t="s">
        <v>80</v>
      </c>
    </row>
    <row r="675" s="2" customFormat="1" ht="16.5" customHeight="1">
      <c r="A675" s="40"/>
      <c r="B675" s="41"/>
      <c r="C675" s="215" t="s">
        <v>3282</v>
      </c>
      <c r="D675" s="215" t="s">
        <v>182</v>
      </c>
      <c r="E675" s="216" t="s">
        <v>6756</v>
      </c>
      <c r="F675" s="217" t="s">
        <v>6757</v>
      </c>
      <c r="G675" s="218" t="s">
        <v>387</v>
      </c>
      <c r="H675" s="219">
        <v>2</v>
      </c>
      <c r="I675" s="220"/>
      <c r="J675" s="221">
        <f>ROUND(I675*H675,2)</f>
        <v>0</v>
      </c>
      <c r="K675" s="217" t="s">
        <v>19</v>
      </c>
      <c r="L675" s="46"/>
      <c r="M675" s="222" t="s">
        <v>19</v>
      </c>
      <c r="N675" s="223" t="s">
        <v>43</v>
      </c>
      <c r="O675" s="86"/>
      <c r="P675" s="224">
        <f>O675*H675</f>
        <v>0</v>
      </c>
      <c r="Q675" s="224">
        <v>0</v>
      </c>
      <c r="R675" s="224">
        <f>Q675*H675</f>
        <v>0</v>
      </c>
      <c r="S675" s="224">
        <v>0</v>
      </c>
      <c r="T675" s="225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6" t="s">
        <v>1193</v>
      </c>
      <c r="AT675" s="226" t="s">
        <v>182</v>
      </c>
      <c r="AU675" s="226" t="s">
        <v>80</v>
      </c>
      <c r="AY675" s="19" t="s">
        <v>180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9" t="s">
        <v>80</v>
      </c>
      <c r="BK675" s="227">
        <f>ROUND(I675*H675,2)</f>
        <v>0</v>
      </c>
      <c r="BL675" s="19" t="s">
        <v>1193</v>
      </c>
      <c r="BM675" s="226" t="s">
        <v>7145</v>
      </c>
    </row>
    <row r="676" s="2" customFormat="1">
      <c r="A676" s="40"/>
      <c r="B676" s="41"/>
      <c r="C676" s="42"/>
      <c r="D676" s="228" t="s">
        <v>189</v>
      </c>
      <c r="E676" s="42"/>
      <c r="F676" s="229" t="s">
        <v>6759</v>
      </c>
      <c r="G676" s="42"/>
      <c r="H676" s="42"/>
      <c r="I676" s="230"/>
      <c r="J676" s="42"/>
      <c r="K676" s="42"/>
      <c r="L676" s="46"/>
      <c r="M676" s="231"/>
      <c r="N676" s="232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189</v>
      </c>
      <c r="AU676" s="19" t="s">
        <v>80</v>
      </c>
    </row>
    <row r="677" s="2" customFormat="1" ht="24.15" customHeight="1">
      <c r="A677" s="40"/>
      <c r="B677" s="41"/>
      <c r="C677" s="215" t="s">
        <v>3298</v>
      </c>
      <c r="D677" s="215" t="s">
        <v>182</v>
      </c>
      <c r="E677" s="216" t="s">
        <v>6764</v>
      </c>
      <c r="F677" s="217" t="s">
        <v>6765</v>
      </c>
      <c r="G677" s="218" t="s">
        <v>387</v>
      </c>
      <c r="H677" s="219">
        <v>1</v>
      </c>
      <c r="I677" s="220"/>
      <c r="J677" s="221">
        <f>ROUND(I677*H677,2)</f>
        <v>0</v>
      </c>
      <c r="K677" s="217" t="s">
        <v>19</v>
      </c>
      <c r="L677" s="46"/>
      <c r="M677" s="222" t="s">
        <v>19</v>
      </c>
      <c r="N677" s="223" t="s">
        <v>43</v>
      </c>
      <c r="O677" s="86"/>
      <c r="P677" s="224">
        <f>O677*H677</f>
        <v>0</v>
      </c>
      <c r="Q677" s="224">
        <v>0</v>
      </c>
      <c r="R677" s="224">
        <f>Q677*H677</f>
        <v>0</v>
      </c>
      <c r="S677" s="224">
        <v>0</v>
      </c>
      <c r="T677" s="225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26" t="s">
        <v>1193</v>
      </c>
      <c r="AT677" s="226" t="s">
        <v>182</v>
      </c>
      <c r="AU677" s="226" t="s">
        <v>80</v>
      </c>
      <c r="AY677" s="19" t="s">
        <v>180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19" t="s">
        <v>80</v>
      </c>
      <c r="BK677" s="227">
        <f>ROUND(I677*H677,2)</f>
        <v>0</v>
      </c>
      <c r="BL677" s="19" t="s">
        <v>1193</v>
      </c>
      <c r="BM677" s="226" t="s">
        <v>7146</v>
      </c>
    </row>
    <row r="678" s="2" customFormat="1">
      <c r="A678" s="40"/>
      <c r="B678" s="41"/>
      <c r="C678" s="42"/>
      <c r="D678" s="228" t="s">
        <v>189</v>
      </c>
      <c r="E678" s="42"/>
      <c r="F678" s="229" t="s">
        <v>6767</v>
      </c>
      <c r="G678" s="42"/>
      <c r="H678" s="42"/>
      <c r="I678" s="230"/>
      <c r="J678" s="42"/>
      <c r="K678" s="42"/>
      <c r="L678" s="46"/>
      <c r="M678" s="231"/>
      <c r="N678" s="232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189</v>
      </c>
      <c r="AU678" s="19" t="s">
        <v>80</v>
      </c>
    </row>
    <row r="679" s="2" customFormat="1" ht="16.5" customHeight="1">
      <c r="A679" s="40"/>
      <c r="B679" s="41"/>
      <c r="C679" s="215" t="s">
        <v>3321</v>
      </c>
      <c r="D679" s="215" t="s">
        <v>182</v>
      </c>
      <c r="E679" s="216" t="s">
        <v>6772</v>
      </c>
      <c r="F679" s="217" t="s">
        <v>6773</v>
      </c>
      <c r="G679" s="218" t="s">
        <v>235</v>
      </c>
      <c r="H679" s="219">
        <v>0.5</v>
      </c>
      <c r="I679" s="220"/>
      <c r="J679" s="221">
        <f>ROUND(I679*H679,2)</f>
        <v>0</v>
      </c>
      <c r="K679" s="217" t="s">
        <v>19</v>
      </c>
      <c r="L679" s="46"/>
      <c r="M679" s="222" t="s">
        <v>19</v>
      </c>
      <c r="N679" s="223" t="s">
        <v>43</v>
      </c>
      <c r="O679" s="86"/>
      <c r="P679" s="224">
        <f>O679*H679</f>
        <v>0</v>
      </c>
      <c r="Q679" s="224">
        <v>0</v>
      </c>
      <c r="R679" s="224">
        <f>Q679*H679</f>
        <v>0</v>
      </c>
      <c r="S679" s="224">
        <v>0</v>
      </c>
      <c r="T679" s="225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26" t="s">
        <v>1193</v>
      </c>
      <c r="AT679" s="226" t="s">
        <v>182</v>
      </c>
      <c r="AU679" s="226" t="s">
        <v>80</v>
      </c>
      <c r="AY679" s="19" t="s">
        <v>180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19" t="s">
        <v>80</v>
      </c>
      <c r="BK679" s="227">
        <f>ROUND(I679*H679,2)</f>
        <v>0</v>
      </c>
      <c r="BL679" s="19" t="s">
        <v>1193</v>
      </c>
      <c r="BM679" s="226" t="s">
        <v>7147</v>
      </c>
    </row>
    <row r="680" s="2" customFormat="1">
      <c r="A680" s="40"/>
      <c r="B680" s="41"/>
      <c r="C680" s="42"/>
      <c r="D680" s="228" t="s">
        <v>189</v>
      </c>
      <c r="E680" s="42"/>
      <c r="F680" s="229" t="s">
        <v>6773</v>
      </c>
      <c r="G680" s="42"/>
      <c r="H680" s="42"/>
      <c r="I680" s="230"/>
      <c r="J680" s="42"/>
      <c r="K680" s="42"/>
      <c r="L680" s="46"/>
      <c r="M680" s="231"/>
      <c r="N680" s="232"/>
      <c r="O680" s="86"/>
      <c r="P680" s="86"/>
      <c r="Q680" s="86"/>
      <c r="R680" s="86"/>
      <c r="S680" s="86"/>
      <c r="T680" s="87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189</v>
      </c>
      <c r="AU680" s="19" t="s">
        <v>80</v>
      </c>
    </row>
    <row r="681" s="2" customFormat="1" ht="16.5" customHeight="1">
      <c r="A681" s="40"/>
      <c r="B681" s="41"/>
      <c r="C681" s="215" t="s">
        <v>3329</v>
      </c>
      <c r="D681" s="215" t="s">
        <v>182</v>
      </c>
      <c r="E681" s="216" t="s">
        <v>6775</v>
      </c>
      <c r="F681" s="217" t="s">
        <v>6776</v>
      </c>
      <c r="G681" s="218" t="s">
        <v>387</v>
      </c>
      <c r="H681" s="219">
        <v>5</v>
      </c>
      <c r="I681" s="220"/>
      <c r="J681" s="221">
        <f>ROUND(I681*H681,2)</f>
        <v>0</v>
      </c>
      <c r="K681" s="217" t="s">
        <v>19</v>
      </c>
      <c r="L681" s="46"/>
      <c r="M681" s="222" t="s">
        <v>19</v>
      </c>
      <c r="N681" s="223" t="s">
        <v>43</v>
      </c>
      <c r="O681" s="86"/>
      <c r="P681" s="224">
        <f>O681*H681</f>
        <v>0</v>
      </c>
      <c r="Q681" s="224">
        <v>0</v>
      </c>
      <c r="R681" s="224">
        <f>Q681*H681</f>
        <v>0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1193</v>
      </c>
      <c r="AT681" s="226" t="s">
        <v>182</v>
      </c>
      <c r="AU681" s="226" t="s">
        <v>80</v>
      </c>
      <c r="AY681" s="19" t="s">
        <v>180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80</v>
      </c>
      <c r="BK681" s="227">
        <f>ROUND(I681*H681,2)</f>
        <v>0</v>
      </c>
      <c r="BL681" s="19" t="s">
        <v>1193</v>
      </c>
      <c r="BM681" s="226" t="s">
        <v>7148</v>
      </c>
    </row>
    <row r="682" s="2" customFormat="1">
      <c r="A682" s="40"/>
      <c r="B682" s="41"/>
      <c r="C682" s="42"/>
      <c r="D682" s="228" t="s">
        <v>189</v>
      </c>
      <c r="E682" s="42"/>
      <c r="F682" s="229" t="s">
        <v>6776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189</v>
      </c>
      <c r="AU682" s="19" t="s">
        <v>80</v>
      </c>
    </row>
    <row r="683" s="2" customFormat="1" ht="16.5" customHeight="1">
      <c r="A683" s="40"/>
      <c r="B683" s="41"/>
      <c r="C683" s="215" t="s">
        <v>3333</v>
      </c>
      <c r="D683" s="215" t="s">
        <v>182</v>
      </c>
      <c r="E683" s="216" t="s">
        <v>6778</v>
      </c>
      <c r="F683" s="217" t="s">
        <v>6779</v>
      </c>
      <c r="G683" s="218" t="s">
        <v>387</v>
      </c>
      <c r="H683" s="219">
        <v>1</v>
      </c>
      <c r="I683" s="220"/>
      <c r="J683" s="221">
        <f>ROUND(I683*H683,2)</f>
        <v>0</v>
      </c>
      <c r="K683" s="217" t="s">
        <v>19</v>
      </c>
      <c r="L683" s="46"/>
      <c r="M683" s="222" t="s">
        <v>19</v>
      </c>
      <c r="N683" s="223" t="s">
        <v>43</v>
      </c>
      <c r="O683" s="86"/>
      <c r="P683" s="224">
        <f>O683*H683</f>
        <v>0</v>
      </c>
      <c r="Q683" s="224">
        <v>0</v>
      </c>
      <c r="R683" s="224">
        <f>Q683*H683</f>
        <v>0</v>
      </c>
      <c r="S683" s="224">
        <v>0</v>
      </c>
      <c r="T683" s="225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6" t="s">
        <v>1193</v>
      </c>
      <c r="AT683" s="226" t="s">
        <v>182</v>
      </c>
      <c r="AU683" s="226" t="s">
        <v>80</v>
      </c>
      <c r="AY683" s="19" t="s">
        <v>180</v>
      </c>
      <c r="BE683" s="227">
        <f>IF(N683="základní",J683,0)</f>
        <v>0</v>
      </c>
      <c r="BF683" s="227">
        <f>IF(N683="snížená",J683,0)</f>
        <v>0</v>
      </c>
      <c r="BG683" s="227">
        <f>IF(N683="zákl. přenesená",J683,0)</f>
        <v>0</v>
      </c>
      <c r="BH683" s="227">
        <f>IF(N683="sníž. přenesená",J683,0)</f>
        <v>0</v>
      </c>
      <c r="BI683" s="227">
        <f>IF(N683="nulová",J683,0)</f>
        <v>0</v>
      </c>
      <c r="BJ683" s="19" t="s">
        <v>80</v>
      </c>
      <c r="BK683" s="227">
        <f>ROUND(I683*H683,2)</f>
        <v>0</v>
      </c>
      <c r="BL683" s="19" t="s">
        <v>1193</v>
      </c>
      <c r="BM683" s="226" t="s">
        <v>7149</v>
      </c>
    </row>
    <row r="684" s="2" customFormat="1">
      <c r="A684" s="40"/>
      <c r="B684" s="41"/>
      <c r="C684" s="42"/>
      <c r="D684" s="228" t="s">
        <v>189</v>
      </c>
      <c r="E684" s="42"/>
      <c r="F684" s="229" t="s">
        <v>6779</v>
      </c>
      <c r="G684" s="42"/>
      <c r="H684" s="42"/>
      <c r="I684" s="230"/>
      <c r="J684" s="42"/>
      <c r="K684" s="42"/>
      <c r="L684" s="46"/>
      <c r="M684" s="231"/>
      <c r="N684" s="232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189</v>
      </c>
      <c r="AU684" s="19" t="s">
        <v>80</v>
      </c>
    </row>
    <row r="685" s="2" customFormat="1" ht="16.5" customHeight="1">
      <c r="A685" s="40"/>
      <c r="B685" s="41"/>
      <c r="C685" s="215" t="s">
        <v>3339</v>
      </c>
      <c r="D685" s="215" t="s">
        <v>182</v>
      </c>
      <c r="E685" s="216" t="s">
        <v>6781</v>
      </c>
      <c r="F685" s="217" t="s">
        <v>6782</v>
      </c>
      <c r="G685" s="218" t="s">
        <v>3685</v>
      </c>
      <c r="H685" s="219">
        <v>1</v>
      </c>
      <c r="I685" s="220"/>
      <c r="J685" s="221">
        <f>ROUND(I685*H685,2)</f>
        <v>0</v>
      </c>
      <c r="K685" s="217" t="s">
        <v>19</v>
      </c>
      <c r="L685" s="46"/>
      <c r="M685" s="222" t="s">
        <v>19</v>
      </c>
      <c r="N685" s="223" t="s">
        <v>43</v>
      </c>
      <c r="O685" s="86"/>
      <c r="P685" s="224">
        <f>O685*H685</f>
        <v>0</v>
      </c>
      <c r="Q685" s="224">
        <v>0</v>
      </c>
      <c r="R685" s="224">
        <f>Q685*H685</f>
        <v>0</v>
      </c>
      <c r="S685" s="224">
        <v>0</v>
      </c>
      <c r="T685" s="225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6" t="s">
        <v>1193</v>
      </c>
      <c r="AT685" s="226" t="s">
        <v>182</v>
      </c>
      <c r="AU685" s="226" t="s">
        <v>80</v>
      </c>
      <c r="AY685" s="19" t="s">
        <v>180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19" t="s">
        <v>80</v>
      </c>
      <c r="BK685" s="227">
        <f>ROUND(I685*H685,2)</f>
        <v>0</v>
      </c>
      <c r="BL685" s="19" t="s">
        <v>1193</v>
      </c>
      <c r="BM685" s="226" t="s">
        <v>7150</v>
      </c>
    </row>
    <row r="686" s="2" customFormat="1">
      <c r="A686" s="40"/>
      <c r="B686" s="41"/>
      <c r="C686" s="42"/>
      <c r="D686" s="228" t="s">
        <v>189</v>
      </c>
      <c r="E686" s="42"/>
      <c r="F686" s="229" t="s">
        <v>6782</v>
      </c>
      <c r="G686" s="42"/>
      <c r="H686" s="42"/>
      <c r="I686" s="230"/>
      <c r="J686" s="42"/>
      <c r="K686" s="42"/>
      <c r="L686" s="46"/>
      <c r="M686" s="231"/>
      <c r="N686" s="232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189</v>
      </c>
      <c r="AU686" s="19" t="s">
        <v>80</v>
      </c>
    </row>
    <row r="687" s="2" customFormat="1" ht="16.5" customHeight="1">
      <c r="A687" s="40"/>
      <c r="B687" s="41"/>
      <c r="C687" s="215" t="s">
        <v>3273</v>
      </c>
      <c r="D687" s="215" t="s">
        <v>182</v>
      </c>
      <c r="E687" s="216" t="s">
        <v>6818</v>
      </c>
      <c r="F687" s="217" t="s">
        <v>6819</v>
      </c>
      <c r="G687" s="218" t="s">
        <v>387</v>
      </c>
      <c r="H687" s="219">
        <v>5</v>
      </c>
      <c r="I687" s="220"/>
      <c r="J687" s="221">
        <f>ROUND(I687*H687,2)</f>
        <v>0</v>
      </c>
      <c r="K687" s="217" t="s">
        <v>19</v>
      </c>
      <c r="L687" s="46"/>
      <c r="M687" s="222" t="s">
        <v>19</v>
      </c>
      <c r="N687" s="223" t="s">
        <v>43</v>
      </c>
      <c r="O687" s="86"/>
      <c r="P687" s="224">
        <f>O687*H687</f>
        <v>0</v>
      </c>
      <c r="Q687" s="224">
        <v>0</v>
      </c>
      <c r="R687" s="224">
        <f>Q687*H687</f>
        <v>0</v>
      </c>
      <c r="S687" s="224">
        <v>0</v>
      </c>
      <c r="T687" s="225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6" t="s">
        <v>1193</v>
      </c>
      <c r="AT687" s="226" t="s">
        <v>182</v>
      </c>
      <c r="AU687" s="226" t="s">
        <v>80</v>
      </c>
      <c r="AY687" s="19" t="s">
        <v>180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19" t="s">
        <v>80</v>
      </c>
      <c r="BK687" s="227">
        <f>ROUND(I687*H687,2)</f>
        <v>0</v>
      </c>
      <c r="BL687" s="19" t="s">
        <v>1193</v>
      </c>
      <c r="BM687" s="226" t="s">
        <v>7151</v>
      </c>
    </row>
    <row r="688" s="2" customFormat="1">
      <c r="A688" s="40"/>
      <c r="B688" s="41"/>
      <c r="C688" s="42"/>
      <c r="D688" s="228" t="s">
        <v>189</v>
      </c>
      <c r="E688" s="42"/>
      <c r="F688" s="229" t="s">
        <v>6819</v>
      </c>
      <c r="G688" s="42"/>
      <c r="H688" s="42"/>
      <c r="I688" s="230"/>
      <c r="J688" s="42"/>
      <c r="K688" s="42"/>
      <c r="L688" s="46"/>
      <c r="M688" s="231"/>
      <c r="N688" s="232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189</v>
      </c>
      <c r="AU688" s="19" t="s">
        <v>80</v>
      </c>
    </row>
    <row r="689" s="2" customFormat="1" ht="16.5" customHeight="1">
      <c r="A689" s="40"/>
      <c r="B689" s="41"/>
      <c r="C689" s="215" t="s">
        <v>3287</v>
      </c>
      <c r="D689" s="215" t="s">
        <v>182</v>
      </c>
      <c r="E689" s="216" t="s">
        <v>6825</v>
      </c>
      <c r="F689" s="217" t="s">
        <v>6826</v>
      </c>
      <c r="G689" s="218" t="s">
        <v>387</v>
      </c>
      <c r="H689" s="219">
        <v>5</v>
      </c>
      <c r="I689" s="220"/>
      <c r="J689" s="221">
        <f>ROUND(I689*H689,2)</f>
        <v>0</v>
      </c>
      <c r="K689" s="217" t="s">
        <v>19</v>
      </c>
      <c r="L689" s="46"/>
      <c r="M689" s="222" t="s">
        <v>19</v>
      </c>
      <c r="N689" s="223" t="s">
        <v>43</v>
      </c>
      <c r="O689" s="86"/>
      <c r="P689" s="224">
        <f>O689*H689</f>
        <v>0</v>
      </c>
      <c r="Q689" s="224">
        <v>0</v>
      </c>
      <c r="R689" s="224">
        <f>Q689*H689</f>
        <v>0</v>
      </c>
      <c r="S689" s="224">
        <v>0</v>
      </c>
      <c r="T689" s="225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26" t="s">
        <v>1193</v>
      </c>
      <c r="AT689" s="226" t="s">
        <v>182</v>
      </c>
      <c r="AU689" s="226" t="s">
        <v>80</v>
      </c>
      <c r="AY689" s="19" t="s">
        <v>180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19" t="s">
        <v>80</v>
      </c>
      <c r="BK689" s="227">
        <f>ROUND(I689*H689,2)</f>
        <v>0</v>
      </c>
      <c r="BL689" s="19" t="s">
        <v>1193</v>
      </c>
      <c r="BM689" s="226" t="s">
        <v>7152</v>
      </c>
    </row>
    <row r="690" s="2" customFormat="1">
      <c r="A690" s="40"/>
      <c r="B690" s="41"/>
      <c r="C690" s="42"/>
      <c r="D690" s="228" t="s">
        <v>189</v>
      </c>
      <c r="E690" s="42"/>
      <c r="F690" s="229" t="s">
        <v>6828</v>
      </c>
      <c r="G690" s="42"/>
      <c r="H690" s="42"/>
      <c r="I690" s="230"/>
      <c r="J690" s="42"/>
      <c r="K690" s="42"/>
      <c r="L690" s="46"/>
      <c r="M690" s="231"/>
      <c r="N690" s="232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189</v>
      </c>
      <c r="AU690" s="19" t="s">
        <v>80</v>
      </c>
    </row>
    <row r="691" s="2" customFormat="1" ht="24.15" customHeight="1">
      <c r="A691" s="40"/>
      <c r="B691" s="41"/>
      <c r="C691" s="215" t="s">
        <v>3309</v>
      </c>
      <c r="D691" s="215" t="s">
        <v>182</v>
      </c>
      <c r="E691" s="216" t="s">
        <v>6829</v>
      </c>
      <c r="F691" s="217" t="s">
        <v>6830</v>
      </c>
      <c r="G691" s="218" t="s">
        <v>387</v>
      </c>
      <c r="H691" s="219">
        <v>1</v>
      </c>
      <c r="I691" s="220"/>
      <c r="J691" s="221">
        <f>ROUND(I691*H691,2)</f>
        <v>0</v>
      </c>
      <c r="K691" s="217" t="s">
        <v>19</v>
      </c>
      <c r="L691" s="46"/>
      <c r="M691" s="222" t="s">
        <v>19</v>
      </c>
      <c r="N691" s="223" t="s">
        <v>43</v>
      </c>
      <c r="O691" s="86"/>
      <c r="P691" s="224">
        <f>O691*H691</f>
        <v>0</v>
      </c>
      <c r="Q691" s="224">
        <v>0</v>
      </c>
      <c r="R691" s="224">
        <f>Q691*H691</f>
        <v>0</v>
      </c>
      <c r="S691" s="224">
        <v>0</v>
      </c>
      <c r="T691" s="225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6" t="s">
        <v>1193</v>
      </c>
      <c r="AT691" s="226" t="s">
        <v>182</v>
      </c>
      <c r="AU691" s="226" t="s">
        <v>80</v>
      </c>
      <c r="AY691" s="19" t="s">
        <v>180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19" t="s">
        <v>80</v>
      </c>
      <c r="BK691" s="227">
        <f>ROUND(I691*H691,2)</f>
        <v>0</v>
      </c>
      <c r="BL691" s="19" t="s">
        <v>1193</v>
      </c>
      <c r="BM691" s="226" t="s">
        <v>7153</v>
      </c>
    </row>
    <row r="692" s="2" customFormat="1">
      <c r="A692" s="40"/>
      <c r="B692" s="41"/>
      <c r="C692" s="42"/>
      <c r="D692" s="228" t="s">
        <v>189</v>
      </c>
      <c r="E692" s="42"/>
      <c r="F692" s="229" t="s">
        <v>6832</v>
      </c>
      <c r="G692" s="42"/>
      <c r="H692" s="42"/>
      <c r="I692" s="230"/>
      <c r="J692" s="42"/>
      <c r="K692" s="42"/>
      <c r="L692" s="46"/>
      <c r="M692" s="231"/>
      <c r="N692" s="232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189</v>
      </c>
      <c r="AU692" s="19" t="s">
        <v>80</v>
      </c>
    </row>
    <row r="693" s="2" customFormat="1" ht="16.5" customHeight="1">
      <c r="A693" s="40"/>
      <c r="B693" s="41"/>
      <c r="C693" s="215" t="s">
        <v>3251</v>
      </c>
      <c r="D693" s="215" t="s">
        <v>182</v>
      </c>
      <c r="E693" s="216" t="s">
        <v>7020</v>
      </c>
      <c r="F693" s="217" t="s">
        <v>7021</v>
      </c>
      <c r="G693" s="218" t="s">
        <v>387</v>
      </c>
      <c r="H693" s="219">
        <v>1</v>
      </c>
      <c r="I693" s="220"/>
      <c r="J693" s="221">
        <f>ROUND(I693*H693,2)</f>
        <v>0</v>
      </c>
      <c r="K693" s="217" t="s">
        <v>19</v>
      </c>
      <c r="L693" s="46"/>
      <c r="M693" s="222" t="s">
        <v>19</v>
      </c>
      <c r="N693" s="223" t="s">
        <v>43</v>
      </c>
      <c r="O693" s="86"/>
      <c r="P693" s="224">
        <f>O693*H693</f>
        <v>0</v>
      </c>
      <c r="Q693" s="224">
        <v>0</v>
      </c>
      <c r="R693" s="224">
        <f>Q693*H693</f>
        <v>0</v>
      </c>
      <c r="S693" s="224">
        <v>0</v>
      </c>
      <c r="T693" s="225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26" t="s">
        <v>1193</v>
      </c>
      <c r="AT693" s="226" t="s">
        <v>182</v>
      </c>
      <c r="AU693" s="226" t="s">
        <v>80</v>
      </c>
      <c r="AY693" s="19" t="s">
        <v>180</v>
      </c>
      <c r="BE693" s="227">
        <f>IF(N693="základní",J693,0)</f>
        <v>0</v>
      </c>
      <c r="BF693" s="227">
        <f>IF(N693="snížená",J693,0)</f>
        <v>0</v>
      </c>
      <c r="BG693" s="227">
        <f>IF(N693="zákl. přenesená",J693,0)</f>
        <v>0</v>
      </c>
      <c r="BH693" s="227">
        <f>IF(N693="sníž. přenesená",J693,0)</f>
        <v>0</v>
      </c>
      <c r="BI693" s="227">
        <f>IF(N693="nulová",J693,0)</f>
        <v>0</v>
      </c>
      <c r="BJ693" s="19" t="s">
        <v>80</v>
      </c>
      <c r="BK693" s="227">
        <f>ROUND(I693*H693,2)</f>
        <v>0</v>
      </c>
      <c r="BL693" s="19" t="s">
        <v>1193</v>
      </c>
      <c r="BM693" s="226" t="s">
        <v>7154</v>
      </c>
    </row>
    <row r="694" s="2" customFormat="1">
      <c r="A694" s="40"/>
      <c r="B694" s="41"/>
      <c r="C694" s="42"/>
      <c r="D694" s="228" t="s">
        <v>189</v>
      </c>
      <c r="E694" s="42"/>
      <c r="F694" s="229" t="s">
        <v>7021</v>
      </c>
      <c r="G694" s="42"/>
      <c r="H694" s="42"/>
      <c r="I694" s="230"/>
      <c r="J694" s="42"/>
      <c r="K694" s="42"/>
      <c r="L694" s="46"/>
      <c r="M694" s="231"/>
      <c r="N694" s="232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189</v>
      </c>
      <c r="AU694" s="19" t="s">
        <v>80</v>
      </c>
    </row>
    <row r="695" s="2" customFormat="1" ht="16.5" customHeight="1">
      <c r="A695" s="40"/>
      <c r="B695" s="41"/>
      <c r="C695" s="215" t="s">
        <v>3260</v>
      </c>
      <c r="D695" s="215" t="s">
        <v>182</v>
      </c>
      <c r="E695" s="216" t="s">
        <v>7023</v>
      </c>
      <c r="F695" s="217" t="s">
        <v>7024</v>
      </c>
      <c r="G695" s="218" t="s">
        <v>387</v>
      </c>
      <c r="H695" s="219">
        <v>1</v>
      </c>
      <c r="I695" s="220"/>
      <c r="J695" s="221">
        <f>ROUND(I695*H695,2)</f>
        <v>0</v>
      </c>
      <c r="K695" s="217" t="s">
        <v>19</v>
      </c>
      <c r="L695" s="46"/>
      <c r="M695" s="222" t="s">
        <v>19</v>
      </c>
      <c r="N695" s="223" t="s">
        <v>43</v>
      </c>
      <c r="O695" s="86"/>
      <c r="P695" s="224">
        <f>O695*H695</f>
        <v>0</v>
      </c>
      <c r="Q695" s="224">
        <v>0</v>
      </c>
      <c r="R695" s="224">
        <f>Q695*H695</f>
        <v>0</v>
      </c>
      <c r="S695" s="224">
        <v>0</v>
      </c>
      <c r="T695" s="225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26" t="s">
        <v>1193</v>
      </c>
      <c r="AT695" s="226" t="s">
        <v>182</v>
      </c>
      <c r="AU695" s="226" t="s">
        <v>80</v>
      </c>
      <c r="AY695" s="19" t="s">
        <v>180</v>
      </c>
      <c r="BE695" s="227">
        <f>IF(N695="základní",J695,0)</f>
        <v>0</v>
      </c>
      <c r="BF695" s="227">
        <f>IF(N695="snížená",J695,0)</f>
        <v>0</v>
      </c>
      <c r="BG695" s="227">
        <f>IF(N695="zákl. přenesená",J695,0)</f>
        <v>0</v>
      </c>
      <c r="BH695" s="227">
        <f>IF(N695="sníž. přenesená",J695,0)</f>
        <v>0</v>
      </c>
      <c r="BI695" s="227">
        <f>IF(N695="nulová",J695,0)</f>
        <v>0</v>
      </c>
      <c r="BJ695" s="19" t="s">
        <v>80</v>
      </c>
      <c r="BK695" s="227">
        <f>ROUND(I695*H695,2)</f>
        <v>0</v>
      </c>
      <c r="BL695" s="19" t="s">
        <v>1193</v>
      </c>
      <c r="BM695" s="226" t="s">
        <v>7155</v>
      </c>
    </row>
    <row r="696" s="2" customFormat="1">
      <c r="A696" s="40"/>
      <c r="B696" s="41"/>
      <c r="C696" s="42"/>
      <c r="D696" s="228" t="s">
        <v>189</v>
      </c>
      <c r="E696" s="42"/>
      <c r="F696" s="229" t="s">
        <v>7026</v>
      </c>
      <c r="G696" s="42"/>
      <c r="H696" s="42"/>
      <c r="I696" s="230"/>
      <c r="J696" s="42"/>
      <c r="K696" s="42"/>
      <c r="L696" s="46"/>
      <c r="M696" s="231"/>
      <c r="N696" s="232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189</v>
      </c>
      <c r="AU696" s="19" t="s">
        <v>80</v>
      </c>
    </row>
    <row r="697" s="2" customFormat="1" ht="16.5" customHeight="1">
      <c r="A697" s="40"/>
      <c r="B697" s="41"/>
      <c r="C697" s="215" t="s">
        <v>3344</v>
      </c>
      <c r="D697" s="215" t="s">
        <v>182</v>
      </c>
      <c r="E697" s="216" t="s">
        <v>7156</v>
      </c>
      <c r="F697" s="217" t="s">
        <v>6785</v>
      </c>
      <c r="G697" s="218" t="s">
        <v>3347</v>
      </c>
      <c r="H697" s="293"/>
      <c r="I697" s="220"/>
      <c r="J697" s="221">
        <f>ROUND(I697*H697,2)</f>
        <v>0</v>
      </c>
      <c r="K697" s="217" t="s">
        <v>19</v>
      </c>
      <c r="L697" s="46"/>
      <c r="M697" s="222" t="s">
        <v>19</v>
      </c>
      <c r="N697" s="223" t="s">
        <v>43</v>
      </c>
      <c r="O697" s="86"/>
      <c r="P697" s="224">
        <f>O697*H697</f>
        <v>0</v>
      </c>
      <c r="Q697" s="224">
        <v>0</v>
      </c>
      <c r="R697" s="224">
        <f>Q697*H697</f>
        <v>0</v>
      </c>
      <c r="S697" s="224">
        <v>0</v>
      </c>
      <c r="T697" s="225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26" t="s">
        <v>1193</v>
      </c>
      <c r="AT697" s="226" t="s">
        <v>182</v>
      </c>
      <c r="AU697" s="226" t="s">
        <v>80</v>
      </c>
      <c r="AY697" s="19" t="s">
        <v>180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19" t="s">
        <v>80</v>
      </c>
      <c r="BK697" s="227">
        <f>ROUND(I697*H697,2)</f>
        <v>0</v>
      </c>
      <c r="BL697" s="19" t="s">
        <v>1193</v>
      </c>
      <c r="BM697" s="226" t="s">
        <v>7157</v>
      </c>
    </row>
    <row r="698" s="2" customFormat="1">
      <c r="A698" s="40"/>
      <c r="B698" s="41"/>
      <c r="C698" s="42"/>
      <c r="D698" s="228" t="s">
        <v>189</v>
      </c>
      <c r="E698" s="42"/>
      <c r="F698" s="229" t="s">
        <v>6785</v>
      </c>
      <c r="G698" s="42"/>
      <c r="H698" s="42"/>
      <c r="I698" s="230"/>
      <c r="J698" s="42"/>
      <c r="K698" s="42"/>
      <c r="L698" s="46"/>
      <c r="M698" s="231"/>
      <c r="N698" s="232"/>
      <c r="O698" s="86"/>
      <c r="P698" s="86"/>
      <c r="Q698" s="86"/>
      <c r="R698" s="86"/>
      <c r="S698" s="86"/>
      <c r="T698" s="87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189</v>
      </c>
      <c r="AU698" s="19" t="s">
        <v>80</v>
      </c>
    </row>
    <row r="699" s="12" customFormat="1" ht="25.92" customHeight="1">
      <c r="A699" s="12"/>
      <c r="B699" s="199"/>
      <c r="C699" s="200"/>
      <c r="D699" s="201" t="s">
        <v>71</v>
      </c>
      <c r="E699" s="202" t="s">
        <v>6662</v>
      </c>
      <c r="F699" s="202" t="s">
        <v>7158</v>
      </c>
      <c r="G699" s="200"/>
      <c r="H699" s="200"/>
      <c r="I699" s="203"/>
      <c r="J699" s="204">
        <f>BK699</f>
        <v>0</v>
      </c>
      <c r="K699" s="200"/>
      <c r="L699" s="205"/>
      <c r="M699" s="206"/>
      <c r="N699" s="207"/>
      <c r="O699" s="207"/>
      <c r="P699" s="208">
        <f>SUM(P700:P719)</f>
        <v>0</v>
      </c>
      <c r="Q699" s="207"/>
      <c r="R699" s="208">
        <f>SUM(R700:R719)</f>
        <v>0</v>
      </c>
      <c r="S699" s="207"/>
      <c r="T699" s="209">
        <f>SUM(T700:T719)</f>
        <v>0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210" t="s">
        <v>80</v>
      </c>
      <c r="AT699" s="211" t="s">
        <v>71</v>
      </c>
      <c r="AU699" s="211" t="s">
        <v>72</v>
      </c>
      <c r="AY699" s="210" t="s">
        <v>180</v>
      </c>
      <c r="BK699" s="212">
        <f>SUM(BK700:BK719)</f>
        <v>0</v>
      </c>
    </row>
    <row r="700" s="2" customFormat="1" ht="16.5" customHeight="1">
      <c r="A700" s="40"/>
      <c r="B700" s="41"/>
      <c r="C700" s="215" t="s">
        <v>3121</v>
      </c>
      <c r="D700" s="215" t="s">
        <v>182</v>
      </c>
      <c r="E700" s="216" t="s">
        <v>6746</v>
      </c>
      <c r="F700" s="217" t="s">
        <v>6747</v>
      </c>
      <c r="G700" s="218" t="s">
        <v>387</v>
      </c>
      <c r="H700" s="219">
        <v>1</v>
      </c>
      <c r="I700" s="220"/>
      <c r="J700" s="221">
        <f>ROUND(I700*H700,2)</f>
        <v>0</v>
      </c>
      <c r="K700" s="217" t="s">
        <v>19</v>
      </c>
      <c r="L700" s="46"/>
      <c r="M700" s="222" t="s">
        <v>19</v>
      </c>
      <c r="N700" s="223" t="s">
        <v>43</v>
      </c>
      <c r="O700" s="86"/>
      <c r="P700" s="224">
        <f>O700*H700</f>
        <v>0</v>
      </c>
      <c r="Q700" s="224">
        <v>0</v>
      </c>
      <c r="R700" s="224">
        <f>Q700*H700</f>
        <v>0</v>
      </c>
      <c r="S700" s="224">
        <v>0</v>
      </c>
      <c r="T700" s="225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26" t="s">
        <v>1193</v>
      </c>
      <c r="AT700" s="226" t="s">
        <v>182</v>
      </c>
      <c r="AU700" s="226" t="s">
        <v>80</v>
      </c>
      <c r="AY700" s="19" t="s">
        <v>180</v>
      </c>
      <c r="BE700" s="227">
        <f>IF(N700="základní",J700,0)</f>
        <v>0</v>
      </c>
      <c r="BF700" s="227">
        <f>IF(N700="snížená",J700,0)</f>
        <v>0</v>
      </c>
      <c r="BG700" s="227">
        <f>IF(N700="zákl. přenesená",J700,0)</f>
        <v>0</v>
      </c>
      <c r="BH700" s="227">
        <f>IF(N700="sníž. přenesená",J700,0)</f>
        <v>0</v>
      </c>
      <c r="BI700" s="227">
        <f>IF(N700="nulová",J700,0)</f>
        <v>0</v>
      </c>
      <c r="BJ700" s="19" t="s">
        <v>80</v>
      </c>
      <c r="BK700" s="227">
        <f>ROUND(I700*H700,2)</f>
        <v>0</v>
      </c>
      <c r="BL700" s="19" t="s">
        <v>1193</v>
      </c>
      <c r="BM700" s="226" t="s">
        <v>7159</v>
      </c>
    </row>
    <row r="701" s="2" customFormat="1">
      <c r="A701" s="40"/>
      <c r="B701" s="41"/>
      <c r="C701" s="42"/>
      <c r="D701" s="228" t="s">
        <v>189</v>
      </c>
      <c r="E701" s="42"/>
      <c r="F701" s="229" t="s">
        <v>6747</v>
      </c>
      <c r="G701" s="42"/>
      <c r="H701" s="42"/>
      <c r="I701" s="230"/>
      <c r="J701" s="42"/>
      <c r="K701" s="42"/>
      <c r="L701" s="46"/>
      <c r="M701" s="231"/>
      <c r="N701" s="232"/>
      <c r="O701" s="86"/>
      <c r="P701" s="86"/>
      <c r="Q701" s="86"/>
      <c r="R701" s="86"/>
      <c r="S701" s="86"/>
      <c r="T701" s="87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T701" s="19" t="s">
        <v>189</v>
      </c>
      <c r="AU701" s="19" t="s">
        <v>80</v>
      </c>
    </row>
    <row r="702" s="2" customFormat="1" ht="16.5" customHeight="1">
      <c r="A702" s="40"/>
      <c r="B702" s="41"/>
      <c r="C702" s="215" t="s">
        <v>3125</v>
      </c>
      <c r="D702" s="215" t="s">
        <v>182</v>
      </c>
      <c r="E702" s="216" t="s">
        <v>6749</v>
      </c>
      <c r="F702" s="217" t="s">
        <v>6750</v>
      </c>
      <c r="G702" s="218" t="s">
        <v>387</v>
      </c>
      <c r="H702" s="219">
        <v>1</v>
      </c>
      <c r="I702" s="220"/>
      <c r="J702" s="221">
        <f>ROUND(I702*H702,2)</f>
        <v>0</v>
      </c>
      <c r="K702" s="217" t="s">
        <v>19</v>
      </c>
      <c r="L702" s="46"/>
      <c r="M702" s="222" t="s">
        <v>19</v>
      </c>
      <c r="N702" s="223" t="s">
        <v>43</v>
      </c>
      <c r="O702" s="86"/>
      <c r="P702" s="224">
        <f>O702*H702</f>
        <v>0</v>
      </c>
      <c r="Q702" s="224">
        <v>0</v>
      </c>
      <c r="R702" s="224">
        <f>Q702*H702</f>
        <v>0</v>
      </c>
      <c r="S702" s="224">
        <v>0</v>
      </c>
      <c r="T702" s="225">
        <f>S702*H702</f>
        <v>0</v>
      </c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R702" s="226" t="s">
        <v>1193</v>
      </c>
      <c r="AT702" s="226" t="s">
        <v>182</v>
      </c>
      <c r="AU702" s="226" t="s">
        <v>80</v>
      </c>
      <c r="AY702" s="19" t="s">
        <v>180</v>
      </c>
      <c r="BE702" s="227">
        <f>IF(N702="základní",J702,0)</f>
        <v>0</v>
      </c>
      <c r="BF702" s="227">
        <f>IF(N702="snížená",J702,0)</f>
        <v>0</v>
      </c>
      <c r="BG702" s="227">
        <f>IF(N702="zákl. přenesená",J702,0)</f>
        <v>0</v>
      </c>
      <c r="BH702" s="227">
        <f>IF(N702="sníž. přenesená",J702,0)</f>
        <v>0</v>
      </c>
      <c r="BI702" s="227">
        <f>IF(N702="nulová",J702,0)</f>
        <v>0</v>
      </c>
      <c r="BJ702" s="19" t="s">
        <v>80</v>
      </c>
      <c r="BK702" s="227">
        <f>ROUND(I702*H702,2)</f>
        <v>0</v>
      </c>
      <c r="BL702" s="19" t="s">
        <v>1193</v>
      </c>
      <c r="BM702" s="226" t="s">
        <v>7160</v>
      </c>
    </row>
    <row r="703" s="2" customFormat="1">
      <c r="A703" s="40"/>
      <c r="B703" s="41"/>
      <c r="C703" s="42"/>
      <c r="D703" s="228" t="s">
        <v>189</v>
      </c>
      <c r="E703" s="42"/>
      <c r="F703" s="229" t="s">
        <v>6752</v>
      </c>
      <c r="G703" s="42"/>
      <c r="H703" s="42"/>
      <c r="I703" s="230"/>
      <c r="J703" s="42"/>
      <c r="K703" s="42"/>
      <c r="L703" s="46"/>
      <c r="M703" s="231"/>
      <c r="N703" s="232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189</v>
      </c>
      <c r="AU703" s="19" t="s">
        <v>80</v>
      </c>
    </row>
    <row r="704" s="2" customFormat="1" ht="16.5" customHeight="1">
      <c r="A704" s="40"/>
      <c r="B704" s="41"/>
      <c r="C704" s="215" t="s">
        <v>3146</v>
      </c>
      <c r="D704" s="215" t="s">
        <v>182</v>
      </c>
      <c r="E704" s="216" t="s">
        <v>6756</v>
      </c>
      <c r="F704" s="217" t="s">
        <v>6757</v>
      </c>
      <c r="G704" s="218" t="s">
        <v>387</v>
      </c>
      <c r="H704" s="219">
        <v>1</v>
      </c>
      <c r="I704" s="220"/>
      <c r="J704" s="221">
        <f>ROUND(I704*H704,2)</f>
        <v>0</v>
      </c>
      <c r="K704" s="217" t="s">
        <v>19</v>
      </c>
      <c r="L704" s="46"/>
      <c r="M704" s="222" t="s">
        <v>19</v>
      </c>
      <c r="N704" s="223" t="s">
        <v>43</v>
      </c>
      <c r="O704" s="86"/>
      <c r="P704" s="224">
        <f>O704*H704</f>
        <v>0</v>
      </c>
      <c r="Q704" s="224">
        <v>0</v>
      </c>
      <c r="R704" s="224">
        <f>Q704*H704</f>
        <v>0</v>
      </c>
      <c r="S704" s="224">
        <v>0</v>
      </c>
      <c r="T704" s="225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26" t="s">
        <v>1193</v>
      </c>
      <c r="AT704" s="226" t="s">
        <v>182</v>
      </c>
      <c r="AU704" s="226" t="s">
        <v>80</v>
      </c>
      <c r="AY704" s="19" t="s">
        <v>180</v>
      </c>
      <c r="BE704" s="227">
        <f>IF(N704="základní",J704,0)</f>
        <v>0</v>
      </c>
      <c r="BF704" s="227">
        <f>IF(N704="snížená",J704,0)</f>
        <v>0</v>
      </c>
      <c r="BG704" s="227">
        <f>IF(N704="zákl. přenesená",J704,0)</f>
        <v>0</v>
      </c>
      <c r="BH704" s="227">
        <f>IF(N704="sníž. přenesená",J704,0)</f>
        <v>0</v>
      </c>
      <c r="BI704" s="227">
        <f>IF(N704="nulová",J704,0)</f>
        <v>0</v>
      </c>
      <c r="BJ704" s="19" t="s">
        <v>80</v>
      </c>
      <c r="BK704" s="227">
        <f>ROUND(I704*H704,2)</f>
        <v>0</v>
      </c>
      <c r="BL704" s="19" t="s">
        <v>1193</v>
      </c>
      <c r="BM704" s="226" t="s">
        <v>7161</v>
      </c>
    </row>
    <row r="705" s="2" customFormat="1">
      <c r="A705" s="40"/>
      <c r="B705" s="41"/>
      <c r="C705" s="42"/>
      <c r="D705" s="228" t="s">
        <v>189</v>
      </c>
      <c r="E705" s="42"/>
      <c r="F705" s="229" t="s">
        <v>6759</v>
      </c>
      <c r="G705" s="42"/>
      <c r="H705" s="42"/>
      <c r="I705" s="230"/>
      <c r="J705" s="42"/>
      <c r="K705" s="42"/>
      <c r="L705" s="46"/>
      <c r="M705" s="231"/>
      <c r="N705" s="232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189</v>
      </c>
      <c r="AU705" s="19" t="s">
        <v>80</v>
      </c>
    </row>
    <row r="706" s="2" customFormat="1" ht="16.5" customHeight="1">
      <c r="A706" s="40"/>
      <c r="B706" s="41"/>
      <c r="C706" s="215" t="s">
        <v>3152</v>
      </c>
      <c r="D706" s="215" t="s">
        <v>182</v>
      </c>
      <c r="E706" s="216" t="s">
        <v>6760</v>
      </c>
      <c r="F706" s="217" t="s">
        <v>6761</v>
      </c>
      <c r="G706" s="218" t="s">
        <v>387</v>
      </c>
      <c r="H706" s="219">
        <v>3</v>
      </c>
      <c r="I706" s="220"/>
      <c r="J706" s="221">
        <f>ROUND(I706*H706,2)</f>
        <v>0</v>
      </c>
      <c r="K706" s="217" t="s">
        <v>19</v>
      </c>
      <c r="L706" s="46"/>
      <c r="M706" s="222" t="s">
        <v>19</v>
      </c>
      <c r="N706" s="223" t="s">
        <v>43</v>
      </c>
      <c r="O706" s="86"/>
      <c r="P706" s="224">
        <f>O706*H706</f>
        <v>0</v>
      </c>
      <c r="Q706" s="224">
        <v>0</v>
      </c>
      <c r="R706" s="224">
        <f>Q706*H706</f>
        <v>0</v>
      </c>
      <c r="S706" s="224">
        <v>0</v>
      </c>
      <c r="T706" s="225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26" t="s">
        <v>1193</v>
      </c>
      <c r="AT706" s="226" t="s">
        <v>182</v>
      </c>
      <c r="AU706" s="226" t="s">
        <v>80</v>
      </c>
      <c r="AY706" s="19" t="s">
        <v>180</v>
      </c>
      <c r="BE706" s="227">
        <f>IF(N706="základní",J706,0)</f>
        <v>0</v>
      </c>
      <c r="BF706" s="227">
        <f>IF(N706="snížená",J706,0)</f>
        <v>0</v>
      </c>
      <c r="BG706" s="227">
        <f>IF(N706="zákl. přenesená",J706,0)</f>
        <v>0</v>
      </c>
      <c r="BH706" s="227">
        <f>IF(N706="sníž. přenesená",J706,0)</f>
        <v>0</v>
      </c>
      <c r="BI706" s="227">
        <f>IF(N706="nulová",J706,0)</f>
        <v>0</v>
      </c>
      <c r="BJ706" s="19" t="s">
        <v>80</v>
      </c>
      <c r="BK706" s="227">
        <f>ROUND(I706*H706,2)</f>
        <v>0</v>
      </c>
      <c r="BL706" s="19" t="s">
        <v>1193</v>
      </c>
      <c r="BM706" s="226" t="s">
        <v>7162</v>
      </c>
    </row>
    <row r="707" s="2" customFormat="1">
      <c r="A707" s="40"/>
      <c r="B707" s="41"/>
      <c r="C707" s="42"/>
      <c r="D707" s="228" t="s">
        <v>189</v>
      </c>
      <c r="E707" s="42"/>
      <c r="F707" s="229" t="s">
        <v>6763</v>
      </c>
      <c r="G707" s="42"/>
      <c r="H707" s="42"/>
      <c r="I707" s="230"/>
      <c r="J707" s="42"/>
      <c r="K707" s="42"/>
      <c r="L707" s="46"/>
      <c r="M707" s="231"/>
      <c r="N707" s="232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189</v>
      </c>
      <c r="AU707" s="19" t="s">
        <v>80</v>
      </c>
    </row>
    <row r="708" s="2" customFormat="1" ht="24.15" customHeight="1">
      <c r="A708" s="40"/>
      <c r="B708" s="41"/>
      <c r="C708" s="215" t="s">
        <v>3158</v>
      </c>
      <c r="D708" s="215" t="s">
        <v>182</v>
      </c>
      <c r="E708" s="216" t="s">
        <v>6764</v>
      </c>
      <c r="F708" s="217" t="s">
        <v>6765</v>
      </c>
      <c r="G708" s="218" t="s">
        <v>387</v>
      </c>
      <c r="H708" s="219">
        <v>1</v>
      </c>
      <c r="I708" s="220"/>
      <c r="J708" s="221">
        <f>ROUND(I708*H708,2)</f>
        <v>0</v>
      </c>
      <c r="K708" s="217" t="s">
        <v>19</v>
      </c>
      <c r="L708" s="46"/>
      <c r="M708" s="222" t="s">
        <v>19</v>
      </c>
      <c r="N708" s="223" t="s">
        <v>43</v>
      </c>
      <c r="O708" s="86"/>
      <c r="P708" s="224">
        <f>O708*H708</f>
        <v>0</v>
      </c>
      <c r="Q708" s="224">
        <v>0</v>
      </c>
      <c r="R708" s="224">
        <f>Q708*H708</f>
        <v>0</v>
      </c>
      <c r="S708" s="224">
        <v>0</v>
      </c>
      <c r="T708" s="225">
        <f>S708*H708</f>
        <v>0</v>
      </c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R708" s="226" t="s">
        <v>1193</v>
      </c>
      <c r="AT708" s="226" t="s">
        <v>182</v>
      </c>
      <c r="AU708" s="226" t="s">
        <v>80</v>
      </c>
      <c r="AY708" s="19" t="s">
        <v>180</v>
      </c>
      <c r="BE708" s="227">
        <f>IF(N708="základní",J708,0)</f>
        <v>0</v>
      </c>
      <c r="BF708" s="227">
        <f>IF(N708="snížená",J708,0)</f>
        <v>0</v>
      </c>
      <c r="BG708" s="227">
        <f>IF(N708="zákl. přenesená",J708,0)</f>
        <v>0</v>
      </c>
      <c r="BH708" s="227">
        <f>IF(N708="sníž. přenesená",J708,0)</f>
        <v>0</v>
      </c>
      <c r="BI708" s="227">
        <f>IF(N708="nulová",J708,0)</f>
        <v>0</v>
      </c>
      <c r="BJ708" s="19" t="s">
        <v>80</v>
      </c>
      <c r="BK708" s="227">
        <f>ROUND(I708*H708,2)</f>
        <v>0</v>
      </c>
      <c r="BL708" s="19" t="s">
        <v>1193</v>
      </c>
      <c r="BM708" s="226" t="s">
        <v>7163</v>
      </c>
    </row>
    <row r="709" s="2" customFormat="1">
      <c r="A709" s="40"/>
      <c r="B709" s="41"/>
      <c r="C709" s="42"/>
      <c r="D709" s="228" t="s">
        <v>189</v>
      </c>
      <c r="E709" s="42"/>
      <c r="F709" s="229" t="s">
        <v>6767</v>
      </c>
      <c r="G709" s="42"/>
      <c r="H709" s="42"/>
      <c r="I709" s="230"/>
      <c r="J709" s="42"/>
      <c r="K709" s="42"/>
      <c r="L709" s="46"/>
      <c r="M709" s="231"/>
      <c r="N709" s="232"/>
      <c r="O709" s="86"/>
      <c r="P709" s="86"/>
      <c r="Q709" s="86"/>
      <c r="R709" s="86"/>
      <c r="S709" s="86"/>
      <c r="T709" s="87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T709" s="19" t="s">
        <v>189</v>
      </c>
      <c r="AU709" s="19" t="s">
        <v>80</v>
      </c>
    </row>
    <row r="710" s="2" customFormat="1" ht="16.5" customHeight="1">
      <c r="A710" s="40"/>
      <c r="B710" s="41"/>
      <c r="C710" s="215" t="s">
        <v>3168</v>
      </c>
      <c r="D710" s="215" t="s">
        <v>182</v>
      </c>
      <c r="E710" s="216" t="s">
        <v>6768</v>
      </c>
      <c r="F710" s="217" t="s">
        <v>6769</v>
      </c>
      <c r="G710" s="218" t="s">
        <v>387</v>
      </c>
      <c r="H710" s="219">
        <v>1</v>
      </c>
      <c r="I710" s="220"/>
      <c r="J710" s="221">
        <f>ROUND(I710*H710,2)</f>
        <v>0</v>
      </c>
      <c r="K710" s="217" t="s">
        <v>19</v>
      </c>
      <c r="L710" s="46"/>
      <c r="M710" s="222" t="s">
        <v>19</v>
      </c>
      <c r="N710" s="223" t="s">
        <v>43</v>
      </c>
      <c r="O710" s="86"/>
      <c r="P710" s="224">
        <f>O710*H710</f>
        <v>0</v>
      </c>
      <c r="Q710" s="224">
        <v>0</v>
      </c>
      <c r="R710" s="224">
        <f>Q710*H710</f>
        <v>0</v>
      </c>
      <c r="S710" s="224">
        <v>0</v>
      </c>
      <c r="T710" s="225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6" t="s">
        <v>1193</v>
      </c>
      <c r="AT710" s="226" t="s">
        <v>182</v>
      </c>
      <c r="AU710" s="226" t="s">
        <v>80</v>
      </c>
      <c r="AY710" s="19" t="s">
        <v>180</v>
      </c>
      <c r="BE710" s="227">
        <f>IF(N710="základní",J710,0)</f>
        <v>0</v>
      </c>
      <c r="BF710" s="227">
        <f>IF(N710="snížená",J710,0)</f>
        <v>0</v>
      </c>
      <c r="BG710" s="227">
        <f>IF(N710="zákl. přenesená",J710,0)</f>
        <v>0</v>
      </c>
      <c r="BH710" s="227">
        <f>IF(N710="sníž. přenesená",J710,0)</f>
        <v>0</v>
      </c>
      <c r="BI710" s="227">
        <f>IF(N710="nulová",J710,0)</f>
        <v>0</v>
      </c>
      <c r="BJ710" s="19" t="s">
        <v>80</v>
      </c>
      <c r="BK710" s="227">
        <f>ROUND(I710*H710,2)</f>
        <v>0</v>
      </c>
      <c r="BL710" s="19" t="s">
        <v>1193</v>
      </c>
      <c r="BM710" s="226" t="s">
        <v>7164</v>
      </c>
    </row>
    <row r="711" s="2" customFormat="1">
      <c r="A711" s="40"/>
      <c r="B711" s="41"/>
      <c r="C711" s="42"/>
      <c r="D711" s="228" t="s">
        <v>189</v>
      </c>
      <c r="E711" s="42"/>
      <c r="F711" s="229" t="s">
        <v>6771</v>
      </c>
      <c r="G711" s="42"/>
      <c r="H711" s="42"/>
      <c r="I711" s="230"/>
      <c r="J711" s="42"/>
      <c r="K711" s="42"/>
      <c r="L711" s="46"/>
      <c r="M711" s="231"/>
      <c r="N711" s="232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189</v>
      </c>
      <c r="AU711" s="19" t="s">
        <v>80</v>
      </c>
    </row>
    <row r="712" s="2" customFormat="1" ht="16.5" customHeight="1">
      <c r="A712" s="40"/>
      <c r="B712" s="41"/>
      <c r="C712" s="215" t="s">
        <v>3207</v>
      </c>
      <c r="D712" s="215" t="s">
        <v>182</v>
      </c>
      <c r="E712" s="216" t="s">
        <v>6778</v>
      </c>
      <c r="F712" s="217" t="s">
        <v>6779</v>
      </c>
      <c r="G712" s="218" t="s">
        <v>387</v>
      </c>
      <c r="H712" s="219">
        <v>1</v>
      </c>
      <c r="I712" s="220"/>
      <c r="J712" s="221">
        <f>ROUND(I712*H712,2)</f>
        <v>0</v>
      </c>
      <c r="K712" s="217" t="s">
        <v>19</v>
      </c>
      <c r="L712" s="46"/>
      <c r="M712" s="222" t="s">
        <v>19</v>
      </c>
      <c r="N712" s="223" t="s">
        <v>43</v>
      </c>
      <c r="O712" s="86"/>
      <c r="P712" s="224">
        <f>O712*H712</f>
        <v>0</v>
      </c>
      <c r="Q712" s="224">
        <v>0</v>
      </c>
      <c r="R712" s="224">
        <f>Q712*H712</f>
        <v>0</v>
      </c>
      <c r="S712" s="224">
        <v>0</v>
      </c>
      <c r="T712" s="225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26" t="s">
        <v>1193</v>
      </c>
      <c r="AT712" s="226" t="s">
        <v>182</v>
      </c>
      <c r="AU712" s="226" t="s">
        <v>80</v>
      </c>
      <c r="AY712" s="19" t="s">
        <v>180</v>
      </c>
      <c r="BE712" s="227">
        <f>IF(N712="základní",J712,0)</f>
        <v>0</v>
      </c>
      <c r="BF712" s="227">
        <f>IF(N712="snížená",J712,0)</f>
        <v>0</v>
      </c>
      <c r="BG712" s="227">
        <f>IF(N712="zákl. přenesená",J712,0)</f>
        <v>0</v>
      </c>
      <c r="BH712" s="227">
        <f>IF(N712="sníž. přenesená",J712,0)</f>
        <v>0</v>
      </c>
      <c r="BI712" s="227">
        <f>IF(N712="nulová",J712,0)</f>
        <v>0</v>
      </c>
      <c r="BJ712" s="19" t="s">
        <v>80</v>
      </c>
      <c r="BK712" s="227">
        <f>ROUND(I712*H712,2)</f>
        <v>0</v>
      </c>
      <c r="BL712" s="19" t="s">
        <v>1193</v>
      </c>
      <c r="BM712" s="226" t="s">
        <v>7165</v>
      </c>
    </row>
    <row r="713" s="2" customFormat="1">
      <c r="A713" s="40"/>
      <c r="B713" s="41"/>
      <c r="C713" s="42"/>
      <c r="D713" s="228" t="s">
        <v>189</v>
      </c>
      <c r="E713" s="42"/>
      <c r="F713" s="229" t="s">
        <v>6779</v>
      </c>
      <c r="G713" s="42"/>
      <c r="H713" s="42"/>
      <c r="I713" s="230"/>
      <c r="J713" s="42"/>
      <c r="K713" s="42"/>
      <c r="L713" s="46"/>
      <c r="M713" s="231"/>
      <c r="N713" s="232"/>
      <c r="O713" s="86"/>
      <c r="P713" s="86"/>
      <c r="Q713" s="86"/>
      <c r="R713" s="86"/>
      <c r="S713" s="86"/>
      <c r="T713" s="87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T713" s="19" t="s">
        <v>189</v>
      </c>
      <c r="AU713" s="19" t="s">
        <v>80</v>
      </c>
    </row>
    <row r="714" s="2" customFormat="1" ht="16.5" customHeight="1">
      <c r="A714" s="40"/>
      <c r="B714" s="41"/>
      <c r="C714" s="215" t="s">
        <v>3222</v>
      </c>
      <c r="D714" s="215" t="s">
        <v>182</v>
      </c>
      <c r="E714" s="216" t="s">
        <v>6781</v>
      </c>
      <c r="F714" s="217" t="s">
        <v>6782</v>
      </c>
      <c r="G714" s="218" t="s">
        <v>3685</v>
      </c>
      <c r="H714" s="219">
        <v>1</v>
      </c>
      <c r="I714" s="220"/>
      <c r="J714" s="221">
        <f>ROUND(I714*H714,2)</f>
        <v>0</v>
      </c>
      <c r="K714" s="217" t="s">
        <v>19</v>
      </c>
      <c r="L714" s="46"/>
      <c r="M714" s="222" t="s">
        <v>19</v>
      </c>
      <c r="N714" s="223" t="s">
        <v>43</v>
      </c>
      <c r="O714" s="86"/>
      <c r="P714" s="224">
        <f>O714*H714</f>
        <v>0</v>
      </c>
      <c r="Q714" s="224">
        <v>0</v>
      </c>
      <c r="R714" s="224">
        <f>Q714*H714</f>
        <v>0</v>
      </c>
      <c r="S714" s="224">
        <v>0</v>
      </c>
      <c r="T714" s="225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26" t="s">
        <v>1193</v>
      </c>
      <c r="AT714" s="226" t="s">
        <v>182</v>
      </c>
      <c r="AU714" s="226" t="s">
        <v>80</v>
      </c>
      <c r="AY714" s="19" t="s">
        <v>180</v>
      </c>
      <c r="BE714" s="227">
        <f>IF(N714="základní",J714,0)</f>
        <v>0</v>
      </c>
      <c r="BF714" s="227">
        <f>IF(N714="snížená",J714,0)</f>
        <v>0</v>
      </c>
      <c r="BG714" s="227">
        <f>IF(N714="zákl. přenesená",J714,0)</f>
        <v>0</v>
      </c>
      <c r="BH714" s="227">
        <f>IF(N714="sníž. přenesená",J714,0)</f>
        <v>0</v>
      </c>
      <c r="BI714" s="227">
        <f>IF(N714="nulová",J714,0)</f>
        <v>0</v>
      </c>
      <c r="BJ714" s="19" t="s">
        <v>80</v>
      </c>
      <c r="BK714" s="227">
        <f>ROUND(I714*H714,2)</f>
        <v>0</v>
      </c>
      <c r="BL714" s="19" t="s">
        <v>1193</v>
      </c>
      <c r="BM714" s="226" t="s">
        <v>7166</v>
      </c>
    </row>
    <row r="715" s="2" customFormat="1">
      <c r="A715" s="40"/>
      <c r="B715" s="41"/>
      <c r="C715" s="42"/>
      <c r="D715" s="228" t="s">
        <v>189</v>
      </c>
      <c r="E715" s="42"/>
      <c r="F715" s="229" t="s">
        <v>6782</v>
      </c>
      <c r="G715" s="42"/>
      <c r="H715" s="42"/>
      <c r="I715" s="230"/>
      <c r="J715" s="42"/>
      <c r="K715" s="42"/>
      <c r="L715" s="46"/>
      <c r="M715" s="231"/>
      <c r="N715" s="232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189</v>
      </c>
      <c r="AU715" s="19" t="s">
        <v>80</v>
      </c>
    </row>
    <row r="716" s="2" customFormat="1" ht="16.5" customHeight="1">
      <c r="A716" s="40"/>
      <c r="B716" s="41"/>
      <c r="C716" s="215" t="s">
        <v>3139</v>
      </c>
      <c r="D716" s="215" t="s">
        <v>182</v>
      </c>
      <c r="E716" s="216" t="s">
        <v>6796</v>
      </c>
      <c r="F716" s="217" t="s">
        <v>6797</v>
      </c>
      <c r="G716" s="218" t="s">
        <v>387</v>
      </c>
      <c r="H716" s="219">
        <v>1</v>
      </c>
      <c r="I716" s="220"/>
      <c r="J716" s="221">
        <f>ROUND(I716*H716,2)</f>
        <v>0</v>
      </c>
      <c r="K716" s="217" t="s">
        <v>19</v>
      </c>
      <c r="L716" s="46"/>
      <c r="M716" s="222" t="s">
        <v>19</v>
      </c>
      <c r="N716" s="223" t="s">
        <v>43</v>
      </c>
      <c r="O716" s="86"/>
      <c r="P716" s="224">
        <f>O716*H716</f>
        <v>0</v>
      </c>
      <c r="Q716" s="224">
        <v>0</v>
      </c>
      <c r="R716" s="224">
        <f>Q716*H716</f>
        <v>0</v>
      </c>
      <c r="S716" s="224">
        <v>0</v>
      </c>
      <c r="T716" s="225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6" t="s">
        <v>1193</v>
      </c>
      <c r="AT716" s="226" t="s">
        <v>182</v>
      </c>
      <c r="AU716" s="226" t="s">
        <v>80</v>
      </c>
      <c r="AY716" s="19" t="s">
        <v>180</v>
      </c>
      <c r="BE716" s="227">
        <f>IF(N716="základní",J716,0)</f>
        <v>0</v>
      </c>
      <c r="BF716" s="227">
        <f>IF(N716="snížená",J716,0)</f>
        <v>0</v>
      </c>
      <c r="BG716" s="227">
        <f>IF(N716="zákl. přenesená",J716,0)</f>
        <v>0</v>
      </c>
      <c r="BH716" s="227">
        <f>IF(N716="sníž. přenesená",J716,0)</f>
        <v>0</v>
      </c>
      <c r="BI716" s="227">
        <f>IF(N716="nulová",J716,0)</f>
        <v>0</v>
      </c>
      <c r="BJ716" s="19" t="s">
        <v>80</v>
      </c>
      <c r="BK716" s="227">
        <f>ROUND(I716*H716,2)</f>
        <v>0</v>
      </c>
      <c r="BL716" s="19" t="s">
        <v>1193</v>
      </c>
      <c r="BM716" s="226" t="s">
        <v>7167</v>
      </c>
    </row>
    <row r="717" s="2" customFormat="1">
      <c r="A717" s="40"/>
      <c r="B717" s="41"/>
      <c r="C717" s="42"/>
      <c r="D717" s="228" t="s">
        <v>189</v>
      </c>
      <c r="E717" s="42"/>
      <c r="F717" s="229" t="s">
        <v>6797</v>
      </c>
      <c r="G717" s="42"/>
      <c r="H717" s="42"/>
      <c r="I717" s="230"/>
      <c r="J717" s="42"/>
      <c r="K717" s="42"/>
      <c r="L717" s="46"/>
      <c r="M717" s="231"/>
      <c r="N717" s="232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189</v>
      </c>
      <c r="AU717" s="19" t="s">
        <v>80</v>
      </c>
    </row>
    <row r="718" s="2" customFormat="1" ht="16.5" customHeight="1">
      <c r="A718" s="40"/>
      <c r="B718" s="41"/>
      <c r="C718" s="215" t="s">
        <v>3245</v>
      </c>
      <c r="D718" s="215" t="s">
        <v>182</v>
      </c>
      <c r="E718" s="216" t="s">
        <v>6799</v>
      </c>
      <c r="F718" s="217" t="s">
        <v>6785</v>
      </c>
      <c r="G718" s="218" t="s">
        <v>3347</v>
      </c>
      <c r="H718" s="293"/>
      <c r="I718" s="220"/>
      <c r="J718" s="221">
        <f>ROUND(I718*H718,2)</f>
        <v>0</v>
      </c>
      <c r="K718" s="217" t="s">
        <v>19</v>
      </c>
      <c r="L718" s="46"/>
      <c r="M718" s="222" t="s">
        <v>19</v>
      </c>
      <c r="N718" s="223" t="s">
        <v>43</v>
      </c>
      <c r="O718" s="86"/>
      <c r="P718" s="224">
        <f>O718*H718</f>
        <v>0</v>
      </c>
      <c r="Q718" s="224">
        <v>0</v>
      </c>
      <c r="R718" s="224">
        <f>Q718*H718</f>
        <v>0</v>
      </c>
      <c r="S718" s="224">
        <v>0</v>
      </c>
      <c r="T718" s="225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26" t="s">
        <v>1193</v>
      </c>
      <c r="AT718" s="226" t="s">
        <v>182</v>
      </c>
      <c r="AU718" s="226" t="s">
        <v>80</v>
      </c>
      <c r="AY718" s="19" t="s">
        <v>180</v>
      </c>
      <c r="BE718" s="227">
        <f>IF(N718="základní",J718,0)</f>
        <v>0</v>
      </c>
      <c r="BF718" s="227">
        <f>IF(N718="snížená",J718,0)</f>
        <v>0</v>
      </c>
      <c r="BG718" s="227">
        <f>IF(N718="zákl. přenesená",J718,0)</f>
        <v>0</v>
      </c>
      <c r="BH718" s="227">
        <f>IF(N718="sníž. přenesená",J718,0)</f>
        <v>0</v>
      </c>
      <c r="BI718" s="227">
        <f>IF(N718="nulová",J718,0)</f>
        <v>0</v>
      </c>
      <c r="BJ718" s="19" t="s">
        <v>80</v>
      </c>
      <c r="BK718" s="227">
        <f>ROUND(I718*H718,2)</f>
        <v>0</v>
      </c>
      <c r="BL718" s="19" t="s">
        <v>1193</v>
      </c>
      <c r="BM718" s="226" t="s">
        <v>7168</v>
      </c>
    </row>
    <row r="719" s="2" customFormat="1">
      <c r="A719" s="40"/>
      <c r="B719" s="41"/>
      <c r="C719" s="42"/>
      <c r="D719" s="228" t="s">
        <v>189</v>
      </c>
      <c r="E719" s="42"/>
      <c r="F719" s="229" t="s">
        <v>6785</v>
      </c>
      <c r="G719" s="42"/>
      <c r="H719" s="42"/>
      <c r="I719" s="230"/>
      <c r="J719" s="42"/>
      <c r="K719" s="42"/>
      <c r="L719" s="46"/>
      <c r="M719" s="231"/>
      <c r="N719" s="232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189</v>
      </c>
      <c r="AU719" s="19" t="s">
        <v>80</v>
      </c>
    </row>
    <row r="720" s="12" customFormat="1" ht="25.92" customHeight="1">
      <c r="A720" s="12"/>
      <c r="B720" s="199"/>
      <c r="C720" s="200"/>
      <c r="D720" s="201" t="s">
        <v>71</v>
      </c>
      <c r="E720" s="202" t="s">
        <v>6664</v>
      </c>
      <c r="F720" s="202" t="s">
        <v>7169</v>
      </c>
      <c r="G720" s="200"/>
      <c r="H720" s="200"/>
      <c r="I720" s="203"/>
      <c r="J720" s="204">
        <f>BK720</f>
        <v>0</v>
      </c>
      <c r="K720" s="200"/>
      <c r="L720" s="205"/>
      <c r="M720" s="206"/>
      <c r="N720" s="207"/>
      <c r="O720" s="207"/>
      <c r="P720" s="208">
        <f>SUM(P721:P740)</f>
        <v>0</v>
      </c>
      <c r="Q720" s="207"/>
      <c r="R720" s="208">
        <f>SUM(R721:R740)</f>
        <v>0</v>
      </c>
      <c r="S720" s="207"/>
      <c r="T720" s="209">
        <f>SUM(T721:T740)</f>
        <v>0</v>
      </c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R720" s="210" t="s">
        <v>80</v>
      </c>
      <c r="AT720" s="211" t="s">
        <v>71</v>
      </c>
      <c r="AU720" s="211" t="s">
        <v>72</v>
      </c>
      <c r="AY720" s="210" t="s">
        <v>180</v>
      </c>
      <c r="BK720" s="212">
        <f>SUM(BK721:BK740)</f>
        <v>0</v>
      </c>
    </row>
    <row r="721" s="2" customFormat="1" ht="16.5" customHeight="1">
      <c r="A721" s="40"/>
      <c r="B721" s="41"/>
      <c r="C721" s="215" t="s">
        <v>3044</v>
      </c>
      <c r="D721" s="215" t="s">
        <v>182</v>
      </c>
      <c r="E721" s="216" t="s">
        <v>6746</v>
      </c>
      <c r="F721" s="217" t="s">
        <v>6747</v>
      </c>
      <c r="G721" s="218" t="s">
        <v>387</v>
      </c>
      <c r="H721" s="219">
        <v>1</v>
      </c>
      <c r="I721" s="220"/>
      <c r="J721" s="221">
        <f>ROUND(I721*H721,2)</f>
        <v>0</v>
      </c>
      <c r="K721" s="217" t="s">
        <v>19</v>
      </c>
      <c r="L721" s="46"/>
      <c r="M721" s="222" t="s">
        <v>19</v>
      </c>
      <c r="N721" s="223" t="s">
        <v>43</v>
      </c>
      <c r="O721" s="86"/>
      <c r="P721" s="224">
        <f>O721*H721</f>
        <v>0</v>
      </c>
      <c r="Q721" s="224">
        <v>0</v>
      </c>
      <c r="R721" s="224">
        <f>Q721*H721</f>
        <v>0</v>
      </c>
      <c r="S721" s="224">
        <v>0</v>
      </c>
      <c r="T721" s="225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26" t="s">
        <v>1193</v>
      </c>
      <c r="AT721" s="226" t="s">
        <v>182</v>
      </c>
      <c r="AU721" s="226" t="s">
        <v>80</v>
      </c>
      <c r="AY721" s="19" t="s">
        <v>180</v>
      </c>
      <c r="BE721" s="227">
        <f>IF(N721="základní",J721,0)</f>
        <v>0</v>
      </c>
      <c r="BF721" s="227">
        <f>IF(N721="snížená",J721,0)</f>
        <v>0</v>
      </c>
      <c r="BG721" s="227">
        <f>IF(N721="zákl. přenesená",J721,0)</f>
        <v>0</v>
      </c>
      <c r="BH721" s="227">
        <f>IF(N721="sníž. přenesená",J721,0)</f>
        <v>0</v>
      </c>
      <c r="BI721" s="227">
        <f>IF(N721="nulová",J721,0)</f>
        <v>0</v>
      </c>
      <c r="BJ721" s="19" t="s">
        <v>80</v>
      </c>
      <c r="BK721" s="227">
        <f>ROUND(I721*H721,2)</f>
        <v>0</v>
      </c>
      <c r="BL721" s="19" t="s">
        <v>1193</v>
      </c>
      <c r="BM721" s="226" t="s">
        <v>7170</v>
      </c>
    </row>
    <row r="722" s="2" customFormat="1">
      <c r="A722" s="40"/>
      <c r="B722" s="41"/>
      <c r="C722" s="42"/>
      <c r="D722" s="228" t="s">
        <v>189</v>
      </c>
      <c r="E722" s="42"/>
      <c r="F722" s="229" t="s">
        <v>6747</v>
      </c>
      <c r="G722" s="42"/>
      <c r="H722" s="42"/>
      <c r="I722" s="230"/>
      <c r="J722" s="42"/>
      <c r="K722" s="42"/>
      <c r="L722" s="46"/>
      <c r="M722" s="231"/>
      <c r="N722" s="232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189</v>
      </c>
      <c r="AU722" s="19" t="s">
        <v>80</v>
      </c>
    </row>
    <row r="723" s="2" customFormat="1" ht="16.5" customHeight="1">
      <c r="A723" s="40"/>
      <c r="B723" s="41"/>
      <c r="C723" s="215" t="s">
        <v>3051</v>
      </c>
      <c r="D723" s="215" t="s">
        <v>182</v>
      </c>
      <c r="E723" s="216" t="s">
        <v>6749</v>
      </c>
      <c r="F723" s="217" t="s">
        <v>6750</v>
      </c>
      <c r="G723" s="218" t="s">
        <v>387</v>
      </c>
      <c r="H723" s="219">
        <v>1</v>
      </c>
      <c r="I723" s="220"/>
      <c r="J723" s="221">
        <f>ROUND(I723*H723,2)</f>
        <v>0</v>
      </c>
      <c r="K723" s="217" t="s">
        <v>19</v>
      </c>
      <c r="L723" s="46"/>
      <c r="M723" s="222" t="s">
        <v>19</v>
      </c>
      <c r="N723" s="223" t="s">
        <v>43</v>
      </c>
      <c r="O723" s="86"/>
      <c r="P723" s="224">
        <f>O723*H723</f>
        <v>0</v>
      </c>
      <c r="Q723" s="224">
        <v>0</v>
      </c>
      <c r="R723" s="224">
        <f>Q723*H723</f>
        <v>0</v>
      </c>
      <c r="S723" s="224">
        <v>0</v>
      </c>
      <c r="T723" s="225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6" t="s">
        <v>1193</v>
      </c>
      <c r="AT723" s="226" t="s">
        <v>182</v>
      </c>
      <c r="AU723" s="226" t="s">
        <v>80</v>
      </c>
      <c r="AY723" s="19" t="s">
        <v>180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19" t="s">
        <v>80</v>
      </c>
      <c r="BK723" s="227">
        <f>ROUND(I723*H723,2)</f>
        <v>0</v>
      </c>
      <c r="BL723" s="19" t="s">
        <v>1193</v>
      </c>
      <c r="BM723" s="226" t="s">
        <v>7171</v>
      </c>
    </row>
    <row r="724" s="2" customFormat="1">
      <c r="A724" s="40"/>
      <c r="B724" s="41"/>
      <c r="C724" s="42"/>
      <c r="D724" s="228" t="s">
        <v>189</v>
      </c>
      <c r="E724" s="42"/>
      <c r="F724" s="229" t="s">
        <v>6752</v>
      </c>
      <c r="G724" s="42"/>
      <c r="H724" s="42"/>
      <c r="I724" s="230"/>
      <c r="J724" s="42"/>
      <c r="K724" s="42"/>
      <c r="L724" s="46"/>
      <c r="M724" s="231"/>
      <c r="N724" s="232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189</v>
      </c>
      <c r="AU724" s="19" t="s">
        <v>80</v>
      </c>
    </row>
    <row r="725" s="2" customFormat="1" ht="16.5" customHeight="1">
      <c r="A725" s="40"/>
      <c r="B725" s="41"/>
      <c r="C725" s="215" t="s">
        <v>3066</v>
      </c>
      <c r="D725" s="215" t="s">
        <v>182</v>
      </c>
      <c r="E725" s="216" t="s">
        <v>6756</v>
      </c>
      <c r="F725" s="217" t="s">
        <v>6757</v>
      </c>
      <c r="G725" s="218" t="s">
        <v>387</v>
      </c>
      <c r="H725" s="219">
        <v>1</v>
      </c>
      <c r="I725" s="220"/>
      <c r="J725" s="221">
        <f>ROUND(I725*H725,2)</f>
        <v>0</v>
      </c>
      <c r="K725" s="217" t="s">
        <v>19</v>
      </c>
      <c r="L725" s="46"/>
      <c r="M725" s="222" t="s">
        <v>19</v>
      </c>
      <c r="N725" s="223" t="s">
        <v>43</v>
      </c>
      <c r="O725" s="86"/>
      <c r="P725" s="224">
        <f>O725*H725</f>
        <v>0</v>
      </c>
      <c r="Q725" s="224">
        <v>0</v>
      </c>
      <c r="R725" s="224">
        <f>Q725*H725</f>
        <v>0</v>
      </c>
      <c r="S725" s="224">
        <v>0</v>
      </c>
      <c r="T725" s="225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6" t="s">
        <v>1193</v>
      </c>
      <c r="AT725" s="226" t="s">
        <v>182</v>
      </c>
      <c r="AU725" s="226" t="s">
        <v>80</v>
      </c>
      <c r="AY725" s="19" t="s">
        <v>180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19" t="s">
        <v>80</v>
      </c>
      <c r="BK725" s="227">
        <f>ROUND(I725*H725,2)</f>
        <v>0</v>
      </c>
      <c r="BL725" s="19" t="s">
        <v>1193</v>
      </c>
      <c r="BM725" s="226" t="s">
        <v>7172</v>
      </c>
    </row>
    <row r="726" s="2" customFormat="1">
      <c r="A726" s="40"/>
      <c r="B726" s="41"/>
      <c r="C726" s="42"/>
      <c r="D726" s="228" t="s">
        <v>189</v>
      </c>
      <c r="E726" s="42"/>
      <c r="F726" s="229" t="s">
        <v>6759</v>
      </c>
      <c r="G726" s="42"/>
      <c r="H726" s="42"/>
      <c r="I726" s="230"/>
      <c r="J726" s="42"/>
      <c r="K726" s="42"/>
      <c r="L726" s="46"/>
      <c r="M726" s="231"/>
      <c r="N726" s="232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189</v>
      </c>
      <c r="AU726" s="19" t="s">
        <v>80</v>
      </c>
    </row>
    <row r="727" s="2" customFormat="1" ht="16.5" customHeight="1">
      <c r="A727" s="40"/>
      <c r="B727" s="41"/>
      <c r="C727" s="215" t="s">
        <v>3073</v>
      </c>
      <c r="D727" s="215" t="s">
        <v>182</v>
      </c>
      <c r="E727" s="216" t="s">
        <v>6760</v>
      </c>
      <c r="F727" s="217" t="s">
        <v>6761</v>
      </c>
      <c r="G727" s="218" t="s">
        <v>387</v>
      </c>
      <c r="H727" s="219">
        <v>3</v>
      </c>
      <c r="I727" s="220"/>
      <c r="J727" s="221">
        <f>ROUND(I727*H727,2)</f>
        <v>0</v>
      </c>
      <c r="K727" s="217" t="s">
        <v>19</v>
      </c>
      <c r="L727" s="46"/>
      <c r="M727" s="222" t="s">
        <v>19</v>
      </c>
      <c r="N727" s="223" t="s">
        <v>43</v>
      </c>
      <c r="O727" s="86"/>
      <c r="P727" s="224">
        <f>O727*H727</f>
        <v>0</v>
      </c>
      <c r="Q727" s="224">
        <v>0</v>
      </c>
      <c r="R727" s="224">
        <f>Q727*H727</f>
        <v>0</v>
      </c>
      <c r="S727" s="224">
        <v>0</v>
      </c>
      <c r="T727" s="225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26" t="s">
        <v>1193</v>
      </c>
      <c r="AT727" s="226" t="s">
        <v>182</v>
      </c>
      <c r="AU727" s="226" t="s">
        <v>80</v>
      </c>
      <c r="AY727" s="19" t="s">
        <v>180</v>
      </c>
      <c r="BE727" s="227">
        <f>IF(N727="základní",J727,0)</f>
        <v>0</v>
      </c>
      <c r="BF727" s="227">
        <f>IF(N727="snížená",J727,0)</f>
        <v>0</v>
      </c>
      <c r="BG727" s="227">
        <f>IF(N727="zákl. přenesená",J727,0)</f>
        <v>0</v>
      </c>
      <c r="BH727" s="227">
        <f>IF(N727="sníž. přenesená",J727,0)</f>
        <v>0</v>
      </c>
      <c r="BI727" s="227">
        <f>IF(N727="nulová",J727,0)</f>
        <v>0</v>
      </c>
      <c r="BJ727" s="19" t="s">
        <v>80</v>
      </c>
      <c r="BK727" s="227">
        <f>ROUND(I727*H727,2)</f>
        <v>0</v>
      </c>
      <c r="BL727" s="19" t="s">
        <v>1193</v>
      </c>
      <c r="BM727" s="226" t="s">
        <v>7173</v>
      </c>
    </row>
    <row r="728" s="2" customFormat="1">
      <c r="A728" s="40"/>
      <c r="B728" s="41"/>
      <c r="C728" s="42"/>
      <c r="D728" s="228" t="s">
        <v>189</v>
      </c>
      <c r="E728" s="42"/>
      <c r="F728" s="229" t="s">
        <v>6763</v>
      </c>
      <c r="G728" s="42"/>
      <c r="H728" s="42"/>
      <c r="I728" s="230"/>
      <c r="J728" s="42"/>
      <c r="K728" s="42"/>
      <c r="L728" s="46"/>
      <c r="M728" s="231"/>
      <c r="N728" s="232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189</v>
      </c>
      <c r="AU728" s="19" t="s">
        <v>80</v>
      </c>
    </row>
    <row r="729" s="2" customFormat="1" ht="24.15" customHeight="1">
      <c r="A729" s="40"/>
      <c r="B729" s="41"/>
      <c r="C729" s="215" t="s">
        <v>3079</v>
      </c>
      <c r="D729" s="215" t="s">
        <v>182</v>
      </c>
      <c r="E729" s="216" t="s">
        <v>6764</v>
      </c>
      <c r="F729" s="217" t="s">
        <v>6765</v>
      </c>
      <c r="G729" s="218" t="s">
        <v>387</v>
      </c>
      <c r="H729" s="219">
        <v>1</v>
      </c>
      <c r="I729" s="220"/>
      <c r="J729" s="221">
        <f>ROUND(I729*H729,2)</f>
        <v>0</v>
      </c>
      <c r="K729" s="217" t="s">
        <v>19</v>
      </c>
      <c r="L729" s="46"/>
      <c r="M729" s="222" t="s">
        <v>19</v>
      </c>
      <c r="N729" s="223" t="s">
        <v>43</v>
      </c>
      <c r="O729" s="86"/>
      <c r="P729" s="224">
        <f>O729*H729</f>
        <v>0</v>
      </c>
      <c r="Q729" s="224">
        <v>0</v>
      </c>
      <c r="R729" s="224">
        <f>Q729*H729</f>
        <v>0</v>
      </c>
      <c r="S729" s="224">
        <v>0</v>
      </c>
      <c r="T729" s="225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26" t="s">
        <v>1193</v>
      </c>
      <c r="AT729" s="226" t="s">
        <v>182</v>
      </c>
      <c r="AU729" s="226" t="s">
        <v>80</v>
      </c>
      <c r="AY729" s="19" t="s">
        <v>180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19" t="s">
        <v>80</v>
      </c>
      <c r="BK729" s="227">
        <f>ROUND(I729*H729,2)</f>
        <v>0</v>
      </c>
      <c r="BL729" s="19" t="s">
        <v>1193</v>
      </c>
      <c r="BM729" s="226" t="s">
        <v>7174</v>
      </c>
    </row>
    <row r="730" s="2" customFormat="1">
      <c r="A730" s="40"/>
      <c r="B730" s="41"/>
      <c r="C730" s="42"/>
      <c r="D730" s="228" t="s">
        <v>189</v>
      </c>
      <c r="E730" s="42"/>
      <c r="F730" s="229" t="s">
        <v>6767</v>
      </c>
      <c r="G730" s="42"/>
      <c r="H730" s="42"/>
      <c r="I730" s="230"/>
      <c r="J730" s="42"/>
      <c r="K730" s="42"/>
      <c r="L730" s="46"/>
      <c r="M730" s="231"/>
      <c r="N730" s="232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189</v>
      </c>
      <c r="AU730" s="19" t="s">
        <v>80</v>
      </c>
    </row>
    <row r="731" s="2" customFormat="1" ht="16.5" customHeight="1">
      <c r="A731" s="40"/>
      <c r="B731" s="41"/>
      <c r="C731" s="215" t="s">
        <v>3085</v>
      </c>
      <c r="D731" s="215" t="s">
        <v>182</v>
      </c>
      <c r="E731" s="216" t="s">
        <v>6768</v>
      </c>
      <c r="F731" s="217" t="s">
        <v>6769</v>
      </c>
      <c r="G731" s="218" t="s">
        <v>387</v>
      </c>
      <c r="H731" s="219">
        <v>1</v>
      </c>
      <c r="I731" s="220"/>
      <c r="J731" s="221">
        <f>ROUND(I731*H731,2)</f>
        <v>0</v>
      </c>
      <c r="K731" s="217" t="s">
        <v>19</v>
      </c>
      <c r="L731" s="46"/>
      <c r="M731" s="222" t="s">
        <v>19</v>
      </c>
      <c r="N731" s="223" t="s">
        <v>43</v>
      </c>
      <c r="O731" s="86"/>
      <c r="P731" s="224">
        <f>O731*H731</f>
        <v>0</v>
      </c>
      <c r="Q731" s="224">
        <v>0</v>
      </c>
      <c r="R731" s="224">
        <f>Q731*H731</f>
        <v>0</v>
      </c>
      <c r="S731" s="224">
        <v>0</v>
      </c>
      <c r="T731" s="225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6" t="s">
        <v>1193</v>
      </c>
      <c r="AT731" s="226" t="s">
        <v>182</v>
      </c>
      <c r="AU731" s="226" t="s">
        <v>80</v>
      </c>
      <c r="AY731" s="19" t="s">
        <v>180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19" t="s">
        <v>80</v>
      </c>
      <c r="BK731" s="227">
        <f>ROUND(I731*H731,2)</f>
        <v>0</v>
      </c>
      <c r="BL731" s="19" t="s">
        <v>1193</v>
      </c>
      <c r="BM731" s="226" t="s">
        <v>7175</v>
      </c>
    </row>
    <row r="732" s="2" customFormat="1">
      <c r="A732" s="40"/>
      <c r="B732" s="41"/>
      <c r="C732" s="42"/>
      <c r="D732" s="228" t="s">
        <v>189</v>
      </c>
      <c r="E732" s="42"/>
      <c r="F732" s="229" t="s">
        <v>6771</v>
      </c>
      <c r="G732" s="42"/>
      <c r="H732" s="42"/>
      <c r="I732" s="230"/>
      <c r="J732" s="42"/>
      <c r="K732" s="42"/>
      <c r="L732" s="46"/>
      <c r="M732" s="231"/>
      <c r="N732" s="232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189</v>
      </c>
      <c r="AU732" s="19" t="s">
        <v>80</v>
      </c>
    </row>
    <row r="733" s="2" customFormat="1" ht="16.5" customHeight="1">
      <c r="A733" s="40"/>
      <c r="B733" s="41"/>
      <c r="C733" s="215" t="s">
        <v>3091</v>
      </c>
      <c r="D733" s="215" t="s">
        <v>182</v>
      </c>
      <c r="E733" s="216" t="s">
        <v>6778</v>
      </c>
      <c r="F733" s="217" t="s">
        <v>6779</v>
      </c>
      <c r="G733" s="218" t="s">
        <v>387</v>
      </c>
      <c r="H733" s="219">
        <v>1</v>
      </c>
      <c r="I733" s="220"/>
      <c r="J733" s="221">
        <f>ROUND(I733*H733,2)</f>
        <v>0</v>
      </c>
      <c r="K733" s="217" t="s">
        <v>19</v>
      </c>
      <c r="L733" s="46"/>
      <c r="M733" s="222" t="s">
        <v>19</v>
      </c>
      <c r="N733" s="223" t="s">
        <v>43</v>
      </c>
      <c r="O733" s="86"/>
      <c r="P733" s="224">
        <f>O733*H733</f>
        <v>0</v>
      </c>
      <c r="Q733" s="224">
        <v>0</v>
      </c>
      <c r="R733" s="224">
        <f>Q733*H733</f>
        <v>0</v>
      </c>
      <c r="S733" s="224">
        <v>0</v>
      </c>
      <c r="T733" s="225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26" t="s">
        <v>1193</v>
      </c>
      <c r="AT733" s="226" t="s">
        <v>182</v>
      </c>
      <c r="AU733" s="226" t="s">
        <v>80</v>
      </c>
      <c r="AY733" s="19" t="s">
        <v>180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19" t="s">
        <v>80</v>
      </c>
      <c r="BK733" s="227">
        <f>ROUND(I733*H733,2)</f>
        <v>0</v>
      </c>
      <c r="BL733" s="19" t="s">
        <v>1193</v>
      </c>
      <c r="BM733" s="226" t="s">
        <v>7176</v>
      </c>
    </row>
    <row r="734" s="2" customFormat="1">
      <c r="A734" s="40"/>
      <c r="B734" s="41"/>
      <c r="C734" s="42"/>
      <c r="D734" s="228" t="s">
        <v>189</v>
      </c>
      <c r="E734" s="42"/>
      <c r="F734" s="229" t="s">
        <v>6779</v>
      </c>
      <c r="G734" s="42"/>
      <c r="H734" s="42"/>
      <c r="I734" s="230"/>
      <c r="J734" s="42"/>
      <c r="K734" s="42"/>
      <c r="L734" s="46"/>
      <c r="M734" s="231"/>
      <c r="N734" s="232"/>
      <c r="O734" s="86"/>
      <c r="P734" s="86"/>
      <c r="Q734" s="86"/>
      <c r="R734" s="86"/>
      <c r="S734" s="86"/>
      <c r="T734" s="87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189</v>
      </c>
      <c r="AU734" s="19" t="s">
        <v>80</v>
      </c>
    </row>
    <row r="735" s="2" customFormat="1" ht="16.5" customHeight="1">
      <c r="A735" s="40"/>
      <c r="B735" s="41"/>
      <c r="C735" s="215" t="s">
        <v>3100</v>
      </c>
      <c r="D735" s="215" t="s">
        <v>182</v>
      </c>
      <c r="E735" s="216" t="s">
        <v>6781</v>
      </c>
      <c r="F735" s="217" t="s">
        <v>6782</v>
      </c>
      <c r="G735" s="218" t="s">
        <v>3685</v>
      </c>
      <c r="H735" s="219">
        <v>1</v>
      </c>
      <c r="I735" s="220"/>
      <c r="J735" s="221">
        <f>ROUND(I735*H735,2)</f>
        <v>0</v>
      </c>
      <c r="K735" s="217" t="s">
        <v>19</v>
      </c>
      <c r="L735" s="46"/>
      <c r="M735" s="222" t="s">
        <v>19</v>
      </c>
      <c r="N735" s="223" t="s">
        <v>43</v>
      </c>
      <c r="O735" s="86"/>
      <c r="P735" s="224">
        <f>O735*H735</f>
        <v>0</v>
      </c>
      <c r="Q735" s="224">
        <v>0</v>
      </c>
      <c r="R735" s="224">
        <f>Q735*H735</f>
        <v>0</v>
      </c>
      <c r="S735" s="224">
        <v>0</v>
      </c>
      <c r="T735" s="225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26" t="s">
        <v>1193</v>
      </c>
      <c r="AT735" s="226" t="s">
        <v>182</v>
      </c>
      <c r="AU735" s="226" t="s">
        <v>80</v>
      </c>
      <c r="AY735" s="19" t="s">
        <v>180</v>
      </c>
      <c r="BE735" s="227">
        <f>IF(N735="základní",J735,0)</f>
        <v>0</v>
      </c>
      <c r="BF735" s="227">
        <f>IF(N735="snížená",J735,0)</f>
        <v>0</v>
      </c>
      <c r="BG735" s="227">
        <f>IF(N735="zákl. přenesená",J735,0)</f>
        <v>0</v>
      </c>
      <c r="BH735" s="227">
        <f>IF(N735="sníž. přenesená",J735,0)</f>
        <v>0</v>
      </c>
      <c r="BI735" s="227">
        <f>IF(N735="nulová",J735,0)</f>
        <v>0</v>
      </c>
      <c r="BJ735" s="19" t="s">
        <v>80</v>
      </c>
      <c r="BK735" s="227">
        <f>ROUND(I735*H735,2)</f>
        <v>0</v>
      </c>
      <c r="BL735" s="19" t="s">
        <v>1193</v>
      </c>
      <c r="BM735" s="226" t="s">
        <v>7177</v>
      </c>
    </row>
    <row r="736" s="2" customFormat="1">
      <c r="A736" s="40"/>
      <c r="B736" s="41"/>
      <c r="C736" s="42"/>
      <c r="D736" s="228" t="s">
        <v>189</v>
      </c>
      <c r="E736" s="42"/>
      <c r="F736" s="229" t="s">
        <v>6782</v>
      </c>
      <c r="G736" s="42"/>
      <c r="H736" s="42"/>
      <c r="I736" s="230"/>
      <c r="J736" s="42"/>
      <c r="K736" s="42"/>
      <c r="L736" s="46"/>
      <c r="M736" s="231"/>
      <c r="N736" s="232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189</v>
      </c>
      <c r="AU736" s="19" t="s">
        <v>80</v>
      </c>
    </row>
    <row r="737" s="2" customFormat="1" ht="16.5" customHeight="1">
      <c r="A737" s="40"/>
      <c r="B737" s="41"/>
      <c r="C737" s="215" t="s">
        <v>3057</v>
      </c>
      <c r="D737" s="215" t="s">
        <v>182</v>
      </c>
      <c r="E737" s="216" t="s">
        <v>6796</v>
      </c>
      <c r="F737" s="217" t="s">
        <v>6797</v>
      </c>
      <c r="G737" s="218" t="s">
        <v>387</v>
      </c>
      <c r="H737" s="219">
        <v>1</v>
      </c>
      <c r="I737" s="220"/>
      <c r="J737" s="221">
        <f>ROUND(I737*H737,2)</f>
        <v>0</v>
      </c>
      <c r="K737" s="217" t="s">
        <v>19</v>
      </c>
      <c r="L737" s="46"/>
      <c r="M737" s="222" t="s">
        <v>19</v>
      </c>
      <c r="N737" s="223" t="s">
        <v>43</v>
      </c>
      <c r="O737" s="86"/>
      <c r="P737" s="224">
        <f>O737*H737</f>
        <v>0</v>
      </c>
      <c r="Q737" s="224">
        <v>0</v>
      </c>
      <c r="R737" s="224">
        <f>Q737*H737</f>
        <v>0</v>
      </c>
      <c r="S737" s="224">
        <v>0</v>
      </c>
      <c r="T737" s="225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26" t="s">
        <v>1193</v>
      </c>
      <c r="AT737" s="226" t="s">
        <v>182</v>
      </c>
      <c r="AU737" s="226" t="s">
        <v>80</v>
      </c>
      <c r="AY737" s="19" t="s">
        <v>180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19" t="s">
        <v>80</v>
      </c>
      <c r="BK737" s="227">
        <f>ROUND(I737*H737,2)</f>
        <v>0</v>
      </c>
      <c r="BL737" s="19" t="s">
        <v>1193</v>
      </c>
      <c r="BM737" s="226" t="s">
        <v>7178</v>
      </c>
    </row>
    <row r="738" s="2" customFormat="1">
      <c r="A738" s="40"/>
      <c r="B738" s="41"/>
      <c r="C738" s="42"/>
      <c r="D738" s="228" t="s">
        <v>189</v>
      </c>
      <c r="E738" s="42"/>
      <c r="F738" s="229" t="s">
        <v>6797</v>
      </c>
      <c r="G738" s="42"/>
      <c r="H738" s="42"/>
      <c r="I738" s="230"/>
      <c r="J738" s="42"/>
      <c r="K738" s="42"/>
      <c r="L738" s="46"/>
      <c r="M738" s="231"/>
      <c r="N738" s="232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189</v>
      </c>
      <c r="AU738" s="19" t="s">
        <v>80</v>
      </c>
    </row>
    <row r="739" s="2" customFormat="1" ht="16.5" customHeight="1">
      <c r="A739" s="40"/>
      <c r="B739" s="41"/>
      <c r="C739" s="215" t="s">
        <v>3112</v>
      </c>
      <c r="D739" s="215" t="s">
        <v>182</v>
      </c>
      <c r="E739" s="216" t="s">
        <v>6799</v>
      </c>
      <c r="F739" s="217" t="s">
        <v>6785</v>
      </c>
      <c r="G739" s="218" t="s">
        <v>3347</v>
      </c>
      <c r="H739" s="293"/>
      <c r="I739" s="220"/>
      <c r="J739" s="221">
        <f>ROUND(I739*H739,2)</f>
        <v>0</v>
      </c>
      <c r="K739" s="217" t="s">
        <v>19</v>
      </c>
      <c r="L739" s="46"/>
      <c r="M739" s="222" t="s">
        <v>19</v>
      </c>
      <c r="N739" s="223" t="s">
        <v>43</v>
      </c>
      <c r="O739" s="86"/>
      <c r="P739" s="224">
        <f>O739*H739</f>
        <v>0</v>
      </c>
      <c r="Q739" s="224">
        <v>0</v>
      </c>
      <c r="R739" s="224">
        <f>Q739*H739</f>
        <v>0</v>
      </c>
      <c r="S739" s="224">
        <v>0</v>
      </c>
      <c r="T739" s="225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6" t="s">
        <v>1193</v>
      </c>
      <c r="AT739" s="226" t="s">
        <v>182</v>
      </c>
      <c r="AU739" s="226" t="s">
        <v>80</v>
      </c>
      <c r="AY739" s="19" t="s">
        <v>180</v>
      </c>
      <c r="BE739" s="227">
        <f>IF(N739="základní",J739,0)</f>
        <v>0</v>
      </c>
      <c r="BF739" s="227">
        <f>IF(N739="snížená",J739,0)</f>
        <v>0</v>
      </c>
      <c r="BG739" s="227">
        <f>IF(N739="zákl. přenesená",J739,0)</f>
        <v>0</v>
      </c>
      <c r="BH739" s="227">
        <f>IF(N739="sníž. přenesená",J739,0)</f>
        <v>0</v>
      </c>
      <c r="BI739" s="227">
        <f>IF(N739="nulová",J739,0)</f>
        <v>0</v>
      </c>
      <c r="BJ739" s="19" t="s">
        <v>80</v>
      </c>
      <c r="BK739" s="227">
        <f>ROUND(I739*H739,2)</f>
        <v>0</v>
      </c>
      <c r="BL739" s="19" t="s">
        <v>1193</v>
      </c>
      <c r="BM739" s="226" t="s">
        <v>7179</v>
      </c>
    </row>
    <row r="740" s="2" customFormat="1">
      <c r="A740" s="40"/>
      <c r="B740" s="41"/>
      <c r="C740" s="42"/>
      <c r="D740" s="228" t="s">
        <v>189</v>
      </c>
      <c r="E740" s="42"/>
      <c r="F740" s="229" t="s">
        <v>6785</v>
      </c>
      <c r="G740" s="42"/>
      <c r="H740" s="42"/>
      <c r="I740" s="230"/>
      <c r="J740" s="42"/>
      <c r="K740" s="42"/>
      <c r="L740" s="46"/>
      <c r="M740" s="231"/>
      <c r="N740" s="232"/>
      <c r="O740" s="86"/>
      <c r="P740" s="86"/>
      <c r="Q740" s="86"/>
      <c r="R740" s="86"/>
      <c r="S740" s="86"/>
      <c r="T740" s="87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189</v>
      </c>
      <c r="AU740" s="19" t="s">
        <v>80</v>
      </c>
    </row>
    <row r="741" s="12" customFormat="1" ht="25.92" customHeight="1">
      <c r="A741" s="12"/>
      <c r="B741" s="199"/>
      <c r="C741" s="200"/>
      <c r="D741" s="201" t="s">
        <v>71</v>
      </c>
      <c r="E741" s="202" t="s">
        <v>6710</v>
      </c>
      <c r="F741" s="202" t="s">
        <v>7180</v>
      </c>
      <c r="G741" s="200"/>
      <c r="H741" s="200"/>
      <c r="I741" s="203"/>
      <c r="J741" s="204">
        <f>BK741</f>
        <v>0</v>
      </c>
      <c r="K741" s="200"/>
      <c r="L741" s="205"/>
      <c r="M741" s="206"/>
      <c r="N741" s="207"/>
      <c r="O741" s="207"/>
      <c r="P741" s="208">
        <f>SUM(P742:P761)</f>
        <v>0</v>
      </c>
      <c r="Q741" s="207"/>
      <c r="R741" s="208">
        <f>SUM(R742:R761)</f>
        <v>0</v>
      </c>
      <c r="S741" s="207"/>
      <c r="T741" s="209">
        <f>SUM(T742:T761)</f>
        <v>0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210" t="s">
        <v>80</v>
      </c>
      <c r="AT741" s="211" t="s">
        <v>71</v>
      </c>
      <c r="AU741" s="211" t="s">
        <v>72</v>
      </c>
      <c r="AY741" s="210" t="s">
        <v>180</v>
      </c>
      <c r="BK741" s="212">
        <f>SUM(BK742:BK761)</f>
        <v>0</v>
      </c>
    </row>
    <row r="742" s="2" customFormat="1" ht="16.5" customHeight="1">
      <c r="A742" s="40"/>
      <c r="B742" s="41"/>
      <c r="C742" s="215" t="s">
        <v>2982</v>
      </c>
      <c r="D742" s="215" t="s">
        <v>182</v>
      </c>
      <c r="E742" s="216" t="s">
        <v>6746</v>
      </c>
      <c r="F742" s="217" t="s">
        <v>6747</v>
      </c>
      <c r="G742" s="218" t="s">
        <v>387</v>
      </c>
      <c r="H742" s="219">
        <v>1</v>
      </c>
      <c r="I742" s="220"/>
      <c r="J742" s="221">
        <f>ROUND(I742*H742,2)</f>
        <v>0</v>
      </c>
      <c r="K742" s="217" t="s">
        <v>19</v>
      </c>
      <c r="L742" s="46"/>
      <c r="M742" s="222" t="s">
        <v>19</v>
      </c>
      <c r="N742" s="223" t="s">
        <v>43</v>
      </c>
      <c r="O742" s="86"/>
      <c r="P742" s="224">
        <f>O742*H742</f>
        <v>0</v>
      </c>
      <c r="Q742" s="224">
        <v>0</v>
      </c>
      <c r="R742" s="224">
        <f>Q742*H742</f>
        <v>0</v>
      </c>
      <c r="S742" s="224">
        <v>0</v>
      </c>
      <c r="T742" s="225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6" t="s">
        <v>1193</v>
      </c>
      <c r="AT742" s="226" t="s">
        <v>182</v>
      </c>
      <c r="AU742" s="226" t="s">
        <v>80</v>
      </c>
      <c r="AY742" s="19" t="s">
        <v>180</v>
      </c>
      <c r="BE742" s="227">
        <f>IF(N742="základní",J742,0)</f>
        <v>0</v>
      </c>
      <c r="BF742" s="227">
        <f>IF(N742="snížená",J742,0)</f>
        <v>0</v>
      </c>
      <c r="BG742" s="227">
        <f>IF(N742="zákl. přenesená",J742,0)</f>
        <v>0</v>
      </c>
      <c r="BH742" s="227">
        <f>IF(N742="sníž. přenesená",J742,0)</f>
        <v>0</v>
      </c>
      <c r="BI742" s="227">
        <f>IF(N742="nulová",J742,0)</f>
        <v>0</v>
      </c>
      <c r="BJ742" s="19" t="s">
        <v>80</v>
      </c>
      <c r="BK742" s="227">
        <f>ROUND(I742*H742,2)</f>
        <v>0</v>
      </c>
      <c r="BL742" s="19" t="s">
        <v>1193</v>
      </c>
      <c r="BM742" s="226" t="s">
        <v>7181</v>
      </c>
    </row>
    <row r="743" s="2" customFormat="1">
      <c r="A743" s="40"/>
      <c r="B743" s="41"/>
      <c r="C743" s="42"/>
      <c r="D743" s="228" t="s">
        <v>189</v>
      </c>
      <c r="E743" s="42"/>
      <c r="F743" s="229" t="s">
        <v>6747</v>
      </c>
      <c r="G743" s="42"/>
      <c r="H743" s="42"/>
      <c r="I743" s="230"/>
      <c r="J743" s="42"/>
      <c r="K743" s="42"/>
      <c r="L743" s="46"/>
      <c r="M743" s="231"/>
      <c r="N743" s="232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189</v>
      </c>
      <c r="AU743" s="19" t="s">
        <v>80</v>
      </c>
    </row>
    <row r="744" s="2" customFormat="1" ht="16.5" customHeight="1">
      <c r="A744" s="40"/>
      <c r="B744" s="41"/>
      <c r="C744" s="215" t="s">
        <v>2991</v>
      </c>
      <c r="D744" s="215" t="s">
        <v>182</v>
      </c>
      <c r="E744" s="216" t="s">
        <v>6749</v>
      </c>
      <c r="F744" s="217" t="s">
        <v>6750</v>
      </c>
      <c r="G744" s="218" t="s">
        <v>387</v>
      </c>
      <c r="H744" s="219">
        <v>1</v>
      </c>
      <c r="I744" s="220"/>
      <c r="J744" s="221">
        <f>ROUND(I744*H744,2)</f>
        <v>0</v>
      </c>
      <c r="K744" s="217" t="s">
        <v>19</v>
      </c>
      <c r="L744" s="46"/>
      <c r="M744" s="222" t="s">
        <v>19</v>
      </c>
      <c r="N744" s="223" t="s">
        <v>43</v>
      </c>
      <c r="O744" s="86"/>
      <c r="P744" s="224">
        <f>O744*H744</f>
        <v>0</v>
      </c>
      <c r="Q744" s="224">
        <v>0</v>
      </c>
      <c r="R744" s="224">
        <f>Q744*H744</f>
        <v>0</v>
      </c>
      <c r="S744" s="224">
        <v>0</v>
      </c>
      <c r="T744" s="225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26" t="s">
        <v>1193</v>
      </c>
      <c r="AT744" s="226" t="s">
        <v>182</v>
      </c>
      <c r="AU744" s="226" t="s">
        <v>80</v>
      </c>
      <c r="AY744" s="19" t="s">
        <v>180</v>
      </c>
      <c r="BE744" s="227">
        <f>IF(N744="základní",J744,0)</f>
        <v>0</v>
      </c>
      <c r="BF744" s="227">
        <f>IF(N744="snížená",J744,0)</f>
        <v>0</v>
      </c>
      <c r="BG744" s="227">
        <f>IF(N744="zákl. přenesená",J744,0)</f>
        <v>0</v>
      </c>
      <c r="BH744" s="227">
        <f>IF(N744="sníž. přenesená",J744,0)</f>
        <v>0</v>
      </c>
      <c r="BI744" s="227">
        <f>IF(N744="nulová",J744,0)</f>
        <v>0</v>
      </c>
      <c r="BJ744" s="19" t="s">
        <v>80</v>
      </c>
      <c r="BK744" s="227">
        <f>ROUND(I744*H744,2)</f>
        <v>0</v>
      </c>
      <c r="BL744" s="19" t="s">
        <v>1193</v>
      </c>
      <c r="BM744" s="226" t="s">
        <v>7182</v>
      </c>
    </row>
    <row r="745" s="2" customFormat="1">
      <c r="A745" s="40"/>
      <c r="B745" s="41"/>
      <c r="C745" s="42"/>
      <c r="D745" s="228" t="s">
        <v>189</v>
      </c>
      <c r="E745" s="42"/>
      <c r="F745" s="229" t="s">
        <v>6752</v>
      </c>
      <c r="G745" s="42"/>
      <c r="H745" s="42"/>
      <c r="I745" s="230"/>
      <c r="J745" s="42"/>
      <c r="K745" s="42"/>
      <c r="L745" s="46"/>
      <c r="M745" s="231"/>
      <c r="N745" s="232"/>
      <c r="O745" s="86"/>
      <c r="P745" s="86"/>
      <c r="Q745" s="86"/>
      <c r="R745" s="86"/>
      <c r="S745" s="86"/>
      <c r="T745" s="87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189</v>
      </c>
      <c r="AU745" s="19" t="s">
        <v>80</v>
      </c>
    </row>
    <row r="746" s="2" customFormat="1" ht="16.5" customHeight="1">
      <c r="A746" s="40"/>
      <c r="B746" s="41"/>
      <c r="C746" s="215" t="s">
        <v>2998</v>
      </c>
      <c r="D746" s="215" t="s">
        <v>182</v>
      </c>
      <c r="E746" s="216" t="s">
        <v>6756</v>
      </c>
      <c r="F746" s="217" t="s">
        <v>6757</v>
      </c>
      <c r="G746" s="218" t="s">
        <v>387</v>
      </c>
      <c r="H746" s="219">
        <v>1</v>
      </c>
      <c r="I746" s="220"/>
      <c r="J746" s="221">
        <f>ROUND(I746*H746,2)</f>
        <v>0</v>
      </c>
      <c r="K746" s="217" t="s">
        <v>19</v>
      </c>
      <c r="L746" s="46"/>
      <c r="M746" s="222" t="s">
        <v>19</v>
      </c>
      <c r="N746" s="223" t="s">
        <v>43</v>
      </c>
      <c r="O746" s="86"/>
      <c r="P746" s="224">
        <f>O746*H746</f>
        <v>0</v>
      </c>
      <c r="Q746" s="224">
        <v>0</v>
      </c>
      <c r="R746" s="224">
        <f>Q746*H746</f>
        <v>0</v>
      </c>
      <c r="S746" s="224">
        <v>0</v>
      </c>
      <c r="T746" s="225">
        <f>S746*H746</f>
        <v>0</v>
      </c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R746" s="226" t="s">
        <v>1193</v>
      </c>
      <c r="AT746" s="226" t="s">
        <v>182</v>
      </c>
      <c r="AU746" s="226" t="s">
        <v>80</v>
      </c>
      <c r="AY746" s="19" t="s">
        <v>180</v>
      </c>
      <c r="BE746" s="227">
        <f>IF(N746="základní",J746,0)</f>
        <v>0</v>
      </c>
      <c r="BF746" s="227">
        <f>IF(N746="snížená",J746,0)</f>
        <v>0</v>
      </c>
      <c r="BG746" s="227">
        <f>IF(N746="zákl. přenesená",J746,0)</f>
        <v>0</v>
      </c>
      <c r="BH746" s="227">
        <f>IF(N746="sníž. přenesená",J746,0)</f>
        <v>0</v>
      </c>
      <c r="BI746" s="227">
        <f>IF(N746="nulová",J746,0)</f>
        <v>0</v>
      </c>
      <c r="BJ746" s="19" t="s">
        <v>80</v>
      </c>
      <c r="BK746" s="227">
        <f>ROUND(I746*H746,2)</f>
        <v>0</v>
      </c>
      <c r="BL746" s="19" t="s">
        <v>1193</v>
      </c>
      <c r="BM746" s="226" t="s">
        <v>7183</v>
      </c>
    </row>
    <row r="747" s="2" customFormat="1">
      <c r="A747" s="40"/>
      <c r="B747" s="41"/>
      <c r="C747" s="42"/>
      <c r="D747" s="228" t="s">
        <v>189</v>
      </c>
      <c r="E747" s="42"/>
      <c r="F747" s="229" t="s">
        <v>6759</v>
      </c>
      <c r="G747" s="42"/>
      <c r="H747" s="42"/>
      <c r="I747" s="230"/>
      <c r="J747" s="42"/>
      <c r="K747" s="42"/>
      <c r="L747" s="46"/>
      <c r="M747" s="231"/>
      <c r="N747" s="232"/>
      <c r="O747" s="86"/>
      <c r="P747" s="86"/>
      <c r="Q747" s="86"/>
      <c r="R747" s="86"/>
      <c r="S747" s="86"/>
      <c r="T747" s="87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T747" s="19" t="s">
        <v>189</v>
      </c>
      <c r="AU747" s="19" t="s">
        <v>80</v>
      </c>
    </row>
    <row r="748" s="2" customFormat="1" ht="16.5" customHeight="1">
      <c r="A748" s="40"/>
      <c r="B748" s="41"/>
      <c r="C748" s="215" t="s">
        <v>3004</v>
      </c>
      <c r="D748" s="215" t="s">
        <v>182</v>
      </c>
      <c r="E748" s="216" t="s">
        <v>6760</v>
      </c>
      <c r="F748" s="217" t="s">
        <v>6761</v>
      </c>
      <c r="G748" s="218" t="s">
        <v>387</v>
      </c>
      <c r="H748" s="219">
        <v>3</v>
      </c>
      <c r="I748" s="220"/>
      <c r="J748" s="221">
        <f>ROUND(I748*H748,2)</f>
        <v>0</v>
      </c>
      <c r="K748" s="217" t="s">
        <v>19</v>
      </c>
      <c r="L748" s="46"/>
      <c r="M748" s="222" t="s">
        <v>19</v>
      </c>
      <c r="N748" s="223" t="s">
        <v>43</v>
      </c>
      <c r="O748" s="86"/>
      <c r="P748" s="224">
        <f>O748*H748</f>
        <v>0</v>
      </c>
      <c r="Q748" s="224">
        <v>0</v>
      </c>
      <c r="R748" s="224">
        <f>Q748*H748</f>
        <v>0</v>
      </c>
      <c r="S748" s="224">
        <v>0</v>
      </c>
      <c r="T748" s="225">
        <f>S748*H748</f>
        <v>0</v>
      </c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R748" s="226" t="s">
        <v>1193</v>
      </c>
      <c r="AT748" s="226" t="s">
        <v>182</v>
      </c>
      <c r="AU748" s="226" t="s">
        <v>80</v>
      </c>
      <c r="AY748" s="19" t="s">
        <v>180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19" t="s">
        <v>80</v>
      </c>
      <c r="BK748" s="227">
        <f>ROUND(I748*H748,2)</f>
        <v>0</v>
      </c>
      <c r="BL748" s="19" t="s">
        <v>1193</v>
      </c>
      <c r="BM748" s="226" t="s">
        <v>7184</v>
      </c>
    </row>
    <row r="749" s="2" customFormat="1">
      <c r="A749" s="40"/>
      <c r="B749" s="41"/>
      <c r="C749" s="42"/>
      <c r="D749" s="228" t="s">
        <v>189</v>
      </c>
      <c r="E749" s="42"/>
      <c r="F749" s="229" t="s">
        <v>6763</v>
      </c>
      <c r="G749" s="42"/>
      <c r="H749" s="42"/>
      <c r="I749" s="230"/>
      <c r="J749" s="42"/>
      <c r="K749" s="42"/>
      <c r="L749" s="46"/>
      <c r="M749" s="231"/>
      <c r="N749" s="232"/>
      <c r="O749" s="86"/>
      <c r="P749" s="86"/>
      <c r="Q749" s="86"/>
      <c r="R749" s="86"/>
      <c r="S749" s="86"/>
      <c r="T749" s="87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T749" s="19" t="s">
        <v>189</v>
      </c>
      <c r="AU749" s="19" t="s">
        <v>80</v>
      </c>
    </row>
    <row r="750" s="2" customFormat="1" ht="24.15" customHeight="1">
      <c r="A750" s="40"/>
      <c r="B750" s="41"/>
      <c r="C750" s="215" t="s">
        <v>3008</v>
      </c>
      <c r="D750" s="215" t="s">
        <v>182</v>
      </c>
      <c r="E750" s="216" t="s">
        <v>6764</v>
      </c>
      <c r="F750" s="217" t="s">
        <v>6765</v>
      </c>
      <c r="G750" s="218" t="s">
        <v>387</v>
      </c>
      <c r="H750" s="219">
        <v>1</v>
      </c>
      <c r="I750" s="220"/>
      <c r="J750" s="221">
        <f>ROUND(I750*H750,2)</f>
        <v>0</v>
      </c>
      <c r="K750" s="217" t="s">
        <v>19</v>
      </c>
      <c r="L750" s="46"/>
      <c r="M750" s="222" t="s">
        <v>19</v>
      </c>
      <c r="N750" s="223" t="s">
        <v>43</v>
      </c>
      <c r="O750" s="86"/>
      <c r="P750" s="224">
        <f>O750*H750</f>
        <v>0</v>
      </c>
      <c r="Q750" s="224">
        <v>0</v>
      </c>
      <c r="R750" s="224">
        <f>Q750*H750</f>
        <v>0</v>
      </c>
      <c r="S750" s="224">
        <v>0</v>
      </c>
      <c r="T750" s="225">
        <f>S750*H750</f>
        <v>0</v>
      </c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R750" s="226" t="s">
        <v>1193</v>
      </c>
      <c r="AT750" s="226" t="s">
        <v>182</v>
      </c>
      <c r="AU750" s="226" t="s">
        <v>80</v>
      </c>
      <c r="AY750" s="19" t="s">
        <v>180</v>
      </c>
      <c r="BE750" s="227">
        <f>IF(N750="základní",J750,0)</f>
        <v>0</v>
      </c>
      <c r="BF750" s="227">
        <f>IF(N750="snížená",J750,0)</f>
        <v>0</v>
      </c>
      <c r="BG750" s="227">
        <f>IF(N750="zákl. přenesená",J750,0)</f>
        <v>0</v>
      </c>
      <c r="BH750" s="227">
        <f>IF(N750="sníž. přenesená",J750,0)</f>
        <v>0</v>
      </c>
      <c r="BI750" s="227">
        <f>IF(N750="nulová",J750,0)</f>
        <v>0</v>
      </c>
      <c r="BJ750" s="19" t="s">
        <v>80</v>
      </c>
      <c r="BK750" s="227">
        <f>ROUND(I750*H750,2)</f>
        <v>0</v>
      </c>
      <c r="BL750" s="19" t="s">
        <v>1193</v>
      </c>
      <c r="BM750" s="226" t="s">
        <v>7185</v>
      </c>
    </row>
    <row r="751" s="2" customFormat="1">
      <c r="A751" s="40"/>
      <c r="B751" s="41"/>
      <c r="C751" s="42"/>
      <c r="D751" s="228" t="s">
        <v>189</v>
      </c>
      <c r="E751" s="42"/>
      <c r="F751" s="229" t="s">
        <v>6767</v>
      </c>
      <c r="G751" s="42"/>
      <c r="H751" s="42"/>
      <c r="I751" s="230"/>
      <c r="J751" s="42"/>
      <c r="K751" s="42"/>
      <c r="L751" s="46"/>
      <c r="M751" s="231"/>
      <c r="N751" s="232"/>
      <c r="O751" s="86"/>
      <c r="P751" s="86"/>
      <c r="Q751" s="86"/>
      <c r="R751" s="86"/>
      <c r="S751" s="86"/>
      <c r="T751" s="87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T751" s="19" t="s">
        <v>189</v>
      </c>
      <c r="AU751" s="19" t="s">
        <v>80</v>
      </c>
    </row>
    <row r="752" s="2" customFormat="1" ht="16.5" customHeight="1">
      <c r="A752" s="40"/>
      <c r="B752" s="41"/>
      <c r="C752" s="215" t="s">
        <v>3012</v>
      </c>
      <c r="D752" s="215" t="s">
        <v>182</v>
      </c>
      <c r="E752" s="216" t="s">
        <v>6768</v>
      </c>
      <c r="F752" s="217" t="s">
        <v>6769</v>
      </c>
      <c r="G752" s="218" t="s">
        <v>387</v>
      </c>
      <c r="H752" s="219">
        <v>1</v>
      </c>
      <c r="I752" s="220"/>
      <c r="J752" s="221">
        <f>ROUND(I752*H752,2)</f>
        <v>0</v>
      </c>
      <c r="K752" s="217" t="s">
        <v>19</v>
      </c>
      <c r="L752" s="46"/>
      <c r="M752" s="222" t="s">
        <v>19</v>
      </c>
      <c r="N752" s="223" t="s">
        <v>43</v>
      </c>
      <c r="O752" s="86"/>
      <c r="P752" s="224">
        <f>O752*H752</f>
        <v>0</v>
      </c>
      <c r="Q752" s="224">
        <v>0</v>
      </c>
      <c r="R752" s="224">
        <f>Q752*H752</f>
        <v>0</v>
      </c>
      <c r="S752" s="224">
        <v>0</v>
      </c>
      <c r="T752" s="225">
        <f>S752*H752</f>
        <v>0</v>
      </c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R752" s="226" t="s">
        <v>1193</v>
      </c>
      <c r="AT752" s="226" t="s">
        <v>182</v>
      </c>
      <c r="AU752" s="226" t="s">
        <v>80</v>
      </c>
      <c r="AY752" s="19" t="s">
        <v>180</v>
      </c>
      <c r="BE752" s="227">
        <f>IF(N752="základní",J752,0)</f>
        <v>0</v>
      </c>
      <c r="BF752" s="227">
        <f>IF(N752="snížená",J752,0)</f>
        <v>0</v>
      </c>
      <c r="BG752" s="227">
        <f>IF(N752="zákl. přenesená",J752,0)</f>
        <v>0</v>
      </c>
      <c r="BH752" s="227">
        <f>IF(N752="sníž. přenesená",J752,0)</f>
        <v>0</v>
      </c>
      <c r="BI752" s="227">
        <f>IF(N752="nulová",J752,0)</f>
        <v>0</v>
      </c>
      <c r="BJ752" s="19" t="s">
        <v>80</v>
      </c>
      <c r="BK752" s="227">
        <f>ROUND(I752*H752,2)</f>
        <v>0</v>
      </c>
      <c r="BL752" s="19" t="s">
        <v>1193</v>
      </c>
      <c r="BM752" s="226" t="s">
        <v>7186</v>
      </c>
    </row>
    <row r="753" s="2" customFormat="1">
      <c r="A753" s="40"/>
      <c r="B753" s="41"/>
      <c r="C753" s="42"/>
      <c r="D753" s="228" t="s">
        <v>189</v>
      </c>
      <c r="E753" s="42"/>
      <c r="F753" s="229" t="s">
        <v>6771</v>
      </c>
      <c r="G753" s="42"/>
      <c r="H753" s="42"/>
      <c r="I753" s="230"/>
      <c r="J753" s="42"/>
      <c r="K753" s="42"/>
      <c r="L753" s="46"/>
      <c r="M753" s="231"/>
      <c r="N753" s="232"/>
      <c r="O753" s="86"/>
      <c r="P753" s="86"/>
      <c r="Q753" s="86"/>
      <c r="R753" s="86"/>
      <c r="S753" s="86"/>
      <c r="T753" s="87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T753" s="19" t="s">
        <v>189</v>
      </c>
      <c r="AU753" s="19" t="s">
        <v>80</v>
      </c>
    </row>
    <row r="754" s="2" customFormat="1" ht="16.5" customHeight="1">
      <c r="A754" s="40"/>
      <c r="B754" s="41"/>
      <c r="C754" s="215" t="s">
        <v>3025</v>
      </c>
      <c r="D754" s="215" t="s">
        <v>182</v>
      </c>
      <c r="E754" s="216" t="s">
        <v>6778</v>
      </c>
      <c r="F754" s="217" t="s">
        <v>6779</v>
      </c>
      <c r="G754" s="218" t="s">
        <v>387</v>
      </c>
      <c r="H754" s="219">
        <v>1</v>
      </c>
      <c r="I754" s="220"/>
      <c r="J754" s="221">
        <f>ROUND(I754*H754,2)</f>
        <v>0</v>
      </c>
      <c r="K754" s="217" t="s">
        <v>19</v>
      </c>
      <c r="L754" s="46"/>
      <c r="M754" s="222" t="s">
        <v>19</v>
      </c>
      <c r="N754" s="223" t="s">
        <v>43</v>
      </c>
      <c r="O754" s="86"/>
      <c r="P754" s="224">
        <f>O754*H754</f>
        <v>0</v>
      </c>
      <c r="Q754" s="224">
        <v>0</v>
      </c>
      <c r="R754" s="224">
        <f>Q754*H754</f>
        <v>0</v>
      </c>
      <c r="S754" s="224">
        <v>0</v>
      </c>
      <c r="T754" s="225">
        <f>S754*H754</f>
        <v>0</v>
      </c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R754" s="226" t="s">
        <v>1193</v>
      </c>
      <c r="AT754" s="226" t="s">
        <v>182</v>
      </c>
      <c r="AU754" s="226" t="s">
        <v>80</v>
      </c>
      <c r="AY754" s="19" t="s">
        <v>180</v>
      </c>
      <c r="BE754" s="227">
        <f>IF(N754="základní",J754,0)</f>
        <v>0</v>
      </c>
      <c r="BF754" s="227">
        <f>IF(N754="snížená",J754,0)</f>
        <v>0</v>
      </c>
      <c r="BG754" s="227">
        <f>IF(N754="zákl. přenesená",J754,0)</f>
        <v>0</v>
      </c>
      <c r="BH754" s="227">
        <f>IF(N754="sníž. přenesená",J754,0)</f>
        <v>0</v>
      </c>
      <c r="BI754" s="227">
        <f>IF(N754="nulová",J754,0)</f>
        <v>0</v>
      </c>
      <c r="BJ754" s="19" t="s">
        <v>80</v>
      </c>
      <c r="BK754" s="227">
        <f>ROUND(I754*H754,2)</f>
        <v>0</v>
      </c>
      <c r="BL754" s="19" t="s">
        <v>1193</v>
      </c>
      <c r="BM754" s="226" t="s">
        <v>7187</v>
      </c>
    </row>
    <row r="755" s="2" customFormat="1">
      <c r="A755" s="40"/>
      <c r="B755" s="41"/>
      <c r="C755" s="42"/>
      <c r="D755" s="228" t="s">
        <v>189</v>
      </c>
      <c r="E755" s="42"/>
      <c r="F755" s="229" t="s">
        <v>6779</v>
      </c>
      <c r="G755" s="42"/>
      <c r="H755" s="42"/>
      <c r="I755" s="230"/>
      <c r="J755" s="42"/>
      <c r="K755" s="42"/>
      <c r="L755" s="46"/>
      <c r="M755" s="231"/>
      <c r="N755" s="232"/>
      <c r="O755" s="86"/>
      <c r="P755" s="86"/>
      <c r="Q755" s="86"/>
      <c r="R755" s="86"/>
      <c r="S755" s="86"/>
      <c r="T755" s="87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T755" s="19" t="s">
        <v>189</v>
      </c>
      <c r="AU755" s="19" t="s">
        <v>80</v>
      </c>
    </row>
    <row r="756" s="2" customFormat="1" ht="16.5" customHeight="1">
      <c r="A756" s="40"/>
      <c r="B756" s="41"/>
      <c r="C756" s="215" t="s">
        <v>3032</v>
      </c>
      <c r="D756" s="215" t="s">
        <v>182</v>
      </c>
      <c r="E756" s="216" t="s">
        <v>6781</v>
      </c>
      <c r="F756" s="217" t="s">
        <v>6782</v>
      </c>
      <c r="G756" s="218" t="s">
        <v>3685</v>
      </c>
      <c r="H756" s="219">
        <v>1</v>
      </c>
      <c r="I756" s="220"/>
      <c r="J756" s="221">
        <f>ROUND(I756*H756,2)</f>
        <v>0</v>
      </c>
      <c r="K756" s="217" t="s">
        <v>19</v>
      </c>
      <c r="L756" s="46"/>
      <c r="M756" s="222" t="s">
        <v>19</v>
      </c>
      <c r="N756" s="223" t="s">
        <v>43</v>
      </c>
      <c r="O756" s="86"/>
      <c r="P756" s="224">
        <f>O756*H756</f>
        <v>0</v>
      </c>
      <c r="Q756" s="224">
        <v>0</v>
      </c>
      <c r="R756" s="224">
        <f>Q756*H756</f>
        <v>0</v>
      </c>
      <c r="S756" s="224">
        <v>0</v>
      </c>
      <c r="T756" s="225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26" t="s">
        <v>1193</v>
      </c>
      <c r="AT756" s="226" t="s">
        <v>182</v>
      </c>
      <c r="AU756" s="226" t="s">
        <v>80</v>
      </c>
      <c r="AY756" s="19" t="s">
        <v>180</v>
      </c>
      <c r="BE756" s="227">
        <f>IF(N756="základní",J756,0)</f>
        <v>0</v>
      </c>
      <c r="BF756" s="227">
        <f>IF(N756="snížená",J756,0)</f>
        <v>0</v>
      </c>
      <c r="BG756" s="227">
        <f>IF(N756="zákl. přenesená",J756,0)</f>
        <v>0</v>
      </c>
      <c r="BH756" s="227">
        <f>IF(N756="sníž. přenesená",J756,0)</f>
        <v>0</v>
      </c>
      <c r="BI756" s="227">
        <f>IF(N756="nulová",J756,0)</f>
        <v>0</v>
      </c>
      <c r="BJ756" s="19" t="s">
        <v>80</v>
      </c>
      <c r="BK756" s="227">
        <f>ROUND(I756*H756,2)</f>
        <v>0</v>
      </c>
      <c r="BL756" s="19" t="s">
        <v>1193</v>
      </c>
      <c r="BM756" s="226" t="s">
        <v>7188</v>
      </c>
    </row>
    <row r="757" s="2" customFormat="1">
      <c r="A757" s="40"/>
      <c r="B757" s="41"/>
      <c r="C757" s="42"/>
      <c r="D757" s="228" t="s">
        <v>189</v>
      </c>
      <c r="E757" s="42"/>
      <c r="F757" s="229" t="s">
        <v>6782</v>
      </c>
      <c r="G757" s="42"/>
      <c r="H757" s="42"/>
      <c r="I757" s="230"/>
      <c r="J757" s="42"/>
      <c r="K757" s="42"/>
      <c r="L757" s="46"/>
      <c r="M757" s="231"/>
      <c r="N757" s="232"/>
      <c r="O757" s="86"/>
      <c r="P757" s="86"/>
      <c r="Q757" s="86"/>
      <c r="R757" s="86"/>
      <c r="S757" s="86"/>
      <c r="T757" s="87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T757" s="19" t="s">
        <v>189</v>
      </c>
      <c r="AU757" s="19" t="s">
        <v>80</v>
      </c>
    </row>
    <row r="758" s="2" customFormat="1" ht="16.5" customHeight="1">
      <c r="A758" s="40"/>
      <c r="B758" s="41"/>
      <c r="C758" s="215" t="s">
        <v>2368</v>
      </c>
      <c r="D758" s="215" t="s">
        <v>182</v>
      </c>
      <c r="E758" s="216" t="s">
        <v>6796</v>
      </c>
      <c r="F758" s="217" t="s">
        <v>6797</v>
      </c>
      <c r="G758" s="218" t="s">
        <v>387</v>
      </c>
      <c r="H758" s="219">
        <v>1</v>
      </c>
      <c r="I758" s="220"/>
      <c r="J758" s="221">
        <f>ROUND(I758*H758,2)</f>
        <v>0</v>
      </c>
      <c r="K758" s="217" t="s">
        <v>19</v>
      </c>
      <c r="L758" s="46"/>
      <c r="M758" s="222" t="s">
        <v>19</v>
      </c>
      <c r="N758" s="223" t="s">
        <v>43</v>
      </c>
      <c r="O758" s="86"/>
      <c r="P758" s="224">
        <f>O758*H758</f>
        <v>0</v>
      </c>
      <c r="Q758" s="224">
        <v>0</v>
      </c>
      <c r="R758" s="224">
        <f>Q758*H758</f>
        <v>0</v>
      </c>
      <c r="S758" s="224">
        <v>0</v>
      </c>
      <c r="T758" s="225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26" t="s">
        <v>1193</v>
      </c>
      <c r="AT758" s="226" t="s">
        <v>182</v>
      </c>
      <c r="AU758" s="226" t="s">
        <v>80</v>
      </c>
      <c r="AY758" s="19" t="s">
        <v>180</v>
      </c>
      <c r="BE758" s="227">
        <f>IF(N758="základní",J758,0)</f>
        <v>0</v>
      </c>
      <c r="BF758" s="227">
        <f>IF(N758="snížená",J758,0)</f>
        <v>0</v>
      </c>
      <c r="BG758" s="227">
        <f>IF(N758="zákl. přenesená",J758,0)</f>
        <v>0</v>
      </c>
      <c r="BH758" s="227">
        <f>IF(N758="sníž. přenesená",J758,0)</f>
        <v>0</v>
      </c>
      <c r="BI758" s="227">
        <f>IF(N758="nulová",J758,0)</f>
        <v>0</v>
      </c>
      <c r="BJ758" s="19" t="s">
        <v>80</v>
      </c>
      <c r="BK758" s="227">
        <f>ROUND(I758*H758,2)</f>
        <v>0</v>
      </c>
      <c r="BL758" s="19" t="s">
        <v>1193</v>
      </c>
      <c r="BM758" s="226" t="s">
        <v>7189</v>
      </c>
    </row>
    <row r="759" s="2" customFormat="1">
      <c r="A759" s="40"/>
      <c r="B759" s="41"/>
      <c r="C759" s="42"/>
      <c r="D759" s="228" t="s">
        <v>189</v>
      </c>
      <c r="E759" s="42"/>
      <c r="F759" s="229" t="s">
        <v>6797</v>
      </c>
      <c r="G759" s="42"/>
      <c r="H759" s="42"/>
      <c r="I759" s="230"/>
      <c r="J759" s="42"/>
      <c r="K759" s="42"/>
      <c r="L759" s="46"/>
      <c r="M759" s="231"/>
      <c r="N759" s="232"/>
      <c r="O759" s="86"/>
      <c r="P759" s="86"/>
      <c r="Q759" s="86"/>
      <c r="R759" s="86"/>
      <c r="S759" s="86"/>
      <c r="T759" s="87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T759" s="19" t="s">
        <v>189</v>
      </c>
      <c r="AU759" s="19" t="s">
        <v>80</v>
      </c>
    </row>
    <row r="760" s="2" customFormat="1" ht="16.5" customHeight="1">
      <c r="A760" s="40"/>
      <c r="B760" s="41"/>
      <c r="C760" s="215" t="s">
        <v>3038</v>
      </c>
      <c r="D760" s="215" t="s">
        <v>182</v>
      </c>
      <c r="E760" s="216" t="s">
        <v>6799</v>
      </c>
      <c r="F760" s="217" t="s">
        <v>6785</v>
      </c>
      <c r="G760" s="218" t="s">
        <v>3347</v>
      </c>
      <c r="H760" s="293"/>
      <c r="I760" s="220"/>
      <c r="J760" s="221">
        <f>ROUND(I760*H760,2)</f>
        <v>0</v>
      </c>
      <c r="K760" s="217" t="s">
        <v>19</v>
      </c>
      <c r="L760" s="46"/>
      <c r="M760" s="222" t="s">
        <v>19</v>
      </c>
      <c r="N760" s="223" t="s">
        <v>43</v>
      </c>
      <c r="O760" s="86"/>
      <c r="P760" s="224">
        <f>O760*H760</f>
        <v>0</v>
      </c>
      <c r="Q760" s="224">
        <v>0</v>
      </c>
      <c r="R760" s="224">
        <f>Q760*H760</f>
        <v>0</v>
      </c>
      <c r="S760" s="224">
        <v>0</v>
      </c>
      <c r="T760" s="225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6" t="s">
        <v>1193</v>
      </c>
      <c r="AT760" s="226" t="s">
        <v>182</v>
      </c>
      <c r="AU760" s="226" t="s">
        <v>80</v>
      </c>
      <c r="AY760" s="19" t="s">
        <v>180</v>
      </c>
      <c r="BE760" s="227">
        <f>IF(N760="základní",J760,0)</f>
        <v>0</v>
      </c>
      <c r="BF760" s="227">
        <f>IF(N760="snížená",J760,0)</f>
        <v>0</v>
      </c>
      <c r="BG760" s="227">
        <f>IF(N760="zákl. přenesená",J760,0)</f>
        <v>0</v>
      </c>
      <c r="BH760" s="227">
        <f>IF(N760="sníž. přenesená",J760,0)</f>
        <v>0</v>
      </c>
      <c r="BI760" s="227">
        <f>IF(N760="nulová",J760,0)</f>
        <v>0</v>
      </c>
      <c r="BJ760" s="19" t="s">
        <v>80</v>
      </c>
      <c r="BK760" s="227">
        <f>ROUND(I760*H760,2)</f>
        <v>0</v>
      </c>
      <c r="BL760" s="19" t="s">
        <v>1193</v>
      </c>
      <c r="BM760" s="226" t="s">
        <v>7190</v>
      </c>
    </row>
    <row r="761" s="2" customFormat="1">
      <c r="A761" s="40"/>
      <c r="B761" s="41"/>
      <c r="C761" s="42"/>
      <c r="D761" s="228" t="s">
        <v>189</v>
      </c>
      <c r="E761" s="42"/>
      <c r="F761" s="229" t="s">
        <v>6785</v>
      </c>
      <c r="G761" s="42"/>
      <c r="H761" s="42"/>
      <c r="I761" s="230"/>
      <c r="J761" s="42"/>
      <c r="K761" s="42"/>
      <c r="L761" s="46"/>
      <c r="M761" s="278"/>
      <c r="N761" s="279"/>
      <c r="O761" s="280"/>
      <c r="P761" s="280"/>
      <c r="Q761" s="280"/>
      <c r="R761" s="280"/>
      <c r="S761" s="280"/>
      <c r="T761" s="281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T761" s="19" t="s">
        <v>189</v>
      </c>
      <c r="AU761" s="19" t="s">
        <v>80</v>
      </c>
    </row>
    <row r="762" s="2" customFormat="1" ht="6.96" customHeight="1">
      <c r="A762" s="40"/>
      <c r="B762" s="61"/>
      <c r="C762" s="62"/>
      <c r="D762" s="62"/>
      <c r="E762" s="62"/>
      <c r="F762" s="62"/>
      <c r="G762" s="62"/>
      <c r="H762" s="62"/>
      <c r="I762" s="62"/>
      <c r="J762" s="62"/>
      <c r="K762" s="62"/>
      <c r="L762" s="46"/>
      <c r="M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</row>
  </sheetData>
  <sheetProtection sheet="1" autoFilter="0" formatColumns="0" formatRows="0" objects="1" scenarios="1" spinCount="100000" saltValue="DOA66fG9iYbqrU9hr4TewZgvoMAD98MWxztKu4sDL/Oaswvim0AGaNzt8/0y8Igh7rdqi45eK2h3/fEwBP1E8A==" hashValue="b6Uu6sIaTnb4YnfBNumTKhHD1xZ8OchGCYJPyGV5z9iKOYkP9MUhBXUwla6TucRu5cgFxIyo7tIb6OrzvLLsaA==" algorithmName="SHA-512" password="CC35"/>
  <autoFilter ref="C118:K76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105:H105"/>
    <mergeCell ref="E109:H109"/>
    <mergeCell ref="E107:H107"/>
    <mergeCell ref="E111:H11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589</v>
      </c>
      <c r="F9" s="1"/>
      <c r="G9" s="1"/>
      <c r="H9" s="1"/>
      <c r="L9" s="22"/>
    </row>
    <row r="10" s="1" customFormat="1" ht="12" customHeight="1">
      <c r="B10" s="22"/>
      <c r="D10" s="145" t="s">
        <v>590</v>
      </c>
      <c r="L10" s="22"/>
    </row>
    <row r="11" s="2" customFormat="1" ht="16.5" customHeight="1">
      <c r="A11" s="40"/>
      <c r="B11" s="46"/>
      <c r="C11" s="40"/>
      <c r="D11" s="40"/>
      <c r="E11" s="158" t="s">
        <v>6250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6251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7191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3. 9. 2023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28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ROUND(J93,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ROUND((SUM(BE93:BE137)),  2)</f>
        <v>0</v>
      </c>
      <c r="G37" s="40"/>
      <c r="H37" s="40"/>
      <c r="I37" s="160">
        <v>0.20999999999999999</v>
      </c>
      <c r="J37" s="159">
        <f>ROUND(((SUM(BE93:BE137))*I37),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ROUND((SUM(BF93:BF137)),  2)</f>
        <v>0</v>
      </c>
      <c r="G38" s="40"/>
      <c r="H38" s="40"/>
      <c r="I38" s="160">
        <v>0.14999999999999999</v>
      </c>
      <c r="J38" s="159">
        <f>ROUND(((SUM(BF93:BF137))*I38),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ROUND((SUM(BG93:BG137)),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ROUND((SUM(BH93:BH137)),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ROUND((SUM(BI93:BI137)),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 budovy v Čechově ulici ve Šlapanicích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589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590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6250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6251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ROU23243 - Bleskosvod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Šlapanice</v>
      </c>
      <c r="G60" s="42"/>
      <c r="H60" s="42"/>
      <c r="I60" s="34" t="s">
        <v>23</v>
      </c>
      <c r="J60" s="74" t="str">
        <f>IF(J16="","",J16)</f>
        <v>3. 9. 2023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Šlapanice</v>
      </c>
      <c r="G62" s="42"/>
      <c r="H62" s="42"/>
      <c r="I62" s="34" t="s">
        <v>31</v>
      </c>
      <c r="J62" s="38" t="str">
        <f>E25</f>
        <v>Studio Zlamal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157</v>
      </c>
      <c r="D65" s="174"/>
      <c r="E65" s="174"/>
      <c r="F65" s="174"/>
      <c r="G65" s="174"/>
      <c r="H65" s="174"/>
      <c r="I65" s="174"/>
      <c r="J65" s="175" t="s">
        <v>158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7"/>
      <c r="C68" s="178"/>
      <c r="D68" s="179" t="s">
        <v>599</v>
      </c>
      <c r="E68" s="180"/>
      <c r="F68" s="180"/>
      <c r="G68" s="180"/>
      <c r="H68" s="180"/>
      <c r="I68" s="180"/>
      <c r="J68" s="181">
        <f>J94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3"/>
      <c r="C69" s="127"/>
      <c r="D69" s="184" t="s">
        <v>7192</v>
      </c>
      <c r="E69" s="185"/>
      <c r="F69" s="185"/>
      <c r="G69" s="185"/>
      <c r="H69" s="185"/>
      <c r="I69" s="185"/>
      <c r="J69" s="186">
        <f>J95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165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Projekt budovy v Čechově ulici ve Šlapanicích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154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2" t="s">
        <v>589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590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294" t="s">
        <v>6250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6251</v>
      </c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ROU23243 - Bleskosvod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>Šlapanice</v>
      </c>
      <c r="G87" s="42"/>
      <c r="H87" s="42"/>
      <c r="I87" s="34" t="s">
        <v>23</v>
      </c>
      <c r="J87" s="74" t="str">
        <f>IF(J16="","",J16)</f>
        <v>3. 9. 2023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E19</f>
        <v>Město Šlapanice</v>
      </c>
      <c r="G89" s="42"/>
      <c r="H89" s="42"/>
      <c r="I89" s="34" t="s">
        <v>31</v>
      </c>
      <c r="J89" s="38" t="str">
        <f>E25</f>
        <v>Studio Zlamal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IF(E22="","",E22)</f>
        <v>Vyplň údaj</v>
      </c>
      <c r="G90" s="42"/>
      <c r="H90" s="42"/>
      <c r="I90" s="34" t="s">
        <v>34</v>
      </c>
      <c r="J90" s="38" t="str">
        <f>E28</f>
        <v xml:space="preserve"> 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8"/>
      <c r="B92" s="189"/>
      <c r="C92" s="190" t="s">
        <v>166</v>
      </c>
      <c r="D92" s="191" t="s">
        <v>57</v>
      </c>
      <c r="E92" s="191" t="s">
        <v>53</v>
      </c>
      <c r="F92" s="191" t="s">
        <v>54</v>
      </c>
      <c r="G92" s="191" t="s">
        <v>167</v>
      </c>
      <c r="H92" s="191" t="s">
        <v>168</v>
      </c>
      <c r="I92" s="191" t="s">
        <v>169</v>
      </c>
      <c r="J92" s="191" t="s">
        <v>158</v>
      </c>
      <c r="K92" s="192" t="s">
        <v>170</v>
      </c>
      <c r="L92" s="193"/>
      <c r="M92" s="94" t="s">
        <v>19</v>
      </c>
      <c r="N92" s="95" t="s">
        <v>42</v>
      </c>
      <c r="O92" s="95" t="s">
        <v>171</v>
      </c>
      <c r="P92" s="95" t="s">
        <v>172</v>
      </c>
      <c r="Q92" s="95" t="s">
        <v>173</v>
      </c>
      <c r="R92" s="95" t="s">
        <v>174</v>
      </c>
      <c r="S92" s="95" t="s">
        <v>175</v>
      </c>
      <c r="T92" s="96" t="s">
        <v>176</v>
      </c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  <c r="AE92" s="188"/>
    </row>
    <row r="93" s="2" customFormat="1" ht="22.8" customHeight="1">
      <c r="A93" s="40"/>
      <c r="B93" s="41"/>
      <c r="C93" s="101" t="s">
        <v>177</v>
      </c>
      <c r="D93" s="42"/>
      <c r="E93" s="42"/>
      <c r="F93" s="42"/>
      <c r="G93" s="42"/>
      <c r="H93" s="42"/>
      <c r="I93" s="42"/>
      <c r="J93" s="194">
        <f>BK93</f>
        <v>0</v>
      </c>
      <c r="K93" s="42"/>
      <c r="L93" s="46"/>
      <c r="M93" s="97"/>
      <c r="N93" s="195"/>
      <c r="O93" s="98"/>
      <c r="P93" s="196">
        <f>P94</f>
        <v>0</v>
      </c>
      <c r="Q93" s="98"/>
      <c r="R93" s="196">
        <f>R94</f>
        <v>0</v>
      </c>
      <c r="S93" s="98"/>
      <c r="T93" s="197">
        <f>T94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71</v>
      </c>
      <c r="AU93" s="19" t="s">
        <v>159</v>
      </c>
      <c r="BK93" s="198">
        <f>BK94</f>
        <v>0</v>
      </c>
    </row>
    <row r="94" s="12" customFormat="1" ht="25.92" customHeight="1">
      <c r="A94" s="12"/>
      <c r="B94" s="199"/>
      <c r="C94" s="200"/>
      <c r="D94" s="201" t="s">
        <v>71</v>
      </c>
      <c r="E94" s="202" t="s">
        <v>3164</v>
      </c>
      <c r="F94" s="202" t="s">
        <v>3165</v>
      </c>
      <c r="G94" s="200"/>
      <c r="H94" s="200"/>
      <c r="I94" s="203"/>
      <c r="J94" s="204">
        <f>BK94</f>
        <v>0</v>
      </c>
      <c r="K94" s="200"/>
      <c r="L94" s="205"/>
      <c r="M94" s="206"/>
      <c r="N94" s="207"/>
      <c r="O94" s="207"/>
      <c r="P94" s="208">
        <f>P95</f>
        <v>0</v>
      </c>
      <c r="Q94" s="207"/>
      <c r="R94" s="208">
        <f>R95</f>
        <v>0</v>
      </c>
      <c r="S94" s="207"/>
      <c r="T94" s="209">
        <f>T95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82</v>
      </c>
      <c r="AT94" s="211" t="s">
        <v>71</v>
      </c>
      <c r="AU94" s="211" t="s">
        <v>72</v>
      </c>
      <c r="AY94" s="210" t="s">
        <v>180</v>
      </c>
      <c r="BK94" s="212">
        <f>BK95</f>
        <v>0</v>
      </c>
    </row>
    <row r="95" s="12" customFormat="1" ht="22.8" customHeight="1">
      <c r="A95" s="12"/>
      <c r="B95" s="199"/>
      <c r="C95" s="200"/>
      <c r="D95" s="201" t="s">
        <v>71</v>
      </c>
      <c r="E95" s="213" t="s">
        <v>7193</v>
      </c>
      <c r="F95" s="213" t="s">
        <v>7194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SUM(P96:P137)</f>
        <v>0</v>
      </c>
      <c r="Q95" s="207"/>
      <c r="R95" s="208">
        <f>SUM(R96:R137)</f>
        <v>0</v>
      </c>
      <c r="S95" s="207"/>
      <c r="T95" s="209">
        <f>SUM(T96:T137)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82</v>
      </c>
      <c r="AT95" s="211" t="s">
        <v>71</v>
      </c>
      <c r="AU95" s="211" t="s">
        <v>80</v>
      </c>
      <c r="AY95" s="210" t="s">
        <v>180</v>
      </c>
      <c r="BK95" s="212">
        <f>SUM(BK96:BK137)</f>
        <v>0</v>
      </c>
    </row>
    <row r="96" s="2" customFormat="1" ht="24.15" customHeight="1">
      <c r="A96" s="40"/>
      <c r="B96" s="41"/>
      <c r="C96" s="215" t="s">
        <v>80</v>
      </c>
      <c r="D96" s="215" t="s">
        <v>182</v>
      </c>
      <c r="E96" s="216" t="s">
        <v>7195</v>
      </c>
      <c r="F96" s="217" t="s">
        <v>7196</v>
      </c>
      <c r="G96" s="218" t="s">
        <v>6278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1193</v>
      </c>
      <c r="AT96" s="226" t="s">
        <v>182</v>
      </c>
      <c r="AU96" s="226" t="s">
        <v>82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1193</v>
      </c>
      <c r="BM96" s="226" t="s">
        <v>7197</v>
      </c>
    </row>
    <row r="97" s="2" customFormat="1">
      <c r="A97" s="40"/>
      <c r="B97" s="41"/>
      <c r="C97" s="42"/>
      <c r="D97" s="228" t="s">
        <v>189</v>
      </c>
      <c r="E97" s="42"/>
      <c r="F97" s="229" t="s">
        <v>7196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189</v>
      </c>
      <c r="AU97" s="19" t="s">
        <v>82</v>
      </c>
    </row>
    <row r="98" s="2" customFormat="1" ht="16.5" customHeight="1">
      <c r="A98" s="40"/>
      <c r="B98" s="41"/>
      <c r="C98" s="215" t="s">
        <v>82</v>
      </c>
      <c r="D98" s="215" t="s">
        <v>182</v>
      </c>
      <c r="E98" s="216" t="s">
        <v>7198</v>
      </c>
      <c r="F98" s="217" t="s">
        <v>7199</v>
      </c>
      <c r="G98" s="218" t="s">
        <v>6278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1193</v>
      </c>
      <c r="AT98" s="226" t="s">
        <v>182</v>
      </c>
      <c r="AU98" s="226" t="s">
        <v>82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1193</v>
      </c>
      <c r="BM98" s="226" t="s">
        <v>7200</v>
      </c>
    </row>
    <row r="99" s="2" customFormat="1">
      <c r="A99" s="40"/>
      <c r="B99" s="41"/>
      <c r="C99" s="42"/>
      <c r="D99" s="228" t="s">
        <v>189</v>
      </c>
      <c r="E99" s="42"/>
      <c r="F99" s="229" t="s">
        <v>7199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82</v>
      </c>
    </row>
    <row r="100" s="2" customFormat="1" ht="16.5" customHeight="1">
      <c r="A100" s="40"/>
      <c r="B100" s="41"/>
      <c r="C100" s="215" t="s">
        <v>100</v>
      </c>
      <c r="D100" s="215" t="s">
        <v>182</v>
      </c>
      <c r="E100" s="216" t="s">
        <v>7201</v>
      </c>
      <c r="F100" s="217" t="s">
        <v>7202</v>
      </c>
      <c r="G100" s="218" t="s">
        <v>6278</v>
      </c>
      <c r="H100" s="219">
        <v>14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1193</v>
      </c>
      <c r="AT100" s="226" t="s">
        <v>182</v>
      </c>
      <c r="AU100" s="226" t="s">
        <v>82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1193</v>
      </c>
      <c r="BM100" s="226" t="s">
        <v>7203</v>
      </c>
    </row>
    <row r="101" s="2" customFormat="1">
      <c r="A101" s="40"/>
      <c r="B101" s="41"/>
      <c r="C101" s="42"/>
      <c r="D101" s="228" t="s">
        <v>189</v>
      </c>
      <c r="E101" s="42"/>
      <c r="F101" s="229" t="s">
        <v>7202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189</v>
      </c>
      <c r="AU101" s="19" t="s">
        <v>82</v>
      </c>
    </row>
    <row r="102" s="2" customFormat="1" ht="16.5" customHeight="1">
      <c r="A102" s="40"/>
      <c r="B102" s="41"/>
      <c r="C102" s="215" t="s">
        <v>187</v>
      </c>
      <c r="D102" s="215" t="s">
        <v>182</v>
      </c>
      <c r="E102" s="216" t="s">
        <v>7204</v>
      </c>
      <c r="F102" s="217" t="s">
        <v>7205</v>
      </c>
      <c r="G102" s="218" t="s">
        <v>6278</v>
      </c>
      <c r="H102" s="219">
        <v>90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1193</v>
      </c>
      <c r="AT102" s="226" t="s">
        <v>182</v>
      </c>
      <c r="AU102" s="226" t="s">
        <v>82</v>
      </c>
      <c r="AY102" s="19" t="s">
        <v>180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1193</v>
      </c>
      <c r="BM102" s="226" t="s">
        <v>7206</v>
      </c>
    </row>
    <row r="103" s="2" customFormat="1">
      <c r="A103" s="40"/>
      <c r="B103" s="41"/>
      <c r="C103" s="42"/>
      <c r="D103" s="228" t="s">
        <v>189</v>
      </c>
      <c r="E103" s="42"/>
      <c r="F103" s="229" t="s">
        <v>7207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189</v>
      </c>
      <c r="AU103" s="19" t="s">
        <v>82</v>
      </c>
    </row>
    <row r="104" s="2" customFormat="1" ht="16.5" customHeight="1">
      <c r="A104" s="40"/>
      <c r="B104" s="41"/>
      <c r="C104" s="215" t="s">
        <v>211</v>
      </c>
      <c r="D104" s="215" t="s">
        <v>182</v>
      </c>
      <c r="E104" s="216" t="s">
        <v>7208</v>
      </c>
      <c r="F104" s="217" t="s">
        <v>7209</v>
      </c>
      <c r="G104" s="218" t="s">
        <v>754</v>
      </c>
      <c r="H104" s="219">
        <v>260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1193</v>
      </c>
      <c r="AT104" s="226" t="s">
        <v>182</v>
      </c>
      <c r="AU104" s="226" t="s">
        <v>82</v>
      </c>
      <c r="AY104" s="19" t="s">
        <v>180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1193</v>
      </c>
      <c r="BM104" s="226" t="s">
        <v>7210</v>
      </c>
    </row>
    <row r="105" s="2" customFormat="1">
      <c r="A105" s="40"/>
      <c r="B105" s="41"/>
      <c r="C105" s="42"/>
      <c r="D105" s="228" t="s">
        <v>189</v>
      </c>
      <c r="E105" s="42"/>
      <c r="F105" s="229" t="s">
        <v>7211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189</v>
      </c>
      <c r="AU105" s="19" t="s">
        <v>82</v>
      </c>
    </row>
    <row r="106" s="2" customFormat="1" ht="16.5" customHeight="1">
      <c r="A106" s="40"/>
      <c r="B106" s="41"/>
      <c r="C106" s="215" t="s">
        <v>217</v>
      </c>
      <c r="D106" s="215" t="s">
        <v>182</v>
      </c>
      <c r="E106" s="216" t="s">
        <v>7212</v>
      </c>
      <c r="F106" s="217" t="s">
        <v>7213</v>
      </c>
      <c r="G106" s="218" t="s">
        <v>6278</v>
      </c>
      <c r="H106" s="219">
        <v>150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1193</v>
      </c>
      <c r="AT106" s="226" t="s">
        <v>182</v>
      </c>
      <c r="AU106" s="226" t="s">
        <v>82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1193</v>
      </c>
      <c r="BM106" s="226" t="s">
        <v>7214</v>
      </c>
    </row>
    <row r="107" s="2" customFormat="1">
      <c r="A107" s="40"/>
      <c r="B107" s="41"/>
      <c r="C107" s="42"/>
      <c r="D107" s="228" t="s">
        <v>189</v>
      </c>
      <c r="E107" s="42"/>
      <c r="F107" s="229" t="s">
        <v>7215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189</v>
      </c>
      <c r="AU107" s="19" t="s">
        <v>82</v>
      </c>
    </row>
    <row r="108" s="2" customFormat="1" ht="16.5" customHeight="1">
      <c r="A108" s="40"/>
      <c r="B108" s="41"/>
      <c r="C108" s="215" t="s">
        <v>224</v>
      </c>
      <c r="D108" s="215" t="s">
        <v>182</v>
      </c>
      <c r="E108" s="216" t="s">
        <v>7216</v>
      </c>
      <c r="F108" s="217" t="s">
        <v>7217</v>
      </c>
      <c r="G108" s="218" t="s">
        <v>6278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1193</v>
      </c>
      <c r="AT108" s="226" t="s">
        <v>182</v>
      </c>
      <c r="AU108" s="226" t="s">
        <v>82</v>
      </c>
      <c r="AY108" s="19" t="s">
        <v>180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1193</v>
      </c>
      <c r="BM108" s="226" t="s">
        <v>7218</v>
      </c>
    </row>
    <row r="109" s="2" customFormat="1">
      <c r="A109" s="40"/>
      <c r="B109" s="41"/>
      <c r="C109" s="42"/>
      <c r="D109" s="228" t="s">
        <v>189</v>
      </c>
      <c r="E109" s="42"/>
      <c r="F109" s="229" t="s">
        <v>7217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189</v>
      </c>
      <c r="AU109" s="19" t="s">
        <v>82</v>
      </c>
    </row>
    <row r="110" s="2" customFormat="1" ht="16.5" customHeight="1">
      <c r="A110" s="40"/>
      <c r="B110" s="41"/>
      <c r="C110" s="215" t="s">
        <v>232</v>
      </c>
      <c r="D110" s="215" t="s">
        <v>182</v>
      </c>
      <c r="E110" s="216" t="s">
        <v>7219</v>
      </c>
      <c r="F110" s="217" t="s">
        <v>7220</v>
      </c>
      <c r="G110" s="218" t="s">
        <v>6278</v>
      </c>
      <c r="H110" s="219">
        <v>5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1193</v>
      </c>
      <c r="AT110" s="226" t="s">
        <v>182</v>
      </c>
      <c r="AU110" s="226" t="s">
        <v>82</v>
      </c>
      <c r="AY110" s="19" t="s">
        <v>180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1193</v>
      </c>
      <c r="BM110" s="226" t="s">
        <v>7221</v>
      </c>
    </row>
    <row r="111" s="2" customFormat="1">
      <c r="A111" s="40"/>
      <c r="B111" s="41"/>
      <c r="C111" s="42"/>
      <c r="D111" s="228" t="s">
        <v>189</v>
      </c>
      <c r="E111" s="42"/>
      <c r="F111" s="229" t="s">
        <v>7220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189</v>
      </c>
      <c r="AU111" s="19" t="s">
        <v>82</v>
      </c>
    </row>
    <row r="112" s="2" customFormat="1" ht="16.5" customHeight="1">
      <c r="A112" s="40"/>
      <c r="B112" s="41"/>
      <c r="C112" s="215" t="s">
        <v>240</v>
      </c>
      <c r="D112" s="215" t="s">
        <v>182</v>
      </c>
      <c r="E112" s="216" t="s">
        <v>7222</v>
      </c>
      <c r="F112" s="217" t="s">
        <v>7223</v>
      </c>
      <c r="G112" s="218" t="s">
        <v>6278</v>
      </c>
      <c r="H112" s="219">
        <v>6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1193</v>
      </c>
      <c r="AT112" s="226" t="s">
        <v>182</v>
      </c>
      <c r="AU112" s="226" t="s">
        <v>82</v>
      </c>
      <c r="AY112" s="19" t="s">
        <v>180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1193</v>
      </c>
      <c r="BM112" s="226" t="s">
        <v>7224</v>
      </c>
    </row>
    <row r="113" s="2" customFormat="1">
      <c r="A113" s="40"/>
      <c r="B113" s="41"/>
      <c r="C113" s="42"/>
      <c r="D113" s="228" t="s">
        <v>189</v>
      </c>
      <c r="E113" s="42"/>
      <c r="F113" s="229" t="s">
        <v>7223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189</v>
      </c>
      <c r="AU113" s="19" t="s">
        <v>82</v>
      </c>
    </row>
    <row r="114" s="2" customFormat="1" ht="16.5" customHeight="1">
      <c r="A114" s="40"/>
      <c r="B114" s="41"/>
      <c r="C114" s="215" t="s">
        <v>247</v>
      </c>
      <c r="D114" s="215" t="s">
        <v>182</v>
      </c>
      <c r="E114" s="216" t="s">
        <v>7225</v>
      </c>
      <c r="F114" s="217" t="s">
        <v>7226</v>
      </c>
      <c r="G114" s="218" t="s">
        <v>6278</v>
      </c>
      <c r="H114" s="219">
        <v>9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1193</v>
      </c>
      <c r="AT114" s="226" t="s">
        <v>182</v>
      </c>
      <c r="AU114" s="226" t="s">
        <v>82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1193</v>
      </c>
      <c r="BM114" s="226" t="s">
        <v>7227</v>
      </c>
    </row>
    <row r="115" s="2" customFormat="1">
      <c r="A115" s="40"/>
      <c r="B115" s="41"/>
      <c r="C115" s="42"/>
      <c r="D115" s="228" t="s">
        <v>189</v>
      </c>
      <c r="E115" s="42"/>
      <c r="F115" s="229" t="s">
        <v>7228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189</v>
      </c>
      <c r="AU115" s="19" t="s">
        <v>82</v>
      </c>
    </row>
    <row r="116" s="2" customFormat="1" ht="16.5" customHeight="1">
      <c r="A116" s="40"/>
      <c r="B116" s="41"/>
      <c r="C116" s="215" t="s">
        <v>257</v>
      </c>
      <c r="D116" s="215" t="s">
        <v>182</v>
      </c>
      <c r="E116" s="216" t="s">
        <v>7229</v>
      </c>
      <c r="F116" s="217" t="s">
        <v>7230</v>
      </c>
      <c r="G116" s="218" t="s">
        <v>7231</v>
      </c>
      <c r="H116" s="219">
        <v>9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1193</v>
      </c>
      <c r="AT116" s="226" t="s">
        <v>182</v>
      </c>
      <c r="AU116" s="226" t="s">
        <v>82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1193</v>
      </c>
      <c r="BM116" s="226" t="s">
        <v>7232</v>
      </c>
    </row>
    <row r="117" s="2" customFormat="1">
      <c r="A117" s="40"/>
      <c r="B117" s="41"/>
      <c r="C117" s="42"/>
      <c r="D117" s="228" t="s">
        <v>189</v>
      </c>
      <c r="E117" s="42"/>
      <c r="F117" s="229" t="s">
        <v>7230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189</v>
      </c>
      <c r="AU117" s="19" t="s">
        <v>82</v>
      </c>
    </row>
    <row r="118" s="2" customFormat="1" ht="16.5" customHeight="1">
      <c r="A118" s="40"/>
      <c r="B118" s="41"/>
      <c r="C118" s="215" t="s">
        <v>263</v>
      </c>
      <c r="D118" s="215" t="s">
        <v>182</v>
      </c>
      <c r="E118" s="216" t="s">
        <v>7233</v>
      </c>
      <c r="F118" s="217" t="s">
        <v>7234</v>
      </c>
      <c r="G118" s="218" t="s">
        <v>6278</v>
      </c>
      <c r="H118" s="219">
        <v>9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1193</v>
      </c>
      <c r="AT118" s="226" t="s">
        <v>182</v>
      </c>
      <c r="AU118" s="226" t="s">
        <v>82</v>
      </c>
      <c r="AY118" s="19" t="s">
        <v>180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1193</v>
      </c>
      <c r="BM118" s="226" t="s">
        <v>7235</v>
      </c>
    </row>
    <row r="119" s="2" customFormat="1">
      <c r="A119" s="40"/>
      <c r="B119" s="41"/>
      <c r="C119" s="42"/>
      <c r="D119" s="228" t="s">
        <v>189</v>
      </c>
      <c r="E119" s="42"/>
      <c r="F119" s="229" t="s">
        <v>7236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189</v>
      </c>
      <c r="AU119" s="19" t="s">
        <v>82</v>
      </c>
    </row>
    <row r="120" s="2" customFormat="1" ht="16.5" customHeight="1">
      <c r="A120" s="40"/>
      <c r="B120" s="41"/>
      <c r="C120" s="215" t="s">
        <v>269</v>
      </c>
      <c r="D120" s="215" t="s">
        <v>182</v>
      </c>
      <c r="E120" s="216" t="s">
        <v>7237</v>
      </c>
      <c r="F120" s="217" t="s">
        <v>7238</v>
      </c>
      <c r="G120" s="218" t="s">
        <v>754</v>
      </c>
      <c r="H120" s="219">
        <v>130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1193</v>
      </c>
      <c r="AT120" s="226" t="s">
        <v>182</v>
      </c>
      <c r="AU120" s="226" t="s">
        <v>82</v>
      </c>
      <c r="AY120" s="19" t="s">
        <v>180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1193</v>
      </c>
      <c r="BM120" s="226" t="s">
        <v>7239</v>
      </c>
    </row>
    <row r="121" s="2" customFormat="1">
      <c r="A121" s="40"/>
      <c r="B121" s="41"/>
      <c r="C121" s="42"/>
      <c r="D121" s="228" t="s">
        <v>189</v>
      </c>
      <c r="E121" s="42"/>
      <c r="F121" s="229" t="s">
        <v>7238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189</v>
      </c>
      <c r="AU121" s="19" t="s">
        <v>82</v>
      </c>
    </row>
    <row r="122" s="2" customFormat="1" ht="16.5" customHeight="1">
      <c r="A122" s="40"/>
      <c r="B122" s="41"/>
      <c r="C122" s="215" t="s">
        <v>275</v>
      </c>
      <c r="D122" s="215" t="s">
        <v>182</v>
      </c>
      <c r="E122" s="216" t="s">
        <v>7240</v>
      </c>
      <c r="F122" s="217" t="s">
        <v>7241</v>
      </c>
      <c r="G122" s="218" t="s">
        <v>754</v>
      </c>
      <c r="H122" s="219">
        <v>30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1193</v>
      </c>
      <c r="AT122" s="226" t="s">
        <v>182</v>
      </c>
      <c r="AU122" s="226" t="s">
        <v>82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1193</v>
      </c>
      <c r="BM122" s="226" t="s">
        <v>7242</v>
      </c>
    </row>
    <row r="123" s="2" customFormat="1">
      <c r="A123" s="40"/>
      <c r="B123" s="41"/>
      <c r="C123" s="42"/>
      <c r="D123" s="228" t="s">
        <v>189</v>
      </c>
      <c r="E123" s="42"/>
      <c r="F123" s="229" t="s">
        <v>7243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189</v>
      </c>
      <c r="AU123" s="19" t="s">
        <v>82</v>
      </c>
    </row>
    <row r="124" s="2" customFormat="1" ht="16.5" customHeight="1">
      <c r="A124" s="40"/>
      <c r="B124" s="41"/>
      <c r="C124" s="215" t="s">
        <v>8</v>
      </c>
      <c r="D124" s="215" t="s">
        <v>182</v>
      </c>
      <c r="E124" s="216" t="s">
        <v>7244</v>
      </c>
      <c r="F124" s="217" t="s">
        <v>7245</v>
      </c>
      <c r="G124" s="218" t="s">
        <v>6278</v>
      </c>
      <c r="H124" s="219">
        <v>20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1193</v>
      </c>
      <c r="AT124" s="226" t="s">
        <v>182</v>
      </c>
      <c r="AU124" s="226" t="s">
        <v>82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1193</v>
      </c>
      <c r="BM124" s="226" t="s">
        <v>7246</v>
      </c>
    </row>
    <row r="125" s="2" customFormat="1">
      <c r="A125" s="40"/>
      <c r="B125" s="41"/>
      <c r="C125" s="42"/>
      <c r="D125" s="228" t="s">
        <v>189</v>
      </c>
      <c r="E125" s="42"/>
      <c r="F125" s="229" t="s">
        <v>7245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189</v>
      </c>
      <c r="AU125" s="19" t="s">
        <v>82</v>
      </c>
    </row>
    <row r="126" s="2" customFormat="1" ht="16.5" customHeight="1">
      <c r="A126" s="40"/>
      <c r="B126" s="41"/>
      <c r="C126" s="215" t="s">
        <v>286</v>
      </c>
      <c r="D126" s="215" t="s">
        <v>182</v>
      </c>
      <c r="E126" s="216" t="s">
        <v>7247</v>
      </c>
      <c r="F126" s="217" t="s">
        <v>7248</v>
      </c>
      <c r="G126" s="218" t="s">
        <v>6278</v>
      </c>
      <c r="H126" s="219">
        <v>10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1193</v>
      </c>
      <c r="AT126" s="226" t="s">
        <v>182</v>
      </c>
      <c r="AU126" s="226" t="s">
        <v>82</v>
      </c>
      <c r="AY126" s="19" t="s">
        <v>180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1193</v>
      </c>
      <c r="BM126" s="226" t="s">
        <v>7249</v>
      </c>
    </row>
    <row r="127" s="2" customFormat="1">
      <c r="A127" s="40"/>
      <c r="B127" s="41"/>
      <c r="C127" s="42"/>
      <c r="D127" s="228" t="s">
        <v>189</v>
      </c>
      <c r="E127" s="42"/>
      <c r="F127" s="229" t="s">
        <v>7248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189</v>
      </c>
      <c r="AU127" s="19" t="s">
        <v>82</v>
      </c>
    </row>
    <row r="128" s="2" customFormat="1" ht="16.5" customHeight="1">
      <c r="A128" s="40"/>
      <c r="B128" s="41"/>
      <c r="C128" s="215" t="s">
        <v>292</v>
      </c>
      <c r="D128" s="215" t="s">
        <v>182</v>
      </c>
      <c r="E128" s="216" t="s">
        <v>7250</v>
      </c>
      <c r="F128" s="217" t="s">
        <v>7251</v>
      </c>
      <c r="G128" s="218" t="s">
        <v>6278</v>
      </c>
      <c r="H128" s="219">
        <v>5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1193</v>
      </c>
      <c r="AT128" s="226" t="s">
        <v>182</v>
      </c>
      <c r="AU128" s="226" t="s">
        <v>82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1193</v>
      </c>
      <c r="BM128" s="226" t="s">
        <v>7252</v>
      </c>
    </row>
    <row r="129" s="2" customFormat="1">
      <c r="A129" s="40"/>
      <c r="B129" s="41"/>
      <c r="C129" s="42"/>
      <c r="D129" s="228" t="s">
        <v>189</v>
      </c>
      <c r="E129" s="42"/>
      <c r="F129" s="229" t="s">
        <v>7251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189</v>
      </c>
      <c r="AU129" s="19" t="s">
        <v>82</v>
      </c>
    </row>
    <row r="130" s="2" customFormat="1" ht="16.5" customHeight="1">
      <c r="A130" s="40"/>
      <c r="B130" s="41"/>
      <c r="C130" s="215" t="s">
        <v>298</v>
      </c>
      <c r="D130" s="215" t="s">
        <v>182</v>
      </c>
      <c r="E130" s="216" t="s">
        <v>6559</v>
      </c>
      <c r="F130" s="217" t="s">
        <v>6560</v>
      </c>
      <c r="G130" s="218" t="s">
        <v>6561</v>
      </c>
      <c r="H130" s="219">
        <v>12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4834</v>
      </c>
      <c r="AT130" s="226" t="s">
        <v>182</v>
      </c>
      <c r="AU130" s="226" t="s">
        <v>82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4834</v>
      </c>
      <c r="BM130" s="226" t="s">
        <v>7253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6560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82</v>
      </c>
    </row>
    <row r="132" s="2" customFormat="1" ht="16.5" customHeight="1">
      <c r="A132" s="40"/>
      <c r="B132" s="41"/>
      <c r="C132" s="215" t="s">
        <v>305</v>
      </c>
      <c r="D132" s="215" t="s">
        <v>182</v>
      </c>
      <c r="E132" s="216" t="s">
        <v>7254</v>
      </c>
      <c r="F132" s="217" t="s">
        <v>7255</v>
      </c>
      <c r="G132" s="218" t="s">
        <v>6561</v>
      </c>
      <c r="H132" s="219">
        <v>8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4834</v>
      </c>
      <c r="AT132" s="226" t="s">
        <v>182</v>
      </c>
      <c r="AU132" s="226" t="s">
        <v>82</v>
      </c>
      <c r="AY132" s="19" t="s">
        <v>180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4834</v>
      </c>
      <c r="BM132" s="226" t="s">
        <v>7256</v>
      </c>
    </row>
    <row r="133" s="2" customFormat="1">
      <c r="A133" s="40"/>
      <c r="B133" s="41"/>
      <c r="C133" s="42"/>
      <c r="D133" s="228" t="s">
        <v>189</v>
      </c>
      <c r="E133" s="42"/>
      <c r="F133" s="229" t="s">
        <v>7255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189</v>
      </c>
      <c r="AU133" s="19" t="s">
        <v>82</v>
      </c>
    </row>
    <row r="134" s="2" customFormat="1" ht="16.5" customHeight="1">
      <c r="A134" s="40"/>
      <c r="B134" s="41"/>
      <c r="C134" s="215" t="s">
        <v>311</v>
      </c>
      <c r="D134" s="215" t="s">
        <v>182</v>
      </c>
      <c r="E134" s="216" t="s">
        <v>7257</v>
      </c>
      <c r="F134" s="217" t="s">
        <v>6573</v>
      </c>
      <c r="G134" s="218" t="s">
        <v>3347</v>
      </c>
      <c r="H134" s="293"/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43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1193</v>
      </c>
      <c r="AT134" s="226" t="s">
        <v>182</v>
      </c>
      <c r="AU134" s="226" t="s">
        <v>82</v>
      </c>
      <c r="AY134" s="19" t="s">
        <v>180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1193</v>
      </c>
      <c r="BM134" s="226" t="s">
        <v>7258</v>
      </c>
    </row>
    <row r="135" s="2" customFormat="1">
      <c r="A135" s="40"/>
      <c r="B135" s="41"/>
      <c r="C135" s="42"/>
      <c r="D135" s="228" t="s">
        <v>189</v>
      </c>
      <c r="E135" s="42"/>
      <c r="F135" s="229" t="s">
        <v>6573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189</v>
      </c>
      <c r="AU135" s="19" t="s">
        <v>82</v>
      </c>
    </row>
    <row r="136" s="2" customFormat="1" ht="16.5" customHeight="1">
      <c r="A136" s="40"/>
      <c r="B136" s="41"/>
      <c r="C136" s="215" t="s">
        <v>7</v>
      </c>
      <c r="D136" s="215" t="s">
        <v>182</v>
      </c>
      <c r="E136" s="216" t="s">
        <v>7259</v>
      </c>
      <c r="F136" s="217" t="s">
        <v>7260</v>
      </c>
      <c r="G136" s="218" t="s">
        <v>3347</v>
      </c>
      <c r="H136" s="293"/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43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1193</v>
      </c>
      <c r="AT136" s="226" t="s">
        <v>182</v>
      </c>
      <c r="AU136" s="226" t="s">
        <v>82</v>
      </c>
      <c r="AY136" s="19" t="s">
        <v>180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1193</v>
      </c>
      <c r="BM136" s="226" t="s">
        <v>7261</v>
      </c>
    </row>
    <row r="137" s="2" customFormat="1">
      <c r="A137" s="40"/>
      <c r="B137" s="41"/>
      <c r="C137" s="42"/>
      <c r="D137" s="228" t="s">
        <v>189</v>
      </c>
      <c r="E137" s="42"/>
      <c r="F137" s="229" t="s">
        <v>7262</v>
      </c>
      <c r="G137" s="42"/>
      <c r="H137" s="42"/>
      <c r="I137" s="230"/>
      <c r="J137" s="42"/>
      <c r="K137" s="42"/>
      <c r="L137" s="46"/>
      <c r="M137" s="278"/>
      <c r="N137" s="279"/>
      <c r="O137" s="280"/>
      <c r="P137" s="280"/>
      <c r="Q137" s="280"/>
      <c r="R137" s="280"/>
      <c r="S137" s="280"/>
      <c r="T137" s="281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189</v>
      </c>
      <c r="AU137" s="19" t="s">
        <v>82</v>
      </c>
    </row>
    <row r="138" s="2" customFormat="1" ht="6.96" customHeight="1">
      <c r="A138" s="40"/>
      <c r="B138" s="61"/>
      <c r="C138" s="62"/>
      <c r="D138" s="62"/>
      <c r="E138" s="62"/>
      <c r="F138" s="62"/>
      <c r="G138" s="62"/>
      <c r="H138" s="62"/>
      <c r="I138" s="62"/>
      <c r="J138" s="62"/>
      <c r="K138" s="62"/>
      <c r="L138" s="46"/>
      <c r="M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</row>
  </sheetData>
  <sheetProtection sheet="1" autoFilter="0" formatColumns="0" formatRows="0" objects="1" scenarios="1" spinCount="100000" saltValue="ZU29I1OAOpQMcasUFwKuclpymPf+46w6UakmxcK4Tqt4gWnOI7QiyBh6ZCcdHBBroSS+VnPy4mdMve3Xsm3VBQ==" hashValue="YLabI6kWk63pWp7UWYB/XvcXyi3hEjC664fA6WOYeOhHkTxEImrburxGiUYBjqU9XgM5RjXCvsXah8cl6hxj3A==" algorithmName="SHA-512" password="CC35"/>
  <autoFilter ref="C92:K13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589</v>
      </c>
      <c r="F9" s="1"/>
      <c r="G9" s="1"/>
      <c r="H9" s="1"/>
      <c r="L9" s="22"/>
    </row>
    <row r="10" s="1" customFormat="1" ht="12" customHeight="1">
      <c r="B10" s="22"/>
      <c r="D10" s="145" t="s">
        <v>590</v>
      </c>
      <c r="L10" s="22"/>
    </row>
    <row r="11" s="2" customFormat="1" ht="16.5" customHeight="1">
      <c r="A11" s="40"/>
      <c r="B11" s="46"/>
      <c r="C11" s="40"/>
      <c r="D11" s="40"/>
      <c r="E11" s="158" t="s">
        <v>6250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6251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7263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3. 9. 2023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28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ROUND(J96,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ROUND((SUM(BE96:BE147)),  2)</f>
        <v>0</v>
      </c>
      <c r="G37" s="40"/>
      <c r="H37" s="40"/>
      <c r="I37" s="160">
        <v>0.20999999999999999</v>
      </c>
      <c r="J37" s="159">
        <f>ROUND(((SUM(BE96:BE147))*I37),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ROUND((SUM(BF96:BF147)),  2)</f>
        <v>0</v>
      </c>
      <c r="G38" s="40"/>
      <c r="H38" s="40"/>
      <c r="I38" s="160">
        <v>0.14999999999999999</v>
      </c>
      <c r="J38" s="159">
        <f>ROUND(((SUM(BF96:BF147))*I38),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ROUND((SUM(BG96:BG147)),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ROUND((SUM(BH96:BH147)),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ROUND((SUM(BI96:BI147)),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 budovy v Čechově ulici ve Šlapanicích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589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590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6250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6251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ROU23244 - DDS Audio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Šlapanice</v>
      </c>
      <c r="G60" s="42"/>
      <c r="H60" s="42"/>
      <c r="I60" s="34" t="s">
        <v>23</v>
      </c>
      <c r="J60" s="74" t="str">
        <f>IF(J16="","",J16)</f>
        <v>3. 9. 2023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Šlapanice</v>
      </c>
      <c r="G62" s="42"/>
      <c r="H62" s="42"/>
      <c r="I62" s="34" t="s">
        <v>31</v>
      </c>
      <c r="J62" s="38" t="str">
        <f>E25</f>
        <v>Studio Zlamal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157</v>
      </c>
      <c r="D65" s="174"/>
      <c r="E65" s="174"/>
      <c r="F65" s="174"/>
      <c r="G65" s="174"/>
      <c r="H65" s="174"/>
      <c r="I65" s="174"/>
      <c r="J65" s="175" t="s">
        <v>158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7"/>
      <c r="C68" s="178"/>
      <c r="D68" s="179" t="s">
        <v>7264</v>
      </c>
      <c r="E68" s="180"/>
      <c r="F68" s="180"/>
      <c r="G68" s="180"/>
      <c r="H68" s="180"/>
      <c r="I68" s="180"/>
      <c r="J68" s="181">
        <f>J97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7265</v>
      </c>
      <c r="E69" s="180"/>
      <c r="F69" s="180"/>
      <c r="G69" s="180"/>
      <c r="H69" s="180"/>
      <c r="I69" s="180"/>
      <c r="J69" s="181">
        <f>J110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7266</v>
      </c>
      <c r="E70" s="180"/>
      <c r="F70" s="180"/>
      <c r="G70" s="180"/>
      <c r="H70" s="180"/>
      <c r="I70" s="180"/>
      <c r="J70" s="181">
        <f>J115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7267</v>
      </c>
      <c r="E71" s="180"/>
      <c r="F71" s="180"/>
      <c r="G71" s="180"/>
      <c r="H71" s="180"/>
      <c r="I71" s="180"/>
      <c r="J71" s="181">
        <f>J118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7268</v>
      </c>
      <c r="E72" s="180"/>
      <c r="F72" s="180"/>
      <c r="G72" s="180"/>
      <c r="H72" s="180"/>
      <c r="I72" s="180"/>
      <c r="J72" s="181">
        <f>J145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165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Projekt budovy v Čechově ulici ve Šlapanicích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589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590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294" t="s">
        <v>6250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6251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ROU23244 - DDS Audio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>Šlapanice</v>
      </c>
      <c r="G90" s="42"/>
      <c r="H90" s="42"/>
      <c r="I90" s="34" t="s">
        <v>23</v>
      </c>
      <c r="J90" s="74" t="str">
        <f>IF(J16="","",J16)</f>
        <v>3. 9. 2023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Město Šlapanice</v>
      </c>
      <c r="G92" s="42"/>
      <c r="H92" s="42"/>
      <c r="I92" s="34" t="s">
        <v>31</v>
      </c>
      <c r="J92" s="38" t="str">
        <f>E25</f>
        <v>Studio Zlamal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34</v>
      </c>
      <c r="J93" s="38" t="str">
        <f>E28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166</v>
      </c>
      <c r="D95" s="191" t="s">
        <v>57</v>
      </c>
      <c r="E95" s="191" t="s">
        <v>53</v>
      </c>
      <c r="F95" s="191" t="s">
        <v>54</v>
      </c>
      <c r="G95" s="191" t="s">
        <v>167</v>
      </c>
      <c r="H95" s="191" t="s">
        <v>168</v>
      </c>
      <c r="I95" s="191" t="s">
        <v>169</v>
      </c>
      <c r="J95" s="191" t="s">
        <v>158</v>
      </c>
      <c r="K95" s="192" t="s">
        <v>170</v>
      </c>
      <c r="L95" s="193"/>
      <c r="M95" s="94" t="s">
        <v>19</v>
      </c>
      <c r="N95" s="95" t="s">
        <v>42</v>
      </c>
      <c r="O95" s="95" t="s">
        <v>171</v>
      </c>
      <c r="P95" s="95" t="s">
        <v>172</v>
      </c>
      <c r="Q95" s="95" t="s">
        <v>173</v>
      </c>
      <c r="R95" s="95" t="s">
        <v>174</v>
      </c>
      <c r="S95" s="95" t="s">
        <v>175</v>
      </c>
      <c r="T95" s="96" t="s">
        <v>176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177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P97+P110+P115+P118+P145</f>
        <v>0</v>
      </c>
      <c r="Q96" s="98"/>
      <c r="R96" s="196">
        <f>R97+R110+R115+R118+R145</f>
        <v>0</v>
      </c>
      <c r="S96" s="98"/>
      <c r="T96" s="197">
        <f>T97+T110+T115+T118+T145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159</v>
      </c>
      <c r="BK96" s="198">
        <f>BK97+BK110+BK115+BK118+BK145</f>
        <v>0</v>
      </c>
    </row>
    <row r="97" s="12" customFormat="1" ht="25.92" customHeight="1">
      <c r="A97" s="12"/>
      <c r="B97" s="199"/>
      <c r="C97" s="200"/>
      <c r="D97" s="201" t="s">
        <v>71</v>
      </c>
      <c r="E97" s="202" t="s">
        <v>7269</v>
      </c>
      <c r="F97" s="202" t="s">
        <v>7270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SUM(P98:P109)</f>
        <v>0</v>
      </c>
      <c r="Q97" s="207"/>
      <c r="R97" s="208">
        <f>SUM(R98:R109)</f>
        <v>0</v>
      </c>
      <c r="S97" s="207"/>
      <c r="T97" s="209">
        <f>SUM(T98:T109)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100</v>
      </c>
      <c r="AT97" s="211" t="s">
        <v>71</v>
      </c>
      <c r="AU97" s="211" t="s">
        <v>72</v>
      </c>
      <c r="AY97" s="210" t="s">
        <v>180</v>
      </c>
      <c r="BK97" s="212">
        <f>SUM(BK98:BK109)</f>
        <v>0</v>
      </c>
    </row>
    <row r="98" s="2" customFormat="1" ht="16.5" customHeight="1">
      <c r="A98" s="40"/>
      <c r="B98" s="41"/>
      <c r="C98" s="215" t="s">
        <v>80</v>
      </c>
      <c r="D98" s="215" t="s">
        <v>182</v>
      </c>
      <c r="E98" s="216" t="s">
        <v>7271</v>
      </c>
      <c r="F98" s="217" t="s">
        <v>7272</v>
      </c>
      <c r="G98" s="218" t="s">
        <v>387</v>
      </c>
      <c r="H98" s="219">
        <v>2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1193</v>
      </c>
      <c r="AT98" s="226" t="s">
        <v>182</v>
      </c>
      <c r="AU98" s="226" t="s">
        <v>80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1193</v>
      </c>
      <c r="BM98" s="226" t="s">
        <v>7273</v>
      </c>
    </row>
    <row r="99" s="2" customFormat="1">
      <c r="A99" s="40"/>
      <c r="B99" s="41"/>
      <c r="C99" s="42"/>
      <c r="D99" s="228" t="s">
        <v>189</v>
      </c>
      <c r="E99" s="42"/>
      <c r="F99" s="229" t="s">
        <v>7272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80</v>
      </c>
    </row>
    <row r="100" s="2" customFormat="1" ht="16.5" customHeight="1">
      <c r="A100" s="40"/>
      <c r="B100" s="41"/>
      <c r="C100" s="215" t="s">
        <v>82</v>
      </c>
      <c r="D100" s="215" t="s">
        <v>182</v>
      </c>
      <c r="E100" s="216" t="s">
        <v>7274</v>
      </c>
      <c r="F100" s="217" t="s">
        <v>7275</v>
      </c>
      <c r="G100" s="218" t="s">
        <v>387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1193</v>
      </c>
      <c r="AT100" s="226" t="s">
        <v>182</v>
      </c>
      <c r="AU100" s="226" t="s">
        <v>80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1193</v>
      </c>
      <c r="BM100" s="226" t="s">
        <v>7276</v>
      </c>
    </row>
    <row r="101" s="2" customFormat="1">
      <c r="A101" s="40"/>
      <c r="B101" s="41"/>
      <c r="C101" s="42"/>
      <c r="D101" s="228" t="s">
        <v>189</v>
      </c>
      <c r="E101" s="42"/>
      <c r="F101" s="229" t="s">
        <v>7275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189</v>
      </c>
      <c r="AU101" s="19" t="s">
        <v>80</v>
      </c>
    </row>
    <row r="102" s="2" customFormat="1" ht="16.5" customHeight="1">
      <c r="A102" s="40"/>
      <c r="B102" s="41"/>
      <c r="C102" s="215" t="s">
        <v>100</v>
      </c>
      <c r="D102" s="215" t="s">
        <v>182</v>
      </c>
      <c r="E102" s="216" t="s">
        <v>7277</v>
      </c>
      <c r="F102" s="217" t="s">
        <v>7278</v>
      </c>
      <c r="G102" s="218" t="s">
        <v>387</v>
      </c>
      <c r="H102" s="219">
        <v>1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1193</v>
      </c>
      <c r="AT102" s="226" t="s">
        <v>182</v>
      </c>
      <c r="AU102" s="226" t="s">
        <v>80</v>
      </c>
      <c r="AY102" s="19" t="s">
        <v>180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1193</v>
      </c>
      <c r="BM102" s="226" t="s">
        <v>7279</v>
      </c>
    </row>
    <row r="103" s="2" customFormat="1">
      <c r="A103" s="40"/>
      <c r="B103" s="41"/>
      <c r="C103" s="42"/>
      <c r="D103" s="228" t="s">
        <v>189</v>
      </c>
      <c r="E103" s="42"/>
      <c r="F103" s="229" t="s">
        <v>7278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189</v>
      </c>
      <c r="AU103" s="19" t="s">
        <v>80</v>
      </c>
    </row>
    <row r="104" s="2" customFormat="1" ht="16.5" customHeight="1">
      <c r="A104" s="40"/>
      <c r="B104" s="41"/>
      <c r="C104" s="215" t="s">
        <v>187</v>
      </c>
      <c r="D104" s="215" t="s">
        <v>182</v>
      </c>
      <c r="E104" s="216" t="s">
        <v>7280</v>
      </c>
      <c r="F104" s="217" t="s">
        <v>7281</v>
      </c>
      <c r="G104" s="218" t="s">
        <v>387</v>
      </c>
      <c r="H104" s="219">
        <v>2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1193</v>
      </c>
      <c r="AT104" s="226" t="s">
        <v>182</v>
      </c>
      <c r="AU104" s="226" t="s">
        <v>80</v>
      </c>
      <c r="AY104" s="19" t="s">
        <v>180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1193</v>
      </c>
      <c r="BM104" s="226" t="s">
        <v>7282</v>
      </c>
    </row>
    <row r="105" s="2" customFormat="1">
      <c r="A105" s="40"/>
      <c r="B105" s="41"/>
      <c r="C105" s="42"/>
      <c r="D105" s="228" t="s">
        <v>189</v>
      </c>
      <c r="E105" s="42"/>
      <c r="F105" s="229" t="s">
        <v>7281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189</v>
      </c>
      <c r="AU105" s="19" t="s">
        <v>80</v>
      </c>
    </row>
    <row r="106" s="2" customFormat="1" ht="21.75" customHeight="1">
      <c r="A106" s="40"/>
      <c r="B106" s="41"/>
      <c r="C106" s="215" t="s">
        <v>211</v>
      </c>
      <c r="D106" s="215" t="s">
        <v>182</v>
      </c>
      <c r="E106" s="216" t="s">
        <v>7283</v>
      </c>
      <c r="F106" s="217" t="s">
        <v>7284</v>
      </c>
      <c r="G106" s="218" t="s">
        <v>387</v>
      </c>
      <c r="H106" s="219">
        <v>1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1193</v>
      </c>
      <c r="AT106" s="226" t="s">
        <v>182</v>
      </c>
      <c r="AU106" s="226" t="s">
        <v>80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1193</v>
      </c>
      <c r="BM106" s="226" t="s">
        <v>7285</v>
      </c>
    </row>
    <row r="107" s="2" customFormat="1">
      <c r="A107" s="40"/>
      <c r="B107" s="41"/>
      <c r="C107" s="42"/>
      <c r="D107" s="228" t="s">
        <v>189</v>
      </c>
      <c r="E107" s="42"/>
      <c r="F107" s="229" t="s">
        <v>7284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189</v>
      </c>
      <c r="AU107" s="19" t="s">
        <v>80</v>
      </c>
    </row>
    <row r="108" s="2" customFormat="1" ht="21.75" customHeight="1">
      <c r="A108" s="40"/>
      <c r="B108" s="41"/>
      <c r="C108" s="215" t="s">
        <v>217</v>
      </c>
      <c r="D108" s="215" t="s">
        <v>182</v>
      </c>
      <c r="E108" s="216" t="s">
        <v>7286</v>
      </c>
      <c r="F108" s="217" t="s">
        <v>7287</v>
      </c>
      <c r="G108" s="218" t="s">
        <v>387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1193</v>
      </c>
      <c r="AT108" s="226" t="s">
        <v>182</v>
      </c>
      <c r="AU108" s="226" t="s">
        <v>80</v>
      </c>
      <c r="AY108" s="19" t="s">
        <v>180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1193</v>
      </c>
      <c r="BM108" s="226" t="s">
        <v>7288</v>
      </c>
    </row>
    <row r="109" s="2" customFormat="1">
      <c r="A109" s="40"/>
      <c r="B109" s="41"/>
      <c r="C109" s="42"/>
      <c r="D109" s="228" t="s">
        <v>189</v>
      </c>
      <c r="E109" s="42"/>
      <c r="F109" s="229" t="s">
        <v>7287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189</v>
      </c>
      <c r="AU109" s="19" t="s">
        <v>80</v>
      </c>
    </row>
    <row r="110" s="12" customFormat="1" ht="25.92" customHeight="1">
      <c r="A110" s="12"/>
      <c r="B110" s="199"/>
      <c r="C110" s="200"/>
      <c r="D110" s="201" t="s">
        <v>71</v>
      </c>
      <c r="E110" s="202" t="s">
        <v>7289</v>
      </c>
      <c r="F110" s="202" t="s">
        <v>7290</v>
      </c>
      <c r="G110" s="200"/>
      <c r="H110" s="200"/>
      <c r="I110" s="203"/>
      <c r="J110" s="204">
        <f>BK110</f>
        <v>0</v>
      </c>
      <c r="K110" s="200"/>
      <c r="L110" s="205"/>
      <c r="M110" s="206"/>
      <c r="N110" s="207"/>
      <c r="O110" s="207"/>
      <c r="P110" s="208">
        <f>SUM(P111:P114)</f>
        <v>0</v>
      </c>
      <c r="Q110" s="207"/>
      <c r="R110" s="208">
        <f>SUM(R111:R114)</f>
        <v>0</v>
      </c>
      <c r="S110" s="207"/>
      <c r="T110" s="209">
        <f>SUM(T111:T114)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0" t="s">
        <v>100</v>
      </c>
      <c r="AT110" s="211" t="s">
        <v>71</v>
      </c>
      <c r="AU110" s="211" t="s">
        <v>72</v>
      </c>
      <c r="AY110" s="210" t="s">
        <v>180</v>
      </c>
      <c r="BK110" s="212">
        <f>SUM(BK111:BK114)</f>
        <v>0</v>
      </c>
    </row>
    <row r="111" s="2" customFormat="1" ht="16.5" customHeight="1">
      <c r="A111" s="40"/>
      <c r="B111" s="41"/>
      <c r="C111" s="215" t="s">
        <v>224</v>
      </c>
      <c r="D111" s="215" t="s">
        <v>182</v>
      </c>
      <c r="E111" s="216" t="s">
        <v>7291</v>
      </c>
      <c r="F111" s="217" t="s">
        <v>7292</v>
      </c>
      <c r="G111" s="218" t="s">
        <v>387</v>
      </c>
      <c r="H111" s="219">
        <v>2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1193</v>
      </c>
      <c r="AT111" s="226" t="s">
        <v>182</v>
      </c>
      <c r="AU111" s="226" t="s">
        <v>80</v>
      </c>
      <c r="AY111" s="19" t="s">
        <v>180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1193</v>
      </c>
      <c r="BM111" s="226" t="s">
        <v>7293</v>
      </c>
    </row>
    <row r="112" s="2" customFormat="1">
      <c r="A112" s="40"/>
      <c r="B112" s="41"/>
      <c r="C112" s="42"/>
      <c r="D112" s="228" t="s">
        <v>189</v>
      </c>
      <c r="E112" s="42"/>
      <c r="F112" s="229" t="s">
        <v>7292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189</v>
      </c>
      <c r="AU112" s="19" t="s">
        <v>80</v>
      </c>
    </row>
    <row r="113" s="2" customFormat="1" ht="16.5" customHeight="1">
      <c r="A113" s="40"/>
      <c r="B113" s="41"/>
      <c r="C113" s="215" t="s">
        <v>232</v>
      </c>
      <c r="D113" s="215" t="s">
        <v>182</v>
      </c>
      <c r="E113" s="216" t="s">
        <v>7294</v>
      </c>
      <c r="F113" s="217" t="s">
        <v>7295</v>
      </c>
      <c r="G113" s="218" t="s">
        <v>387</v>
      </c>
      <c r="H113" s="219">
        <v>1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1193</v>
      </c>
      <c r="AT113" s="226" t="s">
        <v>182</v>
      </c>
      <c r="AU113" s="226" t="s">
        <v>80</v>
      </c>
      <c r="AY113" s="19" t="s">
        <v>180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1193</v>
      </c>
      <c r="BM113" s="226" t="s">
        <v>7296</v>
      </c>
    </row>
    <row r="114" s="2" customFormat="1">
      <c r="A114" s="40"/>
      <c r="B114" s="41"/>
      <c r="C114" s="42"/>
      <c r="D114" s="228" t="s">
        <v>189</v>
      </c>
      <c r="E114" s="42"/>
      <c r="F114" s="229" t="s">
        <v>7295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189</v>
      </c>
      <c r="AU114" s="19" t="s">
        <v>80</v>
      </c>
    </row>
    <row r="115" s="12" customFormat="1" ht="25.92" customHeight="1">
      <c r="A115" s="12"/>
      <c r="B115" s="199"/>
      <c r="C115" s="200"/>
      <c r="D115" s="201" t="s">
        <v>71</v>
      </c>
      <c r="E115" s="202" t="s">
        <v>7297</v>
      </c>
      <c r="F115" s="202" t="s">
        <v>7298</v>
      </c>
      <c r="G115" s="200"/>
      <c r="H115" s="200"/>
      <c r="I115" s="203"/>
      <c r="J115" s="204">
        <f>BK115</f>
        <v>0</v>
      </c>
      <c r="K115" s="200"/>
      <c r="L115" s="205"/>
      <c r="M115" s="206"/>
      <c r="N115" s="207"/>
      <c r="O115" s="207"/>
      <c r="P115" s="208">
        <f>SUM(P116:P117)</f>
        <v>0</v>
      </c>
      <c r="Q115" s="207"/>
      <c r="R115" s="208">
        <f>SUM(R116:R117)</f>
        <v>0</v>
      </c>
      <c r="S115" s="207"/>
      <c r="T115" s="209">
        <f>SUM(T116:T117)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100</v>
      </c>
      <c r="AT115" s="211" t="s">
        <v>71</v>
      </c>
      <c r="AU115" s="211" t="s">
        <v>72</v>
      </c>
      <c r="AY115" s="210" t="s">
        <v>180</v>
      </c>
      <c r="BK115" s="212">
        <f>SUM(BK116:BK117)</f>
        <v>0</v>
      </c>
    </row>
    <row r="116" s="2" customFormat="1" ht="16.5" customHeight="1">
      <c r="A116" s="40"/>
      <c r="B116" s="41"/>
      <c r="C116" s="215" t="s">
        <v>240</v>
      </c>
      <c r="D116" s="215" t="s">
        <v>182</v>
      </c>
      <c r="E116" s="216" t="s">
        <v>7299</v>
      </c>
      <c r="F116" s="217" t="s">
        <v>7300</v>
      </c>
      <c r="G116" s="218" t="s">
        <v>387</v>
      </c>
      <c r="H116" s="219">
        <v>10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1193</v>
      </c>
      <c r="AT116" s="226" t="s">
        <v>182</v>
      </c>
      <c r="AU116" s="226" t="s">
        <v>80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1193</v>
      </c>
      <c r="BM116" s="226" t="s">
        <v>7301</v>
      </c>
    </row>
    <row r="117" s="2" customFormat="1">
      <c r="A117" s="40"/>
      <c r="B117" s="41"/>
      <c r="C117" s="42"/>
      <c r="D117" s="228" t="s">
        <v>189</v>
      </c>
      <c r="E117" s="42"/>
      <c r="F117" s="229" t="s">
        <v>7300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189</v>
      </c>
      <c r="AU117" s="19" t="s">
        <v>80</v>
      </c>
    </row>
    <row r="118" s="12" customFormat="1" ht="25.92" customHeight="1">
      <c r="A118" s="12"/>
      <c r="B118" s="199"/>
      <c r="C118" s="200"/>
      <c r="D118" s="201" t="s">
        <v>71</v>
      </c>
      <c r="E118" s="202" t="s">
        <v>7302</v>
      </c>
      <c r="F118" s="202" t="s">
        <v>7303</v>
      </c>
      <c r="G118" s="200"/>
      <c r="H118" s="200"/>
      <c r="I118" s="203"/>
      <c r="J118" s="204">
        <f>BK118</f>
        <v>0</v>
      </c>
      <c r="K118" s="200"/>
      <c r="L118" s="205"/>
      <c r="M118" s="206"/>
      <c r="N118" s="207"/>
      <c r="O118" s="207"/>
      <c r="P118" s="208">
        <f>SUM(P119:P144)</f>
        <v>0</v>
      </c>
      <c r="Q118" s="207"/>
      <c r="R118" s="208">
        <f>SUM(R119:R144)</f>
        <v>0</v>
      </c>
      <c r="S118" s="207"/>
      <c r="T118" s="209">
        <f>SUM(T119:T144)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0" t="s">
        <v>100</v>
      </c>
      <c r="AT118" s="211" t="s">
        <v>71</v>
      </c>
      <c r="AU118" s="211" t="s">
        <v>72</v>
      </c>
      <c r="AY118" s="210" t="s">
        <v>180</v>
      </c>
      <c r="BK118" s="212">
        <f>SUM(BK119:BK144)</f>
        <v>0</v>
      </c>
    </row>
    <row r="119" s="2" customFormat="1" ht="16.5" customHeight="1">
      <c r="A119" s="40"/>
      <c r="B119" s="41"/>
      <c r="C119" s="215" t="s">
        <v>247</v>
      </c>
      <c r="D119" s="215" t="s">
        <v>182</v>
      </c>
      <c r="E119" s="216" t="s">
        <v>7304</v>
      </c>
      <c r="F119" s="217" t="s">
        <v>7305</v>
      </c>
      <c r="G119" s="218" t="s">
        <v>235</v>
      </c>
      <c r="H119" s="219">
        <v>400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1193</v>
      </c>
      <c r="AT119" s="226" t="s">
        <v>182</v>
      </c>
      <c r="AU119" s="226" t="s">
        <v>80</v>
      </c>
      <c r="AY119" s="19" t="s">
        <v>180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1193</v>
      </c>
      <c r="BM119" s="226" t="s">
        <v>7306</v>
      </c>
    </row>
    <row r="120" s="2" customFormat="1">
      <c r="A120" s="40"/>
      <c r="B120" s="41"/>
      <c r="C120" s="42"/>
      <c r="D120" s="228" t="s">
        <v>189</v>
      </c>
      <c r="E120" s="42"/>
      <c r="F120" s="229" t="s">
        <v>7305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189</v>
      </c>
      <c r="AU120" s="19" t="s">
        <v>80</v>
      </c>
    </row>
    <row r="121" s="2" customFormat="1" ht="16.5" customHeight="1">
      <c r="A121" s="40"/>
      <c r="B121" s="41"/>
      <c r="C121" s="215" t="s">
        <v>257</v>
      </c>
      <c r="D121" s="215" t="s">
        <v>182</v>
      </c>
      <c r="E121" s="216" t="s">
        <v>7307</v>
      </c>
      <c r="F121" s="217" t="s">
        <v>7308</v>
      </c>
      <c r="G121" s="218" t="s">
        <v>387</v>
      </c>
      <c r="H121" s="219">
        <v>3</v>
      </c>
      <c r="I121" s="220"/>
      <c r="J121" s="221">
        <f>ROUND(I121*H121,2)</f>
        <v>0</v>
      </c>
      <c r="K121" s="217" t="s">
        <v>19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1193</v>
      </c>
      <c r="AT121" s="226" t="s">
        <v>182</v>
      </c>
      <c r="AU121" s="226" t="s">
        <v>80</v>
      </c>
      <c r="AY121" s="19" t="s">
        <v>180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1193</v>
      </c>
      <c r="BM121" s="226" t="s">
        <v>7309</v>
      </c>
    </row>
    <row r="122" s="2" customFormat="1">
      <c r="A122" s="40"/>
      <c r="B122" s="41"/>
      <c r="C122" s="42"/>
      <c r="D122" s="228" t="s">
        <v>189</v>
      </c>
      <c r="E122" s="42"/>
      <c r="F122" s="229" t="s">
        <v>7310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189</v>
      </c>
      <c r="AU122" s="19" t="s">
        <v>80</v>
      </c>
    </row>
    <row r="123" s="2" customFormat="1" ht="16.5" customHeight="1">
      <c r="A123" s="40"/>
      <c r="B123" s="41"/>
      <c r="C123" s="215" t="s">
        <v>263</v>
      </c>
      <c r="D123" s="215" t="s">
        <v>182</v>
      </c>
      <c r="E123" s="216" t="s">
        <v>7311</v>
      </c>
      <c r="F123" s="217" t="s">
        <v>7312</v>
      </c>
      <c r="G123" s="218" t="s">
        <v>387</v>
      </c>
      <c r="H123" s="219">
        <v>1</v>
      </c>
      <c r="I123" s="220"/>
      <c r="J123" s="221">
        <f>ROUND(I123*H123,2)</f>
        <v>0</v>
      </c>
      <c r="K123" s="217" t="s">
        <v>19</v>
      </c>
      <c r="L123" s="46"/>
      <c r="M123" s="222" t="s">
        <v>19</v>
      </c>
      <c r="N123" s="223" t="s">
        <v>43</v>
      </c>
      <c r="O123" s="86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6" t="s">
        <v>1193</v>
      </c>
      <c r="AT123" s="226" t="s">
        <v>182</v>
      </c>
      <c r="AU123" s="226" t="s">
        <v>80</v>
      </c>
      <c r="AY123" s="19" t="s">
        <v>180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9" t="s">
        <v>80</v>
      </c>
      <c r="BK123" s="227">
        <f>ROUND(I123*H123,2)</f>
        <v>0</v>
      </c>
      <c r="BL123" s="19" t="s">
        <v>1193</v>
      </c>
      <c r="BM123" s="226" t="s">
        <v>7313</v>
      </c>
    </row>
    <row r="124" s="2" customFormat="1">
      <c r="A124" s="40"/>
      <c r="B124" s="41"/>
      <c r="C124" s="42"/>
      <c r="D124" s="228" t="s">
        <v>189</v>
      </c>
      <c r="E124" s="42"/>
      <c r="F124" s="229" t="s">
        <v>7312</v>
      </c>
      <c r="G124" s="42"/>
      <c r="H124" s="42"/>
      <c r="I124" s="230"/>
      <c r="J124" s="42"/>
      <c r="K124" s="42"/>
      <c r="L124" s="46"/>
      <c r="M124" s="231"/>
      <c r="N124" s="232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189</v>
      </c>
      <c r="AU124" s="19" t="s">
        <v>80</v>
      </c>
    </row>
    <row r="125" s="2" customFormat="1" ht="16.5" customHeight="1">
      <c r="A125" s="40"/>
      <c r="B125" s="41"/>
      <c r="C125" s="215" t="s">
        <v>269</v>
      </c>
      <c r="D125" s="215" t="s">
        <v>182</v>
      </c>
      <c r="E125" s="216" t="s">
        <v>7314</v>
      </c>
      <c r="F125" s="217" t="s">
        <v>7315</v>
      </c>
      <c r="G125" s="218" t="s">
        <v>387</v>
      </c>
      <c r="H125" s="219">
        <v>1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1193</v>
      </c>
      <c r="AT125" s="226" t="s">
        <v>182</v>
      </c>
      <c r="AU125" s="226" t="s">
        <v>80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1193</v>
      </c>
      <c r="BM125" s="226" t="s">
        <v>7316</v>
      </c>
    </row>
    <row r="126" s="2" customFormat="1">
      <c r="A126" s="40"/>
      <c r="B126" s="41"/>
      <c r="C126" s="42"/>
      <c r="D126" s="228" t="s">
        <v>189</v>
      </c>
      <c r="E126" s="42"/>
      <c r="F126" s="229" t="s">
        <v>7315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189</v>
      </c>
      <c r="AU126" s="19" t="s">
        <v>80</v>
      </c>
    </row>
    <row r="127" s="2" customFormat="1" ht="16.5" customHeight="1">
      <c r="A127" s="40"/>
      <c r="B127" s="41"/>
      <c r="C127" s="215" t="s">
        <v>275</v>
      </c>
      <c r="D127" s="215" t="s">
        <v>182</v>
      </c>
      <c r="E127" s="216" t="s">
        <v>7317</v>
      </c>
      <c r="F127" s="217" t="s">
        <v>7318</v>
      </c>
      <c r="G127" s="218" t="s">
        <v>387</v>
      </c>
      <c r="H127" s="219">
        <v>1</v>
      </c>
      <c r="I127" s="220"/>
      <c r="J127" s="221">
        <f>ROUND(I127*H127,2)</f>
        <v>0</v>
      </c>
      <c r="K127" s="217" t="s">
        <v>19</v>
      </c>
      <c r="L127" s="46"/>
      <c r="M127" s="222" t="s">
        <v>19</v>
      </c>
      <c r="N127" s="223" t="s">
        <v>43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1193</v>
      </c>
      <c r="AT127" s="226" t="s">
        <v>182</v>
      </c>
      <c r="AU127" s="226" t="s">
        <v>80</v>
      </c>
      <c r="AY127" s="19" t="s">
        <v>180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1193</v>
      </c>
      <c r="BM127" s="226" t="s">
        <v>7319</v>
      </c>
    </row>
    <row r="128" s="2" customFormat="1">
      <c r="A128" s="40"/>
      <c r="B128" s="41"/>
      <c r="C128" s="42"/>
      <c r="D128" s="228" t="s">
        <v>189</v>
      </c>
      <c r="E128" s="42"/>
      <c r="F128" s="229" t="s">
        <v>7318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189</v>
      </c>
      <c r="AU128" s="19" t="s">
        <v>80</v>
      </c>
    </row>
    <row r="129" s="2" customFormat="1" ht="16.5" customHeight="1">
      <c r="A129" s="40"/>
      <c r="B129" s="41"/>
      <c r="C129" s="215" t="s">
        <v>8</v>
      </c>
      <c r="D129" s="215" t="s">
        <v>182</v>
      </c>
      <c r="E129" s="216" t="s">
        <v>7320</v>
      </c>
      <c r="F129" s="217" t="s">
        <v>7321</v>
      </c>
      <c r="G129" s="218" t="s">
        <v>7322</v>
      </c>
      <c r="H129" s="219">
        <v>3</v>
      </c>
      <c r="I129" s="220"/>
      <c r="J129" s="221">
        <f>ROUND(I129*H129,2)</f>
        <v>0</v>
      </c>
      <c r="K129" s="217" t="s">
        <v>19</v>
      </c>
      <c r="L129" s="46"/>
      <c r="M129" s="222" t="s">
        <v>19</v>
      </c>
      <c r="N129" s="223" t="s">
        <v>43</v>
      </c>
      <c r="O129" s="86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1193</v>
      </c>
      <c r="AT129" s="226" t="s">
        <v>182</v>
      </c>
      <c r="AU129" s="226" t="s">
        <v>80</v>
      </c>
      <c r="AY129" s="19" t="s">
        <v>180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1193</v>
      </c>
      <c r="BM129" s="226" t="s">
        <v>7323</v>
      </c>
    </row>
    <row r="130" s="2" customFormat="1">
      <c r="A130" s="40"/>
      <c r="B130" s="41"/>
      <c r="C130" s="42"/>
      <c r="D130" s="228" t="s">
        <v>189</v>
      </c>
      <c r="E130" s="42"/>
      <c r="F130" s="229" t="s">
        <v>7321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189</v>
      </c>
      <c r="AU130" s="19" t="s">
        <v>80</v>
      </c>
    </row>
    <row r="131" s="2" customFormat="1" ht="16.5" customHeight="1">
      <c r="A131" s="40"/>
      <c r="B131" s="41"/>
      <c r="C131" s="215" t="s">
        <v>286</v>
      </c>
      <c r="D131" s="215" t="s">
        <v>182</v>
      </c>
      <c r="E131" s="216" t="s">
        <v>7324</v>
      </c>
      <c r="F131" s="217" t="s">
        <v>7325</v>
      </c>
      <c r="G131" s="218" t="s">
        <v>387</v>
      </c>
      <c r="H131" s="219">
        <v>10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1193</v>
      </c>
      <c r="AT131" s="226" t="s">
        <v>182</v>
      </c>
      <c r="AU131" s="226" t="s">
        <v>80</v>
      </c>
      <c r="AY131" s="19" t="s">
        <v>180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1193</v>
      </c>
      <c r="BM131" s="226" t="s">
        <v>7326</v>
      </c>
    </row>
    <row r="132" s="2" customFormat="1">
      <c r="A132" s="40"/>
      <c r="B132" s="41"/>
      <c r="C132" s="42"/>
      <c r="D132" s="228" t="s">
        <v>189</v>
      </c>
      <c r="E132" s="42"/>
      <c r="F132" s="229" t="s">
        <v>7325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189</v>
      </c>
      <c r="AU132" s="19" t="s">
        <v>80</v>
      </c>
    </row>
    <row r="133" s="2" customFormat="1" ht="16.5" customHeight="1">
      <c r="A133" s="40"/>
      <c r="B133" s="41"/>
      <c r="C133" s="215" t="s">
        <v>292</v>
      </c>
      <c r="D133" s="215" t="s">
        <v>182</v>
      </c>
      <c r="E133" s="216" t="s">
        <v>7327</v>
      </c>
      <c r="F133" s="217" t="s">
        <v>7328</v>
      </c>
      <c r="G133" s="218" t="s">
        <v>387</v>
      </c>
      <c r="H133" s="219">
        <v>10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1193</v>
      </c>
      <c r="AT133" s="226" t="s">
        <v>182</v>
      </c>
      <c r="AU133" s="226" t="s">
        <v>80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1193</v>
      </c>
      <c r="BM133" s="226" t="s">
        <v>7329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7328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80</v>
      </c>
    </row>
    <row r="135" s="2" customFormat="1" ht="16.5" customHeight="1">
      <c r="A135" s="40"/>
      <c r="B135" s="41"/>
      <c r="C135" s="215" t="s">
        <v>298</v>
      </c>
      <c r="D135" s="215" t="s">
        <v>182</v>
      </c>
      <c r="E135" s="216" t="s">
        <v>7330</v>
      </c>
      <c r="F135" s="217" t="s">
        <v>7331</v>
      </c>
      <c r="G135" s="218" t="s">
        <v>387</v>
      </c>
      <c r="H135" s="219">
        <v>5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1193</v>
      </c>
      <c r="AT135" s="226" t="s">
        <v>182</v>
      </c>
      <c r="AU135" s="226" t="s">
        <v>80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1193</v>
      </c>
      <c r="BM135" s="226" t="s">
        <v>7332</v>
      </c>
    </row>
    <row r="136" s="2" customFormat="1">
      <c r="A136" s="40"/>
      <c r="B136" s="41"/>
      <c r="C136" s="42"/>
      <c r="D136" s="228" t="s">
        <v>189</v>
      </c>
      <c r="E136" s="42"/>
      <c r="F136" s="229" t="s">
        <v>7331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189</v>
      </c>
      <c r="AU136" s="19" t="s">
        <v>80</v>
      </c>
    </row>
    <row r="137" s="2" customFormat="1" ht="16.5" customHeight="1">
      <c r="A137" s="40"/>
      <c r="B137" s="41"/>
      <c r="C137" s="215" t="s">
        <v>305</v>
      </c>
      <c r="D137" s="215" t="s">
        <v>182</v>
      </c>
      <c r="E137" s="216" t="s">
        <v>7333</v>
      </c>
      <c r="F137" s="217" t="s">
        <v>7334</v>
      </c>
      <c r="G137" s="218" t="s">
        <v>387</v>
      </c>
      <c r="H137" s="219">
        <v>140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1193</v>
      </c>
      <c r="AT137" s="226" t="s">
        <v>182</v>
      </c>
      <c r="AU137" s="226" t="s">
        <v>80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1193</v>
      </c>
      <c r="BM137" s="226" t="s">
        <v>7335</v>
      </c>
    </row>
    <row r="138" s="2" customFormat="1">
      <c r="A138" s="40"/>
      <c r="B138" s="41"/>
      <c r="C138" s="42"/>
      <c r="D138" s="228" t="s">
        <v>189</v>
      </c>
      <c r="E138" s="42"/>
      <c r="F138" s="229" t="s">
        <v>7334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189</v>
      </c>
      <c r="AU138" s="19" t="s">
        <v>80</v>
      </c>
    </row>
    <row r="139" s="2" customFormat="1" ht="16.5" customHeight="1">
      <c r="A139" s="40"/>
      <c r="B139" s="41"/>
      <c r="C139" s="215" t="s">
        <v>311</v>
      </c>
      <c r="D139" s="215" t="s">
        <v>182</v>
      </c>
      <c r="E139" s="216" t="s">
        <v>7336</v>
      </c>
      <c r="F139" s="217" t="s">
        <v>7337</v>
      </c>
      <c r="G139" s="218" t="s">
        <v>387</v>
      </c>
      <c r="H139" s="219">
        <v>24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1193</v>
      </c>
      <c r="AT139" s="226" t="s">
        <v>182</v>
      </c>
      <c r="AU139" s="226" t="s">
        <v>80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1193</v>
      </c>
      <c r="BM139" s="226" t="s">
        <v>7338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7337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80</v>
      </c>
    </row>
    <row r="141" s="2" customFormat="1" ht="16.5" customHeight="1">
      <c r="A141" s="40"/>
      <c r="B141" s="41"/>
      <c r="C141" s="215" t="s">
        <v>7</v>
      </c>
      <c r="D141" s="215" t="s">
        <v>182</v>
      </c>
      <c r="E141" s="216" t="s">
        <v>7339</v>
      </c>
      <c r="F141" s="217" t="s">
        <v>7340</v>
      </c>
      <c r="G141" s="218" t="s">
        <v>387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1193</v>
      </c>
      <c r="AT141" s="226" t="s">
        <v>182</v>
      </c>
      <c r="AU141" s="226" t="s">
        <v>80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1193</v>
      </c>
      <c r="BM141" s="226" t="s">
        <v>7341</v>
      </c>
    </row>
    <row r="142" s="2" customFormat="1">
      <c r="A142" s="40"/>
      <c r="B142" s="41"/>
      <c r="C142" s="42"/>
      <c r="D142" s="228" t="s">
        <v>189</v>
      </c>
      <c r="E142" s="42"/>
      <c r="F142" s="229" t="s">
        <v>7340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189</v>
      </c>
      <c r="AU142" s="19" t="s">
        <v>80</v>
      </c>
    </row>
    <row r="143" s="2" customFormat="1" ht="16.5" customHeight="1">
      <c r="A143" s="40"/>
      <c r="B143" s="41"/>
      <c r="C143" s="215" t="s">
        <v>322</v>
      </c>
      <c r="D143" s="215" t="s">
        <v>182</v>
      </c>
      <c r="E143" s="216" t="s">
        <v>7342</v>
      </c>
      <c r="F143" s="217" t="s">
        <v>7343</v>
      </c>
      <c r="G143" s="218" t="s">
        <v>387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1193</v>
      </c>
      <c r="AT143" s="226" t="s">
        <v>182</v>
      </c>
      <c r="AU143" s="226" t="s">
        <v>80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1193</v>
      </c>
      <c r="BM143" s="226" t="s">
        <v>7344</v>
      </c>
    </row>
    <row r="144" s="2" customFormat="1">
      <c r="A144" s="40"/>
      <c r="B144" s="41"/>
      <c r="C144" s="42"/>
      <c r="D144" s="228" t="s">
        <v>189</v>
      </c>
      <c r="E144" s="42"/>
      <c r="F144" s="229" t="s">
        <v>7343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189</v>
      </c>
      <c r="AU144" s="19" t="s">
        <v>80</v>
      </c>
    </row>
    <row r="145" s="12" customFormat="1" ht="25.92" customHeight="1">
      <c r="A145" s="12"/>
      <c r="B145" s="199"/>
      <c r="C145" s="200"/>
      <c r="D145" s="201" t="s">
        <v>71</v>
      </c>
      <c r="E145" s="202" t="s">
        <v>7345</v>
      </c>
      <c r="F145" s="202" t="s">
        <v>7346</v>
      </c>
      <c r="G145" s="200"/>
      <c r="H145" s="200"/>
      <c r="I145" s="203"/>
      <c r="J145" s="204">
        <f>BK145</f>
        <v>0</v>
      </c>
      <c r="K145" s="200"/>
      <c r="L145" s="205"/>
      <c r="M145" s="206"/>
      <c r="N145" s="207"/>
      <c r="O145" s="207"/>
      <c r="P145" s="208">
        <f>SUM(P146:P147)</f>
        <v>0</v>
      </c>
      <c r="Q145" s="207"/>
      <c r="R145" s="208">
        <f>SUM(R146:R147)</f>
        <v>0</v>
      </c>
      <c r="S145" s="207"/>
      <c r="T145" s="209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100</v>
      </c>
      <c r="AT145" s="211" t="s">
        <v>71</v>
      </c>
      <c r="AU145" s="211" t="s">
        <v>72</v>
      </c>
      <c r="AY145" s="210" t="s">
        <v>180</v>
      </c>
      <c r="BK145" s="212">
        <f>SUM(BK146:BK147)</f>
        <v>0</v>
      </c>
    </row>
    <row r="146" s="2" customFormat="1" ht="16.5" customHeight="1">
      <c r="A146" s="40"/>
      <c r="B146" s="41"/>
      <c r="C146" s="215" t="s">
        <v>328</v>
      </c>
      <c r="D146" s="215" t="s">
        <v>182</v>
      </c>
      <c r="E146" s="216" t="s">
        <v>7347</v>
      </c>
      <c r="F146" s="217" t="s">
        <v>7348</v>
      </c>
      <c r="G146" s="218" t="s">
        <v>3347</v>
      </c>
      <c r="H146" s="293"/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7349</v>
      </c>
      <c r="AT146" s="226" t="s">
        <v>182</v>
      </c>
      <c r="AU146" s="226" t="s">
        <v>80</v>
      </c>
      <c r="AY146" s="19" t="s">
        <v>180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7349</v>
      </c>
      <c r="BM146" s="226" t="s">
        <v>7350</v>
      </c>
    </row>
    <row r="147" s="2" customFormat="1">
      <c r="A147" s="40"/>
      <c r="B147" s="41"/>
      <c r="C147" s="42"/>
      <c r="D147" s="228" t="s">
        <v>189</v>
      </c>
      <c r="E147" s="42"/>
      <c r="F147" s="229" t="s">
        <v>7348</v>
      </c>
      <c r="G147" s="42"/>
      <c r="H147" s="42"/>
      <c r="I147" s="230"/>
      <c r="J147" s="42"/>
      <c r="K147" s="42"/>
      <c r="L147" s="46"/>
      <c r="M147" s="278"/>
      <c r="N147" s="279"/>
      <c r="O147" s="280"/>
      <c r="P147" s="280"/>
      <c r="Q147" s="280"/>
      <c r="R147" s="280"/>
      <c r="S147" s="280"/>
      <c r="T147" s="281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189</v>
      </c>
      <c r="AU147" s="19" t="s">
        <v>80</v>
      </c>
    </row>
    <row r="148" s="2" customFormat="1" ht="6.96" customHeight="1">
      <c r="A148" s="40"/>
      <c r="B148" s="61"/>
      <c r="C148" s="62"/>
      <c r="D148" s="62"/>
      <c r="E148" s="62"/>
      <c r="F148" s="62"/>
      <c r="G148" s="62"/>
      <c r="H148" s="62"/>
      <c r="I148" s="62"/>
      <c r="J148" s="62"/>
      <c r="K148" s="62"/>
      <c r="L148" s="46"/>
      <c r="M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</row>
  </sheetData>
  <sheetProtection sheet="1" autoFilter="0" formatColumns="0" formatRows="0" objects="1" scenarios="1" spinCount="100000" saltValue="cCmCXuN2F5OVxv0iyo323yvQ8zqTURG93s10Rt4txEYKkY6Zec8iR/CyeF2+tXbP2HmgQSf/BCypDF2WNk/K9w==" hashValue="j2X/M6jssYttO89Mmzh2aqC3whTVRgMdEsZMeAw54gjAAnVX5mOB417vRatVLzMOfnHntnJzhgc8iHFFgEFlug==" algorithmName="SHA-512" password="CC35"/>
  <autoFilter ref="C95:K14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589</v>
      </c>
      <c r="F9" s="1"/>
      <c r="G9" s="1"/>
      <c r="H9" s="1"/>
      <c r="L9" s="22"/>
    </row>
    <row r="10" s="1" customFormat="1" ht="12" customHeight="1">
      <c r="B10" s="22"/>
      <c r="D10" s="145" t="s">
        <v>590</v>
      </c>
      <c r="L10" s="22"/>
    </row>
    <row r="11" s="2" customFormat="1" ht="16.5" customHeight="1">
      <c r="A11" s="40"/>
      <c r="B11" s="46"/>
      <c r="C11" s="40"/>
      <c r="D11" s="40"/>
      <c r="E11" s="158" t="s">
        <v>6250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6251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7351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3. 9. 2023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28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ROUND(J96,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ROUND((SUM(BE96:BE151)),  2)</f>
        <v>0</v>
      </c>
      <c r="G37" s="40"/>
      <c r="H37" s="40"/>
      <c r="I37" s="160">
        <v>0.20999999999999999</v>
      </c>
      <c r="J37" s="159">
        <f>ROUND(((SUM(BE96:BE151))*I37),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ROUND((SUM(BF96:BF151)),  2)</f>
        <v>0</v>
      </c>
      <c r="G38" s="40"/>
      <c r="H38" s="40"/>
      <c r="I38" s="160">
        <v>0.14999999999999999</v>
      </c>
      <c r="J38" s="159">
        <f>ROUND(((SUM(BF96:BF151))*I38),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ROUND((SUM(BG96:BG151)),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ROUND((SUM(BH96:BH151)),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ROUND((SUM(BI96:BI151)),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 budovy v Čechově ulici ve Šlapanicích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589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590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6250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6251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ROU23245 - SK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Šlapanice</v>
      </c>
      <c r="G60" s="42"/>
      <c r="H60" s="42"/>
      <c r="I60" s="34" t="s">
        <v>23</v>
      </c>
      <c r="J60" s="74" t="str">
        <f>IF(J16="","",J16)</f>
        <v>3. 9. 2023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Šlapanice</v>
      </c>
      <c r="G62" s="42"/>
      <c r="H62" s="42"/>
      <c r="I62" s="34" t="s">
        <v>31</v>
      </c>
      <c r="J62" s="38" t="str">
        <f>E25</f>
        <v>Studio Zlamal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157</v>
      </c>
      <c r="D65" s="174"/>
      <c r="E65" s="174"/>
      <c r="F65" s="174"/>
      <c r="G65" s="174"/>
      <c r="H65" s="174"/>
      <c r="I65" s="174"/>
      <c r="J65" s="175" t="s">
        <v>158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J96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7"/>
      <c r="C68" s="178"/>
      <c r="D68" s="179" t="s">
        <v>7352</v>
      </c>
      <c r="E68" s="180"/>
      <c r="F68" s="180"/>
      <c r="G68" s="180"/>
      <c r="H68" s="180"/>
      <c r="I68" s="180"/>
      <c r="J68" s="181">
        <f>J97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7353</v>
      </c>
      <c r="E69" s="180"/>
      <c r="F69" s="180"/>
      <c r="G69" s="180"/>
      <c r="H69" s="180"/>
      <c r="I69" s="180"/>
      <c r="J69" s="181">
        <f>J108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7354</v>
      </c>
      <c r="E70" s="180"/>
      <c r="F70" s="180"/>
      <c r="G70" s="180"/>
      <c r="H70" s="180"/>
      <c r="I70" s="180"/>
      <c r="J70" s="181">
        <f>J115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7355</v>
      </c>
      <c r="E71" s="180"/>
      <c r="F71" s="180"/>
      <c r="G71" s="180"/>
      <c r="H71" s="180"/>
      <c r="I71" s="180"/>
      <c r="J71" s="181">
        <f>J132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7268</v>
      </c>
      <c r="E72" s="180"/>
      <c r="F72" s="180"/>
      <c r="G72" s="180"/>
      <c r="H72" s="180"/>
      <c r="I72" s="180"/>
      <c r="J72" s="181">
        <f>J149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165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Projekt budovy v Čechově ulici ve Šlapanicích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1" customFormat="1" ht="16.5" customHeight="1">
      <c r="B84" s="23"/>
      <c r="C84" s="24"/>
      <c r="D84" s="24"/>
      <c r="E84" s="172" t="s">
        <v>589</v>
      </c>
      <c r="F84" s="24"/>
      <c r="G84" s="24"/>
      <c r="H84" s="24"/>
      <c r="I84" s="24"/>
      <c r="J84" s="24"/>
      <c r="K84" s="24"/>
      <c r="L84" s="22"/>
    </row>
    <row r="85" s="1" customFormat="1" ht="12" customHeight="1">
      <c r="B85" s="23"/>
      <c r="C85" s="34" t="s">
        <v>590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2" customFormat="1" ht="16.5" customHeight="1">
      <c r="A86" s="40"/>
      <c r="B86" s="41"/>
      <c r="C86" s="42"/>
      <c r="D86" s="42"/>
      <c r="E86" s="294" t="s">
        <v>6250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6251</v>
      </c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71" t="str">
        <f>E13</f>
        <v>ROU23245 - SK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21</v>
      </c>
      <c r="D90" s="42"/>
      <c r="E90" s="42"/>
      <c r="F90" s="29" t="str">
        <f>F16</f>
        <v>Šlapanice</v>
      </c>
      <c r="G90" s="42"/>
      <c r="H90" s="42"/>
      <c r="I90" s="34" t="s">
        <v>23</v>
      </c>
      <c r="J90" s="74" t="str">
        <f>IF(J16="","",J16)</f>
        <v>3. 9. 2023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25</v>
      </c>
      <c r="D92" s="42"/>
      <c r="E92" s="42"/>
      <c r="F92" s="29" t="str">
        <f>E19</f>
        <v>Město Šlapanice</v>
      </c>
      <c r="G92" s="42"/>
      <c r="H92" s="42"/>
      <c r="I92" s="34" t="s">
        <v>31</v>
      </c>
      <c r="J92" s="38" t="str">
        <f>E25</f>
        <v>Studio Zlamal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29</v>
      </c>
      <c r="D93" s="42"/>
      <c r="E93" s="42"/>
      <c r="F93" s="29" t="str">
        <f>IF(E22="","",E22)</f>
        <v>Vyplň údaj</v>
      </c>
      <c r="G93" s="42"/>
      <c r="H93" s="42"/>
      <c r="I93" s="34" t="s">
        <v>34</v>
      </c>
      <c r="J93" s="38" t="str">
        <f>E28</f>
        <v xml:space="preserve"> </v>
      </c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0.32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11" customFormat="1" ht="29.28" customHeight="1">
      <c r="A95" s="188"/>
      <c r="B95" s="189"/>
      <c r="C95" s="190" t="s">
        <v>166</v>
      </c>
      <c r="D95" s="191" t="s">
        <v>57</v>
      </c>
      <c r="E95" s="191" t="s">
        <v>53</v>
      </c>
      <c r="F95" s="191" t="s">
        <v>54</v>
      </c>
      <c r="G95" s="191" t="s">
        <v>167</v>
      </c>
      <c r="H95" s="191" t="s">
        <v>168</v>
      </c>
      <c r="I95" s="191" t="s">
        <v>169</v>
      </c>
      <c r="J95" s="191" t="s">
        <v>158</v>
      </c>
      <c r="K95" s="192" t="s">
        <v>170</v>
      </c>
      <c r="L95" s="193"/>
      <c r="M95" s="94" t="s">
        <v>19</v>
      </c>
      <c r="N95" s="95" t="s">
        <v>42</v>
      </c>
      <c r="O95" s="95" t="s">
        <v>171</v>
      </c>
      <c r="P95" s="95" t="s">
        <v>172</v>
      </c>
      <c r="Q95" s="95" t="s">
        <v>173</v>
      </c>
      <c r="R95" s="95" t="s">
        <v>174</v>
      </c>
      <c r="S95" s="95" t="s">
        <v>175</v>
      </c>
      <c r="T95" s="96" t="s">
        <v>176</v>
      </c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</row>
    <row r="96" s="2" customFormat="1" ht="22.8" customHeight="1">
      <c r="A96" s="40"/>
      <c r="B96" s="41"/>
      <c r="C96" s="101" t="s">
        <v>177</v>
      </c>
      <c r="D96" s="42"/>
      <c r="E96" s="42"/>
      <c r="F96" s="42"/>
      <c r="G96" s="42"/>
      <c r="H96" s="42"/>
      <c r="I96" s="42"/>
      <c r="J96" s="194">
        <f>BK96</f>
        <v>0</v>
      </c>
      <c r="K96" s="42"/>
      <c r="L96" s="46"/>
      <c r="M96" s="97"/>
      <c r="N96" s="195"/>
      <c r="O96" s="98"/>
      <c r="P96" s="196">
        <f>P97+P108+P115+P132+P149</f>
        <v>0</v>
      </c>
      <c r="Q96" s="98"/>
      <c r="R96" s="196">
        <f>R97+R108+R115+R132+R149</f>
        <v>0</v>
      </c>
      <c r="S96" s="98"/>
      <c r="T96" s="197">
        <f>T97+T108+T115+T132+T149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71</v>
      </c>
      <c r="AU96" s="19" t="s">
        <v>159</v>
      </c>
      <c r="BK96" s="198">
        <f>BK97+BK108+BK115+BK132+BK149</f>
        <v>0</v>
      </c>
    </row>
    <row r="97" s="12" customFormat="1" ht="25.92" customHeight="1">
      <c r="A97" s="12"/>
      <c r="B97" s="199"/>
      <c r="C97" s="200"/>
      <c r="D97" s="201" t="s">
        <v>71</v>
      </c>
      <c r="E97" s="202" t="s">
        <v>7269</v>
      </c>
      <c r="F97" s="202" t="s">
        <v>7356</v>
      </c>
      <c r="G97" s="200"/>
      <c r="H97" s="200"/>
      <c r="I97" s="203"/>
      <c r="J97" s="204">
        <f>BK97</f>
        <v>0</v>
      </c>
      <c r="K97" s="200"/>
      <c r="L97" s="205"/>
      <c r="M97" s="206"/>
      <c r="N97" s="207"/>
      <c r="O97" s="207"/>
      <c r="P97" s="208">
        <f>SUM(P98:P107)</f>
        <v>0</v>
      </c>
      <c r="Q97" s="207"/>
      <c r="R97" s="208">
        <f>SUM(R98:R107)</f>
        <v>0</v>
      </c>
      <c r="S97" s="207"/>
      <c r="T97" s="209">
        <f>SUM(T98:T107)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100</v>
      </c>
      <c r="AT97" s="211" t="s">
        <v>71</v>
      </c>
      <c r="AU97" s="211" t="s">
        <v>72</v>
      </c>
      <c r="AY97" s="210" t="s">
        <v>180</v>
      </c>
      <c r="BK97" s="212">
        <f>SUM(BK98:BK107)</f>
        <v>0</v>
      </c>
    </row>
    <row r="98" s="2" customFormat="1" ht="16.5" customHeight="1">
      <c r="A98" s="40"/>
      <c r="B98" s="41"/>
      <c r="C98" s="215" t="s">
        <v>80</v>
      </c>
      <c r="D98" s="215" t="s">
        <v>182</v>
      </c>
      <c r="E98" s="216" t="s">
        <v>7357</v>
      </c>
      <c r="F98" s="217" t="s">
        <v>7358</v>
      </c>
      <c r="G98" s="218" t="s">
        <v>387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1193</v>
      </c>
      <c r="AT98" s="226" t="s">
        <v>182</v>
      </c>
      <c r="AU98" s="226" t="s">
        <v>80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1193</v>
      </c>
      <c r="BM98" s="226" t="s">
        <v>7359</v>
      </c>
    </row>
    <row r="99" s="2" customFormat="1">
      <c r="A99" s="40"/>
      <c r="B99" s="41"/>
      <c r="C99" s="42"/>
      <c r="D99" s="228" t="s">
        <v>189</v>
      </c>
      <c r="E99" s="42"/>
      <c r="F99" s="229" t="s">
        <v>7360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80</v>
      </c>
    </row>
    <row r="100" s="2" customFormat="1" ht="16.5" customHeight="1">
      <c r="A100" s="40"/>
      <c r="B100" s="41"/>
      <c r="C100" s="215" t="s">
        <v>82</v>
      </c>
      <c r="D100" s="215" t="s">
        <v>182</v>
      </c>
      <c r="E100" s="216" t="s">
        <v>7361</v>
      </c>
      <c r="F100" s="217" t="s">
        <v>7362</v>
      </c>
      <c r="G100" s="218" t="s">
        <v>387</v>
      </c>
      <c r="H100" s="219">
        <v>2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1193</v>
      </c>
      <c r="AT100" s="226" t="s">
        <v>182</v>
      </c>
      <c r="AU100" s="226" t="s">
        <v>80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1193</v>
      </c>
      <c r="BM100" s="226" t="s">
        <v>7363</v>
      </c>
    </row>
    <row r="101" s="2" customFormat="1">
      <c r="A101" s="40"/>
      <c r="B101" s="41"/>
      <c r="C101" s="42"/>
      <c r="D101" s="228" t="s">
        <v>189</v>
      </c>
      <c r="E101" s="42"/>
      <c r="F101" s="229" t="s">
        <v>7362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189</v>
      </c>
      <c r="AU101" s="19" t="s">
        <v>80</v>
      </c>
    </row>
    <row r="102" s="2" customFormat="1" ht="16.5" customHeight="1">
      <c r="A102" s="40"/>
      <c r="B102" s="41"/>
      <c r="C102" s="215" t="s">
        <v>100</v>
      </c>
      <c r="D102" s="215" t="s">
        <v>182</v>
      </c>
      <c r="E102" s="216" t="s">
        <v>7364</v>
      </c>
      <c r="F102" s="217" t="s">
        <v>7365</v>
      </c>
      <c r="G102" s="218" t="s">
        <v>387</v>
      </c>
      <c r="H102" s="219">
        <v>4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1193</v>
      </c>
      <c r="AT102" s="226" t="s">
        <v>182</v>
      </c>
      <c r="AU102" s="226" t="s">
        <v>80</v>
      </c>
      <c r="AY102" s="19" t="s">
        <v>180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1193</v>
      </c>
      <c r="BM102" s="226" t="s">
        <v>7366</v>
      </c>
    </row>
    <row r="103" s="2" customFormat="1">
      <c r="A103" s="40"/>
      <c r="B103" s="41"/>
      <c r="C103" s="42"/>
      <c r="D103" s="228" t="s">
        <v>189</v>
      </c>
      <c r="E103" s="42"/>
      <c r="F103" s="229" t="s">
        <v>7365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189</v>
      </c>
      <c r="AU103" s="19" t="s">
        <v>80</v>
      </c>
    </row>
    <row r="104" s="2" customFormat="1" ht="16.5" customHeight="1">
      <c r="A104" s="40"/>
      <c r="B104" s="41"/>
      <c r="C104" s="215" t="s">
        <v>187</v>
      </c>
      <c r="D104" s="215" t="s">
        <v>182</v>
      </c>
      <c r="E104" s="216" t="s">
        <v>7367</v>
      </c>
      <c r="F104" s="217" t="s">
        <v>7368</v>
      </c>
      <c r="G104" s="218" t="s">
        <v>387</v>
      </c>
      <c r="H104" s="219">
        <v>2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1193</v>
      </c>
      <c r="AT104" s="226" t="s">
        <v>182</v>
      </c>
      <c r="AU104" s="226" t="s">
        <v>80</v>
      </c>
      <c r="AY104" s="19" t="s">
        <v>180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1193</v>
      </c>
      <c r="BM104" s="226" t="s">
        <v>7369</v>
      </c>
    </row>
    <row r="105" s="2" customFormat="1">
      <c r="A105" s="40"/>
      <c r="B105" s="41"/>
      <c r="C105" s="42"/>
      <c r="D105" s="228" t="s">
        <v>189</v>
      </c>
      <c r="E105" s="42"/>
      <c r="F105" s="229" t="s">
        <v>7368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189</v>
      </c>
      <c r="AU105" s="19" t="s">
        <v>80</v>
      </c>
    </row>
    <row r="106" s="2" customFormat="1" ht="16.5" customHeight="1">
      <c r="A106" s="40"/>
      <c r="B106" s="41"/>
      <c r="C106" s="215" t="s">
        <v>211</v>
      </c>
      <c r="D106" s="215" t="s">
        <v>182</v>
      </c>
      <c r="E106" s="216" t="s">
        <v>80</v>
      </c>
      <c r="F106" s="217" t="s">
        <v>19</v>
      </c>
      <c r="G106" s="218" t="s">
        <v>19</v>
      </c>
      <c r="H106" s="219">
        <v>0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1193</v>
      </c>
      <c r="AT106" s="226" t="s">
        <v>182</v>
      </c>
      <c r="AU106" s="226" t="s">
        <v>80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1193</v>
      </c>
      <c r="BM106" s="226" t="s">
        <v>7370</v>
      </c>
    </row>
    <row r="107" s="2" customFormat="1">
      <c r="A107" s="40"/>
      <c r="B107" s="41"/>
      <c r="C107" s="42"/>
      <c r="D107" s="228" t="s">
        <v>189</v>
      </c>
      <c r="E107" s="42"/>
      <c r="F107" s="229" t="s">
        <v>7371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189</v>
      </c>
      <c r="AU107" s="19" t="s">
        <v>80</v>
      </c>
    </row>
    <row r="108" s="12" customFormat="1" ht="25.92" customHeight="1">
      <c r="A108" s="12"/>
      <c r="B108" s="199"/>
      <c r="C108" s="200"/>
      <c r="D108" s="201" t="s">
        <v>71</v>
      </c>
      <c r="E108" s="202" t="s">
        <v>7289</v>
      </c>
      <c r="F108" s="202" t="s">
        <v>7372</v>
      </c>
      <c r="G108" s="200"/>
      <c r="H108" s="200"/>
      <c r="I108" s="203"/>
      <c r="J108" s="204">
        <f>BK108</f>
        <v>0</v>
      </c>
      <c r="K108" s="200"/>
      <c r="L108" s="205"/>
      <c r="M108" s="206"/>
      <c r="N108" s="207"/>
      <c r="O108" s="207"/>
      <c r="P108" s="208">
        <f>SUM(P109:P114)</f>
        <v>0</v>
      </c>
      <c r="Q108" s="207"/>
      <c r="R108" s="208">
        <f>SUM(R109:R114)</f>
        <v>0</v>
      </c>
      <c r="S108" s="207"/>
      <c r="T108" s="209">
        <f>SUM(T109:T114)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10" t="s">
        <v>100</v>
      </c>
      <c r="AT108" s="211" t="s">
        <v>71</v>
      </c>
      <c r="AU108" s="211" t="s">
        <v>72</v>
      </c>
      <c r="AY108" s="210" t="s">
        <v>180</v>
      </c>
      <c r="BK108" s="212">
        <f>SUM(BK109:BK114)</f>
        <v>0</v>
      </c>
    </row>
    <row r="109" s="2" customFormat="1" ht="16.5" customHeight="1">
      <c r="A109" s="40"/>
      <c r="B109" s="41"/>
      <c r="C109" s="215" t="s">
        <v>217</v>
      </c>
      <c r="D109" s="215" t="s">
        <v>182</v>
      </c>
      <c r="E109" s="216" t="s">
        <v>7373</v>
      </c>
      <c r="F109" s="217" t="s">
        <v>7374</v>
      </c>
      <c r="G109" s="218" t="s">
        <v>387</v>
      </c>
      <c r="H109" s="219">
        <v>1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43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1193</v>
      </c>
      <c r="AT109" s="226" t="s">
        <v>182</v>
      </c>
      <c r="AU109" s="226" t="s">
        <v>80</v>
      </c>
      <c r="AY109" s="19" t="s">
        <v>180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1193</v>
      </c>
      <c r="BM109" s="226" t="s">
        <v>7375</v>
      </c>
    </row>
    <row r="110" s="2" customFormat="1">
      <c r="A110" s="40"/>
      <c r="B110" s="41"/>
      <c r="C110" s="42"/>
      <c r="D110" s="228" t="s">
        <v>189</v>
      </c>
      <c r="E110" s="42"/>
      <c r="F110" s="229" t="s">
        <v>7374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189</v>
      </c>
      <c r="AU110" s="19" t="s">
        <v>80</v>
      </c>
    </row>
    <row r="111" s="2" customFormat="1" ht="16.5" customHeight="1">
      <c r="A111" s="40"/>
      <c r="B111" s="41"/>
      <c r="C111" s="215" t="s">
        <v>224</v>
      </c>
      <c r="D111" s="215" t="s">
        <v>182</v>
      </c>
      <c r="E111" s="216" t="s">
        <v>7376</v>
      </c>
      <c r="F111" s="217" t="s">
        <v>7377</v>
      </c>
      <c r="G111" s="218" t="s">
        <v>235</v>
      </c>
      <c r="H111" s="219">
        <v>610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1193</v>
      </c>
      <c r="AT111" s="226" t="s">
        <v>182</v>
      </c>
      <c r="AU111" s="226" t="s">
        <v>80</v>
      </c>
      <c r="AY111" s="19" t="s">
        <v>180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1193</v>
      </c>
      <c r="BM111" s="226" t="s">
        <v>7378</v>
      </c>
    </row>
    <row r="112" s="2" customFormat="1">
      <c r="A112" s="40"/>
      <c r="B112" s="41"/>
      <c r="C112" s="42"/>
      <c r="D112" s="228" t="s">
        <v>189</v>
      </c>
      <c r="E112" s="42"/>
      <c r="F112" s="229" t="s">
        <v>7377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189</v>
      </c>
      <c r="AU112" s="19" t="s">
        <v>80</v>
      </c>
    </row>
    <row r="113" s="2" customFormat="1" ht="16.5" customHeight="1">
      <c r="A113" s="40"/>
      <c r="B113" s="41"/>
      <c r="C113" s="215" t="s">
        <v>232</v>
      </c>
      <c r="D113" s="215" t="s">
        <v>182</v>
      </c>
      <c r="E113" s="216" t="s">
        <v>7379</v>
      </c>
      <c r="F113" s="217" t="s">
        <v>7380</v>
      </c>
      <c r="G113" s="218" t="s">
        <v>387</v>
      </c>
      <c r="H113" s="219">
        <v>14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1193</v>
      </c>
      <c r="AT113" s="226" t="s">
        <v>182</v>
      </c>
      <c r="AU113" s="226" t="s">
        <v>80</v>
      </c>
      <c r="AY113" s="19" t="s">
        <v>180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1193</v>
      </c>
      <c r="BM113" s="226" t="s">
        <v>7381</v>
      </c>
    </row>
    <row r="114" s="2" customFormat="1">
      <c r="A114" s="40"/>
      <c r="B114" s="41"/>
      <c r="C114" s="42"/>
      <c r="D114" s="228" t="s">
        <v>189</v>
      </c>
      <c r="E114" s="42"/>
      <c r="F114" s="229" t="s">
        <v>7380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189</v>
      </c>
      <c r="AU114" s="19" t="s">
        <v>80</v>
      </c>
    </row>
    <row r="115" s="12" customFormat="1" ht="25.92" customHeight="1">
      <c r="A115" s="12"/>
      <c r="B115" s="199"/>
      <c r="C115" s="200"/>
      <c r="D115" s="201" t="s">
        <v>71</v>
      </c>
      <c r="E115" s="202" t="s">
        <v>7297</v>
      </c>
      <c r="F115" s="202" t="s">
        <v>7382</v>
      </c>
      <c r="G115" s="200"/>
      <c r="H115" s="200"/>
      <c r="I115" s="203"/>
      <c r="J115" s="204">
        <f>BK115</f>
        <v>0</v>
      </c>
      <c r="K115" s="200"/>
      <c r="L115" s="205"/>
      <c r="M115" s="206"/>
      <c r="N115" s="207"/>
      <c r="O115" s="207"/>
      <c r="P115" s="208">
        <f>SUM(P116:P131)</f>
        <v>0</v>
      </c>
      <c r="Q115" s="207"/>
      <c r="R115" s="208">
        <f>SUM(R116:R131)</f>
        <v>0</v>
      </c>
      <c r="S115" s="207"/>
      <c r="T115" s="209">
        <f>SUM(T116:T131)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0" t="s">
        <v>100</v>
      </c>
      <c r="AT115" s="211" t="s">
        <v>71</v>
      </c>
      <c r="AU115" s="211" t="s">
        <v>72</v>
      </c>
      <c r="AY115" s="210" t="s">
        <v>180</v>
      </c>
      <c r="BK115" s="212">
        <f>SUM(BK116:BK131)</f>
        <v>0</v>
      </c>
    </row>
    <row r="116" s="2" customFormat="1" ht="16.5" customHeight="1">
      <c r="A116" s="40"/>
      <c r="B116" s="41"/>
      <c r="C116" s="215" t="s">
        <v>240</v>
      </c>
      <c r="D116" s="215" t="s">
        <v>182</v>
      </c>
      <c r="E116" s="216" t="s">
        <v>7376</v>
      </c>
      <c r="F116" s="217" t="s">
        <v>7377</v>
      </c>
      <c r="G116" s="218" t="s">
        <v>235</v>
      </c>
      <c r="H116" s="219">
        <v>915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1193</v>
      </c>
      <c r="AT116" s="226" t="s">
        <v>182</v>
      </c>
      <c r="AU116" s="226" t="s">
        <v>80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1193</v>
      </c>
      <c r="BM116" s="226" t="s">
        <v>7383</v>
      </c>
    </row>
    <row r="117" s="2" customFormat="1">
      <c r="A117" s="40"/>
      <c r="B117" s="41"/>
      <c r="C117" s="42"/>
      <c r="D117" s="228" t="s">
        <v>189</v>
      </c>
      <c r="E117" s="42"/>
      <c r="F117" s="229" t="s">
        <v>7377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189</v>
      </c>
      <c r="AU117" s="19" t="s">
        <v>80</v>
      </c>
    </row>
    <row r="118" s="2" customFormat="1" ht="16.5" customHeight="1">
      <c r="A118" s="40"/>
      <c r="B118" s="41"/>
      <c r="C118" s="215" t="s">
        <v>247</v>
      </c>
      <c r="D118" s="215" t="s">
        <v>182</v>
      </c>
      <c r="E118" s="216" t="s">
        <v>7379</v>
      </c>
      <c r="F118" s="217" t="s">
        <v>7380</v>
      </c>
      <c r="G118" s="218" t="s">
        <v>387</v>
      </c>
      <c r="H118" s="219">
        <v>45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1193</v>
      </c>
      <c r="AT118" s="226" t="s">
        <v>182</v>
      </c>
      <c r="AU118" s="226" t="s">
        <v>80</v>
      </c>
      <c r="AY118" s="19" t="s">
        <v>180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1193</v>
      </c>
      <c r="BM118" s="226" t="s">
        <v>7384</v>
      </c>
    </row>
    <row r="119" s="2" customFormat="1">
      <c r="A119" s="40"/>
      <c r="B119" s="41"/>
      <c r="C119" s="42"/>
      <c r="D119" s="228" t="s">
        <v>189</v>
      </c>
      <c r="E119" s="42"/>
      <c r="F119" s="229" t="s">
        <v>7380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189</v>
      </c>
      <c r="AU119" s="19" t="s">
        <v>80</v>
      </c>
    </row>
    <row r="120" s="2" customFormat="1" ht="16.5" customHeight="1">
      <c r="A120" s="40"/>
      <c r="B120" s="41"/>
      <c r="C120" s="215" t="s">
        <v>257</v>
      </c>
      <c r="D120" s="215" t="s">
        <v>182</v>
      </c>
      <c r="E120" s="216" t="s">
        <v>7385</v>
      </c>
      <c r="F120" s="217" t="s">
        <v>7386</v>
      </c>
      <c r="G120" s="218" t="s">
        <v>387</v>
      </c>
      <c r="H120" s="219">
        <v>14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1193</v>
      </c>
      <c r="AT120" s="226" t="s">
        <v>182</v>
      </c>
      <c r="AU120" s="226" t="s">
        <v>80</v>
      </c>
      <c r="AY120" s="19" t="s">
        <v>180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1193</v>
      </c>
      <c r="BM120" s="226" t="s">
        <v>7387</v>
      </c>
    </row>
    <row r="121" s="2" customFormat="1">
      <c r="A121" s="40"/>
      <c r="B121" s="41"/>
      <c r="C121" s="42"/>
      <c r="D121" s="228" t="s">
        <v>189</v>
      </c>
      <c r="E121" s="42"/>
      <c r="F121" s="229" t="s">
        <v>7386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189</v>
      </c>
      <c r="AU121" s="19" t="s">
        <v>80</v>
      </c>
    </row>
    <row r="122" s="2" customFormat="1" ht="16.5" customHeight="1">
      <c r="A122" s="40"/>
      <c r="B122" s="41"/>
      <c r="C122" s="215" t="s">
        <v>263</v>
      </c>
      <c r="D122" s="215" t="s">
        <v>182</v>
      </c>
      <c r="E122" s="216" t="s">
        <v>7388</v>
      </c>
      <c r="F122" s="217" t="s">
        <v>7389</v>
      </c>
      <c r="G122" s="218" t="s">
        <v>387</v>
      </c>
      <c r="H122" s="219">
        <v>14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1193</v>
      </c>
      <c r="AT122" s="226" t="s">
        <v>182</v>
      </c>
      <c r="AU122" s="226" t="s">
        <v>80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1193</v>
      </c>
      <c r="BM122" s="226" t="s">
        <v>7390</v>
      </c>
    </row>
    <row r="123" s="2" customFormat="1">
      <c r="A123" s="40"/>
      <c r="B123" s="41"/>
      <c r="C123" s="42"/>
      <c r="D123" s="228" t="s">
        <v>189</v>
      </c>
      <c r="E123" s="42"/>
      <c r="F123" s="229" t="s">
        <v>7389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189</v>
      </c>
      <c r="AU123" s="19" t="s">
        <v>80</v>
      </c>
    </row>
    <row r="124" s="2" customFormat="1" ht="16.5" customHeight="1">
      <c r="A124" s="40"/>
      <c r="B124" s="41"/>
      <c r="C124" s="215" t="s">
        <v>269</v>
      </c>
      <c r="D124" s="215" t="s">
        <v>182</v>
      </c>
      <c r="E124" s="216" t="s">
        <v>7391</v>
      </c>
      <c r="F124" s="217" t="s">
        <v>7392</v>
      </c>
      <c r="G124" s="218" t="s">
        <v>387</v>
      </c>
      <c r="H124" s="219">
        <v>44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1193</v>
      </c>
      <c r="AT124" s="226" t="s">
        <v>182</v>
      </c>
      <c r="AU124" s="226" t="s">
        <v>80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1193</v>
      </c>
      <c r="BM124" s="226" t="s">
        <v>7393</v>
      </c>
    </row>
    <row r="125" s="2" customFormat="1">
      <c r="A125" s="40"/>
      <c r="B125" s="41"/>
      <c r="C125" s="42"/>
      <c r="D125" s="228" t="s">
        <v>189</v>
      </c>
      <c r="E125" s="42"/>
      <c r="F125" s="229" t="s">
        <v>7392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189</v>
      </c>
      <c r="AU125" s="19" t="s">
        <v>80</v>
      </c>
    </row>
    <row r="126" s="2" customFormat="1" ht="16.5" customHeight="1">
      <c r="A126" s="40"/>
      <c r="B126" s="41"/>
      <c r="C126" s="215" t="s">
        <v>275</v>
      </c>
      <c r="D126" s="215" t="s">
        <v>182</v>
      </c>
      <c r="E126" s="216" t="s">
        <v>7394</v>
      </c>
      <c r="F126" s="217" t="s">
        <v>7395</v>
      </c>
      <c r="G126" s="218" t="s">
        <v>387</v>
      </c>
      <c r="H126" s="219">
        <v>22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1193</v>
      </c>
      <c r="AT126" s="226" t="s">
        <v>182</v>
      </c>
      <c r="AU126" s="226" t="s">
        <v>80</v>
      </c>
      <c r="AY126" s="19" t="s">
        <v>180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1193</v>
      </c>
      <c r="BM126" s="226" t="s">
        <v>7396</v>
      </c>
    </row>
    <row r="127" s="2" customFormat="1">
      <c r="A127" s="40"/>
      <c r="B127" s="41"/>
      <c r="C127" s="42"/>
      <c r="D127" s="228" t="s">
        <v>189</v>
      </c>
      <c r="E127" s="42"/>
      <c r="F127" s="229" t="s">
        <v>7395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189</v>
      </c>
      <c r="AU127" s="19" t="s">
        <v>80</v>
      </c>
    </row>
    <row r="128" s="2" customFormat="1" ht="16.5" customHeight="1">
      <c r="A128" s="40"/>
      <c r="B128" s="41"/>
      <c r="C128" s="215" t="s">
        <v>8</v>
      </c>
      <c r="D128" s="215" t="s">
        <v>182</v>
      </c>
      <c r="E128" s="216" t="s">
        <v>7397</v>
      </c>
      <c r="F128" s="217" t="s">
        <v>7398</v>
      </c>
      <c r="G128" s="218" t="s">
        <v>387</v>
      </c>
      <c r="H128" s="219">
        <v>22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1193</v>
      </c>
      <c r="AT128" s="226" t="s">
        <v>182</v>
      </c>
      <c r="AU128" s="226" t="s">
        <v>80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1193</v>
      </c>
      <c r="BM128" s="226" t="s">
        <v>7399</v>
      </c>
    </row>
    <row r="129" s="2" customFormat="1">
      <c r="A129" s="40"/>
      <c r="B129" s="41"/>
      <c r="C129" s="42"/>
      <c r="D129" s="228" t="s">
        <v>189</v>
      </c>
      <c r="E129" s="42"/>
      <c r="F129" s="229" t="s">
        <v>7398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189</v>
      </c>
      <c r="AU129" s="19" t="s">
        <v>80</v>
      </c>
    </row>
    <row r="130" s="2" customFormat="1" ht="16.5" customHeight="1">
      <c r="A130" s="40"/>
      <c r="B130" s="41"/>
      <c r="C130" s="215" t="s">
        <v>286</v>
      </c>
      <c r="D130" s="215" t="s">
        <v>182</v>
      </c>
      <c r="E130" s="216" t="s">
        <v>7400</v>
      </c>
      <c r="F130" s="217" t="s">
        <v>7401</v>
      </c>
      <c r="G130" s="218" t="s">
        <v>387</v>
      </c>
      <c r="H130" s="219">
        <v>37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1193</v>
      </c>
      <c r="AT130" s="226" t="s">
        <v>182</v>
      </c>
      <c r="AU130" s="226" t="s">
        <v>80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1193</v>
      </c>
      <c r="BM130" s="226" t="s">
        <v>7402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7401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80</v>
      </c>
    </row>
    <row r="132" s="12" customFormat="1" ht="25.92" customHeight="1">
      <c r="A132" s="12"/>
      <c r="B132" s="199"/>
      <c r="C132" s="200"/>
      <c r="D132" s="201" t="s">
        <v>71</v>
      </c>
      <c r="E132" s="202" t="s">
        <v>7302</v>
      </c>
      <c r="F132" s="202" t="s">
        <v>7403</v>
      </c>
      <c r="G132" s="200"/>
      <c r="H132" s="200"/>
      <c r="I132" s="203"/>
      <c r="J132" s="204">
        <f>BK132</f>
        <v>0</v>
      </c>
      <c r="K132" s="200"/>
      <c r="L132" s="205"/>
      <c r="M132" s="206"/>
      <c r="N132" s="207"/>
      <c r="O132" s="207"/>
      <c r="P132" s="208">
        <f>SUM(P133:P148)</f>
        <v>0</v>
      </c>
      <c r="Q132" s="207"/>
      <c r="R132" s="208">
        <f>SUM(R133:R148)</f>
        <v>0</v>
      </c>
      <c r="S132" s="207"/>
      <c r="T132" s="209">
        <f>SUM(T133:T148)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100</v>
      </c>
      <c r="AT132" s="211" t="s">
        <v>71</v>
      </c>
      <c r="AU132" s="211" t="s">
        <v>72</v>
      </c>
      <c r="AY132" s="210" t="s">
        <v>180</v>
      </c>
      <c r="BK132" s="212">
        <f>SUM(BK133:BK148)</f>
        <v>0</v>
      </c>
    </row>
    <row r="133" s="2" customFormat="1" ht="16.5" customHeight="1">
      <c r="A133" s="40"/>
      <c r="B133" s="41"/>
      <c r="C133" s="215" t="s">
        <v>292</v>
      </c>
      <c r="D133" s="215" t="s">
        <v>182</v>
      </c>
      <c r="E133" s="216" t="s">
        <v>7324</v>
      </c>
      <c r="F133" s="217" t="s">
        <v>7325</v>
      </c>
      <c r="G133" s="218" t="s">
        <v>387</v>
      </c>
      <c r="H133" s="219">
        <v>22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1193</v>
      </c>
      <c r="AT133" s="226" t="s">
        <v>182</v>
      </c>
      <c r="AU133" s="226" t="s">
        <v>80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1193</v>
      </c>
      <c r="BM133" s="226" t="s">
        <v>7404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7325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80</v>
      </c>
    </row>
    <row r="135" s="2" customFormat="1" ht="16.5" customHeight="1">
      <c r="A135" s="40"/>
      <c r="B135" s="41"/>
      <c r="C135" s="215" t="s">
        <v>298</v>
      </c>
      <c r="D135" s="215" t="s">
        <v>182</v>
      </c>
      <c r="E135" s="216" t="s">
        <v>7327</v>
      </c>
      <c r="F135" s="217" t="s">
        <v>7328</v>
      </c>
      <c r="G135" s="218" t="s">
        <v>387</v>
      </c>
      <c r="H135" s="219">
        <v>22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1193</v>
      </c>
      <c r="AT135" s="226" t="s">
        <v>182</v>
      </c>
      <c r="AU135" s="226" t="s">
        <v>80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1193</v>
      </c>
      <c r="BM135" s="226" t="s">
        <v>7405</v>
      </c>
    </row>
    <row r="136" s="2" customFormat="1">
      <c r="A136" s="40"/>
      <c r="B136" s="41"/>
      <c r="C136" s="42"/>
      <c r="D136" s="228" t="s">
        <v>189</v>
      </c>
      <c r="E136" s="42"/>
      <c r="F136" s="229" t="s">
        <v>7328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189</v>
      </c>
      <c r="AU136" s="19" t="s">
        <v>80</v>
      </c>
    </row>
    <row r="137" s="2" customFormat="1" ht="16.5" customHeight="1">
      <c r="A137" s="40"/>
      <c r="B137" s="41"/>
      <c r="C137" s="215" t="s">
        <v>305</v>
      </c>
      <c r="D137" s="215" t="s">
        <v>182</v>
      </c>
      <c r="E137" s="216" t="s">
        <v>7330</v>
      </c>
      <c r="F137" s="217" t="s">
        <v>7331</v>
      </c>
      <c r="G137" s="218" t="s">
        <v>387</v>
      </c>
      <c r="H137" s="219">
        <v>5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1193</v>
      </c>
      <c r="AT137" s="226" t="s">
        <v>182</v>
      </c>
      <c r="AU137" s="226" t="s">
        <v>80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1193</v>
      </c>
      <c r="BM137" s="226" t="s">
        <v>7406</v>
      </c>
    </row>
    <row r="138" s="2" customFormat="1">
      <c r="A138" s="40"/>
      <c r="B138" s="41"/>
      <c r="C138" s="42"/>
      <c r="D138" s="228" t="s">
        <v>189</v>
      </c>
      <c r="E138" s="42"/>
      <c r="F138" s="229" t="s">
        <v>7331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189</v>
      </c>
      <c r="AU138" s="19" t="s">
        <v>80</v>
      </c>
    </row>
    <row r="139" s="2" customFormat="1" ht="16.5" customHeight="1">
      <c r="A139" s="40"/>
      <c r="B139" s="41"/>
      <c r="C139" s="215" t="s">
        <v>311</v>
      </c>
      <c r="D139" s="215" t="s">
        <v>182</v>
      </c>
      <c r="E139" s="216" t="s">
        <v>7339</v>
      </c>
      <c r="F139" s="217" t="s">
        <v>7340</v>
      </c>
      <c r="G139" s="218" t="s">
        <v>387</v>
      </c>
      <c r="H139" s="219">
        <v>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1193</v>
      </c>
      <c r="AT139" s="226" t="s">
        <v>182</v>
      </c>
      <c r="AU139" s="226" t="s">
        <v>80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1193</v>
      </c>
      <c r="BM139" s="226" t="s">
        <v>7407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7340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80</v>
      </c>
    </row>
    <row r="141" s="2" customFormat="1" ht="16.5" customHeight="1">
      <c r="A141" s="40"/>
      <c r="B141" s="41"/>
      <c r="C141" s="215" t="s">
        <v>7</v>
      </c>
      <c r="D141" s="215" t="s">
        <v>182</v>
      </c>
      <c r="E141" s="216" t="s">
        <v>7408</v>
      </c>
      <c r="F141" s="217" t="s">
        <v>7334</v>
      </c>
      <c r="G141" s="218" t="s">
        <v>235</v>
      </c>
      <c r="H141" s="219">
        <v>460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1193</v>
      </c>
      <c r="AT141" s="226" t="s">
        <v>182</v>
      </c>
      <c r="AU141" s="226" t="s">
        <v>80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1193</v>
      </c>
      <c r="BM141" s="226" t="s">
        <v>7409</v>
      </c>
    </row>
    <row r="142" s="2" customFormat="1">
      <c r="A142" s="40"/>
      <c r="B142" s="41"/>
      <c r="C142" s="42"/>
      <c r="D142" s="228" t="s">
        <v>189</v>
      </c>
      <c r="E142" s="42"/>
      <c r="F142" s="229" t="s">
        <v>7334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189</v>
      </c>
      <c r="AU142" s="19" t="s">
        <v>80</v>
      </c>
    </row>
    <row r="143" s="2" customFormat="1" ht="16.5" customHeight="1">
      <c r="A143" s="40"/>
      <c r="B143" s="41"/>
      <c r="C143" s="215" t="s">
        <v>322</v>
      </c>
      <c r="D143" s="215" t="s">
        <v>182</v>
      </c>
      <c r="E143" s="216" t="s">
        <v>7410</v>
      </c>
      <c r="F143" s="217" t="s">
        <v>7411</v>
      </c>
      <c r="G143" s="218" t="s">
        <v>235</v>
      </c>
      <c r="H143" s="219">
        <v>100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1193</v>
      </c>
      <c r="AT143" s="226" t="s">
        <v>182</v>
      </c>
      <c r="AU143" s="226" t="s">
        <v>80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1193</v>
      </c>
      <c r="BM143" s="226" t="s">
        <v>7412</v>
      </c>
    </row>
    <row r="144" s="2" customFormat="1">
      <c r="A144" s="40"/>
      <c r="B144" s="41"/>
      <c r="C144" s="42"/>
      <c r="D144" s="228" t="s">
        <v>189</v>
      </c>
      <c r="E144" s="42"/>
      <c r="F144" s="229" t="s">
        <v>7411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189</v>
      </c>
      <c r="AU144" s="19" t="s">
        <v>80</v>
      </c>
    </row>
    <row r="145" s="2" customFormat="1" ht="16.5" customHeight="1">
      <c r="A145" s="40"/>
      <c r="B145" s="41"/>
      <c r="C145" s="215" t="s">
        <v>328</v>
      </c>
      <c r="D145" s="215" t="s">
        <v>182</v>
      </c>
      <c r="E145" s="216" t="s">
        <v>7413</v>
      </c>
      <c r="F145" s="217" t="s">
        <v>6529</v>
      </c>
      <c r="G145" s="218" t="s">
        <v>235</v>
      </c>
      <c r="H145" s="219">
        <v>5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1193</v>
      </c>
      <c r="AT145" s="226" t="s">
        <v>182</v>
      </c>
      <c r="AU145" s="226" t="s">
        <v>80</v>
      </c>
      <c r="AY145" s="19" t="s">
        <v>180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1193</v>
      </c>
      <c r="BM145" s="226" t="s">
        <v>7414</v>
      </c>
    </row>
    <row r="146" s="2" customFormat="1">
      <c r="A146" s="40"/>
      <c r="B146" s="41"/>
      <c r="C146" s="42"/>
      <c r="D146" s="228" t="s">
        <v>189</v>
      </c>
      <c r="E146" s="42"/>
      <c r="F146" s="229" t="s">
        <v>6529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189</v>
      </c>
      <c r="AU146" s="19" t="s">
        <v>80</v>
      </c>
    </row>
    <row r="147" s="2" customFormat="1" ht="16.5" customHeight="1">
      <c r="A147" s="40"/>
      <c r="B147" s="41"/>
      <c r="C147" s="215" t="s">
        <v>334</v>
      </c>
      <c r="D147" s="215" t="s">
        <v>182</v>
      </c>
      <c r="E147" s="216" t="s">
        <v>7415</v>
      </c>
      <c r="F147" s="217" t="s">
        <v>7337</v>
      </c>
      <c r="G147" s="218" t="s">
        <v>387</v>
      </c>
      <c r="H147" s="219">
        <v>55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43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1193</v>
      </c>
      <c r="AT147" s="226" t="s">
        <v>182</v>
      </c>
      <c r="AU147" s="226" t="s">
        <v>80</v>
      </c>
      <c r="AY147" s="19" t="s">
        <v>180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1193</v>
      </c>
      <c r="BM147" s="226" t="s">
        <v>7416</v>
      </c>
    </row>
    <row r="148" s="2" customFormat="1">
      <c r="A148" s="40"/>
      <c r="B148" s="41"/>
      <c r="C148" s="42"/>
      <c r="D148" s="228" t="s">
        <v>189</v>
      </c>
      <c r="E148" s="42"/>
      <c r="F148" s="229" t="s">
        <v>7337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189</v>
      </c>
      <c r="AU148" s="19" t="s">
        <v>80</v>
      </c>
    </row>
    <row r="149" s="12" customFormat="1" ht="25.92" customHeight="1">
      <c r="A149" s="12"/>
      <c r="B149" s="199"/>
      <c r="C149" s="200"/>
      <c r="D149" s="201" t="s">
        <v>71</v>
      </c>
      <c r="E149" s="202" t="s">
        <v>7345</v>
      </c>
      <c r="F149" s="202" t="s">
        <v>7346</v>
      </c>
      <c r="G149" s="200"/>
      <c r="H149" s="200"/>
      <c r="I149" s="203"/>
      <c r="J149" s="204">
        <f>BK149</f>
        <v>0</v>
      </c>
      <c r="K149" s="200"/>
      <c r="L149" s="205"/>
      <c r="M149" s="206"/>
      <c r="N149" s="207"/>
      <c r="O149" s="207"/>
      <c r="P149" s="208">
        <f>SUM(P150:P151)</f>
        <v>0</v>
      </c>
      <c r="Q149" s="207"/>
      <c r="R149" s="208">
        <f>SUM(R150:R151)</f>
        <v>0</v>
      </c>
      <c r="S149" s="207"/>
      <c r="T149" s="209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0" t="s">
        <v>187</v>
      </c>
      <c r="AT149" s="211" t="s">
        <v>71</v>
      </c>
      <c r="AU149" s="211" t="s">
        <v>72</v>
      </c>
      <c r="AY149" s="210" t="s">
        <v>180</v>
      </c>
      <c r="BK149" s="212">
        <f>SUM(BK150:BK151)</f>
        <v>0</v>
      </c>
    </row>
    <row r="150" s="2" customFormat="1" ht="16.5" customHeight="1">
      <c r="A150" s="40"/>
      <c r="B150" s="41"/>
      <c r="C150" s="215" t="s">
        <v>341</v>
      </c>
      <c r="D150" s="215" t="s">
        <v>182</v>
      </c>
      <c r="E150" s="216" t="s">
        <v>7417</v>
      </c>
      <c r="F150" s="217" t="s">
        <v>7348</v>
      </c>
      <c r="G150" s="218" t="s">
        <v>3347</v>
      </c>
      <c r="H150" s="293"/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43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7349</v>
      </c>
      <c r="AT150" s="226" t="s">
        <v>182</v>
      </c>
      <c r="AU150" s="226" t="s">
        <v>80</v>
      </c>
      <c r="AY150" s="19" t="s">
        <v>180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7349</v>
      </c>
      <c r="BM150" s="226" t="s">
        <v>7418</v>
      </c>
    </row>
    <row r="151" s="2" customFormat="1">
      <c r="A151" s="40"/>
      <c r="B151" s="41"/>
      <c r="C151" s="42"/>
      <c r="D151" s="228" t="s">
        <v>189</v>
      </c>
      <c r="E151" s="42"/>
      <c r="F151" s="229" t="s">
        <v>7348</v>
      </c>
      <c r="G151" s="42"/>
      <c r="H151" s="42"/>
      <c r="I151" s="230"/>
      <c r="J151" s="42"/>
      <c r="K151" s="42"/>
      <c r="L151" s="46"/>
      <c r="M151" s="278"/>
      <c r="N151" s="279"/>
      <c r="O151" s="280"/>
      <c r="P151" s="280"/>
      <c r="Q151" s="280"/>
      <c r="R151" s="280"/>
      <c r="S151" s="280"/>
      <c r="T151" s="281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189</v>
      </c>
      <c r="AU151" s="19" t="s">
        <v>80</v>
      </c>
    </row>
    <row r="152" s="2" customFormat="1" ht="6.96" customHeight="1">
      <c r="A152" s="40"/>
      <c r="B152" s="61"/>
      <c r="C152" s="62"/>
      <c r="D152" s="62"/>
      <c r="E152" s="62"/>
      <c r="F152" s="62"/>
      <c r="G152" s="62"/>
      <c r="H152" s="62"/>
      <c r="I152" s="62"/>
      <c r="J152" s="62"/>
      <c r="K152" s="62"/>
      <c r="L152" s="46"/>
      <c r="M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</row>
  </sheetData>
  <sheetProtection sheet="1" autoFilter="0" formatColumns="0" formatRows="0" objects="1" scenarios="1" spinCount="100000" saltValue="0jqW+yVzHMtCYbzNKRrSVU6dXkvxwWPtolIpBUAT1a8w17+8racIGqsF9X9MZKCNVkYZFDKodowM5C/GGMwVgQ==" hashValue="hWw322cEw4AyNAnav68Z5wmrbo12O+OXQrnc7WSYEEEz9tNQ9vAOxXFnkyksRGzBguS274JsJVDY7qy1bIDKYA==" algorithmName="SHA-512" password="CC35"/>
  <autoFilter ref="C95:K15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2:H82"/>
    <mergeCell ref="E86:H86"/>
    <mergeCell ref="E84:H84"/>
    <mergeCell ref="E88:H8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>
      <c r="B8" s="22"/>
      <c r="D8" s="145" t="s">
        <v>154</v>
      </c>
      <c r="L8" s="22"/>
    </row>
    <row r="9" s="1" customFormat="1" ht="16.5" customHeight="1">
      <c r="B9" s="22"/>
      <c r="E9" s="146" t="s">
        <v>589</v>
      </c>
      <c r="F9" s="1"/>
      <c r="G9" s="1"/>
      <c r="H9" s="1"/>
      <c r="L9" s="22"/>
    </row>
    <row r="10" s="1" customFormat="1" ht="12" customHeight="1">
      <c r="B10" s="22"/>
      <c r="D10" s="145" t="s">
        <v>590</v>
      </c>
      <c r="L10" s="22"/>
    </row>
    <row r="11" s="2" customFormat="1" ht="16.5" customHeight="1">
      <c r="A11" s="40"/>
      <c r="B11" s="46"/>
      <c r="C11" s="40"/>
      <c r="D11" s="40"/>
      <c r="E11" s="158" t="s">
        <v>6250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6251</v>
      </c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8" t="s">
        <v>7419</v>
      </c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49" t="str">
        <f>'Rekapitulace stavby'!AN8</f>
        <v>3. 9. 2023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27</v>
      </c>
      <c r="F19" s="40"/>
      <c r="G19" s="40"/>
      <c r="H19" s="40"/>
      <c r="I19" s="145" t="s">
        <v>28</v>
      </c>
      <c r="J19" s="135" t="s">
        <v>19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29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28</v>
      </c>
      <c r="J22" s="35" t="str">
        <f>'Rekapitulace stavby'!AN14</f>
        <v>Vyplň údaj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31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32</v>
      </c>
      <c r="F25" s="40"/>
      <c r="G25" s="40"/>
      <c r="H25" s="40"/>
      <c r="I25" s="145" t="s">
        <v>28</v>
      </c>
      <c r="J25" s="135" t="s">
        <v>19</v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34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28</v>
      </c>
      <c r="J28" s="135" t="str">
        <f>IF('Rekapitulace stavby'!AN20="","",'Rekapitulace stavby'!AN20)</f>
        <v/>
      </c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36</v>
      </c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0"/>
      <c r="B31" s="151"/>
      <c r="C31" s="150"/>
      <c r="D31" s="150"/>
      <c r="E31" s="152" t="s">
        <v>19</v>
      </c>
      <c r="F31" s="152"/>
      <c r="G31" s="152"/>
      <c r="H31" s="152"/>
      <c r="I31" s="150"/>
      <c r="J31" s="150"/>
      <c r="K31" s="150"/>
      <c r="L31" s="153"/>
      <c r="S31" s="150"/>
      <c r="T31" s="150"/>
      <c r="U31" s="150"/>
      <c r="V31" s="150"/>
      <c r="W31" s="150"/>
      <c r="X31" s="150"/>
      <c r="Y31" s="150"/>
      <c r="Z31" s="150"/>
      <c r="AA31" s="150"/>
      <c r="AB31" s="150"/>
      <c r="AC31" s="150"/>
      <c r="AD31" s="150"/>
      <c r="AE31" s="150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5" t="s">
        <v>38</v>
      </c>
      <c r="E34" s="40"/>
      <c r="F34" s="40"/>
      <c r="G34" s="40"/>
      <c r="H34" s="40"/>
      <c r="I34" s="40"/>
      <c r="J34" s="156">
        <f>ROUND(J94,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4"/>
      <c r="E35" s="154"/>
      <c r="F35" s="154"/>
      <c r="G35" s="154"/>
      <c r="H35" s="154"/>
      <c r="I35" s="154"/>
      <c r="J35" s="154"/>
      <c r="K35" s="154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7" t="s">
        <v>40</v>
      </c>
      <c r="G36" s="40"/>
      <c r="H36" s="40"/>
      <c r="I36" s="157" t="s">
        <v>39</v>
      </c>
      <c r="J36" s="157" t="s">
        <v>41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58" t="s">
        <v>42</v>
      </c>
      <c r="E37" s="145" t="s">
        <v>43</v>
      </c>
      <c r="F37" s="159">
        <f>ROUND((SUM(BE94:BE109)),  2)</f>
        <v>0</v>
      </c>
      <c r="G37" s="40"/>
      <c r="H37" s="40"/>
      <c r="I37" s="160">
        <v>0.20999999999999999</v>
      </c>
      <c r="J37" s="159">
        <f>ROUND(((SUM(BE94:BE109))*I37),  2)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44</v>
      </c>
      <c r="F38" s="159">
        <f>ROUND((SUM(BF94:BF109)),  2)</f>
        <v>0</v>
      </c>
      <c r="G38" s="40"/>
      <c r="H38" s="40"/>
      <c r="I38" s="160">
        <v>0.14999999999999999</v>
      </c>
      <c r="J38" s="159">
        <f>ROUND(((SUM(BF94:BF109))*I38),  2)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45</v>
      </c>
      <c r="F39" s="159">
        <f>ROUND((SUM(BG94:BG109)),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46</v>
      </c>
      <c r="F40" s="159">
        <f>ROUND((SUM(BH94:BH109)),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47</v>
      </c>
      <c r="F41" s="159">
        <f>ROUND((SUM(BI94:BI109)),  2)</f>
        <v>0</v>
      </c>
      <c r="G41" s="40"/>
      <c r="H41" s="40"/>
      <c r="I41" s="160">
        <v>0</v>
      </c>
      <c r="J41" s="159">
        <f>0</f>
        <v>0</v>
      </c>
      <c r="K41" s="40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48</v>
      </c>
      <c r="E43" s="163"/>
      <c r="F43" s="163"/>
      <c r="G43" s="164" t="s">
        <v>49</v>
      </c>
      <c r="H43" s="165" t="s">
        <v>50</v>
      </c>
      <c r="I43" s="163"/>
      <c r="J43" s="166">
        <f>SUM(J34:J41)</f>
        <v>0</v>
      </c>
      <c r="K43" s="167"/>
      <c r="L43" s="147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156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Projekt budovy v Čechově ulici ve Šlapanicích</v>
      </c>
      <c r="F52" s="34"/>
      <c r="G52" s="34"/>
      <c r="H52" s="34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154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589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590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294" t="s">
        <v>6250</v>
      </c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6251</v>
      </c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ROU23246 - CCTV</v>
      </c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>Šlapanice</v>
      </c>
      <c r="G60" s="42"/>
      <c r="H60" s="42"/>
      <c r="I60" s="34" t="s">
        <v>23</v>
      </c>
      <c r="J60" s="74" t="str">
        <f>IF(J16="","",J16)</f>
        <v>3. 9. 2023</v>
      </c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>Město Šlapanice</v>
      </c>
      <c r="G62" s="42"/>
      <c r="H62" s="42"/>
      <c r="I62" s="34" t="s">
        <v>31</v>
      </c>
      <c r="J62" s="38" t="str">
        <f>E25</f>
        <v>Studio Zlamal</v>
      </c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29</v>
      </c>
      <c r="D63" s="42"/>
      <c r="E63" s="42"/>
      <c r="F63" s="29" t="str">
        <f>IF(E22="","",E22)</f>
        <v>Vyplň údaj</v>
      </c>
      <c r="G63" s="42"/>
      <c r="H63" s="42"/>
      <c r="I63" s="34" t="s">
        <v>34</v>
      </c>
      <c r="J63" s="38" t="str">
        <f>E28</f>
        <v xml:space="preserve"> 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7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3" t="s">
        <v>157</v>
      </c>
      <c r="D65" s="174"/>
      <c r="E65" s="174"/>
      <c r="F65" s="174"/>
      <c r="G65" s="174"/>
      <c r="H65" s="174"/>
      <c r="I65" s="174"/>
      <c r="J65" s="175" t="s">
        <v>158</v>
      </c>
      <c r="K65" s="174"/>
      <c r="L65" s="147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6" t="s">
        <v>70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159</v>
      </c>
    </row>
    <row r="68" s="9" customFormat="1" ht="24.96" customHeight="1">
      <c r="A68" s="9"/>
      <c r="B68" s="177"/>
      <c r="C68" s="178"/>
      <c r="D68" s="179" t="s">
        <v>7420</v>
      </c>
      <c r="E68" s="180"/>
      <c r="F68" s="180"/>
      <c r="G68" s="180"/>
      <c r="H68" s="180"/>
      <c r="I68" s="180"/>
      <c r="J68" s="181">
        <f>J95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7421</v>
      </c>
      <c r="E69" s="180"/>
      <c r="F69" s="180"/>
      <c r="G69" s="180"/>
      <c r="H69" s="180"/>
      <c r="I69" s="180"/>
      <c r="J69" s="181">
        <f>J102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7422</v>
      </c>
      <c r="E70" s="180"/>
      <c r="F70" s="180"/>
      <c r="G70" s="180"/>
      <c r="H70" s="180"/>
      <c r="I70" s="180"/>
      <c r="J70" s="181">
        <f>J107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165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Projekt budovy v Čechově ulici ve Šlapanicích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589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590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294" t="s">
        <v>6250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6251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ROU23246 - CCTV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>Šlapanice</v>
      </c>
      <c r="G88" s="42"/>
      <c r="H88" s="42"/>
      <c r="I88" s="34" t="s">
        <v>23</v>
      </c>
      <c r="J88" s="74" t="str">
        <f>IF(J16="","",J16)</f>
        <v>3. 9. 2023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E19</f>
        <v>Město Šlapanice</v>
      </c>
      <c r="G90" s="42"/>
      <c r="H90" s="42"/>
      <c r="I90" s="34" t="s">
        <v>31</v>
      </c>
      <c r="J90" s="38" t="str">
        <f>E25</f>
        <v>Studio Zlamal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IF(E22="","",E22)</f>
        <v>Vyplň údaj</v>
      </c>
      <c r="G91" s="42"/>
      <c r="H91" s="42"/>
      <c r="I91" s="34" t="s">
        <v>34</v>
      </c>
      <c r="J91" s="38" t="str">
        <f>E28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166</v>
      </c>
      <c r="D93" s="191" t="s">
        <v>57</v>
      </c>
      <c r="E93" s="191" t="s">
        <v>53</v>
      </c>
      <c r="F93" s="191" t="s">
        <v>54</v>
      </c>
      <c r="G93" s="191" t="s">
        <v>167</v>
      </c>
      <c r="H93" s="191" t="s">
        <v>168</v>
      </c>
      <c r="I93" s="191" t="s">
        <v>169</v>
      </c>
      <c r="J93" s="191" t="s">
        <v>158</v>
      </c>
      <c r="K93" s="192" t="s">
        <v>170</v>
      </c>
      <c r="L93" s="193"/>
      <c r="M93" s="94" t="s">
        <v>19</v>
      </c>
      <c r="N93" s="95" t="s">
        <v>42</v>
      </c>
      <c r="O93" s="95" t="s">
        <v>171</v>
      </c>
      <c r="P93" s="95" t="s">
        <v>172</v>
      </c>
      <c r="Q93" s="95" t="s">
        <v>173</v>
      </c>
      <c r="R93" s="95" t="s">
        <v>174</v>
      </c>
      <c r="S93" s="95" t="s">
        <v>175</v>
      </c>
      <c r="T93" s="96" t="s">
        <v>176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177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P95+P102+P107</f>
        <v>0</v>
      </c>
      <c r="Q94" s="98"/>
      <c r="R94" s="196">
        <f>R95+R102+R107</f>
        <v>0</v>
      </c>
      <c r="S94" s="98"/>
      <c r="T94" s="197">
        <f>T95+T102+T107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159</v>
      </c>
      <c r="BK94" s="198">
        <f>BK95+BK102+BK107</f>
        <v>0</v>
      </c>
    </row>
    <row r="95" s="12" customFormat="1" ht="25.92" customHeight="1">
      <c r="A95" s="12"/>
      <c r="B95" s="199"/>
      <c r="C95" s="200"/>
      <c r="D95" s="201" t="s">
        <v>71</v>
      </c>
      <c r="E95" s="202" t="s">
        <v>7269</v>
      </c>
      <c r="F95" s="202" t="s">
        <v>7423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SUM(P96:P101)</f>
        <v>0</v>
      </c>
      <c r="Q95" s="207"/>
      <c r="R95" s="208">
        <f>SUM(R96:R101)</f>
        <v>0</v>
      </c>
      <c r="S95" s="207"/>
      <c r="T95" s="209">
        <f>SUM(T96:T101)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100</v>
      </c>
      <c r="AT95" s="211" t="s">
        <v>71</v>
      </c>
      <c r="AU95" s="211" t="s">
        <v>72</v>
      </c>
      <c r="AY95" s="210" t="s">
        <v>180</v>
      </c>
      <c r="BK95" s="212">
        <f>SUM(BK96:BK101)</f>
        <v>0</v>
      </c>
    </row>
    <row r="96" s="2" customFormat="1" ht="16.5" customHeight="1">
      <c r="A96" s="40"/>
      <c r="B96" s="41"/>
      <c r="C96" s="215" t="s">
        <v>80</v>
      </c>
      <c r="D96" s="215" t="s">
        <v>182</v>
      </c>
      <c r="E96" s="216" t="s">
        <v>7424</v>
      </c>
      <c r="F96" s="217" t="s">
        <v>7425</v>
      </c>
      <c r="G96" s="218" t="s">
        <v>387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1193</v>
      </c>
      <c r="AT96" s="226" t="s">
        <v>182</v>
      </c>
      <c r="AU96" s="226" t="s">
        <v>80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1193</v>
      </c>
      <c r="BM96" s="226" t="s">
        <v>7426</v>
      </c>
    </row>
    <row r="97" s="2" customFormat="1">
      <c r="A97" s="40"/>
      <c r="B97" s="41"/>
      <c r="C97" s="42"/>
      <c r="D97" s="228" t="s">
        <v>189</v>
      </c>
      <c r="E97" s="42"/>
      <c r="F97" s="229" t="s">
        <v>7425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189</v>
      </c>
      <c r="AU97" s="19" t="s">
        <v>80</v>
      </c>
    </row>
    <row r="98" s="2" customFormat="1" ht="16.5" customHeight="1">
      <c r="A98" s="40"/>
      <c r="B98" s="41"/>
      <c r="C98" s="215" t="s">
        <v>82</v>
      </c>
      <c r="D98" s="215" t="s">
        <v>182</v>
      </c>
      <c r="E98" s="216" t="s">
        <v>7427</v>
      </c>
      <c r="F98" s="217" t="s">
        <v>7428</v>
      </c>
      <c r="G98" s="218" t="s">
        <v>387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1193</v>
      </c>
      <c r="AT98" s="226" t="s">
        <v>182</v>
      </c>
      <c r="AU98" s="226" t="s">
        <v>80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1193</v>
      </c>
      <c r="BM98" s="226" t="s">
        <v>7429</v>
      </c>
    </row>
    <row r="99" s="2" customFormat="1">
      <c r="A99" s="40"/>
      <c r="B99" s="41"/>
      <c r="C99" s="42"/>
      <c r="D99" s="228" t="s">
        <v>189</v>
      </c>
      <c r="E99" s="42"/>
      <c r="F99" s="229" t="s">
        <v>7428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80</v>
      </c>
    </row>
    <row r="100" s="2" customFormat="1" ht="16.5" customHeight="1">
      <c r="A100" s="40"/>
      <c r="B100" s="41"/>
      <c r="C100" s="215" t="s">
        <v>100</v>
      </c>
      <c r="D100" s="215" t="s">
        <v>182</v>
      </c>
      <c r="E100" s="216" t="s">
        <v>7430</v>
      </c>
      <c r="F100" s="217" t="s">
        <v>7431</v>
      </c>
      <c r="G100" s="218" t="s">
        <v>387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1193</v>
      </c>
      <c r="AT100" s="226" t="s">
        <v>182</v>
      </c>
      <c r="AU100" s="226" t="s">
        <v>80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1193</v>
      </c>
      <c r="BM100" s="226" t="s">
        <v>7432</v>
      </c>
    </row>
    <row r="101" s="2" customFormat="1">
      <c r="A101" s="40"/>
      <c r="B101" s="41"/>
      <c r="C101" s="42"/>
      <c r="D101" s="228" t="s">
        <v>189</v>
      </c>
      <c r="E101" s="42"/>
      <c r="F101" s="229" t="s">
        <v>7431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189</v>
      </c>
      <c r="AU101" s="19" t="s">
        <v>80</v>
      </c>
    </row>
    <row r="102" s="12" customFormat="1" ht="25.92" customHeight="1">
      <c r="A102" s="12"/>
      <c r="B102" s="199"/>
      <c r="C102" s="200"/>
      <c r="D102" s="201" t="s">
        <v>71</v>
      </c>
      <c r="E102" s="202" t="s">
        <v>7289</v>
      </c>
      <c r="F102" s="202" t="s">
        <v>7433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SUM(P103:P106)</f>
        <v>0</v>
      </c>
      <c r="Q102" s="207"/>
      <c r="R102" s="208">
        <f>SUM(R103:R106)</f>
        <v>0</v>
      </c>
      <c r="S102" s="207"/>
      <c r="T102" s="209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100</v>
      </c>
      <c r="AT102" s="211" t="s">
        <v>71</v>
      </c>
      <c r="AU102" s="211" t="s">
        <v>72</v>
      </c>
      <c r="AY102" s="210" t="s">
        <v>180</v>
      </c>
      <c r="BK102" s="212">
        <f>SUM(BK103:BK106)</f>
        <v>0</v>
      </c>
    </row>
    <row r="103" s="2" customFormat="1" ht="24.15" customHeight="1">
      <c r="A103" s="40"/>
      <c r="B103" s="41"/>
      <c r="C103" s="215" t="s">
        <v>187</v>
      </c>
      <c r="D103" s="215" t="s">
        <v>182</v>
      </c>
      <c r="E103" s="216" t="s">
        <v>7434</v>
      </c>
      <c r="F103" s="217" t="s">
        <v>7435</v>
      </c>
      <c r="G103" s="218" t="s">
        <v>387</v>
      </c>
      <c r="H103" s="219">
        <v>1</v>
      </c>
      <c r="I103" s="220"/>
      <c r="J103" s="221">
        <f>ROUND(I103*H103,2)</f>
        <v>0</v>
      </c>
      <c r="K103" s="217" t="s">
        <v>19</v>
      </c>
      <c r="L103" s="46"/>
      <c r="M103" s="222" t="s">
        <v>19</v>
      </c>
      <c r="N103" s="223" t="s">
        <v>43</v>
      </c>
      <c r="O103" s="86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6" t="s">
        <v>1193</v>
      </c>
      <c r="AT103" s="226" t="s">
        <v>182</v>
      </c>
      <c r="AU103" s="226" t="s">
        <v>80</v>
      </c>
      <c r="AY103" s="19" t="s">
        <v>180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19" t="s">
        <v>80</v>
      </c>
      <c r="BK103" s="227">
        <f>ROUND(I103*H103,2)</f>
        <v>0</v>
      </c>
      <c r="BL103" s="19" t="s">
        <v>1193</v>
      </c>
      <c r="BM103" s="226" t="s">
        <v>7436</v>
      </c>
    </row>
    <row r="104" s="2" customFormat="1">
      <c r="A104" s="40"/>
      <c r="B104" s="41"/>
      <c r="C104" s="42"/>
      <c r="D104" s="228" t="s">
        <v>189</v>
      </c>
      <c r="E104" s="42"/>
      <c r="F104" s="229" t="s">
        <v>7437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189</v>
      </c>
      <c r="AU104" s="19" t="s">
        <v>80</v>
      </c>
    </row>
    <row r="105" s="2" customFormat="1" ht="16.5" customHeight="1">
      <c r="A105" s="40"/>
      <c r="B105" s="41"/>
      <c r="C105" s="215" t="s">
        <v>211</v>
      </c>
      <c r="D105" s="215" t="s">
        <v>182</v>
      </c>
      <c r="E105" s="216" t="s">
        <v>7438</v>
      </c>
      <c r="F105" s="217" t="s">
        <v>7343</v>
      </c>
      <c r="G105" s="218" t="s">
        <v>387</v>
      </c>
      <c r="H105" s="219">
        <v>1</v>
      </c>
      <c r="I105" s="220"/>
      <c r="J105" s="221">
        <f>ROUND(I105*H105,2)</f>
        <v>0</v>
      </c>
      <c r="K105" s="217" t="s">
        <v>19</v>
      </c>
      <c r="L105" s="46"/>
      <c r="M105" s="222" t="s">
        <v>19</v>
      </c>
      <c r="N105" s="223" t="s">
        <v>43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1193</v>
      </c>
      <c r="AT105" s="226" t="s">
        <v>182</v>
      </c>
      <c r="AU105" s="226" t="s">
        <v>80</v>
      </c>
      <c r="AY105" s="19" t="s">
        <v>180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1193</v>
      </c>
      <c r="BM105" s="226" t="s">
        <v>7439</v>
      </c>
    </row>
    <row r="106" s="2" customFormat="1">
      <c r="A106" s="40"/>
      <c r="B106" s="41"/>
      <c r="C106" s="42"/>
      <c r="D106" s="228" t="s">
        <v>189</v>
      </c>
      <c r="E106" s="42"/>
      <c r="F106" s="229" t="s">
        <v>7343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189</v>
      </c>
      <c r="AU106" s="19" t="s">
        <v>80</v>
      </c>
    </row>
    <row r="107" s="12" customFormat="1" ht="25.92" customHeight="1">
      <c r="A107" s="12"/>
      <c r="B107" s="199"/>
      <c r="C107" s="200"/>
      <c r="D107" s="201" t="s">
        <v>71</v>
      </c>
      <c r="E107" s="202" t="s">
        <v>6274</v>
      </c>
      <c r="F107" s="202" t="s">
        <v>7346</v>
      </c>
      <c r="G107" s="200"/>
      <c r="H107" s="200"/>
      <c r="I107" s="203"/>
      <c r="J107" s="204">
        <f>BK107</f>
        <v>0</v>
      </c>
      <c r="K107" s="200"/>
      <c r="L107" s="205"/>
      <c r="M107" s="206"/>
      <c r="N107" s="207"/>
      <c r="O107" s="207"/>
      <c r="P107" s="208">
        <f>SUM(P108:P109)</f>
        <v>0</v>
      </c>
      <c r="Q107" s="207"/>
      <c r="R107" s="208">
        <f>SUM(R108:R109)</f>
        <v>0</v>
      </c>
      <c r="S107" s="207"/>
      <c r="T107" s="209">
        <f>SUM(T108:T109)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0" t="s">
        <v>187</v>
      </c>
      <c r="AT107" s="211" t="s">
        <v>71</v>
      </c>
      <c r="AU107" s="211" t="s">
        <v>72</v>
      </c>
      <c r="AY107" s="210" t="s">
        <v>180</v>
      </c>
      <c r="BK107" s="212">
        <f>SUM(BK108:BK109)</f>
        <v>0</v>
      </c>
    </row>
    <row r="108" s="2" customFormat="1" ht="16.5" customHeight="1">
      <c r="A108" s="40"/>
      <c r="B108" s="41"/>
      <c r="C108" s="215" t="s">
        <v>217</v>
      </c>
      <c r="D108" s="215" t="s">
        <v>182</v>
      </c>
      <c r="E108" s="216" t="s">
        <v>7440</v>
      </c>
      <c r="F108" s="217" t="s">
        <v>7348</v>
      </c>
      <c r="G108" s="218" t="s">
        <v>3347</v>
      </c>
      <c r="H108" s="293"/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7349</v>
      </c>
      <c r="AT108" s="226" t="s">
        <v>182</v>
      </c>
      <c r="AU108" s="226" t="s">
        <v>80</v>
      </c>
      <c r="AY108" s="19" t="s">
        <v>180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7349</v>
      </c>
      <c r="BM108" s="226" t="s">
        <v>7441</v>
      </c>
    </row>
    <row r="109" s="2" customFormat="1">
      <c r="A109" s="40"/>
      <c r="B109" s="41"/>
      <c r="C109" s="42"/>
      <c r="D109" s="228" t="s">
        <v>189</v>
      </c>
      <c r="E109" s="42"/>
      <c r="F109" s="229" t="s">
        <v>7348</v>
      </c>
      <c r="G109" s="42"/>
      <c r="H109" s="42"/>
      <c r="I109" s="230"/>
      <c r="J109" s="42"/>
      <c r="K109" s="42"/>
      <c r="L109" s="46"/>
      <c r="M109" s="278"/>
      <c r="N109" s="279"/>
      <c r="O109" s="280"/>
      <c r="P109" s="280"/>
      <c r="Q109" s="280"/>
      <c r="R109" s="280"/>
      <c r="S109" s="280"/>
      <c r="T109" s="281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189</v>
      </c>
      <c r="AU109" s="19" t="s">
        <v>80</v>
      </c>
    </row>
    <row r="110" s="2" customFormat="1" ht="6.96" customHeight="1">
      <c r="A110" s="40"/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46"/>
      <c r="M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</sheetData>
  <sheetProtection sheet="1" autoFilter="0" formatColumns="0" formatRows="0" objects="1" scenarios="1" spinCount="100000" saltValue="VHFpQTdACYwQRkfcCzptECwDxybEY3gfs/KRE94RFMLK0NvMqDnnpiOYMTRRDe2SBXPsoFmW64fwIdW2ovGFEQ==" hashValue="6SEG0di3uBQ4jxymx5qy7+t4zeqKu8PoLsYtIjQwOe2BRG+eW7c/kwmrLkf4HH8/i/XCB1Pe+UBTIvpR0FnPMQ==" algorithmName="SHA-512" password="CC35"/>
  <autoFilter ref="C93:K10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7442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ROUND(J115,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ROUND((SUM(BE115:BE789)),  2)</f>
        <v>0</v>
      </c>
      <c r="G35" s="40"/>
      <c r="H35" s="40"/>
      <c r="I35" s="160">
        <v>0.20999999999999999</v>
      </c>
      <c r="J35" s="159">
        <f>ROUND(((SUM(BE115:BE789))*I35),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ROUND((SUM(BF115:BF789)),  2)</f>
        <v>0</v>
      </c>
      <c r="G36" s="40"/>
      <c r="H36" s="40"/>
      <c r="I36" s="160">
        <v>0.14999999999999999</v>
      </c>
      <c r="J36" s="159">
        <f>ROUND(((SUM(BF115:BF789))*I36),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ROUND((SUM(BG115:BG789)),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ROUND((SUM(BH115:BH789)),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ROUND((SUM(BI115:BI789)),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 xml:space="preserve">ROU2325 - Vzduchotechnika, chlazení 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J115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7443</v>
      </c>
      <c r="E64" s="180"/>
      <c r="F64" s="180"/>
      <c r="G64" s="180"/>
      <c r="H64" s="180"/>
      <c r="I64" s="180"/>
      <c r="J64" s="181">
        <f>J116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7444</v>
      </c>
      <c r="E65" s="180"/>
      <c r="F65" s="180"/>
      <c r="G65" s="180"/>
      <c r="H65" s="180"/>
      <c r="I65" s="180"/>
      <c r="J65" s="181">
        <f>J138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7445</v>
      </c>
      <c r="E66" s="180"/>
      <c r="F66" s="180"/>
      <c r="G66" s="180"/>
      <c r="H66" s="180"/>
      <c r="I66" s="180"/>
      <c r="J66" s="181">
        <f>J150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7446</v>
      </c>
      <c r="E67" s="180"/>
      <c r="F67" s="180"/>
      <c r="G67" s="180"/>
      <c r="H67" s="180"/>
      <c r="I67" s="180"/>
      <c r="J67" s="181">
        <f>J174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7447</v>
      </c>
      <c r="E68" s="180"/>
      <c r="F68" s="180"/>
      <c r="G68" s="180"/>
      <c r="H68" s="180"/>
      <c r="I68" s="180"/>
      <c r="J68" s="181">
        <f>J212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7448</v>
      </c>
      <c r="E69" s="180"/>
      <c r="F69" s="180"/>
      <c r="G69" s="180"/>
      <c r="H69" s="180"/>
      <c r="I69" s="180"/>
      <c r="J69" s="181">
        <f>J242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7449</v>
      </c>
      <c r="E70" s="180"/>
      <c r="F70" s="180"/>
      <c r="G70" s="180"/>
      <c r="H70" s="180"/>
      <c r="I70" s="180"/>
      <c r="J70" s="181">
        <f>J260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7450</v>
      </c>
      <c r="E71" s="180"/>
      <c r="F71" s="180"/>
      <c r="G71" s="180"/>
      <c r="H71" s="180"/>
      <c r="I71" s="180"/>
      <c r="J71" s="181">
        <f>J276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7451</v>
      </c>
      <c r="E72" s="180"/>
      <c r="F72" s="180"/>
      <c r="G72" s="180"/>
      <c r="H72" s="180"/>
      <c r="I72" s="180"/>
      <c r="J72" s="181">
        <f>J301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7"/>
      <c r="C73" s="178"/>
      <c r="D73" s="179" t="s">
        <v>7452</v>
      </c>
      <c r="E73" s="180"/>
      <c r="F73" s="180"/>
      <c r="G73" s="180"/>
      <c r="H73" s="180"/>
      <c r="I73" s="180"/>
      <c r="J73" s="181">
        <f>J325</f>
        <v>0</v>
      </c>
      <c r="K73" s="178"/>
      <c r="L73" s="18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7"/>
      <c r="C74" s="178"/>
      <c r="D74" s="179" t="s">
        <v>7453</v>
      </c>
      <c r="E74" s="180"/>
      <c r="F74" s="180"/>
      <c r="G74" s="180"/>
      <c r="H74" s="180"/>
      <c r="I74" s="180"/>
      <c r="J74" s="181">
        <f>J349</f>
        <v>0</v>
      </c>
      <c r="K74" s="178"/>
      <c r="L74" s="18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7"/>
      <c r="C75" s="178"/>
      <c r="D75" s="179" t="s">
        <v>7454</v>
      </c>
      <c r="E75" s="180"/>
      <c r="F75" s="180"/>
      <c r="G75" s="180"/>
      <c r="H75" s="180"/>
      <c r="I75" s="180"/>
      <c r="J75" s="181">
        <f>J373</f>
        <v>0</v>
      </c>
      <c r="K75" s="178"/>
      <c r="L75" s="182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9" customFormat="1" ht="24.96" customHeight="1">
      <c r="A76" s="9"/>
      <c r="B76" s="177"/>
      <c r="C76" s="178"/>
      <c r="D76" s="179" t="s">
        <v>7455</v>
      </c>
      <c r="E76" s="180"/>
      <c r="F76" s="180"/>
      <c r="G76" s="180"/>
      <c r="H76" s="180"/>
      <c r="I76" s="180"/>
      <c r="J76" s="181">
        <f>J403</f>
        <v>0</v>
      </c>
      <c r="K76" s="178"/>
      <c r="L76" s="182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9" customFormat="1" ht="24.96" customHeight="1">
      <c r="A77" s="9"/>
      <c r="B77" s="177"/>
      <c r="C77" s="178"/>
      <c r="D77" s="179" t="s">
        <v>7456</v>
      </c>
      <c r="E77" s="180"/>
      <c r="F77" s="180"/>
      <c r="G77" s="180"/>
      <c r="H77" s="180"/>
      <c r="I77" s="180"/>
      <c r="J77" s="181">
        <f>J427</f>
        <v>0</v>
      </c>
      <c r="K77" s="178"/>
      <c r="L77" s="182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9" customFormat="1" ht="24.96" customHeight="1">
      <c r="A78" s="9"/>
      <c r="B78" s="177"/>
      <c r="C78" s="178"/>
      <c r="D78" s="179" t="s">
        <v>7457</v>
      </c>
      <c r="E78" s="180"/>
      <c r="F78" s="180"/>
      <c r="G78" s="180"/>
      <c r="H78" s="180"/>
      <c r="I78" s="180"/>
      <c r="J78" s="181">
        <f>J451</f>
        <v>0</v>
      </c>
      <c r="K78" s="178"/>
      <c r="L78" s="182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9" customFormat="1" ht="24.96" customHeight="1">
      <c r="A79" s="9"/>
      <c r="B79" s="177"/>
      <c r="C79" s="178"/>
      <c r="D79" s="179" t="s">
        <v>7458</v>
      </c>
      <c r="E79" s="180"/>
      <c r="F79" s="180"/>
      <c r="G79" s="180"/>
      <c r="H79" s="180"/>
      <c r="I79" s="180"/>
      <c r="J79" s="181">
        <f>J475</f>
        <v>0</v>
      </c>
      <c r="K79" s="178"/>
      <c r="L79" s="182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9" customFormat="1" ht="24.96" customHeight="1">
      <c r="A80" s="9"/>
      <c r="B80" s="177"/>
      <c r="C80" s="178"/>
      <c r="D80" s="179" t="s">
        <v>7459</v>
      </c>
      <c r="E80" s="180"/>
      <c r="F80" s="180"/>
      <c r="G80" s="180"/>
      <c r="H80" s="180"/>
      <c r="I80" s="180"/>
      <c r="J80" s="181">
        <f>J499</f>
        <v>0</v>
      </c>
      <c r="K80" s="178"/>
      <c r="L80" s="18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9" customFormat="1" ht="24.96" customHeight="1">
      <c r="A81" s="9"/>
      <c r="B81" s="177"/>
      <c r="C81" s="178"/>
      <c r="D81" s="179" t="s">
        <v>7460</v>
      </c>
      <c r="E81" s="180"/>
      <c r="F81" s="180"/>
      <c r="G81" s="180"/>
      <c r="H81" s="180"/>
      <c r="I81" s="180"/>
      <c r="J81" s="181">
        <f>J523</f>
        <v>0</v>
      </c>
      <c r="K81" s="178"/>
      <c r="L81" s="182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7"/>
      <c r="C82" s="178"/>
      <c r="D82" s="179" t="s">
        <v>7461</v>
      </c>
      <c r="E82" s="180"/>
      <c r="F82" s="180"/>
      <c r="G82" s="180"/>
      <c r="H82" s="180"/>
      <c r="I82" s="180"/>
      <c r="J82" s="181">
        <f>J526</f>
        <v>0</v>
      </c>
      <c r="K82" s="178"/>
      <c r="L82" s="182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9" customFormat="1" ht="24.96" customHeight="1">
      <c r="A83" s="9"/>
      <c r="B83" s="177"/>
      <c r="C83" s="178"/>
      <c r="D83" s="179" t="s">
        <v>7462</v>
      </c>
      <c r="E83" s="180"/>
      <c r="F83" s="180"/>
      <c r="G83" s="180"/>
      <c r="H83" s="180"/>
      <c r="I83" s="180"/>
      <c r="J83" s="181">
        <f>J538</f>
        <v>0</v>
      </c>
      <c r="K83" s="178"/>
      <c r="L83" s="182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</row>
    <row r="84" s="9" customFormat="1" ht="24.96" customHeight="1">
      <c r="A84" s="9"/>
      <c r="B84" s="177"/>
      <c r="C84" s="178"/>
      <c r="D84" s="179" t="s">
        <v>7463</v>
      </c>
      <c r="E84" s="180"/>
      <c r="F84" s="180"/>
      <c r="G84" s="180"/>
      <c r="H84" s="180"/>
      <c r="I84" s="180"/>
      <c r="J84" s="181">
        <f>J550</f>
        <v>0</v>
      </c>
      <c r="K84" s="178"/>
      <c r="L84" s="182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9" customFormat="1" ht="24.96" customHeight="1">
      <c r="A85" s="9"/>
      <c r="B85" s="177"/>
      <c r="C85" s="178"/>
      <c r="D85" s="179" t="s">
        <v>7464</v>
      </c>
      <c r="E85" s="180"/>
      <c r="F85" s="180"/>
      <c r="G85" s="180"/>
      <c r="H85" s="180"/>
      <c r="I85" s="180"/>
      <c r="J85" s="181">
        <f>J562</f>
        <v>0</v>
      </c>
      <c r="K85" s="178"/>
      <c r="L85" s="182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</row>
    <row r="86" s="9" customFormat="1" ht="24.96" customHeight="1">
      <c r="A86" s="9"/>
      <c r="B86" s="177"/>
      <c r="C86" s="178"/>
      <c r="D86" s="179" t="s">
        <v>7465</v>
      </c>
      <c r="E86" s="180"/>
      <c r="F86" s="180"/>
      <c r="G86" s="180"/>
      <c r="H86" s="180"/>
      <c r="I86" s="180"/>
      <c r="J86" s="181">
        <f>J571</f>
        <v>0</v>
      </c>
      <c r="K86" s="178"/>
      <c r="L86" s="182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</row>
    <row r="87" s="9" customFormat="1" ht="24.96" customHeight="1">
      <c r="A87" s="9"/>
      <c r="B87" s="177"/>
      <c r="C87" s="178"/>
      <c r="D87" s="179" t="s">
        <v>7466</v>
      </c>
      <c r="E87" s="180"/>
      <c r="F87" s="180"/>
      <c r="G87" s="180"/>
      <c r="H87" s="180"/>
      <c r="I87" s="180"/>
      <c r="J87" s="181">
        <f>J597</f>
        <v>0</v>
      </c>
      <c r="K87" s="178"/>
      <c r="L87" s="182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</row>
    <row r="88" s="9" customFormat="1" ht="24.96" customHeight="1">
      <c r="A88" s="9"/>
      <c r="B88" s="177"/>
      <c r="C88" s="178"/>
      <c r="D88" s="179" t="s">
        <v>7467</v>
      </c>
      <c r="E88" s="180"/>
      <c r="F88" s="180"/>
      <c r="G88" s="180"/>
      <c r="H88" s="180"/>
      <c r="I88" s="180"/>
      <c r="J88" s="181">
        <f>J606</f>
        <v>0</v>
      </c>
      <c r="K88" s="178"/>
      <c r="L88" s="182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9" customFormat="1" ht="24.96" customHeight="1">
      <c r="A89" s="9"/>
      <c r="B89" s="177"/>
      <c r="C89" s="178"/>
      <c r="D89" s="179" t="s">
        <v>7468</v>
      </c>
      <c r="E89" s="180"/>
      <c r="F89" s="180"/>
      <c r="G89" s="180"/>
      <c r="H89" s="180"/>
      <c r="I89" s="180"/>
      <c r="J89" s="181">
        <f>J636</f>
        <v>0</v>
      </c>
      <c r="K89" s="178"/>
      <c r="L89" s="182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</row>
    <row r="90" s="9" customFormat="1" ht="24.96" customHeight="1">
      <c r="A90" s="9"/>
      <c r="B90" s="177"/>
      <c r="C90" s="178"/>
      <c r="D90" s="179" t="s">
        <v>7469</v>
      </c>
      <c r="E90" s="180"/>
      <c r="F90" s="180"/>
      <c r="G90" s="180"/>
      <c r="H90" s="180"/>
      <c r="I90" s="180"/>
      <c r="J90" s="181">
        <f>J670</f>
        <v>0</v>
      </c>
      <c r="K90" s="178"/>
      <c r="L90" s="182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</row>
    <row r="91" s="9" customFormat="1" ht="24.96" customHeight="1">
      <c r="A91" s="9"/>
      <c r="B91" s="177"/>
      <c r="C91" s="178"/>
      <c r="D91" s="179" t="s">
        <v>7470</v>
      </c>
      <c r="E91" s="180"/>
      <c r="F91" s="180"/>
      <c r="G91" s="180"/>
      <c r="H91" s="180"/>
      <c r="I91" s="180"/>
      <c r="J91" s="181">
        <f>J706</f>
        <v>0</v>
      </c>
      <c r="K91" s="178"/>
      <c r="L91" s="182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</row>
    <row r="92" s="9" customFormat="1" ht="24.96" customHeight="1">
      <c r="A92" s="9"/>
      <c r="B92" s="177"/>
      <c r="C92" s="178"/>
      <c r="D92" s="179" t="s">
        <v>7471</v>
      </c>
      <c r="E92" s="180"/>
      <c r="F92" s="180"/>
      <c r="G92" s="180"/>
      <c r="H92" s="180"/>
      <c r="I92" s="180"/>
      <c r="J92" s="181">
        <f>J746</f>
        <v>0</v>
      </c>
      <c r="K92" s="178"/>
      <c r="L92" s="182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</row>
    <row r="93" s="9" customFormat="1" ht="24.96" customHeight="1">
      <c r="A93" s="9"/>
      <c r="B93" s="177"/>
      <c r="C93" s="178"/>
      <c r="D93" s="179" t="s">
        <v>7472</v>
      </c>
      <c r="E93" s="180"/>
      <c r="F93" s="180"/>
      <c r="G93" s="180"/>
      <c r="H93" s="180"/>
      <c r="I93" s="180"/>
      <c r="J93" s="181">
        <f>J770</f>
        <v>0</v>
      </c>
      <c r="K93" s="178"/>
      <c r="L93" s="182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</row>
    <row r="94" s="2" customFormat="1" ht="21.84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61"/>
      <c r="C95" s="62"/>
      <c r="D95" s="62"/>
      <c r="E95" s="62"/>
      <c r="F95" s="62"/>
      <c r="G95" s="62"/>
      <c r="H95" s="62"/>
      <c r="I95" s="62"/>
      <c r="J95" s="62"/>
      <c r="K95" s="6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9" s="2" customFormat="1" ht="6.96" customHeight="1">
      <c r="A99" s="40"/>
      <c r="B99" s="63"/>
      <c r="C99" s="64"/>
      <c r="D99" s="64"/>
      <c r="E99" s="64"/>
      <c r="F99" s="64"/>
      <c r="G99" s="64"/>
      <c r="H99" s="64"/>
      <c r="I99" s="64"/>
      <c r="J99" s="64"/>
      <c r="K99" s="64"/>
      <c r="L99" s="147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24.96" customHeight="1">
      <c r="A100" s="40"/>
      <c r="B100" s="41"/>
      <c r="C100" s="25" t="s">
        <v>165</v>
      </c>
      <c r="D100" s="42"/>
      <c r="E100" s="42"/>
      <c r="F100" s="42"/>
      <c r="G100" s="42"/>
      <c r="H100" s="42"/>
      <c r="I100" s="42"/>
      <c r="J100" s="42"/>
      <c r="K100" s="42"/>
      <c r="L100" s="147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6.96" customHeight="1">
      <c r="A101" s="40"/>
      <c r="B101" s="41"/>
      <c r="C101" s="42"/>
      <c r="D101" s="42"/>
      <c r="E101" s="42"/>
      <c r="F101" s="42"/>
      <c r="G101" s="42"/>
      <c r="H101" s="42"/>
      <c r="I101" s="42"/>
      <c r="J101" s="42"/>
      <c r="K101" s="42"/>
      <c r="L101" s="147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2" customHeight="1">
      <c r="A102" s="40"/>
      <c r="B102" s="41"/>
      <c r="C102" s="34" t="s">
        <v>16</v>
      </c>
      <c r="D102" s="42"/>
      <c r="E102" s="42"/>
      <c r="F102" s="42"/>
      <c r="G102" s="42"/>
      <c r="H102" s="42"/>
      <c r="I102" s="42"/>
      <c r="J102" s="42"/>
      <c r="K102" s="42"/>
      <c r="L102" s="147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6.5" customHeight="1">
      <c r="A103" s="40"/>
      <c r="B103" s="41"/>
      <c r="C103" s="42"/>
      <c r="D103" s="42"/>
      <c r="E103" s="172" t="str">
        <f>E7</f>
        <v>Projekt budovy v Čechově ulici ve Šlapanicích</v>
      </c>
      <c r="F103" s="34"/>
      <c r="G103" s="34"/>
      <c r="H103" s="34"/>
      <c r="I103" s="42"/>
      <c r="J103" s="42"/>
      <c r="K103" s="42"/>
      <c r="L103" s="147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1" customFormat="1" ht="12" customHeight="1">
      <c r="B104" s="23"/>
      <c r="C104" s="34" t="s">
        <v>154</v>
      </c>
      <c r="D104" s="24"/>
      <c r="E104" s="24"/>
      <c r="F104" s="24"/>
      <c r="G104" s="24"/>
      <c r="H104" s="24"/>
      <c r="I104" s="24"/>
      <c r="J104" s="24"/>
      <c r="K104" s="24"/>
      <c r="L104" s="22"/>
    </row>
    <row r="105" s="2" customFormat="1" ht="16.5" customHeight="1">
      <c r="A105" s="40"/>
      <c r="B105" s="41"/>
      <c r="C105" s="42"/>
      <c r="D105" s="42"/>
      <c r="E105" s="172" t="s">
        <v>589</v>
      </c>
      <c r="F105" s="42"/>
      <c r="G105" s="42"/>
      <c r="H105" s="42"/>
      <c r="I105" s="42"/>
      <c r="J105" s="42"/>
      <c r="K105" s="42"/>
      <c r="L105" s="147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4" t="s">
        <v>590</v>
      </c>
      <c r="D106" s="42"/>
      <c r="E106" s="42"/>
      <c r="F106" s="42"/>
      <c r="G106" s="42"/>
      <c r="H106" s="42"/>
      <c r="I106" s="42"/>
      <c r="J106" s="42"/>
      <c r="K106" s="42"/>
      <c r="L106" s="147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6.5" customHeight="1">
      <c r="A107" s="40"/>
      <c r="B107" s="41"/>
      <c r="C107" s="42"/>
      <c r="D107" s="42"/>
      <c r="E107" s="71" t="str">
        <f>E11</f>
        <v xml:space="preserve">ROU2325 - Vzduchotechnika, chlazení </v>
      </c>
      <c r="F107" s="42"/>
      <c r="G107" s="42"/>
      <c r="H107" s="42"/>
      <c r="I107" s="42"/>
      <c r="J107" s="42"/>
      <c r="K107" s="42"/>
      <c r="L107" s="147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6.96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47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2" customHeight="1">
      <c r="A109" s="40"/>
      <c r="B109" s="41"/>
      <c r="C109" s="34" t="s">
        <v>21</v>
      </c>
      <c r="D109" s="42"/>
      <c r="E109" s="42"/>
      <c r="F109" s="29" t="str">
        <f>F14</f>
        <v>Šlapanice</v>
      </c>
      <c r="G109" s="42"/>
      <c r="H109" s="42"/>
      <c r="I109" s="34" t="s">
        <v>23</v>
      </c>
      <c r="J109" s="74" t="str">
        <f>IF(J14="","",J14)</f>
        <v>3. 9. 2023</v>
      </c>
      <c r="K109" s="42"/>
      <c r="L109" s="147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6.96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147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2" customFormat="1" ht="15.15" customHeight="1">
      <c r="A111" s="40"/>
      <c r="B111" s="41"/>
      <c r="C111" s="34" t="s">
        <v>25</v>
      </c>
      <c r="D111" s="42"/>
      <c r="E111" s="42"/>
      <c r="F111" s="29" t="str">
        <f>E17</f>
        <v>Město Šlapanice</v>
      </c>
      <c r="G111" s="42"/>
      <c r="H111" s="42"/>
      <c r="I111" s="34" t="s">
        <v>31</v>
      </c>
      <c r="J111" s="38" t="str">
        <f>E23</f>
        <v>Studio Zlamal</v>
      </c>
      <c r="K111" s="42"/>
      <c r="L111" s="147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  <row r="112" s="2" customFormat="1" ht="15.15" customHeight="1">
      <c r="A112" s="40"/>
      <c r="B112" s="41"/>
      <c r="C112" s="34" t="s">
        <v>29</v>
      </c>
      <c r="D112" s="42"/>
      <c r="E112" s="42"/>
      <c r="F112" s="29" t="str">
        <f>IF(E20="","",E20)</f>
        <v>Vyplň údaj</v>
      </c>
      <c r="G112" s="42"/>
      <c r="H112" s="42"/>
      <c r="I112" s="34" t="s">
        <v>34</v>
      </c>
      <c r="J112" s="38" t="str">
        <f>E26</f>
        <v xml:space="preserve"> </v>
      </c>
      <c r="K112" s="42"/>
      <c r="L112" s="147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  <row r="113" s="2" customFormat="1" ht="10.32" customHeight="1">
      <c r="A113" s="40"/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147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</row>
    <row r="114" s="11" customFormat="1" ht="29.28" customHeight="1">
      <c r="A114" s="188"/>
      <c r="B114" s="189"/>
      <c r="C114" s="190" t="s">
        <v>166</v>
      </c>
      <c r="D114" s="191" t="s">
        <v>57</v>
      </c>
      <c r="E114" s="191" t="s">
        <v>53</v>
      </c>
      <c r="F114" s="191" t="s">
        <v>54</v>
      </c>
      <c r="G114" s="191" t="s">
        <v>167</v>
      </c>
      <c r="H114" s="191" t="s">
        <v>168</v>
      </c>
      <c r="I114" s="191" t="s">
        <v>169</v>
      </c>
      <c r="J114" s="191" t="s">
        <v>158</v>
      </c>
      <c r="K114" s="192" t="s">
        <v>170</v>
      </c>
      <c r="L114" s="193"/>
      <c r="M114" s="94" t="s">
        <v>19</v>
      </c>
      <c r="N114" s="95" t="s">
        <v>42</v>
      </c>
      <c r="O114" s="95" t="s">
        <v>171</v>
      </c>
      <c r="P114" s="95" t="s">
        <v>172</v>
      </c>
      <c r="Q114" s="95" t="s">
        <v>173</v>
      </c>
      <c r="R114" s="95" t="s">
        <v>174</v>
      </c>
      <c r="S114" s="95" t="s">
        <v>175</v>
      </c>
      <c r="T114" s="96" t="s">
        <v>176</v>
      </c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  <c r="AE114" s="188"/>
    </row>
    <row r="115" s="2" customFormat="1" ht="22.8" customHeight="1">
      <c r="A115" s="40"/>
      <c r="B115" s="41"/>
      <c r="C115" s="101" t="s">
        <v>177</v>
      </c>
      <c r="D115" s="42"/>
      <c r="E115" s="42"/>
      <c r="F115" s="42"/>
      <c r="G115" s="42"/>
      <c r="H115" s="42"/>
      <c r="I115" s="42"/>
      <c r="J115" s="194">
        <f>BK115</f>
        <v>0</v>
      </c>
      <c r="K115" s="42"/>
      <c r="L115" s="46"/>
      <c r="M115" s="97"/>
      <c r="N115" s="195"/>
      <c r="O115" s="98"/>
      <c r="P115" s="196">
        <f>P116+P138+P150+P174+P212+P242+P260+P276+P301+P325+P349+P373+P403+P427+P451+P475+P499+P523+P526+P538+P550+P562+P571+P597+P606+P636+P670+P706+P746+P770</f>
        <v>0</v>
      </c>
      <c r="Q115" s="98"/>
      <c r="R115" s="196">
        <f>R116+R138+R150+R174+R212+R242+R260+R276+R301+R325+R349+R373+R403+R427+R451+R475+R499+R523+R526+R538+R550+R562+R571+R597+R606+R636+R670+R706+R746+R770</f>
        <v>0</v>
      </c>
      <c r="S115" s="98"/>
      <c r="T115" s="197">
        <f>T116+T138+T150+T174+T212+T242+T260+T276+T301+T325+T349+T373+T403+T427+T451+T475+T499+T523+T526+T538+T550+T562+T571+T597+T606+T636+T670+T706+T746+T770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71</v>
      </c>
      <c r="AU115" s="19" t="s">
        <v>159</v>
      </c>
      <c r="BK115" s="198">
        <f>BK116+BK138+BK150+BK174+BK212+BK242+BK260+BK276+BK301+BK325+BK349+BK373+BK403+BK427+BK451+BK475+BK499+BK523+BK526+BK538+BK550+BK562+BK571+BK597+BK606+BK636+BK670+BK706+BK746+BK770</f>
        <v>0</v>
      </c>
    </row>
    <row r="116" s="12" customFormat="1" ht="25.92" customHeight="1">
      <c r="A116" s="12"/>
      <c r="B116" s="199"/>
      <c r="C116" s="200"/>
      <c r="D116" s="201" t="s">
        <v>71</v>
      </c>
      <c r="E116" s="202" t="s">
        <v>6274</v>
      </c>
      <c r="F116" s="202" t="s">
        <v>7473</v>
      </c>
      <c r="G116" s="200"/>
      <c r="H116" s="200"/>
      <c r="I116" s="203"/>
      <c r="J116" s="204">
        <f>BK116</f>
        <v>0</v>
      </c>
      <c r="K116" s="200"/>
      <c r="L116" s="205"/>
      <c r="M116" s="206"/>
      <c r="N116" s="207"/>
      <c r="O116" s="207"/>
      <c r="P116" s="208">
        <f>SUM(P117:P137)</f>
        <v>0</v>
      </c>
      <c r="Q116" s="207"/>
      <c r="R116" s="208">
        <f>SUM(R117:R137)</f>
        <v>0</v>
      </c>
      <c r="S116" s="207"/>
      <c r="T116" s="209">
        <f>SUM(T117:T137)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0" t="s">
        <v>80</v>
      </c>
      <c r="AT116" s="211" t="s">
        <v>71</v>
      </c>
      <c r="AU116" s="211" t="s">
        <v>72</v>
      </c>
      <c r="AY116" s="210" t="s">
        <v>180</v>
      </c>
      <c r="BK116" s="212">
        <f>SUM(BK117:BK137)</f>
        <v>0</v>
      </c>
    </row>
    <row r="117" s="2" customFormat="1" ht="21.75" customHeight="1">
      <c r="A117" s="40"/>
      <c r="B117" s="41"/>
      <c r="C117" s="215" t="s">
        <v>80</v>
      </c>
      <c r="D117" s="215" t="s">
        <v>182</v>
      </c>
      <c r="E117" s="216" t="s">
        <v>7474</v>
      </c>
      <c r="F117" s="217" t="s">
        <v>7475</v>
      </c>
      <c r="G117" s="218" t="s">
        <v>387</v>
      </c>
      <c r="H117" s="219">
        <v>1</v>
      </c>
      <c r="I117" s="220"/>
      <c r="J117" s="221">
        <f>ROUND(I117*H117,2)</f>
        <v>0</v>
      </c>
      <c r="K117" s="217" t="s">
        <v>19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286</v>
      </c>
      <c r="AT117" s="226" t="s">
        <v>182</v>
      </c>
      <c r="AU117" s="226" t="s">
        <v>80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286</v>
      </c>
      <c r="BM117" s="226" t="s">
        <v>7476</v>
      </c>
    </row>
    <row r="118" s="2" customFormat="1">
      <c r="A118" s="40"/>
      <c r="B118" s="41"/>
      <c r="C118" s="42"/>
      <c r="D118" s="228" t="s">
        <v>189</v>
      </c>
      <c r="E118" s="42"/>
      <c r="F118" s="229" t="s">
        <v>7475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189</v>
      </c>
      <c r="AU118" s="19" t="s">
        <v>80</v>
      </c>
    </row>
    <row r="119" s="2" customFormat="1" ht="16.5" customHeight="1">
      <c r="A119" s="40"/>
      <c r="B119" s="41"/>
      <c r="C119" s="215" t="s">
        <v>82</v>
      </c>
      <c r="D119" s="215" t="s">
        <v>182</v>
      </c>
      <c r="E119" s="216" t="s">
        <v>7477</v>
      </c>
      <c r="F119" s="217" t="s">
        <v>7478</v>
      </c>
      <c r="G119" s="218" t="s">
        <v>3685</v>
      </c>
      <c r="H119" s="219">
        <v>1</v>
      </c>
      <c r="I119" s="220"/>
      <c r="J119" s="221">
        <f>ROUND(I119*H119,2)</f>
        <v>0</v>
      </c>
      <c r="K119" s="217" t="s">
        <v>19</v>
      </c>
      <c r="L119" s="46"/>
      <c r="M119" s="222" t="s">
        <v>19</v>
      </c>
      <c r="N119" s="223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286</v>
      </c>
      <c r="AT119" s="226" t="s">
        <v>182</v>
      </c>
      <c r="AU119" s="226" t="s">
        <v>80</v>
      </c>
      <c r="AY119" s="19" t="s">
        <v>180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286</v>
      </c>
      <c r="BM119" s="226" t="s">
        <v>7479</v>
      </c>
    </row>
    <row r="120" s="2" customFormat="1">
      <c r="A120" s="40"/>
      <c r="B120" s="41"/>
      <c r="C120" s="42"/>
      <c r="D120" s="228" t="s">
        <v>189</v>
      </c>
      <c r="E120" s="42"/>
      <c r="F120" s="229" t="s">
        <v>7478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189</v>
      </c>
      <c r="AU120" s="19" t="s">
        <v>80</v>
      </c>
    </row>
    <row r="121" s="2" customFormat="1">
      <c r="A121" s="40"/>
      <c r="B121" s="41"/>
      <c r="C121" s="42"/>
      <c r="D121" s="228" t="s">
        <v>3143</v>
      </c>
      <c r="E121" s="42"/>
      <c r="F121" s="292" t="s">
        <v>7480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3143</v>
      </c>
      <c r="AU121" s="19" t="s">
        <v>80</v>
      </c>
    </row>
    <row r="122" s="2" customFormat="1" ht="16.5" customHeight="1">
      <c r="A122" s="40"/>
      <c r="B122" s="41"/>
      <c r="C122" s="215" t="s">
        <v>100</v>
      </c>
      <c r="D122" s="215" t="s">
        <v>182</v>
      </c>
      <c r="E122" s="216" t="s">
        <v>7481</v>
      </c>
      <c r="F122" s="217" t="s">
        <v>7482</v>
      </c>
      <c r="G122" s="218" t="s">
        <v>387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286</v>
      </c>
      <c r="AT122" s="226" t="s">
        <v>182</v>
      </c>
      <c r="AU122" s="226" t="s">
        <v>80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286</v>
      </c>
      <c r="BM122" s="226" t="s">
        <v>7483</v>
      </c>
    </row>
    <row r="123" s="2" customFormat="1">
      <c r="A123" s="40"/>
      <c r="B123" s="41"/>
      <c r="C123" s="42"/>
      <c r="D123" s="228" t="s">
        <v>189</v>
      </c>
      <c r="E123" s="42"/>
      <c r="F123" s="229" t="s">
        <v>7484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189</v>
      </c>
      <c r="AU123" s="19" t="s">
        <v>80</v>
      </c>
    </row>
    <row r="124" s="2" customFormat="1" ht="16.5" customHeight="1">
      <c r="A124" s="40"/>
      <c r="B124" s="41"/>
      <c r="C124" s="215" t="s">
        <v>187</v>
      </c>
      <c r="D124" s="215" t="s">
        <v>182</v>
      </c>
      <c r="E124" s="216" t="s">
        <v>7485</v>
      </c>
      <c r="F124" s="217" t="s">
        <v>7486</v>
      </c>
      <c r="G124" s="218" t="s">
        <v>387</v>
      </c>
      <c r="H124" s="219">
        <v>1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286</v>
      </c>
      <c r="AT124" s="226" t="s">
        <v>182</v>
      </c>
      <c r="AU124" s="226" t="s">
        <v>80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286</v>
      </c>
      <c r="BM124" s="226" t="s">
        <v>7487</v>
      </c>
    </row>
    <row r="125" s="2" customFormat="1">
      <c r="A125" s="40"/>
      <c r="B125" s="41"/>
      <c r="C125" s="42"/>
      <c r="D125" s="228" t="s">
        <v>189</v>
      </c>
      <c r="E125" s="42"/>
      <c r="F125" s="229" t="s">
        <v>7486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189</v>
      </c>
      <c r="AU125" s="19" t="s">
        <v>80</v>
      </c>
    </row>
    <row r="126" s="2" customFormat="1" ht="16.5" customHeight="1">
      <c r="A126" s="40"/>
      <c r="B126" s="41"/>
      <c r="C126" s="215" t="s">
        <v>211</v>
      </c>
      <c r="D126" s="215" t="s">
        <v>182</v>
      </c>
      <c r="E126" s="216" t="s">
        <v>7488</v>
      </c>
      <c r="F126" s="217" t="s">
        <v>7489</v>
      </c>
      <c r="G126" s="218" t="s">
        <v>387</v>
      </c>
      <c r="H126" s="219">
        <v>2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286</v>
      </c>
      <c r="AT126" s="226" t="s">
        <v>182</v>
      </c>
      <c r="AU126" s="226" t="s">
        <v>80</v>
      </c>
      <c r="AY126" s="19" t="s">
        <v>180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286</v>
      </c>
      <c r="BM126" s="226" t="s">
        <v>7490</v>
      </c>
    </row>
    <row r="127" s="2" customFormat="1">
      <c r="A127" s="40"/>
      <c r="B127" s="41"/>
      <c r="C127" s="42"/>
      <c r="D127" s="228" t="s">
        <v>189</v>
      </c>
      <c r="E127" s="42"/>
      <c r="F127" s="229" t="s">
        <v>7489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189</v>
      </c>
      <c r="AU127" s="19" t="s">
        <v>80</v>
      </c>
    </row>
    <row r="128" s="2" customFormat="1" ht="16.5" customHeight="1">
      <c r="A128" s="40"/>
      <c r="B128" s="41"/>
      <c r="C128" s="215" t="s">
        <v>217</v>
      </c>
      <c r="D128" s="215" t="s">
        <v>182</v>
      </c>
      <c r="E128" s="216" t="s">
        <v>7491</v>
      </c>
      <c r="F128" s="217" t="s">
        <v>7492</v>
      </c>
      <c r="G128" s="218" t="s">
        <v>387</v>
      </c>
      <c r="H128" s="219">
        <v>1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286</v>
      </c>
      <c r="AT128" s="226" t="s">
        <v>182</v>
      </c>
      <c r="AU128" s="226" t="s">
        <v>80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286</v>
      </c>
      <c r="BM128" s="226" t="s">
        <v>7493</v>
      </c>
    </row>
    <row r="129" s="2" customFormat="1">
      <c r="A129" s="40"/>
      <c r="B129" s="41"/>
      <c r="C129" s="42"/>
      <c r="D129" s="228" t="s">
        <v>189</v>
      </c>
      <c r="E129" s="42"/>
      <c r="F129" s="229" t="s">
        <v>7492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189</v>
      </c>
      <c r="AU129" s="19" t="s">
        <v>80</v>
      </c>
    </row>
    <row r="130" s="2" customFormat="1" ht="16.5" customHeight="1">
      <c r="A130" s="40"/>
      <c r="B130" s="41"/>
      <c r="C130" s="215" t="s">
        <v>224</v>
      </c>
      <c r="D130" s="215" t="s">
        <v>182</v>
      </c>
      <c r="E130" s="216" t="s">
        <v>7494</v>
      </c>
      <c r="F130" s="217" t="s">
        <v>7495</v>
      </c>
      <c r="G130" s="218" t="s">
        <v>387</v>
      </c>
      <c r="H130" s="219">
        <v>4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286</v>
      </c>
      <c r="AT130" s="226" t="s">
        <v>182</v>
      </c>
      <c r="AU130" s="226" t="s">
        <v>80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286</v>
      </c>
      <c r="BM130" s="226" t="s">
        <v>7496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7495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80</v>
      </c>
    </row>
    <row r="132" s="2" customFormat="1" ht="16.5" customHeight="1">
      <c r="A132" s="40"/>
      <c r="B132" s="41"/>
      <c r="C132" s="215" t="s">
        <v>232</v>
      </c>
      <c r="D132" s="215" t="s">
        <v>182</v>
      </c>
      <c r="E132" s="216" t="s">
        <v>7497</v>
      </c>
      <c r="F132" s="217" t="s">
        <v>7498</v>
      </c>
      <c r="G132" s="218" t="s">
        <v>185</v>
      </c>
      <c r="H132" s="219">
        <v>20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286</v>
      </c>
      <c r="AT132" s="226" t="s">
        <v>182</v>
      </c>
      <c r="AU132" s="226" t="s">
        <v>80</v>
      </c>
      <c r="AY132" s="19" t="s">
        <v>180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286</v>
      </c>
      <c r="BM132" s="226" t="s">
        <v>7499</v>
      </c>
    </row>
    <row r="133" s="2" customFormat="1">
      <c r="A133" s="40"/>
      <c r="B133" s="41"/>
      <c r="C133" s="42"/>
      <c r="D133" s="228" t="s">
        <v>189</v>
      </c>
      <c r="E133" s="42"/>
      <c r="F133" s="229" t="s">
        <v>7500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189</v>
      </c>
      <c r="AU133" s="19" t="s">
        <v>80</v>
      </c>
    </row>
    <row r="134" s="2" customFormat="1" ht="16.5" customHeight="1">
      <c r="A134" s="40"/>
      <c r="B134" s="41"/>
      <c r="C134" s="215" t="s">
        <v>240</v>
      </c>
      <c r="D134" s="215" t="s">
        <v>182</v>
      </c>
      <c r="E134" s="216" t="s">
        <v>7501</v>
      </c>
      <c r="F134" s="217" t="s">
        <v>7502</v>
      </c>
      <c r="G134" s="218" t="s">
        <v>5709</v>
      </c>
      <c r="H134" s="219">
        <v>15</v>
      </c>
      <c r="I134" s="220"/>
      <c r="J134" s="221">
        <f>ROUND(I134*H134,2)</f>
        <v>0</v>
      </c>
      <c r="K134" s="217" t="s">
        <v>19</v>
      </c>
      <c r="L134" s="46"/>
      <c r="M134" s="222" t="s">
        <v>19</v>
      </c>
      <c r="N134" s="223" t="s">
        <v>43</v>
      </c>
      <c r="O134" s="86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6" t="s">
        <v>286</v>
      </c>
      <c r="AT134" s="226" t="s">
        <v>182</v>
      </c>
      <c r="AU134" s="226" t="s">
        <v>80</v>
      </c>
      <c r="AY134" s="19" t="s">
        <v>180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19" t="s">
        <v>80</v>
      </c>
      <c r="BK134" s="227">
        <f>ROUND(I134*H134,2)</f>
        <v>0</v>
      </c>
      <c r="BL134" s="19" t="s">
        <v>286</v>
      </c>
      <c r="BM134" s="226" t="s">
        <v>7503</v>
      </c>
    </row>
    <row r="135" s="2" customFormat="1">
      <c r="A135" s="40"/>
      <c r="B135" s="41"/>
      <c r="C135" s="42"/>
      <c r="D135" s="228" t="s">
        <v>189</v>
      </c>
      <c r="E135" s="42"/>
      <c r="F135" s="229" t="s">
        <v>7502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189</v>
      </c>
      <c r="AU135" s="19" t="s">
        <v>80</v>
      </c>
    </row>
    <row r="136" s="2" customFormat="1" ht="21.75" customHeight="1">
      <c r="A136" s="40"/>
      <c r="B136" s="41"/>
      <c r="C136" s="215" t="s">
        <v>247</v>
      </c>
      <c r="D136" s="215" t="s">
        <v>182</v>
      </c>
      <c r="E136" s="216" t="s">
        <v>7504</v>
      </c>
      <c r="F136" s="217" t="s">
        <v>7505</v>
      </c>
      <c r="G136" s="218" t="s">
        <v>185</v>
      </c>
      <c r="H136" s="219">
        <v>9</v>
      </c>
      <c r="I136" s="220"/>
      <c r="J136" s="221">
        <f>ROUND(I136*H136,2)</f>
        <v>0</v>
      </c>
      <c r="K136" s="217" t="s">
        <v>19</v>
      </c>
      <c r="L136" s="46"/>
      <c r="M136" s="222" t="s">
        <v>19</v>
      </c>
      <c r="N136" s="223" t="s">
        <v>43</v>
      </c>
      <c r="O136" s="86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286</v>
      </c>
      <c r="AT136" s="226" t="s">
        <v>182</v>
      </c>
      <c r="AU136" s="226" t="s">
        <v>80</v>
      </c>
      <c r="AY136" s="19" t="s">
        <v>180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286</v>
      </c>
      <c r="BM136" s="226" t="s">
        <v>7506</v>
      </c>
    </row>
    <row r="137" s="2" customFormat="1">
      <c r="A137" s="40"/>
      <c r="B137" s="41"/>
      <c r="C137" s="42"/>
      <c r="D137" s="228" t="s">
        <v>189</v>
      </c>
      <c r="E137" s="42"/>
      <c r="F137" s="229" t="s">
        <v>7505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189</v>
      </c>
      <c r="AU137" s="19" t="s">
        <v>80</v>
      </c>
    </row>
    <row r="138" s="12" customFormat="1" ht="25.92" customHeight="1">
      <c r="A138" s="12"/>
      <c r="B138" s="199"/>
      <c r="C138" s="200"/>
      <c r="D138" s="201" t="s">
        <v>71</v>
      </c>
      <c r="E138" s="202" t="s">
        <v>6307</v>
      </c>
      <c r="F138" s="202" t="s">
        <v>7507</v>
      </c>
      <c r="G138" s="200"/>
      <c r="H138" s="200"/>
      <c r="I138" s="203"/>
      <c r="J138" s="204">
        <f>BK138</f>
        <v>0</v>
      </c>
      <c r="K138" s="200"/>
      <c r="L138" s="205"/>
      <c r="M138" s="206"/>
      <c r="N138" s="207"/>
      <c r="O138" s="207"/>
      <c r="P138" s="208">
        <f>SUM(P139:P149)</f>
        <v>0</v>
      </c>
      <c r="Q138" s="207"/>
      <c r="R138" s="208">
        <f>SUM(R139:R149)</f>
        <v>0</v>
      </c>
      <c r="S138" s="207"/>
      <c r="T138" s="209">
        <f>SUM(T139:T149)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0" t="s">
        <v>80</v>
      </c>
      <c r="AT138" s="211" t="s">
        <v>71</v>
      </c>
      <c r="AU138" s="211" t="s">
        <v>72</v>
      </c>
      <c r="AY138" s="210" t="s">
        <v>180</v>
      </c>
      <c r="BK138" s="212">
        <f>SUM(BK139:BK149)</f>
        <v>0</v>
      </c>
    </row>
    <row r="139" s="2" customFormat="1" ht="16.5" customHeight="1">
      <c r="A139" s="40"/>
      <c r="B139" s="41"/>
      <c r="C139" s="215" t="s">
        <v>257</v>
      </c>
      <c r="D139" s="215" t="s">
        <v>182</v>
      </c>
      <c r="E139" s="216" t="s">
        <v>7508</v>
      </c>
      <c r="F139" s="217" t="s">
        <v>7509</v>
      </c>
      <c r="G139" s="218" t="s">
        <v>387</v>
      </c>
      <c r="H139" s="219">
        <v>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286</v>
      </c>
      <c r="AT139" s="226" t="s">
        <v>182</v>
      </c>
      <c r="AU139" s="226" t="s">
        <v>80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286</v>
      </c>
      <c r="BM139" s="226" t="s">
        <v>7510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7509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80</v>
      </c>
    </row>
    <row r="141" s="2" customFormat="1" ht="16.5" customHeight="1">
      <c r="A141" s="40"/>
      <c r="B141" s="41"/>
      <c r="C141" s="215" t="s">
        <v>263</v>
      </c>
      <c r="D141" s="215" t="s">
        <v>182</v>
      </c>
      <c r="E141" s="216" t="s">
        <v>7511</v>
      </c>
      <c r="F141" s="217" t="s">
        <v>7512</v>
      </c>
      <c r="G141" s="218" t="s">
        <v>387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286</v>
      </c>
      <c r="AT141" s="226" t="s">
        <v>182</v>
      </c>
      <c r="AU141" s="226" t="s">
        <v>80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286</v>
      </c>
      <c r="BM141" s="226" t="s">
        <v>7513</v>
      </c>
    </row>
    <row r="142" s="2" customFormat="1">
      <c r="A142" s="40"/>
      <c r="B142" s="41"/>
      <c r="C142" s="42"/>
      <c r="D142" s="228" t="s">
        <v>189</v>
      </c>
      <c r="E142" s="42"/>
      <c r="F142" s="229" t="s">
        <v>7514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189</v>
      </c>
      <c r="AU142" s="19" t="s">
        <v>80</v>
      </c>
    </row>
    <row r="143" s="2" customFormat="1" ht="16.5" customHeight="1">
      <c r="A143" s="40"/>
      <c r="B143" s="41"/>
      <c r="C143" s="215" t="s">
        <v>269</v>
      </c>
      <c r="D143" s="215" t="s">
        <v>182</v>
      </c>
      <c r="E143" s="216" t="s">
        <v>7515</v>
      </c>
      <c r="F143" s="217" t="s">
        <v>7516</v>
      </c>
      <c r="G143" s="218" t="s">
        <v>5709</v>
      </c>
      <c r="H143" s="219">
        <v>2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286</v>
      </c>
      <c r="AT143" s="226" t="s">
        <v>182</v>
      </c>
      <c r="AU143" s="226" t="s">
        <v>80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286</v>
      </c>
      <c r="BM143" s="226" t="s">
        <v>7517</v>
      </c>
    </row>
    <row r="144" s="2" customFormat="1">
      <c r="A144" s="40"/>
      <c r="B144" s="41"/>
      <c r="C144" s="42"/>
      <c r="D144" s="228" t="s">
        <v>189</v>
      </c>
      <c r="E144" s="42"/>
      <c r="F144" s="229" t="s">
        <v>7516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189</v>
      </c>
      <c r="AU144" s="19" t="s">
        <v>80</v>
      </c>
    </row>
    <row r="145" s="2" customFormat="1" ht="16.5" customHeight="1">
      <c r="A145" s="40"/>
      <c r="B145" s="41"/>
      <c r="C145" s="215" t="s">
        <v>275</v>
      </c>
      <c r="D145" s="215" t="s">
        <v>182</v>
      </c>
      <c r="E145" s="216" t="s">
        <v>7518</v>
      </c>
      <c r="F145" s="217" t="s">
        <v>7478</v>
      </c>
      <c r="G145" s="218" t="s">
        <v>3685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286</v>
      </c>
      <c r="AT145" s="226" t="s">
        <v>182</v>
      </c>
      <c r="AU145" s="226" t="s">
        <v>80</v>
      </c>
      <c r="AY145" s="19" t="s">
        <v>180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286</v>
      </c>
      <c r="BM145" s="226" t="s">
        <v>7519</v>
      </c>
    </row>
    <row r="146" s="2" customFormat="1">
      <c r="A146" s="40"/>
      <c r="B146" s="41"/>
      <c r="C146" s="42"/>
      <c r="D146" s="228" t="s">
        <v>189</v>
      </c>
      <c r="E146" s="42"/>
      <c r="F146" s="229" t="s">
        <v>7478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189</v>
      </c>
      <c r="AU146" s="19" t="s">
        <v>80</v>
      </c>
    </row>
    <row r="147" s="2" customFormat="1">
      <c r="A147" s="40"/>
      <c r="B147" s="41"/>
      <c r="C147" s="42"/>
      <c r="D147" s="228" t="s">
        <v>3143</v>
      </c>
      <c r="E147" s="42"/>
      <c r="F147" s="292" t="s">
        <v>7520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3143</v>
      </c>
      <c r="AU147" s="19" t="s">
        <v>80</v>
      </c>
    </row>
    <row r="148" s="2" customFormat="1" ht="21.75" customHeight="1">
      <c r="A148" s="40"/>
      <c r="B148" s="41"/>
      <c r="C148" s="215" t="s">
        <v>8</v>
      </c>
      <c r="D148" s="215" t="s">
        <v>182</v>
      </c>
      <c r="E148" s="216" t="s">
        <v>7504</v>
      </c>
      <c r="F148" s="217" t="s">
        <v>7505</v>
      </c>
      <c r="G148" s="218" t="s">
        <v>185</v>
      </c>
      <c r="H148" s="219">
        <v>1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286</v>
      </c>
      <c r="AT148" s="226" t="s">
        <v>182</v>
      </c>
      <c r="AU148" s="226" t="s">
        <v>80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286</v>
      </c>
      <c r="BM148" s="226" t="s">
        <v>7521</v>
      </c>
    </row>
    <row r="149" s="2" customFormat="1">
      <c r="A149" s="40"/>
      <c r="B149" s="41"/>
      <c r="C149" s="42"/>
      <c r="D149" s="228" t="s">
        <v>189</v>
      </c>
      <c r="E149" s="42"/>
      <c r="F149" s="229" t="s">
        <v>7505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189</v>
      </c>
      <c r="AU149" s="19" t="s">
        <v>80</v>
      </c>
    </row>
    <row r="150" s="12" customFormat="1" ht="25.92" customHeight="1">
      <c r="A150" s="12"/>
      <c r="B150" s="199"/>
      <c r="C150" s="200"/>
      <c r="D150" s="201" t="s">
        <v>71</v>
      </c>
      <c r="E150" s="202" t="s">
        <v>6317</v>
      </c>
      <c r="F150" s="202" t="s">
        <v>7522</v>
      </c>
      <c r="G150" s="200"/>
      <c r="H150" s="200"/>
      <c r="I150" s="203"/>
      <c r="J150" s="204">
        <f>BK150</f>
        <v>0</v>
      </c>
      <c r="K150" s="200"/>
      <c r="L150" s="205"/>
      <c r="M150" s="206"/>
      <c r="N150" s="207"/>
      <c r="O150" s="207"/>
      <c r="P150" s="208">
        <f>SUM(P151:P173)</f>
        <v>0</v>
      </c>
      <c r="Q150" s="207"/>
      <c r="R150" s="208">
        <f>SUM(R151:R173)</f>
        <v>0</v>
      </c>
      <c r="S150" s="207"/>
      <c r="T150" s="209">
        <f>SUM(T151:T173)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0" t="s">
        <v>80</v>
      </c>
      <c r="AT150" s="211" t="s">
        <v>71</v>
      </c>
      <c r="AU150" s="211" t="s">
        <v>72</v>
      </c>
      <c r="AY150" s="210" t="s">
        <v>180</v>
      </c>
      <c r="BK150" s="212">
        <f>SUM(BK151:BK173)</f>
        <v>0</v>
      </c>
    </row>
    <row r="151" s="2" customFormat="1" ht="21.75" customHeight="1">
      <c r="A151" s="40"/>
      <c r="B151" s="41"/>
      <c r="C151" s="215" t="s">
        <v>286</v>
      </c>
      <c r="D151" s="215" t="s">
        <v>182</v>
      </c>
      <c r="E151" s="216" t="s">
        <v>7523</v>
      </c>
      <c r="F151" s="217" t="s">
        <v>7524</v>
      </c>
      <c r="G151" s="218" t="s">
        <v>5709</v>
      </c>
      <c r="H151" s="219">
        <v>12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43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286</v>
      </c>
      <c r="AT151" s="226" t="s">
        <v>182</v>
      </c>
      <c r="AU151" s="226" t="s">
        <v>80</v>
      </c>
      <c r="AY151" s="19" t="s">
        <v>180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286</v>
      </c>
      <c r="BM151" s="226" t="s">
        <v>7525</v>
      </c>
    </row>
    <row r="152" s="2" customFormat="1">
      <c r="A152" s="40"/>
      <c r="B152" s="41"/>
      <c r="C152" s="42"/>
      <c r="D152" s="228" t="s">
        <v>189</v>
      </c>
      <c r="E152" s="42"/>
      <c r="F152" s="229" t="s">
        <v>7524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189</v>
      </c>
      <c r="AU152" s="19" t="s">
        <v>80</v>
      </c>
    </row>
    <row r="153" s="2" customFormat="1" ht="16.5" customHeight="1">
      <c r="A153" s="40"/>
      <c r="B153" s="41"/>
      <c r="C153" s="215" t="s">
        <v>292</v>
      </c>
      <c r="D153" s="215" t="s">
        <v>182</v>
      </c>
      <c r="E153" s="216" t="s">
        <v>7481</v>
      </c>
      <c r="F153" s="217" t="s">
        <v>7482</v>
      </c>
      <c r="G153" s="218" t="s">
        <v>387</v>
      </c>
      <c r="H153" s="219">
        <v>1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43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286</v>
      </c>
      <c r="AT153" s="226" t="s">
        <v>182</v>
      </c>
      <c r="AU153" s="226" t="s">
        <v>80</v>
      </c>
      <c r="AY153" s="19" t="s">
        <v>180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286</v>
      </c>
      <c r="BM153" s="226" t="s">
        <v>7526</v>
      </c>
    </row>
    <row r="154" s="2" customFormat="1">
      <c r="A154" s="40"/>
      <c r="B154" s="41"/>
      <c r="C154" s="42"/>
      <c r="D154" s="228" t="s">
        <v>189</v>
      </c>
      <c r="E154" s="42"/>
      <c r="F154" s="229" t="s">
        <v>7484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189</v>
      </c>
      <c r="AU154" s="19" t="s">
        <v>80</v>
      </c>
    </row>
    <row r="155" s="2" customFormat="1" ht="16.5" customHeight="1">
      <c r="A155" s="40"/>
      <c r="B155" s="41"/>
      <c r="C155" s="215" t="s">
        <v>298</v>
      </c>
      <c r="D155" s="215" t="s">
        <v>182</v>
      </c>
      <c r="E155" s="216" t="s">
        <v>7527</v>
      </c>
      <c r="F155" s="217" t="s">
        <v>7528</v>
      </c>
      <c r="G155" s="218" t="s">
        <v>387</v>
      </c>
      <c r="H155" s="219">
        <v>1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286</v>
      </c>
      <c r="AT155" s="226" t="s">
        <v>182</v>
      </c>
      <c r="AU155" s="226" t="s">
        <v>80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286</v>
      </c>
      <c r="BM155" s="226" t="s">
        <v>7529</v>
      </c>
    </row>
    <row r="156" s="2" customFormat="1">
      <c r="A156" s="40"/>
      <c r="B156" s="41"/>
      <c r="C156" s="42"/>
      <c r="D156" s="228" t="s">
        <v>189</v>
      </c>
      <c r="E156" s="42"/>
      <c r="F156" s="229" t="s">
        <v>7528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189</v>
      </c>
      <c r="AU156" s="19" t="s">
        <v>80</v>
      </c>
    </row>
    <row r="157" s="2" customFormat="1" ht="16.5" customHeight="1">
      <c r="A157" s="40"/>
      <c r="B157" s="41"/>
      <c r="C157" s="215" t="s">
        <v>305</v>
      </c>
      <c r="D157" s="215" t="s">
        <v>182</v>
      </c>
      <c r="E157" s="216" t="s">
        <v>7530</v>
      </c>
      <c r="F157" s="217" t="s">
        <v>7531</v>
      </c>
      <c r="G157" s="218" t="s">
        <v>387</v>
      </c>
      <c r="H157" s="219">
        <v>2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286</v>
      </c>
      <c r="AT157" s="226" t="s">
        <v>182</v>
      </c>
      <c r="AU157" s="226" t="s">
        <v>80</v>
      </c>
      <c r="AY157" s="19" t="s">
        <v>180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286</v>
      </c>
      <c r="BM157" s="226" t="s">
        <v>7532</v>
      </c>
    </row>
    <row r="158" s="2" customFormat="1">
      <c r="A158" s="40"/>
      <c r="B158" s="41"/>
      <c r="C158" s="42"/>
      <c r="D158" s="228" t="s">
        <v>189</v>
      </c>
      <c r="E158" s="42"/>
      <c r="F158" s="229" t="s">
        <v>7531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189</v>
      </c>
      <c r="AU158" s="19" t="s">
        <v>80</v>
      </c>
    </row>
    <row r="159" s="2" customFormat="1" ht="16.5" customHeight="1">
      <c r="A159" s="40"/>
      <c r="B159" s="41"/>
      <c r="C159" s="215" t="s">
        <v>311</v>
      </c>
      <c r="D159" s="215" t="s">
        <v>182</v>
      </c>
      <c r="E159" s="216" t="s">
        <v>7533</v>
      </c>
      <c r="F159" s="217" t="s">
        <v>7502</v>
      </c>
      <c r="G159" s="218" t="s">
        <v>5709</v>
      </c>
      <c r="H159" s="219">
        <v>14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43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286</v>
      </c>
      <c r="AT159" s="226" t="s">
        <v>182</v>
      </c>
      <c r="AU159" s="226" t="s">
        <v>80</v>
      </c>
      <c r="AY159" s="19" t="s">
        <v>180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286</v>
      </c>
      <c r="BM159" s="226" t="s">
        <v>7534</v>
      </c>
    </row>
    <row r="160" s="2" customFormat="1">
      <c r="A160" s="40"/>
      <c r="B160" s="41"/>
      <c r="C160" s="42"/>
      <c r="D160" s="228" t="s">
        <v>189</v>
      </c>
      <c r="E160" s="42"/>
      <c r="F160" s="229" t="s">
        <v>7502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189</v>
      </c>
      <c r="AU160" s="19" t="s">
        <v>80</v>
      </c>
    </row>
    <row r="161" s="2" customFormat="1" ht="24.15" customHeight="1">
      <c r="A161" s="40"/>
      <c r="B161" s="41"/>
      <c r="C161" s="215" t="s">
        <v>7</v>
      </c>
      <c r="D161" s="215" t="s">
        <v>182</v>
      </c>
      <c r="E161" s="216" t="s">
        <v>7535</v>
      </c>
      <c r="F161" s="217" t="s">
        <v>7536</v>
      </c>
      <c r="G161" s="218" t="s">
        <v>387</v>
      </c>
      <c r="H161" s="219">
        <v>2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43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286</v>
      </c>
      <c r="AT161" s="226" t="s">
        <v>182</v>
      </c>
      <c r="AU161" s="226" t="s">
        <v>80</v>
      </c>
      <c r="AY161" s="19" t="s">
        <v>180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286</v>
      </c>
      <c r="BM161" s="226" t="s">
        <v>7537</v>
      </c>
    </row>
    <row r="162" s="2" customFormat="1">
      <c r="A162" s="40"/>
      <c r="B162" s="41"/>
      <c r="C162" s="42"/>
      <c r="D162" s="228" t="s">
        <v>189</v>
      </c>
      <c r="E162" s="42"/>
      <c r="F162" s="229" t="s">
        <v>7536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189</v>
      </c>
      <c r="AU162" s="19" t="s">
        <v>80</v>
      </c>
    </row>
    <row r="163" s="2" customFormat="1" ht="16.5" customHeight="1">
      <c r="A163" s="40"/>
      <c r="B163" s="41"/>
      <c r="C163" s="215" t="s">
        <v>322</v>
      </c>
      <c r="D163" s="215" t="s">
        <v>182</v>
      </c>
      <c r="E163" s="216" t="s">
        <v>7538</v>
      </c>
      <c r="F163" s="217" t="s">
        <v>7539</v>
      </c>
      <c r="G163" s="218" t="s">
        <v>387</v>
      </c>
      <c r="H163" s="219">
        <v>2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43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286</v>
      </c>
      <c r="AT163" s="226" t="s">
        <v>182</v>
      </c>
      <c r="AU163" s="226" t="s">
        <v>80</v>
      </c>
      <c r="AY163" s="19" t="s">
        <v>180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286</v>
      </c>
      <c r="BM163" s="226" t="s">
        <v>7540</v>
      </c>
    </row>
    <row r="164" s="2" customFormat="1">
      <c r="A164" s="40"/>
      <c r="B164" s="41"/>
      <c r="C164" s="42"/>
      <c r="D164" s="228" t="s">
        <v>189</v>
      </c>
      <c r="E164" s="42"/>
      <c r="F164" s="229" t="s">
        <v>7539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189</v>
      </c>
      <c r="AU164" s="19" t="s">
        <v>80</v>
      </c>
    </row>
    <row r="165" s="2" customFormat="1" ht="16.5" customHeight="1">
      <c r="A165" s="40"/>
      <c r="B165" s="41"/>
      <c r="C165" s="215" t="s">
        <v>328</v>
      </c>
      <c r="D165" s="215" t="s">
        <v>182</v>
      </c>
      <c r="E165" s="216" t="s">
        <v>7541</v>
      </c>
      <c r="F165" s="217" t="s">
        <v>7542</v>
      </c>
      <c r="G165" s="218" t="s">
        <v>5709</v>
      </c>
      <c r="H165" s="219">
        <v>10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43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286</v>
      </c>
      <c r="AT165" s="226" t="s">
        <v>182</v>
      </c>
      <c r="AU165" s="226" t="s">
        <v>80</v>
      </c>
      <c r="AY165" s="19" t="s">
        <v>180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286</v>
      </c>
      <c r="BM165" s="226" t="s">
        <v>7543</v>
      </c>
    </row>
    <row r="166" s="2" customFormat="1">
      <c r="A166" s="40"/>
      <c r="B166" s="41"/>
      <c r="C166" s="42"/>
      <c r="D166" s="228" t="s">
        <v>189</v>
      </c>
      <c r="E166" s="42"/>
      <c r="F166" s="229" t="s">
        <v>7544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189</v>
      </c>
      <c r="AU166" s="19" t="s">
        <v>80</v>
      </c>
    </row>
    <row r="167" s="2" customFormat="1" ht="37.8" customHeight="1">
      <c r="A167" s="40"/>
      <c r="B167" s="41"/>
      <c r="C167" s="215" t="s">
        <v>334</v>
      </c>
      <c r="D167" s="215" t="s">
        <v>182</v>
      </c>
      <c r="E167" s="216" t="s">
        <v>7545</v>
      </c>
      <c r="F167" s="217" t="s">
        <v>7546</v>
      </c>
      <c r="G167" s="218" t="s">
        <v>387</v>
      </c>
      <c r="H167" s="219">
        <v>1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286</v>
      </c>
      <c r="AT167" s="226" t="s">
        <v>182</v>
      </c>
      <c r="AU167" s="226" t="s">
        <v>80</v>
      </c>
      <c r="AY167" s="19" t="s">
        <v>180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286</v>
      </c>
      <c r="BM167" s="226" t="s">
        <v>7547</v>
      </c>
    </row>
    <row r="168" s="2" customFormat="1">
      <c r="A168" s="40"/>
      <c r="B168" s="41"/>
      <c r="C168" s="42"/>
      <c r="D168" s="228" t="s">
        <v>189</v>
      </c>
      <c r="E168" s="42"/>
      <c r="F168" s="229" t="s">
        <v>7548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189</v>
      </c>
      <c r="AU168" s="19" t="s">
        <v>80</v>
      </c>
    </row>
    <row r="169" s="2" customFormat="1" ht="16.5" customHeight="1">
      <c r="A169" s="40"/>
      <c r="B169" s="41"/>
      <c r="C169" s="215" t="s">
        <v>341</v>
      </c>
      <c r="D169" s="215" t="s">
        <v>182</v>
      </c>
      <c r="E169" s="216" t="s">
        <v>7549</v>
      </c>
      <c r="F169" s="217" t="s">
        <v>7478</v>
      </c>
      <c r="G169" s="218" t="s">
        <v>3685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286</v>
      </c>
      <c r="AT169" s="226" t="s">
        <v>182</v>
      </c>
      <c r="AU169" s="226" t="s">
        <v>80</v>
      </c>
      <c r="AY169" s="19" t="s">
        <v>180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286</v>
      </c>
      <c r="BM169" s="226" t="s">
        <v>7550</v>
      </c>
    </row>
    <row r="170" s="2" customFormat="1">
      <c r="A170" s="40"/>
      <c r="B170" s="41"/>
      <c r="C170" s="42"/>
      <c r="D170" s="228" t="s">
        <v>189</v>
      </c>
      <c r="E170" s="42"/>
      <c r="F170" s="229" t="s">
        <v>7478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189</v>
      </c>
      <c r="AU170" s="19" t="s">
        <v>80</v>
      </c>
    </row>
    <row r="171" s="2" customFormat="1">
      <c r="A171" s="40"/>
      <c r="B171" s="41"/>
      <c r="C171" s="42"/>
      <c r="D171" s="228" t="s">
        <v>3143</v>
      </c>
      <c r="E171" s="42"/>
      <c r="F171" s="292" t="s">
        <v>7551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3143</v>
      </c>
      <c r="AU171" s="19" t="s">
        <v>80</v>
      </c>
    </row>
    <row r="172" s="2" customFormat="1" ht="21.75" customHeight="1">
      <c r="A172" s="40"/>
      <c r="B172" s="41"/>
      <c r="C172" s="215" t="s">
        <v>354</v>
      </c>
      <c r="D172" s="215" t="s">
        <v>182</v>
      </c>
      <c r="E172" s="216" t="s">
        <v>7504</v>
      </c>
      <c r="F172" s="217" t="s">
        <v>7505</v>
      </c>
      <c r="G172" s="218" t="s">
        <v>185</v>
      </c>
      <c r="H172" s="219">
        <v>2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43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286</v>
      </c>
      <c r="AT172" s="226" t="s">
        <v>182</v>
      </c>
      <c r="AU172" s="226" t="s">
        <v>80</v>
      </c>
      <c r="AY172" s="19" t="s">
        <v>180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286</v>
      </c>
      <c r="BM172" s="226" t="s">
        <v>7552</v>
      </c>
    </row>
    <row r="173" s="2" customFormat="1">
      <c r="A173" s="40"/>
      <c r="B173" s="41"/>
      <c r="C173" s="42"/>
      <c r="D173" s="228" t="s">
        <v>189</v>
      </c>
      <c r="E173" s="42"/>
      <c r="F173" s="229" t="s">
        <v>7505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189</v>
      </c>
      <c r="AU173" s="19" t="s">
        <v>80</v>
      </c>
    </row>
    <row r="174" s="12" customFormat="1" ht="25.92" customHeight="1">
      <c r="A174" s="12"/>
      <c r="B174" s="199"/>
      <c r="C174" s="200"/>
      <c r="D174" s="201" t="s">
        <v>71</v>
      </c>
      <c r="E174" s="202" t="s">
        <v>6319</v>
      </c>
      <c r="F174" s="202" t="s">
        <v>7553</v>
      </c>
      <c r="G174" s="200"/>
      <c r="H174" s="200"/>
      <c r="I174" s="203"/>
      <c r="J174" s="204">
        <f>BK174</f>
        <v>0</v>
      </c>
      <c r="K174" s="200"/>
      <c r="L174" s="205"/>
      <c r="M174" s="206"/>
      <c r="N174" s="207"/>
      <c r="O174" s="207"/>
      <c r="P174" s="208">
        <f>SUM(P175:P211)</f>
        <v>0</v>
      </c>
      <c r="Q174" s="207"/>
      <c r="R174" s="208">
        <f>SUM(R175:R211)</f>
        <v>0</v>
      </c>
      <c r="S174" s="207"/>
      <c r="T174" s="209">
        <f>SUM(T175:T211)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10" t="s">
        <v>80</v>
      </c>
      <c r="AT174" s="211" t="s">
        <v>71</v>
      </c>
      <c r="AU174" s="211" t="s">
        <v>72</v>
      </c>
      <c r="AY174" s="210" t="s">
        <v>180</v>
      </c>
      <c r="BK174" s="212">
        <f>SUM(BK175:BK211)</f>
        <v>0</v>
      </c>
    </row>
    <row r="175" s="2" customFormat="1" ht="16.5" customHeight="1">
      <c r="A175" s="40"/>
      <c r="B175" s="41"/>
      <c r="C175" s="215" t="s">
        <v>364</v>
      </c>
      <c r="D175" s="215" t="s">
        <v>182</v>
      </c>
      <c r="E175" s="216" t="s">
        <v>7554</v>
      </c>
      <c r="F175" s="217" t="s">
        <v>7555</v>
      </c>
      <c r="G175" s="218" t="s">
        <v>185</v>
      </c>
      <c r="H175" s="219">
        <v>3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43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286</v>
      </c>
      <c r="AT175" s="226" t="s">
        <v>182</v>
      </c>
      <c r="AU175" s="226" t="s">
        <v>80</v>
      </c>
      <c r="AY175" s="19" t="s">
        <v>180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286</v>
      </c>
      <c r="BM175" s="226" t="s">
        <v>7556</v>
      </c>
    </row>
    <row r="176" s="2" customFormat="1">
      <c r="A176" s="40"/>
      <c r="B176" s="41"/>
      <c r="C176" s="42"/>
      <c r="D176" s="228" t="s">
        <v>189</v>
      </c>
      <c r="E176" s="42"/>
      <c r="F176" s="229" t="s">
        <v>7555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189</v>
      </c>
      <c r="AU176" s="19" t="s">
        <v>80</v>
      </c>
    </row>
    <row r="177" s="2" customFormat="1" ht="24.15" customHeight="1">
      <c r="A177" s="40"/>
      <c r="B177" s="41"/>
      <c r="C177" s="215" t="s">
        <v>370</v>
      </c>
      <c r="D177" s="215" t="s">
        <v>182</v>
      </c>
      <c r="E177" s="216" t="s">
        <v>7557</v>
      </c>
      <c r="F177" s="217" t="s">
        <v>7558</v>
      </c>
      <c r="G177" s="218" t="s">
        <v>387</v>
      </c>
      <c r="H177" s="219">
        <v>1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43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286</v>
      </c>
      <c r="AT177" s="226" t="s">
        <v>182</v>
      </c>
      <c r="AU177" s="226" t="s">
        <v>80</v>
      </c>
      <c r="AY177" s="19" t="s">
        <v>180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286</v>
      </c>
      <c r="BM177" s="226" t="s">
        <v>7559</v>
      </c>
    </row>
    <row r="178" s="2" customFormat="1">
      <c r="A178" s="40"/>
      <c r="B178" s="41"/>
      <c r="C178" s="42"/>
      <c r="D178" s="228" t="s">
        <v>189</v>
      </c>
      <c r="E178" s="42"/>
      <c r="F178" s="229" t="s">
        <v>7558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189</v>
      </c>
      <c r="AU178" s="19" t="s">
        <v>80</v>
      </c>
    </row>
    <row r="179" s="2" customFormat="1" ht="16.5" customHeight="1">
      <c r="A179" s="40"/>
      <c r="B179" s="41"/>
      <c r="C179" s="215" t="s">
        <v>384</v>
      </c>
      <c r="D179" s="215" t="s">
        <v>182</v>
      </c>
      <c r="E179" s="216" t="s">
        <v>7560</v>
      </c>
      <c r="F179" s="217" t="s">
        <v>7561</v>
      </c>
      <c r="G179" s="218" t="s">
        <v>387</v>
      </c>
      <c r="H179" s="219">
        <v>1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43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286</v>
      </c>
      <c r="AT179" s="226" t="s">
        <v>182</v>
      </c>
      <c r="AU179" s="226" t="s">
        <v>80</v>
      </c>
      <c r="AY179" s="19" t="s">
        <v>180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286</v>
      </c>
      <c r="BM179" s="226" t="s">
        <v>7562</v>
      </c>
    </row>
    <row r="180" s="2" customFormat="1">
      <c r="A180" s="40"/>
      <c r="B180" s="41"/>
      <c r="C180" s="42"/>
      <c r="D180" s="228" t="s">
        <v>189</v>
      </c>
      <c r="E180" s="42"/>
      <c r="F180" s="229" t="s">
        <v>7561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189</v>
      </c>
      <c r="AU180" s="19" t="s">
        <v>80</v>
      </c>
    </row>
    <row r="181" s="2" customFormat="1" ht="16.5" customHeight="1">
      <c r="A181" s="40"/>
      <c r="B181" s="41"/>
      <c r="C181" s="215" t="s">
        <v>389</v>
      </c>
      <c r="D181" s="215" t="s">
        <v>182</v>
      </c>
      <c r="E181" s="216" t="s">
        <v>7563</v>
      </c>
      <c r="F181" s="217" t="s">
        <v>7564</v>
      </c>
      <c r="G181" s="218" t="s">
        <v>387</v>
      </c>
      <c r="H181" s="219">
        <v>1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286</v>
      </c>
      <c r="AT181" s="226" t="s">
        <v>182</v>
      </c>
      <c r="AU181" s="226" t="s">
        <v>80</v>
      </c>
      <c r="AY181" s="19" t="s">
        <v>180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286</v>
      </c>
      <c r="BM181" s="226" t="s">
        <v>7565</v>
      </c>
    </row>
    <row r="182" s="2" customFormat="1">
      <c r="A182" s="40"/>
      <c r="B182" s="41"/>
      <c r="C182" s="42"/>
      <c r="D182" s="228" t="s">
        <v>189</v>
      </c>
      <c r="E182" s="42"/>
      <c r="F182" s="229" t="s">
        <v>7564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189</v>
      </c>
      <c r="AU182" s="19" t="s">
        <v>80</v>
      </c>
    </row>
    <row r="183" s="2" customFormat="1" ht="16.5" customHeight="1">
      <c r="A183" s="40"/>
      <c r="B183" s="41"/>
      <c r="C183" s="215" t="s">
        <v>393</v>
      </c>
      <c r="D183" s="215" t="s">
        <v>182</v>
      </c>
      <c r="E183" s="216" t="s">
        <v>7566</v>
      </c>
      <c r="F183" s="217" t="s">
        <v>7567</v>
      </c>
      <c r="G183" s="218" t="s">
        <v>5709</v>
      </c>
      <c r="H183" s="219">
        <v>26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43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286</v>
      </c>
      <c r="AT183" s="226" t="s">
        <v>182</v>
      </c>
      <c r="AU183" s="226" t="s">
        <v>80</v>
      </c>
      <c r="AY183" s="19" t="s">
        <v>180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286</v>
      </c>
      <c r="BM183" s="226" t="s">
        <v>7568</v>
      </c>
    </row>
    <row r="184" s="2" customFormat="1">
      <c r="A184" s="40"/>
      <c r="B184" s="41"/>
      <c r="C184" s="42"/>
      <c r="D184" s="228" t="s">
        <v>189</v>
      </c>
      <c r="E184" s="42"/>
      <c r="F184" s="229" t="s">
        <v>7569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189</v>
      </c>
      <c r="AU184" s="19" t="s">
        <v>80</v>
      </c>
    </row>
    <row r="185" s="2" customFormat="1" ht="24.15" customHeight="1">
      <c r="A185" s="40"/>
      <c r="B185" s="41"/>
      <c r="C185" s="215" t="s">
        <v>398</v>
      </c>
      <c r="D185" s="215" t="s">
        <v>182</v>
      </c>
      <c r="E185" s="216" t="s">
        <v>7535</v>
      </c>
      <c r="F185" s="217" t="s">
        <v>7536</v>
      </c>
      <c r="G185" s="218" t="s">
        <v>387</v>
      </c>
      <c r="H185" s="219">
        <v>5</v>
      </c>
      <c r="I185" s="220"/>
      <c r="J185" s="221">
        <f>ROUND(I185*H185,2)</f>
        <v>0</v>
      </c>
      <c r="K185" s="217" t="s">
        <v>19</v>
      </c>
      <c r="L185" s="46"/>
      <c r="M185" s="222" t="s">
        <v>19</v>
      </c>
      <c r="N185" s="223" t="s">
        <v>43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286</v>
      </c>
      <c r="AT185" s="226" t="s">
        <v>182</v>
      </c>
      <c r="AU185" s="226" t="s">
        <v>80</v>
      </c>
      <c r="AY185" s="19" t="s">
        <v>180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286</v>
      </c>
      <c r="BM185" s="226" t="s">
        <v>7570</v>
      </c>
    </row>
    <row r="186" s="2" customFormat="1">
      <c r="A186" s="40"/>
      <c r="B186" s="41"/>
      <c r="C186" s="42"/>
      <c r="D186" s="228" t="s">
        <v>189</v>
      </c>
      <c r="E186" s="42"/>
      <c r="F186" s="229" t="s">
        <v>7536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189</v>
      </c>
      <c r="AU186" s="19" t="s">
        <v>80</v>
      </c>
    </row>
    <row r="187" s="2" customFormat="1" ht="16.5" customHeight="1">
      <c r="A187" s="40"/>
      <c r="B187" s="41"/>
      <c r="C187" s="215" t="s">
        <v>402</v>
      </c>
      <c r="D187" s="215" t="s">
        <v>182</v>
      </c>
      <c r="E187" s="216" t="s">
        <v>7538</v>
      </c>
      <c r="F187" s="217" t="s">
        <v>7539</v>
      </c>
      <c r="G187" s="218" t="s">
        <v>387</v>
      </c>
      <c r="H187" s="219">
        <v>3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43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286</v>
      </c>
      <c r="AT187" s="226" t="s">
        <v>182</v>
      </c>
      <c r="AU187" s="226" t="s">
        <v>80</v>
      </c>
      <c r="AY187" s="19" t="s">
        <v>180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286</v>
      </c>
      <c r="BM187" s="226" t="s">
        <v>7571</v>
      </c>
    </row>
    <row r="188" s="2" customFormat="1">
      <c r="A188" s="40"/>
      <c r="B188" s="41"/>
      <c r="C188" s="42"/>
      <c r="D188" s="228" t="s">
        <v>189</v>
      </c>
      <c r="E188" s="42"/>
      <c r="F188" s="229" t="s">
        <v>7539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189</v>
      </c>
      <c r="AU188" s="19" t="s">
        <v>80</v>
      </c>
    </row>
    <row r="189" s="2" customFormat="1" ht="16.5" customHeight="1">
      <c r="A189" s="40"/>
      <c r="B189" s="41"/>
      <c r="C189" s="215" t="s">
        <v>406</v>
      </c>
      <c r="D189" s="215" t="s">
        <v>182</v>
      </c>
      <c r="E189" s="216" t="s">
        <v>7541</v>
      </c>
      <c r="F189" s="217" t="s">
        <v>7542</v>
      </c>
      <c r="G189" s="218" t="s">
        <v>5709</v>
      </c>
      <c r="H189" s="219">
        <v>1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43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286</v>
      </c>
      <c r="AT189" s="226" t="s">
        <v>182</v>
      </c>
      <c r="AU189" s="226" t="s">
        <v>80</v>
      </c>
      <c r="AY189" s="19" t="s">
        <v>180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286</v>
      </c>
      <c r="BM189" s="226" t="s">
        <v>7572</v>
      </c>
    </row>
    <row r="190" s="2" customFormat="1">
      <c r="A190" s="40"/>
      <c r="B190" s="41"/>
      <c r="C190" s="42"/>
      <c r="D190" s="228" t="s">
        <v>189</v>
      </c>
      <c r="E190" s="42"/>
      <c r="F190" s="229" t="s">
        <v>7544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189</v>
      </c>
      <c r="AU190" s="19" t="s">
        <v>80</v>
      </c>
    </row>
    <row r="191" s="2" customFormat="1" ht="16.5" customHeight="1">
      <c r="A191" s="40"/>
      <c r="B191" s="41"/>
      <c r="C191" s="215" t="s">
        <v>412</v>
      </c>
      <c r="D191" s="215" t="s">
        <v>182</v>
      </c>
      <c r="E191" s="216" t="s">
        <v>7573</v>
      </c>
      <c r="F191" s="217" t="s">
        <v>7574</v>
      </c>
      <c r="G191" s="218" t="s">
        <v>387</v>
      </c>
      <c r="H191" s="219">
        <v>1</v>
      </c>
      <c r="I191" s="220"/>
      <c r="J191" s="221">
        <f>ROUND(I191*H191,2)</f>
        <v>0</v>
      </c>
      <c r="K191" s="217" t="s">
        <v>19</v>
      </c>
      <c r="L191" s="46"/>
      <c r="M191" s="222" t="s">
        <v>19</v>
      </c>
      <c r="N191" s="223" t="s">
        <v>43</v>
      </c>
      <c r="O191" s="86"/>
      <c r="P191" s="224">
        <f>O191*H191</f>
        <v>0</v>
      </c>
      <c r="Q191" s="224">
        <v>0</v>
      </c>
      <c r="R191" s="224">
        <f>Q191*H191</f>
        <v>0</v>
      </c>
      <c r="S191" s="224">
        <v>0</v>
      </c>
      <c r="T191" s="225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6" t="s">
        <v>286</v>
      </c>
      <c r="AT191" s="226" t="s">
        <v>182</v>
      </c>
      <c r="AU191" s="226" t="s">
        <v>80</v>
      </c>
      <c r="AY191" s="19" t="s">
        <v>180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19" t="s">
        <v>80</v>
      </c>
      <c r="BK191" s="227">
        <f>ROUND(I191*H191,2)</f>
        <v>0</v>
      </c>
      <c r="BL191" s="19" t="s">
        <v>286</v>
      </c>
      <c r="BM191" s="226" t="s">
        <v>7575</v>
      </c>
    </row>
    <row r="192" s="2" customFormat="1">
      <c r="A192" s="40"/>
      <c r="B192" s="41"/>
      <c r="C192" s="42"/>
      <c r="D192" s="228" t="s">
        <v>189</v>
      </c>
      <c r="E192" s="42"/>
      <c r="F192" s="229" t="s">
        <v>7574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189</v>
      </c>
      <c r="AU192" s="19" t="s">
        <v>80</v>
      </c>
    </row>
    <row r="193" s="2" customFormat="1" ht="37.8" customHeight="1">
      <c r="A193" s="40"/>
      <c r="B193" s="41"/>
      <c r="C193" s="215" t="s">
        <v>418</v>
      </c>
      <c r="D193" s="215" t="s">
        <v>182</v>
      </c>
      <c r="E193" s="216" t="s">
        <v>7576</v>
      </c>
      <c r="F193" s="217" t="s">
        <v>7577</v>
      </c>
      <c r="G193" s="218" t="s">
        <v>387</v>
      </c>
      <c r="H193" s="219">
        <v>1</v>
      </c>
      <c r="I193" s="220"/>
      <c r="J193" s="221">
        <f>ROUND(I193*H193,2)</f>
        <v>0</v>
      </c>
      <c r="K193" s="217" t="s">
        <v>19</v>
      </c>
      <c r="L193" s="46"/>
      <c r="M193" s="222" t="s">
        <v>19</v>
      </c>
      <c r="N193" s="223" t="s">
        <v>43</v>
      </c>
      <c r="O193" s="86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286</v>
      </c>
      <c r="AT193" s="226" t="s">
        <v>182</v>
      </c>
      <c r="AU193" s="226" t="s">
        <v>80</v>
      </c>
      <c r="AY193" s="19" t="s">
        <v>180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286</v>
      </c>
      <c r="BM193" s="226" t="s">
        <v>7578</v>
      </c>
    </row>
    <row r="194" s="2" customFormat="1">
      <c r="A194" s="40"/>
      <c r="B194" s="41"/>
      <c r="C194" s="42"/>
      <c r="D194" s="228" t="s">
        <v>189</v>
      </c>
      <c r="E194" s="42"/>
      <c r="F194" s="229" t="s">
        <v>7579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189</v>
      </c>
      <c r="AU194" s="19" t="s">
        <v>80</v>
      </c>
    </row>
    <row r="195" s="2" customFormat="1" ht="16.5" customHeight="1">
      <c r="A195" s="40"/>
      <c r="B195" s="41"/>
      <c r="C195" s="215" t="s">
        <v>426</v>
      </c>
      <c r="D195" s="215" t="s">
        <v>182</v>
      </c>
      <c r="E195" s="216" t="s">
        <v>7580</v>
      </c>
      <c r="F195" s="217" t="s">
        <v>7581</v>
      </c>
      <c r="G195" s="218" t="s">
        <v>387</v>
      </c>
      <c r="H195" s="219">
        <v>2</v>
      </c>
      <c r="I195" s="220"/>
      <c r="J195" s="221">
        <f>ROUND(I195*H195,2)</f>
        <v>0</v>
      </c>
      <c r="K195" s="217" t="s">
        <v>19</v>
      </c>
      <c r="L195" s="46"/>
      <c r="M195" s="222" t="s">
        <v>19</v>
      </c>
      <c r="N195" s="223" t="s">
        <v>43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286</v>
      </c>
      <c r="AT195" s="226" t="s">
        <v>182</v>
      </c>
      <c r="AU195" s="226" t="s">
        <v>80</v>
      </c>
      <c r="AY195" s="19" t="s">
        <v>180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286</v>
      </c>
      <c r="BM195" s="226" t="s">
        <v>7582</v>
      </c>
    </row>
    <row r="196" s="2" customFormat="1">
      <c r="A196" s="40"/>
      <c r="B196" s="41"/>
      <c r="C196" s="42"/>
      <c r="D196" s="228" t="s">
        <v>189</v>
      </c>
      <c r="E196" s="42"/>
      <c r="F196" s="229" t="s">
        <v>7581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189</v>
      </c>
      <c r="AU196" s="19" t="s">
        <v>80</v>
      </c>
    </row>
    <row r="197" s="2" customFormat="1" ht="24.15" customHeight="1">
      <c r="A197" s="40"/>
      <c r="B197" s="41"/>
      <c r="C197" s="215" t="s">
        <v>433</v>
      </c>
      <c r="D197" s="215" t="s">
        <v>182</v>
      </c>
      <c r="E197" s="216" t="s">
        <v>7583</v>
      </c>
      <c r="F197" s="217" t="s">
        <v>7584</v>
      </c>
      <c r="G197" s="218" t="s">
        <v>387</v>
      </c>
      <c r="H197" s="219">
        <v>2</v>
      </c>
      <c r="I197" s="220"/>
      <c r="J197" s="221">
        <f>ROUND(I197*H197,2)</f>
        <v>0</v>
      </c>
      <c r="K197" s="217" t="s">
        <v>19</v>
      </c>
      <c r="L197" s="46"/>
      <c r="M197" s="222" t="s">
        <v>19</v>
      </c>
      <c r="N197" s="223" t="s">
        <v>43</v>
      </c>
      <c r="O197" s="86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6" t="s">
        <v>286</v>
      </c>
      <c r="AT197" s="226" t="s">
        <v>182</v>
      </c>
      <c r="AU197" s="226" t="s">
        <v>80</v>
      </c>
      <c r="AY197" s="19" t="s">
        <v>180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19" t="s">
        <v>80</v>
      </c>
      <c r="BK197" s="227">
        <f>ROUND(I197*H197,2)</f>
        <v>0</v>
      </c>
      <c r="BL197" s="19" t="s">
        <v>286</v>
      </c>
      <c r="BM197" s="226" t="s">
        <v>7585</v>
      </c>
    </row>
    <row r="198" s="2" customFormat="1">
      <c r="A198" s="40"/>
      <c r="B198" s="41"/>
      <c r="C198" s="42"/>
      <c r="D198" s="228" t="s">
        <v>189</v>
      </c>
      <c r="E198" s="42"/>
      <c r="F198" s="229" t="s">
        <v>7584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189</v>
      </c>
      <c r="AU198" s="19" t="s">
        <v>80</v>
      </c>
    </row>
    <row r="199" s="2" customFormat="1" ht="16.5" customHeight="1">
      <c r="A199" s="40"/>
      <c r="B199" s="41"/>
      <c r="C199" s="215" t="s">
        <v>439</v>
      </c>
      <c r="D199" s="215" t="s">
        <v>182</v>
      </c>
      <c r="E199" s="216" t="s">
        <v>7586</v>
      </c>
      <c r="F199" s="217" t="s">
        <v>7587</v>
      </c>
      <c r="G199" s="218" t="s">
        <v>5709</v>
      </c>
      <c r="H199" s="219">
        <v>12</v>
      </c>
      <c r="I199" s="220"/>
      <c r="J199" s="221">
        <f>ROUND(I199*H199,2)</f>
        <v>0</v>
      </c>
      <c r="K199" s="217" t="s">
        <v>19</v>
      </c>
      <c r="L199" s="46"/>
      <c r="M199" s="222" t="s">
        <v>19</v>
      </c>
      <c r="N199" s="223" t="s">
        <v>43</v>
      </c>
      <c r="O199" s="86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6" t="s">
        <v>286</v>
      </c>
      <c r="AT199" s="226" t="s">
        <v>182</v>
      </c>
      <c r="AU199" s="226" t="s">
        <v>80</v>
      </c>
      <c r="AY199" s="19" t="s">
        <v>180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19" t="s">
        <v>80</v>
      </c>
      <c r="BK199" s="227">
        <f>ROUND(I199*H199,2)</f>
        <v>0</v>
      </c>
      <c r="BL199" s="19" t="s">
        <v>286</v>
      </c>
      <c r="BM199" s="226" t="s">
        <v>7588</v>
      </c>
    </row>
    <row r="200" s="2" customFormat="1">
      <c r="A200" s="40"/>
      <c r="B200" s="41"/>
      <c r="C200" s="42"/>
      <c r="D200" s="228" t="s">
        <v>189</v>
      </c>
      <c r="E200" s="42"/>
      <c r="F200" s="229" t="s">
        <v>7589</v>
      </c>
      <c r="G200" s="42"/>
      <c r="H200" s="42"/>
      <c r="I200" s="230"/>
      <c r="J200" s="42"/>
      <c r="K200" s="42"/>
      <c r="L200" s="46"/>
      <c r="M200" s="231"/>
      <c r="N200" s="232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189</v>
      </c>
      <c r="AU200" s="19" t="s">
        <v>80</v>
      </c>
    </row>
    <row r="201" s="2" customFormat="1" ht="16.5" customHeight="1">
      <c r="A201" s="40"/>
      <c r="B201" s="41"/>
      <c r="C201" s="215" t="s">
        <v>447</v>
      </c>
      <c r="D201" s="215" t="s">
        <v>182</v>
      </c>
      <c r="E201" s="216" t="s">
        <v>7590</v>
      </c>
      <c r="F201" s="217" t="s">
        <v>7591</v>
      </c>
      <c r="G201" s="218" t="s">
        <v>5709</v>
      </c>
      <c r="H201" s="219">
        <v>2</v>
      </c>
      <c r="I201" s="220"/>
      <c r="J201" s="221">
        <f>ROUND(I201*H201,2)</f>
        <v>0</v>
      </c>
      <c r="K201" s="217" t="s">
        <v>19</v>
      </c>
      <c r="L201" s="46"/>
      <c r="M201" s="222" t="s">
        <v>19</v>
      </c>
      <c r="N201" s="223" t="s">
        <v>43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286</v>
      </c>
      <c r="AT201" s="226" t="s">
        <v>182</v>
      </c>
      <c r="AU201" s="226" t="s">
        <v>80</v>
      </c>
      <c r="AY201" s="19" t="s">
        <v>180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286</v>
      </c>
      <c r="BM201" s="226" t="s">
        <v>7592</v>
      </c>
    </row>
    <row r="202" s="2" customFormat="1">
      <c r="A202" s="40"/>
      <c r="B202" s="41"/>
      <c r="C202" s="42"/>
      <c r="D202" s="228" t="s">
        <v>189</v>
      </c>
      <c r="E202" s="42"/>
      <c r="F202" s="229" t="s">
        <v>7593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189</v>
      </c>
      <c r="AU202" s="19" t="s">
        <v>80</v>
      </c>
    </row>
    <row r="203" s="2" customFormat="1" ht="16.5" customHeight="1">
      <c r="A203" s="40"/>
      <c r="B203" s="41"/>
      <c r="C203" s="215" t="s">
        <v>459</v>
      </c>
      <c r="D203" s="215" t="s">
        <v>182</v>
      </c>
      <c r="E203" s="216" t="s">
        <v>7594</v>
      </c>
      <c r="F203" s="217" t="s">
        <v>7595</v>
      </c>
      <c r="G203" s="218" t="s">
        <v>5709</v>
      </c>
      <c r="H203" s="219">
        <v>4</v>
      </c>
      <c r="I203" s="220"/>
      <c r="J203" s="221">
        <f>ROUND(I203*H203,2)</f>
        <v>0</v>
      </c>
      <c r="K203" s="217" t="s">
        <v>19</v>
      </c>
      <c r="L203" s="46"/>
      <c r="M203" s="222" t="s">
        <v>19</v>
      </c>
      <c r="N203" s="223" t="s">
        <v>43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</v>
      </c>
      <c r="T203" s="225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286</v>
      </c>
      <c r="AT203" s="226" t="s">
        <v>182</v>
      </c>
      <c r="AU203" s="226" t="s">
        <v>80</v>
      </c>
      <c r="AY203" s="19" t="s">
        <v>180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286</v>
      </c>
      <c r="BM203" s="226" t="s">
        <v>7596</v>
      </c>
    </row>
    <row r="204" s="2" customFormat="1">
      <c r="A204" s="40"/>
      <c r="B204" s="41"/>
      <c r="C204" s="42"/>
      <c r="D204" s="228" t="s">
        <v>189</v>
      </c>
      <c r="E204" s="42"/>
      <c r="F204" s="229" t="s">
        <v>7597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189</v>
      </c>
      <c r="AU204" s="19" t="s">
        <v>80</v>
      </c>
    </row>
    <row r="205" s="2" customFormat="1" ht="16.5" customHeight="1">
      <c r="A205" s="40"/>
      <c r="B205" s="41"/>
      <c r="C205" s="215" t="s">
        <v>476</v>
      </c>
      <c r="D205" s="215" t="s">
        <v>182</v>
      </c>
      <c r="E205" s="216" t="s">
        <v>7598</v>
      </c>
      <c r="F205" s="217" t="s">
        <v>7599</v>
      </c>
      <c r="G205" s="218" t="s">
        <v>5709</v>
      </c>
      <c r="H205" s="219">
        <v>53</v>
      </c>
      <c r="I205" s="220"/>
      <c r="J205" s="221">
        <f>ROUND(I205*H205,2)</f>
        <v>0</v>
      </c>
      <c r="K205" s="217" t="s">
        <v>19</v>
      </c>
      <c r="L205" s="46"/>
      <c r="M205" s="222" t="s">
        <v>19</v>
      </c>
      <c r="N205" s="223" t="s">
        <v>43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286</v>
      </c>
      <c r="AT205" s="226" t="s">
        <v>182</v>
      </c>
      <c r="AU205" s="226" t="s">
        <v>80</v>
      </c>
      <c r="AY205" s="19" t="s">
        <v>180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286</v>
      </c>
      <c r="BM205" s="226" t="s">
        <v>7600</v>
      </c>
    </row>
    <row r="206" s="2" customFormat="1">
      <c r="A206" s="40"/>
      <c r="B206" s="41"/>
      <c r="C206" s="42"/>
      <c r="D206" s="228" t="s">
        <v>189</v>
      </c>
      <c r="E206" s="42"/>
      <c r="F206" s="229" t="s">
        <v>7599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189</v>
      </c>
      <c r="AU206" s="19" t="s">
        <v>80</v>
      </c>
    </row>
    <row r="207" s="2" customFormat="1" ht="16.5" customHeight="1">
      <c r="A207" s="40"/>
      <c r="B207" s="41"/>
      <c r="C207" s="215" t="s">
        <v>500</v>
      </c>
      <c r="D207" s="215" t="s">
        <v>182</v>
      </c>
      <c r="E207" s="216" t="s">
        <v>7601</v>
      </c>
      <c r="F207" s="217" t="s">
        <v>7478</v>
      </c>
      <c r="G207" s="218" t="s">
        <v>3685</v>
      </c>
      <c r="H207" s="219">
        <v>1</v>
      </c>
      <c r="I207" s="220"/>
      <c r="J207" s="221">
        <f>ROUND(I207*H207,2)</f>
        <v>0</v>
      </c>
      <c r="K207" s="217" t="s">
        <v>19</v>
      </c>
      <c r="L207" s="46"/>
      <c r="M207" s="222" t="s">
        <v>19</v>
      </c>
      <c r="N207" s="223" t="s">
        <v>43</v>
      </c>
      <c r="O207" s="86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6" t="s">
        <v>286</v>
      </c>
      <c r="AT207" s="226" t="s">
        <v>182</v>
      </c>
      <c r="AU207" s="226" t="s">
        <v>80</v>
      </c>
      <c r="AY207" s="19" t="s">
        <v>180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9" t="s">
        <v>80</v>
      </c>
      <c r="BK207" s="227">
        <f>ROUND(I207*H207,2)</f>
        <v>0</v>
      </c>
      <c r="BL207" s="19" t="s">
        <v>286</v>
      </c>
      <c r="BM207" s="226" t="s">
        <v>7602</v>
      </c>
    </row>
    <row r="208" s="2" customFormat="1">
      <c r="A208" s="40"/>
      <c r="B208" s="41"/>
      <c r="C208" s="42"/>
      <c r="D208" s="228" t="s">
        <v>189</v>
      </c>
      <c r="E208" s="42"/>
      <c r="F208" s="229" t="s">
        <v>7478</v>
      </c>
      <c r="G208" s="42"/>
      <c r="H208" s="42"/>
      <c r="I208" s="230"/>
      <c r="J208" s="42"/>
      <c r="K208" s="42"/>
      <c r="L208" s="46"/>
      <c r="M208" s="231"/>
      <c r="N208" s="232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189</v>
      </c>
      <c r="AU208" s="19" t="s">
        <v>80</v>
      </c>
    </row>
    <row r="209" s="2" customFormat="1">
      <c r="A209" s="40"/>
      <c r="B209" s="41"/>
      <c r="C209" s="42"/>
      <c r="D209" s="228" t="s">
        <v>3143</v>
      </c>
      <c r="E209" s="42"/>
      <c r="F209" s="292" t="s">
        <v>7551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3143</v>
      </c>
      <c r="AU209" s="19" t="s">
        <v>80</v>
      </c>
    </row>
    <row r="210" s="2" customFormat="1" ht="21.75" customHeight="1">
      <c r="A210" s="40"/>
      <c r="B210" s="41"/>
      <c r="C210" s="215" t="s">
        <v>508</v>
      </c>
      <c r="D210" s="215" t="s">
        <v>182</v>
      </c>
      <c r="E210" s="216" t="s">
        <v>7504</v>
      </c>
      <c r="F210" s="217" t="s">
        <v>7505</v>
      </c>
      <c r="G210" s="218" t="s">
        <v>185</v>
      </c>
      <c r="H210" s="219">
        <v>5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43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286</v>
      </c>
      <c r="AT210" s="226" t="s">
        <v>182</v>
      </c>
      <c r="AU210" s="226" t="s">
        <v>80</v>
      </c>
      <c r="AY210" s="19" t="s">
        <v>180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286</v>
      </c>
      <c r="BM210" s="226" t="s">
        <v>7603</v>
      </c>
    </row>
    <row r="211" s="2" customFormat="1">
      <c r="A211" s="40"/>
      <c r="B211" s="41"/>
      <c r="C211" s="42"/>
      <c r="D211" s="228" t="s">
        <v>189</v>
      </c>
      <c r="E211" s="42"/>
      <c r="F211" s="229" t="s">
        <v>7505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189</v>
      </c>
      <c r="AU211" s="19" t="s">
        <v>80</v>
      </c>
    </row>
    <row r="212" s="12" customFormat="1" ht="25.92" customHeight="1">
      <c r="A212" s="12"/>
      <c r="B212" s="199"/>
      <c r="C212" s="200"/>
      <c r="D212" s="201" t="s">
        <v>71</v>
      </c>
      <c r="E212" s="202" t="s">
        <v>6391</v>
      </c>
      <c r="F212" s="202" t="s">
        <v>7604</v>
      </c>
      <c r="G212" s="200"/>
      <c r="H212" s="200"/>
      <c r="I212" s="203"/>
      <c r="J212" s="204">
        <f>BK212</f>
        <v>0</v>
      </c>
      <c r="K212" s="200"/>
      <c r="L212" s="205"/>
      <c r="M212" s="206"/>
      <c r="N212" s="207"/>
      <c r="O212" s="207"/>
      <c r="P212" s="208">
        <f>SUM(P213:P241)</f>
        <v>0</v>
      </c>
      <c r="Q212" s="207"/>
      <c r="R212" s="208">
        <f>SUM(R213:R241)</f>
        <v>0</v>
      </c>
      <c r="S212" s="207"/>
      <c r="T212" s="209">
        <f>SUM(T213:T241)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0" t="s">
        <v>80</v>
      </c>
      <c r="AT212" s="211" t="s">
        <v>71</v>
      </c>
      <c r="AU212" s="211" t="s">
        <v>72</v>
      </c>
      <c r="AY212" s="210" t="s">
        <v>180</v>
      </c>
      <c r="BK212" s="212">
        <f>SUM(BK213:BK241)</f>
        <v>0</v>
      </c>
    </row>
    <row r="213" s="2" customFormat="1" ht="21.75" customHeight="1">
      <c r="A213" s="40"/>
      <c r="B213" s="41"/>
      <c r="C213" s="215" t="s">
        <v>514</v>
      </c>
      <c r="D213" s="215" t="s">
        <v>182</v>
      </c>
      <c r="E213" s="216" t="s">
        <v>7523</v>
      </c>
      <c r="F213" s="217" t="s">
        <v>7524</v>
      </c>
      <c r="G213" s="218" t="s">
        <v>5709</v>
      </c>
      <c r="H213" s="219">
        <v>4</v>
      </c>
      <c r="I213" s="220"/>
      <c r="J213" s="221">
        <f>ROUND(I213*H213,2)</f>
        <v>0</v>
      </c>
      <c r="K213" s="217" t="s">
        <v>19</v>
      </c>
      <c r="L213" s="46"/>
      <c r="M213" s="222" t="s">
        <v>19</v>
      </c>
      <c r="N213" s="223" t="s">
        <v>43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286</v>
      </c>
      <c r="AT213" s="226" t="s">
        <v>182</v>
      </c>
      <c r="AU213" s="226" t="s">
        <v>80</v>
      </c>
      <c r="AY213" s="19" t="s">
        <v>180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286</v>
      </c>
      <c r="BM213" s="226" t="s">
        <v>7605</v>
      </c>
    </row>
    <row r="214" s="2" customFormat="1">
      <c r="A214" s="40"/>
      <c r="B214" s="41"/>
      <c r="C214" s="42"/>
      <c r="D214" s="228" t="s">
        <v>189</v>
      </c>
      <c r="E214" s="42"/>
      <c r="F214" s="229" t="s">
        <v>7524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189</v>
      </c>
      <c r="AU214" s="19" t="s">
        <v>80</v>
      </c>
    </row>
    <row r="215" s="2" customFormat="1" ht="16.5" customHeight="1">
      <c r="A215" s="40"/>
      <c r="B215" s="41"/>
      <c r="C215" s="215" t="s">
        <v>520</v>
      </c>
      <c r="D215" s="215" t="s">
        <v>182</v>
      </c>
      <c r="E215" s="216" t="s">
        <v>7563</v>
      </c>
      <c r="F215" s="217" t="s">
        <v>7564</v>
      </c>
      <c r="G215" s="218" t="s">
        <v>387</v>
      </c>
      <c r="H215" s="219">
        <v>5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43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286</v>
      </c>
      <c r="AT215" s="226" t="s">
        <v>182</v>
      </c>
      <c r="AU215" s="226" t="s">
        <v>80</v>
      </c>
      <c r="AY215" s="19" t="s">
        <v>180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286</v>
      </c>
      <c r="BM215" s="226" t="s">
        <v>7606</v>
      </c>
    </row>
    <row r="216" s="2" customFormat="1">
      <c r="A216" s="40"/>
      <c r="B216" s="41"/>
      <c r="C216" s="42"/>
      <c r="D216" s="228" t="s">
        <v>189</v>
      </c>
      <c r="E216" s="42"/>
      <c r="F216" s="229" t="s">
        <v>7564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189</v>
      </c>
      <c r="AU216" s="19" t="s">
        <v>80</v>
      </c>
    </row>
    <row r="217" s="2" customFormat="1" ht="16.5" customHeight="1">
      <c r="A217" s="40"/>
      <c r="B217" s="41"/>
      <c r="C217" s="215" t="s">
        <v>545</v>
      </c>
      <c r="D217" s="215" t="s">
        <v>182</v>
      </c>
      <c r="E217" s="216" t="s">
        <v>7566</v>
      </c>
      <c r="F217" s="217" t="s">
        <v>7567</v>
      </c>
      <c r="G217" s="218" t="s">
        <v>5709</v>
      </c>
      <c r="H217" s="219">
        <v>28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43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286</v>
      </c>
      <c r="AT217" s="226" t="s">
        <v>182</v>
      </c>
      <c r="AU217" s="226" t="s">
        <v>80</v>
      </c>
      <c r="AY217" s="19" t="s">
        <v>180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286</v>
      </c>
      <c r="BM217" s="226" t="s">
        <v>7607</v>
      </c>
    </row>
    <row r="218" s="2" customFormat="1">
      <c r="A218" s="40"/>
      <c r="B218" s="41"/>
      <c r="C218" s="42"/>
      <c r="D218" s="228" t="s">
        <v>189</v>
      </c>
      <c r="E218" s="42"/>
      <c r="F218" s="229" t="s">
        <v>7569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189</v>
      </c>
      <c r="AU218" s="19" t="s">
        <v>80</v>
      </c>
    </row>
    <row r="219" s="2" customFormat="1" ht="16.5" customHeight="1">
      <c r="A219" s="40"/>
      <c r="B219" s="41"/>
      <c r="C219" s="215" t="s">
        <v>554</v>
      </c>
      <c r="D219" s="215" t="s">
        <v>182</v>
      </c>
      <c r="E219" s="216" t="s">
        <v>7608</v>
      </c>
      <c r="F219" s="217" t="s">
        <v>7609</v>
      </c>
      <c r="G219" s="218" t="s">
        <v>387</v>
      </c>
      <c r="H219" s="219">
        <v>2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43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286</v>
      </c>
      <c r="AT219" s="226" t="s">
        <v>182</v>
      </c>
      <c r="AU219" s="226" t="s">
        <v>80</v>
      </c>
      <c r="AY219" s="19" t="s">
        <v>180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286</v>
      </c>
      <c r="BM219" s="226" t="s">
        <v>7610</v>
      </c>
    </row>
    <row r="220" s="2" customFormat="1">
      <c r="A220" s="40"/>
      <c r="B220" s="41"/>
      <c r="C220" s="42"/>
      <c r="D220" s="228" t="s">
        <v>189</v>
      </c>
      <c r="E220" s="42"/>
      <c r="F220" s="229" t="s">
        <v>7609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189</v>
      </c>
      <c r="AU220" s="19" t="s">
        <v>80</v>
      </c>
    </row>
    <row r="221" s="2" customFormat="1" ht="24.15" customHeight="1">
      <c r="A221" s="40"/>
      <c r="B221" s="41"/>
      <c r="C221" s="215" t="s">
        <v>558</v>
      </c>
      <c r="D221" s="215" t="s">
        <v>182</v>
      </c>
      <c r="E221" s="216" t="s">
        <v>7535</v>
      </c>
      <c r="F221" s="217" t="s">
        <v>7536</v>
      </c>
      <c r="G221" s="218" t="s">
        <v>387</v>
      </c>
      <c r="H221" s="219">
        <v>6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43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286</v>
      </c>
      <c r="AT221" s="226" t="s">
        <v>182</v>
      </c>
      <c r="AU221" s="226" t="s">
        <v>80</v>
      </c>
      <c r="AY221" s="19" t="s">
        <v>180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286</v>
      </c>
      <c r="BM221" s="226" t="s">
        <v>7611</v>
      </c>
    </row>
    <row r="222" s="2" customFormat="1">
      <c r="A222" s="40"/>
      <c r="B222" s="41"/>
      <c r="C222" s="42"/>
      <c r="D222" s="228" t="s">
        <v>189</v>
      </c>
      <c r="E222" s="42"/>
      <c r="F222" s="229" t="s">
        <v>7536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189</v>
      </c>
      <c r="AU222" s="19" t="s">
        <v>80</v>
      </c>
    </row>
    <row r="223" s="2" customFormat="1" ht="16.5" customHeight="1">
      <c r="A223" s="40"/>
      <c r="B223" s="41"/>
      <c r="C223" s="215" t="s">
        <v>564</v>
      </c>
      <c r="D223" s="215" t="s">
        <v>182</v>
      </c>
      <c r="E223" s="216" t="s">
        <v>7538</v>
      </c>
      <c r="F223" s="217" t="s">
        <v>7539</v>
      </c>
      <c r="G223" s="218" t="s">
        <v>387</v>
      </c>
      <c r="H223" s="219">
        <v>5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43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286</v>
      </c>
      <c r="AT223" s="226" t="s">
        <v>182</v>
      </c>
      <c r="AU223" s="226" t="s">
        <v>80</v>
      </c>
      <c r="AY223" s="19" t="s">
        <v>180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286</v>
      </c>
      <c r="BM223" s="226" t="s">
        <v>7612</v>
      </c>
    </row>
    <row r="224" s="2" customFormat="1">
      <c r="A224" s="40"/>
      <c r="B224" s="41"/>
      <c r="C224" s="42"/>
      <c r="D224" s="228" t="s">
        <v>189</v>
      </c>
      <c r="E224" s="42"/>
      <c r="F224" s="229" t="s">
        <v>7539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189</v>
      </c>
      <c r="AU224" s="19" t="s">
        <v>80</v>
      </c>
    </row>
    <row r="225" s="2" customFormat="1" ht="21.75" customHeight="1">
      <c r="A225" s="40"/>
      <c r="B225" s="41"/>
      <c r="C225" s="215" t="s">
        <v>570</v>
      </c>
      <c r="D225" s="215" t="s">
        <v>182</v>
      </c>
      <c r="E225" s="216" t="s">
        <v>7613</v>
      </c>
      <c r="F225" s="217" t="s">
        <v>7614</v>
      </c>
      <c r="G225" s="218" t="s">
        <v>5709</v>
      </c>
      <c r="H225" s="219">
        <v>12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43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286</v>
      </c>
      <c r="AT225" s="226" t="s">
        <v>182</v>
      </c>
      <c r="AU225" s="226" t="s">
        <v>80</v>
      </c>
      <c r="AY225" s="19" t="s">
        <v>180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286</v>
      </c>
      <c r="BM225" s="226" t="s">
        <v>7615</v>
      </c>
    </row>
    <row r="226" s="2" customFormat="1">
      <c r="A226" s="40"/>
      <c r="B226" s="41"/>
      <c r="C226" s="42"/>
      <c r="D226" s="228" t="s">
        <v>189</v>
      </c>
      <c r="E226" s="42"/>
      <c r="F226" s="229" t="s">
        <v>7614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189</v>
      </c>
      <c r="AU226" s="19" t="s">
        <v>80</v>
      </c>
    </row>
    <row r="227" s="2" customFormat="1" ht="16.5" customHeight="1">
      <c r="A227" s="40"/>
      <c r="B227" s="41"/>
      <c r="C227" s="215" t="s">
        <v>1079</v>
      </c>
      <c r="D227" s="215" t="s">
        <v>182</v>
      </c>
      <c r="E227" s="216" t="s">
        <v>7616</v>
      </c>
      <c r="F227" s="217" t="s">
        <v>7617</v>
      </c>
      <c r="G227" s="218" t="s">
        <v>5709</v>
      </c>
      <c r="H227" s="219">
        <v>60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43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286</v>
      </c>
      <c r="AT227" s="226" t="s">
        <v>182</v>
      </c>
      <c r="AU227" s="226" t="s">
        <v>80</v>
      </c>
      <c r="AY227" s="19" t="s">
        <v>180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286</v>
      </c>
      <c r="BM227" s="226" t="s">
        <v>7618</v>
      </c>
    </row>
    <row r="228" s="2" customFormat="1">
      <c r="A228" s="40"/>
      <c r="B228" s="41"/>
      <c r="C228" s="42"/>
      <c r="D228" s="228" t="s">
        <v>189</v>
      </c>
      <c r="E228" s="42"/>
      <c r="F228" s="229" t="s">
        <v>7617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189</v>
      </c>
      <c r="AU228" s="19" t="s">
        <v>80</v>
      </c>
    </row>
    <row r="229" s="2" customFormat="1" ht="16.5" customHeight="1">
      <c r="A229" s="40"/>
      <c r="B229" s="41"/>
      <c r="C229" s="215" t="s">
        <v>583</v>
      </c>
      <c r="D229" s="215" t="s">
        <v>182</v>
      </c>
      <c r="E229" s="216" t="s">
        <v>7619</v>
      </c>
      <c r="F229" s="217" t="s">
        <v>7620</v>
      </c>
      <c r="G229" s="218" t="s">
        <v>387</v>
      </c>
      <c r="H229" s="219">
        <v>1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43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286</v>
      </c>
      <c r="AT229" s="226" t="s">
        <v>182</v>
      </c>
      <c r="AU229" s="226" t="s">
        <v>80</v>
      </c>
      <c r="AY229" s="19" t="s">
        <v>180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286</v>
      </c>
      <c r="BM229" s="226" t="s">
        <v>7621</v>
      </c>
    </row>
    <row r="230" s="2" customFormat="1">
      <c r="A230" s="40"/>
      <c r="B230" s="41"/>
      <c r="C230" s="42"/>
      <c r="D230" s="228" t="s">
        <v>189</v>
      </c>
      <c r="E230" s="42"/>
      <c r="F230" s="229" t="s">
        <v>7620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189</v>
      </c>
      <c r="AU230" s="19" t="s">
        <v>80</v>
      </c>
    </row>
    <row r="231" s="2" customFormat="1" ht="16.5" customHeight="1">
      <c r="A231" s="40"/>
      <c r="B231" s="41"/>
      <c r="C231" s="215" t="s">
        <v>575</v>
      </c>
      <c r="D231" s="215" t="s">
        <v>182</v>
      </c>
      <c r="E231" s="216" t="s">
        <v>7622</v>
      </c>
      <c r="F231" s="217" t="s">
        <v>7623</v>
      </c>
      <c r="G231" s="218" t="s">
        <v>387</v>
      </c>
      <c r="H231" s="219">
        <v>1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43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286</v>
      </c>
      <c r="AT231" s="226" t="s">
        <v>182</v>
      </c>
      <c r="AU231" s="226" t="s">
        <v>80</v>
      </c>
      <c r="AY231" s="19" t="s">
        <v>180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286</v>
      </c>
      <c r="BM231" s="226" t="s">
        <v>7624</v>
      </c>
    </row>
    <row r="232" s="2" customFormat="1">
      <c r="A232" s="40"/>
      <c r="B232" s="41"/>
      <c r="C232" s="42"/>
      <c r="D232" s="228" t="s">
        <v>189</v>
      </c>
      <c r="E232" s="42"/>
      <c r="F232" s="229" t="s">
        <v>7625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189</v>
      </c>
      <c r="AU232" s="19" t="s">
        <v>80</v>
      </c>
    </row>
    <row r="233" s="2" customFormat="1" ht="16.5" customHeight="1">
      <c r="A233" s="40"/>
      <c r="B233" s="41"/>
      <c r="C233" s="215" t="s">
        <v>1116</v>
      </c>
      <c r="D233" s="215" t="s">
        <v>182</v>
      </c>
      <c r="E233" s="216" t="s">
        <v>7586</v>
      </c>
      <c r="F233" s="217" t="s">
        <v>7587</v>
      </c>
      <c r="G233" s="218" t="s">
        <v>5709</v>
      </c>
      <c r="H233" s="219">
        <v>10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43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286</v>
      </c>
      <c r="AT233" s="226" t="s">
        <v>182</v>
      </c>
      <c r="AU233" s="226" t="s">
        <v>80</v>
      </c>
      <c r="AY233" s="19" t="s">
        <v>180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286</v>
      </c>
      <c r="BM233" s="226" t="s">
        <v>7626</v>
      </c>
    </row>
    <row r="234" s="2" customFormat="1">
      <c r="A234" s="40"/>
      <c r="B234" s="41"/>
      <c r="C234" s="42"/>
      <c r="D234" s="228" t="s">
        <v>189</v>
      </c>
      <c r="E234" s="42"/>
      <c r="F234" s="229" t="s">
        <v>7589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189</v>
      </c>
      <c r="AU234" s="19" t="s">
        <v>80</v>
      </c>
    </row>
    <row r="235" s="2" customFormat="1" ht="37.8" customHeight="1">
      <c r="A235" s="40"/>
      <c r="B235" s="41"/>
      <c r="C235" s="215" t="s">
        <v>1122</v>
      </c>
      <c r="D235" s="215" t="s">
        <v>182</v>
      </c>
      <c r="E235" s="216" t="s">
        <v>7627</v>
      </c>
      <c r="F235" s="217" t="s">
        <v>7628</v>
      </c>
      <c r="G235" s="218" t="s">
        <v>387</v>
      </c>
      <c r="H235" s="219">
        <v>1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43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286</v>
      </c>
      <c r="AT235" s="226" t="s">
        <v>182</v>
      </c>
      <c r="AU235" s="226" t="s">
        <v>80</v>
      </c>
      <c r="AY235" s="19" t="s">
        <v>180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286</v>
      </c>
      <c r="BM235" s="226" t="s">
        <v>7629</v>
      </c>
    </row>
    <row r="236" s="2" customFormat="1">
      <c r="A236" s="40"/>
      <c r="B236" s="41"/>
      <c r="C236" s="42"/>
      <c r="D236" s="228" t="s">
        <v>189</v>
      </c>
      <c r="E236" s="42"/>
      <c r="F236" s="229" t="s">
        <v>7630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189</v>
      </c>
      <c r="AU236" s="19" t="s">
        <v>80</v>
      </c>
    </row>
    <row r="237" s="2" customFormat="1" ht="16.5" customHeight="1">
      <c r="A237" s="40"/>
      <c r="B237" s="41"/>
      <c r="C237" s="215" t="s">
        <v>1130</v>
      </c>
      <c r="D237" s="215" t="s">
        <v>182</v>
      </c>
      <c r="E237" s="216" t="s">
        <v>7631</v>
      </c>
      <c r="F237" s="217" t="s">
        <v>7478</v>
      </c>
      <c r="G237" s="218" t="s">
        <v>3685</v>
      </c>
      <c r="H237" s="219">
        <v>1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43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286</v>
      </c>
      <c r="AT237" s="226" t="s">
        <v>182</v>
      </c>
      <c r="AU237" s="226" t="s">
        <v>80</v>
      </c>
      <c r="AY237" s="19" t="s">
        <v>180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286</v>
      </c>
      <c r="BM237" s="226" t="s">
        <v>7632</v>
      </c>
    </row>
    <row r="238" s="2" customFormat="1">
      <c r="A238" s="40"/>
      <c r="B238" s="41"/>
      <c r="C238" s="42"/>
      <c r="D238" s="228" t="s">
        <v>189</v>
      </c>
      <c r="E238" s="42"/>
      <c r="F238" s="229" t="s">
        <v>7478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189</v>
      </c>
      <c r="AU238" s="19" t="s">
        <v>80</v>
      </c>
    </row>
    <row r="239" s="2" customFormat="1">
      <c r="A239" s="40"/>
      <c r="B239" s="41"/>
      <c r="C239" s="42"/>
      <c r="D239" s="228" t="s">
        <v>3143</v>
      </c>
      <c r="E239" s="42"/>
      <c r="F239" s="292" t="s">
        <v>7551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3143</v>
      </c>
      <c r="AU239" s="19" t="s">
        <v>80</v>
      </c>
    </row>
    <row r="240" s="2" customFormat="1" ht="21.75" customHeight="1">
      <c r="A240" s="40"/>
      <c r="B240" s="41"/>
      <c r="C240" s="215" t="s">
        <v>1141</v>
      </c>
      <c r="D240" s="215" t="s">
        <v>182</v>
      </c>
      <c r="E240" s="216" t="s">
        <v>7504</v>
      </c>
      <c r="F240" s="217" t="s">
        <v>7505</v>
      </c>
      <c r="G240" s="218" t="s">
        <v>185</v>
      </c>
      <c r="H240" s="219">
        <v>3</v>
      </c>
      <c r="I240" s="220"/>
      <c r="J240" s="221">
        <f>ROUND(I240*H240,2)</f>
        <v>0</v>
      </c>
      <c r="K240" s="217" t="s">
        <v>19</v>
      </c>
      <c r="L240" s="46"/>
      <c r="M240" s="222" t="s">
        <v>19</v>
      </c>
      <c r="N240" s="223" t="s">
        <v>43</v>
      </c>
      <c r="O240" s="86"/>
      <c r="P240" s="224">
        <f>O240*H240</f>
        <v>0</v>
      </c>
      <c r="Q240" s="224">
        <v>0</v>
      </c>
      <c r="R240" s="224">
        <f>Q240*H240</f>
        <v>0</v>
      </c>
      <c r="S240" s="224">
        <v>0</v>
      </c>
      <c r="T240" s="225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6" t="s">
        <v>286</v>
      </c>
      <c r="AT240" s="226" t="s">
        <v>182</v>
      </c>
      <c r="AU240" s="226" t="s">
        <v>80</v>
      </c>
      <c r="AY240" s="19" t="s">
        <v>180</v>
      </c>
      <c r="BE240" s="227">
        <f>IF(N240="základní",J240,0)</f>
        <v>0</v>
      </c>
      <c r="BF240" s="227">
        <f>IF(N240="snížená",J240,0)</f>
        <v>0</v>
      </c>
      <c r="BG240" s="227">
        <f>IF(N240="zákl. přenesená",J240,0)</f>
        <v>0</v>
      </c>
      <c r="BH240" s="227">
        <f>IF(N240="sníž. přenesená",J240,0)</f>
        <v>0</v>
      </c>
      <c r="BI240" s="227">
        <f>IF(N240="nulová",J240,0)</f>
        <v>0</v>
      </c>
      <c r="BJ240" s="19" t="s">
        <v>80</v>
      </c>
      <c r="BK240" s="227">
        <f>ROUND(I240*H240,2)</f>
        <v>0</v>
      </c>
      <c r="BL240" s="19" t="s">
        <v>286</v>
      </c>
      <c r="BM240" s="226" t="s">
        <v>7633</v>
      </c>
    </row>
    <row r="241" s="2" customFormat="1">
      <c r="A241" s="40"/>
      <c r="B241" s="41"/>
      <c r="C241" s="42"/>
      <c r="D241" s="228" t="s">
        <v>189</v>
      </c>
      <c r="E241" s="42"/>
      <c r="F241" s="229" t="s">
        <v>7505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189</v>
      </c>
      <c r="AU241" s="19" t="s">
        <v>80</v>
      </c>
    </row>
    <row r="242" s="12" customFormat="1" ht="25.92" customHeight="1">
      <c r="A242" s="12"/>
      <c r="B242" s="199"/>
      <c r="C242" s="200"/>
      <c r="D242" s="201" t="s">
        <v>71</v>
      </c>
      <c r="E242" s="202" t="s">
        <v>6393</v>
      </c>
      <c r="F242" s="202" t="s">
        <v>7634</v>
      </c>
      <c r="G242" s="200"/>
      <c r="H242" s="200"/>
      <c r="I242" s="203"/>
      <c r="J242" s="204">
        <f>BK242</f>
        <v>0</v>
      </c>
      <c r="K242" s="200"/>
      <c r="L242" s="205"/>
      <c r="M242" s="206"/>
      <c r="N242" s="207"/>
      <c r="O242" s="207"/>
      <c r="P242" s="208">
        <f>SUM(P243:P259)</f>
        <v>0</v>
      </c>
      <c r="Q242" s="207"/>
      <c r="R242" s="208">
        <f>SUM(R243:R259)</f>
        <v>0</v>
      </c>
      <c r="S242" s="207"/>
      <c r="T242" s="209">
        <f>SUM(T243:T259)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10" t="s">
        <v>80</v>
      </c>
      <c r="AT242" s="211" t="s">
        <v>71</v>
      </c>
      <c r="AU242" s="211" t="s">
        <v>72</v>
      </c>
      <c r="AY242" s="210" t="s">
        <v>180</v>
      </c>
      <c r="BK242" s="212">
        <f>SUM(BK243:BK259)</f>
        <v>0</v>
      </c>
    </row>
    <row r="243" s="2" customFormat="1" ht="21.75" customHeight="1">
      <c r="A243" s="40"/>
      <c r="B243" s="41"/>
      <c r="C243" s="215" t="s">
        <v>1153</v>
      </c>
      <c r="D243" s="215" t="s">
        <v>182</v>
      </c>
      <c r="E243" s="216" t="s">
        <v>7635</v>
      </c>
      <c r="F243" s="217" t="s">
        <v>7636</v>
      </c>
      <c r="G243" s="218" t="s">
        <v>387</v>
      </c>
      <c r="H243" s="219">
        <v>1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43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286</v>
      </c>
      <c r="AT243" s="226" t="s">
        <v>182</v>
      </c>
      <c r="AU243" s="226" t="s">
        <v>80</v>
      </c>
      <c r="AY243" s="19" t="s">
        <v>180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286</v>
      </c>
      <c r="BM243" s="226" t="s">
        <v>7637</v>
      </c>
    </row>
    <row r="244" s="2" customFormat="1">
      <c r="A244" s="40"/>
      <c r="B244" s="41"/>
      <c r="C244" s="42"/>
      <c r="D244" s="228" t="s">
        <v>189</v>
      </c>
      <c r="E244" s="42"/>
      <c r="F244" s="229" t="s">
        <v>7636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189</v>
      </c>
      <c r="AU244" s="19" t="s">
        <v>80</v>
      </c>
    </row>
    <row r="245" s="2" customFormat="1" ht="16.5" customHeight="1">
      <c r="A245" s="40"/>
      <c r="B245" s="41"/>
      <c r="C245" s="215" t="s">
        <v>1163</v>
      </c>
      <c r="D245" s="215" t="s">
        <v>182</v>
      </c>
      <c r="E245" s="216" t="s">
        <v>7638</v>
      </c>
      <c r="F245" s="217" t="s">
        <v>7639</v>
      </c>
      <c r="G245" s="218" t="s">
        <v>387</v>
      </c>
      <c r="H245" s="219">
        <v>1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43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286</v>
      </c>
      <c r="AT245" s="226" t="s">
        <v>182</v>
      </c>
      <c r="AU245" s="226" t="s">
        <v>80</v>
      </c>
      <c r="AY245" s="19" t="s">
        <v>180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286</v>
      </c>
      <c r="BM245" s="226" t="s">
        <v>7640</v>
      </c>
    </row>
    <row r="246" s="2" customFormat="1">
      <c r="A246" s="40"/>
      <c r="B246" s="41"/>
      <c r="C246" s="42"/>
      <c r="D246" s="228" t="s">
        <v>189</v>
      </c>
      <c r="E246" s="42"/>
      <c r="F246" s="229" t="s">
        <v>7641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189</v>
      </c>
      <c r="AU246" s="19" t="s">
        <v>80</v>
      </c>
    </row>
    <row r="247" s="2" customFormat="1" ht="16.5" customHeight="1">
      <c r="A247" s="40"/>
      <c r="B247" s="41"/>
      <c r="C247" s="215" t="s">
        <v>1169</v>
      </c>
      <c r="D247" s="215" t="s">
        <v>182</v>
      </c>
      <c r="E247" s="216" t="s">
        <v>7642</v>
      </c>
      <c r="F247" s="217" t="s">
        <v>7643</v>
      </c>
      <c r="G247" s="218" t="s">
        <v>387</v>
      </c>
      <c r="H247" s="219">
        <v>1</v>
      </c>
      <c r="I247" s="220"/>
      <c r="J247" s="221">
        <f>ROUND(I247*H247,2)</f>
        <v>0</v>
      </c>
      <c r="K247" s="217" t="s">
        <v>19</v>
      </c>
      <c r="L247" s="46"/>
      <c r="M247" s="222" t="s">
        <v>19</v>
      </c>
      <c r="N247" s="223" t="s">
        <v>43</v>
      </c>
      <c r="O247" s="86"/>
      <c r="P247" s="224">
        <f>O247*H247</f>
        <v>0</v>
      </c>
      <c r="Q247" s="224">
        <v>0</v>
      </c>
      <c r="R247" s="224">
        <f>Q247*H247</f>
        <v>0</v>
      </c>
      <c r="S247" s="224">
        <v>0</v>
      </c>
      <c r="T247" s="225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6" t="s">
        <v>286</v>
      </c>
      <c r="AT247" s="226" t="s">
        <v>182</v>
      </c>
      <c r="AU247" s="226" t="s">
        <v>80</v>
      </c>
      <c r="AY247" s="19" t="s">
        <v>180</v>
      </c>
      <c r="BE247" s="227">
        <f>IF(N247="základní",J247,0)</f>
        <v>0</v>
      </c>
      <c r="BF247" s="227">
        <f>IF(N247="snížená",J247,0)</f>
        <v>0</v>
      </c>
      <c r="BG247" s="227">
        <f>IF(N247="zákl. přenesená",J247,0)</f>
        <v>0</v>
      </c>
      <c r="BH247" s="227">
        <f>IF(N247="sníž. přenesená",J247,0)</f>
        <v>0</v>
      </c>
      <c r="BI247" s="227">
        <f>IF(N247="nulová",J247,0)</f>
        <v>0</v>
      </c>
      <c r="BJ247" s="19" t="s">
        <v>80</v>
      </c>
      <c r="BK247" s="227">
        <f>ROUND(I247*H247,2)</f>
        <v>0</v>
      </c>
      <c r="BL247" s="19" t="s">
        <v>286</v>
      </c>
      <c r="BM247" s="226" t="s">
        <v>7644</v>
      </c>
    </row>
    <row r="248" s="2" customFormat="1">
      <c r="A248" s="40"/>
      <c r="B248" s="41"/>
      <c r="C248" s="42"/>
      <c r="D248" s="228" t="s">
        <v>189</v>
      </c>
      <c r="E248" s="42"/>
      <c r="F248" s="229" t="s">
        <v>7643</v>
      </c>
      <c r="G248" s="42"/>
      <c r="H248" s="42"/>
      <c r="I248" s="230"/>
      <c r="J248" s="42"/>
      <c r="K248" s="42"/>
      <c r="L248" s="46"/>
      <c r="M248" s="231"/>
      <c r="N248" s="232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189</v>
      </c>
      <c r="AU248" s="19" t="s">
        <v>80</v>
      </c>
    </row>
    <row r="249" s="2" customFormat="1" ht="16.5" customHeight="1">
      <c r="A249" s="40"/>
      <c r="B249" s="41"/>
      <c r="C249" s="215" t="s">
        <v>1176</v>
      </c>
      <c r="D249" s="215" t="s">
        <v>182</v>
      </c>
      <c r="E249" s="216" t="s">
        <v>7645</v>
      </c>
      <c r="F249" s="217" t="s">
        <v>7561</v>
      </c>
      <c r="G249" s="218" t="s">
        <v>387</v>
      </c>
      <c r="H249" s="219">
        <v>2</v>
      </c>
      <c r="I249" s="220"/>
      <c r="J249" s="221">
        <f>ROUND(I249*H249,2)</f>
        <v>0</v>
      </c>
      <c r="K249" s="217" t="s">
        <v>19</v>
      </c>
      <c r="L249" s="46"/>
      <c r="M249" s="222" t="s">
        <v>19</v>
      </c>
      <c r="N249" s="223" t="s">
        <v>43</v>
      </c>
      <c r="O249" s="86"/>
      <c r="P249" s="224">
        <f>O249*H249</f>
        <v>0</v>
      </c>
      <c r="Q249" s="224">
        <v>0</v>
      </c>
      <c r="R249" s="224">
        <f>Q249*H249</f>
        <v>0</v>
      </c>
      <c r="S249" s="224">
        <v>0</v>
      </c>
      <c r="T249" s="225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6" t="s">
        <v>286</v>
      </c>
      <c r="AT249" s="226" t="s">
        <v>182</v>
      </c>
      <c r="AU249" s="226" t="s">
        <v>80</v>
      </c>
      <c r="AY249" s="19" t="s">
        <v>180</v>
      </c>
      <c r="BE249" s="227">
        <f>IF(N249="základní",J249,0)</f>
        <v>0</v>
      </c>
      <c r="BF249" s="227">
        <f>IF(N249="snížená",J249,0)</f>
        <v>0</v>
      </c>
      <c r="BG249" s="227">
        <f>IF(N249="zákl. přenesená",J249,0)</f>
        <v>0</v>
      </c>
      <c r="BH249" s="227">
        <f>IF(N249="sníž. přenesená",J249,0)</f>
        <v>0</v>
      </c>
      <c r="BI249" s="227">
        <f>IF(N249="nulová",J249,0)</f>
        <v>0</v>
      </c>
      <c r="BJ249" s="19" t="s">
        <v>80</v>
      </c>
      <c r="BK249" s="227">
        <f>ROUND(I249*H249,2)</f>
        <v>0</v>
      </c>
      <c r="BL249" s="19" t="s">
        <v>286</v>
      </c>
      <c r="BM249" s="226" t="s">
        <v>7646</v>
      </c>
    </row>
    <row r="250" s="2" customFormat="1">
      <c r="A250" s="40"/>
      <c r="B250" s="41"/>
      <c r="C250" s="42"/>
      <c r="D250" s="228" t="s">
        <v>189</v>
      </c>
      <c r="E250" s="42"/>
      <c r="F250" s="229" t="s">
        <v>7561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189</v>
      </c>
      <c r="AU250" s="19" t="s">
        <v>80</v>
      </c>
    </row>
    <row r="251" s="2" customFormat="1" ht="21.75" customHeight="1">
      <c r="A251" s="40"/>
      <c r="B251" s="41"/>
      <c r="C251" s="215" t="s">
        <v>1184</v>
      </c>
      <c r="D251" s="215" t="s">
        <v>182</v>
      </c>
      <c r="E251" s="216" t="s">
        <v>7504</v>
      </c>
      <c r="F251" s="217" t="s">
        <v>7505</v>
      </c>
      <c r="G251" s="218" t="s">
        <v>185</v>
      </c>
      <c r="H251" s="219">
        <v>1.5</v>
      </c>
      <c r="I251" s="220"/>
      <c r="J251" s="221">
        <f>ROUND(I251*H251,2)</f>
        <v>0</v>
      </c>
      <c r="K251" s="217" t="s">
        <v>19</v>
      </c>
      <c r="L251" s="46"/>
      <c r="M251" s="222" t="s">
        <v>19</v>
      </c>
      <c r="N251" s="223" t="s">
        <v>43</v>
      </c>
      <c r="O251" s="86"/>
      <c r="P251" s="224">
        <f>O251*H251</f>
        <v>0</v>
      </c>
      <c r="Q251" s="224">
        <v>0</v>
      </c>
      <c r="R251" s="224">
        <f>Q251*H251</f>
        <v>0</v>
      </c>
      <c r="S251" s="224">
        <v>0</v>
      </c>
      <c r="T251" s="225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6" t="s">
        <v>286</v>
      </c>
      <c r="AT251" s="226" t="s">
        <v>182</v>
      </c>
      <c r="AU251" s="226" t="s">
        <v>80</v>
      </c>
      <c r="AY251" s="19" t="s">
        <v>180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9" t="s">
        <v>80</v>
      </c>
      <c r="BK251" s="227">
        <f>ROUND(I251*H251,2)</f>
        <v>0</v>
      </c>
      <c r="BL251" s="19" t="s">
        <v>286</v>
      </c>
      <c r="BM251" s="226" t="s">
        <v>7647</v>
      </c>
    </row>
    <row r="252" s="2" customFormat="1">
      <c r="A252" s="40"/>
      <c r="B252" s="41"/>
      <c r="C252" s="42"/>
      <c r="D252" s="228" t="s">
        <v>189</v>
      </c>
      <c r="E252" s="42"/>
      <c r="F252" s="229" t="s">
        <v>7505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189</v>
      </c>
      <c r="AU252" s="19" t="s">
        <v>80</v>
      </c>
    </row>
    <row r="253" s="2" customFormat="1" ht="16.5" customHeight="1">
      <c r="A253" s="40"/>
      <c r="B253" s="41"/>
      <c r="C253" s="215" t="s">
        <v>1193</v>
      </c>
      <c r="D253" s="215" t="s">
        <v>182</v>
      </c>
      <c r="E253" s="216" t="s">
        <v>7648</v>
      </c>
      <c r="F253" s="217" t="s">
        <v>7591</v>
      </c>
      <c r="G253" s="218" t="s">
        <v>5709</v>
      </c>
      <c r="H253" s="219">
        <v>4</v>
      </c>
      <c r="I253" s="220"/>
      <c r="J253" s="221">
        <f>ROUND(I253*H253,2)</f>
        <v>0</v>
      </c>
      <c r="K253" s="217" t="s">
        <v>19</v>
      </c>
      <c r="L253" s="46"/>
      <c r="M253" s="222" t="s">
        <v>19</v>
      </c>
      <c r="N253" s="223" t="s">
        <v>43</v>
      </c>
      <c r="O253" s="86"/>
      <c r="P253" s="224">
        <f>O253*H253</f>
        <v>0</v>
      </c>
      <c r="Q253" s="224">
        <v>0</v>
      </c>
      <c r="R253" s="224">
        <f>Q253*H253</f>
        <v>0</v>
      </c>
      <c r="S253" s="224">
        <v>0</v>
      </c>
      <c r="T253" s="225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6" t="s">
        <v>286</v>
      </c>
      <c r="AT253" s="226" t="s">
        <v>182</v>
      </c>
      <c r="AU253" s="226" t="s">
        <v>80</v>
      </c>
      <c r="AY253" s="19" t="s">
        <v>180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9" t="s">
        <v>80</v>
      </c>
      <c r="BK253" s="227">
        <f>ROUND(I253*H253,2)</f>
        <v>0</v>
      </c>
      <c r="BL253" s="19" t="s">
        <v>286</v>
      </c>
      <c r="BM253" s="226" t="s">
        <v>7649</v>
      </c>
    </row>
    <row r="254" s="2" customFormat="1">
      <c r="A254" s="40"/>
      <c r="B254" s="41"/>
      <c r="C254" s="42"/>
      <c r="D254" s="228" t="s">
        <v>189</v>
      </c>
      <c r="E254" s="42"/>
      <c r="F254" s="229" t="s">
        <v>7593</v>
      </c>
      <c r="G254" s="42"/>
      <c r="H254" s="42"/>
      <c r="I254" s="230"/>
      <c r="J254" s="42"/>
      <c r="K254" s="42"/>
      <c r="L254" s="46"/>
      <c r="M254" s="231"/>
      <c r="N254" s="232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189</v>
      </c>
      <c r="AU254" s="19" t="s">
        <v>80</v>
      </c>
    </row>
    <row r="255" s="2" customFormat="1" ht="16.5" customHeight="1">
      <c r="A255" s="40"/>
      <c r="B255" s="41"/>
      <c r="C255" s="215" t="s">
        <v>1200</v>
      </c>
      <c r="D255" s="215" t="s">
        <v>182</v>
      </c>
      <c r="E255" s="216" t="s">
        <v>7650</v>
      </c>
      <c r="F255" s="217" t="s">
        <v>7651</v>
      </c>
      <c r="G255" s="218" t="s">
        <v>5709</v>
      </c>
      <c r="H255" s="219">
        <v>3</v>
      </c>
      <c r="I255" s="220"/>
      <c r="J255" s="221">
        <f>ROUND(I255*H255,2)</f>
        <v>0</v>
      </c>
      <c r="K255" s="217" t="s">
        <v>19</v>
      </c>
      <c r="L255" s="46"/>
      <c r="M255" s="222" t="s">
        <v>19</v>
      </c>
      <c r="N255" s="223" t="s">
        <v>43</v>
      </c>
      <c r="O255" s="86"/>
      <c r="P255" s="224">
        <f>O255*H255</f>
        <v>0</v>
      </c>
      <c r="Q255" s="224">
        <v>0</v>
      </c>
      <c r="R255" s="224">
        <f>Q255*H255</f>
        <v>0</v>
      </c>
      <c r="S255" s="224">
        <v>0</v>
      </c>
      <c r="T255" s="225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6" t="s">
        <v>286</v>
      </c>
      <c r="AT255" s="226" t="s">
        <v>182</v>
      </c>
      <c r="AU255" s="226" t="s">
        <v>80</v>
      </c>
      <c r="AY255" s="19" t="s">
        <v>180</v>
      </c>
      <c r="BE255" s="227">
        <f>IF(N255="základní",J255,0)</f>
        <v>0</v>
      </c>
      <c r="BF255" s="227">
        <f>IF(N255="snížená",J255,0)</f>
        <v>0</v>
      </c>
      <c r="BG255" s="227">
        <f>IF(N255="zákl. přenesená",J255,0)</f>
        <v>0</v>
      </c>
      <c r="BH255" s="227">
        <f>IF(N255="sníž. přenesená",J255,0)</f>
        <v>0</v>
      </c>
      <c r="BI255" s="227">
        <f>IF(N255="nulová",J255,0)</f>
        <v>0</v>
      </c>
      <c r="BJ255" s="19" t="s">
        <v>80</v>
      </c>
      <c r="BK255" s="227">
        <f>ROUND(I255*H255,2)</f>
        <v>0</v>
      </c>
      <c r="BL255" s="19" t="s">
        <v>286</v>
      </c>
      <c r="BM255" s="226" t="s">
        <v>7652</v>
      </c>
    </row>
    <row r="256" s="2" customFormat="1">
      <c r="A256" s="40"/>
      <c r="B256" s="41"/>
      <c r="C256" s="42"/>
      <c r="D256" s="228" t="s">
        <v>189</v>
      </c>
      <c r="E256" s="42"/>
      <c r="F256" s="229" t="s">
        <v>7651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189</v>
      </c>
      <c r="AU256" s="19" t="s">
        <v>80</v>
      </c>
    </row>
    <row r="257" s="2" customFormat="1" ht="16.5" customHeight="1">
      <c r="A257" s="40"/>
      <c r="B257" s="41"/>
      <c r="C257" s="215" t="s">
        <v>1212</v>
      </c>
      <c r="D257" s="215" t="s">
        <v>182</v>
      </c>
      <c r="E257" s="216" t="s">
        <v>7653</v>
      </c>
      <c r="F257" s="217" t="s">
        <v>7478</v>
      </c>
      <c r="G257" s="218" t="s">
        <v>3685</v>
      </c>
      <c r="H257" s="219">
        <v>1</v>
      </c>
      <c r="I257" s="220"/>
      <c r="J257" s="221">
        <f>ROUND(I257*H257,2)</f>
        <v>0</v>
      </c>
      <c r="K257" s="217" t="s">
        <v>19</v>
      </c>
      <c r="L257" s="46"/>
      <c r="M257" s="222" t="s">
        <v>19</v>
      </c>
      <c r="N257" s="223" t="s">
        <v>43</v>
      </c>
      <c r="O257" s="86"/>
      <c r="P257" s="224">
        <f>O257*H257</f>
        <v>0</v>
      </c>
      <c r="Q257" s="224">
        <v>0</v>
      </c>
      <c r="R257" s="224">
        <f>Q257*H257</f>
        <v>0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286</v>
      </c>
      <c r="AT257" s="226" t="s">
        <v>182</v>
      </c>
      <c r="AU257" s="226" t="s">
        <v>80</v>
      </c>
      <c r="AY257" s="19" t="s">
        <v>180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286</v>
      </c>
      <c r="BM257" s="226" t="s">
        <v>7654</v>
      </c>
    </row>
    <row r="258" s="2" customFormat="1">
      <c r="A258" s="40"/>
      <c r="B258" s="41"/>
      <c r="C258" s="42"/>
      <c r="D258" s="228" t="s">
        <v>189</v>
      </c>
      <c r="E258" s="42"/>
      <c r="F258" s="229" t="s">
        <v>7478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189</v>
      </c>
      <c r="AU258" s="19" t="s">
        <v>80</v>
      </c>
    </row>
    <row r="259" s="2" customFormat="1">
      <c r="A259" s="40"/>
      <c r="B259" s="41"/>
      <c r="C259" s="42"/>
      <c r="D259" s="228" t="s">
        <v>3143</v>
      </c>
      <c r="E259" s="42"/>
      <c r="F259" s="292" t="s">
        <v>7655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3143</v>
      </c>
      <c r="AU259" s="19" t="s">
        <v>80</v>
      </c>
    </row>
    <row r="260" s="12" customFormat="1" ht="25.92" customHeight="1">
      <c r="A260" s="12"/>
      <c r="B260" s="199"/>
      <c r="C260" s="200"/>
      <c r="D260" s="201" t="s">
        <v>71</v>
      </c>
      <c r="E260" s="202" t="s">
        <v>6427</v>
      </c>
      <c r="F260" s="202" t="s">
        <v>7656</v>
      </c>
      <c r="G260" s="200"/>
      <c r="H260" s="200"/>
      <c r="I260" s="203"/>
      <c r="J260" s="204">
        <f>BK260</f>
        <v>0</v>
      </c>
      <c r="K260" s="200"/>
      <c r="L260" s="205"/>
      <c r="M260" s="206"/>
      <c r="N260" s="207"/>
      <c r="O260" s="207"/>
      <c r="P260" s="208">
        <f>SUM(P261:P275)</f>
        <v>0</v>
      </c>
      <c r="Q260" s="207"/>
      <c r="R260" s="208">
        <f>SUM(R261:R275)</f>
        <v>0</v>
      </c>
      <c r="S260" s="207"/>
      <c r="T260" s="209">
        <f>SUM(T261:T275)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0" t="s">
        <v>80</v>
      </c>
      <c r="AT260" s="211" t="s">
        <v>71</v>
      </c>
      <c r="AU260" s="211" t="s">
        <v>72</v>
      </c>
      <c r="AY260" s="210" t="s">
        <v>180</v>
      </c>
      <c r="BK260" s="212">
        <f>SUM(BK261:BK275)</f>
        <v>0</v>
      </c>
    </row>
    <row r="261" s="2" customFormat="1" ht="21.75" customHeight="1">
      <c r="A261" s="40"/>
      <c r="B261" s="41"/>
      <c r="C261" s="215" t="s">
        <v>1233</v>
      </c>
      <c r="D261" s="215" t="s">
        <v>182</v>
      </c>
      <c r="E261" s="216" t="s">
        <v>7657</v>
      </c>
      <c r="F261" s="217" t="s">
        <v>7658</v>
      </c>
      <c r="G261" s="218" t="s">
        <v>5709</v>
      </c>
      <c r="H261" s="219">
        <v>1</v>
      </c>
      <c r="I261" s="220"/>
      <c r="J261" s="221">
        <f>ROUND(I261*H261,2)</f>
        <v>0</v>
      </c>
      <c r="K261" s="217" t="s">
        <v>19</v>
      </c>
      <c r="L261" s="46"/>
      <c r="M261" s="222" t="s">
        <v>19</v>
      </c>
      <c r="N261" s="223" t="s">
        <v>43</v>
      </c>
      <c r="O261" s="86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6" t="s">
        <v>286</v>
      </c>
      <c r="AT261" s="226" t="s">
        <v>182</v>
      </c>
      <c r="AU261" s="226" t="s">
        <v>80</v>
      </c>
      <c r="AY261" s="19" t="s">
        <v>180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9" t="s">
        <v>80</v>
      </c>
      <c r="BK261" s="227">
        <f>ROUND(I261*H261,2)</f>
        <v>0</v>
      </c>
      <c r="BL261" s="19" t="s">
        <v>286</v>
      </c>
      <c r="BM261" s="226" t="s">
        <v>7659</v>
      </c>
    </row>
    <row r="262" s="2" customFormat="1">
      <c r="A262" s="40"/>
      <c r="B262" s="41"/>
      <c r="C262" s="42"/>
      <c r="D262" s="228" t="s">
        <v>189</v>
      </c>
      <c r="E262" s="42"/>
      <c r="F262" s="229" t="s">
        <v>7658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189</v>
      </c>
      <c r="AU262" s="19" t="s">
        <v>80</v>
      </c>
    </row>
    <row r="263" s="2" customFormat="1" ht="16.5" customHeight="1">
      <c r="A263" s="40"/>
      <c r="B263" s="41"/>
      <c r="C263" s="215" t="s">
        <v>1248</v>
      </c>
      <c r="D263" s="215" t="s">
        <v>182</v>
      </c>
      <c r="E263" s="216" t="s">
        <v>7638</v>
      </c>
      <c r="F263" s="217" t="s">
        <v>7639</v>
      </c>
      <c r="G263" s="218" t="s">
        <v>387</v>
      </c>
      <c r="H263" s="219">
        <v>1</v>
      </c>
      <c r="I263" s="220"/>
      <c r="J263" s="221">
        <f>ROUND(I263*H263,2)</f>
        <v>0</v>
      </c>
      <c r="K263" s="217" t="s">
        <v>19</v>
      </c>
      <c r="L263" s="46"/>
      <c r="M263" s="222" t="s">
        <v>19</v>
      </c>
      <c r="N263" s="223" t="s">
        <v>43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286</v>
      </c>
      <c r="AT263" s="226" t="s">
        <v>182</v>
      </c>
      <c r="AU263" s="226" t="s">
        <v>80</v>
      </c>
      <c r="AY263" s="19" t="s">
        <v>180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286</v>
      </c>
      <c r="BM263" s="226" t="s">
        <v>7660</v>
      </c>
    </row>
    <row r="264" s="2" customFormat="1">
      <c r="A264" s="40"/>
      <c r="B264" s="41"/>
      <c r="C264" s="42"/>
      <c r="D264" s="228" t="s">
        <v>189</v>
      </c>
      <c r="E264" s="42"/>
      <c r="F264" s="229" t="s">
        <v>7641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189</v>
      </c>
      <c r="AU264" s="19" t="s">
        <v>80</v>
      </c>
    </row>
    <row r="265" s="2" customFormat="1" ht="21.75" customHeight="1">
      <c r="A265" s="40"/>
      <c r="B265" s="41"/>
      <c r="C265" s="215" t="s">
        <v>1252</v>
      </c>
      <c r="D265" s="215" t="s">
        <v>182</v>
      </c>
      <c r="E265" s="216" t="s">
        <v>7504</v>
      </c>
      <c r="F265" s="217" t="s">
        <v>7505</v>
      </c>
      <c r="G265" s="218" t="s">
        <v>185</v>
      </c>
      <c r="H265" s="219">
        <v>1</v>
      </c>
      <c r="I265" s="220"/>
      <c r="J265" s="221">
        <f>ROUND(I265*H265,2)</f>
        <v>0</v>
      </c>
      <c r="K265" s="217" t="s">
        <v>19</v>
      </c>
      <c r="L265" s="46"/>
      <c r="M265" s="222" t="s">
        <v>19</v>
      </c>
      <c r="N265" s="223" t="s">
        <v>43</v>
      </c>
      <c r="O265" s="86"/>
      <c r="P265" s="224">
        <f>O265*H265</f>
        <v>0</v>
      </c>
      <c r="Q265" s="224">
        <v>0</v>
      </c>
      <c r="R265" s="224">
        <f>Q265*H265</f>
        <v>0</v>
      </c>
      <c r="S265" s="224">
        <v>0</v>
      </c>
      <c r="T265" s="225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6" t="s">
        <v>286</v>
      </c>
      <c r="AT265" s="226" t="s">
        <v>182</v>
      </c>
      <c r="AU265" s="226" t="s">
        <v>80</v>
      </c>
      <c r="AY265" s="19" t="s">
        <v>180</v>
      </c>
      <c r="BE265" s="227">
        <f>IF(N265="základní",J265,0)</f>
        <v>0</v>
      </c>
      <c r="BF265" s="227">
        <f>IF(N265="snížená",J265,0)</f>
        <v>0</v>
      </c>
      <c r="BG265" s="227">
        <f>IF(N265="zákl. přenesená",J265,0)</f>
        <v>0</v>
      </c>
      <c r="BH265" s="227">
        <f>IF(N265="sníž. přenesená",J265,0)</f>
        <v>0</v>
      </c>
      <c r="BI265" s="227">
        <f>IF(N265="nulová",J265,0)</f>
        <v>0</v>
      </c>
      <c r="BJ265" s="19" t="s">
        <v>80</v>
      </c>
      <c r="BK265" s="227">
        <f>ROUND(I265*H265,2)</f>
        <v>0</v>
      </c>
      <c r="BL265" s="19" t="s">
        <v>286</v>
      </c>
      <c r="BM265" s="226" t="s">
        <v>7661</v>
      </c>
    </row>
    <row r="266" s="2" customFormat="1">
      <c r="A266" s="40"/>
      <c r="B266" s="41"/>
      <c r="C266" s="42"/>
      <c r="D266" s="228" t="s">
        <v>189</v>
      </c>
      <c r="E266" s="42"/>
      <c r="F266" s="229" t="s">
        <v>7505</v>
      </c>
      <c r="G266" s="42"/>
      <c r="H266" s="42"/>
      <c r="I266" s="230"/>
      <c r="J266" s="42"/>
      <c r="K266" s="42"/>
      <c r="L266" s="46"/>
      <c r="M266" s="231"/>
      <c r="N266" s="232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189</v>
      </c>
      <c r="AU266" s="19" t="s">
        <v>80</v>
      </c>
    </row>
    <row r="267" s="2" customFormat="1" ht="16.5" customHeight="1">
      <c r="A267" s="40"/>
      <c r="B267" s="41"/>
      <c r="C267" s="215" t="s">
        <v>1260</v>
      </c>
      <c r="D267" s="215" t="s">
        <v>182</v>
      </c>
      <c r="E267" s="216" t="s">
        <v>7650</v>
      </c>
      <c r="F267" s="217" t="s">
        <v>7651</v>
      </c>
      <c r="G267" s="218" t="s">
        <v>5709</v>
      </c>
      <c r="H267" s="219">
        <v>2</v>
      </c>
      <c r="I267" s="220"/>
      <c r="J267" s="221">
        <f>ROUND(I267*H267,2)</f>
        <v>0</v>
      </c>
      <c r="K267" s="217" t="s">
        <v>19</v>
      </c>
      <c r="L267" s="46"/>
      <c r="M267" s="222" t="s">
        <v>19</v>
      </c>
      <c r="N267" s="223" t="s">
        <v>43</v>
      </c>
      <c r="O267" s="86"/>
      <c r="P267" s="224">
        <f>O267*H267</f>
        <v>0</v>
      </c>
      <c r="Q267" s="224">
        <v>0</v>
      </c>
      <c r="R267" s="224">
        <f>Q267*H267</f>
        <v>0</v>
      </c>
      <c r="S267" s="224">
        <v>0</v>
      </c>
      <c r="T267" s="225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6" t="s">
        <v>286</v>
      </c>
      <c r="AT267" s="226" t="s">
        <v>182</v>
      </c>
      <c r="AU267" s="226" t="s">
        <v>80</v>
      </c>
      <c r="AY267" s="19" t="s">
        <v>180</v>
      </c>
      <c r="BE267" s="227">
        <f>IF(N267="základní",J267,0)</f>
        <v>0</v>
      </c>
      <c r="BF267" s="227">
        <f>IF(N267="snížená",J267,0)</f>
        <v>0</v>
      </c>
      <c r="BG267" s="227">
        <f>IF(N267="zákl. přenesená",J267,0)</f>
        <v>0</v>
      </c>
      <c r="BH267" s="227">
        <f>IF(N267="sníž. přenesená",J267,0)</f>
        <v>0</v>
      </c>
      <c r="BI267" s="227">
        <f>IF(N267="nulová",J267,0)</f>
        <v>0</v>
      </c>
      <c r="BJ267" s="19" t="s">
        <v>80</v>
      </c>
      <c r="BK267" s="227">
        <f>ROUND(I267*H267,2)</f>
        <v>0</v>
      </c>
      <c r="BL267" s="19" t="s">
        <v>286</v>
      </c>
      <c r="BM267" s="226" t="s">
        <v>7662</v>
      </c>
    </row>
    <row r="268" s="2" customFormat="1">
      <c r="A268" s="40"/>
      <c r="B268" s="41"/>
      <c r="C268" s="42"/>
      <c r="D268" s="228" t="s">
        <v>189</v>
      </c>
      <c r="E268" s="42"/>
      <c r="F268" s="229" t="s">
        <v>7651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189</v>
      </c>
      <c r="AU268" s="19" t="s">
        <v>80</v>
      </c>
    </row>
    <row r="269" s="2" customFormat="1" ht="24.15" customHeight="1">
      <c r="A269" s="40"/>
      <c r="B269" s="41"/>
      <c r="C269" s="215" t="s">
        <v>1265</v>
      </c>
      <c r="D269" s="215" t="s">
        <v>182</v>
      </c>
      <c r="E269" s="216" t="s">
        <v>7663</v>
      </c>
      <c r="F269" s="217" t="s">
        <v>7664</v>
      </c>
      <c r="G269" s="218" t="s">
        <v>387</v>
      </c>
      <c r="H269" s="219">
        <v>1</v>
      </c>
      <c r="I269" s="220"/>
      <c r="J269" s="221">
        <f>ROUND(I269*H269,2)</f>
        <v>0</v>
      </c>
      <c r="K269" s="217" t="s">
        <v>19</v>
      </c>
      <c r="L269" s="46"/>
      <c r="M269" s="222" t="s">
        <v>19</v>
      </c>
      <c r="N269" s="223" t="s">
        <v>43</v>
      </c>
      <c r="O269" s="86"/>
      <c r="P269" s="224">
        <f>O269*H269</f>
        <v>0</v>
      </c>
      <c r="Q269" s="224">
        <v>0</v>
      </c>
      <c r="R269" s="224">
        <f>Q269*H269</f>
        <v>0</v>
      </c>
      <c r="S269" s="224">
        <v>0</v>
      </c>
      <c r="T269" s="225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6" t="s">
        <v>286</v>
      </c>
      <c r="AT269" s="226" t="s">
        <v>182</v>
      </c>
      <c r="AU269" s="226" t="s">
        <v>80</v>
      </c>
      <c r="AY269" s="19" t="s">
        <v>180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9" t="s">
        <v>80</v>
      </c>
      <c r="BK269" s="227">
        <f>ROUND(I269*H269,2)</f>
        <v>0</v>
      </c>
      <c r="BL269" s="19" t="s">
        <v>286</v>
      </c>
      <c r="BM269" s="226" t="s">
        <v>7665</v>
      </c>
    </row>
    <row r="270" s="2" customFormat="1">
      <c r="A270" s="40"/>
      <c r="B270" s="41"/>
      <c r="C270" s="42"/>
      <c r="D270" s="228" t="s">
        <v>189</v>
      </c>
      <c r="E270" s="42"/>
      <c r="F270" s="229" t="s">
        <v>7666</v>
      </c>
      <c r="G270" s="42"/>
      <c r="H270" s="42"/>
      <c r="I270" s="230"/>
      <c r="J270" s="42"/>
      <c r="K270" s="42"/>
      <c r="L270" s="46"/>
      <c r="M270" s="231"/>
      <c r="N270" s="232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189</v>
      </c>
      <c r="AU270" s="19" t="s">
        <v>80</v>
      </c>
    </row>
    <row r="271" s="2" customFormat="1" ht="16.5" customHeight="1">
      <c r="A271" s="40"/>
      <c r="B271" s="41"/>
      <c r="C271" s="215" t="s">
        <v>1275</v>
      </c>
      <c r="D271" s="215" t="s">
        <v>182</v>
      </c>
      <c r="E271" s="216" t="s">
        <v>7667</v>
      </c>
      <c r="F271" s="217" t="s">
        <v>7668</v>
      </c>
      <c r="G271" s="218" t="s">
        <v>387</v>
      </c>
      <c r="H271" s="219">
        <v>1</v>
      </c>
      <c r="I271" s="220"/>
      <c r="J271" s="221">
        <f>ROUND(I271*H271,2)</f>
        <v>0</v>
      </c>
      <c r="K271" s="217" t="s">
        <v>19</v>
      </c>
      <c r="L271" s="46"/>
      <c r="M271" s="222" t="s">
        <v>19</v>
      </c>
      <c r="N271" s="223" t="s">
        <v>43</v>
      </c>
      <c r="O271" s="86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286</v>
      </c>
      <c r="AT271" s="226" t="s">
        <v>182</v>
      </c>
      <c r="AU271" s="226" t="s">
        <v>80</v>
      </c>
      <c r="AY271" s="19" t="s">
        <v>180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286</v>
      </c>
      <c r="BM271" s="226" t="s">
        <v>7669</v>
      </c>
    </row>
    <row r="272" s="2" customFormat="1">
      <c r="A272" s="40"/>
      <c r="B272" s="41"/>
      <c r="C272" s="42"/>
      <c r="D272" s="228" t="s">
        <v>189</v>
      </c>
      <c r="E272" s="42"/>
      <c r="F272" s="229" t="s">
        <v>7668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189</v>
      </c>
      <c r="AU272" s="19" t="s">
        <v>80</v>
      </c>
    </row>
    <row r="273" s="2" customFormat="1" ht="16.5" customHeight="1">
      <c r="A273" s="40"/>
      <c r="B273" s="41"/>
      <c r="C273" s="215" t="s">
        <v>1280</v>
      </c>
      <c r="D273" s="215" t="s">
        <v>182</v>
      </c>
      <c r="E273" s="216" t="s">
        <v>7670</v>
      </c>
      <c r="F273" s="217" t="s">
        <v>7478</v>
      </c>
      <c r="G273" s="218" t="s">
        <v>3685</v>
      </c>
      <c r="H273" s="219">
        <v>1</v>
      </c>
      <c r="I273" s="220"/>
      <c r="J273" s="221">
        <f>ROUND(I273*H273,2)</f>
        <v>0</v>
      </c>
      <c r="K273" s="217" t="s">
        <v>19</v>
      </c>
      <c r="L273" s="46"/>
      <c r="M273" s="222" t="s">
        <v>19</v>
      </c>
      <c r="N273" s="223" t="s">
        <v>43</v>
      </c>
      <c r="O273" s="86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6" t="s">
        <v>286</v>
      </c>
      <c r="AT273" s="226" t="s">
        <v>182</v>
      </c>
      <c r="AU273" s="226" t="s">
        <v>80</v>
      </c>
      <c r="AY273" s="19" t="s">
        <v>180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9" t="s">
        <v>80</v>
      </c>
      <c r="BK273" s="227">
        <f>ROUND(I273*H273,2)</f>
        <v>0</v>
      </c>
      <c r="BL273" s="19" t="s">
        <v>286</v>
      </c>
      <c r="BM273" s="226" t="s">
        <v>7671</v>
      </c>
    </row>
    <row r="274" s="2" customFormat="1">
      <c r="A274" s="40"/>
      <c r="B274" s="41"/>
      <c r="C274" s="42"/>
      <c r="D274" s="228" t="s">
        <v>189</v>
      </c>
      <c r="E274" s="42"/>
      <c r="F274" s="229" t="s">
        <v>7478</v>
      </c>
      <c r="G274" s="42"/>
      <c r="H274" s="42"/>
      <c r="I274" s="230"/>
      <c r="J274" s="42"/>
      <c r="K274" s="42"/>
      <c r="L274" s="46"/>
      <c r="M274" s="231"/>
      <c r="N274" s="232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189</v>
      </c>
      <c r="AU274" s="19" t="s">
        <v>80</v>
      </c>
    </row>
    <row r="275" s="2" customFormat="1">
      <c r="A275" s="40"/>
      <c r="B275" s="41"/>
      <c r="C275" s="42"/>
      <c r="D275" s="228" t="s">
        <v>3143</v>
      </c>
      <c r="E275" s="42"/>
      <c r="F275" s="292" t="s">
        <v>7672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3143</v>
      </c>
      <c r="AU275" s="19" t="s">
        <v>80</v>
      </c>
    </row>
    <row r="276" s="12" customFormat="1" ht="25.92" customHeight="1">
      <c r="A276" s="12"/>
      <c r="B276" s="199"/>
      <c r="C276" s="200"/>
      <c r="D276" s="201" t="s">
        <v>71</v>
      </c>
      <c r="E276" s="202" t="s">
        <v>7673</v>
      </c>
      <c r="F276" s="202" t="s">
        <v>7674</v>
      </c>
      <c r="G276" s="200"/>
      <c r="H276" s="200"/>
      <c r="I276" s="203"/>
      <c r="J276" s="204">
        <f>BK276</f>
        <v>0</v>
      </c>
      <c r="K276" s="200"/>
      <c r="L276" s="205"/>
      <c r="M276" s="206"/>
      <c r="N276" s="207"/>
      <c r="O276" s="207"/>
      <c r="P276" s="208">
        <f>SUM(P277:P300)</f>
        <v>0</v>
      </c>
      <c r="Q276" s="207"/>
      <c r="R276" s="208">
        <f>SUM(R277:R300)</f>
        <v>0</v>
      </c>
      <c r="S276" s="207"/>
      <c r="T276" s="209">
        <f>SUM(T277:T300)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0" t="s">
        <v>82</v>
      </c>
      <c r="AT276" s="211" t="s">
        <v>71</v>
      </c>
      <c r="AU276" s="211" t="s">
        <v>72</v>
      </c>
      <c r="AY276" s="210" t="s">
        <v>180</v>
      </c>
      <c r="BK276" s="212">
        <f>SUM(BK277:BK300)</f>
        <v>0</v>
      </c>
    </row>
    <row r="277" s="2" customFormat="1" ht="16.5" customHeight="1">
      <c r="A277" s="40"/>
      <c r="B277" s="41"/>
      <c r="C277" s="215" t="s">
        <v>1290</v>
      </c>
      <c r="D277" s="215" t="s">
        <v>182</v>
      </c>
      <c r="E277" s="216" t="s">
        <v>7225</v>
      </c>
      <c r="F277" s="217" t="s">
        <v>7675</v>
      </c>
      <c r="G277" s="218" t="s">
        <v>387</v>
      </c>
      <c r="H277" s="219">
        <v>1</v>
      </c>
      <c r="I277" s="220"/>
      <c r="J277" s="221">
        <f>ROUND(I277*H277,2)</f>
        <v>0</v>
      </c>
      <c r="K277" s="217" t="s">
        <v>19</v>
      </c>
      <c r="L277" s="46"/>
      <c r="M277" s="222" t="s">
        <v>19</v>
      </c>
      <c r="N277" s="223" t="s">
        <v>43</v>
      </c>
      <c r="O277" s="86"/>
      <c r="P277" s="224">
        <f>O277*H277</f>
        <v>0</v>
      </c>
      <c r="Q277" s="224">
        <v>0</v>
      </c>
      <c r="R277" s="224">
        <f>Q277*H277</f>
        <v>0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286</v>
      </c>
      <c r="AT277" s="226" t="s">
        <v>182</v>
      </c>
      <c r="AU277" s="226" t="s">
        <v>80</v>
      </c>
      <c r="AY277" s="19" t="s">
        <v>180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286</v>
      </c>
      <c r="BM277" s="226" t="s">
        <v>7676</v>
      </c>
    </row>
    <row r="278" s="2" customFormat="1">
      <c r="A278" s="40"/>
      <c r="B278" s="41"/>
      <c r="C278" s="42"/>
      <c r="D278" s="228" t="s">
        <v>189</v>
      </c>
      <c r="E278" s="42"/>
      <c r="F278" s="229" t="s">
        <v>7675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189</v>
      </c>
      <c r="AU278" s="19" t="s">
        <v>80</v>
      </c>
    </row>
    <row r="279" s="2" customFormat="1" ht="16.5" customHeight="1">
      <c r="A279" s="40"/>
      <c r="B279" s="41"/>
      <c r="C279" s="215" t="s">
        <v>1304</v>
      </c>
      <c r="D279" s="215" t="s">
        <v>182</v>
      </c>
      <c r="E279" s="216" t="s">
        <v>7229</v>
      </c>
      <c r="F279" s="217" t="s">
        <v>7677</v>
      </c>
      <c r="G279" s="218" t="s">
        <v>387</v>
      </c>
      <c r="H279" s="219">
        <v>1</v>
      </c>
      <c r="I279" s="220"/>
      <c r="J279" s="221">
        <f>ROUND(I279*H279,2)</f>
        <v>0</v>
      </c>
      <c r="K279" s="217" t="s">
        <v>19</v>
      </c>
      <c r="L279" s="46"/>
      <c r="M279" s="222" t="s">
        <v>19</v>
      </c>
      <c r="N279" s="223" t="s">
        <v>43</v>
      </c>
      <c r="O279" s="86"/>
      <c r="P279" s="224">
        <f>O279*H279</f>
        <v>0</v>
      </c>
      <c r="Q279" s="224">
        <v>0</v>
      </c>
      <c r="R279" s="224">
        <f>Q279*H279</f>
        <v>0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286</v>
      </c>
      <c r="AT279" s="226" t="s">
        <v>182</v>
      </c>
      <c r="AU279" s="226" t="s">
        <v>80</v>
      </c>
      <c r="AY279" s="19" t="s">
        <v>180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286</v>
      </c>
      <c r="BM279" s="226" t="s">
        <v>7678</v>
      </c>
    </row>
    <row r="280" s="2" customFormat="1">
      <c r="A280" s="40"/>
      <c r="B280" s="41"/>
      <c r="C280" s="42"/>
      <c r="D280" s="228" t="s">
        <v>189</v>
      </c>
      <c r="E280" s="42"/>
      <c r="F280" s="229" t="s">
        <v>7677</v>
      </c>
      <c r="G280" s="42"/>
      <c r="H280" s="42"/>
      <c r="I280" s="230"/>
      <c r="J280" s="42"/>
      <c r="K280" s="42"/>
      <c r="L280" s="46"/>
      <c r="M280" s="231"/>
      <c r="N280" s="232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189</v>
      </c>
      <c r="AU280" s="19" t="s">
        <v>80</v>
      </c>
    </row>
    <row r="281" s="2" customFormat="1" ht="16.5" customHeight="1">
      <c r="A281" s="40"/>
      <c r="B281" s="41"/>
      <c r="C281" s="215" t="s">
        <v>1356</v>
      </c>
      <c r="D281" s="215" t="s">
        <v>182</v>
      </c>
      <c r="E281" s="216" t="s">
        <v>7233</v>
      </c>
      <c r="F281" s="217" t="s">
        <v>7679</v>
      </c>
      <c r="G281" s="218" t="s">
        <v>5709</v>
      </c>
      <c r="H281" s="219">
        <v>12</v>
      </c>
      <c r="I281" s="220"/>
      <c r="J281" s="221">
        <f>ROUND(I281*H281,2)</f>
        <v>0</v>
      </c>
      <c r="K281" s="217" t="s">
        <v>19</v>
      </c>
      <c r="L281" s="46"/>
      <c r="M281" s="222" t="s">
        <v>19</v>
      </c>
      <c r="N281" s="223" t="s">
        <v>43</v>
      </c>
      <c r="O281" s="86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6" t="s">
        <v>286</v>
      </c>
      <c r="AT281" s="226" t="s">
        <v>182</v>
      </c>
      <c r="AU281" s="226" t="s">
        <v>80</v>
      </c>
      <c r="AY281" s="19" t="s">
        <v>180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9" t="s">
        <v>80</v>
      </c>
      <c r="BK281" s="227">
        <f>ROUND(I281*H281,2)</f>
        <v>0</v>
      </c>
      <c r="BL281" s="19" t="s">
        <v>286</v>
      </c>
      <c r="BM281" s="226" t="s">
        <v>7680</v>
      </c>
    </row>
    <row r="282" s="2" customFormat="1">
      <c r="A282" s="40"/>
      <c r="B282" s="41"/>
      <c r="C282" s="42"/>
      <c r="D282" s="228" t="s">
        <v>189</v>
      </c>
      <c r="E282" s="42"/>
      <c r="F282" s="229" t="s">
        <v>7679</v>
      </c>
      <c r="G282" s="42"/>
      <c r="H282" s="42"/>
      <c r="I282" s="230"/>
      <c r="J282" s="42"/>
      <c r="K282" s="42"/>
      <c r="L282" s="46"/>
      <c r="M282" s="231"/>
      <c r="N282" s="232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189</v>
      </c>
      <c r="AU282" s="19" t="s">
        <v>80</v>
      </c>
    </row>
    <row r="283" s="2" customFormat="1" ht="16.5" customHeight="1">
      <c r="A283" s="40"/>
      <c r="B283" s="41"/>
      <c r="C283" s="215" t="s">
        <v>1364</v>
      </c>
      <c r="D283" s="215" t="s">
        <v>182</v>
      </c>
      <c r="E283" s="216" t="s">
        <v>7237</v>
      </c>
      <c r="F283" s="217" t="s">
        <v>7681</v>
      </c>
      <c r="G283" s="218" t="s">
        <v>3685</v>
      </c>
      <c r="H283" s="219">
        <v>1</v>
      </c>
      <c r="I283" s="220"/>
      <c r="J283" s="221">
        <f>ROUND(I283*H283,2)</f>
        <v>0</v>
      </c>
      <c r="K283" s="217" t="s">
        <v>19</v>
      </c>
      <c r="L283" s="46"/>
      <c r="M283" s="222" t="s">
        <v>19</v>
      </c>
      <c r="N283" s="223" t="s">
        <v>43</v>
      </c>
      <c r="O283" s="86"/>
      <c r="P283" s="224">
        <f>O283*H283</f>
        <v>0</v>
      </c>
      <c r="Q283" s="224">
        <v>0</v>
      </c>
      <c r="R283" s="224">
        <f>Q283*H283</f>
        <v>0</v>
      </c>
      <c r="S283" s="224">
        <v>0</v>
      </c>
      <c r="T283" s="225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6" t="s">
        <v>286</v>
      </c>
      <c r="AT283" s="226" t="s">
        <v>182</v>
      </c>
      <c r="AU283" s="226" t="s">
        <v>80</v>
      </c>
      <c r="AY283" s="19" t="s">
        <v>180</v>
      </c>
      <c r="BE283" s="227">
        <f>IF(N283="základní",J283,0)</f>
        <v>0</v>
      </c>
      <c r="BF283" s="227">
        <f>IF(N283="snížená",J283,0)</f>
        <v>0</v>
      </c>
      <c r="BG283" s="227">
        <f>IF(N283="zákl. přenesená",J283,0)</f>
        <v>0</v>
      </c>
      <c r="BH283" s="227">
        <f>IF(N283="sníž. přenesená",J283,0)</f>
        <v>0</v>
      </c>
      <c r="BI283" s="227">
        <f>IF(N283="nulová",J283,0)</f>
        <v>0</v>
      </c>
      <c r="BJ283" s="19" t="s">
        <v>80</v>
      </c>
      <c r="BK283" s="227">
        <f>ROUND(I283*H283,2)</f>
        <v>0</v>
      </c>
      <c r="BL283" s="19" t="s">
        <v>286</v>
      </c>
      <c r="BM283" s="226" t="s">
        <v>7682</v>
      </c>
    </row>
    <row r="284" s="2" customFormat="1">
      <c r="A284" s="40"/>
      <c r="B284" s="41"/>
      <c r="C284" s="42"/>
      <c r="D284" s="228" t="s">
        <v>189</v>
      </c>
      <c r="E284" s="42"/>
      <c r="F284" s="229" t="s">
        <v>7681</v>
      </c>
      <c r="G284" s="42"/>
      <c r="H284" s="42"/>
      <c r="I284" s="230"/>
      <c r="J284" s="42"/>
      <c r="K284" s="42"/>
      <c r="L284" s="46"/>
      <c r="M284" s="231"/>
      <c r="N284" s="232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189</v>
      </c>
      <c r="AU284" s="19" t="s">
        <v>80</v>
      </c>
    </row>
    <row r="285" s="2" customFormat="1" ht="16.5" customHeight="1">
      <c r="A285" s="40"/>
      <c r="B285" s="41"/>
      <c r="C285" s="215" t="s">
        <v>1403</v>
      </c>
      <c r="D285" s="215" t="s">
        <v>182</v>
      </c>
      <c r="E285" s="216" t="s">
        <v>7240</v>
      </c>
      <c r="F285" s="217" t="s">
        <v>7683</v>
      </c>
      <c r="G285" s="218" t="s">
        <v>387</v>
      </c>
      <c r="H285" s="219">
        <v>1</v>
      </c>
      <c r="I285" s="220"/>
      <c r="J285" s="221">
        <f>ROUND(I285*H285,2)</f>
        <v>0</v>
      </c>
      <c r="K285" s="217" t="s">
        <v>19</v>
      </c>
      <c r="L285" s="46"/>
      <c r="M285" s="222" t="s">
        <v>19</v>
      </c>
      <c r="N285" s="223" t="s">
        <v>43</v>
      </c>
      <c r="O285" s="86"/>
      <c r="P285" s="224">
        <f>O285*H285</f>
        <v>0</v>
      </c>
      <c r="Q285" s="224">
        <v>0</v>
      </c>
      <c r="R285" s="224">
        <f>Q285*H285</f>
        <v>0</v>
      </c>
      <c r="S285" s="224">
        <v>0</v>
      </c>
      <c r="T285" s="225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6" t="s">
        <v>286</v>
      </c>
      <c r="AT285" s="226" t="s">
        <v>182</v>
      </c>
      <c r="AU285" s="226" t="s">
        <v>80</v>
      </c>
      <c r="AY285" s="19" t="s">
        <v>180</v>
      </c>
      <c r="BE285" s="227">
        <f>IF(N285="základní",J285,0)</f>
        <v>0</v>
      </c>
      <c r="BF285" s="227">
        <f>IF(N285="snížená",J285,0)</f>
        <v>0</v>
      </c>
      <c r="BG285" s="227">
        <f>IF(N285="zákl. přenesená",J285,0)</f>
        <v>0</v>
      </c>
      <c r="BH285" s="227">
        <f>IF(N285="sníž. přenesená",J285,0)</f>
        <v>0</v>
      </c>
      <c r="BI285" s="227">
        <f>IF(N285="nulová",J285,0)</f>
        <v>0</v>
      </c>
      <c r="BJ285" s="19" t="s">
        <v>80</v>
      </c>
      <c r="BK285" s="227">
        <f>ROUND(I285*H285,2)</f>
        <v>0</v>
      </c>
      <c r="BL285" s="19" t="s">
        <v>286</v>
      </c>
      <c r="BM285" s="226" t="s">
        <v>7684</v>
      </c>
    </row>
    <row r="286" s="2" customFormat="1">
      <c r="A286" s="40"/>
      <c r="B286" s="41"/>
      <c r="C286" s="42"/>
      <c r="D286" s="228" t="s">
        <v>189</v>
      </c>
      <c r="E286" s="42"/>
      <c r="F286" s="229" t="s">
        <v>7683</v>
      </c>
      <c r="G286" s="42"/>
      <c r="H286" s="42"/>
      <c r="I286" s="230"/>
      <c r="J286" s="42"/>
      <c r="K286" s="42"/>
      <c r="L286" s="46"/>
      <c r="M286" s="231"/>
      <c r="N286" s="232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189</v>
      </c>
      <c r="AU286" s="19" t="s">
        <v>80</v>
      </c>
    </row>
    <row r="287" s="2" customFormat="1" ht="16.5" customHeight="1">
      <c r="A287" s="40"/>
      <c r="B287" s="41"/>
      <c r="C287" s="215" t="s">
        <v>1437</v>
      </c>
      <c r="D287" s="215" t="s">
        <v>182</v>
      </c>
      <c r="E287" s="216" t="s">
        <v>7685</v>
      </c>
      <c r="F287" s="217" t="s">
        <v>7686</v>
      </c>
      <c r="G287" s="218" t="s">
        <v>387</v>
      </c>
      <c r="H287" s="219">
        <v>1</v>
      </c>
      <c r="I287" s="220"/>
      <c r="J287" s="221">
        <f>ROUND(I287*H287,2)</f>
        <v>0</v>
      </c>
      <c r="K287" s="217" t="s">
        <v>19</v>
      </c>
      <c r="L287" s="46"/>
      <c r="M287" s="222" t="s">
        <v>19</v>
      </c>
      <c r="N287" s="223" t="s">
        <v>43</v>
      </c>
      <c r="O287" s="86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6" t="s">
        <v>286</v>
      </c>
      <c r="AT287" s="226" t="s">
        <v>182</v>
      </c>
      <c r="AU287" s="226" t="s">
        <v>80</v>
      </c>
      <c r="AY287" s="19" t="s">
        <v>180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19" t="s">
        <v>80</v>
      </c>
      <c r="BK287" s="227">
        <f>ROUND(I287*H287,2)</f>
        <v>0</v>
      </c>
      <c r="BL287" s="19" t="s">
        <v>286</v>
      </c>
      <c r="BM287" s="226" t="s">
        <v>7687</v>
      </c>
    </row>
    <row r="288" s="2" customFormat="1">
      <c r="A288" s="40"/>
      <c r="B288" s="41"/>
      <c r="C288" s="42"/>
      <c r="D288" s="228" t="s">
        <v>189</v>
      </c>
      <c r="E288" s="42"/>
      <c r="F288" s="229" t="s">
        <v>7686</v>
      </c>
      <c r="G288" s="42"/>
      <c r="H288" s="42"/>
      <c r="I288" s="230"/>
      <c r="J288" s="42"/>
      <c r="K288" s="42"/>
      <c r="L288" s="46"/>
      <c r="M288" s="231"/>
      <c r="N288" s="232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189</v>
      </c>
      <c r="AU288" s="19" t="s">
        <v>80</v>
      </c>
    </row>
    <row r="289" s="2" customFormat="1" ht="16.5" customHeight="1">
      <c r="A289" s="40"/>
      <c r="B289" s="41"/>
      <c r="C289" s="215" t="s">
        <v>1444</v>
      </c>
      <c r="D289" s="215" t="s">
        <v>182</v>
      </c>
      <c r="E289" s="216" t="s">
        <v>7688</v>
      </c>
      <c r="F289" s="217" t="s">
        <v>7689</v>
      </c>
      <c r="G289" s="218" t="s">
        <v>7690</v>
      </c>
      <c r="H289" s="219">
        <v>1</v>
      </c>
      <c r="I289" s="220"/>
      <c r="J289" s="221">
        <f>ROUND(I289*H289,2)</f>
        <v>0</v>
      </c>
      <c r="K289" s="217" t="s">
        <v>19</v>
      </c>
      <c r="L289" s="46"/>
      <c r="M289" s="222" t="s">
        <v>19</v>
      </c>
      <c r="N289" s="223" t="s">
        <v>43</v>
      </c>
      <c r="O289" s="86"/>
      <c r="P289" s="224">
        <f>O289*H289</f>
        <v>0</v>
      </c>
      <c r="Q289" s="224">
        <v>0</v>
      </c>
      <c r="R289" s="224">
        <f>Q289*H289</f>
        <v>0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286</v>
      </c>
      <c r="AT289" s="226" t="s">
        <v>182</v>
      </c>
      <c r="AU289" s="226" t="s">
        <v>80</v>
      </c>
      <c r="AY289" s="19" t="s">
        <v>180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286</v>
      </c>
      <c r="BM289" s="226" t="s">
        <v>7691</v>
      </c>
    </row>
    <row r="290" s="2" customFormat="1">
      <c r="A290" s="40"/>
      <c r="B290" s="41"/>
      <c r="C290" s="42"/>
      <c r="D290" s="228" t="s">
        <v>189</v>
      </c>
      <c r="E290" s="42"/>
      <c r="F290" s="229" t="s">
        <v>7689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189</v>
      </c>
      <c r="AU290" s="19" t="s">
        <v>80</v>
      </c>
    </row>
    <row r="291" s="2" customFormat="1" ht="16.5" customHeight="1">
      <c r="A291" s="40"/>
      <c r="B291" s="41"/>
      <c r="C291" s="215" t="s">
        <v>1452</v>
      </c>
      <c r="D291" s="215" t="s">
        <v>182</v>
      </c>
      <c r="E291" s="216" t="s">
        <v>7247</v>
      </c>
      <c r="F291" s="217" t="s">
        <v>7692</v>
      </c>
      <c r="G291" s="218" t="s">
        <v>387</v>
      </c>
      <c r="H291" s="219">
        <v>0</v>
      </c>
      <c r="I291" s="220"/>
      <c r="J291" s="221">
        <f>ROUND(I291*H291,2)</f>
        <v>0</v>
      </c>
      <c r="K291" s="217" t="s">
        <v>19</v>
      </c>
      <c r="L291" s="46"/>
      <c r="M291" s="222" t="s">
        <v>19</v>
      </c>
      <c r="N291" s="223" t="s">
        <v>43</v>
      </c>
      <c r="O291" s="86"/>
      <c r="P291" s="224">
        <f>O291*H291</f>
        <v>0</v>
      </c>
      <c r="Q291" s="224">
        <v>0</v>
      </c>
      <c r="R291" s="224">
        <f>Q291*H291</f>
        <v>0</v>
      </c>
      <c r="S291" s="224">
        <v>0</v>
      </c>
      <c r="T291" s="225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6" t="s">
        <v>286</v>
      </c>
      <c r="AT291" s="226" t="s">
        <v>182</v>
      </c>
      <c r="AU291" s="226" t="s">
        <v>80</v>
      </c>
      <c r="AY291" s="19" t="s">
        <v>180</v>
      </c>
      <c r="BE291" s="227">
        <f>IF(N291="základní",J291,0)</f>
        <v>0</v>
      </c>
      <c r="BF291" s="227">
        <f>IF(N291="snížená",J291,0)</f>
        <v>0</v>
      </c>
      <c r="BG291" s="227">
        <f>IF(N291="zákl. přenesená",J291,0)</f>
        <v>0</v>
      </c>
      <c r="BH291" s="227">
        <f>IF(N291="sníž. přenesená",J291,0)</f>
        <v>0</v>
      </c>
      <c r="BI291" s="227">
        <f>IF(N291="nulová",J291,0)</f>
        <v>0</v>
      </c>
      <c r="BJ291" s="19" t="s">
        <v>80</v>
      </c>
      <c r="BK291" s="227">
        <f>ROUND(I291*H291,2)</f>
        <v>0</v>
      </c>
      <c r="BL291" s="19" t="s">
        <v>286</v>
      </c>
      <c r="BM291" s="226" t="s">
        <v>7693</v>
      </c>
    </row>
    <row r="292" s="2" customFormat="1">
      <c r="A292" s="40"/>
      <c r="B292" s="41"/>
      <c r="C292" s="42"/>
      <c r="D292" s="228" t="s">
        <v>189</v>
      </c>
      <c r="E292" s="42"/>
      <c r="F292" s="229" t="s">
        <v>7692</v>
      </c>
      <c r="G292" s="42"/>
      <c r="H292" s="42"/>
      <c r="I292" s="230"/>
      <c r="J292" s="42"/>
      <c r="K292" s="42"/>
      <c r="L292" s="46"/>
      <c r="M292" s="231"/>
      <c r="N292" s="232"/>
      <c r="O292" s="86"/>
      <c r="P292" s="86"/>
      <c r="Q292" s="86"/>
      <c r="R292" s="86"/>
      <c r="S292" s="86"/>
      <c r="T292" s="87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T292" s="19" t="s">
        <v>189</v>
      </c>
      <c r="AU292" s="19" t="s">
        <v>80</v>
      </c>
    </row>
    <row r="293" s="2" customFormat="1" ht="16.5" customHeight="1">
      <c r="A293" s="40"/>
      <c r="B293" s="41"/>
      <c r="C293" s="215" t="s">
        <v>1465</v>
      </c>
      <c r="D293" s="215" t="s">
        <v>182</v>
      </c>
      <c r="E293" s="216" t="s">
        <v>7250</v>
      </c>
      <c r="F293" s="217" t="s">
        <v>7694</v>
      </c>
      <c r="G293" s="218" t="s">
        <v>3685</v>
      </c>
      <c r="H293" s="219">
        <v>1</v>
      </c>
      <c r="I293" s="220"/>
      <c r="J293" s="221">
        <f>ROUND(I293*H293,2)</f>
        <v>0</v>
      </c>
      <c r="K293" s="217" t="s">
        <v>19</v>
      </c>
      <c r="L293" s="46"/>
      <c r="M293" s="222" t="s">
        <v>19</v>
      </c>
      <c r="N293" s="223" t="s">
        <v>43</v>
      </c>
      <c r="O293" s="86"/>
      <c r="P293" s="224">
        <f>O293*H293</f>
        <v>0</v>
      </c>
      <c r="Q293" s="224">
        <v>0</v>
      </c>
      <c r="R293" s="224">
        <f>Q293*H293</f>
        <v>0</v>
      </c>
      <c r="S293" s="224">
        <v>0</v>
      </c>
      <c r="T293" s="225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6" t="s">
        <v>286</v>
      </c>
      <c r="AT293" s="226" t="s">
        <v>182</v>
      </c>
      <c r="AU293" s="226" t="s">
        <v>80</v>
      </c>
      <c r="AY293" s="19" t="s">
        <v>180</v>
      </c>
      <c r="BE293" s="227">
        <f>IF(N293="základní",J293,0)</f>
        <v>0</v>
      </c>
      <c r="BF293" s="227">
        <f>IF(N293="snížená",J293,0)</f>
        <v>0</v>
      </c>
      <c r="BG293" s="227">
        <f>IF(N293="zákl. přenesená",J293,0)</f>
        <v>0</v>
      </c>
      <c r="BH293" s="227">
        <f>IF(N293="sníž. přenesená",J293,0)</f>
        <v>0</v>
      </c>
      <c r="BI293" s="227">
        <f>IF(N293="nulová",J293,0)</f>
        <v>0</v>
      </c>
      <c r="BJ293" s="19" t="s">
        <v>80</v>
      </c>
      <c r="BK293" s="227">
        <f>ROUND(I293*H293,2)</f>
        <v>0</v>
      </c>
      <c r="BL293" s="19" t="s">
        <v>286</v>
      </c>
      <c r="BM293" s="226" t="s">
        <v>7695</v>
      </c>
    </row>
    <row r="294" s="2" customFormat="1">
      <c r="A294" s="40"/>
      <c r="B294" s="41"/>
      <c r="C294" s="42"/>
      <c r="D294" s="228" t="s">
        <v>189</v>
      </c>
      <c r="E294" s="42"/>
      <c r="F294" s="229" t="s">
        <v>7694</v>
      </c>
      <c r="G294" s="42"/>
      <c r="H294" s="42"/>
      <c r="I294" s="230"/>
      <c r="J294" s="42"/>
      <c r="K294" s="42"/>
      <c r="L294" s="46"/>
      <c r="M294" s="231"/>
      <c r="N294" s="232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189</v>
      </c>
      <c r="AU294" s="19" t="s">
        <v>80</v>
      </c>
    </row>
    <row r="295" s="2" customFormat="1" ht="16.5" customHeight="1">
      <c r="A295" s="40"/>
      <c r="B295" s="41"/>
      <c r="C295" s="215" t="s">
        <v>1474</v>
      </c>
      <c r="D295" s="215" t="s">
        <v>182</v>
      </c>
      <c r="E295" s="216" t="s">
        <v>7254</v>
      </c>
      <c r="F295" s="217" t="s">
        <v>7696</v>
      </c>
      <c r="G295" s="218" t="s">
        <v>387</v>
      </c>
      <c r="H295" s="219">
        <v>1</v>
      </c>
      <c r="I295" s="220"/>
      <c r="J295" s="221">
        <f>ROUND(I295*H295,2)</f>
        <v>0</v>
      </c>
      <c r="K295" s="217" t="s">
        <v>19</v>
      </c>
      <c r="L295" s="46"/>
      <c r="M295" s="222" t="s">
        <v>19</v>
      </c>
      <c r="N295" s="223" t="s">
        <v>43</v>
      </c>
      <c r="O295" s="86"/>
      <c r="P295" s="224">
        <f>O295*H295</f>
        <v>0</v>
      </c>
      <c r="Q295" s="224">
        <v>0</v>
      </c>
      <c r="R295" s="224">
        <f>Q295*H295</f>
        <v>0</v>
      </c>
      <c r="S295" s="224">
        <v>0</v>
      </c>
      <c r="T295" s="225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26" t="s">
        <v>286</v>
      </c>
      <c r="AT295" s="226" t="s">
        <v>182</v>
      </c>
      <c r="AU295" s="226" t="s">
        <v>80</v>
      </c>
      <c r="AY295" s="19" t="s">
        <v>180</v>
      </c>
      <c r="BE295" s="227">
        <f>IF(N295="základní",J295,0)</f>
        <v>0</v>
      </c>
      <c r="BF295" s="227">
        <f>IF(N295="snížená",J295,0)</f>
        <v>0</v>
      </c>
      <c r="BG295" s="227">
        <f>IF(N295="zákl. přenesená",J295,0)</f>
        <v>0</v>
      </c>
      <c r="BH295" s="227">
        <f>IF(N295="sníž. přenesená",J295,0)</f>
        <v>0</v>
      </c>
      <c r="BI295" s="227">
        <f>IF(N295="nulová",J295,0)</f>
        <v>0</v>
      </c>
      <c r="BJ295" s="19" t="s">
        <v>80</v>
      </c>
      <c r="BK295" s="227">
        <f>ROUND(I295*H295,2)</f>
        <v>0</v>
      </c>
      <c r="BL295" s="19" t="s">
        <v>286</v>
      </c>
      <c r="BM295" s="226" t="s">
        <v>7697</v>
      </c>
    </row>
    <row r="296" s="2" customFormat="1">
      <c r="A296" s="40"/>
      <c r="B296" s="41"/>
      <c r="C296" s="42"/>
      <c r="D296" s="228" t="s">
        <v>189</v>
      </c>
      <c r="E296" s="42"/>
      <c r="F296" s="229" t="s">
        <v>7696</v>
      </c>
      <c r="G296" s="42"/>
      <c r="H296" s="42"/>
      <c r="I296" s="230"/>
      <c r="J296" s="42"/>
      <c r="K296" s="42"/>
      <c r="L296" s="46"/>
      <c r="M296" s="231"/>
      <c r="N296" s="232"/>
      <c r="O296" s="86"/>
      <c r="P296" s="86"/>
      <c r="Q296" s="86"/>
      <c r="R296" s="86"/>
      <c r="S296" s="86"/>
      <c r="T296" s="87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T296" s="19" t="s">
        <v>189</v>
      </c>
      <c r="AU296" s="19" t="s">
        <v>80</v>
      </c>
    </row>
    <row r="297" s="2" customFormat="1" ht="16.5" customHeight="1">
      <c r="A297" s="40"/>
      <c r="B297" s="41"/>
      <c r="C297" s="215" t="s">
        <v>1486</v>
      </c>
      <c r="D297" s="215" t="s">
        <v>182</v>
      </c>
      <c r="E297" s="216" t="s">
        <v>7257</v>
      </c>
      <c r="F297" s="217" t="s">
        <v>7478</v>
      </c>
      <c r="G297" s="218" t="s">
        <v>3685</v>
      </c>
      <c r="H297" s="219">
        <v>1</v>
      </c>
      <c r="I297" s="220"/>
      <c r="J297" s="221">
        <f>ROUND(I297*H297,2)</f>
        <v>0</v>
      </c>
      <c r="K297" s="217" t="s">
        <v>19</v>
      </c>
      <c r="L297" s="46"/>
      <c r="M297" s="222" t="s">
        <v>19</v>
      </c>
      <c r="N297" s="223" t="s">
        <v>43</v>
      </c>
      <c r="O297" s="86"/>
      <c r="P297" s="224">
        <f>O297*H297</f>
        <v>0</v>
      </c>
      <c r="Q297" s="224">
        <v>0</v>
      </c>
      <c r="R297" s="224">
        <f>Q297*H297</f>
        <v>0</v>
      </c>
      <c r="S297" s="224">
        <v>0</v>
      </c>
      <c r="T297" s="225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6" t="s">
        <v>286</v>
      </c>
      <c r="AT297" s="226" t="s">
        <v>182</v>
      </c>
      <c r="AU297" s="226" t="s">
        <v>80</v>
      </c>
      <c r="AY297" s="19" t="s">
        <v>180</v>
      </c>
      <c r="BE297" s="227">
        <f>IF(N297="základní",J297,0)</f>
        <v>0</v>
      </c>
      <c r="BF297" s="227">
        <f>IF(N297="snížená",J297,0)</f>
        <v>0</v>
      </c>
      <c r="BG297" s="227">
        <f>IF(N297="zákl. přenesená",J297,0)</f>
        <v>0</v>
      </c>
      <c r="BH297" s="227">
        <f>IF(N297="sníž. přenesená",J297,0)</f>
        <v>0</v>
      </c>
      <c r="BI297" s="227">
        <f>IF(N297="nulová",J297,0)</f>
        <v>0</v>
      </c>
      <c r="BJ297" s="19" t="s">
        <v>80</v>
      </c>
      <c r="BK297" s="227">
        <f>ROUND(I297*H297,2)</f>
        <v>0</v>
      </c>
      <c r="BL297" s="19" t="s">
        <v>286</v>
      </c>
      <c r="BM297" s="226" t="s">
        <v>7698</v>
      </c>
    </row>
    <row r="298" s="2" customFormat="1">
      <c r="A298" s="40"/>
      <c r="B298" s="41"/>
      <c r="C298" s="42"/>
      <c r="D298" s="228" t="s">
        <v>189</v>
      </c>
      <c r="E298" s="42"/>
      <c r="F298" s="229" t="s">
        <v>7478</v>
      </c>
      <c r="G298" s="42"/>
      <c r="H298" s="42"/>
      <c r="I298" s="230"/>
      <c r="J298" s="42"/>
      <c r="K298" s="42"/>
      <c r="L298" s="46"/>
      <c r="M298" s="231"/>
      <c r="N298" s="232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189</v>
      </c>
      <c r="AU298" s="19" t="s">
        <v>80</v>
      </c>
    </row>
    <row r="299" s="2" customFormat="1" ht="16.5" customHeight="1">
      <c r="A299" s="40"/>
      <c r="B299" s="41"/>
      <c r="C299" s="215" t="s">
        <v>1492</v>
      </c>
      <c r="D299" s="215" t="s">
        <v>182</v>
      </c>
      <c r="E299" s="216" t="s">
        <v>7259</v>
      </c>
      <c r="F299" s="217" t="s">
        <v>7699</v>
      </c>
      <c r="G299" s="218" t="s">
        <v>19</v>
      </c>
      <c r="H299" s="219">
        <v>0</v>
      </c>
      <c r="I299" s="220"/>
      <c r="J299" s="221">
        <f>ROUND(I299*H299,2)</f>
        <v>0</v>
      </c>
      <c r="K299" s="217" t="s">
        <v>19</v>
      </c>
      <c r="L299" s="46"/>
      <c r="M299" s="222" t="s">
        <v>19</v>
      </c>
      <c r="N299" s="223" t="s">
        <v>43</v>
      </c>
      <c r="O299" s="86"/>
      <c r="P299" s="224">
        <f>O299*H299</f>
        <v>0</v>
      </c>
      <c r="Q299" s="224">
        <v>0</v>
      </c>
      <c r="R299" s="224">
        <f>Q299*H299</f>
        <v>0</v>
      </c>
      <c r="S299" s="224">
        <v>0</v>
      </c>
      <c r="T299" s="225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26" t="s">
        <v>286</v>
      </c>
      <c r="AT299" s="226" t="s">
        <v>182</v>
      </c>
      <c r="AU299" s="226" t="s">
        <v>80</v>
      </c>
      <c r="AY299" s="19" t="s">
        <v>180</v>
      </c>
      <c r="BE299" s="227">
        <f>IF(N299="základní",J299,0)</f>
        <v>0</v>
      </c>
      <c r="BF299" s="227">
        <f>IF(N299="snížená",J299,0)</f>
        <v>0</v>
      </c>
      <c r="BG299" s="227">
        <f>IF(N299="zákl. přenesená",J299,0)</f>
        <v>0</v>
      </c>
      <c r="BH299" s="227">
        <f>IF(N299="sníž. přenesená",J299,0)</f>
        <v>0</v>
      </c>
      <c r="BI299" s="227">
        <f>IF(N299="nulová",J299,0)</f>
        <v>0</v>
      </c>
      <c r="BJ299" s="19" t="s">
        <v>80</v>
      </c>
      <c r="BK299" s="227">
        <f>ROUND(I299*H299,2)</f>
        <v>0</v>
      </c>
      <c r="BL299" s="19" t="s">
        <v>286</v>
      </c>
      <c r="BM299" s="226" t="s">
        <v>7700</v>
      </c>
    </row>
    <row r="300" s="2" customFormat="1">
      <c r="A300" s="40"/>
      <c r="B300" s="41"/>
      <c r="C300" s="42"/>
      <c r="D300" s="228" t="s">
        <v>189</v>
      </c>
      <c r="E300" s="42"/>
      <c r="F300" s="229" t="s">
        <v>7699</v>
      </c>
      <c r="G300" s="42"/>
      <c r="H300" s="42"/>
      <c r="I300" s="230"/>
      <c r="J300" s="42"/>
      <c r="K300" s="42"/>
      <c r="L300" s="46"/>
      <c r="M300" s="231"/>
      <c r="N300" s="232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189</v>
      </c>
      <c r="AU300" s="19" t="s">
        <v>80</v>
      </c>
    </row>
    <row r="301" s="12" customFormat="1" ht="25.92" customHeight="1">
      <c r="A301" s="12"/>
      <c r="B301" s="199"/>
      <c r="C301" s="200"/>
      <c r="D301" s="201" t="s">
        <v>71</v>
      </c>
      <c r="E301" s="202" t="s">
        <v>6448</v>
      </c>
      <c r="F301" s="202" t="s">
        <v>7701</v>
      </c>
      <c r="G301" s="200"/>
      <c r="H301" s="200"/>
      <c r="I301" s="203"/>
      <c r="J301" s="204">
        <f>BK301</f>
        <v>0</v>
      </c>
      <c r="K301" s="200"/>
      <c r="L301" s="205"/>
      <c r="M301" s="206"/>
      <c r="N301" s="207"/>
      <c r="O301" s="207"/>
      <c r="P301" s="208">
        <f>SUM(P302:P324)</f>
        <v>0</v>
      </c>
      <c r="Q301" s="207"/>
      <c r="R301" s="208">
        <f>SUM(R302:R324)</f>
        <v>0</v>
      </c>
      <c r="S301" s="207"/>
      <c r="T301" s="209">
        <f>SUM(T302:T324)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10" t="s">
        <v>80</v>
      </c>
      <c r="AT301" s="211" t="s">
        <v>71</v>
      </c>
      <c r="AU301" s="211" t="s">
        <v>72</v>
      </c>
      <c r="AY301" s="210" t="s">
        <v>180</v>
      </c>
      <c r="BK301" s="212">
        <f>SUM(BK302:BK324)</f>
        <v>0</v>
      </c>
    </row>
    <row r="302" s="2" customFormat="1" ht="16.5" customHeight="1">
      <c r="A302" s="40"/>
      <c r="B302" s="41"/>
      <c r="C302" s="215" t="s">
        <v>1500</v>
      </c>
      <c r="D302" s="215" t="s">
        <v>182</v>
      </c>
      <c r="E302" s="216" t="s">
        <v>7702</v>
      </c>
      <c r="F302" s="217" t="s">
        <v>7683</v>
      </c>
      <c r="G302" s="218" t="s">
        <v>7703</v>
      </c>
      <c r="H302" s="219">
        <v>1</v>
      </c>
      <c r="I302" s="220"/>
      <c r="J302" s="221">
        <f>ROUND(I302*H302,2)</f>
        <v>0</v>
      </c>
      <c r="K302" s="217" t="s">
        <v>19</v>
      </c>
      <c r="L302" s="46"/>
      <c r="M302" s="222" t="s">
        <v>19</v>
      </c>
      <c r="N302" s="223" t="s">
        <v>43</v>
      </c>
      <c r="O302" s="86"/>
      <c r="P302" s="224">
        <f>O302*H302</f>
        <v>0</v>
      </c>
      <c r="Q302" s="224">
        <v>0</v>
      </c>
      <c r="R302" s="224">
        <f>Q302*H302</f>
        <v>0</v>
      </c>
      <c r="S302" s="224">
        <v>0</v>
      </c>
      <c r="T302" s="225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6" t="s">
        <v>286</v>
      </c>
      <c r="AT302" s="226" t="s">
        <v>182</v>
      </c>
      <c r="AU302" s="226" t="s">
        <v>80</v>
      </c>
      <c r="AY302" s="19" t="s">
        <v>180</v>
      </c>
      <c r="BE302" s="227">
        <f>IF(N302="základní",J302,0)</f>
        <v>0</v>
      </c>
      <c r="BF302" s="227">
        <f>IF(N302="snížená",J302,0)</f>
        <v>0</v>
      </c>
      <c r="BG302" s="227">
        <f>IF(N302="zákl. přenesená",J302,0)</f>
        <v>0</v>
      </c>
      <c r="BH302" s="227">
        <f>IF(N302="sníž. přenesená",J302,0)</f>
        <v>0</v>
      </c>
      <c r="BI302" s="227">
        <f>IF(N302="nulová",J302,0)</f>
        <v>0</v>
      </c>
      <c r="BJ302" s="19" t="s">
        <v>80</v>
      </c>
      <c r="BK302" s="227">
        <f>ROUND(I302*H302,2)</f>
        <v>0</v>
      </c>
      <c r="BL302" s="19" t="s">
        <v>286</v>
      </c>
      <c r="BM302" s="226" t="s">
        <v>7704</v>
      </c>
    </row>
    <row r="303" s="2" customFormat="1">
      <c r="A303" s="40"/>
      <c r="B303" s="41"/>
      <c r="C303" s="42"/>
      <c r="D303" s="228" t="s">
        <v>189</v>
      </c>
      <c r="E303" s="42"/>
      <c r="F303" s="229" t="s">
        <v>7683</v>
      </c>
      <c r="G303" s="42"/>
      <c r="H303" s="42"/>
      <c r="I303" s="230"/>
      <c r="J303" s="42"/>
      <c r="K303" s="42"/>
      <c r="L303" s="46"/>
      <c r="M303" s="231"/>
      <c r="N303" s="232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189</v>
      </c>
      <c r="AU303" s="19" t="s">
        <v>80</v>
      </c>
    </row>
    <row r="304" s="2" customFormat="1" ht="16.5" customHeight="1">
      <c r="A304" s="40"/>
      <c r="B304" s="41"/>
      <c r="C304" s="215" t="s">
        <v>1506</v>
      </c>
      <c r="D304" s="215" t="s">
        <v>182</v>
      </c>
      <c r="E304" s="216" t="s">
        <v>7705</v>
      </c>
      <c r="F304" s="217" t="s">
        <v>7686</v>
      </c>
      <c r="G304" s="218" t="s">
        <v>387</v>
      </c>
      <c r="H304" s="219">
        <v>1</v>
      </c>
      <c r="I304" s="220"/>
      <c r="J304" s="221">
        <f>ROUND(I304*H304,2)</f>
        <v>0</v>
      </c>
      <c r="K304" s="217" t="s">
        <v>19</v>
      </c>
      <c r="L304" s="46"/>
      <c r="M304" s="222" t="s">
        <v>19</v>
      </c>
      <c r="N304" s="223" t="s">
        <v>43</v>
      </c>
      <c r="O304" s="86"/>
      <c r="P304" s="224">
        <f>O304*H304</f>
        <v>0</v>
      </c>
      <c r="Q304" s="224">
        <v>0</v>
      </c>
      <c r="R304" s="224">
        <f>Q304*H304</f>
        <v>0</v>
      </c>
      <c r="S304" s="224">
        <v>0</v>
      </c>
      <c r="T304" s="225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6" t="s">
        <v>286</v>
      </c>
      <c r="AT304" s="226" t="s">
        <v>182</v>
      </c>
      <c r="AU304" s="226" t="s">
        <v>80</v>
      </c>
      <c r="AY304" s="19" t="s">
        <v>180</v>
      </c>
      <c r="BE304" s="227">
        <f>IF(N304="základní",J304,0)</f>
        <v>0</v>
      </c>
      <c r="BF304" s="227">
        <f>IF(N304="snížená",J304,0)</f>
        <v>0</v>
      </c>
      <c r="BG304" s="227">
        <f>IF(N304="zákl. přenesená",J304,0)</f>
        <v>0</v>
      </c>
      <c r="BH304" s="227">
        <f>IF(N304="sníž. přenesená",J304,0)</f>
        <v>0</v>
      </c>
      <c r="BI304" s="227">
        <f>IF(N304="nulová",J304,0)</f>
        <v>0</v>
      </c>
      <c r="BJ304" s="19" t="s">
        <v>80</v>
      </c>
      <c r="BK304" s="227">
        <f>ROUND(I304*H304,2)</f>
        <v>0</v>
      </c>
      <c r="BL304" s="19" t="s">
        <v>286</v>
      </c>
      <c r="BM304" s="226" t="s">
        <v>7706</v>
      </c>
    </row>
    <row r="305" s="2" customFormat="1">
      <c r="A305" s="40"/>
      <c r="B305" s="41"/>
      <c r="C305" s="42"/>
      <c r="D305" s="228" t="s">
        <v>189</v>
      </c>
      <c r="E305" s="42"/>
      <c r="F305" s="229" t="s">
        <v>7686</v>
      </c>
      <c r="G305" s="42"/>
      <c r="H305" s="42"/>
      <c r="I305" s="230"/>
      <c r="J305" s="42"/>
      <c r="K305" s="42"/>
      <c r="L305" s="46"/>
      <c r="M305" s="231"/>
      <c r="N305" s="232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189</v>
      </c>
      <c r="AU305" s="19" t="s">
        <v>80</v>
      </c>
    </row>
    <row r="306" s="2" customFormat="1" ht="16.5" customHeight="1">
      <c r="A306" s="40"/>
      <c r="B306" s="41"/>
      <c r="C306" s="215" t="s">
        <v>1512</v>
      </c>
      <c r="D306" s="215" t="s">
        <v>182</v>
      </c>
      <c r="E306" s="216" t="s">
        <v>7707</v>
      </c>
      <c r="F306" s="217" t="s">
        <v>7689</v>
      </c>
      <c r="G306" s="218" t="s">
        <v>7690</v>
      </c>
      <c r="H306" s="219">
        <v>1</v>
      </c>
      <c r="I306" s="220"/>
      <c r="J306" s="221">
        <f>ROUND(I306*H306,2)</f>
        <v>0</v>
      </c>
      <c r="K306" s="217" t="s">
        <v>19</v>
      </c>
      <c r="L306" s="46"/>
      <c r="M306" s="222" t="s">
        <v>19</v>
      </c>
      <c r="N306" s="223" t="s">
        <v>43</v>
      </c>
      <c r="O306" s="86"/>
      <c r="P306" s="224">
        <f>O306*H306</f>
        <v>0</v>
      </c>
      <c r="Q306" s="224">
        <v>0</v>
      </c>
      <c r="R306" s="224">
        <f>Q306*H306</f>
        <v>0</v>
      </c>
      <c r="S306" s="224">
        <v>0</v>
      </c>
      <c r="T306" s="225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6" t="s">
        <v>286</v>
      </c>
      <c r="AT306" s="226" t="s">
        <v>182</v>
      </c>
      <c r="AU306" s="226" t="s">
        <v>80</v>
      </c>
      <c r="AY306" s="19" t="s">
        <v>180</v>
      </c>
      <c r="BE306" s="227">
        <f>IF(N306="základní",J306,0)</f>
        <v>0</v>
      </c>
      <c r="BF306" s="227">
        <f>IF(N306="snížená",J306,0)</f>
        <v>0</v>
      </c>
      <c r="BG306" s="227">
        <f>IF(N306="zákl. přenesená",J306,0)</f>
        <v>0</v>
      </c>
      <c r="BH306" s="227">
        <f>IF(N306="sníž. přenesená",J306,0)</f>
        <v>0</v>
      </c>
      <c r="BI306" s="227">
        <f>IF(N306="nulová",J306,0)</f>
        <v>0</v>
      </c>
      <c r="BJ306" s="19" t="s">
        <v>80</v>
      </c>
      <c r="BK306" s="227">
        <f>ROUND(I306*H306,2)</f>
        <v>0</v>
      </c>
      <c r="BL306" s="19" t="s">
        <v>286</v>
      </c>
      <c r="BM306" s="226" t="s">
        <v>7708</v>
      </c>
    </row>
    <row r="307" s="2" customFormat="1">
      <c r="A307" s="40"/>
      <c r="B307" s="41"/>
      <c r="C307" s="42"/>
      <c r="D307" s="228" t="s">
        <v>189</v>
      </c>
      <c r="E307" s="42"/>
      <c r="F307" s="229" t="s">
        <v>7689</v>
      </c>
      <c r="G307" s="42"/>
      <c r="H307" s="42"/>
      <c r="I307" s="230"/>
      <c r="J307" s="42"/>
      <c r="K307" s="42"/>
      <c r="L307" s="46"/>
      <c r="M307" s="231"/>
      <c r="N307" s="232"/>
      <c r="O307" s="86"/>
      <c r="P307" s="86"/>
      <c r="Q307" s="86"/>
      <c r="R307" s="86"/>
      <c r="S307" s="86"/>
      <c r="T307" s="87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T307" s="19" t="s">
        <v>189</v>
      </c>
      <c r="AU307" s="19" t="s">
        <v>80</v>
      </c>
    </row>
    <row r="308" s="2" customFormat="1" ht="16.5" customHeight="1">
      <c r="A308" s="40"/>
      <c r="B308" s="41"/>
      <c r="C308" s="215" t="s">
        <v>1529</v>
      </c>
      <c r="D308" s="215" t="s">
        <v>182</v>
      </c>
      <c r="E308" s="216" t="s">
        <v>7709</v>
      </c>
      <c r="F308" s="217" t="s">
        <v>7692</v>
      </c>
      <c r="G308" s="218" t="s">
        <v>387</v>
      </c>
      <c r="H308" s="219">
        <v>0</v>
      </c>
      <c r="I308" s="220"/>
      <c r="J308" s="221">
        <f>ROUND(I308*H308,2)</f>
        <v>0</v>
      </c>
      <c r="K308" s="217" t="s">
        <v>19</v>
      </c>
      <c r="L308" s="46"/>
      <c r="M308" s="222" t="s">
        <v>19</v>
      </c>
      <c r="N308" s="223" t="s">
        <v>43</v>
      </c>
      <c r="O308" s="86"/>
      <c r="P308" s="224">
        <f>O308*H308</f>
        <v>0</v>
      </c>
      <c r="Q308" s="224">
        <v>0</v>
      </c>
      <c r="R308" s="224">
        <f>Q308*H308</f>
        <v>0</v>
      </c>
      <c r="S308" s="224">
        <v>0</v>
      </c>
      <c r="T308" s="225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6" t="s">
        <v>286</v>
      </c>
      <c r="AT308" s="226" t="s">
        <v>182</v>
      </c>
      <c r="AU308" s="226" t="s">
        <v>80</v>
      </c>
      <c r="AY308" s="19" t="s">
        <v>180</v>
      </c>
      <c r="BE308" s="227">
        <f>IF(N308="základní",J308,0)</f>
        <v>0</v>
      </c>
      <c r="BF308" s="227">
        <f>IF(N308="snížená",J308,0)</f>
        <v>0</v>
      </c>
      <c r="BG308" s="227">
        <f>IF(N308="zákl. přenesená",J308,0)</f>
        <v>0</v>
      </c>
      <c r="BH308" s="227">
        <f>IF(N308="sníž. přenesená",J308,0)</f>
        <v>0</v>
      </c>
      <c r="BI308" s="227">
        <f>IF(N308="nulová",J308,0)</f>
        <v>0</v>
      </c>
      <c r="BJ308" s="19" t="s">
        <v>80</v>
      </c>
      <c r="BK308" s="227">
        <f>ROUND(I308*H308,2)</f>
        <v>0</v>
      </c>
      <c r="BL308" s="19" t="s">
        <v>286</v>
      </c>
      <c r="BM308" s="226" t="s">
        <v>7710</v>
      </c>
    </row>
    <row r="309" s="2" customFormat="1">
      <c r="A309" s="40"/>
      <c r="B309" s="41"/>
      <c r="C309" s="42"/>
      <c r="D309" s="228" t="s">
        <v>189</v>
      </c>
      <c r="E309" s="42"/>
      <c r="F309" s="229" t="s">
        <v>7692</v>
      </c>
      <c r="G309" s="42"/>
      <c r="H309" s="42"/>
      <c r="I309" s="230"/>
      <c r="J309" s="42"/>
      <c r="K309" s="42"/>
      <c r="L309" s="46"/>
      <c r="M309" s="231"/>
      <c r="N309" s="232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189</v>
      </c>
      <c r="AU309" s="19" t="s">
        <v>80</v>
      </c>
    </row>
    <row r="310" s="2" customFormat="1" ht="16.5" customHeight="1">
      <c r="A310" s="40"/>
      <c r="B310" s="41"/>
      <c r="C310" s="215" t="s">
        <v>1539</v>
      </c>
      <c r="D310" s="215" t="s">
        <v>182</v>
      </c>
      <c r="E310" s="216" t="s">
        <v>7711</v>
      </c>
      <c r="F310" s="217" t="s">
        <v>7694</v>
      </c>
      <c r="G310" s="218" t="s">
        <v>3685</v>
      </c>
      <c r="H310" s="219">
        <v>1</v>
      </c>
      <c r="I310" s="220"/>
      <c r="J310" s="221">
        <f>ROUND(I310*H310,2)</f>
        <v>0</v>
      </c>
      <c r="K310" s="217" t="s">
        <v>19</v>
      </c>
      <c r="L310" s="46"/>
      <c r="M310" s="222" t="s">
        <v>19</v>
      </c>
      <c r="N310" s="223" t="s">
        <v>43</v>
      </c>
      <c r="O310" s="86"/>
      <c r="P310" s="224">
        <f>O310*H310</f>
        <v>0</v>
      </c>
      <c r="Q310" s="224">
        <v>0</v>
      </c>
      <c r="R310" s="224">
        <f>Q310*H310</f>
        <v>0</v>
      </c>
      <c r="S310" s="224">
        <v>0</v>
      </c>
      <c r="T310" s="225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6" t="s">
        <v>286</v>
      </c>
      <c r="AT310" s="226" t="s">
        <v>182</v>
      </c>
      <c r="AU310" s="226" t="s">
        <v>80</v>
      </c>
      <c r="AY310" s="19" t="s">
        <v>180</v>
      </c>
      <c r="BE310" s="227">
        <f>IF(N310="základní",J310,0)</f>
        <v>0</v>
      </c>
      <c r="BF310" s="227">
        <f>IF(N310="snížená",J310,0)</f>
        <v>0</v>
      </c>
      <c r="BG310" s="227">
        <f>IF(N310="zákl. přenesená",J310,0)</f>
        <v>0</v>
      </c>
      <c r="BH310" s="227">
        <f>IF(N310="sníž. přenesená",J310,0)</f>
        <v>0</v>
      </c>
      <c r="BI310" s="227">
        <f>IF(N310="nulová",J310,0)</f>
        <v>0</v>
      </c>
      <c r="BJ310" s="19" t="s">
        <v>80</v>
      </c>
      <c r="BK310" s="227">
        <f>ROUND(I310*H310,2)</f>
        <v>0</v>
      </c>
      <c r="BL310" s="19" t="s">
        <v>286</v>
      </c>
      <c r="BM310" s="226" t="s">
        <v>7712</v>
      </c>
    </row>
    <row r="311" s="2" customFormat="1">
      <c r="A311" s="40"/>
      <c r="B311" s="41"/>
      <c r="C311" s="42"/>
      <c r="D311" s="228" t="s">
        <v>189</v>
      </c>
      <c r="E311" s="42"/>
      <c r="F311" s="229" t="s">
        <v>7694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189</v>
      </c>
      <c r="AU311" s="19" t="s">
        <v>80</v>
      </c>
    </row>
    <row r="312" s="2" customFormat="1" ht="16.5" customHeight="1">
      <c r="A312" s="40"/>
      <c r="B312" s="41"/>
      <c r="C312" s="215" t="s">
        <v>1548</v>
      </c>
      <c r="D312" s="215" t="s">
        <v>182</v>
      </c>
      <c r="E312" s="216" t="s">
        <v>7713</v>
      </c>
      <c r="F312" s="217" t="s">
        <v>7696</v>
      </c>
      <c r="G312" s="218" t="s">
        <v>3685</v>
      </c>
      <c r="H312" s="219">
        <v>1</v>
      </c>
      <c r="I312" s="220"/>
      <c r="J312" s="221">
        <f>ROUND(I312*H312,2)</f>
        <v>0</v>
      </c>
      <c r="K312" s="217" t="s">
        <v>19</v>
      </c>
      <c r="L312" s="46"/>
      <c r="M312" s="222" t="s">
        <v>19</v>
      </c>
      <c r="N312" s="223" t="s">
        <v>43</v>
      </c>
      <c r="O312" s="86"/>
      <c r="P312" s="224">
        <f>O312*H312</f>
        <v>0</v>
      </c>
      <c r="Q312" s="224">
        <v>0</v>
      </c>
      <c r="R312" s="224">
        <f>Q312*H312</f>
        <v>0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286</v>
      </c>
      <c r="AT312" s="226" t="s">
        <v>182</v>
      </c>
      <c r="AU312" s="226" t="s">
        <v>80</v>
      </c>
      <c r="AY312" s="19" t="s">
        <v>180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80</v>
      </c>
      <c r="BK312" s="227">
        <f>ROUND(I312*H312,2)</f>
        <v>0</v>
      </c>
      <c r="BL312" s="19" t="s">
        <v>286</v>
      </c>
      <c r="BM312" s="226" t="s">
        <v>7714</v>
      </c>
    </row>
    <row r="313" s="2" customFormat="1">
      <c r="A313" s="40"/>
      <c r="B313" s="41"/>
      <c r="C313" s="42"/>
      <c r="D313" s="228" t="s">
        <v>189</v>
      </c>
      <c r="E313" s="42"/>
      <c r="F313" s="229" t="s">
        <v>7696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189</v>
      </c>
      <c r="AU313" s="19" t="s">
        <v>80</v>
      </c>
    </row>
    <row r="314" s="2" customFormat="1" ht="16.5" customHeight="1">
      <c r="A314" s="40"/>
      <c r="B314" s="41"/>
      <c r="C314" s="215" t="s">
        <v>1555</v>
      </c>
      <c r="D314" s="215" t="s">
        <v>182</v>
      </c>
      <c r="E314" s="216" t="s">
        <v>7715</v>
      </c>
      <c r="F314" s="217" t="s">
        <v>7716</v>
      </c>
      <c r="G314" s="218" t="s">
        <v>387</v>
      </c>
      <c r="H314" s="219">
        <v>1</v>
      </c>
      <c r="I314" s="220"/>
      <c r="J314" s="221">
        <f>ROUND(I314*H314,2)</f>
        <v>0</v>
      </c>
      <c r="K314" s="217" t="s">
        <v>19</v>
      </c>
      <c r="L314" s="46"/>
      <c r="M314" s="222" t="s">
        <v>19</v>
      </c>
      <c r="N314" s="223" t="s">
        <v>43</v>
      </c>
      <c r="O314" s="86"/>
      <c r="P314" s="224">
        <f>O314*H314</f>
        <v>0</v>
      </c>
      <c r="Q314" s="224">
        <v>0</v>
      </c>
      <c r="R314" s="224">
        <f>Q314*H314</f>
        <v>0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286</v>
      </c>
      <c r="AT314" s="226" t="s">
        <v>182</v>
      </c>
      <c r="AU314" s="226" t="s">
        <v>80</v>
      </c>
      <c r="AY314" s="19" t="s">
        <v>180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286</v>
      </c>
      <c r="BM314" s="226" t="s">
        <v>7717</v>
      </c>
    </row>
    <row r="315" s="2" customFormat="1">
      <c r="A315" s="40"/>
      <c r="B315" s="41"/>
      <c r="C315" s="42"/>
      <c r="D315" s="228" t="s">
        <v>189</v>
      </c>
      <c r="E315" s="42"/>
      <c r="F315" s="229" t="s">
        <v>7718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189</v>
      </c>
      <c r="AU315" s="19" t="s">
        <v>80</v>
      </c>
    </row>
    <row r="316" s="2" customFormat="1" ht="16.5" customHeight="1">
      <c r="A316" s="40"/>
      <c r="B316" s="41"/>
      <c r="C316" s="215" t="s">
        <v>1564</v>
      </c>
      <c r="D316" s="215" t="s">
        <v>182</v>
      </c>
      <c r="E316" s="216" t="s">
        <v>7719</v>
      </c>
      <c r="F316" s="217" t="s">
        <v>7720</v>
      </c>
      <c r="G316" s="218" t="s">
        <v>387</v>
      </c>
      <c r="H316" s="219">
        <v>1</v>
      </c>
      <c r="I316" s="220"/>
      <c r="J316" s="221">
        <f>ROUND(I316*H316,2)</f>
        <v>0</v>
      </c>
      <c r="K316" s="217" t="s">
        <v>19</v>
      </c>
      <c r="L316" s="46"/>
      <c r="M316" s="222" t="s">
        <v>19</v>
      </c>
      <c r="N316" s="223" t="s">
        <v>43</v>
      </c>
      <c r="O316" s="86"/>
      <c r="P316" s="224">
        <f>O316*H316</f>
        <v>0</v>
      </c>
      <c r="Q316" s="224">
        <v>0</v>
      </c>
      <c r="R316" s="224">
        <f>Q316*H316</f>
        <v>0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286</v>
      </c>
      <c r="AT316" s="226" t="s">
        <v>182</v>
      </c>
      <c r="AU316" s="226" t="s">
        <v>80</v>
      </c>
      <c r="AY316" s="19" t="s">
        <v>180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286</v>
      </c>
      <c r="BM316" s="226" t="s">
        <v>7721</v>
      </c>
    </row>
    <row r="317" s="2" customFormat="1">
      <c r="A317" s="40"/>
      <c r="B317" s="41"/>
      <c r="C317" s="42"/>
      <c r="D317" s="228" t="s">
        <v>189</v>
      </c>
      <c r="E317" s="42"/>
      <c r="F317" s="229" t="s">
        <v>7722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189</v>
      </c>
      <c r="AU317" s="19" t="s">
        <v>80</v>
      </c>
    </row>
    <row r="318" s="2" customFormat="1" ht="16.5" customHeight="1">
      <c r="A318" s="40"/>
      <c r="B318" s="41"/>
      <c r="C318" s="215" t="s">
        <v>1575</v>
      </c>
      <c r="D318" s="215" t="s">
        <v>182</v>
      </c>
      <c r="E318" s="216" t="s">
        <v>7723</v>
      </c>
      <c r="F318" s="217" t="s">
        <v>7724</v>
      </c>
      <c r="G318" s="218" t="s">
        <v>5709</v>
      </c>
      <c r="H318" s="219">
        <v>12</v>
      </c>
      <c r="I318" s="220"/>
      <c r="J318" s="221">
        <f>ROUND(I318*H318,2)</f>
        <v>0</v>
      </c>
      <c r="K318" s="217" t="s">
        <v>19</v>
      </c>
      <c r="L318" s="46"/>
      <c r="M318" s="222" t="s">
        <v>19</v>
      </c>
      <c r="N318" s="223" t="s">
        <v>43</v>
      </c>
      <c r="O318" s="86"/>
      <c r="P318" s="224">
        <f>O318*H318</f>
        <v>0</v>
      </c>
      <c r="Q318" s="224">
        <v>0</v>
      </c>
      <c r="R318" s="224">
        <f>Q318*H318</f>
        <v>0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286</v>
      </c>
      <c r="AT318" s="226" t="s">
        <v>182</v>
      </c>
      <c r="AU318" s="226" t="s">
        <v>80</v>
      </c>
      <c r="AY318" s="19" t="s">
        <v>180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286</v>
      </c>
      <c r="BM318" s="226" t="s">
        <v>7725</v>
      </c>
    </row>
    <row r="319" s="2" customFormat="1">
      <c r="A319" s="40"/>
      <c r="B319" s="41"/>
      <c r="C319" s="42"/>
      <c r="D319" s="228" t="s">
        <v>189</v>
      </c>
      <c r="E319" s="42"/>
      <c r="F319" s="229" t="s">
        <v>7724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189</v>
      </c>
      <c r="AU319" s="19" t="s">
        <v>80</v>
      </c>
    </row>
    <row r="320" s="2" customFormat="1" ht="16.5" customHeight="1">
      <c r="A320" s="40"/>
      <c r="B320" s="41"/>
      <c r="C320" s="215" t="s">
        <v>1584</v>
      </c>
      <c r="D320" s="215" t="s">
        <v>182</v>
      </c>
      <c r="E320" s="216" t="s">
        <v>7726</v>
      </c>
      <c r="F320" s="217" t="s">
        <v>7478</v>
      </c>
      <c r="G320" s="218" t="s">
        <v>3685</v>
      </c>
      <c r="H320" s="219">
        <v>1</v>
      </c>
      <c r="I320" s="220"/>
      <c r="J320" s="221">
        <f>ROUND(I320*H320,2)</f>
        <v>0</v>
      </c>
      <c r="K320" s="217" t="s">
        <v>19</v>
      </c>
      <c r="L320" s="46"/>
      <c r="M320" s="222" t="s">
        <v>19</v>
      </c>
      <c r="N320" s="223" t="s">
        <v>43</v>
      </c>
      <c r="O320" s="86"/>
      <c r="P320" s="224">
        <f>O320*H320</f>
        <v>0</v>
      </c>
      <c r="Q320" s="224">
        <v>0</v>
      </c>
      <c r="R320" s="224">
        <f>Q320*H320</f>
        <v>0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286</v>
      </c>
      <c r="AT320" s="226" t="s">
        <v>182</v>
      </c>
      <c r="AU320" s="226" t="s">
        <v>80</v>
      </c>
      <c r="AY320" s="19" t="s">
        <v>180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286</v>
      </c>
      <c r="BM320" s="226" t="s">
        <v>7727</v>
      </c>
    </row>
    <row r="321" s="2" customFormat="1">
      <c r="A321" s="40"/>
      <c r="B321" s="41"/>
      <c r="C321" s="42"/>
      <c r="D321" s="228" t="s">
        <v>189</v>
      </c>
      <c r="E321" s="42"/>
      <c r="F321" s="229" t="s">
        <v>7478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189</v>
      </c>
      <c r="AU321" s="19" t="s">
        <v>80</v>
      </c>
    </row>
    <row r="322" s="2" customFormat="1">
      <c r="A322" s="40"/>
      <c r="B322" s="41"/>
      <c r="C322" s="42"/>
      <c r="D322" s="228" t="s">
        <v>3143</v>
      </c>
      <c r="E322" s="42"/>
      <c r="F322" s="292" t="s">
        <v>7728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3143</v>
      </c>
      <c r="AU322" s="19" t="s">
        <v>80</v>
      </c>
    </row>
    <row r="323" s="2" customFormat="1" ht="16.5" customHeight="1">
      <c r="A323" s="40"/>
      <c r="B323" s="41"/>
      <c r="C323" s="215" t="s">
        <v>1594</v>
      </c>
      <c r="D323" s="215" t="s">
        <v>182</v>
      </c>
      <c r="E323" s="216" t="s">
        <v>7729</v>
      </c>
      <c r="F323" s="217" t="s">
        <v>7730</v>
      </c>
      <c r="G323" s="218" t="s">
        <v>3685</v>
      </c>
      <c r="H323" s="219">
        <v>1</v>
      </c>
      <c r="I323" s="220"/>
      <c r="J323" s="221">
        <f>ROUND(I323*H323,2)</f>
        <v>0</v>
      </c>
      <c r="K323" s="217" t="s">
        <v>19</v>
      </c>
      <c r="L323" s="46"/>
      <c r="M323" s="222" t="s">
        <v>19</v>
      </c>
      <c r="N323" s="223" t="s">
        <v>43</v>
      </c>
      <c r="O323" s="86"/>
      <c r="P323" s="224">
        <f>O323*H323</f>
        <v>0</v>
      </c>
      <c r="Q323" s="224">
        <v>0</v>
      </c>
      <c r="R323" s="224">
        <f>Q323*H323</f>
        <v>0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286</v>
      </c>
      <c r="AT323" s="226" t="s">
        <v>182</v>
      </c>
      <c r="AU323" s="226" t="s">
        <v>80</v>
      </c>
      <c r="AY323" s="19" t="s">
        <v>180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286</v>
      </c>
      <c r="BM323" s="226" t="s">
        <v>7731</v>
      </c>
    </row>
    <row r="324" s="2" customFormat="1">
      <c r="A324" s="40"/>
      <c r="B324" s="41"/>
      <c r="C324" s="42"/>
      <c r="D324" s="228" t="s">
        <v>189</v>
      </c>
      <c r="E324" s="42"/>
      <c r="F324" s="229" t="s">
        <v>7730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189</v>
      </c>
      <c r="AU324" s="19" t="s">
        <v>80</v>
      </c>
    </row>
    <row r="325" s="12" customFormat="1" ht="25.92" customHeight="1">
      <c r="A325" s="12"/>
      <c r="B325" s="199"/>
      <c r="C325" s="200"/>
      <c r="D325" s="201" t="s">
        <v>71</v>
      </c>
      <c r="E325" s="202" t="s">
        <v>6462</v>
      </c>
      <c r="F325" s="202" t="s">
        <v>7732</v>
      </c>
      <c r="G325" s="200"/>
      <c r="H325" s="200"/>
      <c r="I325" s="203"/>
      <c r="J325" s="204">
        <f>BK325</f>
        <v>0</v>
      </c>
      <c r="K325" s="200"/>
      <c r="L325" s="205"/>
      <c r="M325" s="206"/>
      <c r="N325" s="207"/>
      <c r="O325" s="207"/>
      <c r="P325" s="208">
        <f>SUM(P326:P348)</f>
        <v>0</v>
      </c>
      <c r="Q325" s="207"/>
      <c r="R325" s="208">
        <f>SUM(R326:R348)</f>
        <v>0</v>
      </c>
      <c r="S325" s="207"/>
      <c r="T325" s="209">
        <f>SUM(T326:T348)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10" t="s">
        <v>80</v>
      </c>
      <c r="AT325" s="211" t="s">
        <v>71</v>
      </c>
      <c r="AU325" s="211" t="s">
        <v>72</v>
      </c>
      <c r="AY325" s="210" t="s">
        <v>180</v>
      </c>
      <c r="BK325" s="212">
        <f>SUM(BK326:BK348)</f>
        <v>0</v>
      </c>
    </row>
    <row r="326" s="2" customFormat="1" ht="16.5" customHeight="1">
      <c r="A326" s="40"/>
      <c r="B326" s="41"/>
      <c r="C326" s="215" t="s">
        <v>1604</v>
      </c>
      <c r="D326" s="215" t="s">
        <v>182</v>
      </c>
      <c r="E326" s="216" t="s">
        <v>7702</v>
      </c>
      <c r="F326" s="217" t="s">
        <v>7683</v>
      </c>
      <c r="G326" s="218" t="s">
        <v>7703</v>
      </c>
      <c r="H326" s="219">
        <v>0.5</v>
      </c>
      <c r="I326" s="220"/>
      <c r="J326" s="221">
        <f>ROUND(I326*H326,2)</f>
        <v>0</v>
      </c>
      <c r="K326" s="217" t="s">
        <v>19</v>
      </c>
      <c r="L326" s="46"/>
      <c r="M326" s="222" t="s">
        <v>19</v>
      </c>
      <c r="N326" s="223" t="s">
        <v>43</v>
      </c>
      <c r="O326" s="86"/>
      <c r="P326" s="224">
        <f>O326*H326</f>
        <v>0</v>
      </c>
      <c r="Q326" s="224">
        <v>0</v>
      </c>
      <c r="R326" s="224">
        <f>Q326*H326</f>
        <v>0</v>
      </c>
      <c r="S326" s="224">
        <v>0</v>
      </c>
      <c r="T326" s="225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6" t="s">
        <v>286</v>
      </c>
      <c r="AT326" s="226" t="s">
        <v>182</v>
      </c>
      <c r="AU326" s="226" t="s">
        <v>80</v>
      </c>
      <c r="AY326" s="19" t="s">
        <v>180</v>
      </c>
      <c r="BE326" s="227">
        <f>IF(N326="základní",J326,0)</f>
        <v>0</v>
      </c>
      <c r="BF326" s="227">
        <f>IF(N326="snížená",J326,0)</f>
        <v>0</v>
      </c>
      <c r="BG326" s="227">
        <f>IF(N326="zákl. přenesená",J326,0)</f>
        <v>0</v>
      </c>
      <c r="BH326" s="227">
        <f>IF(N326="sníž. přenesená",J326,0)</f>
        <v>0</v>
      </c>
      <c r="BI326" s="227">
        <f>IF(N326="nulová",J326,0)</f>
        <v>0</v>
      </c>
      <c r="BJ326" s="19" t="s">
        <v>80</v>
      </c>
      <c r="BK326" s="227">
        <f>ROUND(I326*H326,2)</f>
        <v>0</v>
      </c>
      <c r="BL326" s="19" t="s">
        <v>286</v>
      </c>
      <c r="BM326" s="226" t="s">
        <v>7733</v>
      </c>
    </row>
    <row r="327" s="2" customFormat="1">
      <c r="A327" s="40"/>
      <c r="B327" s="41"/>
      <c r="C327" s="42"/>
      <c r="D327" s="228" t="s">
        <v>189</v>
      </c>
      <c r="E327" s="42"/>
      <c r="F327" s="229" t="s">
        <v>7683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189</v>
      </c>
      <c r="AU327" s="19" t="s">
        <v>80</v>
      </c>
    </row>
    <row r="328" s="2" customFormat="1" ht="16.5" customHeight="1">
      <c r="A328" s="40"/>
      <c r="B328" s="41"/>
      <c r="C328" s="215" t="s">
        <v>1611</v>
      </c>
      <c r="D328" s="215" t="s">
        <v>182</v>
      </c>
      <c r="E328" s="216" t="s">
        <v>7705</v>
      </c>
      <c r="F328" s="217" t="s">
        <v>7686</v>
      </c>
      <c r="G328" s="218" t="s">
        <v>387</v>
      </c>
      <c r="H328" s="219">
        <v>1</v>
      </c>
      <c r="I328" s="220"/>
      <c r="J328" s="221">
        <f>ROUND(I328*H328,2)</f>
        <v>0</v>
      </c>
      <c r="K328" s="217" t="s">
        <v>19</v>
      </c>
      <c r="L328" s="46"/>
      <c r="M328" s="222" t="s">
        <v>19</v>
      </c>
      <c r="N328" s="223" t="s">
        <v>43</v>
      </c>
      <c r="O328" s="86"/>
      <c r="P328" s="224">
        <f>O328*H328</f>
        <v>0</v>
      </c>
      <c r="Q328" s="224">
        <v>0</v>
      </c>
      <c r="R328" s="224">
        <f>Q328*H328</f>
        <v>0</v>
      </c>
      <c r="S328" s="224">
        <v>0</v>
      </c>
      <c r="T328" s="225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6" t="s">
        <v>286</v>
      </c>
      <c r="AT328" s="226" t="s">
        <v>182</v>
      </c>
      <c r="AU328" s="226" t="s">
        <v>80</v>
      </c>
      <c r="AY328" s="19" t="s">
        <v>180</v>
      </c>
      <c r="BE328" s="227">
        <f>IF(N328="základní",J328,0)</f>
        <v>0</v>
      </c>
      <c r="BF328" s="227">
        <f>IF(N328="snížená",J328,0)</f>
        <v>0</v>
      </c>
      <c r="BG328" s="227">
        <f>IF(N328="zákl. přenesená",J328,0)</f>
        <v>0</v>
      </c>
      <c r="BH328" s="227">
        <f>IF(N328="sníž. přenesená",J328,0)</f>
        <v>0</v>
      </c>
      <c r="BI328" s="227">
        <f>IF(N328="nulová",J328,0)</f>
        <v>0</v>
      </c>
      <c r="BJ328" s="19" t="s">
        <v>80</v>
      </c>
      <c r="BK328" s="227">
        <f>ROUND(I328*H328,2)</f>
        <v>0</v>
      </c>
      <c r="BL328" s="19" t="s">
        <v>286</v>
      </c>
      <c r="BM328" s="226" t="s">
        <v>7734</v>
      </c>
    </row>
    <row r="329" s="2" customFormat="1">
      <c r="A329" s="40"/>
      <c r="B329" s="41"/>
      <c r="C329" s="42"/>
      <c r="D329" s="228" t="s">
        <v>189</v>
      </c>
      <c r="E329" s="42"/>
      <c r="F329" s="229" t="s">
        <v>7686</v>
      </c>
      <c r="G329" s="42"/>
      <c r="H329" s="42"/>
      <c r="I329" s="230"/>
      <c r="J329" s="42"/>
      <c r="K329" s="42"/>
      <c r="L329" s="46"/>
      <c r="M329" s="231"/>
      <c r="N329" s="232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189</v>
      </c>
      <c r="AU329" s="19" t="s">
        <v>80</v>
      </c>
    </row>
    <row r="330" s="2" customFormat="1" ht="16.5" customHeight="1">
      <c r="A330" s="40"/>
      <c r="B330" s="41"/>
      <c r="C330" s="215" t="s">
        <v>1618</v>
      </c>
      <c r="D330" s="215" t="s">
        <v>182</v>
      </c>
      <c r="E330" s="216" t="s">
        <v>7707</v>
      </c>
      <c r="F330" s="217" t="s">
        <v>7689</v>
      </c>
      <c r="G330" s="218" t="s">
        <v>7690</v>
      </c>
      <c r="H330" s="219">
        <v>1</v>
      </c>
      <c r="I330" s="220"/>
      <c r="J330" s="221">
        <f>ROUND(I330*H330,2)</f>
        <v>0</v>
      </c>
      <c r="K330" s="217" t="s">
        <v>19</v>
      </c>
      <c r="L330" s="46"/>
      <c r="M330" s="222" t="s">
        <v>19</v>
      </c>
      <c r="N330" s="223" t="s">
        <v>43</v>
      </c>
      <c r="O330" s="86"/>
      <c r="P330" s="224">
        <f>O330*H330</f>
        <v>0</v>
      </c>
      <c r="Q330" s="224">
        <v>0</v>
      </c>
      <c r="R330" s="224">
        <f>Q330*H330</f>
        <v>0</v>
      </c>
      <c r="S330" s="224">
        <v>0</v>
      </c>
      <c r="T330" s="225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6" t="s">
        <v>286</v>
      </c>
      <c r="AT330" s="226" t="s">
        <v>182</v>
      </c>
      <c r="AU330" s="226" t="s">
        <v>80</v>
      </c>
      <c r="AY330" s="19" t="s">
        <v>180</v>
      </c>
      <c r="BE330" s="227">
        <f>IF(N330="základní",J330,0)</f>
        <v>0</v>
      </c>
      <c r="BF330" s="227">
        <f>IF(N330="snížená",J330,0)</f>
        <v>0</v>
      </c>
      <c r="BG330" s="227">
        <f>IF(N330="zákl. přenesená",J330,0)</f>
        <v>0</v>
      </c>
      <c r="BH330" s="227">
        <f>IF(N330="sníž. přenesená",J330,0)</f>
        <v>0</v>
      </c>
      <c r="BI330" s="227">
        <f>IF(N330="nulová",J330,0)</f>
        <v>0</v>
      </c>
      <c r="BJ330" s="19" t="s">
        <v>80</v>
      </c>
      <c r="BK330" s="227">
        <f>ROUND(I330*H330,2)</f>
        <v>0</v>
      </c>
      <c r="BL330" s="19" t="s">
        <v>286</v>
      </c>
      <c r="BM330" s="226" t="s">
        <v>7735</v>
      </c>
    </row>
    <row r="331" s="2" customFormat="1">
      <c r="A331" s="40"/>
      <c r="B331" s="41"/>
      <c r="C331" s="42"/>
      <c r="D331" s="228" t="s">
        <v>189</v>
      </c>
      <c r="E331" s="42"/>
      <c r="F331" s="229" t="s">
        <v>7689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189</v>
      </c>
      <c r="AU331" s="19" t="s">
        <v>80</v>
      </c>
    </row>
    <row r="332" s="2" customFormat="1" ht="16.5" customHeight="1">
      <c r="A332" s="40"/>
      <c r="B332" s="41"/>
      <c r="C332" s="215" t="s">
        <v>1629</v>
      </c>
      <c r="D332" s="215" t="s">
        <v>182</v>
      </c>
      <c r="E332" s="216" t="s">
        <v>7709</v>
      </c>
      <c r="F332" s="217" t="s">
        <v>7692</v>
      </c>
      <c r="G332" s="218" t="s">
        <v>387</v>
      </c>
      <c r="H332" s="219">
        <v>0</v>
      </c>
      <c r="I332" s="220"/>
      <c r="J332" s="221">
        <f>ROUND(I332*H332,2)</f>
        <v>0</v>
      </c>
      <c r="K332" s="217" t="s">
        <v>19</v>
      </c>
      <c r="L332" s="46"/>
      <c r="M332" s="222" t="s">
        <v>19</v>
      </c>
      <c r="N332" s="223" t="s">
        <v>43</v>
      </c>
      <c r="O332" s="86"/>
      <c r="P332" s="224">
        <f>O332*H332</f>
        <v>0</v>
      </c>
      <c r="Q332" s="224">
        <v>0</v>
      </c>
      <c r="R332" s="224">
        <f>Q332*H332</f>
        <v>0</v>
      </c>
      <c r="S332" s="224">
        <v>0</v>
      </c>
      <c r="T332" s="225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6" t="s">
        <v>286</v>
      </c>
      <c r="AT332" s="226" t="s">
        <v>182</v>
      </c>
      <c r="AU332" s="226" t="s">
        <v>80</v>
      </c>
      <c r="AY332" s="19" t="s">
        <v>180</v>
      </c>
      <c r="BE332" s="227">
        <f>IF(N332="základní",J332,0)</f>
        <v>0</v>
      </c>
      <c r="BF332" s="227">
        <f>IF(N332="snížená",J332,0)</f>
        <v>0</v>
      </c>
      <c r="BG332" s="227">
        <f>IF(N332="zákl. přenesená",J332,0)</f>
        <v>0</v>
      </c>
      <c r="BH332" s="227">
        <f>IF(N332="sníž. přenesená",J332,0)</f>
        <v>0</v>
      </c>
      <c r="BI332" s="227">
        <f>IF(N332="nulová",J332,0)</f>
        <v>0</v>
      </c>
      <c r="BJ332" s="19" t="s">
        <v>80</v>
      </c>
      <c r="BK332" s="227">
        <f>ROUND(I332*H332,2)</f>
        <v>0</v>
      </c>
      <c r="BL332" s="19" t="s">
        <v>286</v>
      </c>
      <c r="BM332" s="226" t="s">
        <v>7736</v>
      </c>
    </row>
    <row r="333" s="2" customFormat="1">
      <c r="A333" s="40"/>
      <c r="B333" s="41"/>
      <c r="C333" s="42"/>
      <c r="D333" s="228" t="s">
        <v>189</v>
      </c>
      <c r="E333" s="42"/>
      <c r="F333" s="229" t="s">
        <v>7692</v>
      </c>
      <c r="G333" s="42"/>
      <c r="H333" s="42"/>
      <c r="I333" s="230"/>
      <c r="J333" s="42"/>
      <c r="K333" s="42"/>
      <c r="L333" s="46"/>
      <c r="M333" s="231"/>
      <c r="N333" s="232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189</v>
      </c>
      <c r="AU333" s="19" t="s">
        <v>80</v>
      </c>
    </row>
    <row r="334" s="2" customFormat="1" ht="16.5" customHeight="1">
      <c r="A334" s="40"/>
      <c r="B334" s="41"/>
      <c r="C334" s="215" t="s">
        <v>1639</v>
      </c>
      <c r="D334" s="215" t="s">
        <v>182</v>
      </c>
      <c r="E334" s="216" t="s">
        <v>7711</v>
      </c>
      <c r="F334" s="217" t="s">
        <v>7694</v>
      </c>
      <c r="G334" s="218" t="s">
        <v>3685</v>
      </c>
      <c r="H334" s="219">
        <v>1</v>
      </c>
      <c r="I334" s="220"/>
      <c r="J334" s="221">
        <f>ROUND(I334*H334,2)</f>
        <v>0</v>
      </c>
      <c r="K334" s="217" t="s">
        <v>19</v>
      </c>
      <c r="L334" s="46"/>
      <c r="M334" s="222" t="s">
        <v>19</v>
      </c>
      <c r="N334" s="223" t="s">
        <v>43</v>
      </c>
      <c r="O334" s="86"/>
      <c r="P334" s="224">
        <f>O334*H334</f>
        <v>0</v>
      </c>
      <c r="Q334" s="224">
        <v>0</v>
      </c>
      <c r="R334" s="224">
        <f>Q334*H334</f>
        <v>0</v>
      </c>
      <c r="S334" s="224">
        <v>0</v>
      </c>
      <c r="T334" s="225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6" t="s">
        <v>286</v>
      </c>
      <c r="AT334" s="226" t="s">
        <v>182</v>
      </c>
      <c r="AU334" s="226" t="s">
        <v>80</v>
      </c>
      <c r="AY334" s="19" t="s">
        <v>180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9" t="s">
        <v>80</v>
      </c>
      <c r="BK334" s="227">
        <f>ROUND(I334*H334,2)</f>
        <v>0</v>
      </c>
      <c r="BL334" s="19" t="s">
        <v>286</v>
      </c>
      <c r="BM334" s="226" t="s">
        <v>7737</v>
      </c>
    </row>
    <row r="335" s="2" customFormat="1">
      <c r="A335" s="40"/>
      <c r="B335" s="41"/>
      <c r="C335" s="42"/>
      <c r="D335" s="228" t="s">
        <v>189</v>
      </c>
      <c r="E335" s="42"/>
      <c r="F335" s="229" t="s">
        <v>7694</v>
      </c>
      <c r="G335" s="42"/>
      <c r="H335" s="42"/>
      <c r="I335" s="230"/>
      <c r="J335" s="42"/>
      <c r="K335" s="42"/>
      <c r="L335" s="46"/>
      <c r="M335" s="231"/>
      <c r="N335" s="232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189</v>
      </c>
      <c r="AU335" s="19" t="s">
        <v>80</v>
      </c>
    </row>
    <row r="336" s="2" customFormat="1" ht="16.5" customHeight="1">
      <c r="A336" s="40"/>
      <c r="B336" s="41"/>
      <c r="C336" s="215" t="s">
        <v>1645</v>
      </c>
      <c r="D336" s="215" t="s">
        <v>182</v>
      </c>
      <c r="E336" s="216" t="s">
        <v>7713</v>
      </c>
      <c r="F336" s="217" t="s">
        <v>7696</v>
      </c>
      <c r="G336" s="218" t="s">
        <v>3685</v>
      </c>
      <c r="H336" s="219">
        <v>1</v>
      </c>
      <c r="I336" s="220"/>
      <c r="J336" s="221">
        <f>ROUND(I336*H336,2)</f>
        <v>0</v>
      </c>
      <c r="K336" s="217" t="s">
        <v>19</v>
      </c>
      <c r="L336" s="46"/>
      <c r="M336" s="222" t="s">
        <v>19</v>
      </c>
      <c r="N336" s="223" t="s">
        <v>43</v>
      </c>
      <c r="O336" s="86"/>
      <c r="P336" s="224">
        <f>O336*H336</f>
        <v>0</v>
      </c>
      <c r="Q336" s="224">
        <v>0</v>
      </c>
      <c r="R336" s="224">
        <f>Q336*H336</f>
        <v>0</v>
      </c>
      <c r="S336" s="224">
        <v>0</v>
      </c>
      <c r="T336" s="225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6" t="s">
        <v>286</v>
      </c>
      <c r="AT336" s="226" t="s">
        <v>182</v>
      </c>
      <c r="AU336" s="226" t="s">
        <v>80</v>
      </c>
      <c r="AY336" s="19" t="s">
        <v>180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9" t="s">
        <v>80</v>
      </c>
      <c r="BK336" s="227">
        <f>ROUND(I336*H336,2)</f>
        <v>0</v>
      </c>
      <c r="BL336" s="19" t="s">
        <v>286</v>
      </c>
      <c r="BM336" s="226" t="s">
        <v>7738</v>
      </c>
    </row>
    <row r="337" s="2" customFormat="1">
      <c r="A337" s="40"/>
      <c r="B337" s="41"/>
      <c r="C337" s="42"/>
      <c r="D337" s="228" t="s">
        <v>189</v>
      </c>
      <c r="E337" s="42"/>
      <c r="F337" s="229" t="s">
        <v>7696</v>
      </c>
      <c r="G337" s="42"/>
      <c r="H337" s="42"/>
      <c r="I337" s="230"/>
      <c r="J337" s="42"/>
      <c r="K337" s="42"/>
      <c r="L337" s="46"/>
      <c r="M337" s="231"/>
      <c r="N337" s="232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189</v>
      </c>
      <c r="AU337" s="19" t="s">
        <v>80</v>
      </c>
    </row>
    <row r="338" s="2" customFormat="1" ht="16.5" customHeight="1">
      <c r="A338" s="40"/>
      <c r="B338" s="41"/>
      <c r="C338" s="215" t="s">
        <v>1653</v>
      </c>
      <c r="D338" s="215" t="s">
        <v>182</v>
      </c>
      <c r="E338" s="216" t="s">
        <v>7715</v>
      </c>
      <c r="F338" s="217" t="s">
        <v>7716</v>
      </c>
      <c r="G338" s="218" t="s">
        <v>387</v>
      </c>
      <c r="H338" s="219">
        <v>1</v>
      </c>
      <c r="I338" s="220"/>
      <c r="J338" s="221">
        <f>ROUND(I338*H338,2)</f>
        <v>0</v>
      </c>
      <c r="K338" s="217" t="s">
        <v>19</v>
      </c>
      <c r="L338" s="46"/>
      <c r="M338" s="222" t="s">
        <v>19</v>
      </c>
      <c r="N338" s="223" t="s">
        <v>43</v>
      </c>
      <c r="O338" s="86"/>
      <c r="P338" s="224">
        <f>O338*H338</f>
        <v>0</v>
      </c>
      <c r="Q338" s="224">
        <v>0</v>
      </c>
      <c r="R338" s="224">
        <f>Q338*H338</f>
        <v>0</v>
      </c>
      <c r="S338" s="224">
        <v>0</v>
      </c>
      <c r="T338" s="225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6" t="s">
        <v>286</v>
      </c>
      <c r="AT338" s="226" t="s">
        <v>182</v>
      </c>
      <c r="AU338" s="226" t="s">
        <v>80</v>
      </c>
      <c r="AY338" s="19" t="s">
        <v>180</v>
      </c>
      <c r="BE338" s="227">
        <f>IF(N338="základní",J338,0)</f>
        <v>0</v>
      </c>
      <c r="BF338" s="227">
        <f>IF(N338="snížená",J338,0)</f>
        <v>0</v>
      </c>
      <c r="BG338" s="227">
        <f>IF(N338="zákl. přenesená",J338,0)</f>
        <v>0</v>
      </c>
      <c r="BH338" s="227">
        <f>IF(N338="sníž. přenesená",J338,0)</f>
        <v>0</v>
      </c>
      <c r="BI338" s="227">
        <f>IF(N338="nulová",J338,0)</f>
        <v>0</v>
      </c>
      <c r="BJ338" s="19" t="s">
        <v>80</v>
      </c>
      <c r="BK338" s="227">
        <f>ROUND(I338*H338,2)</f>
        <v>0</v>
      </c>
      <c r="BL338" s="19" t="s">
        <v>286</v>
      </c>
      <c r="BM338" s="226" t="s">
        <v>7739</v>
      </c>
    </row>
    <row r="339" s="2" customFormat="1">
      <c r="A339" s="40"/>
      <c r="B339" s="41"/>
      <c r="C339" s="42"/>
      <c r="D339" s="228" t="s">
        <v>189</v>
      </c>
      <c r="E339" s="42"/>
      <c r="F339" s="229" t="s">
        <v>7718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189</v>
      </c>
      <c r="AU339" s="19" t="s">
        <v>80</v>
      </c>
    </row>
    <row r="340" s="2" customFormat="1" ht="16.5" customHeight="1">
      <c r="A340" s="40"/>
      <c r="B340" s="41"/>
      <c r="C340" s="215" t="s">
        <v>1664</v>
      </c>
      <c r="D340" s="215" t="s">
        <v>182</v>
      </c>
      <c r="E340" s="216" t="s">
        <v>7719</v>
      </c>
      <c r="F340" s="217" t="s">
        <v>7720</v>
      </c>
      <c r="G340" s="218" t="s">
        <v>387</v>
      </c>
      <c r="H340" s="219">
        <v>1</v>
      </c>
      <c r="I340" s="220"/>
      <c r="J340" s="221">
        <f>ROUND(I340*H340,2)</f>
        <v>0</v>
      </c>
      <c r="K340" s="217" t="s">
        <v>19</v>
      </c>
      <c r="L340" s="46"/>
      <c r="M340" s="222" t="s">
        <v>19</v>
      </c>
      <c r="N340" s="223" t="s">
        <v>43</v>
      </c>
      <c r="O340" s="86"/>
      <c r="P340" s="224">
        <f>O340*H340</f>
        <v>0</v>
      </c>
      <c r="Q340" s="224">
        <v>0</v>
      </c>
      <c r="R340" s="224">
        <f>Q340*H340</f>
        <v>0</v>
      </c>
      <c r="S340" s="224">
        <v>0</v>
      </c>
      <c r="T340" s="225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6" t="s">
        <v>286</v>
      </c>
      <c r="AT340" s="226" t="s">
        <v>182</v>
      </c>
      <c r="AU340" s="226" t="s">
        <v>80</v>
      </c>
      <c r="AY340" s="19" t="s">
        <v>180</v>
      </c>
      <c r="BE340" s="227">
        <f>IF(N340="základní",J340,0)</f>
        <v>0</v>
      </c>
      <c r="BF340" s="227">
        <f>IF(N340="snížená",J340,0)</f>
        <v>0</v>
      </c>
      <c r="BG340" s="227">
        <f>IF(N340="zákl. přenesená",J340,0)</f>
        <v>0</v>
      </c>
      <c r="BH340" s="227">
        <f>IF(N340="sníž. přenesená",J340,0)</f>
        <v>0</v>
      </c>
      <c r="BI340" s="227">
        <f>IF(N340="nulová",J340,0)</f>
        <v>0</v>
      </c>
      <c r="BJ340" s="19" t="s">
        <v>80</v>
      </c>
      <c r="BK340" s="227">
        <f>ROUND(I340*H340,2)</f>
        <v>0</v>
      </c>
      <c r="BL340" s="19" t="s">
        <v>286</v>
      </c>
      <c r="BM340" s="226" t="s">
        <v>7740</v>
      </c>
    </row>
    <row r="341" s="2" customFormat="1">
      <c r="A341" s="40"/>
      <c r="B341" s="41"/>
      <c r="C341" s="42"/>
      <c r="D341" s="228" t="s">
        <v>189</v>
      </c>
      <c r="E341" s="42"/>
      <c r="F341" s="229" t="s">
        <v>7722</v>
      </c>
      <c r="G341" s="42"/>
      <c r="H341" s="42"/>
      <c r="I341" s="230"/>
      <c r="J341" s="42"/>
      <c r="K341" s="42"/>
      <c r="L341" s="46"/>
      <c r="M341" s="231"/>
      <c r="N341" s="232"/>
      <c r="O341" s="86"/>
      <c r="P341" s="86"/>
      <c r="Q341" s="86"/>
      <c r="R341" s="86"/>
      <c r="S341" s="86"/>
      <c r="T341" s="87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T341" s="19" t="s">
        <v>189</v>
      </c>
      <c r="AU341" s="19" t="s">
        <v>80</v>
      </c>
    </row>
    <row r="342" s="2" customFormat="1" ht="16.5" customHeight="1">
      <c r="A342" s="40"/>
      <c r="B342" s="41"/>
      <c r="C342" s="215" t="s">
        <v>1674</v>
      </c>
      <c r="D342" s="215" t="s">
        <v>182</v>
      </c>
      <c r="E342" s="216" t="s">
        <v>7723</v>
      </c>
      <c r="F342" s="217" t="s">
        <v>7724</v>
      </c>
      <c r="G342" s="218" t="s">
        <v>5709</v>
      </c>
      <c r="H342" s="219">
        <v>10</v>
      </c>
      <c r="I342" s="220"/>
      <c r="J342" s="221">
        <f>ROUND(I342*H342,2)</f>
        <v>0</v>
      </c>
      <c r="K342" s="217" t="s">
        <v>19</v>
      </c>
      <c r="L342" s="46"/>
      <c r="M342" s="222" t="s">
        <v>19</v>
      </c>
      <c r="N342" s="223" t="s">
        <v>43</v>
      </c>
      <c r="O342" s="86"/>
      <c r="P342" s="224">
        <f>O342*H342</f>
        <v>0</v>
      </c>
      <c r="Q342" s="224">
        <v>0</v>
      </c>
      <c r="R342" s="224">
        <f>Q342*H342</f>
        <v>0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286</v>
      </c>
      <c r="AT342" s="226" t="s">
        <v>182</v>
      </c>
      <c r="AU342" s="226" t="s">
        <v>80</v>
      </c>
      <c r="AY342" s="19" t="s">
        <v>180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80</v>
      </c>
      <c r="BK342" s="227">
        <f>ROUND(I342*H342,2)</f>
        <v>0</v>
      </c>
      <c r="BL342" s="19" t="s">
        <v>286</v>
      </c>
      <c r="BM342" s="226" t="s">
        <v>7741</v>
      </c>
    </row>
    <row r="343" s="2" customFormat="1">
      <c r="A343" s="40"/>
      <c r="B343" s="41"/>
      <c r="C343" s="42"/>
      <c r="D343" s="228" t="s">
        <v>189</v>
      </c>
      <c r="E343" s="42"/>
      <c r="F343" s="229" t="s">
        <v>7724</v>
      </c>
      <c r="G343" s="42"/>
      <c r="H343" s="42"/>
      <c r="I343" s="230"/>
      <c r="J343" s="42"/>
      <c r="K343" s="42"/>
      <c r="L343" s="46"/>
      <c r="M343" s="231"/>
      <c r="N343" s="232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189</v>
      </c>
      <c r="AU343" s="19" t="s">
        <v>80</v>
      </c>
    </row>
    <row r="344" s="2" customFormat="1" ht="16.5" customHeight="1">
      <c r="A344" s="40"/>
      <c r="B344" s="41"/>
      <c r="C344" s="215" t="s">
        <v>1690</v>
      </c>
      <c r="D344" s="215" t="s">
        <v>182</v>
      </c>
      <c r="E344" s="216" t="s">
        <v>7742</v>
      </c>
      <c r="F344" s="217" t="s">
        <v>7478</v>
      </c>
      <c r="G344" s="218" t="s">
        <v>3685</v>
      </c>
      <c r="H344" s="219">
        <v>1</v>
      </c>
      <c r="I344" s="220"/>
      <c r="J344" s="221">
        <f>ROUND(I344*H344,2)</f>
        <v>0</v>
      </c>
      <c r="K344" s="217" t="s">
        <v>19</v>
      </c>
      <c r="L344" s="46"/>
      <c r="M344" s="222" t="s">
        <v>19</v>
      </c>
      <c r="N344" s="223" t="s">
        <v>43</v>
      </c>
      <c r="O344" s="86"/>
      <c r="P344" s="224">
        <f>O344*H344</f>
        <v>0</v>
      </c>
      <c r="Q344" s="224">
        <v>0</v>
      </c>
      <c r="R344" s="224">
        <f>Q344*H344</f>
        <v>0</v>
      </c>
      <c r="S344" s="224">
        <v>0</v>
      </c>
      <c r="T344" s="225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6" t="s">
        <v>286</v>
      </c>
      <c r="AT344" s="226" t="s">
        <v>182</v>
      </c>
      <c r="AU344" s="226" t="s">
        <v>80</v>
      </c>
      <c r="AY344" s="19" t="s">
        <v>180</v>
      </c>
      <c r="BE344" s="227">
        <f>IF(N344="základní",J344,0)</f>
        <v>0</v>
      </c>
      <c r="BF344" s="227">
        <f>IF(N344="snížená",J344,0)</f>
        <v>0</v>
      </c>
      <c r="BG344" s="227">
        <f>IF(N344="zákl. přenesená",J344,0)</f>
        <v>0</v>
      </c>
      <c r="BH344" s="227">
        <f>IF(N344="sníž. přenesená",J344,0)</f>
        <v>0</v>
      </c>
      <c r="BI344" s="227">
        <f>IF(N344="nulová",J344,0)</f>
        <v>0</v>
      </c>
      <c r="BJ344" s="19" t="s">
        <v>80</v>
      </c>
      <c r="BK344" s="227">
        <f>ROUND(I344*H344,2)</f>
        <v>0</v>
      </c>
      <c r="BL344" s="19" t="s">
        <v>286</v>
      </c>
      <c r="BM344" s="226" t="s">
        <v>7743</v>
      </c>
    </row>
    <row r="345" s="2" customFormat="1">
      <c r="A345" s="40"/>
      <c r="B345" s="41"/>
      <c r="C345" s="42"/>
      <c r="D345" s="228" t="s">
        <v>189</v>
      </c>
      <c r="E345" s="42"/>
      <c r="F345" s="229" t="s">
        <v>7478</v>
      </c>
      <c r="G345" s="42"/>
      <c r="H345" s="42"/>
      <c r="I345" s="230"/>
      <c r="J345" s="42"/>
      <c r="K345" s="42"/>
      <c r="L345" s="46"/>
      <c r="M345" s="231"/>
      <c r="N345" s="232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189</v>
      </c>
      <c r="AU345" s="19" t="s">
        <v>80</v>
      </c>
    </row>
    <row r="346" s="2" customFormat="1">
      <c r="A346" s="40"/>
      <c r="B346" s="41"/>
      <c r="C346" s="42"/>
      <c r="D346" s="228" t="s">
        <v>3143</v>
      </c>
      <c r="E346" s="42"/>
      <c r="F346" s="292" t="s">
        <v>7728</v>
      </c>
      <c r="G346" s="42"/>
      <c r="H346" s="42"/>
      <c r="I346" s="230"/>
      <c r="J346" s="42"/>
      <c r="K346" s="42"/>
      <c r="L346" s="46"/>
      <c r="M346" s="231"/>
      <c r="N346" s="232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3143</v>
      </c>
      <c r="AU346" s="19" t="s">
        <v>80</v>
      </c>
    </row>
    <row r="347" s="2" customFormat="1" ht="16.5" customHeight="1">
      <c r="A347" s="40"/>
      <c r="B347" s="41"/>
      <c r="C347" s="215" t="s">
        <v>1703</v>
      </c>
      <c r="D347" s="215" t="s">
        <v>182</v>
      </c>
      <c r="E347" s="216" t="s">
        <v>7729</v>
      </c>
      <c r="F347" s="217" t="s">
        <v>7730</v>
      </c>
      <c r="G347" s="218" t="s">
        <v>3685</v>
      </c>
      <c r="H347" s="219">
        <v>1</v>
      </c>
      <c r="I347" s="220"/>
      <c r="J347" s="221">
        <f>ROUND(I347*H347,2)</f>
        <v>0</v>
      </c>
      <c r="K347" s="217" t="s">
        <v>19</v>
      </c>
      <c r="L347" s="46"/>
      <c r="M347" s="222" t="s">
        <v>19</v>
      </c>
      <c r="N347" s="223" t="s">
        <v>43</v>
      </c>
      <c r="O347" s="86"/>
      <c r="P347" s="224">
        <f>O347*H347</f>
        <v>0</v>
      </c>
      <c r="Q347" s="224">
        <v>0</v>
      </c>
      <c r="R347" s="224">
        <f>Q347*H347</f>
        <v>0</v>
      </c>
      <c r="S347" s="224">
        <v>0</v>
      </c>
      <c r="T347" s="225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6" t="s">
        <v>286</v>
      </c>
      <c r="AT347" s="226" t="s">
        <v>182</v>
      </c>
      <c r="AU347" s="226" t="s">
        <v>80</v>
      </c>
      <c r="AY347" s="19" t="s">
        <v>180</v>
      </c>
      <c r="BE347" s="227">
        <f>IF(N347="základní",J347,0)</f>
        <v>0</v>
      </c>
      <c r="BF347" s="227">
        <f>IF(N347="snížená",J347,0)</f>
        <v>0</v>
      </c>
      <c r="BG347" s="227">
        <f>IF(N347="zákl. přenesená",J347,0)</f>
        <v>0</v>
      </c>
      <c r="BH347" s="227">
        <f>IF(N347="sníž. přenesená",J347,0)</f>
        <v>0</v>
      </c>
      <c r="BI347" s="227">
        <f>IF(N347="nulová",J347,0)</f>
        <v>0</v>
      </c>
      <c r="BJ347" s="19" t="s">
        <v>80</v>
      </c>
      <c r="BK347" s="227">
        <f>ROUND(I347*H347,2)</f>
        <v>0</v>
      </c>
      <c r="BL347" s="19" t="s">
        <v>286</v>
      </c>
      <c r="BM347" s="226" t="s">
        <v>7744</v>
      </c>
    </row>
    <row r="348" s="2" customFormat="1">
      <c r="A348" s="40"/>
      <c r="B348" s="41"/>
      <c r="C348" s="42"/>
      <c r="D348" s="228" t="s">
        <v>189</v>
      </c>
      <c r="E348" s="42"/>
      <c r="F348" s="229" t="s">
        <v>7730</v>
      </c>
      <c r="G348" s="42"/>
      <c r="H348" s="42"/>
      <c r="I348" s="230"/>
      <c r="J348" s="42"/>
      <c r="K348" s="42"/>
      <c r="L348" s="46"/>
      <c r="M348" s="231"/>
      <c r="N348" s="232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189</v>
      </c>
      <c r="AU348" s="19" t="s">
        <v>80</v>
      </c>
    </row>
    <row r="349" s="12" customFormat="1" ht="25.92" customHeight="1">
      <c r="A349" s="12"/>
      <c r="B349" s="199"/>
      <c r="C349" s="200"/>
      <c r="D349" s="201" t="s">
        <v>71</v>
      </c>
      <c r="E349" s="202" t="s">
        <v>6501</v>
      </c>
      <c r="F349" s="202" t="s">
        <v>7745</v>
      </c>
      <c r="G349" s="200"/>
      <c r="H349" s="200"/>
      <c r="I349" s="203"/>
      <c r="J349" s="204">
        <f>BK349</f>
        <v>0</v>
      </c>
      <c r="K349" s="200"/>
      <c r="L349" s="205"/>
      <c r="M349" s="206"/>
      <c r="N349" s="207"/>
      <c r="O349" s="207"/>
      <c r="P349" s="208">
        <f>SUM(P350:P372)</f>
        <v>0</v>
      </c>
      <c r="Q349" s="207"/>
      <c r="R349" s="208">
        <f>SUM(R350:R372)</f>
        <v>0</v>
      </c>
      <c r="S349" s="207"/>
      <c r="T349" s="209">
        <f>SUM(T350:T372)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10" t="s">
        <v>80</v>
      </c>
      <c r="AT349" s="211" t="s">
        <v>71</v>
      </c>
      <c r="AU349" s="211" t="s">
        <v>72</v>
      </c>
      <c r="AY349" s="210" t="s">
        <v>180</v>
      </c>
      <c r="BK349" s="212">
        <f>SUM(BK350:BK372)</f>
        <v>0</v>
      </c>
    </row>
    <row r="350" s="2" customFormat="1" ht="16.5" customHeight="1">
      <c r="A350" s="40"/>
      <c r="B350" s="41"/>
      <c r="C350" s="215" t="s">
        <v>1709</v>
      </c>
      <c r="D350" s="215" t="s">
        <v>182</v>
      </c>
      <c r="E350" s="216" t="s">
        <v>7702</v>
      </c>
      <c r="F350" s="217" t="s">
        <v>7683</v>
      </c>
      <c r="G350" s="218" t="s">
        <v>7703</v>
      </c>
      <c r="H350" s="219">
        <v>0.5</v>
      </c>
      <c r="I350" s="220"/>
      <c r="J350" s="221">
        <f>ROUND(I350*H350,2)</f>
        <v>0</v>
      </c>
      <c r="K350" s="217" t="s">
        <v>19</v>
      </c>
      <c r="L350" s="46"/>
      <c r="M350" s="222" t="s">
        <v>19</v>
      </c>
      <c r="N350" s="223" t="s">
        <v>43</v>
      </c>
      <c r="O350" s="86"/>
      <c r="P350" s="224">
        <f>O350*H350</f>
        <v>0</v>
      </c>
      <c r="Q350" s="224">
        <v>0</v>
      </c>
      <c r="R350" s="224">
        <f>Q350*H350</f>
        <v>0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286</v>
      </c>
      <c r="AT350" s="226" t="s">
        <v>182</v>
      </c>
      <c r="AU350" s="226" t="s">
        <v>80</v>
      </c>
      <c r="AY350" s="19" t="s">
        <v>180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80</v>
      </c>
      <c r="BK350" s="227">
        <f>ROUND(I350*H350,2)</f>
        <v>0</v>
      </c>
      <c r="BL350" s="19" t="s">
        <v>286</v>
      </c>
      <c r="BM350" s="226" t="s">
        <v>7746</v>
      </c>
    </row>
    <row r="351" s="2" customFormat="1">
      <c r="A351" s="40"/>
      <c r="B351" s="41"/>
      <c r="C351" s="42"/>
      <c r="D351" s="228" t="s">
        <v>189</v>
      </c>
      <c r="E351" s="42"/>
      <c r="F351" s="229" t="s">
        <v>7683</v>
      </c>
      <c r="G351" s="42"/>
      <c r="H351" s="42"/>
      <c r="I351" s="230"/>
      <c r="J351" s="42"/>
      <c r="K351" s="42"/>
      <c r="L351" s="46"/>
      <c r="M351" s="231"/>
      <c r="N351" s="232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189</v>
      </c>
      <c r="AU351" s="19" t="s">
        <v>80</v>
      </c>
    </row>
    <row r="352" s="2" customFormat="1" ht="16.5" customHeight="1">
      <c r="A352" s="40"/>
      <c r="B352" s="41"/>
      <c r="C352" s="215" t="s">
        <v>1715</v>
      </c>
      <c r="D352" s="215" t="s">
        <v>182</v>
      </c>
      <c r="E352" s="216" t="s">
        <v>7705</v>
      </c>
      <c r="F352" s="217" t="s">
        <v>7686</v>
      </c>
      <c r="G352" s="218" t="s">
        <v>387</v>
      </c>
      <c r="H352" s="219">
        <v>1</v>
      </c>
      <c r="I352" s="220"/>
      <c r="J352" s="221">
        <f>ROUND(I352*H352,2)</f>
        <v>0</v>
      </c>
      <c r="K352" s="217" t="s">
        <v>19</v>
      </c>
      <c r="L352" s="46"/>
      <c r="M352" s="222" t="s">
        <v>19</v>
      </c>
      <c r="N352" s="223" t="s">
        <v>43</v>
      </c>
      <c r="O352" s="86"/>
      <c r="P352" s="224">
        <f>O352*H352</f>
        <v>0</v>
      </c>
      <c r="Q352" s="224">
        <v>0</v>
      </c>
      <c r="R352" s="224">
        <f>Q352*H352</f>
        <v>0</v>
      </c>
      <c r="S352" s="224">
        <v>0</v>
      </c>
      <c r="T352" s="225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6" t="s">
        <v>286</v>
      </c>
      <c r="AT352" s="226" t="s">
        <v>182</v>
      </c>
      <c r="AU352" s="226" t="s">
        <v>80</v>
      </c>
      <c r="AY352" s="19" t="s">
        <v>180</v>
      </c>
      <c r="BE352" s="227">
        <f>IF(N352="základní",J352,0)</f>
        <v>0</v>
      </c>
      <c r="BF352" s="227">
        <f>IF(N352="snížená",J352,0)</f>
        <v>0</v>
      </c>
      <c r="BG352" s="227">
        <f>IF(N352="zákl. přenesená",J352,0)</f>
        <v>0</v>
      </c>
      <c r="BH352" s="227">
        <f>IF(N352="sníž. přenesená",J352,0)</f>
        <v>0</v>
      </c>
      <c r="BI352" s="227">
        <f>IF(N352="nulová",J352,0)</f>
        <v>0</v>
      </c>
      <c r="BJ352" s="19" t="s">
        <v>80</v>
      </c>
      <c r="BK352" s="227">
        <f>ROUND(I352*H352,2)</f>
        <v>0</v>
      </c>
      <c r="BL352" s="19" t="s">
        <v>286</v>
      </c>
      <c r="BM352" s="226" t="s">
        <v>7747</v>
      </c>
    </row>
    <row r="353" s="2" customFormat="1">
      <c r="A353" s="40"/>
      <c r="B353" s="41"/>
      <c r="C353" s="42"/>
      <c r="D353" s="228" t="s">
        <v>189</v>
      </c>
      <c r="E353" s="42"/>
      <c r="F353" s="229" t="s">
        <v>7686</v>
      </c>
      <c r="G353" s="42"/>
      <c r="H353" s="42"/>
      <c r="I353" s="230"/>
      <c r="J353" s="42"/>
      <c r="K353" s="42"/>
      <c r="L353" s="46"/>
      <c r="M353" s="231"/>
      <c r="N353" s="232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189</v>
      </c>
      <c r="AU353" s="19" t="s">
        <v>80</v>
      </c>
    </row>
    <row r="354" s="2" customFormat="1" ht="16.5" customHeight="1">
      <c r="A354" s="40"/>
      <c r="B354" s="41"/>
      <c r="C354" s="215" t="s">
        <v>1723</v>
      </c>
      <c r="D354" s="215" t="s">
        <v>182</v>
      </c>
      <c r="E354" s="216" t="s">
        <v>7707</v>
      </c>
      <c r="F354" s="217" t="s">
        <v>7689</v>
      </c>
      <c r="G354" s="218" t="s">
        <v>7690</v>
      </c>
      <c r="H354" s="219">
        <v>1</v>
      </c>
      <c r="I354" s="220"/>
      <c r="J354" s="221">
        <f>ROUND(I354*H354,2)</f>
        <v>0</v>
      </c>
      <c r="K354" s="217" t="s">
        <v>19</v>
      </c>
      <c r="L354" s="46"/>
      <c r="M354" s="222" t="s">
        <v>19</v>
      </c>
      <c r="N354" s="223" t="s">
        <v>43</v>
      </c>
      <c r="O354" s="86"/>
      <c r="P354" s="224">
        <f>O354*H354</f>
        <v>0</v>
      </c>
      <c r="Q354" s="224">
        <v>0</v>
      </c>
      <c r="R354" s="224">
        <f>Q354*H354</f>
        <v>0</v>
      </c>
      <c r="S354" s="224">
        <v>0</v>
      </c>
      <c r="T354" s="225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6" t="s">
        <v>286</v>
      </c>
      <c r="AT354" s="226" t="s">
        <v>182</v>
      </c>
      <c r="AU354" s="226" t="s">
        <v>80</v>
      </c>
      <c r="AY354" s="19" t="s">
        <v>180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19" t="s">
        <v>80</v>
      </c>
      <c r="BK354" s="227">
        <f>ROUND(I354*H354,2)</f>
        <v>0</v>
      </c>
      <c r="BL354" s="19" t="s">
        <v>286</v>
      </c>
      <c r="BM354" s="226" t="s">
        <v>7748</v>
      </c>
    </row>
    <row r="355" s="2" customFormat="1">
      <c r="A355" s="40"/>
      <c r="B355" s="41"/>
      <c r="C355" s="42"/>
      <c r="D355" s="228" t="s">
        <v>189</v>
      </c>
      <c r="E355" s="42"/>
      <c r="F355" s="229" t="s">
        <v>7689</v>
      </c>
      <c r="G355" s="42"/>
      <c r="H355" s="42"/>
      <c r="I355" s="230"/>
      <c r="J355" s="42"/>
      <c r="K355" s="42"/>
      <c r="L355" s="46"/>
      <c r="M355" s="231"/>
      <c r="N355" s="232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189</v>
      </c>
      <c r="AU355" s="19" t="s">
        <v>80</v>
      </c>
    </row>
    <row r="356" s="2" customFormat="1" ht="16.5" customHeight="1">
      <c r="A356" s="40"/>
      <c r="B356" s="41"/>
      <c r="C356" s="215" t="s">
        <v>1747</v>
      </c>
      <c r="D356" s="215" t="s">
        <v>182</v>
      </c>
      <c r="E356" s="216" t="s">
        <v>7709</v>
      </c>
      <c r="F356" s="217" t="s">
        <v>7692</v>
      </c>
      <c r="G356" s="218" t="s">
        <v>387</v>
      </c>
      <c r="H356" s="219">
        <v>0</v>
      </c>
      <c r="I356" s="220"/>
      <c r="J356" s="221">
        <f>ROUND(I356*H356,2)</f>
        <v>0</v>
      </c>
      <c r="K356" s="217" t="s">
        <v>19</v>
      </c>
      <c r="L356" s="46"/>
      <c r="M356" s="222" t="s">
        <v>19</v>
      </c>
      <c r="N356" s="223" t="s">
        <v>43</v>
      </c>
      <c r="O356" s="86"/>
      <c r="P356" s="224">
        <f>O356*H356</f>
        <v>0</v>
      </c>
      <c r="Q356" s="224">
        <v>0</v>
      </c>
      <c r="R356" s="224">
        <f>Q356*H356</f>
        <v>0</v>
      </c>
      <c r="S356" s="224">
        <v>0</v>
      </c>
      <c r="T356" s="225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26" t="s">
        <v>286</v>
      </c>
      <c r="AT356" s="226" t="s">
        <v>182</v>
      </c>
      <c r="AU356" s="226" t="s">
        <v>80</v>
      </c>
      <c r="AY356" s="19" t="s">
        <v>180</v>
      </c>
      <c r="BE356" s="227">
        <f>IF(N356="základní",J356,0)</f>
        <v>0</v>
      </c>
      <c r="BF356" s="227">
        <f>IF(N356="snížená",J356,0)</f>
        <v>0</v>
      </c>
      <c r="BG356" s="227">
        <f>IF(N356="zákl. přenesená",J356,0)</f>
        <v>0</v>
      </c>
      <c r="BH356" s="227">
        <f>IF(N356="sníž. přenesená",J356,0)</f>
        <v>0</v>
      </c>
      <c r="BI356" s="227">
        <f>IF(N356="nulová",J356,0)</f>
        <v>0</v>
      </c>
      <c r="BJ356" s="19" t="s">
        <v>80</v>
      </c>
      <c r="BK356" s="227">
        <f>ROUND(I356*H356,2)</f>
        <v>0</v>
      </c>
      <c r="BL356" s="19" t="s">
        <v>286</v>
      </c>
      <c r="BM356" s="226" t="s">
        <v>7749</v>
      </c>
    </row>
    <row r="357" s="2" customFormat="1">
      <c r="A357" s="40"/>
      <c r="B357" s="41"/>
      <c r="C357" s="42"/>
      <c r="D357" s="228" t="s">
        <v>189</v>
      </c>
      <c r="E357" s="42"/>
      <c r="F357" s="229" t="s">
        <v>7692</v>
      </c>
      <c r="G357" s="42"/>
      <c r="H357" s="42"/>
      <c r="I357" s="230"/>
      <c r="J357" s="42"/>
      <c r="K357" s="42"/>
      <c r="L357" s="46"/>
      <c r="M357" s="231"/>
      <c r="N357" s="232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189</v>
      </c>
      <c r="AU357" s="19" t="s">
        <v>80</v>
      </c>
    </row>
    <row r="358" s="2" customFormat="1" ht="16.5" customHeight="1">
      <c r="A358" s="40"/>
      <c r="B358" s="41"/>
      <c r="C358" s="215" t="s">
        <v>1794</v>
      </c>
      <c r="D358" s="215" t="s">
        <v>182</v>
      </c>
      <c r="E358" s="216" t="s">
        <v>7711</v>
      </c>
      <c r="F358" s="217" t="s">
        <v>7694</v>
      </c>
      <c r="G358" s="218" t="s">
        <v>3685</v>
      </c>
      <c r="H358" s="219">
        <v>1</v>
      </c>
      <c r="I358" s="220"/>
      <c r="J358" s="221">
        <f>ROUND(I358*H358,2)</f>
        <v>0</v>
      </c>
      <c r="K358" s="217" t="s">
        <v>19</v>
      </c>
      <c r="L358" s="46"/>
      <c r="M358" s="222" t="s">
        <v>19</v>
      </c>
      <c r="N358" s="223" t="s">
        <v>43</v>
      </c>
      <c r="O358" s="86"/>
      <c r="P358" s="224">
        <f>O358*H358</f>
        <v>0</v>
      </c>
      <c r="Q358" s="224">
        <v>0</v>
      </c>
      <c r="R358" s="224">
        <f>Q358*H358</f>
        <v>0</v>
      </c>
      <c r="S358" s="224">
        <v>0</v>
      </c>
      <c r="T358" s="225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6" t="s">
        <v>286</v>
      </c>
      <c r="AT358" s="226" t="s">
        <v>182</v>
      </c>
      <c r="AU358" s="226" t="s">
        <v>80</v>
      </c>
      <c r="AY358" s="19" t="s">
        <v>180</v>
      </c>
      <c r="BE358" s="227">
        <f>IF(N358="základní",J358,0)</f>
        <v>0</v>
      </c>
      <c r="BF358" s="227">
        <f>IF(N358="snížená",J358,0)</f>
        <v>0</v>
      </c>
      <c r="BG358" s="227">
        <f>IF(N358="zákl. přenesená",J358,0)</f>
        <v>0</v>
      </c>
      <c r="BH358" s="227">
        <f>IF(N358="sníž. přenesená",J358,0)</f>
        <v>0</v>
      </c>
      <c r="BI358" s="227">
        <f>IF(N358="nulová",J358,0)</f>
        <v>0</v>
      </c>
      <c r="BJ358" s="19" t="s">
        <v>80</v>
      </c>
      <c r="BK358" s="227">
        <f>ROUND(I358*H358,2)</f>
        <v>0</v>
      </c>
      <c r="BL358" s="19" t="s">
        <v>286</v>
      </c>
      <c r="BM358" s="226" t="s">
        <v>7750</v>
      </c>
    </row>
    <row r="359" s="2" customFormat="1">
      <c r="A359" s="40"/>
      <c r="B359" s="41"/>
      <c r="C359" s="42"/>
      <c r="D359" s="228" t="s">
        <v>189</v>
      </c>
      <c r="E359" s="42"/>
      <c r="F359" s="229" t="s">
        <v>7694</v>
      </c>
      <c r="G359" s="42"/>
      <c r="H359" s="42"/>
      <c r="I359" s="230"/>
      <c r="J359" s="42"/>
      <c r="K359" s="42"/>
      <c r="L359" s="46"/>
      <c r="M359" s="231"/>
      <c r="N359" s="232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189</v>
      </c>
      <c r="AU359" s="19" t="s">
        <v>80</v>
      </c>
    </row>
    <row r="360" s="2" customFormat="1" ht="16.5" customHeight="1">
      <c r="A360" s="40"/>
      <c r="B360" s="41"/>
      <c r="C360" s="215" t="s">
        <v>1802</v>
      </c>
      <c r="D360" s="215" t="s">
        <v>182</v>
      </c>
      <c r="E360" s="216" t="s">
        <v>7713</v>
      </c>
      <c r="F360" s="217" t="s">
        <v>7696</v>
      </c>
      <c r="G360" s="218" t="s">
        <v>3685</v>
      </c>
      <c r="H360" s="219">
        <v>1</v>
      </c>
      <c r="I360" s="220"/>
      <c r="J360" s="221">
        <f>ROUND(I360*H360,2)</f>
        <v>0</v>
      </c>
      <c r="K360" s="217" t="s">
        <v>19</v>
      </c>
      <c r="L360" s="46"/>
      <c r="M360" s="222" t="s">
        <v>19</v>
      </c>
      <c r="N360" s="223" t="s">
        <v>43</v>
      </c>
      <c r="O360" s="86"/>
      <c r="P360" s="224">
        <f>O360*H360</f>
        <v>0</v>
      </c>
      <c r="Q360" s="224">
        <v>0</v>
      </c>
      <c r="R360" s="224">
        <f>Q360*H360</f>
        <v>0</v>
      </c>
      <c r="S360" s="224">
        <v>0</v>
      </c>
      <c r="T360" s="225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26" t="s">
        <v>286</v>
      </c>
      <c r="AT360" s="226" t="s">
        <v>182</v>
      </c>
      <c r="AU360" s="226" t="s">
        <v>80</v>
      </c>
      <c r="AY360" s="19" t="s">
        <v>180</v>
      </c>
      <c r="BE360" s="227">
        <f>IF(N360="základní",J360,0)</f>
        <v>0</v>
      </c>
      <c r="BF360" s="227">
        <f>IF(N360="snížená",J360,0)</f>
        <v>0</v>
      </c>
      <c r="BG360" s="227">
        <f>IF(N360="zákl. přenesená",J360,0)</f>
        <v>0</v>
      </c>
      <c r="BH360" s="227">
        <f>IF(N360="sníž. přenesená",J360,0)</f>
        <v>0</v>
      </c>
      <c r="BI360" s="227">
        <f>IF(N360="nulová",J360,0)</f>
        <v>0</v>
      </c>
      <c r="BJ360" s="19" t="s">
        <v>80</v>
      </c>
      <c r="BK360" s="227">
        <f>ROUND(I360*H360,2)</f>
        <v>0</v>
      </c>
      <c r="BL360" s="19" t="s">
        <v>286</v>
      </c>
      <c r="BM360" s="226" t="s">
        <v>7751</v>
      </c>
    </row>
    <row r="361" s="2" customFormat="1">
      <c r="A361" s="40"/>
      <c r="B361" s="41"/>
      <c r="C361" s="42"/>
      <c r="D361" s="228" t="s">
        <v>189</v>
      </c>
      <c r="E361" s="42"/>
      <c r="F361" s="229" t="s">
        <v>7696</v>
      </c>
      <c r="G361" s="42"/>
      <c r="H361" s="42"/>
      <c r="I361" s="230"/>
      <c r="J361" s="42"/>
      <c r="K361" s="42"/>
      <c r="L361" s="46"/>
      <c r="M361" s="231"/>
      <c r="N361" s="232"/>
      <c r="O361" s="86"/>
      <c r="P361" s="86"/>
      <c r="Q361" s="86"/>
      <c r="R361" s="86"/>
      <c r="S361" s="86"/>
      <c r="T361" s="87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T361" s="19" t="s">
        <v>189</v>
      </c>
      <c r="AU361" s="19" t="s">
        <v>80</v>
      </c>
    </row>
    <row r="362" s="2" customFormat="1" ht="16.5" customHeight="1">
      <c r="A362" s="40"/>
      <c r="B362" s="41"/>
      <c r="C362" s="215" t="s">
        <v>1815</v>
      </c>
      <c r="D362" s="215" t="s">
        <v>182</v>
      </c>
      <c r="E362" s="216" t="s">
        <v>7715</v>
      </c>
      <c r="F362" s="217" t="s">
        <v>7716</v>
      </c>
      <c r="G362" s="218" t="s">
        <v>387</v>
      </c>
      <c r="H362" s="219">
        <v>1</v>
      </c>
      <c r="I362" s="220"/>
      <c r="J362" s="221">
        <f>ROUND(I362*H362,2)</f>
        <v>0</v>
      </c>
      <c r="K362" s="217" t="s">
        <v>19</v>
      </c>
      <c r="L362" s="46"/>
      <c r="M362" s="222" t="s">
        <v>19</v>
      </c>
      <c r="N362" s="223" t="s">
        <v>43</v>
      </c>
      <c r="O362" s="86"/>
      <c r="P362" s="224">
        <f>O362*H362</f>
        <v>0</v>
      </c>
      <c r="Q362" s="224">
        <v>0</v>
      </c>
      <c r="R362" s="224">
        <f>Q362*H362</f>
        <v>0</v>
      </c>
      <c r="S362" s="224">
        <v>0</v>
      </c>
      <c r="T362" s="225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6" t="s">
        <v>286</v>
      </c>
      <c r="AT362" s="226" t="s">
        <v>182</v>
      </c>
      <c r="AU362" s="226" t="s">
        <v>80</v>
      </c>
      <c r="AY362" s="19" t="s">
        <v>180</v>
      </c>
      <c r="BE362" s="227">
        <f>IF(N362="základní",J362,0)</f>
        <v>0</v>
      </c>
      <c r="BF362" s="227">
        <f>IF(N362="snížená",J362,0)</f>
        <v>0</v>
      </c>
      <c r="BG362" s="227">
        <f>IF(N362="zákl. přenesená",J362,0)</f>
        <v>0</v>
      </c>
      <c r="BH362" s="227">
        <f>IF(N362="sníž. přenesená",J362,0)</f>
        <v>0</v>
      </c>
      <c r="BI362" s="227">
        <f>IF(N362="nulová",J362,0)</f>
        <v>0</v>
      </c>
      <c r="BJ362" s="19" t="s">
        <v>80</v>
      </c>
      <c r="BK362" s="227">
        <f>ROUND(I362*H362,2)</f>
        <v>0</v>
      </c>
      <c r="BL362" s="19" t="s">
        <v>286</v>
      </c>
      <c r="BM362" s="226" t="s">
        <v>7752</v>
      </c>
    </row>
    <row r="363" s="2" customFormat="1">
      <c r="A363" s="40"/>
      <c r="B363" s="41"/>
      <c r="C363" s="42"/>
      <c r="D363" s="228" t="s">
        <v>189</v>
      </c>
      <c r="E363" s="42"/>
      <c r="F363" s="229" t="s">
        <v>7718</v>
      </c>
      <c r="G363" s="42"/>
      <c r="H363" s="42"/>
      <c r="I363" s="230"/>
      <c r="J363" s="42"/>
      <c r="K363" s="42"/>
      <c r="L363" s="46"/>
      <c r="M363" s="231"/>
      <c r="N363" s="232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189</v>
      </c>
      <c r="AU363" s="19" t="s">
        <v>80</v>
      </c>
    </row>
    <row r="364" s="2" customFormat="1" ht="16.5" customHeight="1">
      <c r="A364" s="40"/>
      <c r="B364" s="41"/>
      <c r="C364" s="215" t="s">
        <v>1827</v>
      </c>
      <c r="D364" s="215" t="s">
        <v>182</v>
      </c>
      <c r="E364" s="216" t="s">
        <v>7719</v>
      </c>
      <c r="F364" s="217" t="s">
        <v>7720</v>
      </c>
      <c r="G364" s="218" t="s">
        <v>387</v>
      </c>
      <c r="H364" s="219">
        <v>1</v>
      </c>
      <c r="I364" s="220"/>
      <c r="J364" s="221">
        <f>ROUND(I364*H364,2)</f>
        <v>0</v>
      </c>
      <c r="K364" s="217" t="s">
        <v>19</v>
      </c>
      <c r="L364" s="46"/>
      <c r="M364" s="222" t="s">
        <v>19</v>
      </c>
      <c r="N364" s="223" t="s">
        <v>43</v>
      </c>
      <c r="O364" s="86"/>
      <c r="P364" s="224">
        <f>O364*H364</f>
        <v>0</v>
      </c>
      <c r="Q364" s="224">
        <v>0</v>
      </c>
      <c r="R364" s="224">
        <f>Q364*H364</f>
        <v>0</v>
      </c>
      <c r="S364" s="224">
        <v>0</v>
      </c>
      <c r="T364" s="225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6" t="s">
        <v>286</v>
      </c>
      <c r="AT364" s="226" t="s">
        <v>182</v>
      </c>
      <c r="AU364" s="226" t="s">
        <v>80</v>
      </c>
      <c r="AY364" s="19" t="s">
        <v>180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9" t="s">
        <v>80</v>
      </c>
      <c r="BK364" s="227">
        <f>ROUND(I364*H364,2)</f>
        <v>0</v>
      </c>
      <c r="BL364" s="19" t="s">
        <v>286</v>
      </c>
      <c r="BM364" s="226" t="s">
        <v>7753</v>
      </c>
    </row>
    <row r="365" s="2" customFormat="1">
      <c r="A365" s="40"/>
      <c r="B365" s="41"/>
      <c r="C365" s="42"/>
      <c r="D365" s="228" t="s">
        <v>189</v>
      </c>
      <c r="E365" s="42"/>
      <c r="F365" s="229" t="s">
        <v>7722</v>
      </c>
      <c r="G365" s="42"/>
      <c r="H365" s="42"/>
      <c r="I365" s="230"/>
      <c r="J365" s="42"/>
      <c r="K365" s="42"/>
      <c r="L365" s="46"/>
      <c r="M365" s="231"/>
      <c r="N365" s="232"/>
      <c r="O365" s="86"/>
      <c r="P365" s="86"/>
      <c r="Q365" s="86"/>
      <c r="R365" s="86"/>
      <c r="S365" s="86"/>
      <c r="T365" s="87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T365" s="19" t="s">
        <v>189</v>
      </c>
      <c r="AU365" s="19" t="s">
        <v>80</v>
      </c>
    </row>
    <row r="366" s="2" customFormat="1" ht="16.5" customHeight="1">
      <c r="A366" s="40"/>
      <c r="B366" s="41"/>
      <c r="C366" s="215" t="s">
        <v>1839</v>
      </c>
      <c r="D366" s="215" t="s">
        <v>182</v>
      </c>
      <c r="E366" s="216" t="s">
        <v>7723</v>
      </c>
      <c r="F366" s="217" t="s">
        <v>7724</v>
      </c>
      <c r="G366" s="218" t="s">
        <v>5709</v>
      </c>
      <c r="H366" s="219">
        <v>10</v>
      </c>
      <c r="I366" s="220"/>
      <c r="J366" s="221">
        <f>ROUND(I366*H366,2)</f>
        <v>0</v>
      </c>
      <c r="K366" s="217" t="s">
        <v>19</v>
      </c>
      <c r="L366" s="46"/>
      <c r="M366" s="222" t="s">
        <v>19</v>
      </c>
      <c r="N366" s="223" t="s">
        <v>43</v>
      </c>
      <c r="O366" s="86"/>
      <c r="P366" s="224">
        <f>O366*H366</f>
        <v>0</v>
      </c>
      <c r="Q366" s="224">
        <v>0</v>
      </c>
      <c r="R366" s="224">
        <f>Q366*H366</f>
        <v>0</v>
      </c>
      <c r="S366" s="224">
        <v>0</v>
      </c>
      <c r="T366" s="225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6" t="s">
        <v>286</v>
      </c>
      <c r="AT366" s="226" t="s">
        <v>182</v>
      </c>
      <c r="AU366" s="226" t="s">
        <v>80</v>
      </c>
      <c r="AY366" s="19" t="s">
        <v>180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9" t="s">
        <v>80</v>
      </c>
      <c r="BK366" s="227">
        <f>ROUND(I366*H366,2)</f>
        <v>0</v>
      </c>
      <c r="BL366" s="19" t="s">
        <v>286</v>
      </c>
      <c r="BM366" s="226" t="s">
        <v>7754</v>
      </c>
    </row>
    <row r="367" s="2" customFormat="1">
      <c r="A367" s="40"/>
      <c r="B367" s="41"/>
      <c r="C367" s="42"/>
      <c r="D367" s="228" t="s">
        <v>189</v>
      </c>
      <c r="E367" s="42"/>
      <c r="F367" s="229" t="s">
        <v>7724</v>
      </c>
      <c r="G367" s="42"/>
      <c r="H367" s="42"/>
      <c r="I367" s="230"/>
      <c r="J367" s="42"/>
      <c r="K367" s="42"/>
      <c r="L367" s="46"/>
      <c r="M367" s="231"/>
      <c r="N367" s="232"/>
      <c r="O367" s="86"/>
      <c r="P367" s="86"/>
      <c r="Q367" s="86"/>
      <c r="R367" s="86"/>
      <c r="S367" s="86"/>
      <c r="T367" s="87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T367" s="19" t="s">
        <v>189</v>
      </c>
      <c r="AU367" s="19" t="s">
        <v>80</v>
      </c>
    </row>
    <row r="368" s="2" customFormat="1" ht="16.5" customHeight="1">
      <c r="A368" s="40"/>
      <c r="B368" s="41"/>
      <c r="C368" s="215" t="s">
        <v>1872</v>
      </c>
      <c r="D368" s="215" t="s">
        <v>182</v>
      </c>
      <c r="E368" s="216" t="s">
        <v>7742</v>
      </c>
      <c r="F368" s="217" t="s">
        <v>7478</v>
      </c>
      <c r="G368" s="218" t="s">
        <v>3685</v>
      </c>
      <c r="H368" s="219">
        <v>1</v>
      </c>
      <c r="I368" s="220"/>
      <c r="J368" s="221">
        <f>ROUND(I368*H368,2)</f>
        <v>0</v>
      </c>
      <c r="K368" s="217" t="s">
        <v>19</v>
      </c>
      <c r="L368" s="46"/>
      <c r="M368" s="222" t="s">
        <v>19</v>
      </c>
      <c r="N368" s="223" t="s">
        <v>43</v>
      </c>
      <c r="O368" s="86"/>
      <c r="P368" s="224">
        <f>O368*H368</f>
        <v>0</v>
      </c>
      <c r="Q368" s="224">
        <v>0</v>
      </c>
      <c r="R368" s="224">
        <f>Q368*H368</f>
        <v>0</v>
      </c>
      <c r="S368" s="224">
        <v>0</v>
      </c>
      <c r="T368" s="225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6" t="s">
        <v>286</v>
      </c>
      <c r="AT368" s="226" t="s">
        <v>182</v>
      </c>
      <c r="AU368" s="226" t="s">
        <v>80</v>
      </c>
      <c r="AY368" s="19" t="s">
        <v>180</v>
      </c>
      <c r="BE368" s="227">
        <f>IF(N368="základní",J368,0)</f>
        <v>0</v>
      </c>
      <c r="BF368" s="227">
        <f>IF(N368="snížená",J368,0)</f>
        <v>0</v>
      </c>
      <c r="BG368" s="227">
        <f>IF(N368="zákl. přenesená",J368,0)</f>
        <v>0</v>
      </c>
      <c r="BH368" s="227">
        <f>IF(N368="sníž. přenesená",J368,0)</f>
        <v>0</v>
      </c>
      <c r="BI368" s="227">
        <f>IF(N368="nulová",J368,0)</f>
        <v>0</v>
      </c>
      <c r="BJ368" s="19" t="s">
        <v>80</v>
      </c>
      <c r="BK368" s="227">
        <f>ROUND(I368*H368,2)</f>
        <v>0</v>
      </c>
      <c r="BL368" s="19" t="s">
        <v>286</v>
      </c>
      <c r="BM368" s="226" t="s">
        <v>7755</v>
      </c>
    </row>
    <row r="369" s="2" customFormat="1">
      <c r="A369" s="40"/>
      <c r="B369" s="41"/>
      <c r="C369" s="42"/>
      <c r="D369" s="228" t="s">
        <v>189</v>
      </c>
      <c r="E369" s="42"/>
      <c r="F369" s="229" t="s">
        <v>7478</v>
      </c>
      <c r="G369" s="42"/>
      <c r="H369" s="42"/>
      <c r="I369" s="230"/>
      <c r="J369" s="42"/>
      <c r="K369" s="42"/>
      <c r="L369" s="46"/>
      <c r="M369" s="231"/>
      <c r="N369" s="232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189</v>
      </c>
      <c r="AU369" s="19" t="s">
        <v>80</v>
      </c>
    </row>
    <row r="370" s="2" customFormat="1">
      <c r="A370" s="40"/>
      <c r="B370" s="41"/>
      <c r="C370" s="42"/>
      <c r="D370" s="228" t="s">
        <v>3143</v>
      </c>
      <c r="E370" s="42"/>
      <c r="F370" s="292" t="s">
        <v>7728</v>
      </c>
      <c r="G370" s="42"/>
      <c r="H370" s="42"/>
      <c r="I370" s="230"/>
      <c r="J370" s="42"/>
      <c r="K370" s="42"/>
      <c r="L370" s="46"/>
      <c r="M370" s="231"/>
      <c r="N370" s="232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3143</v>
      </c>
      <c r="AU370" s="19" t="s">
        <v>80</v>
      </c>
    </row>
    <row r="371" s="2" customFormat="1" ht="16.5" customHeight="1">
      <c r="A371" s="40"/>
      <c r="B371" s="41"/>
      <c r="C371" s="215" t="s">
        <v>1883</v>
      </c>
      <c r="D371" s="215" t="s">
        <v>182</v>
      </c>
      <c r="E371" s="216" t="s">
        <v>7729</v>
      </c>
      <c r="F371" s="217" t="s">
        <v>7730</v>
      </c>
      <c r="G371" s="218" t="s">
        <v>3685</v>
      </c>
      <c r="H371" s="219">
        <v>1</v>
      </c>
      <c r="I371" s="220"/>
      <c r="J371" s="221">
        <f>ROUND(I371*H371,2)</f>
        <v>0</v>
      </c>
      <c r="K371" s="217" t="s">
        <v>19</v>
      </c>
      <c r="L371" s="46"/>
      <c r="M371" s="222" t="s">
        <v>19</v>
      </c>
      <c r="N371" s="223" t="s">
        <v>43</v>
      </c>
      <c r="O371" s="86"/>
      <c r="P371" s="224">
        <f>O371*H371</f>
        <v>0</v>
      </c>
      <c r="Q371" s="224">
        <v>0</v>
      </c>
      <c r="R371" s="224">
        <f>Q371*H371</f>
        <v>0</v>
      </c>
      <c r="S371" s="224">
        <v>0</v>
      </c>
      <c r="T371" s="225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6" t="s">
        <v>286</v>
      </c>
      <c r="AT371" s="226" t="s">
        <v>182</v>
      </c>
      <c r="AU371" s="226" t="s">
        <v>80</v>
      </c>
      <c r="AY371" s="19" t="s">
        <v>180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9" t="s">
        <v>80</v>
      </c>
      <c r="BK371" s="227">
        <f>ROUND(I371*H371,2)</f>
        <v>0</v>
      </c>
      <c r="BL371" s="19" t="s">
        <v>286</v>
      </c>
      <c r="BM371" s="226" t="s">
        <v>7756</v>
      </c>
    </row>
    <row r="372" s="2" customFormat="1">
      <c r="A372" s="40"/>
      <c r="B372" s="41"/>
      <c r="C372" s="42"/>
      <c r="D372" s="228" t="s">
        <v>189</v>
      </c>
      <c r="E372" s="42"/>
      <c r="F372" s="229" t="s">
        <v>7730</v>
      </c>
      <c r="G372" s="42"/>
      <c r="H372" s="42"/>
      <c r="I372" s="230"/>
      <c r="J372" s="42"/>
      <c r="K372" s="42"/>
      <c r="L372" s="46"/>
      <c r="M372" s="231"/>
      <c r="N372" s="232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189</v>
      </c>
      <c r="AU372" s="19" t="s">
        <v>80</v>
      </c>
    </row>
    <row r="373" s="12" customFormat="1" ht="25.92" customHeight="1">
      <c r="A373" s="12"/>
      <c r="B373" s="199"/>
      <c r="C373" s="200"/>
      <c r="D373" s="201" t="s">
        <v>71</v>
      </c>
      <c r="E373" s="202" t="s">
        <v>6526</v>
      </c>
      <c r="F373" s="202" t="s">
        <v>7757</v>
      </c>
      <c r="G373" s="200"/>
      <c r="H373" s="200"/>
      <c r="I373" s="203"/>
      <c r="J373" s="204">
        <f>BK373</f>
        <v>0</v>
      </c>
      <c r="K373" s="200"/>
      <c r="L373" s="205"/>
      <c r="M373" s="206"/>
      <c r="N373" s="207"/>
      <c r="O373" s="207"/>
      <c r="P373" s="208">
        <f>SUM(P374:P402)</f>
        <v>0</v>
      </c>
      <c r="Q373" s="207"/>
      <c r="R373" s="208">
        <f>SUM(R374:R402)</f>
        <v>0</v>
      </c>
      <c r="S373" s="207"/>
      <c r="T373" s="209">
        <f>SUM(T374:T402)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0" t="s">
        <v>80</v>
      </c>
      <c r="AT373" s="211" t="s">
        <v>71</v>
      </c>
      <c r="AU373" s="211" t="s">
        <v>72</v>
      </c>
      <c r="AY373" s="210" t="s">
        <v>180</v>
      </c>
      <c r="BK373" s="212">
        <f>SUM(BK374:BK402)</f>
        <v>0</v>
      </c>
    </row>
    <row r="374" s="2" customFormat="1" ht="21.75" customHeight="1">
      <c r="A374" s="40"/>
      <c r="B374" s="41"/>
      <c r="C374" s="215" t="s">
        <v>1888</v>
      </c>
      <c r="D374" s="215" t="s">
        <v>182</v>
      </c>
      <c r="E374" s="216" t="s">
        <v>7758</v>
      </c>
      <c r="F374" s="217" t="s">
        <v>7759</v>
      </c>
      <c r="G374" s="218" t="s">
        <v>387</v>
      </c>
      <c r="H374" s="219">
        <v>1</v>
      </c>
      <c r="I374" s="220"/>
      <c r="J374" s="221">
        <f>ROUND(I374*H374,2)</f>
        <v>0</v>
      </c>
      <c r="K374" s="217" t="s">
        <v>19</v>
      </c>
      <c r="L374" s="46"/>
      <c r="M374" s="222" t="s">
        <v>19</v>
      </c>
      <c r="N374" s="223" t="s">
        <v>43</v>
      </c>
      <c r="O374" s="86"/>
      <c r="P374" s="224">
        <f>O374*H374</f>
        <v>0</v>
      </c>
      <c r="Q374" s="224">
        <v>0</v>
      </c>
      <c r="R374" s="224">
        <f>Q374*H374</f>
        <v>0</v>
      </c>
      <c r="S374" s="224">
        <v>0</v>
      </c>
      <c r="T374" s="225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6" t="s">
        <v>286</v>
      </c>
      <c r="AT374" s="226" t="s">
        <v>182</v>
      </c>
      <c r="AU374" s="226" t="s">
        <v>80</v>
      </c>
      <c r="AY374" s="19" t="s">
        <v>180</v>
      </c>
      <c r="BE374" s="227">
        <f>IF(N374="základní",J374,0)</f>
        <v>0</v>
      </c>
      <c r="BF374" s="227">
        <f>IF(N374="snížená",J374,0)</f>
        <v>0</v>
      </c>
      <c r="BG374" s="227">
        <f>IF(N374="zákl. přenesená",J374,0)</f>
        <v>0</v>
      </c>
      <c r="BH374" s="227">
        <f>IF(N374="sníž. přenesená",J374,0)</f>
        <v>0</v>
      </c>
      <c r="BI374" s="227">
        <f>IF(N374="nulová",J374,0)</f>
        <v>0</v>
      </c>
      <c r="BJ374" s="19" t="s">
        <v>80</v>
      </c>
      <c r="BK374" s="227">
        <f>ROUND(I374*H374,2)</f>
        <v>0</v>
      </c>
      <c r="BL374" s="19" t="s">
        <v>286</v>
      </c>
      <c r="BM374" s="226" t="s">
        <v>7760</v>
      </c>
    </row>
    <row r="375" s="2" customFormat="1">
      <c r="A375" s="40"/>
      <c r="B375" s="41"/>
      <c r="C375" s="42"/>
      <c r="D375" s="228" t="s">
        <v>189</v>
      </c>
      <c r="E375" s="42"/>
      <c r="F375" s="229" t="s">
        <v>7759</v>
      </c>
      <c r="G375" s="42"/>
      <c r="H375" s="42"/>
      <c r="I375" s="230"/>
      <c r="J375" s="42"/>
      <c r="K375" s="42"/>
      <c r="L375" s="46"/>
      <c r="M375" s="231"/>
      <c r="N375" s="232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189</v>
      </c>
      <c r="AU375" s="19" t="s">
        <v>80</v>
      </c>
    </row>
    <row r="376" s="2" customFormat="1" ht="16.5" customHeight="1">
      <c r="A376" s="40"/>
      <c r="B376" s="41"/>
      <c r="C376" s="215" t="s">
        <v>1892</v>
      </c>
      <c r="D376" s="215" t="s">
        <v>182</v>
      </c>
      <c r="E376" s="216" t="s">
        <v>7761</v>
      </c>
      <c r="F376" s="217" t="s">
        <v>7762</v>
      </c>
      <c r="G376" s="218" t="s">
        <v>387</v>
      </c>
      <c r="H376" s="219">
        <v>1</v>
      </c>
      <c r="I376" s="220"/>
      <c r="J376" s="221">
        <f>ROUND(I376*H376,2)</f>
        <v>0</v>
      </c>
      <c r="K376" s="217" t="s">
        <v>19</v>
      </c>
      <c r="L376" s="46"/>
      <c r="M376" s="222" t="s">
        <v>19</v>
      </c>
      <c r="N376" s="223" t="s">
        <v>43</v>
      </c>
      <c r="O376" s="86"/>
      <c r="P376" s="224">
        <f>O376*H376</f>
        <v>0</v>
      </c>
      <c r="Q376" s="224">
        <v>0</v>
      </c>
      <c r="R376" s="224">
        <f>Q376*H376</f>
        <v>0</v>
      </c>
      <c r="S376" s="224">
        <v>0</v>
      </c>
      <c r="T376" s="225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6" t="s">
        <v>286</v>
      </c>
      <c r="AT376" s="226" t="s">
        <v>182</v>
      </c>
      <c r="AU376" s="226" t="s">
        <v>80</v>
      </c>
      <c r="AY376" s="19" t="s">
        <v>180</v>
      </c>
      <c r="BE376" s="227">
        <f>IF(N376="základní",J376,0)</f>
        <v>0</v>
      </c>
      <c r="BF376" s="227">
        <f>IF(N376="snížená",J376,0)</f>
        <v>0</v>
      </c>
      <c r="BG376" s="227">
        <f>IF(N376="zákl. přenesená",J376,0)</f>
        <v>0</v>
      </c>
      <c r="BH376" s="227">
        <f>IF(N376="sníž. přenesená",J376,0)</f>
        <v>0</v>
      </c>
      <c r="BI376" s="227">
        <f>IF(N376="nulová",J376,0)</f>
        <v>0</v>
      </c>
      <c r="BJ376" s="19" t="s">
        <v>80</v>
      </c>
      <c r="BK376" s="227">
        <f>ROUND(I376*H376,2)</f>
        <v>0</v>
      </c>
      <c r="BL376" s="19" t="s">
        <v>286</v>
      </c>
      <c r="BM376" s="226" t="s">
        <v>7763</v>
      </c>
    </row>
    <row r="377" s="2" customFormat="1">
      <c r="A377" s="40"/>
      <c r="B377" s="41"/>
      <c r="C377" s="42"/>
      <c r="D377" s="228" t="s">
        <v>189</v>
      </c>
      <c r="E377" s="42"/>
      <c r="F377" s="229" t="s">
        <v>7762</v>
      </c>
      <c r="G377" s="42"/>
      <c r="H377" s="42"/>
      <c r="I377" s="230"/>
      <c r="J377" s="42"/>
      <c r="K377" s="42"/>
      <c r="L377" s="46"/>
      <c r="M377" s="231"/>
      <c r="N377" s="232"/>
      <c r="O377" s="86"/>
      <c r="P377" s="86"/>
      <c r="Q377" s="86"/>
      <c r="R377" s="86"/>
      <c r="S377" s="86"/>
      <c r="T377" s="87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T377" s="19" t="s">
        <v>189</v>
      </c>
      <c r="AU377" s="19" t="s">
        <v>80</v>
      </c>
    </row>
    <row r="378" s="2" customFormat="1" ht="16.5" customHeight="1">
      <c r="A378" s="40"/>
      <c r="B378" s="41"/>
      <c r="C378" s="215" t="s">
        <v>1896</v>
      </c>
      <c r="D378" s="215" t="s">
        <v>182</v>
      </c>
      <c r="E378" s="216" t="s">
        <v>7764</v>
      </c>
      <c r="F378" s="217" t="s">
        <v>7765</v>
      </c>
      <c r="G378" s="218" t="s">
        <v>387</v>
      </c>
      <c r="H378" s="219">
        <v>4</v>
      </c>
      <c r="I378" s="220"/>
      <c r="J378" s="221">
        <f>ROUND(I378*H378,2)</f>
        <v>0</v>
      </c>
      <c r="K378" s="217" t="s">
        <v>19</v>
      </c>
      <c r="L378" s="46"/>
      <c r="M378" s="222" t="s">
        <v>19</v>
      </c>
      <c r="N378" s="223" t="s">
        <v>43</v>
      </c>
      <c r="O378" s="86"/>
      <c r="P378" s="224">
        <f>O378*H378</f>
        <v>0</v>
      </c>
      <c r="Q378" s="224">
        <v>0</v>
      </c>
      <c r="R378" s="224">
        <f>Q378*H378</f>
        <v>0</v>
      </c>
      <c r="S378" s="224">
        <v>0</v>
      </c>
      <c r="T378" s="225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6" t="s">
        <v>286</v>
      </c>
      <c r="AT378" s="226" t="s">
        <v>182</v>
      </c>
      <c r="AU378" s="226" t="s">
        <v>80</v>
      </c>
      <c r="AY378" s="19" t="s">
        <v>180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19" t="s">
        <v>80</v>
      </c>
      <c r="BK378" s="227">
        <f>ROUND(I378*H378,2)</f>
        <v>0</v>
      </c>
      <c r="BL378" s="19" t="s">
        <v>286</v>
      </c>
      <c r="BM378" s="226" t="s">
        <v>7766</v>
      </c>
    </row>
    <row r="379" s="2" customFormat="1">
      <c r="A379" s="40"/>
      <c r="B379" s="41"/>
      <c r="C379" s="42"/>
      <c r="D379" s="228" t="s">
        <v>189</v>
      </c>
      <c r="E379" s="42"/>
      <c r="F379" s="229" t="s">
        <v>7765</v>
      </c>
      <c r="G379" s="42"/>
      <c r="H379" s="42"/>
      <c r="I379" s="230"/>
      <c r="J379" s="42"/>
      <c r="K379" s="42"/>
      <c r="L379" s="46"/>
      <c r="M379" s="231"/>
      <c r="N379" s="232"/>
      <c r="O379" s="86"/>
      <c r="P379" s="86"/>
      <c r="Q379" s="86"/>
      <c r="R379" s="86"/>
      <c r="S379" s="86"/>
      <c r="T379" s="87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T379" s="19" t="s">
        <v>189</v>
      </c>
      <c r="AU379" s="19" t="s">
        <v>80</v>
      </c>
    </row>
    <row r="380" s="2" customFormat="1" ht="21.75" customHeight="1">
      <c r="A380" s="40"/>
      <c r="B380" s="41"/>
      <c r="C380" s="215" t="s">
        <v>1900</v>
      </c>
      <c r="D380" s="215" t="s">
        <v>182</v>
      </c>
      <c r="E380" s="216" t="s">
        <v>7523</v>
      </c>
      <c r="F380" s="217" t="s">
        <v>7524</v>
      </c>
      <c r="G380" s="218" t="s">
        <v>5709</v>
      </c>
      <c r="H380" s="219">
        <v>1</v>
      </c>
      <c r="I380" s="220"/>
      <c r="J380" s="221">
        <f>ROUND(I380*H380,2)</f>
        <v>0</v>
      </c>
      <c r="K380" s="217" t="s">
        <v>19</v>
      </c>
      <c r="L380" s="46"/>
      <c r="M380" s="222" t="s">
        <v>19</v>
      </c>
      <c r="N380" s="223" t="s">
        <v>43</v>
      </c>
      <c r="O380" s="86"/>
      <c r="P380" s="224">
        <f>O380*H380</f>
        <v>0</v>
      </c>
      <c r="Q380" s="224">
        <v>0</v>
      </c>
      <c r="R380" s="224">
        <f>Q380*H380</f>
        <v>0</v>
      </c>
      <c r="S380" s="224">
        <v>0</v>
      </c>
      <c r="T380" s="225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6" t="s">
        <v>286</v>
      </c>
      <c r="AT380" s="226" t="s">
        <v>182</v>
      </c>
      <c r="AU380" s="226" t="s">
        <v>80</v>
      </c>
      <c r="AY380" s="19" t="s">
        <v>180</v>
      </c>
      <c r="BE380" s="227">
        <f>IF(N380="základní",J380,0)</f>
        <v>0</v>
      </c>
      <c r="BF380" s="227">
        <f>IF(N380="snížená",J380,0)</f>
        <v>0</v>
      </c>
      <c r="BG380" s="227">
        <f>IF(N380="zákl. přenesená",J380,0)</f>
        <v>0</v>
      </c>
      <c r="BH380" s="227">
        <f>IF(N380="sníž. přenesená",J380,0)</f>
        <v>0</v>
      </c>
      <c r="BI380" s="227">
        <f>IF(N380="nulová",J380,0)</f>
        <v>0</v>
      </c>
      <c r="BJ380" s="19" t="s">
        <v>80</v>
      </c>
      <c r="BK380" s="227">
        <f>ROUND(I380*H380,2)</f>
        <v>0</v>
      </c>
      <c r="BL380" s="19" t="s">
        <v>286</v>
      </c>
      <c r="BM380" s="226" t="s">
        <v>7767</v>
      </c>
    </row>
    <row r="381" s="2" customFormat="1">
      <c r="A381" s="40"/>
      <c r="B381" s="41"/>
      <c r="C381" s="42"/>
      <c r="D381" s="228" t="s">
        <v>189</v>
      </c>
      <c r="E381" s="42"/>
      <c r="F381" s="229" t="s">
        <v>7524</v>
      </c>
      <c r="G381" s="42"/>
      <c r="H381" s="42"/>
      <c r="I381" s="230"/>
      <c r="J381" s="42"/>
      <c r="K381" s="42"/>
      <c r="L381" s="46"/>
      <c r="M381" s="231"/>
      <c r="N381" s="232"/>
      <c r="O381" s="86"/>
      <c r="P381" s="86"/>
      <c r="Q381" s="86"/>
      <c r="R381" s="86"/>
      <c r="S381" s="86"/>
      <c r="T381" s="87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T381" s="19" t="s">
        <v>189</v>
      </c>
      <c r="AU381" s="19" t="s">
        <v>80</v>
      </c>
    </row>
    <row r="382" s="2" customFormat="1" ht="21.75" customHeight="1">
      <c r="A382" s="40"/>
      <c r="B382" s="41"/>
      <c r="C382" s="215" t="s">
        <v>1904</v>
      </c>
      <c r="D382" s="215" t="s">
        <v>182</v>
      </c>
      <c r="E382" s="216" t="s">
        <v>7768</v>
      </c>
      <c r="F382" s="217" t="s">
        <v>7769</v>
      </c>
      <c r="G382" s="218" t="s">
        <v>387</v>
      </c>
      <c r="H382" s="219">
        <v>3</v>
      </c>
      <c r="I382" s="220"/>
      <c r="J382" s="221">
        <f>ROUND(I382*H382,2)</f>
        <v>0</v>
      </c>
      <c r="K382" s="217" t="s">
        <v>19</v>
      </c>
      <c r="L382" s="46"/>
      <c r="M382" s="222" t="s">
        <v>19</v>
      </c>
      <c r="N382" s="223" t="s">
        <v>43</v>
      </c>
      <c r="O382" s="86"/>
      <c r="P382" s="224">
        <f>O382*H382</f>
        <v>0</v>
      </c>
      <c r="Q382" s="224">
        <v>0</v>
      </c>
      <c r="R382" s="224">
        <f>Q382*H382</f>
        <v>0</v>
      </c>
      <c r="S382" s="224">
        <v>0</v>
      </c>
      <c r="T382" s="225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6" t="s">
        <v>286</v>
      </c>
      <c r="AT382" s="226" t="s">
        <v>182</v>
      </c>
      <c r="AU382" s="226" t="s">
        <v>80</v>
      </c>
      <c r="AY382" s="19" t="s">
        <v>180</v>
      </c>
      <c r="BE382" s="227">
        <f>IF(N382="základní",J382,0)</f>
        <v>0</v>
      </c>
      <c r="BF382" s="227">
        <f>IF(N382="snížená",J382,0)</f>
        <v>0</v>
      </c>
      <c r="BG382" s="227">
        <f>IF(N382="zákl. přenesená",J382,0)</f>
        <v>0</v>
      </c>
      <c r="BH382" s="227">
        <f>IF(N382="sníž. přenesená",J382,0)</f>
        <v>0</v>
      </c>
      <c r="BI382" s="227">
        <f>IF(N382="nulová",J382,0)</f>
        <v>0</v>
      </c>
      <c r="BJ382" s="19" t="s">
        <v>80</v>
      </c>
      <c r="BK382" s="227">
        <f>ROUND(I382*H382,2)</f>
        <v>0</v>
      </c>
      <c r="BL382" s="19" t="s">
        <v>286</v>
      </c>
      <c r="BM382" s="226" t="s">
        <v>7770</v>
      </c>
    </row>
    <row r="383" s="2" customFormat="1">
      <c r="A383" s="40"/>
      <c r="B383" s="41"/>
      <c r="C383" s="42"/>
      <c r="D383" s="228" t="s">
        <v>189</v>
      </c>
      <c r="E383" s="42"/>
      <c r="F383" s="229" t="s">
        <v>7769</v>
      </c>
      <c r="G383" s="42"/>
      <c r="H383" s="42"/>
      <c r="I383" s="230"/>
      <c r="J383" s="42"/>
      <c r="K383" s="42"/>
      <c r="L383" s="46"/>
      <c r="M383" s="231"/>
      <c r="N383" s="232"/>
      <c r="O383" s="86"/>
      <c r="P383" s="86"/>
      <c r="Q383" s="86"/>
      <c r="R383" s="86"/>
      <c r="S383" s="86"/>
      <c r="T383" s="87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T383" s="19" t="s">
        <v>189</v>
      </c>
      <c r="AU383" s="19" t="s">
        <v>80</v>
      </c>
    </row>
    <row r="384" s="2" customFormat="1" ht="16.5" customHeight="1">
      <c r="A384" s="40"/>
      <c r="B384" s="41"/>
      <c r="C384" s="215" t="s">
        <v>1908</v>
      </c>
      <c r="D384" s="215" t="s">
        <v>182</v>
      </c>
      <c r="E384" s="216" t="s">
        <v>7771</v>
      </c>
      <c r="F384" s="217" t="s">
        <v>7772</v>
      </c>
      <c r="G384" s="218" t="s">
        <v>387</v>
      </c>
      <c r="H384" s="219">
        <v>1</v>
      </c>
      <c r="I384" s="220"/>
      <c r="J384" s="221">
        <f>ROUND(I384*H384,2)</f>
        <v>0</v>
      </c>
      <c r="K384" s="217" t="s">
        <v>19</v>
      </c>
      <c r="L384" s="46"/>
      <c r="M384" s="222" t="s">
        <v>19</v>
      </c>
      <c r="N384" s="223" t="s">
        <v>43</v>
      </c>
      <c r="O384" s="86"/>
      <c r="P384" s="224">
        <f>O384*H384</f>
        <v>0</v>
      </c>
      <c r="Q384" s="224">
        <v>0</v>
      </c>
      <c r="R384" s="224">
        <f>Q384*H384</f>
        <v>0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286</v>
      </c>
      <c r="AT384" s="226" t="s">
        <v>182</v>
      </c>
      <c r="AU384" s="226" t="s">
        <v>80</v>
      </c>
      <c r="AY384" s="19" t="s">
        <v>180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80</v>
      </c>
      <c r="BK384" s="227">
        <f>ROUND(I384*H384,2)</f>
        <v>0</v>
      </c>
      <c r="BL384" s="19" t="s">
        <v>286</v>
      </c>
      <c r="BM384" s="226" t="s">
        <v>7773</v>
      </c>
    </row>
    <row r="385" s="2" customFormat="1">
      <c r="A385" s="40"/>
      <c r="B385" s="41"/>
      <c r="C385" s="42"/>
      <c r="D385" s="228" t="s">
        <v>189</v>
      </c>
      <c r="E385" s="42"/>
      <c r="F385" s="229" t="s">
        <v>7772</v>
      </c>
      <c r="G385" s="42"/>
      <c r="H385" s="42"/>
      <c r="I385" s="230"/>
      <c r="J385" s="42"/>
      <c r="K385" s="42"/>
      <c r="L385" s="46"/>
      <c r="M385" s="231"/>
      <c r="N385" s="232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189</v>
      </c>
      <c r="AU385" s="19" t="s">
        <v>80</v>
      </c>
    </row>
    <row r="386" s="2" customFormat="1" ht="16.5" customHeight="1">
      <c r="A386" s="40"/>
      <c r="B386" s="41"/>
      <c r="C386" s="215" t="s">
        <v>1912</v>
      </c>
      <c r="D386" s="215" t="s">
        <v>182</v>
      </c>
      <c r="E386" s="216" t="s">
        <v>7774</v>
      </c>
      <c r="F386" s="217" t="s">
        <v>7775</v>
      </c>
      <c r="G386" s="218" t="s">
        <v>387</v>
      </c>
      <c r="H386" s="219">
        <v>1</v>
      </c>
      <c r="I386" s="220"/>
      <c r="J386" s="221">
        <f>ROUND(I386*H386,2)</f>
        <v>0</v>
      </c>
      <c r="K386" s="217" t="s">
        <v>19</v>
      </c>
      <c r="L386" s="46"/>
      <c r="M386" s="222" t="s">
        <v>19</v>
      </c>
      <c r="N386" s="223" t="s">
        <v>43</v>
      </c>
      <c r="O386" s="86"/>
      <c r="P386" s="224">
        <f>O386*H386</f>
        <v>0</v>
      </c>
      <c r="Q386" s="224">
        <v>0</v>
      </c>
      <c r="R386" s="224">
        <f>Q386*H386</f>
        <v>0</v>
      </c>
      <c r="S386" s="224">
        <v>0</v>
      </c>
      <c r="T386" s="225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6" t="s">
        <v>286</v>
      </c>
      <c r="AT386" s="226" t="s">
        <v>182</v>
      </c>
      <c r="AU386" s="226" t="s">
        <v>80</v>
      </c>
      <c r="AY386" s="19" t="s">
        <v>180</v>
      </c>
      <c r="BE386" s="227">
        <f>IF(N386="základní",J386,0)</f>
        <v>0</v>
      </c>
      <c r="BF386" s="227">
        <f>IF(N386="snížená",J386,0)</f>
        <v>0</v>
      </c>
      <c r="BG386" s="227">
        <f>IF(N386="zákl. přenesená",J386,0)</f>
        <v>0</v>
      </c>
      <c r="BH386" s="227">
        <f>IF(N386="sníž. přenesená",J386,0)</f>
        <v>0</v>
      </c>
      <c r="BI386" s="227">
        <f>IF(N386="nulová",J386,0)</f>
        <v>0</v>
      </c>
      <c r="BJ386" s="19" t="s">
        <v>80</v>
      </c>
      <c r="BK386" s="227">
        <f>ROUND(I386*H386,2)</f>
        <v>0</v>
      </c>
      <c r="BL386" s="19" t="s">
        <v>286</v>
      </c>
      <c r="BM386" s="226" t="s">
        <v>7776</v>
      </c>
    </row>
    <row r="387" s="2" customFormat="1">
      <c r="A387" s="40"/>
      <c r="B387" s="41"/>
      <c r="C387" s="42"/>
      <c r="D387" s="228" t="s">
        <v>189</v>
      </c>
      <c r="E387" s="42"/>
      <c r="F387" s="229" t="s">
        <v>7775</v>
      </c>
      <c r="G387" s="42"/>
      <c r="H387" s="42"/>
      <c r="I387" s="230"/>
      <c r="J387" s="42"/>
      <c r="K387" s="42"/>
      <c r="L387" s="46"/>
      <c r="M387" s="231"/>
      <c r="N387" s="232"/>
      <c r="O387" s="86"/>
      <c r="P387" s="86"/>
      <c r="Q387" s="86"/>
      <c r="R387" s="86"/>
      <c r="S387" s="86"/>
      <c r="T387" s="87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T387" s="19" t="s">
        <v>189</v>
      </c>
      <c r="AU387" s="19" t="s">
        <v>80</v>
      </c>
    </row>
    <row r="388" s="2" customFormat="1" ht="16.5" customHeight="1">
      <c r="A388" s="40"/>
      <c r="B388" s="41"/>
      <c r="C388" s="215" t="s">
        <v>1916</v>
      </c>
      <c r="D388" s="215" t="s">
        <v>182</v>
      </c>
      <c r="E388" s="216" t="s">
        <v>7554</v>
      </c>
      <c r="F388" s="217" t="s">
        <v>7555</v>
      </c>
      <c r="G388" s="218" t="s">
        <v>185</v>
      </c>
      <c r="H388" s="219">
        <v>2</v>
      </c>
      <c r="I388" s="220"/>
      <c r="J388" s="221">
        <f>ROUND(I388*H388,2)</f>
        <v>0</v>
      </c>
      <c r="K388" s="217" t="s">
        <v>19</v>
      </c>
      <c r="L388" s="46"/>
      <c r="M388" s="222" t="s">
        <v>19</v>
      </c>
      <c r="N388" s="223" t="s">
        <v>43</v>
      </c>
      <c r="O388" s="86"/>
      <c r="P388" s="224">
        <f>O388*H388</f>
        <v>0</v>
      </c>
      <c r="Q388" s="224">
        <v>0</v>
      </c>
      <c r="R388" s="224">
        <f>Q388*H388</f>
        <v>0</v>
      </c>
      <c r="S388" s="224">
        <v>0</v>
      </c>
      <c r="T388" s="225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6" t="s">
        <v>286</v>
      </c>
      <c r="AT388" s="226" t="s">
        <v>182</v>
      </c>
      <c r="AU388" s="226" t="s">
        <v>80</v>
      </c>
      <c r="AY388" s="19" t="s">
        <v>180</v>
      </c>
      <c r="BE388" s="227">
        <f>IF(N388="základní",J388,0)</f>
        <v>0</v>
      </c>
      <c r="BF388" s="227">
        <f>IF(N388="snížená",J388,0)</f>
        <v>0</v>
      </c>
      <c r="BG388" s="227">
        <f>IF(N388="zákl. přenesená",J388,0)</f>
        <v>0</v>
      </c>
      <c r="BH388" s="227">
        <f>IF(N388="sníž. přenesená",J388,0)</f>
        <v>0</v>
      </c>
      <c r="BI388" s="227">
        <f>IF(N388="nulová",J388,0)</f>
        <v>0</v>
      </c>
      <c r="BJ388" s="19" t="s">
        <v>80</v>
      </c>
      <c r="BK388" s="227">
        <f>ROUND(I388*H388,2)</f>
        <v>0</v>
      </c>
      <c r="BL388" s="19" t="s">
        <v>286</v>
      </c>
      <c r="BM388" s="226" t="s">
        <v>7777</v>
      </c>
    </row>
    <row r="389" s="2" customFormat="1">
      <c r="A389" s="40"/>
      <c r="B389" s="41"/>
      <c r="C389" s="42"/>
      <c r="D389" s="228" t="s">
        <v>189</v>
      </c>
      <c r="E389" s="42"/>
      <c r="F389" s="229" t="s">
        <v>7555</v>
      </c>
      <c r="G389" s="42"/>
      <c r="H389" s="42"/>
      <c r="I389" s="230"/>
      <c r="J389" s="42"/>
      <c r="K389" s="42"/>
      <c r="L389" s="46"/>
      <c r="M389" s="231"/>
      <c r="N389" s="232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189</v>
      </c>
      <c r="AU389" s="19" t="s">
        <v>80</v>
      </c>
    </row>
    <row r="390" s="2" customFormat="1" ht="16.5" customHeight="1">
      <c r="A390" s="40"/>
      <c r="B390" s="41"/>
      <c r="C390" s="215" t="s">
        <v>1920</v>
      </c>
      <c r="D390" s="215" t="s">
        <v>182</v>
      </c>
      <c r="E390" s="216" t="s">
        <v>7778</v>
      </c>
      <c r="F390" s="217" t="s">
        <v>7478</v>
      </c>
      <c r="G390" s="218" t="s">
        <v>3685</v>
      </c>
      <c r="H390" s="219">
        <v>1</v>
      </c>
      <c r="I390" s="220"/>
      <c r="J390" s="221">
        <f>ROUND(I390*H390,2)</f>
        <v>0</v>
      </c>
      <c r="K390" s="217" t="s">
        <v>19</v>
      </c>
      <c r="L390" s="46"/>
      <c r="M390" s="222" t="s">
        <v>19</v>
      </c>
      <c r="N390" s="223" t="s">
        <v>43</v>
      </c>
      <c r="O390" s="86"/>
      <c r="P390" s="224">
        <f>O390*H390</f>
        <v>0</v>
      </c>
      <c r="Q390" s="224">
        <v>0</v>
      </c>
      <c r="R390" s="224">
        <f>Q390*H390</f>
        <v>0</v>
      </c>
      <c r="S390" s="224">
        <v>0</v>
      </c>
      <c r="T390" s="225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6" t="s">
        <v>286</v>
      </c>
      <c r="AT390" s="226" t="s">
        <v>182</v>
      </c>
      <c r="AU390" s="226" t="s">
        <v>80</v>
      </c>
      <c r="AY390" s="19" t="s">
        <v>180</v>
      </c>
      <c r="BE390" s="227">
        <f>IF(N390="základní",J390,0)</f>
        <v>0</v>
      </c>
      <c r="BF390" s="227">
        <f>IF(N390="snížená",J390,0)</f>
        <v>0</v>
      </c>
      <c r="BG390" s="227">
        <f>IF(N390="zákl. přenesená",J390,0)</f>
        <v>0</v>
      </c>
      <c r="BH390" s="227">
        <f>IF(N390="sníž. přenesená",J390,0)</f>
        <v>0</v>
      </c>
      <c r="BI390" s="227">
        <f>IF(N390="nulová",J390,0)</f>
        <v>0</v>
      </c>
      <c r="BJ390" s="19" t="s">
        <v>80</v>
      </c>
      <c r="BK390" s="227">
        <f>ROUND(I390*H390,2)</f>
        <v>0</v>
      </c>
      <c r="BL390" s="19" t="s">
        <v>286</v>
      </c>
      <c r="BM390" s="226" t="s">
        <v>7779</v>
      </c>
    </row>
    <row r="391" s="2" customFormat="1">
      <c r="A391" s="40"/>
      <c r="B391" s="41"/>
      <c r="C391" s="42"/>
      <c r="D391" s="228" t="s">
        <v>189</v>
      </c>
      <c r="E391" s="42"/>
      <c r="F391" s="229" t="s">
        <v>7478</v>
      </c>
      <c r="G391" s="42"/>
      <c r="H391" s="42"/>
      <c r="I391" s="230"/>
      <c r="J391" s="42"/>
      <c r="K391" s="42"/>
      <c r="L391" s="46"/>
      <c r="M391" s="231"/>
      <c r="N391" s="232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189</v>
      </c>
      <c r="AU391" s="19" t="s">
        <v>80</v>
      </c>
    </row>
    <row r="392" s="2" customFormat="1">
      <c r="A392" s="40"/>
      <c r="B392" s="41"/>
      <c r="C392" s="42"/>
      <c r="D392" s="228" t="s">
        <v>3143</v>
      </c>
      <c r="E392" s="42"/>
      <c r="F392" s="292" t="s">
        <v>7480</v>
      </c>
      <c r="G392" s="42"/>
      <c r="H392" s="42"/>
      <c r="I392" s="230"/>
      <c r="J392" s="42"/>
      <c r="K392" s="42"/>
      <c r="L392" s="46"/>
      <c r="M392" s="231"/>
      <c r="N392" s="232"/>
      <c r="O392" s="86"/>
      <c r="P392" s="86"/>
      <c r="Q392" s="86"/>
      <c r="R392" s="86"/>
      <c r="S392" s="86"/>
      <c r="T392" s="87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T392" s="19" t="s">
        <v>3143</v>
      </c>
      <c r="AU392" s="19" t="s">
        <v>80</v>
      </c>
    </row>
    <row r="393" s="2" customFormat="1" ht="16.5" customHeight="1">
      <c r="A393" s="40"/>
      <c r="B393" s="41"/>
      <c r="C393" s="215" t="s">
        <v>1924</v>
      </c>
      <c r="D393" s="215" t="s">
        <v>182</v>
      </c>
      <c r="E393" s="216" t="s">
        <v>7481</v>
      </c>
      <c r="F393" s="217" t="s">
        <v>7482</v>
      </c>
      <c r="G393" s="218" t="s">
        <v>387</v>
      </c>
      <c r="H393" s="219">
        <v>1</v>
      </c>
      <c r="I393" s="220"/>
      <c r="J393" s="221">
        <f>ROUND(I393*H393,2)</f>
        <v>0</v>
      </c>
      <c r="K393" s="217" t="s">
        <v>19</v>
      </c>
      <c r="L393" s="46"/>
      <c r="M393" s="222" t="s">
        <v>19</v>
      </c>
      <c r="N393" s="223" t="s">
        <v>43</v>
      </c>
      <c r="O393" s="86"/>
      <c r="P393" s="224">
        <f>O393*H393</f>
        <v>0</v>
      </c>
      <c r="Q393" s="224">
        <v>0</v>
      </c>
      <c r="R393" s="224">
        <f>Q393*H393</f>
        <v>0</v>
      </c>
      <c r="S393" s="224">
        <v>0</v>
      </c>
      <c r="T393" s="225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6" t="s">
        <v>286</v>
      </c>
      <c r="AT393" s="226" t="s">
        <v>182</v>
      </c>
      <c r="AU393" s="226" t="s">
        <v>80</v>
      </c>
      <c r="AY393" s="19" t="s">
        <v>180</v>
      </c>
      <c r="BE393" s="227">
        <f>IF(N393="základní",J393,0)</f>
        <v>0</v>
      </c>
      <c r="BF393" s="227">
        <f>IF(N393="snížená",J393,0)</f>
        <v>0</v>
      </c>
      <c r="BG393" s="227">
        <f>IF(N393="zákl. přenesená",J393,0)</f>
        <v>0</v>
      </c>
      <c r="BH393" s="227">
        <f>IF(N393="sníž. přenesená",J393,0)</f>
        <v>0</v>
      </c>
      <c r="BI393" s="227">
        <f>IF(N393="nulová",J393,0)</f>
        <v>0</v>
      </c>
      <c r="BJ393" s="19" t="s">
        <v>80</v>
      </c>
      <c r="BK393" s="227">
        <f>ROUND(I393*H393,2)</f>
        <v>0</v>
      </c>
      <c r="BL393" s="19" t="s">
        <v>286</v>
      </c>
      <c r="BM393" s="226" t="s">
        <v>7780</v>
      </c>
    </row>
    <row r="394" s="2" customFormat="1">
      <c r="A394" s="40"/>
      <c r="B394" s="41"/>
      <c r="C394" s="42"/>
      <c r="D394" s="228" t="s">
        <v>189</v>
      </c>
      <c r="E394" s="42"/>
      <c r="F394" s="229" t="s">
        <v>7484</v>
      </c>
      <c r="G394" s="42"/>
      <c r="H394" s="42"/>
      <c r="I394" s="230"/>
      <c r="J394" s="42"/>
      <c r="K394" s="42"/>
      <c r="L394" s="46"/>
      <c r="M394" s="231"/>
      <c r="N394" s="232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189</v>
      </c>
      <c r="AU394" s="19" t="s">
        <v>80</v>
      </c>
    </row>
    <row r="395" s="2" customFormat="1" ht="16.5" customHeight="1">
      <c r="A395" s="40"/>
      <c r="B395" s="41"/>
      <c r="C395" s="215" t="s">
        <v>1928</v>
      </c>
      <c r="D395" s="215" t="s">
        <v>182</v>
      </c>
      <c r="E395" s="216" t="s">
        <v>7491</v>
      </c>
      <c r="F395" s="217" t="s">
        <v>7492</v>
      </c>
      <c r="G395" s="218" t="s">
        <v>387</v>
      </c>
      <c r="H395" s="219">
        <v>1</v>
      </c>
      <c r="I395" s="220"/>
      <c r="J395" s="221">
        <f>ROUND(I395*H395,2)</f>
        <v>0</v>
      </c>
      <c r="K395" s="217" t="s">
        <v>19</v>
      </c>
      <c r="L395" s="46"/>
      <c r="M395" s="222" t="s">
        <v>19</v>
      </c>
      <c r="N395" s="223" t="s">
        <v>43</v>
      </c>
      <c r="O395" s="86"/>
      <c r="P395" s="224">
        <f>O395*H395</f>
        <v>0</v>
      </c>
      <c r="Q395" s="224">
        <v>0</v>
      </c>
      <c r="R395" s="224">
        <f>Q395*H395</f>
        <v>0</v>
      </c>
      <c r="S395" s="224">
        <v>0</v>
      </c>
      <c r="T395" s="225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6" t="s">
        <v>286</v>
      </c>
      <c r="AT395" s="226" t="s">
        <v>182</v>
      </c>
      <c r="AU395" s="226" t="s">
        <v>80</v>
      </c>
      <c r="AY395" s="19" t="s">
        <v>180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19" t="s">
        <v>80</v>
      </c>
      <c r="BK395" s="227">
        <f>ROUND(I395*H395,2)</f>
        <v>0</v>
      </c>
      <c r="BL395" s="19" t="s">
        <v>286</v>
      </c>
      <c r="BM395" s="226" t="s">
        <v>7781</v>
      </c>
    </row>
    <row r="396" s="2" customFormat="1">
      <c r="A396" s="40"/>
      <c r="B396" s="41"/>
      <c r="C396" s="42"/>
      <c r="D396" s="228" t="s">
        <v>189</v>
      </c>
      <c r="E396" s="42"/>
      <c r="F396" s="229" t="s">
        <v>7492</v>
      </c>
      <c r="G396" s="42"/>
      <c r="H396" s="42"/>
      <c r="I396" s="230"/>
      <c r="J396" s="42"/>
      <c r="K396" s="42"/>
      <c r="L396" s="46"/>
      <c r="M396" s="231"/>
      <c r="N396" s="232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189</v>
      </c>
      <c r="AU396" s="19" t="s">
        <v>80</v>
      </c>
    </row>
    <row r="397" s="2" customFormat="1" ht="16.5" customHeight="1">
      <c r="A397" s="40"/>
      <c r="B397" s="41"/>
      <c r="C397" s="215" t="s">
        <v>1932</v>
      </c>
      <c r="D397" s="215" t="s">
        <v>182</v>
      </c>
      <c r="E397" s="216" t="s">
        <v>7497</v>
      </c>
      <c r="F397" s="217" t="s">
        <v>7498</v>
      </c>
      <c r="G397" s="218" t="s">
        <v>185</v>
      </c>
      <c r="H397" s="219">
        <v>16</v>
      </c>
      <c r="I397" s="220"/>
      <c r="J397" s="221">
        <f>ROUND(I397*H397,2)</f>
        <v>0</v>
      </c>
      <c r="K397" s="217" t="s">
        <v>19</v>
      </c>
      <c r="L397" s="46"/>
      <c r="M397" s="222" t="s">
        <v>19</v>
      </c>
      <c r="N397" s="223" t="s">
        <v>43</v>
      </c>
      <c r="O397" s="86"/>
      <c r="P397" s="224">
        <f>O397*H397</f>
        <v>0</v>
      </c>
      <c r="Q397" s="224">
        <v>0</v>
      </c>
      <c r="R397" s="224">
        <f>Q397*H397</f>
        <v>0</v>
      </c>
      <c r="S397" s="224">
        <v>0</v>
      </c>
      <c r="T397" s="225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6" t="s">
        <v>286</v>
      </c>
      <c r="AT397" s="226" t="s">
        <v>182</v>
      </c>
      <c r="AU397" s="226" t="s">
        <v>80</v>
      </c>
      <c r="AY397" s="19" t="s">
        <v>180</v>
      </c>
      <c r="BE397" s="227">
        <f>IF(N397="základní",J397,0)</f>
        <v>0</v>
      </c>
      <c r="BF397" s="227">
        <f>IF(N397="snížená",J397,0)</f>
        <v>0</v>
      </c>
      <c r="BG397" s="227">
        <f>IF(N397="zákl. přenesená",J397,0)</f>
        <v>0</v>
      </c>
      <c r="BH397" s="227">
        <f>IF(N397="sníž. přenesená",J397,0)</f>
        <v>0</v>
      </c>
      <c r="BI397" s="227">
        <f>IF(N397="nulová",J397,0)</f>
        <v>0</v>
      </c>
      <c r="BJ397" s="19" t="s">
        <v>80</v>
      </c>
      <c r="BK397" s="227">
        <f>ROUND(I397*H397,2)</f>
        <v>0</v>
      </c>
      <c r="BL397" s="19" t="s">
        <v>286</v>
      </c>
      <c r="BM397" s="226" t="s">
        <v>7782</v>
      </c>
    </row>
    <row r="398" s="2" customFormat="1">
      <c r="A398" s="40"/>
      <c r="B398" s="41"/>
      <c r="C398" s="42"/>
      <c r="D398" s="228" t="s">
        <v>189</v>
      </c>
      <c r="E398" s="42"/>
      <c r="F398" s="229" t="s">
        <v>7500</v>
      </c>
      <c r="G398" s="42"/>
      <c r="H398" s="42"/>
      <c r="I398" s="230"/>
      <c r="J398" s="42"/>
      <c r="K398" s="42"/>
      <c r="L398" s="46"/>
      <c r="M398" s="231"/>
      <c r="N398" s="232"/>
      <c r="O398" s="86"/>
      <c r="P398" s="86"/>
      <c r="Q398" s="86"/>
      <c r="R398" s="86"/>
      <c r="S398" s="86"/>
      <c r="T398" s="87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T398" s="19" t="s">
        <v>189</v>
      </c>
      <c r="AU398" s="19" t="s">
        <v>80</v>
      </c>
    </row>
    <row r="399" s="2" customFormat="1" ht="16.5" customHeight="1">
      <c r="A399" s="40"/>
      <c r="B399" s="41"/>
      <c r="C399" s="215" t="s">
        <v>1936</v>
      </c>
      <c r="D399" s="215" t="s">
        <v>182</v>
      </c>
      <c r="E399" s="216" t="s">
        <v>7501</v>
      </c>
      <c r="F399" s="217" t="s">
        <v>7502</v>
      </c>
      <c r="G399" s="218" t="s">
        <v>5709</v>
      </c>
      <c r="H399" s="219">
        <v>15</v>
      </c>
      <c r="I399" s="220"/>
      <c r="J399" s="221">
        <f>ROUND(I399*H399,2)</f>
        <v>0</v>
      </c>
      <c r="K399" s="217" t="s">
        <v>19</v>
      </c>
      <c r="L399" s="46"/>
      <c r="M399" s="222" t="s">
        <v>19</v>
      </c>
      <c r="N399" s="223" t="s">
        <v>43</v>
      </c>
      <c r="O399" s="86"/>
      <c r="P399" s="224">
        <f>O399*H399</f>
        <v>0</v>
      </c>
      <c r="Q399" s="224">
        <v>0</v>
      </c>
      <c r="R399" s="224">
        <f>Q399*H399</f>
        <v>0</v>
      </c>
      <c r="S399" s="224">
        <v>0</v>
      </c>
      <c r="T399" s="225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6" t="s">
        <v>286</v>
      </c>
      <c r="AT399" s="226" t="s">
        <v>182</v>
      </c>
      <c r="AU399" s="226" t="s">
        <v>80</v>
      </c>
      <c r="AY399" s="19" t="s">
        <v>180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9" t="s">
        <v>80</v>
      </c>
      <c r="BK399" s="227">
        <f>ROUND(I399*H399,2)</f>
        <v>0</v>
      </c>
      <c r="BL399" s="19" t="s">
        <v>286</v>
      </c>
      <c r="BM399" s="226" t="s">
        <v>7783</v>
      </c>
    </row>
    <row r="400" s="2" customFormat="1">
      <c r="A400" s="40"/>
      <c r="B400" s="41"/>
      <c r="C400" s="42"/>
      <c r="D400" s="228" t="s">
        <v>189</v>
      </c>
      <c r="E400" s="42"/>
      <c r="F400" s="229" t="s">
        <v>7502</v>
      </c>
      <c r="G400" s="42"/>
      <c r="H400" s="42"/>
      <c r="I400" s="230"/>
      <c r="J400" s="42"/>
      <c r="K400" s="42"/>
      <c r="L400" s="46"/>
      <c r="M400" s="231"/>
      <c r="N400" s="232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189</v>
      </c>
      <c r="AU400" s="19" t="s">
        <v>80</v>
      </c>
    </row>
    <row r="401" s="2" customFormat="1" ht="21.75" customHeight="1">
      <c r="A401" s="40"/>
      <c r="B401" s="41"/>
      <c r="C401" s="215" t="s">
        <v>1940</v>
      </c>
      <c r="D401" s="215" t="s">
        <v>182</v>
      </c>
      <c r="E401" s="216" t="s">
        <v>7504</v>
      </c>
      <c r="F401" s="217" t="s">
        <v>7505</v>
      </c>
      <c r="G401" s="218" t="s">
        <v>185</v>
      </c>
      <c r="H401" s="219">
        <v>9</v>
      </c>
      <c r="I401" s="220"/>
      <c r="J401" s="221">
        <f>ROUND(I401*H401,2)</f>
        <v>0</v>
      </c>
      <c r="K401" s="217" t="s">
        <v>19</v>
      </c>
      <c r="L401" s="46"/>
      <c r="M401" s="222" t="s">
        <v>19</v>
      </c>
      <c r="N401" s="223" t="s">
        <v>43</v>
      </c>
      <c r="O401" s="86"/>
      <c r="P401" s="224">
        <f>O401*H401</f>
        <v>0</v>
      </c>
      <c r="Q401" s="224">
        <v>0</v>
      </c>
      <c r="R401" s="224">
        <f>Q401*H401</f>
        <v>0</v>
      </c>
      <c r="S401" s="224">
        <v>0</v>
      </c>
      <c r="T401" s="225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6" t="s">
        <v>286</v>
      </c>
      <c r="AT401" s="226" t="s">
        <v>182</v>
      </c>
      <c r="AU401" s="226" t="s">
        <v>80</v>
      </c>
      <c r="AY401" s="19" t="s">
        <v>180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9" t="s">
        <v>80</v>
      </c>
      <c r="BK401" s="227">
        <f>ROUND(I401*H401,2)</f>
        <v>0</v>
      </c>
      <c r="BL401" s="19" t="s">
        <v>286</v>
      </c>
      <c r="BM401" s="226" t="s">
        <v>7784</v>
      </c>
    </row>
    <row r="402" s="2" customFormat="1">
      <c r="A402" s="40"/>
      <c r="B402" s="41"/>
      <c r="C402" s="42"/>
      <c r="D402" s="228" t="s">
        <v>189</v>
      </c>
      <c r="E402" s="42"/>
      <c r="F402" s="229" t="s">
        <v>7505</v>
      </c>
      <c r="G402" s="42"/>
      <c r="H402" s="42"/>
      <c r="I402" s="230"/>
      <c r="J402" s="42"/>
      <c r="K402" s="42"/>
      <c r="L402" s="46"/>
      <c r="M402" s="231"/>
      <c r="N402" s="232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189</v>
      </c>
      <c r="AU402" s="19" t="s">
        <v>80</v>
      </c>
    </row>
    <row r="403" s="12" customFormat="1" ht="25.92" customHeight="1">
      <c r="A403" s="12"/>
      <c r="B403" s="199"/>
      <c r="C403" s="200"/>
      <c r="D403" s="201" t="s">
        <v>71</v>
      </c>
      <c r="E403" s="202" t="s">
        <v>6540</v>
      </c>
      <c r="F403" s="202" t="s">
        <v>7785</v>
      </c>
      <c r="G403" s="200"/>
      <c r="H403" s="200"/>
      <c r="I403" s="203"/>
      <c r="J403" s="204">
        <f>BK403</f>
        <v>0</v>
      </c>
      <c r="K403" s="200"/>
      <c r="L403" s="205"/>
      <c r="M403" s="206"/>
      <c r="N403" s="207"/>
      <c r="O403" s="207"/>
      <c r="P403" s="208">
        <f>SUM(P404:P426)</f>
        <v>0</v>
      </c>
      <c r="Q403" s="207"/>
      <c r="R403" s="208">
        <f>SUM(R404:R426)</f>
        <v>0</v>
      </c>
      <c r="S403" s="207"/>
      <c r="T403" s="209">
        <f>SUM(T404:T426)</f>
        <v>0</v>
      </c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R403" s="210" t="s">
        <v>80</v>
      </c>
      <c r="AT403" s="211" t="s">
        <v>71</v>
      </c>
      <c r="AU403" s="211" t="s">
        <v>72</v>
      </c>
      <c r="AY403" s="210" t="s">
        <v>180</v>
      </c>
      <c r="BK403" s="212">
        <f>SUM(BK404:BK426)</f>
        <v>0</v>
      </c>
    </row>
    <row r="404" s="2" customFormat="1" ht="16.5" customHeight="1">
      <c r="A404" s="40"/>
      <c r="B404" s="41"/>
      <c r="C404" s="215" t="s">
        <v>1944</v>
      </c>
      <c r="D404" s="215" t="s">
        <v>182</v>
      </c>
      <c r="E404" s="216" t="s">
        <v>7702</v>
      </c>
      <c r="F404" s="217" t="s">
        <v>7683</v>
      </c>
      <c r="G404" s="218" t="s">
        <v>7703</v>
      </c>
      <c r="H404" s="219">
        <v>1</v>
      </c>
      <c r="I404" s="220"/>
      <c r="J404" s="221">
        <f>ROUND(I404*H404,2)</f>
        <v>0</v>
      </c>
      <c r="K404" s="217" t="s">
        <v>19</v>
      </c>
      <c r="L404" s="46"/>
      <c r="M404" s="222" t="s">
        <v>19</v>
      </c>
      <c r="N404" s="223" t="s">
        <v>43</v>
      </c>
      <c r="O404" s="86"/>
      <c r="P404" s="224">
        <f>O404*H404</f>
        <v>0</v>
      </c>
      <c r="Q404" s="224">
        <v>0</v>
      </c>
      <c r="R404" s="224">
        <f>Q404*H404</f>
        <v>0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286</v>
      </c>
      <c r="AT404" s="226" t="s">
        <v>182</v>
      </c>
      <c r="AU404" s="226" t="s">
        <v>80</v>
      </c>
      <c r="AY404" s="19" t="s">
        <v>180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286</v>
      </c>
      <c r="BM404" s="226" t="s">
        <v>7786</v>
      </c>
    </row>
    <row r="405" s="2" customFormat="1">
      <c r="A405" s="40"/>
      <c r="B405" s="41"/>
      <c r="C405" s="42"/>
      <c r="D405" s="228" t="s">
        <v>189</v>
      </c>
      <c r="E405" s="42"/>
      <c r="F405" s="229" t="s">
        <v>7683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189</v>
      </c>
      <c r="AU405" s="19" t="s">
        <v>80</v>
      </c>
    </row>
    <row r="406" s="2" customFormat="1" ht="16.5" customHeight="1">
      <c r="A406" s="40"/>
      <c r="B406" s="41"/>
      <c r="C406" s="215" t="s">
        <v>1948</v>
      </c>
      <c r="D406" s="215" t="s">
        <v>182</v>
      </c>
      <c r="E406" s="216" t="s">
        <v>7705</v>
      </c>
      <c r="F406" s="217" t="s">
        <v>7686</v>
      </c>
      <c r="G406" s="218" t="s">
        <v>387</v>
      </c>
      <c r="H406" s="219">
        <v>1</v>
      </c>
      <c r="I406" s="220"/>
      <c r="J406" s="221">
        <f>ROUND(I406*H406,2)</f>
        <v>0</v>
      </c>
      <c r="K406" s="217" t="s">
        <v>19</v>
      </c>
      <c r="L406" s="46"/>
      <c r="M406" s="222" t="s">
        <v>19</v>
      </c>
      <c r="N406" s="223" t="s">
        <v>43</v>
      </c>
      <c r="O406" s="86"/>
      <c r="P406" s="224">
        <f>O406*H406</f>
        <v>0</v>
      </c>
      <c r="Q406" s="224">
        <v>0</v>
      </c>
      <c r="R406" s="224">
        <f>Q406*H406</f>
        <v>0</v>
      </c>
      <c r="S406" s="224">
        <v>0</v>
      </c>
      <c r="T406" s="225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6" t="s">
        <v>286</v>
      </c>
      <c r="AT406" s="226" t="s">
        <v>182</v>
      </c>
      <c r="AU406" s="226" t="s">
        <v>80</v>
      </c>
      <c r="AY406" s="19" t="s">
        <v>180</v>
      </c>
      <c r="BE406" s="227">
        <f>IF(N406="základní",J406,0)</f>
        <v>0</v>
      </c>
      <c r="BF406" s="227">
        <f>IF(N406="snížená",J406,0)</f>
        <v>0</v>
      </c>
      <c r="BG406" s="227">
        <f>IF(N406="zákl. přenesená",J406,0)</f>
        <v>0</v>
      </c>
      <c r="BH406" s="227">
        <f>IF(N406="sníž. přenesená",J406,0)</f>
        <v>0</v>
      </c>
      <c r="BI406" s="227">
        <f>IF(N406="nulová",J406,0)</f>
        <v>0</v>
      </c>
      <c r="BJ406" s="19" t="s">
        <v>80</v>
      </c>
      <c r="BK406" s="227">
        <f>ROUND(I406*H406,2)</f>
        <v>0</v>
      </c>
      <c r="BL406" s="19" t="s">
        <v>286</v>
      </c>
      <c r="BM406" s="226" t="s">
        <v>7787</v>
      </c>
    </row>
    <row r="407" s="2" customFormat="1">
      <c r="A407" s="40"/>
      <c r="B407" s="41"/>
      <c r="C407" s="42"/>
      <c r="D407" s="228" t="s">
        <v>189</v>
      </c>
      <c r="E407" s="42"/>
      <c r="F407" s="229" t="s">
        <v>7686</v>
      </c>
      <c r="G407" s="42"/>
      <c r="H407" s="42"/>
      <c r="I407" s="230"/>
      <c r="J407" s="42"/>
      <c r="K407" s="42"/>
      <c r="L407" s="46"/>
      <c r="M407" s="231"/>
      <c r="N407" s="232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189</v>
      </c>
      <c r="AU407" s="19" t="s">
        <v>80</v>
      </c>
    </row>
    <row r="408" s="2" customFormat="1" ht="16.5" customHeight="1">
      <c r="A408" s="40"/>
      <c r="B408" s="41"/>
      <c r="C408" s="215" t="s">
        <v>1952</v>
      </c>
      <c r="D408" s="215" t="s">
        <v>182</v>
      </c>
      <c r="E408" s="216" t="s">
        <v>7707</v>
      </c>
      <c r="F408" s="217" t="s">
        <v>7689</v>
      </c>
      <c r="G408" s="218" t="s">
        <v>7690</v>
      </c>
      <c r="H408" s="219">
        <v>1</v>
      </c>
      <c r="I408" s="220"/>
      <c r="J408" s="221">
        <f>ROUND(I408*H408,2)</f>
        <v>0</v>
      </c>
      <c r="K408" s="217" t="s">
        <v>19</v>
      </c>
      <c r="L408" s="46"/>
      <c r="M408" s="222" t="s">
        <v>19</v>
      </c>
      <c r="N408" s="223" t="s">
        <v>43</v>
      </c>
      <c r="O408" s="86"/>
      <c r="P408" s="224">
        <f>O408*H408</f>
        <v>0</v>
      </c>
      <c r="Q408" s="224">
        <v>0</v>
      </c>
      <c r="R408" s="224">
        <f>Q408*H408</f>
        <v>0</v>
      </c>
      <c r="S408" s="224">
        <v>0</v>
      </c>
      <c r="T408" s="225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6" t="s">
        <v>286</v>
      </c>
      <c r="AT408" s="226" t="s">
        <v>182</v>
      </c>
      <c r="AU408" s="226" t="s">
        <v>80</v>
      </c>
      <c r="AY408" s="19" t="s">
        <v>180</v>
      </c>
      <c r="BE408" s="227">
        <f>IF(N408="základní",J408,0)</f>
        <v>0</v>
      </c>
      <c r="BF408" s="227">
        <f>IF(N408="snížená",J408,0)</f>
        <v>0</v>
      </c>
      <c r="BG408" s="227">
        <f>IF(N408="zákl. přenesená",J408,0)</f>
        <v>0</v>
      </c>
      <c r="BH408" s="227">
        <f>IF(N408="sníž. přenesená",J408,0)</f>
        <v>0</v>
      </c>
      <c r="BI408" s="227">
        <f>IF(N408="nulová",J408,0)</f>
        <v>0</v>
      </c>
      <c r="BJ408" s="19" t="s">
        <v>80</v>
      </c>
      <c r="BK408" s="227">
        <f>ROUND(I408*H408,2)</f>
        <v>0</v>
      </c>
      <c r="BL408" s="19" t="s">
        <v>286</v>
      </c>
      <c r="BM408" s="226" t="s">
        <v>7788</v>
      </c>
    </row>
    <row r="409" s="2" customFormat="1">
      <c r="A409" s="40"/>
      <c r="B409" s="41"/>
      <c r="C409" s="42"/>
      <c r="D409" s="228" t="s">
        <v>189</v>
      </c>
      <c r="E409" s="42"/>
      <c r="F409" s="229" t="s">
        <v>7689</v>
      </c>
      <c r="G409" s="42"/>
      <c r="H409" s="42"/>
      <c r="I409" s="230"/>
      <c r="J409" s="42"/>
      <c r="K409" s="42"/>
      <c r="L409" s="46"/>
      <c r="M409" s="231"/>
      <c r="N409" s="232"/>
      <c r="O409" s="86"/>
      <c r="P409" s="86"/>
      <c r="Q409" s="86"/>
      <c r="R409" s="86"/>
      <c r="S409" s="86"/>
      <c r="T409" s="87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T409" s="19" t="s">
        <v>189</v>
      </c>
      <c r="AU409" s="19" t="s">
        <v>80</v>
      </c>
    </row>
    <row r="410" s="2" customFormat="1" ht="16.5" customHeight="1">
      <c r="A410" s="40"/>
      <c r="B410" s="41"/>
      <c r="C410" s="215" t="s">
        <v>1956</v>
      </c>
      <c r="D410" s="215" t="s">
        <v>182</v>
      </c>
      <c r="E410" s="216" t="s">
        <v>7709</v>
      </c>
      <c r="F410" s="217" t="s">
        <v>7692</v>
      </c>
      <c r="G410" s="218" t="s">
        <v>387</v>
      </c>
      <c r="H410" s="219">
        <v>0</v>
      </c>
      <c r="I410" s="220"/>
      <c r="J410" s="221">
        <f>ROUND(I410*H410,2)</f>
        <v>0</v>
      </c>
      <c r="K410" s="217" t="s">
        <v>19</v>
      </c>
      <c r="L410" s="46"/>
      <c r="M410" s="222" t="s">
        <v>19</v>
      </c>
      <c r="N410" s="223" t="s">
        <v>43</v>
      </c>
      <c r="O410" s="86"/>
      <c r="P410" s="224">
        <f>O410*H410</f>
        <v>0</v>
      </c>
      <c r="Q410" s="224">
        <v>0</v>
      </c>
      <c r="R410" s="224">
        <f>Q410*H410</f>
        <v>0</v>
      </c>
      <c r="S410" s="224">
        <v>0</v>
      </c>
      <c r="T410" s="225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6" t="s">
        <v>286</v>
      </c>
      <c r="AT410" s="226" t="s">
        <v>182</v>
      </c>
      <c r="AU410" s="226" t="s">
        <v>80</v>
      </c>
      <c r="AY410" s="19" t="s">
        <v>180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19" t="s">
        <v>80</v>
      </c>
      <c r="BK410" s="227">
        <f>ROUND(I410*H410,2)</f>
        <v>0</v>
      </c>
      <c r="BL410" s="19" t="s">
        <v>286</v>
      </c>
      <c r="BM410" s="226" t="s">
        <v>7789</v>
      </c>
    </row>
    <row r="411" s="2" customFormat="1">
      <c r="A411" s="40"/>
      <c r="B411" s="41"/>
      <c r="C411" s="42"/>
      <c r="D411" s="228" t="s">
        <v>189</v>
      </c>
      <c r="E411" s="42"/>
      <c r="F411" s="229" t="s">
        <v>7692</v>
      </c>
      <c r="G411" s="42"/>
      <c r="H411" s="42"/>
      <c r="I411" s="230"/>
      <c r="J411" s="42"/>
      <c r="K411" s="42"/>
      <c r="L411" s="46"/>
      <c r="M411" s="231"/>
      <c r="N411" s="232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189</v>
      </c>
      <c r="AU411" s="19" t="s">
        <v>80</v>
      </c>
    </row>
    <row r="412" s="2" customFormat="1" ht="16.5" customHeight="1">
      <c r="A412" s="40"/>
      <c r="B412" s="41"/>
      <c r="C412" s="215" t="s">
        <v>1960</v>
      </c>
      <c r="D412" s="215" t="s">
        <v>182</v>
      </c>
      <c r="E412" s="216" t="s">
        <v>7711</v>
      </c>
      <c r="F412" s="217" t="s">
        <v>7694</v>
      </c>
      <c r="G412" s="218" t="s">
        <v>3685</v>
      </c>
      <c r="H412" s="219">
        <v>1</v>
      </c>
      <c r="I412" s="220"/>
      <c r="J412" s="221">
        <f>ROUND(I412*H412,2)</f>
        <v>0</v>
      </c>
      <c r="K412" s="217" t="s">
        <v>19</v>
      </c>
      <c r="L412" s="46"/>
      <c r="M412" s="222" t="s">
        <v>19</v>
      </c>
      <c r="N412" s="223" t="s">
        <v>43</v>
      </c>
      <c r="O412" s="86"/>
      <c r="P412" s="224">
        <f>O412*H412</f>
        <v>0</v>
      </c>
      <c r="Q412" s="224">
        <v>0</v>
      </c>
      <c r="R412" s="224">
        <f>Q412*H412</f>
        <v>0</v>
      </c>
      <c r="S412" s="224">
        <v>0</v>
      </c>
      <c r="T412" s="225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6" t="s">
        <v>286</v>
      </c>
      <c r="AT412" s="226" t="s">
        <v>182</v>
      </c>
      <c r="AU412" s="226" t="s">
        <v>80</v>
      </c>
      <c r="AY412" s="19" t="s">
        <v>180</v>
      </c>
      <c r="BE412" s="227">
        <f>IF(N412="základní",J412,0)</f>
        <v>0</v>
      </c>
      <c r="BF412" s="227">
        <f>IF(N412="snížená",J412,0)</f>
        <v>0</v>
      </c>
      <c r="BG412" s="227">
        <f>IF(N412="zákl. přenesená",J412,0)</f>
        <v>0</v>
      </c>
      <c r="BH412" s="227">
        <f>IF(N412="sníž. přenesená",J412,0)</f>
        <v>0</v>
      </c>
      <c r="BI412" s="227">
        <f>IF(N412="nulová",J412,0)</f>
        <v>0</v>
      </c>
      <c r="BJ412" s="19" t="s">
        <v>80</v>
      </c>
      <c r="BK412" s="227">
        <f>ROUND(I412*H412,2)</f>
        <v>0</v>
      </c>
      <c r="BL412" s="19" t="s">
        <v>286</v>
      </c>
      <c r="BM412" s="226" t="s">
        <v>7790</v>
      </c>
    </row>
    <row r="413" s="2" customFormat="1">
      <c r="A413" s="40"/>
      <c r="B413" s="41"/>
      <c r="C413" s="42"/>
      <c r="D413" s="228" t="s">
        <v>189</v>
      </c>
      <c r="E413" s="42"/>
      <c r="F413" s="229" t="s">
        <v>7694</v>
      </c>
      <c r="G413" s="42"/>
      <c r="H413" s="42"/>
      <c r="I413" s="230"/>
      <c r="J413" s="42"/>
      <c r="K413" s="42"/>
      <c r="L413" s="46"/>
      <c r="M413" s="231"/>
      <c r="N413" s="232"/>
      <c r="O413" s="86"/>
      <c r="P413" s="86"/>
      <c r="Q413" s="86"/>
      <c r="R413" s="86"/>
      <c r="S413" s="86"/>
      <c r="T413" s="87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T413" s="19" t="s">
        <v>189</v>
      </c>
      <c r="AU413" s="19" t="s">
        <v>80</v>
      </c>
    </row>
    <row r="414" s="2" customFormat="1" ht="16.5" customHeight="1">
      <c r="A414" s="40"/>
      <c r="B414" s="41"/>
      <c r="C414" s="215" t="s">
        <v>1964</v>
      </c>
      <c r="D414" s="215" t="s">
        <v>182</v>
      </c>
      <c r="E414" s="216" t="s">
        <v>7713</v>
      </c>
      <c r="F414" s="217" t="s">
        <v>7696</v>
      </c>
      <c r="G414" s="218" t="s">
        <v>3685</v>
      </c>
      <c r="H414" s="219">
        <v>1</v>
      </c>
      <c r="I414" s="220"/>
      <c r="J414" s="221">
        <f>ROUND(I414*H414,2)</f>
        <v>0</v>
      </c>
      <c r="K414" s="217" t="s">
        <v>19</v>
      </c>
      <c r="L414" s="46"/>
      <c r="M414" s="222" t="s">
        <v>19</v>
      </c>
      <c r="N414" s="223" t="s">
        <v>43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286</v>
      </c>
      <c r="AT414" s="226" t="s">
        <v>182</v>
      </c>
      <c r="AU414" s="226" t="s">
        <v>80</v>
      </c>
      <c r="AY414" s="19" t="s">
        <v>180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286</v>
      </c>
      <c r="BM414" s="226" t="s">
        <v>7791</v>
      </c>
    </row>
    <row r="415" s="2" customFormat="1">
      <c r="A415" s="40"/>
      <c r="B415" s="41"/>
      <c r="C415" s="42"/>
      <c r="D415" s="228" t="s">
        <v>189</v>
      </c>
      <c r="E415" s="42"/>
      <c r="F415" s="229" t="s">
        <v>7696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189</v>
      </c>
      <c r="AU415" s="19" t="s">
        <v>80</v>
      </c>
    </row>
    <row r="416" s="2" customFormat="1" ht="16.5" customHeight="1">
      <c r="A416" s="40"/>
      <c r="B416" s="41"/>
      <c r="C416" s="215" t="s">
        <v>1968</v>
      </c>
      <c r="D416" s="215" t="s">
        <v>182</v>
      </c>
      <c r="E416" s="216" t="s">
        <v>7715</v>
      </c>
      <c r="F416" s="217" t="s">
        <v>7716</v>
      </c>
      <c r="G416" s="218" t="s">
        <v>387</v>
      </c>
      <c r="H416" s="219">
        <v>1</v>
      </c>
      <c r="I416" s="220"/>
      <c r="J416" s="221">
        <f>ROUND(I416*H416,2)</f>
        <v>0</v>
      </c>
      <c r="K416" s="217" t="s">
        <v>19</v>
      </c>
      <c r="L416" s="46"/>
      <c r="M416" s="222" t="s">
        <v>19</v>
      </c>
      <c r="N416" s="223" t="s">
        <v>43</v>
      </c>
      <c r="O416" s="86"/>
      <c r="P416" s="224">
        <f>O416*H416</f>
        <v>0</v>
      </c>
      <c r="Q416" s="224">
        <v>0</v>
      </c>
      <c r="R416" s="224">
        <f>Q416*H416</f>
        <v>0</v>
      </c>
      <c r="S416" s="224">
        <v>0</v>
      </c>
      <c r="T416" s="225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6" t="s">
        <v>286</v>
      </c>
      <c r="AT416" s="226" t="s">
        <v>182</v>
      </c>
      <c r="AU416" s="226" t="s">
        <v>80</v>
      </c>
      <c r="AY416" s="19" t="s">
        <v>180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19" t="s">
        <v>80</v>
      </c>
      <c r="BK416" s="227">
        <f>ROUND(I416*H416,2)</f>
        <v>0</v>
      </c>
      <c r="BL416" s="19" t="s">
        <v>286</v>
      </c>
      <c r="BM416" s="226" t="s">
        <v>7792</v>
      </c>
    </row>
    <row r="417" s="2" customFormat="1">
      <c r="A417" s="40"/>
      <c r="B417" s="41"/>
      <c r="C417" s="42"/>
      <c r="D417" s="228" t="s">
        <v>189</v>
      </c>
      <c r="E417" s="42"/>
      <c r="F417" s="229" t="s">
        <v>7718</v>
      </c>
      <c r="G417" s="42"/>
      <c r="H417" s="42"/>
      <c r="I417" s="230"/>
      <c r="J417" s="42"/>
      <c r="K417" s="42"/>
      <c r="L417" s="46"/>
      <c r="M417" s="231"/>
      <c r="N417" s="232"/>
      <c r="O417" s="86"/>
      <c r="P417" s="86"/>
      <c r="Q417" s="86"/>
      <c r="R417" s="86"/>
      <c r="S417" s="86"/>
      <c r="T417" s="87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T417" s="19" t="s">
        <v>189</v>
      </c>
      <c r="AU417" s="19" t="s">
        <v>80</v>
      </c>
    </row>
    <row r="418" s="2" customFormat="1" ht="16.5" customHeight="1">
      <c r="A418" s="40"/>
      <c r="B418" s="41"/>
      <c r="C418" s="215" t="s">
        <v>1972</v>
      </c>
      <c r="D418" s="215" t="s">
        <v>182</v>
      </c>
      <c r="E418" s="216" t="s">
        <v>7719</v>
      </c>
      <c r="F418" s="217" t="s">
        <v>7720</v>
      </c>
      <c r="G418" s="218" t="s">
        <v>387</v>
      </c>
      <c r="H418" s="219">
        <v>1</v>
      </c>
      <c r="I418" s="220"/>
      <c r="J418" s="221">
        <f>ROUND(I418*H418,2)</f>
        <v>0</v>
      </c>
      <c r="K418" s="217" t="s">
        <v>19</v>
      </c>
      <c r="L418" s="46"/>
      <c r="M418" s="222" t="s">
        <v>19</v>
      </c>
      <c r="N418" s="223" t="s">
        <v>43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286</v>
      </c>
      <c r="AT418" s="226" t="s">
        <v>182</v>
      </c>
      <c r="AU418" s="226" t="s">
        <v>80</v>
      </c>
      <c r="AY418" s="19" t="s">
        <v>180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286</v>
      </c>
      <c r="BM418" s="226" t="s">
        <v>7793</v>
      </c>
    </row>
    <row r="419" s="2" customFormat="1">
      <c r="A419" s="40"/>
      <c r="B419" s="41"/>
      <c r="C419" s="42"/>
      <c r="D419" s="228" t="s">
        <v>189</v>
      </c>
      <c r="E419" s="42"/>
      <c r="F419" s="229" t="s">
        <v>7722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189</v>
      </c>
      <c r="AU419" s="19" t="s">
        <v>80</v>
      </c>
    </row>
    <row r="420" s="2" customFormat="1" ht="16.5" customHeight="1">
      <c r="A420" s="40"/>
      <c r="B420" s="41"/>
      <c r="C420" s="215" t="s">
        <v>1976</v>
      </c>
      <c r="D420" s="215" t="s">
        <v>182</v>
      </c>
      <c r="E420" s="216" t="s">
        <v>7723</v>
      </c>
      <c r="F420" s="217" t="s">
        <v>7724</v>
      </c>
      <c r="G420" s="218" t="s">
        <v>5709</v>
      </c>
      <c r="H420" s="219">
        <v>11</v>
      </c>
      <c r="I420" s="220"/>
      <c r="J420" s="221">
        <f>ROUND(I420*H420,2)</f>
        <v>0</v>
      </c>
      <c r="K420" s="217" t="s">
        <v>19</v>
      </c>
      <c r="L420" s="46"/>
      <c r="M420" s="222" t="s">
        <v>19</v>
      </c>
      <c r="N420" s="223" t="s">
        <v>43</v>
      </c>
      <c r="O420" s="86"/>
      <c r="P420" s="224">
        <f>O420*H420</f>
        <v>0</v>
      </c>
      <c r="Q420" s="224">
        <v>0</v>
      </c>
      <c r="R420" s="224">
        <f>Q420*H420</f>
        <v>0</v>
      </c>
      <c r="S420" s="224">
        <v>0</v>
      </c>
      <c r="T420" s="225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6" t="s">
        <v>286</v>
      </c>
      <c r="AT420" s="226" t="s">
        <v>182</v>
      </c>
      <c r="AU420" s="226" t="s">
        <v>80</v>
      </c>
      <c r="AY420" s="19" t="s">
        <v>180</v>
      </c>
      <c r="BE420" s="227">
        <f>IF(N420="základní",J420,0)</f>
        <v>0</v>
      </c>
      <c r="BF420" s="227">
        <f>IF(N420="snížená",J420,0)</f>
        <v>0</v>
      </c>
      <c r="BG420" s="227">
        <f>IF(N420="zákl. přenesená",J420,0)</f>
        <v>0</v>
      </c>
      <c r="BH420" s="227">
        <f>IF(N420="sníž. přenesená",J420,0)</f>
        <v>0</v>
      </c>
      <c r="BI420" s="227">
        <f>IF(N420="nulová",J420,0)</f>
        <v>0</v>
      </c>
      <c r="BJ420" s="19" t="s">
        <v>80</v>
      </c>
      <c r="BK420" s="227">
        <f>ROUND(I420*H420,2)</f>
        <v>0</v>
      </c>
      <c r="BL420" s="19" t="s">
        <v>286</v>
      </c>
      <c r="BM420" s="226" t="s">
        <v>7794</v>
      </c>
    </row>
    <row r="421" s="2" customFormat="1">
      <c r="A421" s="40"/>
      <c r="B421" s="41"/>
      <c r="C421" s="42"/>
      <c r="D421" s="228" t="s">
        <v>189</v>
      </c>
      <c r="E421" s="42"/>
      <c r="F421" s="229" t="s">
        <v>7724</v>
      </c>
      <c r="G421" s="42"/>
      <c r="H421" s="42"/>
      <c r="I421" s="230"/>
      <c r="J421" s="42"/>
      <c r="K421" s="42"/>
      <c r="L421" s="46"/>
      <c r="M421" s="231"/>
      <c r="N421" s="232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189</v>
      </c>
      <c r="AU421" s="19" t="s">
        <v>80</v>
      </c>
    </row>
    <row r="422" s="2" customFormat="1" ht="16.5" customHeight="1">
      <c r="A422" s="40"/>
      <c r="B422" s="41"/>
      <c r="C422" s="215" t="s">
        <v>1980</v>
      </c>
      <c r="D422" s="215" t="s">
        <v>182</v>
      </c>
      <c r="E422" s="216" t="s">
        <v>7726</v>
      </c>
      <c r="F422" s="217" t="s">
        <v>7478</v>
      </c>
      <c r="G422" s="218" t="s">
        <v>3685</v>
      </c>
      <c r="H422" s="219">
        <v>1</v>
      </c>
      <c r="I422" s="220"/>
      <c r="J422" s="221">
        <f>ROUND(I422*H422,2)</f>
        <v>0</v>
      </c>
      <c r="K422" s="217" t="s">
        <v>19</v>
      </c>
      <c r="L422" s="46"/>
      <c r="M422" s="222" t="s">
        <v>19</v>
      </c>
      <c r="N422" s="223" t="s">
        <v>43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286</v>
      </c>
      <c r="AT422" s="226" t="s">
        <v>182</v>
      </c>
      <c r="AU422" s="226" t="s">
        <v>80</v>
      </c>
      <c r="AY422" s="19" t="s">
        <v>180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80</v>
      </c>
      <c r="BK422" s="227">
        <f>ROUND(I422*H422,2)</f>
        <v>0</v>
      </c>
      <c r="BL422" s="19" t="s">
        <v>286</v>
      </c>
      <c r="BM422" s="226" t="s">
        <v>7795</v>
      </c>
    </row>
    <row r="423" s="2" customFormat="1">
      <c r="A423" s="40"/>
      <c r="B423" s="41"/>
      <c r="C423" s="42"/>
      <c r="D423" s="228" t="s">
        <v>189</v>
      </c>
      <c r="E423" s="42"/>
      <c r="F423" s="229" t="s">
        <v>7478</v>
      </c>
      <c r="G423" s="42"/>
      <c r="H423" s="42"/>
      <c r="I423" s="230"/>
      <c r="J423" s="42"/>
      <c r="K423" s="42"/>
      <c r="L423" s="46"/>
      <c r="M423" s="231"/>
      <c r="N423" s="232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189</v>
      </c>
      <c r="AU423" s="19" t="s">
        <v>80</v>
      </c>
    </row>
    <row r="424" s="2" customFormat="1">
      <c r="A424" s="40"/>
      <c r="B424" s="41"/>
      <c r="C424" s="42"/>
      <c r="D424" s="228" t="s">
        <v>3143</v>
      </c>
      <c r="E424" s="42"/>
      <c r="F424" s="292" t="s">
        <v>7728</v>
      </c>
      <c r="G424" s="42"/>
      <c r="H424" s="42"/>
      <c r="I424" s="230"/>
      <c r="J424" s="42"/>
      <c r="K424" s="42"/>
      <c r="L424" s="46"/>
      <c r="M424" s="231"/>
      <c r="N424" s="232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3143</v>
      </c>
      <c r="AU424" s="19" t="s">
        <v>80</v>
      </c>
    </row>
    <row r="425" s="2" customFormat="1" ht="16.5" customHeight="1">
      <c r="A425" s="40"/>
      <c r="B425" s="41"/>
      <c r="C425" s="215" t="s">
        <v>1984</v>
      </c>
      <c r="D425" s="215" t="s">
        <v>182</v>
      </c>
      <c r="E425" s="216" t="s">
        <v>7729</v>
      </c>
      <c r="F425" s="217" t="s">
        <v>7730</v>
      </c>
      <c r="G425" s="218" t="s">
        <v>3685</v>
      </c>
      <c r="H425" s="219">
        <v>1</v>
      </c>
      <c r="I425" s="220"/>
      <c r="J425" s="221">
        <f>ROUND(I425*H425,2)</f>
        <v>0</v>
      </c>
      <c r="K425" s="217" t="s">
        <v>19</v>
      </c>
      <c r="L425" s="46"/>
      <c r="M425" s="222" t="s">
        <v>19</v>
      </c>
      <c r="N425" s="223" t="s">
        <v>43</v>
      </c>
      <c r="O425" s="86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6" t="s">
        <v>286</v>
      </c>
      <c r="AT425" s="226" t="s">
        <v>182</v>
      </c>
      <c r="AU425" s="226" t="s">
        <v>80</v>
      </c>
      <c r="AY425" s="19" t="s">
        <v>180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9" t="s">
        <v>80</v>
      </c>
      <c r="BK425" s="227">
        <f>ROUND(I425*H425,2)</f>
        <v>0</v>
      </c>
      <c r="BL425" s="19" t="s">
        <v>286</v>
      </c>
      <c r="BM425" s="226" t="s">
        <v>7796</v>
      </c>
    </row>
    <row r="426" s="2" customFormat="1">
      <c r="A426" s="40"/>
      <c r="B426" s="41"/>
      <c r="C426" s="42"/>
      <c r="D426" s="228" t="s">
        <v>189</v>
      </c>
      <c r="E426" s="42"/>
      <c r="F426" s="229" t="s">
        <v>7730</v>
      </c>
      <c r="G426" s="42"/>
      <c r="H426" s="42"/>
      <c r="I426" s="230"/>
      <c r="J426" s="42"/>
      <c r="K426" s="42"/>
      <c r="L426" s="46"/>
      <c r="M426" s="231"/>
      <c r="N426" s="232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189</v>
      </c>
      <c r="AU426" s="19" t="s">
        <v>80</v>
      </c>
    </row>
    <row r="427" s="12" customFormat="1" ht="25.92" customHeight="1">
      <c r="A427" s="12"/>
      <c r="B427" s="199"/>
      <c r="C427" s="200"/>
      <c r="D427" s="201" t="s">
        <v>71</v>
      </c>
      <c r="E427" s="202" t="s">
        <v>6557</v>
      </c>
      <c r="F427" s="202" t="s">
        <v>7797</v>
      </c>
      <c r="G427" s="200"/>
      <c r="H427" s="200"/>
      <c r="I427" s="203"/>
      <c r="J427" s="204">
        <f>BK427</f>
        <v>0</v>
      </c>
      <c r="K427" s="200"/>
      <c r="L427" s="205"/>
      <c r="M427" s="206"/>
      <c r="N427" s="207"/>
      <c r="O427" s="207"/>
      <c r="P427" s="208">
        <f>SUM(P428:P450)</f>
        <v>0</v>
      </c>
      <c r="Q427" s="207"/>
      <c r="R427" s="208">
        <f>SUM(R428:R450)</f>
        <v>0</v>
      </c>
      <c r="S427" s="207"/>
      <c r="T427" s="209">
        <f>SUM(T428:T450)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10" t="s">
        <v>80</v>
      </c>
      <c r="AT427" s="211" t="s">
        <v>71</v>
      </c>
      <c r="AU427" s="211" t="s">
        <v>72</v>
      </c>
      <c r="AY427" s="210" t="s">
        <v>180</v>
      </c>
      <c r="BK427" s="212">
        <f>SUM(BK428:BK450)</f>
        <v>0</v>
      </c>
    </row>
    <row r="428" s="2" customFormat="1" ht="16.5" customHeight="1">
      <c r="A428" s="40"/>
      <c r="B428" s="41"/>
      <c r="C428" s="215" t="s">
        <v>1988</v>
      </c>
      <c r="D428" s="215" t="s">
        <v>182</v>
      </c>
      <c r="E428" s="216" t="s">
        <v>7702</v>
      </c>
      <c r="F428" s="217" t="s">
        <v>7683</v>
      </c>
      <c r="G428" s="218" t="s">
        <v>7703</v>
      </c>
      <c r="H428" s="219">
        <v>1</v>
      </c>
      <c r="I428" s="220"/>
      <c r="J428" s="221">
        <f>ROUND(I428*H428,2)</f>
        <v>0</v>
      </c>
      <c r="K428" s="217" t="s">
        <v>19</v>
      </c>
      <c r="L428" s="46"/>
      <c r="M428" s="222" t="s">
        <v>19</v>
      </c>
      <c r="N428" s="223" t="s">
        <v>43</v>
      </c>
      <c r="O428" s="86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6" t="s">
        <v>286</v>
      </c>
      <c r="AT428" s="226" t="s">
        <v>182</v>
      </c>
      <c r="AU428" s="226" t="s">
        <v>80</v>
      </c>
      <c r="AY428" s="19" t="s">
        <v>180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9" t="s">
        <v>80</v>
      </c>
      <c r="BK428" s="227">
        <f>ROUND(I428*H428,2)</f>
        <v>0</v>
      </c>
      <c r="BL428" s="19" t="s">
        <v>286</v>
      </c>
      <c r="BM428" s="226" t="s">
        <v>7798</v>
      </c>
    </row>
    <row r="429" s="2" customFormat="1">
      <c r="A429" s="40"/>
      <c r="B429" s="41"/>
      <c r="C429" s="42"/>
      <c r="D429" s="228" t="s">
        <v>189</v>
      </c>
      <c r="E429" s="42"/>
      <c r="F429" s="229" t="s">
        <v>7683</v>
      </c>
      <c r="G429" s="42"/>
      <c r="H429" s="42"/>
      <c r="I429" s="230"/>
      <c r="J429" s="42"/>
      <c r="K429" s="42"/>
      <c r="L429" s="46"/>
      <c r="M429" s="231"/>
      <c r="N429" s="232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189</v>
      </c>
      <c r="AU429" s="19" t="s">
        <v>80</v>
      </c>
    </row>
    <row r="430" s="2" customFormat="1" ht="16.5" customHeight="1">
      <c r="A430" s="40"/>
      <c r="B430" s="41"/>
      <c r="C430" s="215" t="s">
        <v>1992</v>
      </c>
      <c r="D430" s="215" t="s">
        <v>182</v>
      </c>
      <c r="E430" s="216" t="s">
        <v>7705</v>
      </c>
      <c r="F430" s="217" t="s">
        <v>7686</v>
      </c>
      <c r="G430" s="218" t="s">
        <v>387</v>
      </c>
      <c r="H430" s="219">
        <v>1</v>
      </c>
      <c r="I430" s="220"/>
      <c r="J430" s="221">
        <f>ROUND(I430*H430,2)</f>
        <v>0</v>
      </c>
      <c r="K430" s="217" t="s">
        <v>19</v>
      </c>
      <c r="L430" s="46"/>
      <c r="M430" s="222" t="s">
        <v>19</v>
      </c>
      <c r="N430" s="223" t="s">
        <v>43</v>
      </c>
      <c r="O430" s="86"/>
      <c r="P430" s="224">
        <f>O430*H430</f>
        <v>0</v>
      </c>
      <c r="Q430" s="224">
        <v>0</v>
      </c>
      <c r="R430" s="224">
        <f>Q430*H430</f>
        <v>0</v>
      </c>
      <c r="S430" s="224">
        <v>0</v>
      </c>
      <c r="T430" s="225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6" t="s">
        <v>286</v>
      </c>
      <c r="AT430" s="226" t="s">
        <v>182</v>
      </c>
      <c r="AU430" s="226" t="s">
        <v>80</v>
      </c>
      <c r="AY430" s="19" t="s">
        <v>180</v>
      </c>
      <c r="BE430" s="227">
        <f>IF(N430="základní",J430,0)</f>
        <v>0</v>
      </c>
      <c r="BF430" s="227">
        <f>IF(N430="snížená",J430,0)</f>
        <v>0</v>
      </c>
      <c r="BG430" s="227">
        <f>IF(N430="zákl. přenesená",J430,0)</f>
        <v>0</v>
      </c>
      <c r="BH430" s="227">
        <f>IF(N430="sníž. přenesená",J430,0)</f>
        <v>0</v>
      </c>
      <c r="BI430" s="227">
        <f>IF(N430="nulová",J430,0)</f>
        <v>0</v>
      </c>
      <c r="BJ430" s="19" t="s">
        <v>80</v>
      </c>
      <c r="BK430" s="227">
        <f>ROUND(I430*H430,2)</f>
        <v>0</v>
      </c>
      <c r="BL430" s="19" t="s">
        <v>286</v>
      </c>
      <c r="BM430" s="226" t="s">
        <v>7799</v>
      </c>
    </row>
    <row r="431" s="2" customFormat="1">
      <c r="A431" s="40"/>
      <c r="B431" s="41"/>
      <c r="C431" s="42"/>
      <c r="D431" s="228" t="s">
        <v>189</v>
      </c>
      <c r="E431" s="42"/>
      <c r="F431" s="229" t="s">
        <v>7686</v>
      </c>
      <c r="G431" s="42"/>
      <c r="H431" s="42"/>
      <c r="I431" s="230"/>
      <c r="J431" s="42"/>
      <c r="K431" s="42"/>
      <c r="L431" s="46"/>
      <c r="M431" s="231"/>
      <c r="N431" s="232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189</v>
      </c>
      <c r="AU431" s="19" t="s">
        <v>80</v>
      </c>
    </row>
    <row r="432" s="2" customFormat="1" ht="16.5" customHeight="1">
      <c r="A432" s="40"/>
      <c r="B432" s="41"/>
      <c r="C432" s="215" t="s">
        <v>1996</v>
      </c>
      <c r="D432" s="215" t="s">
        <v>182</v>
      </c>
      <c r="E432" s="216" t="s">
        <v>7707</v>
      </c>
      <c r="F432" s="217" t="s">
        <v>7689</v>
      </c>
      <c r="G432" s="218" t="s">
        <v>7690</v>
      </c>
      <c r="H432" s="219">
        <v>1</v>
      </c>
      <c r="I432" s="220"/>
      <c r="J432" s="221">
        <f>ROUND(I432*H432,2)</f>
        <v>0</v>
      </c>
      <c r="K432" s="217" t="s">
        <v>19</v>
      </c>
      <c r="L432" s="46"/>
      <c r="M432" s="222" t="s">
        <v>19</v>
      </c>
      <c r="N432" s="223" t="s">
        <v>43</v>
      </c>
      <c r="O432" s="86"/>
      <c r="P432" s="224">
        <f>O432*H432</f>
        <v>0</v>
      </c>
      <c r="Q432" s="224">
        <v>0</v>
      </c>
      <c r="R432" s="224">
        <f>Q432*H432</f>
        <v>0</v>
      </c>
      <c r="S432" s="224">
        <v>0</v>
      </c>
      <c r="T432" s="225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6" t="s">
        <v>286</v>
      </c>
      <c r="AT432" s="226" t="s">
        <v>182</v>
      </c>
      <c r="AU432" s="226" t="s">
        <v>80</v>
      </c>
      <c r="AY432" s="19" t="s">
        <v>180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19" t="s">
        <v>80</v>
      </c>
      <c r="BK432" s="227">
        <f>ROUND(I432*H432,2)</f>
        <v>0</v>
      </c>
      <c r="BL432" s="19" t="s">
        <v>286</v>
      </c>
      <c r="BM432" s="226" t="s">
        <v>7800</v>
      </c>
    </row>
    <row r="433" s="2" customFormat="1">
      <c r="A433" s="40"/>
      <c r="B433" s="41"/>
      <c r="C433" s="42"/>
      <c r="D433" s="228" t="s">
        <v>189</v>
      </c>
      <c r="E433" s="42"/>
      <c r="F433" s="229" t="s">
        <v>7689</v>
      </c>
      <c r="G433" s="42"/>
      <c r="H433" s="42"/>
      <c r="I433" s="230"/>
      <c r="J433" s="42"/>
      <c r="K433" s="42"/>
      <c r="L433" s="46"/>
      <c r="M433" s="231"/>
      <c r="N433" s="232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189</v>
      </c>
      <c r="AU433" s="19" t="s">
        <v>80</v>
      </c>
    </row>
    <row r="434" s="2" customFormat="1" ht="16.5" customHeight="1">
      <c r="A434" s="40"/>
      <c r="B434" s="41"/>
      <c r="C434" s="215" t="s">
        <v>2000</v>
      </c>
      <c r="D434" s="215" t="s">
        <v>182</v>
      </c>
      <c r="E434" s="216" t="s">
        <v>7709</v>
      </c>
      <c r="F434" s="217" t="s">
        <v>7692</v>
      </c>
      <c r="G434" s="218" t="s">
        <v>387</v>
      </c>
      <c r="H434" s="219">
        <v>0</v>
      </c>
      <c r="I434" s="220"/>
      <c r="J434" s="221">
        <f>ROUND(I434*H434,2)</f>
        <v>0</v>
      </c>
      <c r="K434" s="217" t="s">
        <v>19</v>
      </c>
      <c r="L434" s="46"/>
      <c r="M434" s="222" t="s">
        <v>19</v>
      </c>
      <c r="N434" s="223" t="s">
        <v>43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0</v>
      </c>
      <c r="T434" s="225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286</v>
      </c>
      <c r="AT434" s="226" t="s">
        <v>182</v>
      </c>
      <c r="AU434" s="226" t="s">
        <v>80</v>
      </c>
      <c r="AY434" s="19" t="s">
        <v>180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286</v>
      </c>
      <c r="BM434" s="226" t="s">
        <v>7801</v>
      </c>
    </row>
    <row r="435" s="2" customFormat="1">
      <c r="A435" s="40"/>
      <c r="B435" s="41"/>
      <c r="C435" s="42"/>
      <c r="D435" s="228" t="s">
        <v>189</v>
      </c>
      <c r="E435" s="42"/>
      <c r="F435" s="229" t="s">
        <v>7692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189</v>
      </c>
      <c r="AU435" s="19" t="s">
        <v>80</v>
      </c>
    </row>
    <row r="436" s="2" customFormat="1" ht="16.5" customHeight="1">
      <c r="A436" s="40"/>
      <c r="B436" s="41"/>
      <c r="C436" s="215" t="s">
        <v>2004</v>
      </c>
      <c r="D436" s="215" t="s">
        <v>182</v>
      </c>
      <c r="E436" s="216" t="s">
        <v>7711</v>
      </c>
      <c r="F436" s="217" t="s">
        <v>7694</v>
      </c>
      <c r="G436" s="218" t="s">
        <v>3685</v>
      </c>
      <c r="H436" s="219">
        <v>1</v>
      </c>
      <c r="I436" s="220"/>
      <c r="J436" s="221">
        <f>ROUND(I436*H436,2)</f>
        <v>0</v>
      </c>
      <c r="K436" s="217" t="s">
        <v>19</v>
      </c>
      <c r="L436" s="46"/>
      <c r="M436" s="222" t="s">
        <v>19</v>
      </c>
      <c r="N436" s="223" t="s">
        <v>43</v>
      </c>
      <c r="O436" s="86"/>
      <c r="P436" s="224">
        <f>O436*H436</f>
        <v>0</v>
      </c>
      <c r="Q436" s="224">
        <v>0</v>
      </c>
      <c r="R436" s="224">
        <f>Q436*H436</f>
        <v>0</v>
      </c>
      <c r="S436" s="224">
        <v>0</v>
      </c>
      <c r="T436" s="225">
        <f>S436*H436</f>
        <v>0</v>
      </c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R436" s="226" t="s">
        <v>286</v>
      </c>
      <c r="AT436" s="226" t="s">
        <v>182</v>
      </c>
      <c r="AU436" s="226" t="s">
        <v>80</v>
      </c>
      <c r="AY436" s="19" t="s">
        <v>180</v>
      </c>
      <c r="BE436" s="227">
        <f>IF(N436="základní",J436,0)</f>
        <v>0</v>
      </c>
      <c r="BF436" s="227">
        <f>IF(N436="snížená",J436,0)</f>
        <v>0</v>
      </c>
      <c r="BG436" s="227">
        <f>IF(N436="zákl. přenesená",J436,0)</f>
        <v>0</v>
      </c>
      <c r="BH436" s="227">
        <f>IF(N436="sníž. přenesená",J436,0)</f>
        <v>0</v>
      </c>
      <c r="BI436" s="227">
        <f>IF(N436="nulová",J436,0)</f>
        <v>0</v>
      </c>
      <c r="BJ436" s="19" t="s">
        <v>80</v>
      </c>
      <c r="BK436" s="227">
        <f>ROUND(I436*H436,2)</f>
        <v>0</v>
      </c>
      <c r="BL436" s="19" t="s">
        <v>286</v>
      </c>
      <c r="BM436" s="226" t="s">
        <v>7802</v>
      </c>
    </row>
    <row r="437" s="2" customFormat="1">
      <c r="A437" s="40"/>
      <c r="B437" s="41"/>
      <c r="C437" s="42"/>
      <c r="D437" s="228" t="s">
        <v>189</v>
      </c>
      <c r="E437" s="42"/>
      <c r="F437" s="229" t="s">
        <v>7694</v>
      </c>
      <c r="G437" s="42"/>
      <c r="H437" s="42"/>
      <c r="I437" s="230"/>
      <c r="J437" s="42"/>
      <c r="K437" s="42"/>
      <c r="L437" s="46"/>
      <c r="M437" s="231"/>
      <c r="N437" s="232"/>
      <c r="O437" s="86"/>
      <c r="P437" s="86"/>
      <c r="Q437" s="86"/>
      <c r="R437" s="86"/>
      <c r="S437" s="86"/>
      <c r="T437" s="87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T437" s="19" t="s">
        <v>189</v>
      </c>
      <c r="AU437" s="19" t="s">
        <v>80</v>
      </c>
    </row>
    <row r="438" s="2" customFormat="1" ht="16.5" customHeight="1">
      <c r="A438" s="40"/>
      <c r="B438" s="41"/>
      <c r="C438" s="215" t="s">
        <v>2008</v>
      </c>
      <c r="D438" s="215" t="s">
        <v>182</v>
      </c>
      <c r="E438" s="216" t="s">
        <v>7713</v>
      </c>
      <c r="F438" s="217" t="s">
        <v>7696</v>
      </c>
      <c r="G438" s="218" t="s">
        <v>3685</v>
      </c>
      <c r="H438" s="219">
        <v>1</v>
      </c>
      <c r="I438" s="220"/>
      <c r="J438" s="221">
        <f>ROUND(I438*H438,2)</f>
        <v>0</v>
      </c>
      <c r="K438" s="217" t="s">
        <v>19</v>
      </c>
      <c r="L438" s="46"/>
      <c r="M438" s="222" t="s">
        <v>19</v>
      </c>
      <c r="N438" s="223" t="s">
        <v>43</v>
      </c>
      <c r="O438" s="86"/>
      <c r="P438" s="224">
        <f>O438*H438</f>
        <v>0</v>
      </c>
      <c r="Q438" s="224">
        <v>0</v>
      </c>
      <c r="R438" s="224">
        <f>Q438*H438</f>
        <v>0</v>
      </c>
      <c r="S438" s="224">
        <v>0</v>
      </c>
      <c r="T438" s="225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6" t="s">
        <v>286</v>
      </c>
      <c r="AT438" s="226" t="s">
        <v>182</v>
      </c>
      <c r="AU438" s="226" t="s">
        <v>80</v>
      </c>
      <c r="AY438" s="19" t="s">
        <v>180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9" t="s">
        <v>80</v>
      </c>
      <c r="BK438" s="227">
        <f>ROUND(I438*H438,2)</f>
        <v>0</v>
      </c>
      <c r="BL438" s="19" t="s">
        <v>286</v>
      </c>
      <c r="BM438" s="226" t="s">
        <v>7803</v>
      </c>
    </row>
    <row r="439" s="2" customFormat="1">
      <c r="A439" s="40"/>
      <c r="B439" s="41"/>
      <c r="C439" s="42"/>
      <c r="D439" s="228" t="s">
        <v>189</v>
      </c>
      <c r="E439" s="42"/>
      <c r="F439" s="229" t="s">
        <v>7696</v>
      </c>
      <c r="G439" s="42"/>
      <c r="H439" s="42"/>
      <c r="I439" s="230"/>
      <c r="J439" s="42"/>
      <c r="K439" s="42"/>
      <c r="L439" s="46"/>
      <c r="M439" s="231"/>
      <c r="N439" s="232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189</v>
      </c>
      <c r="AU439" s="19" t="s">
        <v>80</v>
      </c>
    </row>
    <row r="440" s="2" customFormat="1" ht="16.5" customHeight="1">
      <c r="A440" s="40"/>
      <c r="B440" s="41"/>
      <c r="C440" s="215" t="s">
        <v>563</v>
      </c>
      <c r="D440" s="215" t="s">
        <v>182</v>
      </c>
      <c r="E440" s="216" t="s">
        <v>7715</v>
      </c>
      <c r="F440" s="217" t="s">
        <v>7716</v>
      </c>
      <c r="G440" s="218" t="s">
        <v>387</v>
      </c>
      <c r="H440" s="219">
        <v>1</v>
      </c>
      <c r="I440" s="220"/>
      <c r="J440" s="221">
        <f>ROUND(I440*H440,2)</f>
        <v>0</v>
      </c>
      <c r="K440" s="217" t="s">
        <v>19</v>
      </c>
      <c r="L440" s="46"/>
      <c r="M440" s="222" t="s">
        <v>19</v>
      </c>
      <c r="N440" s="223" t="s">
        <v>43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286</v>
      </c>
      <c r="AT440" s="226" t="s">
        <v>182</v>
      </c>
      <c r="AU440" s="226" t="s">
        <v>80</v>
      </c>
      <c r="AY440" s="19" t="s">
        <v>180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286</v>
      </c>
      <c r="BM440" s="226" t="s">
        <v>7804</v>
      </c>
    </row>
    <row r="441" s="2" customFormat="1">
      <c r="A441" s="40"/>
      <c r="B441" s="41"/>
      <c r="C441" s="42"/>
      <c r="D441" s="228" t="s">
        <v>189</v>
      </c>
      <c r="E441" s="42"/>
      <c r="F441" s="229" t="s">
        <v>7718</v>
      </c>
      <c r="G441" s="42"/>
      <c r="H441" s="42"/>
      <c r="I441" s="230"/>
      <c r="J441" s="42"/>
      <c r="K441" s="42"/>
      <c r="L441" s="46"/>
      <c r="M441" s="231"/>
      <c r="N441" s="232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189</v>
      </c>
      <c r="AU441" s="19" t="s">
        <v>80</v>
      </c>
    </row>
    <row r="442" s="2" customFormat="1" ht="16.5" customHeight="1">
      <c r="A442" s="40"/>
      <c r="B442" s="41"/>
      <c r="C442" s="215" t="s">
        <v>2081</v>
      </c>
      <c r="D442" s="215" t="s">
        <v>182</v>
      </c>
      <c r="E442" s="216" t="s">
        <v>7719</v>
      </c>
      <c r="F442" s="217" t="s">
        <v>7720</v>
      </c>
      <c r="G442" s="218" t="s">
        <v>387</v>
      </c>
      <c r="H442" s="219">
        <v>1</v>
      </c>
      <c r="I442" s="220"/>
      <c r="J442" s="221">
        <f>ROUND(I442*H442,2)</f>
        <v>0</v>
      </c>
      <c r="K442" s="217" t="s">
        <v>19</v>
      </c>
      <c r="L442" s="46"/>
      <c r="M442" s="222" t="s">
        <v>19</v>
      </c>
      <c r="N442" s="223" t="s">
        <v>43</v>
      </c>
      <c r="O442" s="86"/>
      <c r="P442" s="224">
        <f>O442*H442</f>
        <v>0</v>
      </c>
      <c r="Q442" s="224">
        <v>0</v>
      </c>
      <c r="R442" s="224">
        <f>Q442*H442</f>
        <v>0</v>
      </c>
      <c r="S442" s="224">
        <v>0</v>
      </c>
      <c r="T442" s="225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6" t="s">
        <v>286</v>
      </c>
      <c r="AT442" s="226" t="s">
        <v>182</v>
      </c>
      <c r="AU442" s="226" t="s">
        <v>80</v>
      </c>
      <c r="AY442" s="19" t="s">
        <v>180</v>
      </c>
      <c r="BE442" s="227">
        <f>IF(N442="základní",J442,0)</f>
        <v>0</v>
      </c>
      <c r="BF442" s="227">
        <f>IF(N442="snížená",J442,0)</f>
        <v>0</v>
      </c>
      <c r="BG442" s="227">
        <f>IF(N442="zákl. přenesená",J442,0)</f>
        <v>0</v>
      </c>
      <c r="BH442" s="227">
        <f>IF(N442="sníž. přenesená",J442,0)</f>
        <v>0</v>
      </c>
      <c r="BI442" s="227">
        <f>IF(N442="nulová",J442,0)</f>
        <v>0</v>
      </c>
      <c r="BJ442" s="19" t="s">
        <v>80</v>
      </c>
      <c r="BK442" s="227">
        <f>ROUND(I442*H442,2)</f>
        <v>0</v>
      </c>
      <c r="BL442" s="19" t="s">
        <v>286</v>
      </c>
      <c r="BM442" s="226" t="s">
        <v>7805</v>
      </c>
    </row>
    <row r="443" s="2" customFormat="1">
      <c r="A443" s="40"/>
      <c r="B443" s="41"/>
      <c r="C443" s="42"/>
      <c r="D443" s="228" t="s">
        <v>189</v>
      </c>
      <c r="E443" s="42"/>
      <c r="F443" s="229" t="s">
        <v>7722</v>
      </c>
      <c r="G443" s="42"/>
      <c r="H443" s="42"/>
      <c r="I443" s="230"/>
      <c r="J443" s="42"/>
      <c r="K443" s="42"/>
      <c r="L443" s="46"/>
      <c r="M443" s="231"/>
      <c r="N443" s="232"/>
      <c r="O443" s="86"/>
      <c r="P443" s="86"/>
      <c r="Q443" s="86"/>
      <c r="R443" s="86"/>
      <c r="S443" s="86"/>
      <c r="T443" s="87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T443" s="19" t="s">
        <v>189</v>
      </c>
      <c r="AU443" s="19" t="s">
        <v>80</v>
      </c>
    </row>
    <row r="444" s="2" customFormat="1" ht="16.5" customHeight="1">
      <c r="A444" s="40"/>
      <c r="B444" s="41"/>
      <c r="C444" s="215" t="s">
        <v>2154</v>
      </c>
      <c r="D444" s="215" t="s">
        <v>182</v>
      </c>
      <c r="E444" s="216" t="s">
        <v>7723</v>
      </c>
      <c r="F444" s="217" t="s">
        <v>7724</v>
      </c>
      <c r="G444" s="218" t="s">
        <v>5709</v>
      </c>
      <c r="H444" s="219">
        <v>12</v>
      </c>
      <c r="I444" s="220"/>
      <c r="J444" s="221">
        <f>ROUND(I444*H444,2)</f>
        <v>0</v>
      </c>
      <c r="K444" s="217" t="s">
        <v>19</v>
      </c>
      <c r="L444" s="46"/>
      <c r="M444" s="222" t="s">
        <v>19</v>
      </c>
      <c r="N444" s="223" t="s">
        <v>43</v>
      </c>
      <c r="O444" s="86"/>
      <c r="P444" s="224">
        <f>O444*H444</f>
        <v>0</v>
      </c>
      <c r="Q444" s="224">
        <v>0</v>
      </c>
      <c r="R444" s="224">
        <f>Q444*H444</f>
        <v>0</v>
      </c>
      <c r="S444" s="224">
        <v>0</v>
      </c>
      <c r="T444" s="225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6" t="s">
        <v>286</v>
      </c>
      <c r="AT444" s="226" t="s">
        <v>182</v>
      </c>
      <c r="AU444" s="226" t="s">
        <v>80</v>
      </c>
      <c r="AY444" s="19" t="s">
        <v>180</v>
      </c>
      <c r="BE444" s="227">
        <f>IF(N444="základní",J444,0)</f>
        <v>0</v>
      </c>
      <c r="BF444" s="227">
        <f>IF(N444="snížená",J444,0)</f>
        <v>0</v>
      </c>
      <c r="BG444" s="227">
        <f>IF(N444="zákl. přenesená",J444,0)</f>
        <v>0</v>
      </c>
      <c r="BH444" s="227">
        <f>IF(N444="sníž. přenesená",J444,0)</f>
        <v>0</v>
      </c>
      <c r="BI444" s="227">
        <f>IF(N444="nulová",J444,0)</f>
        <v>0</v>
      </c>
      <c r="BJ444" s="19" t="s">
        <v>80</v>
      </c>
      <c r="BK444" s="227">
        <f>ROUND(I444*H444,2)</f>
        <v>0</v>
      </c>
      <c r="BL444" s="19" t="s">
        <v>286</v>
      </c>
      <c r="BM444" s="226" t="s">
        <v>7806</v>
      </c>
    </row>
    <row r="445" s="2" customFormat="1">
      <c r="A445" s="40"/>
      <c r="B445" s="41"/>
      <c r="C445" s="42"/>
      <c r="D445" s="228" t="s">
        <v>189</v>
      </c>
      <c r="E445" s="42"/>
      <c r="F445" s="229" t="s">
        <v>7724</v>
      </c>
      <c r="G445" s="42"/>
      <c r="H445" s="42"/>
      <c r="I445" s="230"/>
      <c r="J445" s="42"/>
      <c r="K445" s="42"/>
      <c r="L445" s="46"/>
      <c r="M445" s="231"/>
      <c r="N445" s="232"/>
      <c r="O445" s="86"/>
      <c r="P445" s="86"/>
      <c r="Q445" s="86"/>
      <c r="R445" s="86"/>
      <c r="S445" s="86"/>
      <c r="T445" s="87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T445" s="19" t="s">
        <v>189</v>
      </c>
      <c r="AU445" s="19" t="s">
        <v>80</v>
      </c>
    </row>
    <row r="446" s="2" customFormat="1" ht="16.5" customHeight="1">
      <c r="A446" s="40"/>
      <c r="B446" s="41"/>
      <c r="C446" s="215" t="s">
        <v>2160</v>
      </c>
      <c r="D446" s="215" t="s">
        <v>182</v>
      </c>
      <c r="E446" s="216" t="s">
        <v>7726</v>
      </c>
      <c r="F446" s="217" t="s">
        <v>7478</v>
      </c>
      <c r="G446" s="218" t="s">
        <v>3685</v>
      </c>
      <c r="H446" s="219">
        <v>1</v>
      </c>
      <c r="I446" s="220"/>
      <c r="J446" s="221">
        <f>ROUND(I446*H446,2)</f>
        <v>0</v>
      </c>
      <c r="K446" s="217" t="s">
        <v>19</v>
      </c>
      <c r="L446" s="46"/>
      <c r="M446" s="222" t="s">
        <v>19</v>
      </c>
      <c r="N446" s="223" t="s">
        <v>43</v>
      </c>
      <c r="O446" s="86"/>
      <c r="P446" s="224">
        <f>O446*H446</f>
        <v>0</v>
      </c>
      <c r="Q446" s="224">
        <v>0</v>
      </c>
      <c r="R446" s="224">
        <f>Q446*H446</f>
        <v>0</v>
      </c>
      <c r="S446" s="224">
        <v>0</v>
      </c>
      <c r="T446" s="225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6" t="s">
        <v>286</v>
      </c>
      <c r="AT446" s="226" t="s">
        <v>182</v>
      </c>
      <c r="AU446" s="226" t="s">
        <v>80</v>
      </c>
      <c r="AY446" s="19" t="s">
        <v>180</v>
      </c>
      <c r="BE446" s="227">
        <f>IF(N446="základní",J446,0)</f>
        <v>0</v>
      </c>
      <c r="BF446" s="227">
        <f>IF(N446="snížená",J446,0)</f>
        <v>0</v>
      </c>
      <c r="BG446" s="227">
        <f>IF(N446="zákl. přenesená",J446,0)</f>
        <v>0</v>
      </c>
      <c r="BH446" s="227">
        <f>IF(N446="sníž. přenesená",J446,0)</f>
        <v>0</v>
      </c>
      <c r="BI446" s="227">
        <f>IF(N446="nulová",J446,0)</f>
        <v>0</v>
      </c>
      <c r="BJ446" s="19" t="s">
        <v>80</v>
      </c>
      <c r="BK446" s="227">
        <f>ROUND(I446*H446,2)</f>
        <v>0</v>
      </c>
      <c r="BL446" s="19" t="s">
        <v>286</v>
      </c>
      <c r="BM446" s="226" t="s">
        <v>7807</v>
      </c>
    </row>
    <row r="447" s="2" customFormat="1">
      <c r="A447" s="40"/>
      <c r="B447" s="41"/>
      <c r="C447" s="42"/>
      <c r="D447" s="228" t="s">
        <v>189</v>
      </c>
      <c r="E447" s="42"/>
      <c r="F447" s="229" t="s">
        <v>7478</v>
      </c>
      <c r="G447" s="42"/>
      <c r="H447" s="42"/>
      <c r="I447" s="230"/>
      <c r="J447" s="42"/>
      <c r="K447" s="42"/>
      <c r="L447" s="46"/>
      <c r="M447" s="231"/>
      <c r="N447" s="232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189</v>
      </c>
      <c r="AU447" s="19" t="s">
        <v>80</v>
      </c>
    </row>
    <row r="448" s="2" customFormat="1">
      <c r="A448" s="40"/>
      <c r="B448" s="41"/>
      <c r="C448" s="42"/>
      <c r="D448" s="228" t="s">
        <v>3143</v>
      </c>
      <c r="E448" s="42"/>
      <c r="F448" s="292" t="s">
        <v>7728</v>
      </c>
      <c r="G448" s="42"/>
      <c r="H448" s="42"/>
      <c r="I448" s="230"/>
      <c r="J448" s="42"/>
      <c r="K448" s="42"/>
      <c r="L448" s="46"/>
      <c r="M448" s="231"/>
      <c r="N448" s="232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3143</v>
      </c>
      <c r="AU448" s="19" t="s">
        <v>80</v>
      </c>
    </row>
    <row r="449" s="2" customFormat="1" ht="16.5" customHeight="1">
      <c r="A449" s="40"/>
      <c r="B449" s="41"/>
      <c r="C449" s="215" t="s">
        <v>2171</v>
      </c>
      <c r="D449" s="215" t="s">
        <v>182</v>
      </c>
      <c r="E449" s="216" t="s">
        <v>7729</v>
      </c>
      <c r="F449" s="217" t="s">
        <v>7730</v>
      </c>
      <c r="G449" s="218" t="s">
        <v>3685</v>
      </c>
      <c r="H449" s="219">
        <v>1</v>
      </c>
      <c r="I449" s="220"/>
      <c r="J449" s="221">
        <f>ROUND(I449*H449,2)</f>
        <v>0</v>
      </c>
      <c r="K449" s="217" t="s">
        <v>19</v>
      </c>
      <c r="L449" s="46"/>
      <c r="M449" s="222" t="s">
        <v>19</v>
      </c>
      <c r="N449" s="223" t="s">
        <v>43</v>
      </c>
      <c r="O449" s="86"/>
      <c r="P449" s="224">
        <f>O449*H449</f>
        <v>0</v>
      </c>
      <c r="Q449" s="224">
        <v>0</v>
      </c>
      <c r="R449" s="224">
        <f>Q449*H449</f>
        <v>0</v>
      </c>
      <c r="S449" s="224">
        <v>0</v>
      </c>
      <c r="T449" s="225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6" t="s">
        <v>286</v>
      </c>
      <c r="AT449" s="226" t="s">
        <v>182</v>
      </c>
      <c r="AU449" s="226" t="s">
        <v>80</v>
      </c>
      <c r="AY449" s="19" t="s">
        <v>180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19" t="s">
        <v>80</v>
      </c>
      <c r="BK449" s="227">
        <f>ROUND(I449*H449,2)</f>
        <v>0</v>
      </c>
      <c r="BL449" s="19" t="s">
        <v>286</v>
      </c>
      <c r="BM449" s="226" t="s">
        <v>7808</v>
      </c>
    </row>
    <row r="450" s="2" customFormat="1">
      <c r="A450" s="40"/>
      <c r="B450" s="41"/>
      <c r="C450" s="42"/>
      <c r="D450" s="228" t="s">
        <v>189</v>
      </c>
      <c r="E450" s="42"/>
      <c r="F450" s="229" t="s">
        <v>7730</v>
      </c>
      <c r="G450" s="42"/>
      <c r="H450" s="42"/>
      <c r="I450" s="230"/>
      <c r="J450" s="42"/>
      <c r="K450" s="42"/>
      <c r="L450" s="46"/>
      <c r="M450" s="231"/>
      <c r="N450" s="232"/>
      <c r="O450" s="86"/>
      <c r="P450" s="86"/>
      <c r="Q450" s="86"/>
      <c r="R450" s="86"/>
      <c r="S450" s="86"/>
      <c r="T450" s="87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T450" s="19" t="s">
        <v>189</v>
      </c>
      <c r="AU450" s="19" t="s">
        <v>80</v>
      </c>
    </row>
    <row r="451" s="12" customFormat="1" ht="25.92" customHeight="1">
      <c r="A451" s="12"/>
      <c r="B451" s="199"/>
      <c r="C451" s="200"/>
      <c r="D451" s="201" t="s">
        <v>71</v>
      </c>
      <c r="E451" s="202" t="s">
        <v>6992</v>
      </c>
      <c r="F451" s="202" t="s">
        <v>7809</v>
      </c>
      <c r="G451" s="200"/>
      <c r="H451" s="200"/>
      <c r="I451" s="203"/>
      <c r="J451" s="204">
        <f>BK451</f>
        <v>0</v>
      </c>
      <c r="K451" s="200"/>
      <c r="L451" s="205"/>
      <c r="M451" s="206"/>
      <c r="N451" s="207"/>
      <c r="O451" s="207"/>
      <c r="P451" s="208">
        <f>SUM(P452:P474)</f>
        <v>0</v>
      </c>
      <c r="Q451" s="207"/>
      <c r="R451" s="208">
        <f>SUM(R452:R474)</f>
        <v>0</v>
      </c>
      <c r="S451" s="207"/>
      <c r="T451" s="209">
        <f>SUM(T452:T474)</f>
        <v>0</v>
      </c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R451" s="210" t="s">
        <v>80</v>
      </c>
      <c r="AT451" s="211" t="s">
        <v>71</v>
      </c>
      <c r="AU451" s="211" t="s">
        <v>72</v>
      </c>
      <c r="AY451" s="210" t="s">
        <v>180</v>
      </c>
      <c r="BK451" s="212">
        <f>SUM(BK452:BK474)</f>
        <v>0</v>
      </c>
    </row>
    <row r="452" s="2" customFormat="1" ht="16.5" customHeight="1">
      <c r="A452" s="40"/>
      <c r="B452" s="41"/>
      <c r="C452" s="215" t="s">
        <v>2177</v>
      </c>
      <c r="D452" s="215" t="s">
        <v>182</v>
      </c>
      <c r="E452" s="216" t="s">
        <v>7702</v>
      </c>
      <c r="F452" s="217" t="s">
        <v>7683</v>
      </c>
      <c r="G452" s="218" t="s">
        <v>7703</v>
      </c>
      <c r="H452" s="219">
        <v>1.5</v>
      </c>
      <c r="I452" s="220"/>
      <c r="J452" s="221">
        <f>ROUND(I452*H452,2)</f>
        <v>0</v>
      </c>
      <c r="K452" s="217" t="s">
        <v>19</v>
      </c>
      <c r="L452" s="46"/>
      <c r="M452" s="222" t="s">
        <v>19</v>
      </c>
      <c r="N452" s="223" t="s">
        <v>43</v>
      </c>
      <c r="O452" s="86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26" t="s">
        <v>286</v>
      </c>
      <c r="AT452" s="226" t="s">
        <v>182</v>
      </c>
      <c r="AU452" s="226" t="s">
        <v>80</v>
      </c>
      <c r="AY452" s="19" t="s">
        <v>180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9" t="s">
        <v>80</v>
      </c>
      <c r="BK452" s="227">
        <f>ROUND(I452*H452,2)</f>
        <v>0</v>
      </c>
      <c r="BL452" s="19" t="s">
        <v>286</v>
      </c>
      <c r="BM452" s="226" t="s">
        <v>7810</v>
      </c>
    </row>
    <row r="453" s="2" customFormat="1">
      <c r="A453" s="40"/>
      <c r="B453" s="41"/>
      <c r="C453" s="42"/>
      <c r="D453" s="228" t="s">
        <v>189</v>
      </c>
      <c r="E453" s="42"/>
      <c r="F453" s="229" t="s">
        <v>7683</v>
      </c>
      <c r="G453" s="42"/>
      <c r="H453" s="42"/>
      <c r="I453" s="230"/>
      <c r="J453" s="42"/>
      <c r="K453" s="42"/>
      <c r="L453" s="46"/>
      <c r="M453" s="231"/>
      <c r="N453" s="232"/>
      <c r="O453" s="86"/>
      <c r="P453" s="86"/>
      <c r="Q453" s="86"/>
      <c r="R453" s="86"/>
      <c r="S453" s="86"/>
      <c r="T453" s="87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T453" s="19" t="s">
        <v>189</v>
      </c>
      <c r="AU453" s="19" t="s">
        <v>80</v>
      </c>
    </row>
    <row r="454" s="2" customFormat="1" ht="16.5" customHeight="1">
      <c r="A454" s="40"/>
      <c r="B454" s="41"/>
      <c r="C454" s="215" t="s">
        <v>2191</v>
      </c>
      <c r="D454" s="215" t="s">
        <v>182</v>
      </c>
      <c r="E454" s="216" t="s">
        <v>7705</v>
      </c>
      <c r="F454" s="217" t="s">
        <v>7686</v>
      </c>
      <c r="G454" s="218" t="s">
        <v>387</v>
      </c>
      <c r="H454" s="219">
        <v>1</v>
      </c>
      <c r="I454" s="220"/>
      <c r="J454" s="221">
        <f>ROUND(I454*H454,2)</f>
        <v>0</v>
      </c>
      <c r="K454" s="217" t="s">
        <v>19</v>
      </c>
      <c r="L454" s="46"/>
      <c r="M454" s="222" t="s">
        <v>19</v>
      </c>
      <c r="N454" s="223" t="s">
        <v>43</v>
      </c>
      <c r="O454" s="86"/>
      <c r="P454" s="224">
        <f>O454*H454</f>
        <v>0</v>
      </c>
      <c r="Q454" s="224">
        <v>0</v>
      </c>
      <c r="R454" s="224">
        <f>Q454*H454</f>
        <v>0</v>
      </c>
      <c r="S454" s="224">
        <v>0</v>
      </c>
      <c r="T454" s="225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26" t="s">
        <v>286</v>
      </c>
      <c r="AT454" s="226" t="s">
        <v>182</v>
      </c>
      <c r="AU454" s="226" t="s">
        <v>80</v>
      </c>
      <c r="AY454" s="19" t="s">
        <v>180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9" t="s">
        <v>80</v>
      </c>
      <c r="BK454" s="227">
        <f>ROUND(I454*H454,2)</f>
        <v>0</v>
      </c>
      <c r="BL454" s="19" t="s">
        <v>286</v>
      </c>
      <c r="BM454" s="226" t="s">
        <v>7811</v>
      </c>
    </row>
    <row r="455" s="2" customFormat="1">
      <c r="A455" s="40"/>
      <c r="B455" s="41"/>
      <c r="C455" s="42"/>
      <c r="D455" s="228" t="s">
        <v>189</v>
      </c>
      <c r="E455" s="42"/>
      <c r="F455" s="229" t="s">
        <v>7686</v>
      </c>
      <c r="G455" s="42"/>
      <c r="H455" s="42"/>
      <c r="I455" s="230"/>
      <c r="J455" s="42"/>
      <c r="K455" s="42"/>
      <c r="L455" s="46"/>
      <c r="M455" s="231"/>
      <c r="N455" s="232"/>
      <c r="O455" s="86"/>
      <c r="P455" s="86"/>
      <c r="Q455" s="86"/>
      <c r="R455" s="86"/>
      <c r="S455" s="86"/>
      <c r="T455" s="87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T455" s="19" t="s">
        <v>189</v>
      </c>
      <c r="AU455" s="19" t="s">
        <v>80</v>
      </c>
    </row>
    <row r="456" s="2" customFormat="1" ht="16.5" customHeight="1">
      <c r="A456" s="40"/>
      <c r="B456" s="41"/>
      <c r="C456" s="215" t="s">
        <v>2199</v>
      </c>
      <c r="D456" s="215" t="s">
        <v>182</v>
      </c>
      <c r="E456" s="216" t="s">
        <v>7707</v>
      </c>
      <c r="F456" s="217" t="s">
        <v>7689</v>
      </c>
      <c r="G456" s="218" t="s">
        <v>7690</v>
      </c>
      <c r="H456" s="219">
        <v>1</v>
      </c>
      <c r="I456" s="220"/>
      <c r="J456" s="221">
        <f>ROUND(I456*H456,2)</f>
        <v>0</v>
      </c>
      <c r="K456" s="217" t="s">
        <v>19</v>
      </c>
      <c r="L456" s="46"/>
      <c r="M456" s="222" t="s">
        <v>19</v>
      </c>
      <c r="N456" s="223" t="s">
        <v>43</v>
      </c>
      <c r="O456" s="86"/>
      <c r="P456" s="224">
        <f>O456*H456</f>
        <v>0</v>
      </c>
      <c r="Q456" s="224">
        <v>0</v>
      </c>
      <c r="R456" s="224">
        <f>Q456*H456</f>
        <v>0</v>
      </c>
      <c r="S456" s="224">
        <v>0</v>
      </c>
      <c r="T456" s="225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6" t="s">
        <v>286</v>
      </c>
      <c r="AT456" s="226" t="s">
        <v>182</v>
      </c>
      <c r="AU456" s="226" t="s">
        <v>80</v>
      </c>
      <c r="AY456" s="19" t="s">
        <v>180</v>
      </c>
      <c r="BE456" s="227">
        <f>IF(N456="základní",J456,0)</f>
        <v>0</v>
      </c>
      <c r="BF456" s="227">
        <f>IF(N456="snížená",J456,0)</f>
        <v>0</v>
      </c>
      <c r="BG456" s="227">
        <f>IF(N456="zákl. přenesená",J456,0)</f>
        <v>0</v>
      </c>
      <c r="BH456" s="227">
        <f>IF(N456="sníž. přenesená",J456,0)</f>
        <v>0</v>
      </c>
      <c r="BI456" s="227">
        <f>IF(N456="nulová",J456,0)</f>
        <v>0</v>
      </c>
      <c r="BJ456" s="19" t="s">
        <v>80</v>
      </c>
      <c r="BK456" s="227">
        <f>ROUND(I456*H456,2)</f>
        <v>0</v>
      </c>
      <c r="BL456" s="19" t="s">
        <v>286</v>
      </c>
      <c r="BM456" s="226" t="s">
        <v>7812</v>
      </c>
    </row>
    <row r="457" s="2" customFormat="1">
      <c r="A457" s="40"/>
      <c r="B457" s="41"/>
      <c r="C457" s="42"/>
      <c r="D457" s="228" t="s">
        <v>189</v>
      </c>
      <c r="E457" s="42"/>
      <c r="F457" s="229" t="s">
        <v>7689</v>
      </c>
      <c r="G457" s="42"/>
      <c r="H457" s="42"/>
      <c r="I457" s="230"/>
      <c r="J457" s="42"/>
      <c r="K457" s="42"/>
      <c r="L457" s="46"/>
      <c r="M457" s="231"/>
      <c r="N457" s="232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189</v>
      </c>
      <c r="AU457" s="19" t="s">
        <v>80</v>
      </c>
    </row>
    <row r="458" s="2" customFormat="1" ht="16.5" customHeight="1">
      <c r="A458" s="40"/>
      <c r="B458" s="41"/>
      <c r="C458" s="215" t="s">
        <v>2209</v>
      </c>
      <c r="D458" s="215" t="s">
        <v>182</v>
      </c>
      <c r="E458" s="216" t="s">
        <v>7709</v>
      </c>
      <c r="F458" s="217" t="s">
        <v>7692</v>
      </c>
      <c r="G458" s="218" t="s">
        <v>387</v>
      </c>
      <c r="H458" s="219">
        <v>0</v>
      </c>
      <c r="I458" s="220"/>
      <c r="J458" s="221">
        <f>ROUND(I458*H458,2)</f>
        <v>0</v>
      </c>
      <c r="K458" s="217" t="s">
        <v>19</v>
      </c>
      <c r="L458" s="46"/>
      <c r="M458" s="222" t="s">
        <v>19</v>
      </c>
      <c r="N458" s="223" t="s">
        <v>43</v>
      </c>
      <c r="O458" s="86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6" t="s">
        <v>286</v>
      </c>
      <c r="AT458" s="226" t="s">
        <v>182</v>
      </c>
      <c r="AU458" s="226" t="s">
        <v>80</v>
      </c>
      <c r="AY458" s="19" t="s">
        <v>180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19" t="s">
        <v>80</v>
      </c>
      <c r="BK458" s="227">
        <f>ROUND(I458*H458,2)</f>
        <v>0</v>
      </c>
      <c r="BL458" s="19" t="s">
        <v>286</v>
      </c>
      <c r="BM458" s="226" t="s">
        <v>7813</v>
      </c>
    </row>
    <row r="459" s="2" customFormat="1">
      <c r="A459" s="40"/>
      <c r="B459" s="41"/>
      <c r="C459" s="42"/>
      <c r="D459" s="228" t="s">
        <v>189</v>
      </c>
      <c r="E459" s="42"/>
      <c r="F459" s="229" t="s">
        <v>7692</v>
      </c>
      <c r="G459" s="42"/>
      <c r="H459" s="42"/>
      <c r="I459" s="230"/>
      <c r="J459" s="42"/>
      <c r="K459" s="42"/>
      <c r="L459" s="46"/>
      <c r="M459" s="231"/>
      <c r="N459" s="232"/>
      <c r="O459" s="86"/>
      <c r="P459" s="86"/>
      <c r="Q459" s="86"/>
      <c r="R459" s="86"/>
      <c r="S459" s="86"/>
      <c r="T459" s="87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T459" s="19" t="s">
        <v>189</v>
      </c>
      <c r="AU459" s="19" t="s">
        <v>80</v>
      </c>
    </row>
    <row r="460" s="2" customFormat="1" ht="16.5" customHeight="1">
      <c r="A460" s="40"/>
      <c r="B460" s="41"/>
      <c r="C460" s="215" t="s">
        <v>2219</v>
      </c>
      <c r="D460" s="215" t="s">
        <v>182</v>
      </c>
      <c r="E460" s="216" t="s">
        <v>7711</v>
      </c>
      <c r="F460" s="217" t="s">
        <v>7694</v>
      </c>
      <c r="G460" s="218" t="s">
        <v>3685</v>
      </c>
      <c r="H460" s="219">
        <v>1</v>
      </c>
      <c r="I460" s="220"/>
      <c r="J460" s="221">
        <f>ROUND(I460*H460,2)</f>
        <v>0</v>
      </c>
      <c r="K460" s="217" t="s">
        <v>19</v>
      </c>
      <c r="L460" s="46"/>
      <c r="M460" s="222" t="s">
        <v>19</v>
      </c>
      <c r="N460" s="223" t="s">
        <v>43</v>
      </c>
      <c r="O460" s="86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286</v>
      </c>
      <c r="AT460" s="226" t="s">
        <v>182</v>
      </c>
      <c r="AU460" s="226" t="s">
        <v>80</v>
      </c>
      <c r="AY460" s="19" t="s">
        <v>180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80</v>
      </c>
      <c r="BK460" s="227">
        <f>ROUND(I460*H460,2)</f>
        <v>0</v>
      </c>
      <c r="BL460" s="19" t="s">
        <v>286</v>
      </c>
      <c r="BM460" s="226" t="s">
        <v>7814</v>
      </c>
    </row>
    <row r="461" s="2" customFormat="1">
      <c r="A461" s="40"/>
      <c r="B461" s="41"/>
      <c r="C461" s="42"/>
      <c r="D461" s="228" t="s">
        <v>189</v>
      </c>
      <c r="E461" s="42"/>
      <c r="F461" s="229" t="s">
        <v>7694</v>
      </c>
      <c r="G461" s="42"/>
      <c r="H461" s="42"/>
      <c r="I461" s="230"/>
      <c r="J461" s="42"/>
      <c r="K461" s="42"/>
      <c r="L461" s="46"/>
      <c r="M461" s="231"/>
      <c r="N461" s="232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189</v>
      </c>
      <c r="AU461" s="19" t="s">
        <v>80</v>
      </c>
    </row>
    <row r="462" s="2" customFormat="1" ht="16.5" customHeight="1">
      <c r="A462" s="40"/>
      <c r="B462" s="41"/>
      <c r="C462" s="215" t="s">
        <v>2225</v>
      </c>
      <c r="D462" s="215" t="s">
        <v>182</v>
      </c>
      <c r="E462" s="216" t="s">
        <v>7713</v>
      </c>
      <c r="F462" s="217" t="s">
        <v>7696</v>
      </c>
      <c r="G462" s="218" t="s">
        <v>3685</v>
      </c>
      <c r="H462" s="219">
        <v>1</v>
      </c>
      <c r="I462" s="220"/>
      <c r="J462" s="221">
        <f>ROUND(I462*H462,2)</f>
        <v>0</v>
      </c>
      <c r="K462" s="217" t="s">
        <v>19</v>
      </c>
      <c r="L462" s="46"/>
      <c r="M462" s="222" t="s">
        <v>19</v>
      </c>
      <c r="N462" s="223" t="s">
        <v>43</v>
      </c>
      <c r="O462" s="86"/>
      <c r="P462" s="224">
        <f>O462*H462</f>
        <v>0</v>
      </c>
      <c r="Q462" s="224">
        <v>0</v>
      </c>
      <c r="R462" s="224">
        <f>Q462*H462</f>
        <v>0</v>
      </c>
      <c r="S462" s="224">
        <v>0</v>
      </c>
      <c r="T462" s="225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6" t="s">
        <v>286</v>
      </c>
      <c r="AT462" s="226" t="s">
        <v>182</v>
      </c>
      <c r="AU462" s="226" t="s">
        <v>80</v>
      </c>
      <c r="AY462" s="19" t="s">
        <v>180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9" t="s">
        <v>80</v>
      </c>
      <c r="BK462" s="227">
        <f>ROUND(I462*H462,2)</f>
        <v>0</v>
      </c>
      <c r="BL462" s="19" t="s">
        <v>286</v>
      </c>
      <c r="BM462" s="226" t="s">
        <v>7815</v>
      </c>
    </row>
    <row r="463" s="2" customFormat="1">
      <c r="A463" s="40"/>
      <c r="B463" s="41"/>
      <c r="C463" s="42"/>
      <c r="D463" s="228" t="s">
        <v>189</v>
      </c>
      <c r="E463" s="42"/>
      <c r="F463" s="229" t="s">
        <v>7696</v>
      </c>
      <c r="G463" s="42"/>
      <c r="H463" s="42"/>
      <c r="I463" s="230"/>
      <c r="J463" s="42"/>
      <c r="K463" s="42"/>
      <c r="L463" s="46"/>
      <c r="M463" s="231"/>
      <c r="N463" s="232"/>
      <c r="O463" s="86"/>
      <c r="P463" s="86"/>
      <c r="Q463" s="86"/>
      <c r="R463" s="86"/>
      <c r="S463" s="86"/>
      <c r="T463" s="87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T463" s="19" t="s">
        <v>189</v>
      </c>
      <c r="AU463" s="19" t="s">
        <v>80</v>
      </c>
    </row>
    <row r="464" s="2" customFormat="1" ht="16.5" customHeight="1">
      <c r="A464" s="40"/>
      <c r="B464" s="41"/>
      <c r="C464" s="215" t="s">
        <v>2233</v>
      </c>
      <c r="D464" s="215" t="s">
        <v>182</v>
      </c>
      <c r="E464" s="216" t="s">
        <v>7715</v>
      </c>
      <c r="F464" s="217" t="s">
        <v>7716</v>
      </c>
      <c r="G464" s="218" t="s">
        <v>387</v>
      </c>
      <c r="H464" s="219">
        <v>1</v>
      </c>
      <c r="I464" s="220"/>
      <c r="J464" s="221">
        <f>ROUND(I464*H464,2)</f>
        <v>0</v>
      </c>
      <c r="K464" s="217" t="s">
        <v>19</v>
      </c>
      <c r="L464" s="46"/>
      <c r="M464" s="222" t="s">
        <v>19</v>
      </c>
      <c r="N464" s="223" t="s">
        <v>43</v>
      </c>
      <c r="O464" s="86"/>
      <c r="P464" s="224">
        <f>O464*H464</f>
        <v>0</v>
      </c>
      <c r="Q464" s="224">
        <v>0</v>
      </c>
      <c r="R464" s="224">
        <f>Q464*H464</f>
        <v>0</v>
      </c>
      <c r="S464" s="224">
        <v>0</v>
      </c>
      <c r="T464" s="225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6" t="s">
        <v>286</v>
      </c>
      <c r="AT464" s="226" t="s">
        <v>182</v>
      </c>
      <c r="AU464" s="226" t="s">
        <v>80</v>
      </c>
      <c r="AY464" s="19" t="s">
        <v>180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9" t="s">
        <v>80</v>
      </c>
      <c r="BK464" s="227">
        <f>ROUND(I464*H464,2)</f>
        <v>0</v>
      </c>
      <c r="BL464" s="19" t="s">
        <v>286</v>
      </c>
      <c r="BM464" s="226" t="s">
        <v>7816</v>
      </c>
    </row>
    <row r="465" s="2" customFormat="1">
      <c r="A465" s="40"/>
      <c r="B465" s="41"/>
      <c r="C465" s="42"/>
      <c r="D465" s="228" t="s">
        <v>189</v>
      </c>
      <c r="E465" s="42"/>
      <c r="F465" s="229" t="s">
        <v>7718</v>
      </c>
      <c r="G465" s="42"/>
      <c r="H465" s="42"/>
      <c r="I465" s="230"/>
      <c r="J465" s="42"/>
      <c r="K465" s="42"/>
      <c r="L465" s="46"/>
      <c r="M465" s="231"/>
      <c r="N465" s="232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189</v>
      </c>
      <c r="AU465" s="19" t="s">
        <v>80</v>
      </c>
    </row>
    <row r="466" s="2" customFormat="1" ht="16.5" customHeight="1">
      <c r="A466" s="40"/>
      <c r="B466" s="41"/>
      <c r="C466" s="215" t="s">
        <v>2244</v>
      </c>
      <c r="D466" s="215" t="s">
        <v>182</v>
      </c>
      <c r="E466" s="216" t="s">
        <v>7719</v>
      </c>
      <c r="F466" s="217" t="s">
        <v>7720</v>
      </c>
      <c r="G466" s="218" t="s">
        <v>387</v>
      </c>
      <c r="H466" s="219">
        <v>1</v>
      </c>
      <c r="I466" s="220"/>
      <c r="J466" s="221">
        <f>ROUND(I466*H466,2)</f>
        <v>0</v>
      </c>
      <c r="K466" s="217" t="s">
        <v>19</v>
      </c>
      <c r="L466" s="46"/>
      <c r="M466" s="222" t="s">
        <v>19</v>
      </c>
      <c r="N466" s="223" t="s">
        <v>43</v>
      </c>
      <c r="O466" s="86"/>
      <c r="P466" s="224">
        <f>O466*H466</f>
        <v>0</v>
      </c>
      <c r="Q466" s="224">
        <v>0</v>
      </c>
      <c r="R466" s="224">
        <f>Q466*H466</f>
        <v>0</v>
      </c>
      <c r="S466" s="224">
        <v>0</v>
      </c>
      <c r="T466" s="225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6" t="s">
        <v>286</v>
      </c>
      <c r="AT466" s="226" t="s">
        <v>182</v>
      </c>
      <c r="AU466" s="226" t="s">
        <v>80</v>
      </c>
      <c r="AY466" s="19" t="s">
        <v>180</v>
      </c>
      <c r="BE466" s="227">
        <f>IF(N466="základní",J466,0)</f>
        <v>0</v>
      </c>
      <c r="BF466" s="227">
        <f>IF(N466="snížená",J466,0)</f>
        <v>0</v>
      </c>
      <c r="BG466" s="227">
        <f>IF(N466="zákl. přenesená",J466,0)</f>
        <v>0</v>
      </c>
      <c r="BH466" s="227">
        <f>IF(N466="sníž. přenesená",J466,0)</f>
        <v>0</v>
      </c>
      <c r="BI466" s="227">
        <f>IF(N466="nulová",J466,0)</f>
        <v>0</v>
      </c>
      <c r="BJ466" s="19" t="s">
        <v>80</v>
      </c>
      <c r="BK466" s="227">
        <f>ROUND(I466*H466,2)</f>
        <v>0</v>
      </c>
      <c r="BL466" s="19" t="s">
        <v>286</v>
      </c>
      <c r="BM466" s="226" t="s">
        <v>7817</v>
      </c>
    </row>
    <row r="467" s="2" customFormat="1">
      <c r="A467" s="40"/>
      <c r="B467" s="41"/>
      <c r="C467" s="42"/>
      <c r="D467" s="228" t="s">
        <v>189</v>
      </c>
      <c r="E467" s="42"/>
      <c r="F467" s="229" t="s">
        <v>7722</v>
      </c>
      <c r="G467" s="42"/>
      <c r="H467" s="42"/>
      <c r="I467" s="230"/>
      <c r="J467" s="42"/>
      <c r="K467" s="42"/>
      <c r="L467" s="46"/>
      <c r="M467" s="231"/>
      <c r="N467" s="232"/>
      <c r="O467" s="86"/>
      <c r="P467" s="86"/>
      <c r="Q467" s="86"/>
      <c r="R467" s="86"/>
      <c r="S467" s="86"/>
      <c r="T467" s="87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T467" s="19" t="s">
        <v>189</v>
      </c>
      <c r="AU467" s="19" t="s">
        <v>80</v>
      </c>
    </row>
    <row r="468" s="2" customFormat="1" ht="16.5" customHeight="1">
      <c r="A468" s="40"/>
      <c r="B468" s="41"/>
      <c r="C468" s="215" t="s">
        <v>2251</v>
      </c>
      <c r="D468" s="215" t="s">
        <v>182</v>
      </c>
      <c r="E468" s="216" t="s">
        <v>7723</v>
      </c>
      <c r="F468" s="217" t="s">
        <v>7724</v>
      </c>
      <c r="G468" s="218" t="s">
        <v>5709</v>
      </c>
      <c r="H468" s="219">
        <v>15</v>
      </c>
      <c r="I468" s="220"/>
      <c r="J468" s="221">
        <f>ROUND(I468*H468,2)</f>
        <v>0</v>
      </c>
      <c r="K468" s="217" t="s">
        <v>19</v>
      </c>
      <c r="L468" s="46"/>
      <c r="M468" s="222" t="s">
        <v>19</v>
      </c>
      <c r="N468" s="223" t="s">
        <v>43</v>
      </c>
      <c r="O468" s="86"/>
      <c r="P468" s="224">
        <f>O468*H468</f>
        <v>0</v>
      </c>
      <c r="Q468" s="224">
        <v>0</v>
      </c>
      <c r="R468" s="224">
        <f>Q468*H468</f>
        <v>0</v>
      </c>
      <c r="S468" s="224">
        <v>0</v>
      </c>
      <c r="T468" s="225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6" t="s">
        <v>286</v>
      </c>
      <c r="AT468" s="226" t="s">
        <v>182</v>
      </c>
      <c r="AU468" s="226" t="s">
        <v>80</v>
      </c>
      <c r="AY468" s="19" t="s">
        <v>180</v>
      </c>
      <c r="BE468" s="227">
        <f>IF(N468="základní",J468,0)</f>
        <v>0</v>
      </c>
      <c r="BF468" s="227">
        <f>IF(N468="snížená",J468,0)</f>
        <v>0</v>
      </c>
      <c r="BG468" s="227">
        <f>IF(N468="zákl. přenesená",J468,0)</f>
        <v>0</v>
      </c>
      <c r="BH468" s="227">
        <f>IF(N468="sníž. přenesená",J468,0)</f>
        <v>0</v>
      </c>
      <c r="BI468" s="227">
        <f>IF(N468="nulová",J468,0)</f>
        <v>0</v>
      </c>
      <c r="BJ468" s="19" t="s">
        <v>80</v>
      </c>
      <c r="BK468" s="227">
        <f>ROUND(I468*H468,2)</f>
        <v>0</v>
      </c>
      <c r="BL468" s="19" t="s">
        <v>286</v>
      </c>
      <c r="BM468" s="226" t="s">
        <v>7818</v>
      </c>
    </row>
    <row r="469" s="2" customFormat="1">
      <c r="A469" s="40"/>
      <c r="B469" s="41"/>
      <c r="C469" s="42"/>
      <c r="D469" s="228" t="s">
        <v>189</v>
      </c>
      <c r="E469" s="42"/>
      <c r="F469" s="229" t="s">
        <v>7724</v>
      </c>
      <c r="G469" s="42"/>
      <c r="H469" s="42"/>
      <c r="I469" s="230"/>
      <c r="J469" s="42"/>
      <c r="K469" s="42"/>
      <c r="L469" s="46"/>
      <c r="M469" s="231"/>
      <c r="N469" s="232"/>
      <c r="O469" s="86"/>
      <c r="P469" s="86"/>
      <c r="Q469" s="86"/>
      <c r="R469" s="86"/>
      <c r="S469" s="86"/>
      <c r="T469" s="87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T469" s="19" t="s">
        <v>189</v>
      </c>
      <c r="AU469" s="19" t="s">
        <v>80</v>
      </c>
    </row>
    <row r="470" s="2" customFormat="1" ht="16.5" customHeight="1">
      <c r="A470" s="40"/>
      <c r="B470" s="41"/>
      <c r="C470" s="215" t="s">
        <v>2260</v>
      </c>
      <c r="D470" s="215" t="s">
        <v>182</v>
      </c>
      <c r="E470" s="216" t="s">
        <v>7819</v>
      </c>
      <c r="F470" s="217" t="s">
        <v>7478</v>
      </c>
      <c r="G470" s="218" t="s">
        <v>3685</v>
      </c>
      <c r="H470" s="219">
        <v>1</v>
      </c>
      <c r="I470" s="220"/>
      <c r="J470" s="221">
        <f>ROUND(I470*H470,2)</f>
        <v>0</v>
      </c>
      <c r="K470" s="217" t="s">
        <v>19</v>
      </c>
      <c r="L470" s="46"/>
      <c r="M470" s="222" t="s">
        <v>19</v>
      </c>
      <c r="N470" s="223" t="s">
        <v>43</v>
      </c>
      <c r="O470" s="86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286</v>
      </c>
      <c r="AT470" s="226" t="s">
        <v>182</v>
      </c>
      <c r="AU470" s="226" t="s">
        <v>80</v>
      </c>
      <c r="AY470" s="19" t="s">
        <v>180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9" t="s">
        <v>80</v>
      </c>
      <c r="BK470" s="227">
        <f>ROUND(I470*H470,2)</f>
        <v>0</v>
      </c>
      <c r="BL470" s="19" t="s">
        <v>286</v>
      </c>
      <c r="BM470" s="226" t="s">
        <v>7820</v>
      </c>
    </row>
    <row r="471" s="2" customFormat="1">
      <c r="A471" s="40"/>
      <c r="B471" s="41"/>
      <c r="C471" s="42"/>
      <c r="D471" s="228" t="s">
        <v>189</v>
      </c>
      <c r="E471" s="42"/>
      <c r="F471" s="229" t="s">
        <v>7478</v>
      </c>
      <c r="G471" s="42"/>
      <c r="H471" s="42"/>
      <c r="I471" s="230"/>
      <c r="J471" s="42"/>
      <c r="K471" s="42"/>
      <c r="L471" s="46"/>
      <c r="M471" s="231"/>
      <c r="N471" s="232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189</v>
      </c>
      <c r="AU471" s="19" t="s">
        <v>80</v>
      </c>
    </row>
    <row r="472" s="2" customFormat="1">
      <c r="A472" s="40"/>
      <c r="B472" s="41"/>
      <c r="C472" s="42"/>
      <c r="D472" s="228" t="s">
        <v>3143</v>
      </c>
      <c r="E472" s="42"/>
      <c r="F472" s="292" t="s">
        <v>7728</v>
      </c>
      <c r="G472" s="42"/>
      <c r="H472" s="42"/>
      <c r="I472" s="230"/>
      <c r="J472" s="42"/>
      <c r="K472" s="42"/>
      <c r="L472" s="46"/>
      <c r="M472" s="231"/>
      <c r="N472" s="232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3143</v>
      </c>
      <c r="AU472" s="19" t="s">
        <v>80</v>
      </c>
    </row>
    <row r="473" s="2" customFormat="1" ht="16.5" customHeight="1">
      <c r="A473" s="40"/>
      <c r="B473" s="41"/>
      <c r="C473" s="215" t="s">
        <v>2266</v>
      </c>
      <c r="D473" s="215" t="s">
        <v>182</v>
      </c>
      <c r="E473" s="216" t="s">
        <v>7729</v>
      </c>
      <c r="F473" s="217" t="s">
        <v>7730</v>
      </c>
      <c r="G473" s="218" t="s">
        <v>3685</v>
      </c>
      <c r="H473" s="219">
        <v>1</v>
      </c>
      <c r="I473" s="220"/>
      <c r="J473" s="221">
        <f>ROUND(I473*H473,2)</f>
        <v>0</v>
      </c>
      <c r="K473" s="217" t="s">
        <v>19</v>
      </c>
      <c r="L473" s="46"/>
      <c r="M473" s="222" t="s">
        <v>19</v>
      </c>
      <c r="N473" s="223" t="s">
        <v>43</v>
      </c>
      <c r="O473" s="86"/>
      <c r="P473" s="224">
        <f>O473*H473</f>
        <v>0</v>
      </c>
      <c r="Q473" s="224">
        <v>0</v>
      </c>
      <c r="R473" s="224">
        <f>Q473*H473</f>
        <v>0</v>
      </c>
      <c r="S473" s="224">
        <v>0</v>
      </c>
      <c r="T473" s="225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6" t="s">
        <v>286</v>
      </c>
      <c r="AT473" s="226" t="s">
        <v>182</v>
      </c>
      <c r="AU473" s="226" t="s">
        <v>80</v>
      </c>
      <c r="AY473" s="19" t="s">
        <v>180</v>
      </c>
      <c r="BE473" s="227">
        <f>IF(N473="základní",J473,0)</f>
        <v>0</v>
      </c>
      <c r="BF473" s="227">
        <f>IF(N473="snížená",J473,0)</f>
        <v>0</v>
      </c>
      <c r="BG473" s="227">
        <f>IF(N473="zákl. přenesená",J473,0)</f>
        <v>0</v>
      </c>
      <c r="BH473" s="227">
        <f>IF(N473="sníž. přenesená",J473,0)</f>
        <v>0</v>
      </c>
      <c r="BI473" s="227">
        <f>IF(N473="nulová",J473,0)</f>
        <v>0</v>
      </c>
      <c r="BJ473" s="19" t="s">
        <v>80</v>
      </c>
      <c r="BK473" s="227">
        <f>ROUND(I473*H473,2)</f>
        <v>0</v>
      </c>
      <c r="BL473" s="19" t="s">
        <v>286</v>
      </c>
      <c r="BM473" s="226" t="s">
        <v>7821</v>
      </c>
    </row>
    <row r="474" s="2" customFormat="1">
      <c r="A474" s="40"/>
      <c r="B474" s="41"/>
      <c r="C474" s="42"/>
      <c r="D474" s="228" t="s">
        <v>189</v>
      </c>
      <c r="E474" s="42"/>
      <c r="F474" s="229" t="s">
        <v>7730</v>
      </c>
      <c r="G474" s="42"/>
      <c r="H474" s="42"/>
      <c r="I474" s="230"/>
      <c r="J474" s="42"/>
      <c r="K474" s="42"/>
      <c r="L474" s="46"/>
      <c r="M474" s="231"/>
      <c r="N474" s="232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189</v>
      </c>
      <c r="AU474" s="19" t="s">
        <v>80</v>
      </c>
    </row>
    <row r="475" s="12" customFormat="1" ht="25.92" customHeight="1">
      <c r="A475" s="12"/>
      <c r="B475" s="199"/>
      <c r="C475" s="200"/>
      <c r="D475" s="201" t="s">
        <v>71</v>
      </c>
      <c r="E475" s="202" t="s">
        <v>7007</v>
      </c>
      <c r="F475" s="202" t="s">
        <v>7822</v>
      </c>
      <c r="G475" s="200"/>
      <c r="H475" s="200"/>
      <c r="I475" s="203"/>
      <c r="J475" s="204">
        <f>BK475</f>
        <v>0</v>
      </c>
      <c r="K475" s="200"/>
      <c r="L475" s="205"/>
      <c r="M475" s="206"/>
      <c r="N475" s="207"/>
      <c r="O475" s="207"/>
      <c r="P475" s="208">
        <f>SUM(P476:P498)</f>
        <v>0</v>
      </c>
      <c r="Q475" s="207"/>
      <c r="R475" s="208">
        <f>SUM(R476:R498)</f>
        <v>0</v>
      </c>
      <c r="S475" s="207"/>
      <c r="T475" s="209">
        <f>SUM(T476:T498)</f>
        <v>0</v>
      </c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R475" s="210" t="s">
        <v>80</v>
      </c>
      <c r="AT475" s="211" t="s">
        <v>71</v>
      </c>
      <c r="AU475" s="211" t="s">
        <v>72</v>
      </c>
      <c r="AY475" s="210" t="s">
        <v>180</v>
      </c>
      <c r="BK475" s="212">
        <f>SUM(BK476:BK498)</f>
        <v>0</v>
      </c>
    </row>
    <row r="476" s="2" customFormat="1" ht="16.5" customHeight="1">
      <c r="A476" s="40"/>
      <c r="B476" s="41"/>
      <c r="C476" s="215" t="s">
        <v>2275</v>
      </c>
      <c r="D476" s="215" t="s">
        <v>182</v>
      </c>
      <c r="E476" s="216" t="s">
        <v>7702</v>
      </c>
      <c r="F476" s="217" t="s">
        <v>7683</v>
      </c>
      <c r="G476" s="218" t="s">
        <v>7703</v>
      </c>
      <c r="H476" s="219">
        <v>1.5</v>
      </c>
      <c r="I476" s="220"/>
      <c r="J476" s="221">
        <f>ROUND(I476*H476,2)</f>
        <v>0</v>
      </c>
      <c r="K476" s="217" t="s">
        <v>19</v>
      </c>
      <c r="L476" s="46"/>
      <c r="M476" s="222" t="s">
        <v>19</v>
      </c>
      <c r="N476" s="223" t="s">
        <v>43</v>
      </c>
      <c r="O476" s="86"/>
      <c r="P476" s="224">
        <f>O476*H476</f>
        <v>0</v>
      </c>
      <c r="Q476" s="224">
        <v>0</v>
      </c>
      <c r="R476" s="224">
        <f>Q476*H476</f>
        <v>0</v>
      </c>
      <c r="S476" s="224">
        <v>0</v>
      </c>
      <c r="T476" s="225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6" t="s">
        <v>286</v>
      </c>
      <c r="AT476" s="226" t="s">
        <v>182</v>
      </c>
      <c r="AU476" s="226" t="s">
        <v>80</v>
      </c>
      <c r="AY476" s="19" t="s">
        <v>180</v>
      </c>
      <c r="BE476" s="227">
        <f>IF(N476="základní",J476,0)</f>
        <v>0</v>
      </c>
      <c r="BF476" s="227">
        <f>IF(N476="snížená",J476,0)</f>
        <v>0</v>
      </c>
      <c r="BG476" s="227">
        <f>IF(N476="zákl. přenesená",J476,0)</f>
        <v>0</v>
      </c>
      <c r="BH476" s="227">
        <f>IF(N476="sníž. přenesená",J476,0)</f>
        <v>0</v>
      </c>
      <c r="BI476" s="227">
        <f>IF(N476="nulová",J476,0)</f>
        <v>0</v>
      </c>
      <c r="BJ476" s="19" t="s">
        <v>80</v>
      </c>
      <c r="BK476" s="227">
        <f>ROUND(I476*H476,2)</f>
        <v>0</v>
      </c>
      <c r="BL476" s="19" t="s">
        <v>286</v>
      </c>
      <c r="BM476" s="226" t="s">
        <v>7823</v>
      </c>
    </row>
    <row r="477" s="2" customFormat="1">
      <c r="A477" s="40"/>
      <c r="B477" s="41"/>
      <c r="C477" s="42"/>
      <c r="D477" s="228" t="s">
        <v>189</v>
      </c>
      <c r="E477" s="42"/>
      <c r="F477" s="229" t="s">
        <v>7683</v>
      </c>
      <c r="G477" s="42"/>
      <c r="H477" s="42"/>
      <c r="I477" s="230"/>
      <c r="J477" s="42"/>
      <c r="K477" s="42"/>
      <c r="L477" s="46"/>
      <c r="M477" s="231"/>
      <c r="N477" s="232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189</v>
      </c>
      <c r="AU477" s="19" t="s">
        <v>80</v>
      </c>
    </row>
    <row r="478" s="2" customFormat="1" ht="16.5" customHeight="1">
      <c r="A478" s="40"/>
      <c r="B478" s="41"/>
      <c r="C478" s="215" t="s">
        <v>2282</v>
      </c>
      <c r="D478" s="215" t="s">
        <v>182</v>
      </c>
      <c r="E478" s="216" t="s">
        <v>7705</v>
      </c>
      <c r="F478" s="217" t="s">
        <v>7686</v>
      </c>
      <c r="G478" s="218" t="s">
        <v>387</v>
      </c>
      <c r="H478" s="219">
        <v>1</v>
      </c>
      <c r="I478" s="220"/>
      <c r="J478" s="221">
        <f>ROUND(I478*H478,2)</f>
        <v>0</v>
      </c>
      <c r="K478" s="217" t="s">
        <v>19</v>
      </c>
      <c r="L478" s="46"/>
      <c r="M478" s="222" t="s">
        <v>19</v>
      </c>
      <c r="N478" s="223" t="s">
        <v>43</v>
      </c>
      <c r="O478" s="86"/>
      <c r="P478" s="224">
        <f>O478*H478</f>
        <v>0</v>
      </c>
      <c r="Q478" s="224">
        <v>0</v>
      </c>
      <c r="R478" s="224">
        <f>Q478*H478</f>
        <v>0</v>
      </c>
      <c r="S478" s="224">
        <v>0</v>
      </c>
      <c r="T478" s="225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6" t="s">
        <v>286</v>
      </c>
      <c r="AT478" s="226" t="s">
        <v>182</v>
      </c>
      <c r="AU478" s="226" t="s">
        <v>80</v>
      </c>
      <c r="AY478" s="19" t="s">
        <v>180</v>
      </c>
      <c r="BE478" s="227">
        <f>IF(N478="základní",J478,0)</f>
        <v>0</v>
      </c>
      <c r="BF478" s="227">
        <f>IF(N478="snížená",J478,0)</f>
        <v>0</v>
      </c>
      <c r="BG478" s="227">
        <f>IF(N478="zákl. přenesená",J478,0)</f>
        <v>0</v>
      </c>
      <c r="BH478" s="227">
        <f>IF(N478="sníž. přenesená",J478,0)</f>
        <v>0</v>
      </c>
      <c r="BI478" s="227">
        <f>IF(N478="nulová",J478,0)</f>
        <v>0</v>
      </c>
      <c r="BJ478" s="19" t="s">
        <v>80</v>
      </c>
      <c r="BK478" s="227">
        <f>ROUND(I478*H478,2)</f>
        <v>0</v>
      </c>
      <c r="BL478" s="19" t="s">
        <v>286</v>
      </c>
      <c r="BM478" s="226" t="s">
        <v>7824</v>
      </c>
    </row>
    <row r="479" s="2" customFormat="1">
      <c r="A479" s="40"/>
      <c r="B479" s="41"/>
      <c r="C479" s="42"/>
      <c r="D479" s="228" t="s">
        <v>189</v>
      </c>
      <c r="E479" s="42"/>
      <c r="F479" s="229" t="s">
        <v>7686</v>
      </c>
      <c r="G479" s="42"/>
      <c r="H479" s="42"/>
      <c r="I479" s="230"/>
      <c r="J479" s="42"/>
      <c r="K479" s="42"/>
      <c r="L479" s="46"/>
      <c r="M479" s="231"/>
      <c r="N479" s="232"/>
      <c r="O479" s="86"/>
      <c r="P479" s="86"/>
      <c r="Q479" s="86"/>
      <c r="R479" s="86"/>
      <c r="S479" s="86"/>
      <c r="T479" s="87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T479" s="19" t="s">
        <v>189</v>
      </c>
      <c r="AU479" s="19" t="s">
        <v>80</v>
      </c>
    </row>
    <row r="480" s="2" customFormat="1" ht="16.5" customHeight="1">
      <c r="A480" s="40"/>
      <c r="B480" s="41"/>
      <c r="C480" s="215" t="s">
        <v>2288</v>
      </c>
      <c r="D480" s="215" t="s">
        <v>182</v>
      </c>
      <c r="E480" s="216" t="s">
        <v>7707</v>
      </c>
      <c r="F480" s="217" t="s">
        <v>7689</v>
      </c>
      <c r="G480" s="218" t="s">
        <v>7690</v>
      </c>
      <c r="H480" s="219">
        <v>1</v>
      </c>
      <c r="I480" s="220"/>
      <c r="J480" s="221">
        <f>ROUND(I480*H480,2)</f>
        <v>0</v>
      </c>
      <c r="K480" s="217" t="s">
        <v>19</v>
      </c>
      <c r="L480" s="46"/>
      <c r="M480" s="222" t="s">
        <v>19</v>
      </c>
      <c r="N480" s="223" t="s">
        <v>43</v>
      </c>
      <c r="O480" s="86"/>
      <c r="P480" s="224">
        <f>O480*H480</f>
        <v>0</v>
      </c>
      <c r="Q480" s="224">
        <v>0</v>
      </c>
      <c r="R480" s="224">
        <f>Q480*H480</f>
        <v>0</v>
      </c>
      <c r="S480" s="224">
        <v>0</v>
      </c>
      <c r="T480" s="225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6" t="s">
        <v>286</v>
      </c>
      <c r="AT480" s="226" t="s">
        <v>182</v>
      </c>
      <c r="AU480" s="226" t="s">
        <v>80</v>
      </c>
      <c r="AY480" s="19" t="s">
        <v>180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9" t="s">
        <v>80</v>
      </c>
      <c r="BK480" s="227">
        <f>ROUND(I480*H480,2)</f>
        <v>0</v>
      </c>
      <c r="BL480" s="19" t="s">
        <v>286</v>
      </c>
      <c r="BM480" s="226" t="s">
        <v>7825</v>
      </c>
    </row>
    <row r="481" s="2" customFormat="1">
      <c r="A481" s="40"/>
      <c r="B481" s="41"/>
      <c r="C481" s="42"/>
      <c r="D481" s="228" t="s">
        <v>189</v>
      </c>
      <c r="E481" s="42"/>
      <c r="F481" s="229" t="s">
        <v>7689</v>
      </c>
      <c r="G481" s="42"/>
      <c r="H481" s="42"/>
      <c r="I481" s="230"/>
      <c r="J481" s="42"/>
      <c r="K481" s="42"/>
      <c r="L481" s="46"/>
      <c r="M481" s="231"/>
      <c r="N481" s="232"/>
      <c r="O481" s="86"/>
      <c r="P481" s="86"/>
      <c r="Q481" s="86"/>
      <c r="R481" s="86"/>
      <c r="S481" s="86"/>
      <c r="T481" s="87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T481" s="19" t="s">
        <v>189</v>
      </c>
      <c r="AU481" s="19" t="s">
        <v>80</v>
      </c>
    </row>
    <row r="482" s="2" customFormat="1" ht="16.5" customHeight="1">
      <c r="A482" s="40"/>
      <c r="B482" s="41"/>
      <c r="C482" s="215" t="s">
        <v>2295</v>
      </c>
      <c r="D482" s="215" t="s">
        <v>182</v>
      </c>
      <c r="E482" s="216" t="s">
        <v>7709</v>
      </c>
      <c r="F482" s="217" t="s">
        <v>7692</v>
      </c>
      <c r="G482" s="218" t="s">
        <v>387</v>
      </c>
      <c r="H482" s="219">
        <v>0</v>
      </c>
      <c r="I482" s="220"/>
      <c r="J482" s="221">
        <f>ROUND(I482*H482,2)</f>
        <v>0</v>
      </c>
      <c r="K482" s="217" t="s">
        <v>19</v>
      </c>
      <c r="L482" s="46"/>
      <c r="M482" s="222" t="s">
        <v>19</v>
      </c>
      <c r="N482" s="223" t="s">
        <v>43</v>
      </c>
      <c r="O482" s="86"/>
      <c r="P482" s="224">
        <f>O482*H482</f>
        <v>0</v>
      </c>
      <c r="Q482" s="224">
        <v>0</v>
      </c>
      <c r="R482" s="224">
        <f>Q482*H482</f>
        <v>0</v>
      </c>
      <c r="S482" s="224">
        <v>0</v>
      </c>
      <c r="T482" s="225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6" t="s">
        <v>286</v>
      </c>
      <c r="AT482" s="226" t="s">
        <v>182</v>
      </c>
      <c r="AU482" s="226" t="s">
        <v>80</v>
      </c>
      <c r="AY482" s="19" t="s">
        <v>180</v>
      </c>
      <c r="BE482" s="227">
        <f>IF(N482="základní",J482,0)</f>
        <v>0</v>
      </c>
      <c r="BF482" s="227">
        <f>IF(N482="snížená",J482,0)</f>
        <v>0</v>
      </c>
      <c r="BG482" s="227">
        <f>IF(N482="zákl. přenesená",J482,0)</f>
        <v>0</v>
      </c>
      <c r="BH482" s="227">
        <f>IF(N482="sníž. přenesená",J482,0)</f>
        <v>0</v>
      </c>
      <c r="BI482" s="227">
        <f>IF(N482="nulová",J482,0)</f>
        <v>0</v>
      </c>
      <c r="BJ482" s="19" t="s">
        <v>80</v>
      </c>
      <c r="BK482" s="227">
        <f>ROUND(I482*H482,2)</f>
        <v>0</v>
      </c>
      <c r="BL482" s="19" t="s">
        <v>286</v>
      </c>
      <c r="BM482" s="226" t="s">
        <v>7826</v>
      </c>
    </row>
    <row r="483" s="2" customFormat="1">
      <c r="A483" s="40"/>
      <c r="B483" s="41"/>
      <c r="C483" s="42"/>
      <c r="D483" s="228" t="s">
        <v>189</v>
      </c>
      <c r="E483" s="42"/>
      <c r="F483" s="229" t="s">
        <v>7692</v>
      </c>
      <c r="G483" s="42"/>
      <c r="H483" s="42"/>
      <c r="I483" s="230"/>
      <c r="J483" s="42"/>
      <c r="K483" s="42"/>
      <c r="L483" s="46"/>
      <c r="M483" s="231"/>
      <c r="N483" s="232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189</v>
      </c>
      <c r="AU483" s="19" t="s">
        <v>80</v>
      </c>
    </row>
    <row r="484" s="2" customFormat="1" ht="16.5" customHeight="1">
      <c r="A484" s="40"/>
      <c r="B484" s="41"/>
      <c r="C484" s="215" t="s">
        <v>2301</v>
      </c>
      <c r="D484" s="215" t="s">
        <v>182</v>
      </c>
      <c r="E484" s="216" t="s">
        <v>7711</v>
      </c>
      <c r="F484" s="217" t="s">
        <v>7694</v>
      </c>
      <c r="G484" s="218" t="s">
        <v>3685</v>
      </c>
      <c r="H484" s="219">
        <v>1</v>
      </c>
      <c r="I484" s="220"/>
      <c r="J484" s="221">
        <f>ROUND(I484*H484,2)</f>
        <v>0</v>
      </c>
      <c r="K484" s="217" t="s">
        <v>19</v>
      </c>
      <c r="L484" s="46"/>
      <c r="M484" s="222" t="s">
        <v>19</v>
      </c>
      <c r="N484" s="223" t="s">
        <v>43</v>
      </c>
      <c r="O484" s="86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6" t="s">
        <v>286</v>
      </c>
      <c r="AT484" s="226" t="s">
        <v>182</v>
      </c>
      <c r="AU484" s="226" t="s">
        <v>80</v>
      </c>
      <c r="AY484" s="19" t="s">
        <v>180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9" t="s">
        <v>80</v>
      </c>
      <c r="BK484" s="227">
        <f>ROUND(I484*H484,2)</f>
        <v>0</v>
      </c>
      <c r="BL484" s="19" t="s">
        <v>286</v>
      </c>
      <c r="BM484" s="226" t="s">
        <v>7827</v>
      </c>
    </row>
    <row r="485" s="2" customFormat="1">
      <c r="A485" s="40"/>
      <c r="B485" s="41"/>
      <c r="C485" s="42"/>
      <c r="D485" s="228" t="s">
        <v>189</v>
      </c>
      <c r="E485" s="42"/>
      <c r="F485" s="229" t="s">
        <v>7694</v>
      </c>
      <c r="G485" s="42"/>
      <c r="H485" s="42"/>
      <c r="I485" s="230"/>
      <c r="J485" s="42"/>
      <c r="K485" s="42"/>
      <c r="L485" s="46"/>
      <c r="M485" s="231"/>
      <c r="N485" s="232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189</v>
      </c>
      <c r="AU485" s="19" t="s">
        <v>80</v>
      </c>
    </row>
    <row r="486" s="2" customFormat="1" ht="16.5" customHeight="1">
      <c r="A486" s="40"/>
      <c r="B486" s="41"/>
      <c r="C486" s="215" t="s">
        <v>2307</v>
      </c>
      <c r="D486" s="215" t="s">
        <v>182</v>
      </c>
      <c r="E486" s="216" t="s">
        <v>7713</v>
      </c>
      <c r="F486" s="217" t="s">
        <v>7696</v>
      </c>
      <c r="G486" s="218" t="s">
        <v>3685</v>
      </c>
      <c r="H486" s="219">
        <v>1</v>
      </c>
      <c r="I486" s="220"/>
      <c r="J486" s="221">
        <f>ROUND(I486*H486,2)</f>
        <v>0</v>
      </c>
      <c r="K486" s="217" t="s">
        <v>19</v>
      </c>
      <c r="L486" s="46"/>
      <c r="M486" s="222" t="s">
        <v>19</v>
      </c>
      <c r="N486" s="223" t="s">
        <v>43</v>
      </c>
      <c r="O486" s="86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6" t="s">
        <v>286</v>
      </c>
      <c r="AT486" s="226" t="s">
        <v>182</v>
      </c>
      <c r="AU486" s="226" t="s">
        <v>80</v>
      </c>
      <c r="AY486" s="19" t="s">
        <v>180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9" t="s">
        <v>80</v>
      </c>
      <c r="BK486" s="227">
        <f>ROUND(I486*H486,2)</f>
        <v>0</v>
      </c>
      <c r="BL486" s="19" t="s">
        <v>286</v>
      </c>
      <c r="BM486" s="226" t="s">
        <v>7828</v>
      </c>
    </row>
    <row r="487" s="2" customFormat="1">
      <c r="A487" s="40"/>
      <c r="B487" s="41"/>
      <c r="C487" s="42"/>
      <c r="D487" s="228" t="s">
        <v>189</v>
      </c>
      <c r="E487" s="42"/>
      <c r="F487" s="229" t="s">
        <v>7696</v>
      </c>
      <c r="G487" s="42"/>
      <c r="H487" s="42"/>
      <c r="I487" s="230"/>
      <c r="J487" s="42"/>
      <c r="K487" s="42"/>
      <c r="L487" s="46"/>
      <c r="M487" s="231"/>
      <c r="N487" s="232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189</v>
      </c>
      <c r="AU487" s="19" t="s">
        <v>80</v>
      </c>
    </row>
    <row r="488" s="2" customFormat="1" ht="16.5" customHeight="1">
      <c r="A488" s="40"/>
      <c r="B488" s="41"/>
      <c r="C488" s="215" t="s">
        <v>2315</v>
      </c>
      <c r="D488" s="215" t="s">
        <v>182</v>
      </c>
      <c r="E488" s="216" t="s">
        <v>7715</v>
      </c>
      <c r="F488" s="217" t="s">
        <v>7716</v>
      </c>
      <c r="G488" s="218" t="s">
        <v>387</v>
      </c>
      <c r="H488" s="219">
        <v>1</v>
      </c>
      <c r="I488" s="220"/>
      <c r="J488" s="221">
        <f>ROUND(I488*H488,2)</f>
        <v>0</v>
      </c>
      <c r="K488" s="217" t="s">
        <v>19</v>
      </c>
      <c r="L488" s="46"/>
      <c r="M488" s="222" t="s">
        <v>19</v>
      </c>
      <c r="N488" s="223" t="s">
        <v>43</v>
      </c>
      <c r="O488" s="86"/>
      <c r="P488" s="224">
        <f>O488*H488</f>
        <v>0</v>
      </c>
      <c r="Q488" s="224">
        <v>0</v>
      </c>
      <c r="R488" s="224">
        <f>Q488*H488</f>
        <v>0</v>
      </c>
      <c r="S488" s="224">
        <v>0</v>
      </c>
      <c r="T488" s="225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6" t="s">
        <v>286</v>
      </c>
      <c r="AT488" s="226" t="s">
        <v>182</v>
      </c>
      <c r="AU488" s="226" t="s">
        <v>80</v>
      </c>
      <c r="AY488" s="19" t="s">
        <v>180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9" t="s">
        <v>80</v>
      </c>
      <c r="BK488" s="227">
        <f>ROUND(I488*H488,2)</f>
        <v>0</v>
      </c>
      <c r="BL488" s="19" t="s">
        <v>286</v>
      </c>
      <c r="BM488" s="226" t="s">
        <v>7829</v>
      </c>
    </row>
    <row r="489" s="2" customFormat="1">
      <c r="A489" s="40"/>
      <c r="B489" s="41"/>
      <c r="C489" s="42"/>
      <c r="D489" s="228" t="s">
        <v>189</v>
      </c>
      <c r="E489" s="42"/>
      <c r="F489" s="229" t="s">
        <v>7718</v>
      </c>
      <c r="G489" s="42"/>
      <c r="H489" s="42"/>
      <c r="I489" s="230"/>
      <c r="J489" s="42"/>
      <c r="K489" s="42"/>
      <c r="L489" s="46"/>
      <c r="M489" s="231"/>
      <c r="N489" s="232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189</v>
      </c>
      <c r="AU489" s="19" t="s">
        <v>80</v>
      </c>
    </row>
    <row r="490" s="2" customFormat="1" ht="16.5" customHeight="1">
      <c r="A490" s="40"/>
      <c r="B490" s="41"/>
      <c r="C490" s="215" t="s">
        <v>2322</v>
      </c>
      <c r="D490" s="215" t="s">
        <v>182</v>
      </c>
      <c r="E490" s="216" t="s">
        <v>7719</v>
      </c>
      <c r="F490" s="217" t="s">
        <v>7720</v>
      </c>
      <c r="G490" s="218" t="s">
        <v>387</v>
      </c>
      <c r="H490" s="219">
        <v>1</v>
      </c>
      <c r="I490" s="220"/>
      <c r="J490" s="221">
        <f>ROUND(I490*H490,2)</f>
        <v>0</v>
      </c>
      <c r="K490" s="217" t="s">
        <v>19</v>
      </c>
      <c r="L490" s="46"/>
      <c r="M490" s="222" t="s">
        <v>19</v>
      </c>
      <c r="N490" s="223" t="s">
        <v>43</v>
      </c>
      <c r="O490" s="86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286</v>
      </c>
      <c r="AT490" s="226" t="s">
        <v>182</v>
      </c>
      <c r="AU490" s="226" t="s">
        <v>80</v>
      </c>
      <c r="AY490" s="19" t="s">
        <v>180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80</v>
      </c>
      <c r="BK490" s="227">
        <f>ROUND(I490*H490,2)</f>
        <v>0</v>
      </c>
      <c r="BL490" s="19" t="s">
        <v>286</v>
      </c>
      <c r="BM490" s="226" t="s">
        <v>7830</v>
      </c>
    </row>
    <row r="491" s="2" customFormat="1">
      <c r="A491" s="40"/>
      <c r="B491" s="41"/>
      <c r="C491" s="42"/>
      <c r="D491" s="228" t="s">
        <v>189</v>
      </c>
      <c r="E491" s="42"/>
      <c r="F491" s="229" t="s">
        <v>7722</v>
      </c>
      <c r="G491" s="42"/>
      <c r="H491" s="42"/>
      <c r="I491" s="230"/>
      <c r="J491" s="42"/>
      <c r="K491" s="42"/>
      <c r="L491" s="46"/>
      <c r="M491" s="231"/>
      <c r="N491" s="232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189</v>
      </c>
      <c r="AU491" s="19" t="s">
        <v>80</v>
      </c>
    </row>
    <row r="492" s="2" customFormat="1" ht="16.5" customHeight="1">
      <c r="A492" s="40"/>
      <c r="B492" s="41"/>
      <c r="C492" s="215" t="s">
        <v>2329</v>
      </c>
      <c r="D492" s="215" t="s">
        <v>182</v>
      </c>
      <c r="E492" s="216" t="s">
        <v>7723</v>
      </c>
      <c r="F492" s="217" t="s">
        <v>7724</v>
      </c>
      <c r="G492" s="218" t="s">
        <v>5709</v>
      </c>
      <c r="H492" s="219">
        <v>13</v>
      </c>
      <c r="I492" s="220"/>
      <c r="J492" s="221">
        <f>ROUND(I492*H492,2)</f>
        <v>0</v>
      </c>
      <c r="K492" s="217" t="s">
        <v>19</v>
      </c>
      <c r="L492" s="46"/>
      <c r="M492" s="222" t="s">
        <v>19</v>
      </c>
      <c r="N492" s="223" t="s">
        <v>43</v>
      </c>
      <c r="O492" s="86"/>
      <c r="P492" s="224">
        <f>O492*H492</f>
        <v>0</v>
      </c>
      <c r="Q492" s="224">
        <v>0</v>
      </c>
      <c r="R492" s="224">
        <f>Q492*H492</f>
        <v>0</v>
      </c>
      <c r="S492" s="224">
        <v>0</v>
      </c>
      <c r="T492" s="225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26" t="s">
        <v>286</v>
      </c>
      <c r="AT492" s="226" t="s">
        <v>182</v>
      </c>
      <c r="AU492" s="226" t="s">
        <v>80</v>
      </c>
      <c r="AY492" s="19" t="s">
        <v>180</v>
      </c>
      <c r="BE492" s="227">
        <f>IF(N492="základní",J492,0)</f>
        <v>0</v>
      </c>
      <c r="BF492" s="227">
        <f>IF(N492="snížená",J492,0)</f>
        <v>0</v>
      </c>
      <c r="BG492" s="227">
        <f>IF(N492="zákl. přenesená",J492,0)</f>
        <v>0</v>
      </c>
      <c r="BH492" s="227">
        <f>IF(N492="sníž. přenesená",J492,0)</f>
        <v>0</v>
      </c>
      <c r="BI492" s="227">
        <f>IF(N492="nulová",J492,0)</f>
        <v>0</v>
      </c>
      <c r="BJ492" s="19" t="s">
        <v>80</v>
      </c>
      <c r="BK492" s="227">
        <f>ROUND(I492*H492,2)</f>
        <v>0</v>
      </c>
      <c r="BL492" s="19" t="s">
        <v>286</v>
      </c>
      <c r="BM492" s="226" t="s">
        <v>7831</v>
      </c>
    </row>
    <row r="493" s="2" customFormat="1">
      <c r="A493" s="40"/>
      <c r="B493" s="41"/>
      <c r="C493" s="42"/>
      <c r="D493" s="228" t="s">
        <v>189</v>
      </c>
      <c r="E493" s="42"/>
      <c r="F493" s="229" t="s">
        <v>7724</v>
      </c>
      <c r="G493" s="42"/>
      <c r="H493" s="42"/>
      <c r="I493" s="230"/>
      <c r="J493" s="42"/>
      <c r="K493" s="42"/>
      <c r="L493" s="46"/>
      <c r="M493" s="231"/>
      <c r="N493" s="232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189</v>
      </c>
      <c r="AU493" s="19" t="s">
        <v>80</v>
      </c>
    </row>
    <row r="494" s="2" customFormat="1" ht="16.5" customHeight="1">
      <c r="A494" s="40"/>
      <c r="B494" s="41"/>
      <c r="C494" s="215" t="s">
        <v>2344</v>
      </c>
      <c r="D494" s="215" t="s">
        <v>182</v>
      </c>
      <c r="E494" s="216" t="s">
        <v>7832</v>
      </c>
      <c r="F494" s="217" t="s">
        <v>7478</v>
      </c>
      <c r="G494" s="218" t="s">
        <v>3685</v>
      </c>
      <c r="H494" s="219">
        <v>1</v>
      </c>
      <c r="I494" s="220"/>
      <c r="J494" s="221">
        <f>ROUND(I494*H494,2)</f>
        <v>0</v>
      </c>
      <c r="K494" s="217" t="s">
        <v>19</v>
      </c>
      <c r="L494" s="46"/>
      <c r="M494" s="222" t="s">
        <v>19</v>
      </c>
      <c r="N494" s="223" t="s">
        <v>43</v>
      </c>
      <c r="O494" s="86"/>
      <c r="P494" s="224">
        <f>O494*H494</f>
        <v>0</v>
      </c>
      <c r="Q494" s="224">
        <v>0</v>
      </c>
      <c r="R494" s="224">
        <f>Q494*H494</f>
        <v>0</v>
      </c>
      <c r="S494" s="224">
        <v>0</v>
      </c>
      <c r="T494" s="225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6" t="s">
        <v>286</v>
      </c>
      <c r="AT494" s="226" t="s">
        <v>182</v>
      </c>
      <c r="AU494" s="226" t="s">
        <v>80</v>
      </c>
      <c r="AY494" s="19" t="s">
        <v>180</v>
      </c>
      <c r="BE494" s="227">
        <f>IF(N494="základní",J494,0)</f>
        <v>0</v>
      </c>
      <c r="BF494" s="227">
        <f>IF(N494="snížená",J494,0)</f>
        <v>0</v>
      </c>
      <c r="BG494" s="227">
        <f>IF(N494="zákl. přenesená",J494,0)</f>
        <v>0</v>
      </c>
      <c r="BH494" s="227">
        <f>IF(N494="sníž. přenesená",J494,0)</f>
        <v>0</v>
      </c>
      <c r="BI494" s="227">
        <f>IF(N494="nulová",J494,0)</f>
        <v>0</v>
      </c>
      <c r="BJ494" s="19" t="s">
        <v>80</v>
      </c>
      <c r="BK494" s="227">
        <f>ROUND(I494*H494,2)</f>
        <v>0</v>
      </c>
      <c r="BL494" s="19" t="s">
        <v>286</v>
      </c>
      <c r="BM494" s="226" t="s">
        <v>7833</v>
      </c>
    </row>
    <row r="495" s="2" customFormat="1">
      <c r="A495" s="40"/>
      <c r="B495" s="41"/>
      <c r="C495" s="42"/>
      <c r="D495" s="228" t="s">
        <v>189</v>
      </c>
      <c r="E495" s="42"/>
      <c r="F495" s="229" t="s">
        <v>7478</v>
      </c>
      <c r="G495" s="42"/>
      <c r="H495" s="42"/>
      <c r="I495" s="230"/>
      <c r="J495" s="42"/>
      <c r="K495" s="42"/>
      <c r="L495" s="46"/>
      <c r="M495" s="231"/>
      <c r="N495" s="232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189</v>
      </c>
      <c r="AU495" s="19" t="s">
        <v>80</v>
      </c>
    </row>
    <row r="496" s="2" customFormat="1">
      <c r="A496" s="40"/>
      <c r="B496" s="41"/>
      <c r="C496" s="42"/>
      <c r="D496" s="228" t="s">
        <v>3143</v>
      </c>
      <c r="E496" s="42"/>
      <c r="F496" s="292" t="s">
        <v>7728</v>
      </c>
      <c r="G496" s="42"/>
      <c r="H496" s="42"/>
      <c r="I496" s="230"/>
      <c r="J496" s="42"/>
      <c r="K496" s="42"/>
      <c r="L496" s="46"/>
      <c r="M496" s="231"/>
      <c r="N496" s="232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3143</v>
      </c>
      <c r="AU496" s="19" t="s">
        <v>80</v>
      </c>
    </row>
    <row r="497" s="2" customFormat="1" ht="16.5" customHeight="1">
      <c r="A497" s="40"/>
      <c r="B497" s="41"/>
      <c r="C497" s="215" t="s">
        <v>2354</v>
      </c>
      <c r="D497" s="215" t="s">
        <v>182</v>
      </c>
      <c r="E497" s="216" t="s">
        <v>7729</v>
      </c>
      <c r="F497" s="217" t="s">
        <v>7730</v>
      </c>
      <c r="G497" s="218" t="s">
        <v>3685</v>
      </c>
      <c r="H497" s="219">
        <v>1</v>
      </c>
      <c r="I497" s="220"/>
      <c r="J497" s="221">
        <f>ROUND(I497*H497,2)</f>
        <v>0</v>
      </c>
      <c r="K497" s="217" t="s">
        <v>19</v>
      </c>
      <c r="L497" s="46"/>
      <c r="M497" s="222" t="s">
        <v>19</v>
      </c>
      <c r="N497" s="223" t="s">
        <v>43</v>
      </c>
      <c r="O497" s="86"/>
      <c r="P497" s="224">
        <f>O497*H497</f>
        <v>0</v>
      </c>
      <c r="Q497" s="224">
        <v>0</v>
      </c>
      <c r="R497" s="224">
        <f>Q497*H497</f>
        <v>0</v>
      </c>
      <c r="S497" s="224">
        <v>0</v>
      </c>
      <c r="T497" s="225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6" t="s">
        <v>286</v>
      </c>
      <c r="AT497" s="226" t="s">
        <v>182</v>
      </c>
      <c r="AU497" s="226" t="s">
        <v>80</v>
      </c>
      <c r="AY497" s="19" t="s">
        <v>180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9" t="s">
        <v>80</v>
      </c>
      <c r="BK497" s="227">
        <f>ROUND(I497*H497,2)</f>
        <v>0</v>
      </c>
      <c r="BL497" s="19" t="s">
        <v>286</v>
      </c>
      <c r="BM497" s="226" t="s">
        <v>7834</v>
      </c>
    </row>
    <row r="498" s="2" customFormat="1">
      <c r="A498" s="40"/>
      <c r="B498" s="41"/>
      <c r="C498" s="42"/>
      <c r="D498" s="228" t="s">
        <v>189</v>
      </c>
      <c r="E498" s="42"/>
      <c r="F498" s="229" t="s">
        <v>7730</v>
      </c>
      <c r="G498" s="42"/>
      <c r="H498" s="42"/>
      <c r="I498" s="230"/>
      <c r="J498" s="42"/>
      <c r="K498" s="42"/>
      <c r="L498" s="46"/>
      <c r="M498" s="231"/>
      <c r="N498" s="232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189</v>
      </c>
      <c r="AU498" s="19" t="s">
        <v>80</v>
      </c>
    </row>
    <row r="499" s="12" customFormat="1" ht="25.92" customHeight="1">
      <c r="A499" s="12"/>
      <c r="B499" s="199"/>
      <c r="C499" s="200"/>
      <c r="D499" s="201" t="s">
        <v>71</v>
      </c>
      <c r="E499" s="202" t="s">
        <v>7032</v>
      </c>
      <c r="F499" s="202" t="s">
        <v>7835</v>
      </c>
      <c r="G499" s="200"/>
      <c r="H499" s="200"/>
      <c r="I499" s="203"/>
      <c r="J499" s="204">
        <f>BK499</f>
        <v>0</v>
      </c>
      <c r="K499" s="200"/>
      <c r="L499" s="205"/>
      <c r="M499" s="206"/>
      <c r="N499" s="207"/>
      <c r="O499" s="207"/>
      <c r="P499" s="208">
        <f>SUM(P500:P522)</f>
        <v>0</v>
      </c>
      <c r="Q499" s="207"/>
      <c r="R499" s="208">
        <f>SUM(R500:R522)</f>
        <v>0</v>
      </c>
      <c r="S499" s="207"/>
      <c r="T499" s="209">
        <f>SUM(T500:T522)</f>
        <v>0</v>
      </c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R499" s="210" t="s">
        <v>80</v>
      </c>
      <c r="AT499" s="211" t="s">
        <v>71</v>
      </c>
      <c r="AU499" s="211" t="s">
        <v>72</v>
      </c>
      <c r="AY499" s="210" t="s">
        <v>180</v>
      </c>
      <c r="BK499" s="212">
        <f>SUM(BK500:BK522)</f>
        <v>0</v>
      </c>
    </row>
    <row r="500" s="2" customFormat="1" ht="16.5" customHeight="1">
      <c r="A500" s="40"/>
      <c r="B500" s="41"/>
      <c r="C500" s="215" t="s">
        <v>2362</v>
      </c>
      <c r="D500" s="215" t="s">
        <v>182</v>
      </c>
      <c r="E500" s="216" t="s">
        <v>7702</v>
      </c>
      <c r="F500" s="217" t="s">
        <v>7683</v>
      </c>
      <c r="G500" s="218" t="s">
        <v>7703</v>
      </c>
      <c r="H500" s="219">
        <v>1.5</v>
      </c>
      <c r="I500" s="220"/>
      <c r="J500" s="221">
        <f>ROUND(I500*H500,2)</f>
        <v>0</v>
      </c>
      <c r="K500" s="217" t="s">
        <v>19</v>
      </c>
      <c r="L500" s="46"/>
      <c r="M500" s="222" t="s">
        <v>19</v>
      </c>
      <c r="N500" s="223" t="s">
        <v>43</v>
      </c>
      <c r="O500" s="86"/>
      <c r="P500" s="224">
        <f>O500*H500</f>
        <v>0</v>
      </c>
      <c r="Q500" s="224">
        <v>0</v>
      </c>
      <c r="R500" s="224">
        <f>Q500*H500</f>
        <v>0</v>
      </c>
      <c r="S500" s="224">
        <v>0</v>
      </c>
      <c r="T500" s="225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6" t="s">
        <v>286</v>
      </c>
      <c r="AT500" s="226" t="s">
        <v>182</v>
      </c>
      <c r="AU500" s="226" t="s">
        <v>80</v>
      </c>
      <c r="AY500" s="19" t="s">
        <v>180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19" t="s">
        <v>80</v>
      </c>
      <c r="BK500" s="227">
        <f>ROUND(I500*H500,2)</f>
        <v>0</v>
      </c>
      <c r="BL500" s="19" t="s">
        <v>286</v>
      </c>
      <c r="BM500" s="226" t="s">
        <v>7836</v>
      </c>
    </row>
    <row r="501" s="2" customFormat="1">
      <c r="A501" s="40"/>
      <c r="B501" s="41"/>
      <c r="C501" s="42"/>
      <c r="D501" s="228" t="s">
        <v>189</v>
      </c>
      <c r="E501" s="42"/>
      <c r="F501" s="229" t="s">
        <v>7683</v>
      </c>
      <c r="G501" s="42"/>
      <c r="H501" s="42"/>
      <c r="I501" s="230"/>
      <c r="J501" s="42"/>
      <c r="K501" s="42"/>
      <c r="L501" s="46"/>
      <c r="M501" s="231"/>
      <c r="N501" s="232"/>
      <c r="O501" s="86"/>
      <c r="P501" s="86"/>
      <c r="Q501" s="86"/>
      <c r="R501" s="86"/>
      <c r="S501" s="86"/>
      <c r="T501" s="87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T501" s="19" t="s">
        <v>189</v>
      </c>
      <c r="AU501" s="19" t="s">
        <v>80</v>
      </c>
    </row>
    <row r="502" s="2" customFormat="1" ht="16.5" customHeight="1">
      <c r="A502" s="40"/>
      <c r="B502" s="41"/>
      <c r="C502" s="215" t="s">
        <v>2369</v>
      </c>
      <c r="D502" s="215" t="s">
        <v>182</v>
      </c>
      <c r="E502" s="216" t="s">
        <v>7705</v>
      </c>
      <c r="F502" s="217" t="s">
        <v>7686</v>
      </c>
      <c r="G502" s="218" t="s">
        <v>387</v>
      </c>
      <c r="H502" s="219">
        <v>1</v>
      </c>
      <c r="I502" s="220"/>
      <c r="J502" s="221">
        <f>ROUND(I502*H502,2)</f>
        <v>0</v>
      </c>
      <c r="K502" s="217" t="s">
        <v>19</v>
      </c>
      <c r="L502" s="46"/>
      <c r="M502" s="222" t="s">
        <v>19</v>
      </c>
      <c r="N502" s="223" t="s">
        <v>43</v>
      </c>
      <c r="O502" s="86"/>
      <c r="P502" s="224">
        <f>O502*H502</f>
        <v>0</v>
      </c>
      <c r="Q502" s="224">
        <v>0</v>
      </c>
      <c r="R502" s="224">
        <f>Q502*H502</f>
        <v>0</v>
      </c>
      <c r="S502" s="224">
        <v>0</v>
      </c>
      <c r="T502" s="225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6" t="s">
        <v>286</v>
      </c>
      <c r="AT502" s="226" t="s">
        <v>182</v>
      </c>
      <c r="AU502" s="226" t="s">
        <v>80</v>
      </c>
      <c r="AY502" s="19" t="s">
        <v>180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9" t="s">
        <v>80</v>
      </c>
      <c r="BK502" s="227">
        <f>ROUND(I502*H502,2)</f>
        <v>0</v>
      </c>
      <c r="BL502" s="19" t="s">
        <v>286</v>
      </c>
      <c r="BM502" s="226" t="s">
        <v>7837</v>
      </c>
    </row>
    <row r="503" s="2" customFormat="1">
      <c r="A503" s="40"/>
      <c r="B503" s="41"/>
      <c r="C503" s="42"/>
      <c r="D503" s="228" t="s">
        <v>189</v>
      </c>
      <c r="E503" s="42"/>
      <c r="F503" s="229" t="s">
        <v>7686</v>
      </c>
      <c r="G503" s="42"/>
      <c r="H503" s="42"/>
      <c r="I503" s="230"/>
      <c r="J503" s="42"/>
      <c r="K503" s="42"/>
      <c r="L503" s="46"/>
      <c r="M503" s="231"/>
      <c r="N503" s="232"/>
      <c r="O503" s="86"/>
      <c r="P503" s="86"/>
      <c r="Q503" s="86"/>
      <c r="R503" s="86"/>
      <c r="S503" s="86"/>
      <c r="T503" s="87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T503" s="19" t="s">
        <v>189</v>
      </c>
      <c r="AU503" s="19" t="s">
        <v>80</v>
      </c>
    </row>
    <row r="504" s="2" customFormat="1" ht="16.5" customHeight="1">
      <c r="A504" s="40"/>
      <c r="B504" s="41"/>
      <c r="C504" s="215" t="s">
        <v>2491</v>
      </c>
      <c r="D504" s="215" t="s">
        <v>182</v>
      </c>
      <c r="E504" s="216" t="s">
        <v>7707</v>
      </c>
      <c r="F504" s="217" t="s">
        <v>7689</v>
      </c>
      <c r="G504" s="218" t="s">
        <v>7690</v>
      </c>
      <c r="H504" s="219">
        <v>1</v>
      </c>
      <c r="I504" s="220"/>
      <c r="J504" s="221">
        <f>ROUND(I504*H504,2)</f>
        <v>0</v>
      </c>
      <c r="K504" s="217" t="s">
        <v>19</v>
      </c>
      <c r="L504" s="46"/>
      <c r="M504" s="222" t="s">
        <v>19</v>
      </c>
      <c r="N504" s="223" t="s">
        <v>43</v>
      </c>
      <c r="O504" s="86"/>
      <c r="P504" s="224">
        <f>O504*H504</f>
        <v>0</v>
      </c>
      <c r="Q504" s="224">
        <v>0</v>
      </c>
      <c r="R504" s="224">
        <f>Q504*H504</f>
        <v>0</v>
      </c>
      <c r="S504" s="224">
        <v>0</v>
      </c>
      <c r="T504" s="225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6" t="s">
        <v>286</v>
      </c>
      <c r="AT504" s="226" t="s">
        <v>182</v>
      </c>
      <c r="AU504" s="226" t="s">
        <v>80</v>
      </c>
      <c r="AY504" s="19" t="s">
        <v>180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19" t="s">
        <v>80</v>
      </c>
      <c r="BK504" s="227">
        <f>ROUND(I504*H504,2)</f>
        <v>0</v>
      </c>
      <c r="BL504" s="19" t="s">
        <v>286</v>
      </c>
      <c r="BM504" s="226" t="s">
        <v>7838</v>
      </c>
    </row>
    <row r="505" s="2" customFormat="1">
      <c r="A505" s="40"/>
      <c r="B505" s="41"/>
      <c r="C505" s="42"/>
      <c r="D505" s="228" t="s">
        <v>189</v>
      </c>
      <c r="E505" s="42"/>
      <c r="F505" s="229" t="s">
        <v>7689</v>
      </c>
      <c r="G505" s="42"/>
      <c r="H505" s="42"/>
      <c r="I505" s="230"/>
      <c r="J505" s="42"/>
      <c r="K505" s="42"/>
      <c r="L505" s="46"/>
      <c r="M505" s="231"/>
      <c r="N505" s="232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189</v>
      </c>
      <c r="AU505" s="19" t="s">
        <v>80</v>
      </c>
    </row>
    <row r="506" s="2" customFormat="1" ht="16.5" customHeight="1">
      <c r="A506" s="40"/>
      <c r="B506" s="41"/>
      <c r="C506" s="215" t="s">
        <v>2501</v>
      </c>
      <c r="D506" s="215" t="s">
        <v>182</v>
      </c>
      <c r="E506" s="216" t="s">
        <v>7709</v>
      </c>
      <c r="F506" s="217" t="s">
        <v>7692</v>
      </c>
      <c r="G506" s="218" t="s">
        <v>387</v>
      </c>
      <c r="H506" s="219">
        <v>0</v>
      </c>
      <c r="I506" s="220"/>
      <c r="J506" s="221">
        <f>ROUND(I506*H506,2)</f>
        <v>0</v>
      </c>
      <c r="K506" s="217" t="s">
        <v>19</v>
      </c>
      <c r="L506" s="46"/>
      <c r="M506" s="222" t="s">
        <v>19</v>
      </c>
      <c r="N506" s="223" t="s">
        <v>43</v>
      </c>
      <c r="O506" s="86"/>
      <c r="P506" s="224">
        <f>O506*H506</f>
        <v>0</v>
      </c>
      <c r="Q506" s="224">
        <v>0</v>
      </c>
      <c r="R506" s="224">
        <f>Q506*H506</f>
        <v>0</v>
      </c>
      <c r="S506" s="224">
        <v>0</v>
      </c>
      <c r="T506" s="225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6" t="s">
        <v>286</v>
      </c>
      <c r="AT506" s="226" t="s">
        <v>182</v>
      </c>
      <c r="AU506" s="226" t="s">
        <v>80</v>
      </c>
      <c r="AY506" s="19" t="s">
        <v>180</v>
      </c>
      <c r="BE506" s="227">
        <f>IF(N506="základní",J506,0)</f>
        <v>0</v>
      </c>
      <c r="BF506" s="227">
        <f>IF(N506="snížená",J506,0)</f>
        <v>0</v>
      </c>
      <c r="BG506" s="227">
        <f>IF(N506="zákl. přenesená",J506,0)</f>
        <v>0</v>
      </c>
      <c r="BH506" s="227">
        <f>IF(N506="sníž. přenesená",J506,0)</f>
        <v>0</v>
      </c>
      <c r="BI506" s="227">
        <f>IF(N506="nulová",J506,0)</f>
        <v>0</v>
      </c>
      <c r="BJ506" s="19" t="s">
        <v>80</v>
      </c>
      <c r="BK506" s="227">
        <f>ROUND(I506*H506,2)</f>
        <v>0</v>
      </c>
      <c r="BL506" s="19" t="s">
        <v>286</v>
      </c>
      <c r="BM506" s="226" t="s">
        <v>7839</v>
      </c>
    </row>
    <row r="507" s="2" customFormat="1">
      <c r="A507" s="40"/>
      <c r="B507" s="41"/>
      <c r="C507" s="42"/>
      <c r="D507" s="228" t="s">
        <v>189</v>
      </c>
      <c r="E507" s="42"/>
      <c r="F507" s="229" t="s">
        <v>7692</v>
      </c>
      <c r="G507" s="42"/>
      <c r="H507" s="42"/>
      <c r="I507" s="230"/>
      <c r="J507" s="42"/>
      <c r="K507" s="42"/>
      <c r="L507" s="46"/>
      <c r="M507" s="231"/>
      <c r="N507" s="232"/>
      <c r="O507" s="86"/>
      <c r="P507" s="86"/>
      <c r="Q507" s="86"/>
      <c r="R507" s="86"/>
      <c r="S507" s="86"/>
      <c r="T507" s="87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T507" s="19" t="s">
        <v>189</v>
      </c>
      <c r="AU507" s="19" t="s">
        <v>80</v>
      </c>
    </row>
    <row r="508" s="2" customFormat="1" ht="16.5" customHeight="1">
      <c r="A508" s="40"/>
      <c r="B508" s="41"/>
      <c r="C508" s="215" t="s">
        <v>2511</v>
      </c>
      <c r="D508" s="215" t="s">
        <v>182</v>
      </c>
      <c r="E508" s="216" t="s">
        <v>7711</v>
      </c>
      <c r="F508" s="217" t="s">
        <v>7694</v>
      </c>
      <c r="G508" s="218" t="s">
        <v>3685</v>
      </c>
      <c r="H508" s="219">
        <v>1</v>
      </c>
      <c r="I508" s="220"/>
      <c r="J508" s="221">
        <f>ROUND(I508*H508,2)</f>
        <v>0</v>
      </c>
      <c r="K508" s="217" t="s">
        <v>19</v>
      </c>
      <c r="L508" s="46"/>
      <c r="M508" s="222" t="s">
        <v>19</v>
      </c>
      <c r="N508" s="223" t="s">
        <v>43</v>
      </c>
      <c r="O508" s="86"/>
      <c r="P508" s="224">
        <f>O508*H508</f>
        <v>0</v>
      </c>
      <c r="Q508" s="224">
        <v>0</v>
      </c>
      <c r="R508" s="224">
        <f>Q508*H508</f>
        <v>0</v>
      </c>
      <c r="S508" s="224">
        <v>0</v>
      </c>
      <c r="T508" s="225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6" t="s">
        <v>286</v>
      </c>
      <c r="AT508" s="226" t="s">
        <v>182</v>
      </c>
      <c r="AU508" s="226" t="s">
        <v>80</v>
      </c>
      <c r="AY508" s="19" t="s">
        <v>180</v>
      </c>
      <c r="BE508" s="227">
        <f>IF(N508="základní",J508,0)</f>
        <v>0</v>
      </c>
      <c r="BF508" s="227">
        <f>IF(N508="snížená",J508,0)</f>
        <v>0</v>
      </c>
      <c r="BG508" s="227">
        <f>IF(N508="zákl. přenesená",J508,0)</f>
        <v>0</v>
      </c>
      <c r="BH508" s="227">
        <f>IF(N508="sníž. přenesená",J508,0)</f>
        <v>0</v>
      </c>
      <c r="BI508" s="227">
        <f>IF(N508="nulová",J508,0)</f>
        <v>0</v>
      </c>
      <c r="BJ508" s="19" t="s">
        <v>80</v>
      </c>
      <c r="BK508" s="227">
        <f>ROUND(I508*H508,2)</f>
        <v>0</v>
      </c>
      <c r="BL508" s="19" t="s">
        <v>286</v>
      </c>
      <c r="BM508" s="226" t="s">
        <v>7840</v>
      </c>
    </row>
    <row r="509" s="2" customFormat="1">
      <c r="A509" s="40"/>
      <c r="B509" s="41"/>
      <c r="C509" s="42"/>
      <c r="D509" s="228" t="s">
        <v>189</v>
      </c>
      <c r="E509" s="42"/>
      <c r="F509" s="229" t="s">
        <v>7694</v>
      </c>
      <c r="G509" s="42"/>
      <c r="H509" s="42"/>
      <c r="I509" s="230"/>
      <c r="J509" s="42"/>
      <c r="K509" s="42"/>
      <c r="L509" s="46"/>
      <c r="M509" s="231"/>
      <c r="N509" s="232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189</v>
      </c>
      <c r="AU509" s="19" t="s">
        <v>80</v>
      </c>
    </row>
    <row r="510" s="2" customFormat="1" ht="16.5" customHeight="1">
      <c r="A510" s="40"/>
      <c r="B510" s="41"/>
      <c r="C510" s="215" t="s">
        <v>2518</v>
      </c>
      <c r="D510" s="215" t="s">
        <v>182</v>
      </c>
      <c r="E510" s="216" t="s">
        <v>7713</v>
      </c>
      <c r="F510" s="217" t="s">
        <v>7696</v>
      </c>
      <c r="G510" s="218" t="s">
        <v>3685</v>
      </c>
      <c r="H510" s="219">
        <v>1</v>
      </c>
      <c r="I510" s="220"/>
      <c r="J510" s="221">
        <f>ROUND(I510*H510,2)</f>
        <v>0</v>
      </c>
      <c r="K510" s="217" t="s">
        <v>19</v>
      </c>
      <c r="L510" s="46"/>
      <c r="M510" s="222" t="s">
        <v>19</v>
      </c>
      <c r="N510" s="223" t="s">
        <v>43</v>
      </c>
      <c r="O510" s="86"/>
      <c r="P510" s="224">
        <f>O510*H510</f>
        <v>0</v>
      </c>
      <c r="Q510" s="224">
        <v>0</v>
      </c>
      <c r="R510" s="224">
        <f>Q510*H510</f>
        <v>0</v>
      </c>
      <c r="S510" s="224">
        <v>0</v>
      </c>
      <c r="T510" s="225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6" t="s">
        <v>286</v>
      </c>
      <c r="AT510" s="226" t="s">
        <v>182</v>
      </c>
      <c r="AU510" s="226" t="s">
        <v>80</v>
      </c>
      <c r="AY510" s="19" t="s">
        <v>180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19" t="s">
        <v>80</v>
      </c>
      <c r="BK510" s="227">
        <f>ROUND(I510*H510,2)</f>
        <v>0</v>
      </c>
      <c r="BL510" s="19" t="s">
        <v>286</v>
      </c>
      <c r="BM510" s="226" t="s">
        <v>7841</v>
      </c>
    </row>
    <row r="511" s="2" customFormat="1">
      <c r="A511" s="40"/>
      <c r="B511" s="41"/>
      <c r="C511" s="42"/>
      <c r="D511" s="228" t="s">
        <v>189</v>
      </c>
      <c r="E511" s="42"/>
      <c r="F511" s="229" t="s">
        <v>7696</v>
      </c>
      <c r="G511" s="42"/>
      <c r="H511" s="42"/>
      <c r="I511" s="230"/>
      <c r="J511" s="42"/>
      <c r="K511" s="42"/>
      <c r="L511" s="46"/>
      <c r="M511" s="231"/>
      <c r="N511" s="232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189</v>
      </c>
      <c r="AU511" s="19" t="s">
        <v>80</v>
      </c>
    </row>
    <row r="512" s="2" customFormat="1" ht="16.5" customHeight="1">
      <c r="A512" s="40"/>
      <c r="B512" s="41"/>
      <c r="C512" s="215" t="s">
        <v>2524</v>
      </c>
      <c r="D512" s="215" t="s">
        <v>182</v>
      </c>
      <c r="E512" s="216" t="s">
        <v>7715</v>
      </c>
      <c r="F512" s="217" t="s">
        <v>7716</v>
      </c>
      <c r="G512" s="218" t="s">
        <v>387</v>
      </c>
      <c r="H512" s="219">
        <v>1</v>
      </c>
      <c r="I512" s="220"/>
      <c r="J512" s="221">
        <f>ROUND(I512*H512,2)</f>
        <v>0</v>
      </c>
      <c r="K512" s="217" t="s">
        <v>19</v>
      </c>
      <c r="L512" s="46"/>
      <c r="M512" s="222" t="s">
        <v>19</v>
      </c>
      <c r="N512" s="223" t="s">
        <v>43</v>
      </c>
      <c r="O512" s="86"/>
      <c r="P512" s="224">
        <f>O512*H512</f>
        <v>0</v>
      </c>
      <c r="Q512" s="224">
        <v>0</v>
      </c>
      <c r="R512" s="224">
        <f>Q512*H512</f>
        <v>0</v>
      </c>
      <c r="S512" s="224">
        <v>0</v>
      </c>
      <c r="T512" s="225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6" t="s">
        <v>286</v>
      </c>
      <c r="AT512" s="226" t="s">
        <v>182</v>
      </c>
      <c r="AU512" s="226" t="s">
        <v>80</v>
      </c>
      <c r="AY512" s="19" t="s">
        <v>180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19" t="s">
        <v>80</v>
      </c>
      <c r="BK512" s="227">
        <f>ROUND(I512*H512,2)</f>
        <v>0</v>
      </c>
      <c r="BL512" s="19" t="s">
        <v>286</v>
      </c>
      <c r="BM512" s="226" t="s">
        <v>7842</v>
      </c>
    </row>
    <row r="513" s="2" customFormat="1">
      <c r="A513" s="40"/>
      <c r="B513" s="41"/>
      <c r="C513" s="42"/>
      <c r="D513" s="228" t="s">
        <v>189</v>
      </c>
      <c r="E513" s="42"/>
      <c r="F513" s="229" t="s">
        <v>7718</v>
      </c>
      <c r="G513" s="42"/>
      <c r="H513" s="42"/>
      <c r="I513" s="230"/>
      <c r="J513" s="42"/>
      <c r="K513" s="42"/>
      <c r="L513" s="46"/>
      <c r="M513" s="231"/>
      <c r="N513" s="232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189</v>
      </c>
      <c r="AU513" s="19" t="s">
        <v>80</v>
      </c>
    </row>
    <row r="514" s="2" customFormat="1" ht="16.5" customHeight="1">
      <c r="A514" s="40"/>
      <c r="B514" s="41"/>
      <c r="C514" s="215" t="s">
        <v>2531</v>
      </c>
      <c r="D514" s="215" t="s">
        <v>182</v>
      </c>
      <c r="E514" s="216" t="s">
        <v>7719</v>
      </c>
      <c r="F514" s="217" t="s">
        <v>7720</v>
      </c>
      <c r="G514" s="218" t="s">
        <v>387</v>
      </c>
      <c r="H514" s="219">
        <v>1</v>
      </c>
      <c r="I514" s="220"/>
      <c r="J514" s="221">
        <f>ROUND(I514*H514,2)</f>
        <v>0</v>
      </c>
      <c r="K514" s="217" t="s">
        <v>19</v>
      </c>
      <c r="L514" s="46"/>
      <c r="M514" s="222" t="s">
        <v>19</v>
      </c>
      <c r="N514" s="223" t="s">
        <v>43</v>
      </c>
      <c r="O514" s="86"/>
      <c r="P514" s="224">
        <f>O514*H514</f>
        <v>0</v>
      </c>
      <c r="Q514" s="224">
        <v>0</v>
      </c>
      <c r="R514" s="224">
        <f>Q514*H514</f>
        <v>0</v>
      </c>
      <c r="S514" s="224">
        <v>0</v>
      </c>
      <c r="T514" s="225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6" t="s">
        <v>286</v>
      </c>
      <c r="AT514" s="226" t="s">
        <v>182</v>
      </c>
      <c r="AU514" s="226" t="s">
        <v>80</v>
      </c>
      <c r="AY514" s="19" t="s">
        <v>180</v>
      </c>
      <c r="BE514" s="227">
        <f>IF(N514="základní",J514,0)</f>
        <v>0</v>
      </c>
      <c r="BF514" s="227">
        <f>IF(N514="snížená",J514,0)</f>
        <v>0</v>
      </c>
      <c r="BG514" s="227">
        <f>IF(N514="zákl. přenesená",J514,0)</f>
        <v>0</v>
      </c>
      <c r="BH514" s="227">
        <f>IF(N514="sníž. přenesená",J514,0)</f>
        <v>0</v>
      </c>
      <c r="BI514" s="227">
        <f>IF(N514="nulová",J514,0)</f>
        <v>0</v>
      </c>
      <c r="BJ514" s="19" t="s">
        <v>80</v>
      </c>
      <c r="BK514" s="227">
        <f>ROUND(I514*H514,2)</f>
        <v>0</v>
      </c>
      <c r="BL514" s="19" t="s">
        <v>286</v>
      </c>
      <c r="BM514" s="226" t="s">
        <v>7843</v>
      </c>
    </row>
    <row r="515" s="2" customFormat="1">
      <c r="A515" s="40"/>
      <c r="B515" s="41"/>
      <c r="C515" s="42"/>
      <c r="D515" s="228" t="s">
        <v>189</v>
      </c>
      <c r="E515" s="42"/>
      <c r="F515" s="229" t="s">
        <v>7722</v>
      </c>
      <c r="G515" s="42"/>
      <c r="H515" s="42"/>
      <c r="I515" s="230"/>
      <c r="J515" s="42"/>
      <c r="K515" s="42"/>
      <c r="L515" s="46"/>
      <c r="M515" s="231"/>
      <c r="N515" s="232"/>
      <c r="O515" s="86"/>
      <c r="P515" s="86"/>
      <c r="Q515" s="86"/>
      <c r="R515" s="86"/>
      <c r="S515" s="86"/>
      <c r="T515" s="87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T515" s="19" t="s">
        <v>189</v>
      </c>
      <c r="AU515" s="19" t="s">
        <v>80</v>
      </c>
    </row>
    <row r="516" s="2" customFormat="1" ht="16.5" customHeight="1">
      <c r="A516" s="40"/>
      <c r="B516" s="41"/>
      <c r="C516" s="215" t="s">
        <v>2546</v>
      </c>
      <c r="D516" s="215" t="s">
        <v>182</v>
      </c>
      <c r="E516" s="216" t="s">
        <v>7723</v>
      </c>
      <c r="F516" s="217" t="s">
        <v>7724</v>
      </c>
      <c r="G516" s="218" t="s">
        <v>5709</v>
      </c>
      <c r="H516" s="219">
        <v>13</v>
      </c>
      <c r="I516" s="220"/>
      <c r="J516" s="221">
        <f>ROUND(I516*H516,2)</f>
        <v>0</v>
      </c>
      <c r="K516" s="217" t="s">
        <v>19</v>
      </c>
      <c r="L516" s="46"/>
      <c r="M516" s="222" t="s">
        <v>19</v>
      </c>
      <c r="N516" s="223" t="s">
        <v>43</v>
      </c>
      <c r="O516" s="86"/>
      <c r="P516" s="224">
        <f>O516*H516</f>
        <v>0</v>
      </c>
      <c r="Q516" s="224">
        <v>0</v>
      </c>
      <c r="R516" s="224">
        <f>Q516*H516</f>
        <v>0</v>
      </c>
      <c r="S516" s="224">
        <v>0</v>
      </c>
      <c r="T516" s="225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6" t="s">
        <v>286</v>
      </c>
      <c r="AT516" s="226" t="s">
        <v>182</v>
      </c>
      <c r="AU516" s="226" t="s">
        <v>80</v>
      </c>
      <c r="AY516" s="19" t="s">
        <v>180</v>
      </c>
      <c r="BE516" s="227">
        <f>IF(N516="základní",J516,0)</f>
        <v>0</v>
      </c>
      <c r="BF516" s="227">
        <f>IF(N516="snížená",J516,0)</f>
        <v>0</v>
      </c>
      <c r="BG516" s="227">
        <f>IF(N516="zákl. přenesená",J516,0)</f>
        <v>0</v>
      </c>
      <c r="BH516" s="227">
        <f>IF(N516="sníž. přenesená",J516,0)</f>
        <v>0</v>
      </c>
      <c r="BI516" s="227">
        <f>IF(N516="nulová",J516,0)</f>
        <v>0</v>
      </c>
      <c r="BJ516" s="19" t="s">
        <v>80</v>
      </c>
      <c r="BK516" s="227">
        <f>ROUND(I516*H516,2)</f>
        <v>0</v>
      </c>
      <c r="BL516" s="19" t="s">
        <v>286</v>
      </c>
      <c r="BM516" s="226" t="s">
        <v>7844</v>
      </c>
    </row>
    <row r="517" s="2" customFormat="1">
      <c r="A517" s="40"/>
      <c r="B517" s="41"/>
      <c r="C517" s="42"/>
      <c r="D517" s="228" t="s">
        <v>189</v>
      </c>
      <c r="E517" s="42"/>
      <c r="F517" s="229" t="s">
        <v>7724</v>
      </c>
      <c r="G517" s="42"/>
      <c r="H517" s="42"/>
      <c r="I517" s="230"/>
      <c r="J517" s="42"/>
      <c r="K517" s="42"/>
      <c r="L517" s="46"/>
      <c r="M517" s="231"/>
      <c r="N517" s="232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189</v>
      </c>
      <c r="AU517" s="19" t="s">
        <v>80</v>
      </c>
    </row>
    <row r="518" s="2" customFormat="1" ht="16.5" customHeight="1">
      <c r="A518" s="40"/>
      <c r="B518" s="41"/>
      <c r="C518" s="215" t="s">
        <v>2551</v>
      </c>
      <c r="D518" s="215" t="s">
        <v>182</v>
      </c>
      <c r="E518" s="216" t="s">
        <v>7832</v>
      </c>
      <c r="F518" s="217" t="s">
        <v>7478</v>
      </c>
      <c r="G518" s="218" t="s">
        <v>3685</v>
      </c>
      <c r="H518" s="219">
        <v>1</v>
      </c>
      <c r="I518" s="220"/>
      <c r="J518" s="221">
        <f>ROUND(I518*H518,2)</f>
        <v>0</v>
      </c>
      <c r="K518" s="217" t="s">
        <v>19</v>
      </c>
      <c r="L518" s="46"/>
      <c r="M518" s="222" t="s">
        <v>19</v>
      </c>
      <c r="N518" s="223" t="s">
        <v>43</v>
      </c>
      <c r="O518" s="86"/>
      <c r="P518" s="224">
        <f>O518*H518</f>
        <v>0</v>
      </c>
      <c r="Q518" s="224">
        <v>0</v>
      </c>
      <c r="R518" s="224">
        <f>Q518*H518</f>
        <v>0</v>
      </c>
      <c r="S518" s="224">
        <v>0</v>
      </c>
      <c r="T518" s="225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6" t="s">
        <v>286</v>
      </c>
      <c r="AT518" s="226" t="s">
        <v>182</v>
      </c>
      <c r="AU518" s="226" t="s">
        <v>80</v>
      </c>
      <c r="AY518" s="19" t="s">
        <v>180</v>
      </c>
      <c r="BE518" s="227">
        <f>IF(N518="základní",J518,0)</f>
        <v>0</v>
      </c>
      <c r="BF518" s="227">
        <f>IF(N518="snížená",J518,0)</f>
        <v>0</v>
      </c>
      <c r="BG518" s="227">
        <f>IF(N518="zákl. přenesená",J518,0)</f>
        <v>0</v>
      </c>
      <c r="BH518" s="227">
        <f>IF(N518="sníž. přenesená",J518,0)</f>
        <v>0</v>
      </c>
      <c r="BI518" s="227">
        <f>IF(N518="nulová",J518,0)</f>
        <v>0</v>
      </c>
      <c r="BJ518" s="19" t="s">
        <v>80</v>
      </c>
      <c r="BK518" s="227">
        <f>ROUND(I518*H518,2)</f>
        <v>0</v>
      </c>
      <c r="BL518" s="19" t="s">
        <v>286</v>
      </c>
      <c r="BM518" s="226" t="s">
        <v>7845</v>
      </c>
    </row>
    <row r="519" s="2" customFormat="1">
      <c r="A519" s="40"/>
      <c r="B519" s="41"/>
      <c r="C519" s="42"/>
      <c r="D519" s="228" t="s">
        <v>189</v>
      </c>
      <c r="E519" s="42"/>
      <c r="F519" s="229" t="s">
        <v>7478</v>
      </c>
      <c r="G519" s="42"/>
      <c r="H519" s="42"/>
      <c r="I519" s="230"/>
      <c r="J519" s="42"/>
      <c r="K519" s="42"/>
      <c r="L519" s="46"/>
      <c r="M519" s="231"/>
      <c r="N519" s="232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189</v>
      </c>
      <c r="AU519" s="19" t="s">
        <v>80</v>
      </c>
    </row>
    <row r="520" s="2" customFormat="1">
      <c r="A520" s="40"/>
      <c r="B520" s="41"/>
      <c r="C520" s="42"/>
      <c r="D520" s="228" t="s">
        <v>3143</v>
      </c>
      <c r="E520" s="42"/>
      <c r="F520" s="292" t="s">
        <v>7728</v>
      </c>
      <c r="G520" s="42"/>
      <c r="H520" s="42"/>
      <c r="I520" s="230"/>
      <c r="J520" s="42"/>
      <c r="K520" s="42"/>
      <c r="L520" s="46"/>
      <c r="M520" s="231"/>
      <c r="N520" s="232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3143</v>
      </c>
      <c r="AU520" s="19" t="s">
        <v>80</v>
      </c>
    </row>
    <row r="521" s="2" customFormat="1" ht="16.5" customHeight="1">
      <c r="A521" s="40"/>
      <c r="B521" s="41"/>
      <c r="C521" s="215" t="s">
        <v>2557</v>
      </c>
      <c r="D521" s="215" t="s">
        <v>182</v>
      </c>
      <c r="E521" s="216" t="s">
        <v>7729</v>
      </c>
      <c r="F521" s="217" t="s">
        <v>7730</v>
      </c>
      <c r="G521" s="218" t="s">
        <v>3685</v>
      </c>
      <c r="H521" s="219">
        <v>1</v>
      </c>
      <c r="I521" s="220"/>
      <c r="J521" s="221">
        <f>ROUND(I521*H521,2)</f>
        <v>0</v>
      </c>
      <c r="K521" s="217" t="s">
        <v>19</v>
      </c>
      <c r="L521" s="46"/>
      <c r="M521" s="222" t="s">
        <v>19</v>
      </c>
      <c r="N521" s="223" t="s">
        <v>43</v>
      </c>
      <c r="O521" s="86"/>
      <c r="P521" s="224">
        <f>O521*H521</f>
        <v>0</v>
      </c>
      <c r="Q521" s="224">
        <v>0</v>
      </c>
      <c r="R521" s="224">
        <f>Q521*H521</f>
        <v>0</v>
      </c>
      <c r="S521" s="224">
        <v>0</v>
      </c>
      <c r="T521" s="225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6" t="s">
        <v>286</v>
      </c>
      <c r="AT521" s="226" t="s">
        <v>182</v>
      </c>
      <c r="AU521" s="226" t="s">
        <v>80</v>
      </c>
      <c r="AY521" s="19" t="s">
        <v>180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19" t="s">
        <v>80</v>
      </c>
      <c r="BK521" s="227">
        <f>ROUND(I521*H521,2)</f>
        <v>0</v>
      </c>
      <c r="BL521" s="19" t="s">
        <v>286</v>
      </c>
      <c r="BM521" s="226" t="s">
        <v>7846</v>
      </c>
    </row>
    <row r="522" s="2" customFormat="1">
      <c r="A522" s="40"/>
      <c r="B522" s="41"/>
      <c r="C522" s="42"/>
      <c r="D522" s="228" t="s">
        <v>189</v>
      </c>
      <c r="E522" s="42"/>
      <c r="F522" s="229" t="s">
        <v>7730</v>
      </c>
      <c r="G522" s="42"/>
      <c r="H522" s="42"/>
      <c r="I522" s="230"/>
      <c r="J522" s="42"/>
      <c r="K522" s="42"/>
      <c r="L522" s="46"/>
      <c r="M522" s="231"/>
      <c r="N522" s="232"/>
      <c r="O522" s="86"/>
      <c r="P522" s="86"/>
      <c r="Q522" s="86"/>
      <c r="R522" s="86"/>
      <c r="S522" s="86"/>
      <c r="T522" s="87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T522" s="19" t="s">
        <v>189</v>
      </c>
      <c r="AU522" s="19" t="s">
        <v>80</v>
      </c>
    </row>
    <row r="523" s="12" customFormat="1" ht="25.92" customHeight="1">
      <c r="A523" s="12"/>
      <c r="B523" s="199"/>
      <c r="C523" s="200"/>
      <c r="D523" s="201" t="s">
        <v>71</v>
      </c>
      <c r="E523" s="202" t="s">
        <v>7044</v>
      </c>
      <c r="F523" s="202" t="s">
        <v>7847</v>
      </c>
      <c r="G523" s="200"/>
      <c r="H523" s="200"/>
      <c r="I523" s="203"/>
      <c r="J523" s="204">
        <f>BK523</f>
        <v>0</v>
      </c>
      <c r="K523" s="200"/>
      <c r="L523" s="205"/>
      <c r="M523" s="206"/>
      <c r="N523" s="207"/>
      <c r="O523" s="207"/>
      <c r="P523" s="208">
        <f>SUM(P524:P525)</f>
        <v>0</v>
      </c>
      <c r="Q523" s="207"/>
      <c r="R523" s="208">
        <f>SUM(R524:R525)</f>
        <v>0</v>
      </c>
      <c r="S523" s="207"/>
      <c r="T523" s="209">
        <f>SUM(T524:T525)</f>
        <v>0</v>
      </c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R523" s="210" t="s">
        <v>80</v>
      </c>
      <c r="AT523" s="211" t="s">
        <v>71</v>
      </c>
      <c r="AU523" s="211" t="s">
        <v>72</v>
      </c>
      <c r="AY523" s="210" t="s">
        <v>180</v>
      </c>
      <c r="BK523" s="212">
        <f>SUM(BK524:BK525)</f>
        <v>0</v>
      </c>
    </row>
    <row r="524" s="2" customFormat="1" ht="24.15" customHeight="1">
      <c r="A524" s="40"/>
      <c r="B524" s="41"/>
      <c r="C524" s="215" t="s">
        <v>2565</v>
      </c>
      <c r="D524" s="215" t="s">
        <v>182</v>
      </c>
      <c r="E524" s="216" t="s">
        <v>7848</v>
      </c>
      <c r="F524" s="217" t="s">
        <v>7849</v>
      </c>
      <c r="G524" s="218" t="s">
        <v>3685</v>
      </c>
      <c r="H524" s="219">
        <v>1</v>
      </c>
      <c r="I524" s="220"/>
      <c r="J524" s="221">
        <f>ROUND(I524*H524,2)</f>
        <v>0</v>
      </c>
      <c r="K524" s="217" t="s">
        <v>19</v>
      </c>
      <c r="L524" s="46"/>
      <c r="M524" s="222" t="s">
        <v>19</v>
      </c>
      <c r="N524" s="223" t="s">
        <v>43</v>
      </c>
      <c r="O524" s="86"/>
      <c r="P524" s="224">
        <f>O524*H524</f>
        <v>0</v>
      </c>
      <c r="Q524" s="224">
        <v>0</v>
      </c>
      <c r="R524" s="224">
        <f>Q524*H524</f>
        <v>0</v>
      </c>
      <c r="S524" s="224">
        <v>0</v>
      </c>
      <c r="T524" s="225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26" t="s">
        <v>286</v>
      </c>
      <c r="AT524" s="226" t="s">
        <v>182</v>
      </c>
      <c r="AU524" s="226" t="s">
        <v>80</v>
      </c>
      <c r="AY524" s="19" t="s">
        <v>180</v>
      </c>
      <c r="BE524" s="227">
        <f>IF(N524="základní",J524,0)</f>
        <v>0</v>
      </c>
      <c r="BF524" s="227">
        <f>IF(N524="snížená",J524,0)</f>
        <v>0</v>
      </c>
      <c r="BG524" s="227">
        <f>IF(N524="zákl. přenesená",J524,0)</f>
        <v>0</v>
      </c>
      <c r="BH524" s="227">
        <f>IF(N524="sníž. přenesená",J524,0)</f>
        <v>0</v>
      </c>
      <c r="BI524" s="227">
        <f>IF(N524="nulová",J524,0)</f>
        <v>0</v>
      </c>
      <c r="BJ524" s="19" t="s">
        <v>80</v>
      </c>
      <c r="BK524" s="227">
        <f>ROUND(I524*H524,2)</f>
        <v>0</v>
      </c>
      <c r="BL524" s="19" t="s">
        <v>286</v>
      </c>
      <c r="BM524" s="226" t="s">
        <v>7850</v>
      </c>
    </row>
    <row r="525" s="2" customFormat="1">
      <c r="A525" s="40"/>
      <c r="B525" s="41"/>
      <c r="C525" s="42"/>
      <c r="D525" s="228" t="s">
        <v>189</v>
      </c>
      <c r="E525" s="42"/>
      <c r="F525" s="229" t="s">
        <v>7849</v>
      </c>
      <c r="G525" s="42"/>
      <c r="H525" s="42"/>
      <c r="I525" s="230"/>
      <c r="J525" s="42"/>
      <c r="K525" s="42"/>
      <c r="L525" s="46"/>
      <c r="M525" s="231"/>
      <c r="N525" s="232"/>
      <c r="O525" s="86"/>
      <c r="P525" s="86"/>
      <c r="Q525" s="86"/>
      <c r="R525" s="86"/>
      <c r="S525" s="86"/>
      <c r="T525" s="87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T525" s="19" t="s">
        <v>189</v>
      </c>
      <c r="AU525" s="19" t="s">
        <v>80</v>
      </c>
    </row>
    <row r="526" s="12" customFormat="1" ht="25.92" customHeight="1">
      <c r="A526" s="12"/>
      <c r="B526" s="199"/>
      <c r="C526" s="200"/>
      <c r="D526" s="201" t="s">
        <v>71</v>
      </c>
      <c r="E526" s="202" t="s">
        <v>7056</v>
      </c>
      <c r="F526" s="202" t="s">
        <v>7851</v>
      </c>
      <c r="G526" s="200"/>
      <c r="H526" s="200"/>
      <c r="I526" s="203"/>
      <c r="J526" s="204">
        <f>BK526</f>
        <v>0</v>
      </c>
      <c r="K526" s="200"/>
      <c r="L526" s="205"/>
      <c r="M526" s="206"/>
      <c r="N526" s="207"/>
      <c r="O526" s="207"/>
      <c r="P526" s="208">
        <f>SUM(P527:P537)</f>
        <v>0</v>
      </c>
      <c r="Q526" s="207"/>
      <c r="R526" s="208">
        <f>SUM(R527:R537)</f>
        <v>0</v>
      </c>
      <c r="S526" s="207"/>
      <c r="T526" s="209">
        <f>SUM(T527:T537)</f>
        <v>0</v>
      </c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R526" s="210" t="s">
        <v>80</v>
      </c>
      <c r="AT526" s="211" t="s">
        <v>71</v>
      </c>
      <c r="AU526" s="211" t="s">
        <v>72</v>
      </c>
      <c r="AY526" s="210" t="s">
        <v>180</v>
      </c>
      <c r="BK526" s="212">
        <f>SUM(BK527:BK537)</f>
        <v>0</v>
      </c>
    </row>
    <row r="527" s="2" customFormat="1" ht="16.5" customHeight="1">
      <c r="A527" s="40"/>
      <c r="B527" s="41"/>
      <c r="C527" s="215" t="s">
        <v>2578</v>
      </c>
      <c r="D527" s="215" t="s">
        <v>182</v>
      </c>
      <c r="E527" s="216" t="s">
        <v>7705</v>
      </c>
      <c r="F527" s="217" t="s">
        <v>7686</v>
      </c>
      <c r="G527" s="218" t="s">
        <v>387</v>
      </c>
      <c r="H527" s="219">
        <v>1</v>
      </c>
      <c r="I527" s="220"/>
      <c r="J527" s="221">
        <f>ROUND(I527*H527,2)</f>
        <v>0</v>
      </c>
      <c r="K527" s="217" t="s">
        <v>19</v>
      </c>
      <c r="L527" s="46"/>
      <c r="M527" s="222" t="s">
        <v>19</v>
      </c>
      <c r="N527" s="223" t="s">
        <v>43</v>
      </c>
      <c r="O527" s="86"/>
      <c r="P527" s="224">
        <f>O527*H527</f>
        <v>0</v>
      </c>
      <c r="Q527" s="224">
        <v>0</v>
      </c>
      <c r="R527" s="224">
        <f>Q527*H527</f>
        <v>0</v>
      </c>
      <c r="S527" s="224">
        <v>0</v>
      </c>
      <c r="T527" s="225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26" t="s">
        <v>286</v>
      </c>
      <c r="AT527" s="226" t="s">
        <v>182</v>
      </c>
      <c r="AU527" s="226" t="s">
        <v>80</v>
      </c>
      <c r="AY527" s="19" t="s">
        <v>180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9" t="s">
        <v>80</v>
      </c>
      <c r="BK527" s="227">
        <f>ROUND(I527*H527,2)</f>
        <v>0</v>
      </c>
      <c r="BL527" s="19" t="s">
        <v>286</v>
      </c>
      <c r="BM527" s="226" t="s">
        <v>7852</v>
      </c>
    </row>
    <row r="528" s="2" customFormat="1">
      <c r="A528" s="40"/>
      <c r="B528" s="41"/>
      <c r="C528" s="42"/>
      <c r="D528" s="228" t="s">
        <v>189</v>
      </c>
      <c r="E528" s="42"/>
      <c r="F528" s="229" t="s">
        <v>7686</v>
      </c>
      <c r="G528" s="42"/>
      <c r="H528" s="42"/>
      <c r="I528" s="230"/>
      <c r="J528" s="42"/>
      <c r="K528" s="42"/>
      <c r="L528" s="46"/>
      <c r="M528" s="231"/>
      <c r="N528" s="232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189</v>
      </c>
      <c r="AU528" s="19" t="s">
        <v>80</v>
      </c>
    </row>
    <row r="529" s="2" customFormat="1" ht="16.5" customHeight="1">
      <c r="A529" s="40"/>
      <c r="B529" s="41"/>
      <c r="C529" s="215" t="s">
        <v>2590</v>
      </c>
      <c r="D529" s="215" t="s">
        <v>182</v>
      </c>
      <c r="E529" s="216" t="s">
        <v>7723</v>
      </c>
      <c r="F529" s="217" t="s">
        <v>7724</v>
      </c>
      <c r="G529" s="218" t="s">
        <v>5709</v>
      </c>
      <c r="H529" s="219">
        <v>15</v>
      </c>
      <c r="I529" s="220"/>
      <c r="J529" s="221">
        <f>ROUND(I529*H529,2)</f>
        <v>0</v>
      </c>
      <c r="K529" s="217" t="s">
        <v>19</v>
      </c>
      <c r="L529" s="46"/>
      <c r="M529" s="222" t="s">
        <v>19</v>
      </c>
      <c r="N529" s="223" t="s">
        <v>43</v>
      </c>
      <c r="O529" s="86"/>
      <c r="P529" s="224">
        <f>O529*H529</f>
        <v>0</v>
      </c>
      <c r="Q529" s="224">
        <v>0</v>
      </c>
      <c r="R529" s="224">
        <f>Q529*H529</f>
        <v>0</v>
      </c>
      <c r="S529" s="224">
        <v>0</v>
      </c>
      <c r="T529" s="225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6" t="s">
        <v>286</v>
      </c>
      <c r="AT529" s="226" t="s">
        <v>182</v>
      </c>
      <c r="AU529" s="226" t="s">
        <v>80</v>
      </c>
      <c r="AY529" s="19" t="s">
        <v>180</v>
      </c>
      <c r="BE529" s="227">
        <f>IF(N529="základní",J529,0)</f>
        <v>0</v>
      </c>
      <c r="BF529" s="227">
        <f>IF(N529="snížená",J529,0)</f>
        <v>0</v>
      </c>
      <c r="BG529" s="227">
        <f>IF(N529="zákl. přenesená",J529,0)</f>
        <v>0</v>
      </c>
      <c r="BH529" s="227">
        <f>IF(N529="sníž. přenesená",J529,0)</f>
        <v>0</v>
      </c>
      <c r="BI529" s="227">
        <f>IF(N529="nulová",J529,0)</f>
        <v>0</v>
      </c>
      <c r="BJ529" s="19" t="s">
        <v>80</v>
      </c>
      <c r="BK529" s="227">
        <f>ROUND(I529*H529,2)</f>
        <v>0</v>
      </c>
      <c r="BL529" s="19" t="s">
        <v>286</v>
      </c>
      <c r="BM529" s="226" t="s">
        <v>7853</v>
      </c>
    </row>
    <row r="530" s="2" customFormat="1">
      <c r="A530" s="40"/>
      <c r="B530" s="41"/>
      <c r="C530" s="42"/>
      <c r="D530" s="228" t="s">
        <v>189</v>
      </c>
      <c r="E530" s="42"/>
      <c r="F530" s="229" t="s">
        <v>7724</v>
      </c>
      <c r="G530" s="42"/>
      <c r="H530" s="42"/>
      <c r="I530" s="230"/>
      <c r="J530" s="42"/>
      <c r="K530" s="42"/>
      <c r="L530" s="46"/>
      <c r="M530" s="231"/>
      <c r="N530" s="232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189</v>
      </c>
      <c r="AU530" s="19" t="s">
        <v>80</v>
      </c>
    </row>
    <row r="531" s="2" customFormat="1" ht="16.5" customHeight="1">
      <c r="A531" s="40"/>
      <c r="B531" s="41"/>
      <c r="C531" s="215" t="s">
        <v>2595</v>
      </c>
      <c r="D531" s="215" t="s">
        <v>182</v>
      </c>
      <c r="E531" s="216" t="s">
        <v>7854</v>
      </c>
      <c r="F531" s="217" t="s">
        <v>7855</v>
      </c>
      <c r="G531" s="218" t="s">
        <v>387</v>
      </c>
      <c r="H531" s="219">
        <v>1</v>
      </c>
      <c r="I531" s="220"/>
      <c r="J531" s="221">
        <f>ROUND(I531*H531,2)</f>
        <v>0</v>
      </c>
      <c r="K531" s="217" t="s">
        <v>19</v>
      </c>
      <c r="L531" s="46"/>
      <c r="M531" s="222" t="s">
        <v>19</v>
      </c>
      <c r="N531" s="223" t="s">
        <v>43</v>
      </c>
      <c r="O531" s="86"/>
      <c r="P531" s="224">
        <f>O531*H531</f>
        <v>0</v>
      </c>
      <c r="Q531" s="224">
        <v>0</v>
      </c>
      <c r="R531" s="224">
        <f>Q531*H531</f>
        <v>0</v>
      </c>
      <c r="S531" s="224">
        <v>0</v>
      </c>
      <c r="T531" s="225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6" t="s">
        <v>286</v>
      </c>
      <c r="AT531" s="226" t="s">
        <v>182</v>
      </c>
      <c r="AU531" s="226" t="s">
        <v>80</v>
      </c>
      <c r="AY531" s="19" t="s">
        <v>180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9" t="s">
        <v>80</v>
      </c>
      <c r="BK531" s="227">
        <f>ROUND(I531*H531,2)</f>
        <v>0</v>
      </c>
      <c r="BL531" s="19" t="s">
        <v>286</v>
      </c>
      <c r="BM531" s="226" t="s">
        <v>7856</v>
      </c>
    </row>
    <row r="532" s="2" customFormat="1">
      <c r="A532" s="40"/>
      <c r="B532" s="41"/>
      <c r="C532" s="42"/>
      <c r="D532" s="228" t="s">
        <v>189</v>
      </c>
      <c r="E532" s="42"/>
      <c r="F532" s="229" t="s">
        <v>7855</v>
      </c>
      <c r="G532" s="42"/>
      <c r="H532" s="42"/>
      <c r="I532" s="230"/>
      <c r="J532" s="42"/>
      <c r="K532" s="42"/>
      <c r="L532" s="46"/>
      <c r="M532" s="231"/>
      <c r="N532" s="232"/>
      <c r="O532" s="86"/>
      <c r="P532" s="86"/>
      <c r="Q532" s="86"/>
      <c r="R532" s="86"/>
      <c r="S532" s="86"/>
      <c r="T532" s="87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T532" s="19" t="s">
        <v>189</v>
      </c>
      <c r="AU532" s="19" t="s">
        <v>80</v>
      </c>
    </row>
    <row r="533" s="2" customFormat="1" ht="16.5" customHeight="1">
      <c r="A533" s="40"/>
      <c r="B533" s="41"/>
      <c r="C533" s="215" t="s">
        <v>2672</v>
      </c>
      <c r="D533" s="215" t="s">
        <v>182</v>
      </c>
      <c r="E533" s="216" t="s">
        <v>7857</v>
      </c>
      <c r="F533" s="217" t="s">
        <v>7858</v>
      </c>
      <c r="G533" s="218" t="s">
        <v>3685</v>
      </c>
      <c r="H533" s="219">
        <v>1</v>
      </c>
      <c r="I533" s="220"/>
      <c r="J533" s="221">
        <f>ROUND(I533*H533,2)</f>
        <v>0</v>
      </c>
      <c r="K533" s="217" t="s">
        <v>19</v>
      </c>
      <c r="L533" s="46"/>
      <c r="M533" s="222" t="s">
        <v>19</v>
      </c>
      <c r="N533" s="223" t="s">
        <v>43</v>
      </c>
      <c r="O533" s="86"/>
      <c r="P533" s="224">
        <f>O533*H533</f>
        <v>0</v>
      </c>
      <c r="Q533" s="224">
        <v>0</v>
      </c>
      <c r="R533" s="224">
        <f>Q533*H533</f>
        <v>0</v>
      </c>
      <c r="S533" s="224">
        <v>0</v>
      </c>
      <c r="T533" s="225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6" t="s">
        <v>286</v>
      </c>
      <c r="AT533" s="226" t="s">
        <v>182</v>
      </c>
      <c r="AU533" s="226" t="s">
        <v>80</v>
      </c>
      <c r="AY533" s="19" t="s">
        <v>180</v>
      </c>
      <c r="BE533" s="227">
        <f>IF(N533="základní",J533,0)</f>
        <v>0</v>
      </c>
      <c r="BF533" s="227">
        <f>IF(N533="snížená",J533,0)</f>
        <v>0</v>
      </c>
      <c r="BG533" s="227">
        <f>IF(N533="zákl. přenesená",J533,0)</f>
        <v>0</v>
      </c>
      <c r="BH533" s="227">
        <f>IF(N533="sníž. přenesená",J533,0)</f>
        <v>0</v>
      </c>
      <c r="BI533" s="227">
        <f>IF(N533="nulová",J533,0)</f>
        <v>0</v>
      </c>
      <c r="BJ533" s="19" t="s">
        <v>80</v>
      </c>
      <c r="BK533" s="227">
        <f>ROUND(I533*H533,2)</f>
        <v>0</v>
      </c>
      <c r="BL533" s="19" t="s">
        <v>286</v>
      </c>
      <c r="BM533" s="226" t="s">
        <v>7859</v>
      </c>
    </row>
    <row r="534" s="2" customFormat="1">
      <c r="A534" s="40"/>
      <c r="B534" s="41"/>
      <c r="C534" s="42"/>
      <c r="D534" s="228" t="s">
        <v>189</v>
      </c>
      <c r="E534" s="42"/>
      <c r="F534" s="229" t="s">
        <v>7858</v>
      </c>
      <c r="G534" s="42"/>
      <c r="H534" s="42"/>
      <c r="I534" s="230"/>
      <c r="J534" s="42"/>
      <c r="K534" s="42"/>
      <c r="L534" s="46"/>
      <c r="M534" s="231"/>
      <c r="N534" s="232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189</v>
      </c>
      <c r="AU534" s="19" t="s">
        <v>80</v>
      </c>
    </row>
    <row r="535" s="2" customFormat="1" ht="16.5" customHeight="1">
      <c r="A535" s="40"/>
      <c r="B535" s="41"/>
      <c r="C535" s="215" t="s">
        <v>2678</v>
      </c>
      <c r="D535" s="215" t="s">
        <v>182</v>
      </c>
      <c r="E535" s="216" t="s">
        <v>7860</v>
      </c>
      <c r="F535" s="217" t="s">
        <v>7478</v>
      </c>
      <c r="G535" s="218" t="s">
        <v>3685</v>
      </c>
      <c r="H535" s="219">
        <v>1</v>
      </c>
      <c r="I535" s="220"/>
      <c r="J535" s="221">
        <f>ROUND(I535*H535,2)</f>
        <v>0</v>
      </c>
      <c r="K535" s="217" t="s">
        <v>19</v>
      </c>
      <c r="L535" s="46"/>
      <c r="M535" s="222" t="s">
        <v>19</v>
      </c>
      <c r="N535" s="223" t="s">
        <v>43</v>
      </c>
      <c r="O535" s="86"/>
      <c r="P535" s="224">
        <f>O535*H535</f>
        <v>0</v>
      </c>
      <c r="Q535" s="224">
        <v>0</v>
      </c>
      <c r="R535" s="224">
        <f>Q535*H535</f>
        <v>0</v>
      </c>
      <c r="S535" s="224">
        <v>0</v>
      </c>
      <c r="T535" s="225">
        <f>S535*H535</f>
        <v>0</v>
      </c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R535" s="226" t="s">
        <v>286</v>
      </c>
      <c r="AT535" s="226" t="s">
        <v>182</v>
      </c>
      <c r="AU535" s="226" t="s">
        <v>80</v>
      </c>
      <c r="AY535" s="19" t="s">
        <v>180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19" t="s">
        <v>80</v>
      </c>
      <c r="BK535" s="227">
        <f>ROUND(I535*H535,2)</f>
        <v>0</v>
      </c>
      <c r="BL535" s="19" t="s">
        <v>286</v>
      </c>
      <c r="BM535" s="226" t="s">
        <v>7861</v>
      </c>
    </row>
    <row r="536" s="2" customFormat="1">
      <c r="A536" s="40"/>
      <c r="B536" s="41"/>
      <c r="C536" s="42"/>
      <c r="D536" s="228" t="s">
        <v>189</v>
      </c>
      <c r="E536" s="42"/>
      <c r="F536" s="229" t="s">
        <v>7478</v>
      </c>
      <c r="G536" s="42"/>
      <c r="H536" s="42"/>
      <c r="I536" s="230"/>
      <c r="J536" s="42"/>
      <c r="K536" s="42"/>
      <c r="L536" s="46"/>
      <c r="M536" s="231"/>
      <c r="N536" s="232"/>
      <c r="O536" s="86"/>
      <c r="P536" s="86"/>
      <c r="Q536" s="86"/>
      <c r="R536" s="86"/>
      <c r="S536" s="86"/>
      <c r="T536" s="87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T536" s="19" t="s">
        <v>189</v>
      </c>
      <c r="AU536" s="19" t="s">
        <v>80</v>
      </c>
    </row>
    <row r="537" s="2" customFormat="1">
      <c r="A537" s="40"/>
      <c r="B537" s="41"/>
      <c r="C537" s="42"/>
      <c r="D537" s="228" t="s">
        <v>3143</v>
      </c>
      <c r="E537" s="42"/>
      <c r="F537" s="292" t="s">
        <v>7862</v>
      </c>
      <c r="G537" s="42"/>
      <c r="H537" s="42"/>
      <c r="I537" s="230"/>
      <c r="J537" s="42"/>
      <c r="K537" s="42"/>
      <c r="L537" s="46"/>
      <c r="M537" s="231"/>
      <c r="N537" s="232"/>
      <c r="O537" s="86"/>
      <c r="P537" s="86"/>
      <c r="Q537" s="86"/>
      <c r="R537" s="86"/>
      <c r="S537" s="86"/>
      <c r="T537" s="87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T537" s="19" t="s">
        <v>3143</v>
      </c>
      <c r="AU537" s="19" t="s">
        <v>80</v>
      </c>
    </row>
    <row r="538" s="12" customFormat="1" ht="25.92" customHeight="1">
      <c r="A538" s="12"/>
      <c r="B538" s="199"/>
      <c r="C538" s="200"/>
      <c r="D538" s="201" t="s">
        <v>71</v>
      </c>
      <c r="E538" s="202" t="s">
        <v>7068</v>
      </c>
      <c r="F538" s="202" t="s">
        <v>7863</v>
      </c>
      <c r="G538" s="200"/>
      <c r="H538" s="200"/>
      <c r="I538" s="203"/>
      <c r="J538" s="204">
        <f>BK538</f>
        <v>0</v>
      </c>
      <c r="K538" s="200"/>
      <c r="L538" s="205"/>
      <c r="M538" s="206"/>
      <c r="N538" s="207"/>
      <c r="O538" s="207"/>
      <c r="P538" s="208">
        <f>SUM(P539:P549)</f>
        <v>0</v>
      </c>
      <c r="Q538" s="207"/>
      <c r="R538" s="208">
        <f>SUM(R539:R549)</f>
        <v>0</v>
      </c>
      <c r="S538" s="207"/>
      <c r="T538" s="209">
        <f>SUM(T539:T549)</f>
        <v>0</v>
      </c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R538" s="210" t="s">
        <v>80</v>
      </c>
      <c r="AT538" s="211" t="s">
        <v>71</v>
      </c>
      <c r="AU538" s="211" t="s">
        <v>72</v>
      </c>
      <c r="AY538" s="210" t="s">
        <v>180</v>
      </c>
      <c r="BK538" s="212">
        <f>SUM(BK539:BK549)</f>
        <v>0</v>
      </c>
    </row>
    <row r="539" s="2" customFormat="1" ht="16.5" customHeight="1">
      <c r="A539" s="40"/>
      <c r="B539" s="41"/>
      <c r="C539" s="215" t="s">
        <v>2686</v>
      </c>
      <c r="D539" s="215" t="s">
        <v>182</v>
      </c>
      <c r="E539" s="216" t="s">
        <v>7705</v>
      </c>
      <c r="F539" s="217" t="s">
        <v>7686</v>
      </c>
      <c r="G539" s="218" t="s">
        <v>387</v>
      </c>
      <c r="H539" s="219">
        <v>1</v>
      </c>
      <c r="I539" s="220"/>
      <c r="J539" s="221">
        <f>ROUND(I539*H539,2)</f>
        <v>0</v>
      </c>
      <c r="K539" s="217" t="s">
        <v>19</v>
      </c>
      <c r="L539" s="46"/>
      <c r="M539" s="222" t="s">
        <v>19</v>
      </c>
      <c r="N539" s="223" t="s">
        <v>43</v>
      </c>
      <c r="O539" s="86"/>
      <c r="P539" s="224">
        <f>O539*H539</f>
        <v>0</v>
      </c>
      <c r="Q539" s="224">
        <v>0</v>
      </c>
      <c r="R539" s="224">
        <f>Q539*H539</f>
        <v>0</v>
      </c>
      <c r="S539" s="224">
        <v>0</v>
      </c>
      <c r="T539" s="225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26" t="s">
        <v>286</v>
      </c>
      <c r="AT539" s="226" t="s">
        <v>182</v>
      </c>
      <c r="AU539" s="226" t="s">
        <v>80</v>
      </c>
      <c r="AY539" s="19" t="s">
        <v>180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19" t="s">
        <v>80</v>
      </c>
      <c r="BK539" s="227">
        <f>ROUND(I539*H539,2)</f>
        <v>0</v>
      </c>
      <c r="BL539" s="19" t="s">
        <v>286</v>
      </c>
      <c r="BM539" s="226" t="s">
        <v>7864</v>
      </c>
    </row>
    <row r="540" s="2" customFormat="1">
      <c r="A540" s="40"/>
      <c r="B540" s="41"/>
      <c r="C540" s="42"/>
      <c r="D540" s="228" t="s">
        <v>189</v>
      </c>
      <c r="E540" s="42"/>
      <c r="F540" s="229" t="s">
        <v>7686</v>
      </c>
      <c r="G540" s="42"/>
      <c r="H540" s="42"/>
      <c r="I540" s="230"/>
      <c r="J540" s="42"/>
      <c r="K540" s="42"/>
      <c r="L540" s="46"/>
      <c r="M540" s="231"/>
      <c r="N540" s="232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189</v>
      </c>
      <c r="AU540" s="19" t="s">
        <v>80</v>
      </c>
    </row>
    <row r="541" s="2" customFormat="1" ht="16.5" customHeight="1">
      <c r="A541" s="40"/>
      <c r="B541" s="41"/>
      <c r="C541" s="215" t="s">
        <v>2719</v>
      </c>
      <c r="D541" s="215" t="s">
        <v>182</v>
      </c>
      <c r="E541" s="216" t="s">
        <v>7854</v>
      </c>
      <c r="F541" s="217" t="s">
        <v>7855</v>
      </c>
      <c r="G541" s="218" t="s">
        <v>387</v>
      </c>
      <c r="H541" s="219">
        <v>1</v>
      </c>
      <c r="I541" s="220"/>
      <c r="J541" s="221">
        <f>ROUND(I541*H541,2)</f>
        <v>0</v>
      </c>
      <c r="K541" s="217" t="s">
        <v>19</v>
      </c>
      <c r="L541" s="46"/>
      <c r="M541" s="222" t="s">
        <v>19</v>
      </c>
      <c r="N541" s="223" t="s">
        <v>43</v>
      </c>
      <c r="O541" s="86"/>
      <c r="P541" s="224">
        <f>O541*H541</f>
        <v>0</v>
      </c>
      <c r="Q541" s="224">
        <v>0</v>
      </c>
      <c r="R541" s="224">
        <f>Q541*H541</f>
        <v>0</v>
      </c>
      <c r="S541" s="224">
        <v>0</v>
      </c>
      <c r="T541" s="225">
        <f>S541*H541</f>
        <v>0</v>
      </c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R541" s="226" t="s">
        <v>286</v>
      </c>
      <c r="AT541" s="226" t="s">
        <v>182</v>
      </c>
      <c r="AU541" s="226" t="s">
        <v>80</v>
      </c>
      <c r="AY541" s="19" t="s">
        <v>180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19" t="s">
        <v>80</v>
      </c>
      <c r="BK541" s="227">
        <f>ROUND(I541*H541,2)</f>
        <v>0</v>
      </c>
      <c r="BL541" s="19" t="s">
        <v>286</v>
      </c>
      <c r="BM541" s="226" t="s">
        <v>7865</v>
      </c>
    </row>
    <row r="542" s="2" customFormat="1">
      <c r="A542" s="40"/>
      <c r="B542" s="41"/>
      <c r="C542" s="42"/>
      <c r="D542" s="228" t="s">
        <v>189</v>
      </c>
      <c r="E542" s="42"/>
      <c r="F542" s="229" t="s">
        <v>7855</v>
      </c>
      <c r="G542" s="42"/>
      <c r="H542" s="42"/>
      <c r="I542" s="230"/>
      <c r="J542" s="42"/>
      <c r="K542" s="42"/>
      <c r="L542" s="46"/>
      <c r="M542" s="231"/>
      <c r="N542" s="232"/>
      <c r="O542" s="86"/>
      <c r="P542" s="86"/>
      <c r="Q542" s="86"/>
      <c r="R542" s="86"/>
      <c r="S542" s="86"/>
      <c r="T542" s="87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T542" s="19" t="s">
        <v>189</v>
      </c>
      <c r="AU542" s="19" t="s">
        <v>80</v>
      </c>
    </row>
    <row r="543" s="2" customFormat="1" ht="16.5" customHeight="1">
      <c r="A543" s="40"/>
      <c r="B543" s="41"/>
      <c r="C543" s="215" t="s">
        <v>2724</v>
      </c>
      <c r="D543" s="215" t="s">
        <v>182</v>
      </c>
      <c r="E543" s="216" t="s">
        <v>7857</v>
      </c>
      <c r="F543" s="217" t="s">
        <v>7858</v>
      </c>
      <c r="G543" s="218" t="s">
        <v>3685</v>
      </c>
      <c r="H543" s="219">
        <v>1</v>
      </c>
      <c r="I543" s="220"/>
      <c r="J543" s="221">
        <f>ROUND(I543*H543,2)</f>
        <v>0</v>
      </c>
      <c r="K543" s="217" t="s">
        <v>19</v>
      </c>
      <c r="L543" s="46"/>
      <c r="M543" s="222" t="s">
        <v>19</v>
      </c>
      <c r="N543" s="223" t="s">
        <v>43</v>
      </c>
      <c r="O543" s="86"/>
      <c r="P543" s="224">
        <f>O543*H543</f>
        <v>0</v>
      </c>
      <c r="Q543" s="224">
        <v>0</v>
      </c>
      <c r="R543" s="224">
        <f>Q543*H543</f>
        <v>0</v>
      </c>
      <c r="S543" s="224">
        <v>0</v>
      </c>
      <c r="T543" s="225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26" t="s">
        <v>286</v>
      </c>
      <c r="AT543" s="226" t="s">
        <v>182</v>
      </c>
      <c r="AU543" s="226" t="s">
        <v>80</v>
      </c>
      <c r="AY543" s="19" t="s">
        <v>180</v>
      </c>
      <c r="BE543" s="227">
        <f>IF(N543="základní",J543,0)</f>
        <v>0</v>
      </c>
      <c r="BF543" s="227">
        <f>IF(N543="snížená",J543,0)</f>
        <v>0</v>
      </c>
      <c r="BG543" s="227">
        <f>IF(N543="zákl. přenesená",J543,0)</f>
        <v>0</v>
      </c>
      <c r="BH543" s="227">
        <f>IF(N543="sníž. přenesená",J543,0)</f>
        <v>0</v>
      </c>
      <c r="BI543" s="227">
        <f>IF(N543="nulová",J543,0)</f>
        <v>0</v>
      </c>
      <c r="BJ543" s="19" t="s">
        <v>80</v>
      </c>
      <c r="BK543" s="227">
        <f>ROUND(I543*H543,2)</f>
        <v>0</v>
      </c>
      <c r="BL543" s="19" t="s">
        <v>286</v>
      </c>
      <c r="BM543" s="226" t="s">
        <v>7866</v>
      </c>
    </row>
    <row r="544" s="2" customFormat="1">
      <c r="A544" s="40"/>
      <c r="B544" s="41"/>
      <c r="C544" s="42"/>
      <c r="D544" s="228" t="s">
        <v>189</v>
      </c>
      <c r="E544" s="42"/>
      <c r="F544" s="229" t="s">
        <v>7858</v>
      </c>
      <c r="G544" s="42"/>
      <c r="H544" s="42"/>
      <c r="I544" s="230"/>
      <c r="J544" s="42"/>
      <c r="K544" s="42"/>
      <c r="L544" s="46"/>
      <c r="M544" s="231"/>
      <c r="N544" s="232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189</v>
      </c>
      <c r="AU544" s="19" t="s">
        <v>80</v>
      </c>
    </row>
    <row r="545" s="2" customFormat="1" ht="16.5" customHeight="1">
      <c r="A545" s="40"/>
      <c r="B545" s="41"/>
      <c r="C545" s="215" t="s">
        <v>2729</v>
      </c>
      <c r="D545" s="215" t="s">
        <v>182</v>
      </c>
      <c r="E545" s="216" t="s">
        <v>7867</v>
      </c>
      <c r="F545" s="217" t="s">
        <v>7868</v>
      </c>
      <c r="G545" s="218" t="s">
        <v>5709</v>
      </c>
      <c r="H545" s="219">
        <v>15</v>
      </c>
      <c r="I545" s="220"/>
      <c r="J545" s="221">
        <f>ROUND(I545*H545,2)</f>
        <v>0</v>
      </c>
      <c r="K545" s="217" t="s">
        <v>19</v>
      </c>
      <c r="L545" s="46"/>
      <c r="M545" s="222" t="s">
        <v>19</v>
      </c>
      <c r="N545" s="223" t="s">
        <v>43</v>
      </c>
      <c r="O545" s="86"/>
      <c r="P545" s="224">
        <f>O545*H545</f>
        <v>0</v>
      </c>
      <c r="Q545" s="224">
        <v>0</v>
      </c>
      <c r="R545" s="224">
        <f>Q545*H545</f>
        <v>0</v>
      </c>
      <c r="S545" s="224">
        <v>0</v>
      </c>
      <c r="T545" s="225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6" t="s">
        <v>286</v>
      </c>
      <c r="AT545" s="226" t="s">
        <v>182</v>
      </c>
      <c r="AU545" s="226" t="s">
        <v>80</v>
      </c>
      <c r="AY545" s="19" t="s">
        <v>180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9" t="s">
        <v>80</v>
      </c>
      <c r="BK545" s="227">
        <f>ROUND(I545*H545,2)</f>
        <v>0</v>
      </c>
      <c r="BL545" s="19" t="s">
        <v>286</v>
      </c>
      <c r="BM545" s="226" t="s">
        <v>7869</v>
      </c>
    </row>
    <row r="546" s="2" customFormat="1">
      <c r="A546" s="40"/>
      <c r="B546" s="41"/>
      <c r="C546" s="42"/>
      <c r="D546" s="228" t="s">
        <v>189</v>
      </c>
      <c r="E546" s="42"/>
      <c r="F546" s="229" t="s">
        <v>7868</v>
      </c>
      <c r="G546" s="42"/>
      <c r="H546" s="42"/>
      <c r="I546" s="230"/>
      <c r="J546" s="42"/>
      <c r="K546" s="42"/>
      <c r="L546" s="46"/>
      <c r="M546" s="231"/>
      <c r="N546" s="232"/>
      <c r="O546" s="86"/>
      <c r="P546" s="86"/>
      <c r="Q546" s="86"/>
      <c r="R546" s="86"/>
      <c r="S546" s="86"/>
      <c r="T546" s="87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T546" s="19" t="s">
        <v>189</v>
      </c>
      <c r="AU546" s="19" t="s">
        <v>80</v>
      </c>
    </row>
    <row r="547" s="2" customFormat="1" ht="16.5" customHeight="1">
      <c r="A547" s="40"/>
      <c r="B547" s="41"/>
      <c r="C547" s="215" t="s">
        <v>2736</v>
      </c>
      <c r="D547" s="215" t="s">
        <v>182</v>
      </c>
      <c r="E547" s="216" t="s">
        <v>7870</v>
      </c>
      <c r="F547" s="217" t="s">
        <v>7478</v>
      </c>
      <c r="G547" s="218" t="s">
        <v>3685</v>
      </c>
      <c r="H547" s="219">
        <v>1</v>
      </c>
      <c r="I547" s="220"/>
      <c r="J547" s="221">
        <f>ROUND(I547*H547,2)</f>
        <v>0</v>
      </c>
      <c r="K547" s="217" t="s">
        <v>19</v>
      </c>
      <c r="L547" s="46"/>
      <c r="M547" s="222" t="s">
        <v>19</v>
      </c>
      <c r="N547" s="223" t="s">
        <v>43</v>
      </c>
      <c r="O547" s="86"/>
      <c r="P547" s="224">
        <f>O547*H547</f>
        <v>0</v>
      </c>
      <c r="Q547" s="224">
        <v>0</v>
      </c>
      <c r="R547" s="224">
        <f>Q547*H547</f>
        <v>0</v>
      </c>
      <c r="S547" s="224">
        <v>0</v>
      </c>
      <c r="T547" s="225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6" t="s">
        <v>286</v>
      </c>
      <c r="AT547" s="226" t="s">
        <v>182</v>
      </c>
      <c r="AU547" s="226" t="s">
        <v>80</v>
      </c>
      <c r="AY547" s="19" t="s">
        <v>180</v>
      </c>
      <c r="BE547" s="227">
        <f>IF(N547="základní",J547,0)</f>
        <v>0</v>
      </c>
      <c r="BF547" s="227">
        <f>IF(N547="snížená",J547,0)</f>
        <v>0</v>
      </c>
      <c r="BG547" s="227">
        <f>IF(N547="zákl. přenesená",J547,0)</f>
        <v>0</v>
      </c>
      <c r="BH547" s="227">
        <f>IF(N547="sníž. přenesená",J547,0)</f>
        <v>0</v>
      </c>
      <c r="BI547" s="227">
        <f>IF(N547="nulová",J547,0)</f>
        <v>0</v>
      </c>
      <c r="BJ547" s="19" t="s">
        <v>80</v>
      </c>
      <c r="BK547" s="227">
        <f>ROUND(I547*H547,2)</f>
        <v>0</v>
      </c>
      <c r="BL547" s="19" t="s">
        <v>286</v>
      </c>
      <c r="BM547" s="226" t="s">
        <v>7871</v>
      </c>
    </row>
    <row r="548" s="2" customFormat="1">
      <c r="A548" s="40"/>
      <c r="B548" s="41"/>
      <c r="C548" s="42"/>
      <c r="D548" s="228" t="s">
        <v>189</v>
      </c>
      <c r="E548" s="42"/>
      <c r="F548" s="229" t="s">
        <v>7478</v>
      </c>
      <c r="G548" s="42"/>
      <c r="H548" s="42"/>
      <c r="I548" s="230"/>
      <c r="J548" s="42"/>
      <c r="K548" s="42"/>
      <c r="L548" s="46"/>
      <c r="M548" s="231"/>
      <c r="N548" s="232"/>
      <c r="O548" s="86"/>
      <c r="P548" s="86"/>
      <c r="Q548" s="86"/>
      <c r="R548" s="86"/>
      <c r="S548" s="86"/>
      <c r="T548" s="87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T548" s="19" t="s">
        <v>189</v>
      </c>
      <c r="AU548" s="19" t="s">
        <v>80</v>
      </c>
    </row>
    <row r="549" s="2" customFormat="1">
      <c r="A549" s="40"/>
      <c r="B549" s="41"/>
      <c r="C549" s="42"/>
      <c r="D549" s="228" t="s">
        <v>3143</v>
      </c>
      <c r="E549" s="42"/>
      <c r="F549" s="292" t="s">
        <v>7872</v>
      </c>
      <c r="G549" s="42"/>
      <c r="H549" s="42"/>
      <c r="I549" s="230"/>
      <c r="J549" s="42"/>
      <c r="K549" s="42"/>
      <c r="L549" s="46"/>
      <c r="M549" s="231"/>
      <c r="N549" s="232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3143</v>
      </c>
      <c r="AU549" s="19" t="s">
        <v>80</v>
      </c>
    </row>
    <row r="550" s="12" customFormat="1" ht="25.92" customHeight="1">
      <c r="A550" s="12"/>
      <c r="B550" s="199"/>
      <c r="C550" s="200"/>
      <c r="D550" s="201" t="s">
        <v>71</v>
      </c>
      <c r="E550" s="202" t="s">
        <v>7083</v>
      </c>
      <c r="F550" s="202" t="s">
        <v>7873</v>
      </c>
      <c r="G550" s="200"/>
      <c r="H550" s="200"/>
      <c r="I550" s="203"/>
      <c r="J550" s="204">
        <f>BK550</f>
        <v>0</v>
      </c>
      <c r="K550" s="200"/>
      <c r="L550" s="205"/>
      <c r="M550" s="206"/>
      <c r="N550" s="207"/>
      <c r="O550" s="207"/>
      <c r="P550" s="208">
        <f>SUM(P551:P561)</f>
        <v>0</v>
      </c>
      <c r="Q550" s="207"/>
      <c r="R550" s="208">
        <f>SUM(R551:R561)</f>
        <v>0</v>
      </c>
      <c r="S550" s="207"/>
      <c r="T550" s="209">
        <f>SUM(T551:T561)</f>
        <v>0</v>
      </c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R550" s="210" t="s">
        <v>80</v>
      </c>
      <c r="AT550" s="211" t="s">
        <v>71</v>
      </c>
      <c r="AU550" s="211" t="s">
        <v>72</v>
      </c>
      <c r="AY550" s="210" t="s">
        <v>180</v>
      </c>
      <c r="BK550" s="212">
        <f>SUM(BK551:BK561)</f>
        <v>0</v>
      </c>
    </row>
    <row r="551" s="2" customFormat="1" ht="16.5" customHeight="1">
      <c r="A551" s="40"/>
      <c r="B551" s="41"/>
      <c r="C551" s="215" t="s">
        <v>2741</v>
      </c>
      <c r="D551" s="215" t="s">
        <v>182</v>
      </c>
      <c r="E551" s="216" t="s">
        <v>7705</v>
      </c>
      <c r="F551" s="217" t="s">
        <v>7686</v>
      </c>
      <c r="G551" s="218" t="s">
        <v>387</v>
      </c>
      <c r="H551" s="219">
        <v>1</v>
      </c>
      <c r="I551" s="220"/>
      <c r="J551" s="221">
        <f>ROUND(I551*H551,2)</f>
        <v>0</v>
      </c>
      <c r="K551" s="217" t="s">
        <v>19</v>
      </c>
      <c r="L551" s="46"/>
      <c r="M551" s="222" t="s">
        <v>19</v>
      </c>
      <c r="N551" s="223" t="s">
        <v>43</v>
      </c>
      <c r="O551" s="86"/>
      <c r="P551" s="224">
        <f>O551*H551</f>
        <v>0</v>
      </c>
      <c r="Q551" s="224">
        <v>0</v>
      </c>
      <c r="R551" s="224">
        <f>Q551*H551</f>
        <v>0</v>
      </c>
      <c r="S551" s="224">
        <v>0</v>
      </c>
      <c r="T551" s="225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26" t="s">
        <v>286</v>
      </c>
      <c r="AT551" s="226" t="s">
        <v>182</v>
      </c>
      <c r="AU551" s="226" t="s">
        <v>80</v>
      </c>
      <c r="AY551" s="19" t="s">
        <v>180</v>
      </c>
      <c r="BE551" s="227">
        <f>IF(N551="základní",J551,0)</f>
        <v>0</v>
      </c>
      <c r="BF551" s="227">
        <f>IF(N551="snížená",J551,0)</f>
        <v>0</v>
      </c>
      <c r="BG551" s="227">
        <f>IF(N551="zákl. přenesená",J551,0)</f>
        <v>0</v>
      </c>
      <c r="BH551" s="227">
        <f>IF(N551="sníž. přenesená",J551,0)</f>
        <v>0</v>
      </c>
      <c r="BI551" s="227">
        <f>IF(N551="nulová",J551,0)</f>
        <v>0</v>
      </c>
      <c r="BJ551" s="19" t="s">
        <v>80</v>
      </c>
      <c r="BK551" s="227">
        <f>ROUND(I551*H551,2)</f>
        <v>0</v>
      </c>
      <c r="BL551" s="19" t="s">
        <v>286</v>
      </c>
      <c r="BM551" s="226" t="s">
        <v>7874</v>
      </c>
    </row>
    <row r="552" s="2" customFormat="1">
      <c r="A552" s="40"/>
      <c r="B552" s="41"/>
      <c r="C552" s="42"/>
      <c r="D552" s="228" t="s">
        <v>189</v>
      </c>
      <c r="E552" s="42"/>
      <c r="F552" s="229" t="s">
        <v>7686</v>
      </c>
      <c r="G552" s="42"/>
      <c r="H552" s="42"/>
      <c r="I552" s="230"/>
      <c r="J552" s="42"/>
      <c r="K552" s="42"/>
      <c r="L552" s="46"/>
      <c r="M552" s="231"/>
      <c r="N552" s="232"/>
      <c r="O552" s="86"/>
      <c r="P552" s="86"/>
      <c r="Q552" s="86"/>
      <c r="R552" s="86"/>
      <c r="S552" s="86"/>
      <c r="T552" s="87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T552" s="19" t="s">
        <v>189</v>
      </c>
      <c r="AU552" s="19" t="s">
        <v>80</v>
      </c>
    </row>
    <row r="553" s="2" customFormat="1" ht="16.5" customHeight="1">
      <c r="A553" s="40"/>
      <c r="B553" s="41"/>
      <c r="C553" s="215" t="s">
        <v>2763</v>
      </c>
      <c r="D553" s="215" t="s">
        <v>182</v>
      </c>
      <c r="E553" s="216" t="s">
        <v>7854</v>
      </c>
      <c r="F553" s="217" t="s">
        <v>7855</v>
      </c>
      <c r="G553" s="218" t="s">
        <v>387</v>
      </c>
      <c r="H553" s="219">
        <v>1</v>
      </c>
      <c r="I553" s="220"/>
      <c r="J553" s="221">
        <f>ROUND(I553*H553,2)</f>
        <v>0</v>
      </c>
      <c r="K553" s="217" t="s">
        <v>19</v>
      </c>
      <c r="L553" s="46"/>
      <c r="M553" s="222" t="s">
        <v>19</v>
      </c>
      <c r="N553" s="223" t="s">
        <v>43</v>
      </c>
      <c r="O553" s="86"/>
      <c r="P553" s="224">
        <f>O553*H553</f>
        <v>0</v>
      </c>
      <c r="Q553" s="224">
        <v>0</v>
      </c>
      <c r="R553" s="224">
        <f>Q553*H553</f>
        <v>0</v>
      </c>
      <c r="S553" s="224">
        <v>0</v>
      </c>
      <c r="T553" s="225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6" t="s">
        <v>286</v>
      </c>
      <c r="AT553" s="226" t="s">
        <v>182</v>
      </c>
      <c r="AU553" s="226" t="s">
        <v>80</v>
      </c>
      <c r="AY553" s="19" t="s">
        <v>180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19" t="s">
        <v>80</v>
      </c>
      <c r="BK553" s="227">
        <f>ROUND(I553*H553,2)</f>
        <v>0</v>
      </c>
      <c r="BL553" s="19" t="s">
        <v>286</v>
      </c>
      <c r="BM553" s="226" t="s">
        <v>7875</v>
      </c>
    </row>
    <row r="554" s="2" customFormat="1">
      <c r="A554" s="40"/>
      <c r="B554" s="41"/>
      <c r="C554" s="42"/>
      <c r="D554" s="228" t="s">
        <v>189</v>
      </c>
      <c r="E554" s="42"/>
      <c r="F554" s="229" t="s">
        <v>7855</v>
      </c>
      <c r="G554" s="42"/>
      <c r="H554" s="42"/>
      <c r="I554" s="230"/>
      <c r="J554" s="42"/>
      <c r="K554" s="42"/>
      <c r="L554" s="46"/>
      <c r="M554" s="231"/>
      <c r="N554" s="232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189</v>
      </c>
      <c r="AU554" s="19" t="s">
        <v>80</v>
      </c>
    </row>
    <row r="555" s="2" customFormat="1" ht="16.5" customHeight="1">
      <c r="A555" s="40"/>
      <c r="B555" s="41"/>
      <c r="C555" s="215" t="s">
        <v>2768</v>
      </c>
      <c r="D555" s="215" t="s">
        <v>182</v>
      </c>
      <c r="E555" s="216" t="s">
        <v>7857</v>
      </c>
      <c r="F555" s="217" t="s">
        <v>7858</v>
      </c>
      <c r="G555" s="218" t="s">
        <v>3685</v>
      </c>
      <c r="H555" s="219">
        <v>1</v>
      </c>
      <c r="I555" s="220"/>
      <c r="J555" s="221">
        <f>ROUND(I555*H555,2)</f>
        <v>0</v>
      </c>
      <c r="K555" s="217" t="s">
        <v>19</v>
      </c>
      <c r="L555" s="46"/>
      <c r="M555" s="222" t="s">
        <v>19</v>
      </c>
      <c r="N555" s="223" t="s">
        <v>43</v>
      </c>
      <c r="O555" s="86"/>
      <c r="P555" s="224">
        <f>O555*H555</f>
        <v>0</v>
      </c>
      <c r="Q555" s="224">
        <v>0</v>
      </c>
      <c r="R555" s="224">
        <f>Q555*H555</f>
        <v>0</v>
      </c>
      <c r="S555" s="224">
        <v>0</v>
      </c>
      <c r="T555" s="225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6" t="s">
        <v>286</v>
      </c>
      <c r="AT555" s="226" t="s">
        <v>182</v>
      </c>
      <c r="AU555" s="226" t="s">
        <v>80</v>
      </c>
      <c r="AY555" s="19" t="s">
        <v>180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19" t="s">
        <v>80</v>
      </c>
      <c r="BK555" s="227">
        <f>ROUND(I555*H555,2)</f>
        <v>0</v>
      </c>
      <c r="BL555" s="19" t="s">
        <v>286</v>
      </c>
      <c r="BM555" s="226" t="s">
        <v>7876</v>
      </c>
    </row>
    <row r="556" s="2" customFormat="1">
      <c r="A556" s="40"/>
      <c r="B556" s="41"/>
      <c r="C556" s="42"/>
      <c r="D556" s="228" t="s">
        <v>189</v>
      </c>
      <c r="E556" s="42"/>
      <c r="F556" s="229" t="s">
        <v>7858</v>
      </c>
      <c r="G556" s="42"/>
      <c r="H556" s="42"/>
      <c r="I556" s="230"/>
      <c r="J556" s="42"/>
      <c r="K556" s="42"/>
      <c r="L556" s="46"/>
      <c r="M556" s="231"/>
      <c r="N556" s="232"/>
      <c r="O556" s="86"/>
      <c r="P556" s="86"/>
      <c r="Q556" s="86"/>
      <c r="R556" s="86"/>
      <c r="S556" s="86"/>
      <c r="T556" s="87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T556" s="19" t="s">
        <v>189</v>
      </c>
      <c r="AU556" s="19" t="s">
        <v>80</v>
      </c>
    </row>
    <row r="557" s="2" customFormat="1" ht="16.5" customHeight="1">
      <c r="A557" s="40"/>
      <c r="B557" s="41"/>
      <c r="C557" s="215" t="s">
        <v>2799</v>
      </c>
      <c r="D557" s="215" t="s">
        <v>182</v>
      </c>
      <c r="E557" s="216" t="s">
        <v>7867</v>
      </c>
      <c r="F557" s="217" t="s">
        <v>7868</v>
      </c>
      <c r="G557" s="218" t="s">
        <v>5709</v>
      </c>
      <c r="H557" s="219">
        <v>15</v>
      </c>
      <c r="I557" s="220"/>
      <c r="J557" s="221">
        <f>ROUND(I557*H557,2)</f>
        <v>0</v>
      </c>
      <c r="K557" s="217" t="s">
        <v>19</v>
      </c>
      <c r="L557" s="46"/>
      <c r="M557" s="222" t="s">
        <v>19</v>
      </c>
      <c r="N557" s="223" t="s">
        <v>43</v>
      </c>
      <c r="O557" s="86"/>
      <c r="P557" s="224">
        <f>O557*H557</f>
        <v>0</v>
      </c>
      <c r="Q557" s="224">
        <v>0</v>
      </c>
      <c r="R557" s="224">
        <f>Q557*H557</f>
        <v>0</v>
      </c>
      <c r="S557" s="224">
        <v>0</v>
      </c>
      <c r="T557" s="225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6" t="s">
        <v>286</v>
      </c>
      <c r="AT557" s="226" t="s">
        <v>182</v>
      </c>
      <c r="AU557" s="226" t="s">
        <v>80</v>
      </c>
      <c r="AY557" s="19" t="s">
        <v>180</v>
      </c>
      <c r="BE557" s="227">
        <f>IF(N557="základní",J557,0)</f>
        <v>0</v>
      </c>
      <c r="BF557" s="227">
        <f>IF(N557="snížená",J557,0)</f>
        <v>0</v>
      </c>
      <c r="BG557" s="227">
        <f>IF(N557="zákl. přenesená",J557,0)</f>
        <v>0</v>
      </c>
      <c r="BH557" s="227">
        <f>IF(N557="sníž. přenesená",J557,0)</f>
        <v>0</v>
      </c>
      <c r="BI557" s="227">
        <f>IF(N557="nulová",J557,0)</f>
        <v>0</v>
      </c>
      <c r="BJ557" s="19" t="s">
        <v>80</v>
      </c>
      <c r="BK557" s="227">
        <f>ROUND(I557*H557,2)</f>
        <v>0</v>
      </c>
      <c r="BL557" s="19" t="s">
        <v>286</v>
      </c>
      <c r="BM557" s="226" t="s">
        <v>7877</v>
      </c>
    </row>
    <row r="558" s="2" customFormat="1">
      <c r="A558" s="40"/>
      <c r="B558" s="41"/>
      <c r="C558" s="42"/>
      <c r="D558" s="228" t="s">
        <v>189</v>
      </c>
      <c r="E558" s="42"/>
      <c r="F558" s="229" t="s">
        <v>7868</v>
      </c>
      <c r="G558" s="42"/>
      <c r="H558" s="42"/>
      <c r="I558" s="230"/>
      <c r="J558" s="42"/>
      <c r="K558" s="42"/>
      <c r="L558" s="46"/>
      <c r="M558" s="231"/>
      <c r="N558" s="232"/>
      <c r="O558" s="86"/>
      <c r="P558" s="86"/>
      <c r="Q558" s="86"/>
      <c r="R558" s="86"/>
      <c r="S558" s="86"/>
      <c r="T558" s="87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T558" s="19" t="s">
        <v>189</v>
      </c>
      <c r="AU558" s="19" t="s">
        <v>80</v>
      </c>
    </row>
    <row r="559" s="2" customFormat="1" ht="16.5" customHeight="1">
      <c r="A559" s="40"/>
      <c r="B559" s="41"/>
      <c r="C559" s="215" t="s">
        <v>2805</v>
      </c>
      <c r="D559" s="215" t="s">
        <v>182</v>
      </c>
      <c r="E559" s="216" t="s">
        <v>7870</v>
      </c>
      <c r="F559" s="217" t="s">
        <v>7478</v>
      </c>
      <c r="G559" s="218" t="s">
        <v>3685</v>
      </c>
      <c r="H559" s="219">
        <v>1</v>
      </c>
      <c r="I559" s="220"/>
      <c r="J559" s="221">
        <f>ROUND(I559*H559,2)</f>
        <v>0</v>
      </c>
      <c r="K559" s="217" t="s">
        <v>19</v>
      </c>
      <c r="L559" s="46"/>
      <c r="M559" s="222" t="s">
        <v>19</v>
      </c>
      <c r="N559" s="223" t="s">
        <v>43</v>
      </c>
      <c r="O559" s="86"/>
      <c r="P559" s="224">
        <f>O559*H559</f>
        <v>0</v>
      </c>
      <c r="Q559" s="224">
        <v>0</v>
      </c>
      <c r="R559" s="224">
        <f>Q559*H559</f>
        <v>0</v>
      </c>
      <c r="S559" s="224">
        <v>0</v>
      </c>
      <c r="T559" s="225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6" t="s">
        <v>286</v>
      </c>
      <c r="AT559" s="226" t="s">
        <v>182</v>
      </c>
      <c r="AU559" s="226" t="s">
        <v>80</v>
      </c>
      <c r="AY559" s="19" t="s">
        <v>180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19" t="s">
        <v>80</v>
      </c>
      <c r="BK559" s="227">
        <f>ROUND(I559*H559,2)</f>
        <v>0</v>
      </c>
      <c r="BL559" s="19" t="s">
        <v>286</v>
      </c>
      <c r="BM559" s="226" t="s">
        <v>7878</v>
      </c>
    </row>
    <row r="560" s="2" customFormat="1">
      <c r="A560" s="40"/>
      <c r="B560" s="41"/>
      <c r="C560" s="42"/>
      <c r="D560" s="228" t="s">
        <v>189</v>
      </c>
      <c r="E560" s="42"/>
      <c r="F560" s="229" t="s">
        <v>7478</v>
      </c>
      <c r="G560" s="42"/>
      <c r="H560" s="42"/>
      <c r="I560" s="230"/>
      <c r="J560" s="42"/>
      <c r="K560" s="42"/>
      <c r="L560" s="46"/>
      <c r="M560" s="231"/>
      <c r="N560" s="232"/>
      <c r="O560" s="86"/>
      <c r="P560" s="86"/>
      <c r="Q560" s="86"/>
      <c r="R560" s="86"/>
      <c r="S560" s="86"/>
      <c r="T560" s="87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T560" s="19" t="s">
        <v>189</v>
      </c>
      <c r="AU560" s="19" t="s">
        <v>80</v>
      </c>
    </row>
    <row r="561" s="2" customFormat="1">
      <c r="A561" s="40"/>
      <c r="B561" s="41"/>
      <c r="C561" s="42"/>
      <c r="D561" s="228" t="s">
        <v>3143</v>
      </c>
      <c r="E561" s="42"/>
      <c r="F561" s="292" t="s">
        <v>7872</v>
      </c>
      <c r="G561" s="42"/>
      <c r="H561" s="42"/>
      <c r="I561" s="230"/>
      <c r="J561" s="42"/>
      <c r="K561" s="42"/>
      <c r="L561" s="46"/>
      <c r="M561" s="231"/>
      <c r="N561" s="232"/>
      <c r="O561" s="86"/>
      <c r="P561" s="86"/>
      <c r="Q561" s="86"/>
      <c r="R561" s="86"/>
      <c r="S561" s="86"/>
      <c r="T561" s="87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T561" s="19" t="s">
        <v>3143</v>
      </c>
      <c r="AU561" s="19" t="s">
        <v>80</v>
      </c>
    </row>
    <row r="562" s="12" customFormat="1" ht="25.92" customHeight="1">
      <c r="A562" s="12"/>
      <c r="B562" s="199"/>
      <c r="C562" s="200"/>
      <c r="D562" s="201" t="s">
        <v>71</v>
      </c>
      <c r="E562" s="202" t="s">
        <v>7879</v>
      </c>
      <c r="F562" s="202" t="s">
        <v>7880</v>
      </c>
      <c r="G562" s="200"/>
      <c r="H562" s="200"/>
      <c r="I562" s="203"/>
      <c r="J562" s="204">
        <f>BK562</f>
        <v>0</v>
      </c>
      <c r="K562" s="200"/>
      <c r="L562" s="205"/>
      <c r="M562" s="206"/>
      <c r="N562" s="207"/>
      <c r="O562" s="207"/>
      <c r="P562" s="208">
        <f>SUM(P563:P570)</f>
        <v>0</v>
      </c>
      <c r="Q562" s="207"/>
      <c r="R562" s="208">
        <f>SUM(R563:R570)</f>
        <v>0</v>
      </c>
      <c r="S562" s="207"/>
      <c r="T562" s="209">
        <f>SUM(T563:T570)</f>
        <v>0</v>
      </c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R562" s="210" t="s">
        <v>80</v>
      </c>
      <c r="AT562" s="211" t="s">
        <v>71</v>
      </c>
      <c r="AU562" s="211" t="s">
        <v>72</v>
      </c>
      <c r="AY562" s="210" t="s">
        <v>180</v>
      </c>
      <c r="BK562" s="212">
        <f>SUM(BK563:BK570)</f>
        <v>0</v>
      </c>
    </row>
    <row r="563" s="2" customFormat="1" ht="16.5" customHeight="1">
      <c r="A563" s="40"/>
      <c r="B563" s="41"/>
      <c r="C563" s="215" t="s">
        <v>2811</v>
      </c>
      <c r="D563" s="215" t="s">
        <v>182</v>
      </c>
      <c r="E563" s="216" t="s">
        <v>7881</v>
      </c>
      <c r="F563" s="217" t="s">
        <v>7882</v>
      </c>
      <c r="G563" s="218" t="s">
        <v>387</v>
      </c>
      <c r="H563" s="219">
        <v>1</v>
      </c>
      <c r="I563" s="220"/>
      <c r="J563" s="221">
        <f>ROUND(I563*H563,2)</f>
        <v>0</v>
      </c>
      <c r="K563" s="217" t="s">
        <v>19</v>
      </c>
      <c r="L563" s="46"/>
      <c r="M563" s="222" t="s">
        <v>19</v>
      </c>
      <c r="N563" s="223" t="s">
        <v>43</v>
      </c>
      <c r="O563" s="86"/>
      <c r="P563" s="224">
        <f>O563*H563</f>
        <v>0</v>
      </c>
      <c r="Q563" s="224">
        <v>0</v>
      </c>
      <c r="R563" s="224">
        <f>Q563*H563</f>
        <v>0</v>
      </c>
      <c r="S563" s="224">
        <v>0</v>
      </c>
      <c r="T563" s="225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6" t="s">
        <v>286</v>
      </c>
      <c r="AT563" s="226" t="s">
        <v>182</v>
      </c>
      <c r="AU563" s="226" t="s">
        <v>80</v>
      </c>
      <c r="AY563" s="19" t="s">
        <v>180</v>
      </c>
      <c r="BE563" s="227">
        <f>IF(N563="základní",J563,0)</f>
        <v>0</v>
      </c>
      <c r="BF563" s="227">
        <f>IF(N563="snížená",J563,0)</f>
        <v>0</v>
      </c>
      <c r="BG563" s="227">
        <f>IF(N563="zákl. přenesená",J563,0)</f>
        <v>0</v>
      </c>
      <c r="BH563" s="227">
        <f>IF(N563="sníž. přenesená",J563,0)</f>
        <v>0</v>
      </c>
      <c r="BI563" s="227">
        <f>IF(N563="nulová",J563,0)</f>
        <v>0</v>
      </c>
      <c r="BJ563" s="19" t="s">
        <v>80</v>
      </c>
      <c r="BK563" s="227">
        <f>ROUND(I563*H563,2)</f>
        <v>0</v>
      </c>
      <c r="BL563" s="19" t="s">
        <v>286</v>
      </c>
      <c r="BM563" s="226" t="s">
        <v>7883</v>
      </c>
    </row>
    <row r="564" s="2" customFormat="1">
      <c r="A564" s="40"/>
      <c r="B564" s="41"/>
      <c r="C564" s="42"/>
      <c r="D564" s="228" t="s">
        <v>189</v>
      </c>
      <c r="E564" s="42"/>
      <c r="F564" s="229" t="s">
        <v>7882</v>
      </c>
      <c r="G564" s="42"/>
      <c r="H564" s="42"/>
      <c r="I564" s="230"/>
      <c r="J564" s="42"/>
      <c r="K564" s="42"/>
      <c r="L564" s="46"/>
      <c r="M564" s="231"/>
      <c r="N564" s="232"/>
      <c r="O564" s="86"/>
      <c r="P564" s="86"/>
      <c r="Q564" s="86"/>
      <c r="R564" s="86"/>
      <c r="S564" s="86"/>
      <c r="T564" s="87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T564" s="19" t="s">
        <v>189</v>
      </c>
      <c r="AU564" s="19" t="s">
        <v>80</v>
      </c>
    </row>
    <row r="565" s="2" customFormat="1" ht="16.5" customHeight="1">
      <c r="A565" s="40"/>
      <c r="B565" s="41"/>
      <c r="C565" s="215" t="s">
        <v>2820</v>
      </c>
      <c r="D565" s="215" t="s">
        <v>182</v>
      </c>
      <c r="E565" s="216" t="s">
        <v>7884</v>
      </c>
      <c r="F565" s="217" t="s">
        <v>7885</v>
      </c>
      <c r="G565" s="218" t="s">
        <v>5709</v>
      </c>
      <c r="H565" s="219">
        <v>1</v>
      </c>
      <c r="I565" s="220"/>
      <c r="J565" s="221">
        <f>ROUND(I565*H565,2)</f>
        <v>0</v>
      </c>
      <c r="K565" s="217" t="s">
        <v>19</v>
      </c>
      <c r="L565" s="46"/>
      <c r="M565" s="222" t="s">
        <v>19</v>
      </c>
      <c r="N565" s="223" t="s">
        <v>43</v>
      </c>
      <c r="O565" s="86"/>
      <c r="P565" s="224">
        <f>O565*H565</f>
        <v>0</v>
      </c>
      <c r="Q565" s="224">
        <v>0</v>
      </c>
      <c r="R565" s="224">
        <f>Q565*H565</f>
        <v>0</v>
      </c>
      <c r="S565" s="224">
        <v>0</v>
      </c>
      <c r="T565" s="225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6" t="s">
        <v>286</v>
      </c>
      <c r="AT565" s="226" t="s">
        <v>182</v>
      </c>
      <c r="AU565" s="226" t="s">
        <v>80</v>
      </c>
      <c r="AY565" s="19" t="s">
        <v>180</v>
      </c>
      <c r="BE565" s="227">
        <f>IF(N565="základní",J565,0)</f>
        <v>0</v>
      </c>
      <c r="BF565" s="227">
        <f>IF(N565="snížená",J565,0)</f>
        <v>0</v>
      </c>
      <c r="BG565" s="227">
        <f>IF(N565="zákl. přenesená",J565,0)</f>
        <v>0</v>
      </c>
      <c r="BH565" s="227">
        <f>IF(N565="sníž. přenesená",J565,0)</f>
        <v>0</v>
      </c>
      <c r="BI565" s="227">
        <f>IF(N565="nulová",J565,0)</f>
        <v>0</v>
      </c>
      <c r="BJ565" s="19" t="s">
        <v>80</v>
      </c>
      <c r="BK565" s="227">
        <f>ROUND(I565*H565,2)</f>
        <v>0</v>
      </c>
      <c r="BL565" s="19" t="s">
        <v>286</v>
      </c>
      <c r="BM565" s="226" t="s">
        <v>7886</v>
      </c>
    </row>
    <row r="566" s="2" customFormat="1">
      <c r="A566" s="40"/>
      <c r="B566" s="41"/>
      <c r="C566" s="42"/>
      <c r="D566" s="228" t="s">
        <v>189</v>
      </c>
      <c r="E566" s="42"/>
      <c r="F566" s="229" t="s">
        <v>7885</v>
      </c>
      <c r="G566" s="42"/>
      <c r="H566" s="42"/>
      <c r="I566" s="230"/>
      <c r="J566" s="42"/>
      <c r="K566" s="42"/>
      <c r="L566" s="46"/>
      <c r="M566" s="231"/>
      <c r="N566" s="232"/>
      <c r="O566" s="86"/>
      <c r="P566" s="86"/>
      <c r="Q566" s="86"/>
      <c r="R566" s="86"/>
      <c r="S566" s="86"/>
      <c r="T566" s="87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T566" s="19" t="s">
        <v>189</v>
      </c>
      <c r="AU566" s="19" t="s">
        <v>80</v>
      </c>
    </row>
    <row r="567" s="2" customFormat="1" ht="16.5" customHeight="1">
      <c r="A567" s="40"/>
      <c r="B567" s="41"/>
      <c r="C567" s="215" t="s">
        <v>2827</v>
      </c>
      <c r="D567" s="215" t="s">
        <v>182</v>
      </c>
      <c r="E567" s="216" t="s">
        <v>7887</v>
      </c>
      <c r="F567" s="217" t="s">
        <v>7478</v>
      </c>
      <c r="G567" s="218" t="s">
        <v>3685</v>
      </c>
      <c r="H567" s="219">
        <v>1</v>
      </c>
      <c r="I567" s="220"/>
      <c r="J567" s="221">
        <f>ROUND(I567*H567,2)</f>
        <v>0</v>
      </c>
      <c r="K567" s="217" t="s">
        <v>19</v>
      </c>
      <c r="L567" s="46"/>
      <c r="M567" s="222" t="s">
        <v>19</v>
      </c>
      <c r="N567" s="223" t="s">
        <v>43</v>
      </c>
      <c r="O567" s="86"/>
      <c r="P567" s="224">
        <f>O567*H567</f>
        <v>0</v>
      </c>
      <c r="Q567" s="224">
        <v>0</v>
      </c>
      <c r="R567" s="224">
        <f>Q567*H567</f>
        <v>0</v>
      </c>
      <c r="S567" s="224">
        <v>0</v>
      </c>
      <c r="T567" s="225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6" t="s">
        <v>286</v>
      </c>
      <c r="AT567" s="226" t="s">
        <v>182</v>
      </c>
      <c r="AU567" s="226" t="s">
        <v>80</v>
      </c>
      <c r="AY567" s="19" t="s">
        <v>180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19" t="s">
        <v>80</v>
      </c>
      <c r="BK567" s="227">
        <f>ROUND(I567*H567,2)</f>
        <v>0</v>
      </c>
      <c r="BL567" s="19" t="s">
        <v>286</v>
      </c>
      <c r="BM567" s="226" t="s">
        <v>7888</v>
      </c>
    </row>
    <row r="568" s="2" customFormat="1">
      <c r="A568" s="40"/>
      <c r="B568" s="41"/>
      <c r="C568" s="42"/>
      <c r="D568" s="228" t="s">
        <v>189</v>
      </c>
      <c r="E568" s="42"/>
      <c r="F568" s="229" t="s">
        <v>7478</v>
      </c>
      <c r="G568" s="42"/>
      <c r="H568" s="42"/>
      <c r="I568" s="230"/>
      <c r="J568" s="42"/>
      <c r="K568" s="42"/>
      <c r="L568" s="46"/>
      <c r="M568" s="231"/>
      <c r="N568" s="232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189</v>
      </c>
      <c r="AU568" s="19" t="s">
        <v>80</v>
      </c>
    </row>
    <row r="569" s="2" customFormat="1" ht="21.75" customHeight="1">
      <c r="A569" s="40"/>
      <c r="B569" s="41"/>
      <c r="C569" s="215" t="s">
        <v>2852</v>
      </c>
      <c r="D569" s="215" t="s">
        <v>182</v>
      </c>
      <c r="E569" s="216" t="s">
        <v>7504</v>
      </c>
      <c r="F569" s="217" t="s">
        <v>7505</v>
      </c>
      <c r="G569" s="218" t="s">
        <v>185</v>
      </c>
      <c r="H569" s="219">
        <v>1</v>
      </c>
      <c r="I569" s="220"/>
      <c r="J569" s="221">
        <f>ROUND(I569*H569,2)</f>
        <v>0</v>
      </c>
      <c r="K569" s="217" t="s">
        <v>19</v>
      </c>
      <c r="L569" s="46"/>
      <c r="M569" s="222" t="s">
        <v>19</v>
      </c>
      <c r="N569" s="223" t="s">
        <v>43</v>
      </c>
      <c r="O569" s="86"/>
      <c r="P569" s="224">
        <f>O569*H569</f>
        <v>0</v>
      </c>
      <c r="Q569" s="224">
        <v>0</v>
      </c>
      <c r="R569" s="224">
        <f>Q569*H569</f>
        <v>0</v>
      </c>
      <c r="S569" s="224">
        <v>0</v>
      </c>
      <c r="T569" s="225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6" t="s">
        <v>286</v>
      </c>
      <c r="AT569" s="226" t="s">
        <v>182</v>
      </c>
      <c r="AU569" s="226" t="s">
        <v>80</v>
      </c>
      <c r="AY569" s="19" t="s">
        <v>180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19" t="s">
        <v>80</v>
      </c>
      <c r="BK569" s="227">
        <f>ROUND(I569*H569,2)</f>
        <v>0</v>
      </c>
      <c r="BL569" s="19" t="s">
        <v>286</v>
      </c>
      <c r="BM569" s="226" t="s">
        <v>7889</v>
      </c>
    </row>
    <row r="570" s="2" customFormat="1">
      <c r="A570" s="40"/>
      <c r="B570" s="41"/>
      <c r="C570" s="42"/>
      <c r="D570" s="228" t="s">
        <v>189</v>
      </c>
      <c r="E570" s="42"/>
      <c r="F570" s="229" t="s">
        <v>7505</v>
      </c>
      <c r="G570" s="42"/>
      <c r="H570" s="42"/>
      <c r="I570" s="230"/>
      <c r="J570" s="42"/>
      <c r="K570" s="42"/>
      <c r="L570" s="46"/>
      <c r="M570" s="231"/>
      <c r="N570" s="232"/>
      <c r="O570" s="86"/>
      <c r="P570" s="86"/>
      <c r="Q570" s="86"/>
      <c r="R570" s="86"/>
      <c r="S570" s="86"/>
      <c r="T570" s="87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T570" s="19" t="s">
        <v>189</v>
      </c>
      <c r="AU570" s="19" t="s">
        <v>80</v>
      </c>
    </row>
    <row r="571" s="12" customFormat="1" ht="25.92" customHeight="1">
      <c r="A571" s="12"/>
      <c r="B571" s="199"/>
      <c r="C571" s="200"/>
      <c r="D571" s="201" t="s">
        <v>71</v>
      </c>
      <c r="E571" s="202" t="s">
        <v>6579</v>
      </c>
      <c r="F571" s="202" t="s">
        <v>7890</v>
      </c>
      <c r="G571" s="200"/>
      <c r="H571" s="200"/>
      <c r="I571" s="203"/>
      <c r="J571" s="204">
        <f>BK571</f>
        <v>0</v>
      </c>
      <c r="K571" s="200"/>
      <c r="L571" s="205"/>
      <c r="M571" s="206"/>
      <c r="N571" s="207"/>
      <c r="O571" s="207"/>
      <c r="P571" s="208">
        <f>SUM(P572:P596)</f>
        <v>0</v>
      </c>
      <c r="Q571" s="207"/>
      <c r="R571" s="208">
        <f>SUM(R572:R596)</f>
        <v>0</v>
      </c>
      <c r="S571" s="207"/>
      <c r="T571" s="209">
        <f>SUM(T572:T596)</f>
        <v>0</v>
      </c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R571" s="210" t="s">
        <v>80</v>
      </c>
      <c r="AT571" s="211" t="s">
        <v>71</v>
      </c>
      <c r="AU571" s="211" t="s">
        <v>72</v>
      </c>
      <c r="AY571" s="210" t="s">
        <v>180</v>
      </c>
      <c r="BK571" s="212">
        <f>SUM(BK572:BK596)</f>
        <v>0</v>
      </c>
    </row>
    <row r="572" s="2" customFormat="1" ht="16.5" customHeight="1">
      <c r="A572" s="40"/>
      <c r="B572" s="41"/>
      <c r="C572" s="215" t="s">
        <v>2857</v>
      </c>
      <c r="D572" s="215" t="s">
        <v>182</v>
      </c>
      <c r="E572" s="216" t="s">
        <v>7481</v>
      </c>
      <c r="F572" s="217" t="s">
        <v>7482</v>
      </c>
      <c r="G572" s="218" t="s">
        <v>387</v>
      </c>
      <c r="H572" s="219">
        <v>1</v>
      </c>
      <c r="I572" s="220"/>
      <c r="J572" s="221">
        <f>ROUND(I572*H572,2)</f>
        <v>0</v>
      </c>
      <c r="K572" s="217" t="s">
        <v>19</v>
      </c>
      <c r="L572" s="46"/>
      <c r="M572" s="222" t="s">
        <v>19</v>
      </c>
      <c r="N572" s="223" t="s">
        <v>43</v>
      </c>
      <c r="O572" s="86"/>
      <c r="P572" s="224">
        <f>O572*H572</f>
        <v>0</v>
      </c>
      <c r="Q572" s="224">
        <v>0</v>
      </c>
      <c r="R572" s="224">
        <f>Q572*H572</f>
        <v>0</v>
      </c>
      <c r="S572" s="224">
        <v>0</v>
      </c>
      <c r="T572" s="225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6" t="s">
        <v>286</v>
      </c>
      <c r="AT572" s="226" t="s">
        <v>182</v>
      </c>
      <c r="AU572" s="226" t="s">
        <v>80</v>
      </c>
      <c r="AY572" s="19" t="s">
        <v>180</v>
      </c>
      <c r="BE572" s="227">
        <f>IF(N572="základní",J572,0)</f>
        <v>0</v>
      </c>
      <c r="BF572" s="227">
        <f>IF(N572="snížená",J572,0)</f>
        <v>0</v>
      </c>
      <c r="BG572" s="227">
        <f>IF(N572="zákl. přenesená",J572,0)</f>
        <v>0</v>
      </c>
      <c r="BH572" s="227">
        <f>IF(N572="sníž. přenesená",J572,0)</f>
        <v>0</v>
      </c>
      <c r="BI572" s="227">
        <f>IF(N572="nulová",J572,0)</f>
        <v>0</v>
      </c>
      <c r="BJ572" s="19" t="s">
        <v>80</v>
      </c>
      <c r="BK572" s="227">
        <f>ROUND(I572*H572,2)</f>
        <v>0</v>
      </c>
      <c r="BL572" s="19" t="s">
        <v>286</v>
      </c>
      <c r="BM572" s="226" t="s">
        <v>7891</v>
      </c>
    </row>
    <row r="573" s="2" customFormat="1">
      <c r="A573" s="40"/>
      <c r="B573" s="41"/>
      <c r="C573" s="42"/>
      <c r="D573" s="228" t="s">
        <v>189</v>
      </c>
      <c r="E573" s="42"/>
      <c r="F573" s="229" t="s">
        <v>7484</v>
      </c>
      <c r="G573" s="42"/>
      <c r="H573" s="42"/>
      <c r="I573" s="230"/>
      <c r="J573" s="42"/>
      <c r="K573" s="42"/>
      <c r="L573" s="46"/>
      <c r="M573" s="231"/>
      <c r="N573" s="232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189</v>
      </c>
      <c r="AU573" s="19" t="s">
        <v>80</v>
      </c>
    </row>
    <row r="574" s="2" customFormat="1" ht="21.75" customHeight="1">
      <c r="A574" s="40"/>
      <c r="B574" s="41"/>
      <c r="C574" s="215" t="s">
        <v>2863</v>
      </c>
      <c r="D574" s="215" t="s">
        <v>182</v>
      </c>
      <c r="E574" s="216" t="s">
        <v>7892</v>
      </c>
      <c r="F574" s="217" t="s">
        <v>7893</v>
      </c>
      <c r="G574" s="218" t="s">
        <v>387</v>
      </c>
      <c r="H574" s="219">
        <v>1</v>
      </c>
      <c r="I574" s="220"/>
      <c r="J574" s="221">
        <f>ROUND(I574*H574,2)</f>
        <v>0</v>
      </c>
      <c r="K574" s="217" t="s">
        <v>19</v>
      </c>
      <c r="L574" s="46"/>
      <c r="M574" s="222" t="s">
        <v>19</v>
      </c>
      <c r="N574" s="223" t="s">
        <v>43</v>
      </c>
      <c r="O574" s="86"/>
      <c r="P574" s="224">
        <f>O574*H574</f>
        <v>0</v>
      </c>
      <c r="Q574" s="224">
        <v>0</v>
      </c>
      <c r="R574" s="224">
        <f>Q574*H574</f>
        <v>0</v>
      </c>
      <c r="S574" s="224">
        <v>0</v>
      </c>
      <c r="T574" s="225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6" t="s">
        <v>286</v>
      </c>
      <c r="AT574" s="226" t="s">
        <v>182</v>
      </c>
      <c r="AU574" s="226" t="s">
        <v>80</v>
      </c>
      <c r="AY574" s="19" t="s">
        <v>180</v>
      </c>
      <c r="BE574" s="227">
        <f>IF(N574="základní",J574,0)</f>
        <v>0</v>
      </c>
      <c r="BF574" s="227">
        <f>IF(N574="snížená",J574,0)</f>
        <v>0</v>
      </c>
      <c r="BG574" s="227">
        <f>IF(N574="zákl. přenesená",J574,0)</f>
        <v>0</v>
      </c>
      <c r="BH574" s="227">
        <f>IF(N574="sníž. přenesená",J574,0)</f>
        <v>0</v>
      </c>
      <c r="BI574" s="227">
        <f>IF(N574="nulová",J574,0)</f>
        <v>0</v>
      </c>
      <c r="BJ574" s="19" t="s">
        <v>80</v>
      </c>
      <c r="BK574" s="227">
        <f>ROUND(I574*H574,2)</f>
        <v>0</v>
      </c>
      <c r="BL574" s="19" t="s">
        <v>286</v>
      </c>
      <c r="BM574" s="226" t="s">
        <v>7894</v>
      </c>
    </row>
    <row r="575" s="2" customFormat="1">
      <c r="A575" s="40"/>
      <c r="B575" s="41"/>
      <c r="C575" s="42"/>
      <c r="D575" s="228" t="s">
        <v>189</v>
      </c>
      <c r="E575" s="42"/>
      <c r="F575" s="229" t="s">
        <v>7893</v>
      </c>
      <c r="G575" s="42"/>
      <c r="H575" s="42"/>
      <c r="I575" s="230"/>
      <c r="J575" s="42"/>
      <c r="K575" s="42"/>
      <c r="L575" s="46"/>
      <c r="M575" s="231"/>
      <c r="N575" s="232"/>
      <c r="O575" s="86"/>
      <c r="P575" s="86"/>
      <c r="Q575" s="86"/>
      <c r="R575" s="86"/>
      <c r="S575" s="86"/>
      <c r="T575" s="87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T575" s="19" t="s">
        <v>189</v>
      </c>
      <c r="AU575" s="19" t="s">
        <v>80</v>
      </c>
    </row>
    <row r="576" s="2" customFormat="1" ht="16.5" customHeight="1">
      <c r="A576" s="40"/>
      <c r="B576" s="41"/>
      <c r="C576" s="215" t="s">
        <v>2869</v>
      </c>
      <c r="D576" s="215" t="s">
        <v>182</v>
      </c>
      <c r="E576" s="216" t="s">
        <v>7895</v>
      </c>
      <c r="F576" s="217" t="s">
        <v>7896</v>
      </c>
      <c r="G576" s="218" t="s">
        <v>387</v>
      </c>
      <c r="H576" s="219">
        <v>1</v>
      </c>
      <c r="I576" s="220"/>
      <c r="J576" s="221">
        <f>ROUND(I576*H576,2)</f>
        <v>0</v>
      </c>
      <c r="K576" s="217" t="s">
        <v>19</v>
      </c>
      <c r="L576" s="46"/>
      <c r="M576" s="222" t="s">
        <v>19</v>
      </c>
      <c r="N576" s="223" t="s">
        <v>43</v>
      </c>
      <c r="O576" s="86"/>
      <c r="P576" s="224">
        <f>O576*H576</f>
        <v>0</v>
      </c>
      <c r="Q576" s="224">
        <v>0</v>
      </c>
      <c r="R576" s="224">
        <f>Q576*H576</f>
        <v>0</v>
      </c>
      <c r="S576" s="224">
        <v>0</v>
      </c>
      <c r="T576" s="225">
        <f>S576*H576</f>
        <v>0</v>
      </c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R576" s="226" t="s">
        <v>286</v>
      </c>
      <c r="AT576" s="226" t="s">
        <v>182</v>
      </c>
      <c r="AU576" s="226" t="s">
        <v>80</v>
      </c>
      <c r="AY576" s="19" t="s">
        <v>180</v>
      </c>
      <c r="BE576" s="227">
        <f>IF(N576="základní",J576,0)</f>
        <v>0</v>
      </c>
      <c r="BF576" s="227">
        <f>IF(N576="snížená",J576,0)</f>
        <v>0</v>
      </c>
      <c r="BG576" s="227">
        <f>IF(N576="zákl. přenesená",J576,0)</f>
        <v>0</v>
      </c>
      <c r="BH576" s="227">
        <f>IF(N576="sníž. přenesená",J576,0)</f>
        <v>0</v>
      </c>
      <c r="BI576" s="227">
        <f>IF(N576="nulová",J576,0)</f>
        <v>0</v>
      </c>
      <c r="BJ576" s="19" t="s">
        <v>80</v>
      </c>
      <c r="BK576" s="227">
        <f>ROUND(I576*H576,2)</f>
        <v>0</v>
      </c>
      <c r="BL576" s="19" t="s">
        <v>286</v>
      </c>
      <c r="BM576" s="226" t="s">
        <v>7897</v>
      </c>
    </row>
    <row r="577" s="2" customFormat="1">
      <c r="A577" s="40"/>
      <c r="B577" s="41"/>
      <c r="C577" s="42"/>
      <c r="D577" s="228" t="s">
        <v>189</v>
      </c>
      <c r="E577" s="42"/>
      <c r="F577" s="229" t="s">
        <v>7898</v>
      </c>
      <c r="G577" s="42"/>
      <c r="H577" s="42"/>
      <c r="I577" s="230"/>
      <c r="J577" s="42"/>
      <c r="K577" s="42"/>
      <c r="L577" s="46"/>
      <c r="M577" s="231"/>
      <c r="N577" s="232"/>
      <c r="O577" s="86"/>
      <c r="P577" s="86"/>
      <c r="Q577" s="86"/>
      <c r="R577" s="86"/>
      <c r="S577" s="86"/>
      <c r="T577" s="87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T577" s="19" t="s">
        <v>189</v>
      </c>
      <c r="AU577" s="19" t="s">
        <v>80</v>
      </c>
    </row>
    <row r="578" s="2" customFormat="1" ht="16.5" customHeight="1">
      <c r="A578" s="40"/>
      <c r="B578" s="41"/>
      <c r="C578" s="215" t="s">
        <v>2877</v>
      </c>
      <c r="D578" s="215" t="s">
        <v>182</v>
      </c>
      <c r="E578" s="216" t="s">
        <v>7899</v>
      </c>
      <c r="F578" s="217" t="s">
        <v>7900</v>
      </c>
      <c r="G578" s="218" t="s">
        <v>387</v>
      </c>
      <c r="H578" s="219">
        <v>1</v>
      </c>
      <c r="I578" s="220"/>
      <c r="J578" s="221">
        <f>ROUND(I578*H578,2)</f>
        <v>0</v>
      </c>
      <c r="K578" s="217" t="s">
        <v>19</v>
      </c>
      <c r="L578" s="46"/>
      <c r="M578" s="222" t="s">
        <v>19</v>
      </c>
      <c r="N578" s="223" t="s">
        <v>43</v>
      </c>
      <c r="O578" s="86"/>
      <c r="P578" s="224">
        <f>O578*H578</f>
        <v>0</v>
      </c>
      <c r="Q578" s="224">
        <v>0</v>
      </c>
      <c r="R578" s="224">
        <f>Q578*H578</f>
        <v>0</v>
      </c>
      <c r="S578" s="224">
        <v>0</v>
      </c>
      <c r="T578" s="225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6" t="s">
        <v>286</v>
      </c>
      <c r="AT578" s="226" t="s">
        <v>182</v>
      </c>
      <c r="AU578" s="226" t="s">
        <v>80</v>
      </c>
      <c r="AY578" s="19" t="s">
        <v>180</v>
      </c>
      <c r="BE578" s="227">
        <f>IF(N578="základní",J578,0)</f>
        <v>0</v>
      </c>
      <c r="BF578" s="227">
        <f>IF(N578="snížená",J578,0)</f>
        <v>0</v>
      </c>
      <c r="BG578" s="227">
        <f>IF(N578="zákl. přenesená",J578,0)</f>
        <v>0</v>
      </c>
      <c r="BH578" s="227">
        <f>IF(N578="sníž. přenesená",J578,0)</f>
        <v>0</v>
      </c>
      <c r="BI578" s="227">
        <f>IF(N578="nulová",J578,0)</f>
        <v>0</v>
      </c>
      <c r="BJ578" s="19" t="s">
        <v>80</v>
      </c>
      <c r="BK578" s="227">
        <f>ROUND(I578*H578,2)</f>
        <v>0</v>
      </c>
      <c r="BL578" s="19" t="s">
        <v>286</v>
      </c>
      <c r="BM578" s="226" t="s">
        <v>7901</v>
      </c>
    </row>
    <row r="579" s="2" customFormat="1">
      <c r="A579" s="40"/>
      <c r="B579" s="41"/>
      <c r="C579" s="42"/>
      <c r="D579" s="228" t="s">
        <v>189</v>
      </c>
      <c r="E579" s="42"/>
      <c r="F579" s="229" t="s">
        <v>7900</v>
      </c>
      <c r="G579" s="42"/>
      <c r="H579" s="42"/>
      <c r="I579" s="230"/>
      <c r="J579" s="42"/>
      <c r="K579" s="42"/>
      <c r="L579" s="46"/>
      <c r="M579" s="231"/>
      <c r="N579" s="232"/>
      <c r="O579" s="86"/>
      <c r="P579" s="86"/>
      <c r="Q579" s="86"/>
      <c r="R579" s="86"/>
      <c r="S579" s="86"/>
      <c r="T579" s="87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T579" s="19" t="s">
        <v>189</v>
      </c>
      <c r="AU579" s="19" t="s">
        <v>80</v>
      </c>
    </row>
    <row r="580" s="2" customFormat="1" ht="16.5" customHeight="1">
      <c r="A580" s="40"/>
      <c r="B580" s="41"/>
      <c r="C580" s="215" t="s">
        <v>2886</v>
      </c>
      <c r="D580" s="215" t="s">
        <v>182</v>
      </c>
      <c r="E580" s="216" t="s">
        <v>7902</v>
      </c>
      <c r="F580" s="217" t="s">
        <v>7903</v>
      </c>
      <c r="G580" s="218" t="s">
        <v>387</v>
      </c>
      <c r="H580" s="219">
        <v>1</v>
      </c>
      <c r="I580" s="220"/>
      <c r="J580" s="221">
        <f>ROUND(I580*H580,2)</f>
        <v>0</v>
      </c>
      <c r="K580" s="217" t="s">
        <v>19</v>
      </c>
      <c r="L580" s="46"/>
      <c r="M580" s="222" t="s">
        <v>19</v>
      </c>
      <c r="N580" s="223" t="s">
        <v>43</v>
      </c>
      <c r="O580" s="86"/>
      <c r="P580" s="224">
        <f>O580*H580</f>
        <v>0</v>
      </c>
      <c r="Q580" s="224">
        <v>0</v>
      </c>
      <c r="R580" s="224">
        <f>Q580*H580</f>
        <v>0</v>
      </c>
      <c r="S580" s="224">
        <v>0</v>
      </c>
      <c r="T580" s="225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6" t="s">
        <v>286</v>
      </c>
      <c r="AT580" s="226" t="s">
        <v>182</v>
      </c>
      <c r="AU580" s="226" t="s">
        <v>80</v>
      </c>
      <c r="AY580" s="19" t="s">
        <v>180</v>
      </c>
      <c r="BE580" s="227">
        <f>IF(N580="základní",J580,0)</f>
        <v>0</v>
      </c>
      <c r="BF580" s="227">
        <f>IF(N580="snížená",J580,0)</f>
        <v>0</v>
      </c>
      <c r="BG580" s="227">
        <f>IF(N580="zákl. přenesená",J580,0)</f>
        <v>0</v>
      </c>
      <c r="BH580" s="227">
        <f>IF(N580="sníž. přenesená",J580,0)</f>
        <v>0</v>
      </c>
      <c r="BI580" s="227">
        <f>IF(N580="nulová",J580,0)</f>
        <v>0</v>
      </c>
      <c r="BJ580" s="19" t="s">
        <v>80</v>
      </c>
      <c r="BK580" s="227">
        <f>ROUND(I580*H580,2)</f>
        <v>0</v>
      </c>
      <c r="BL580" s="19" t="s">
        <v>286</v>
      </c>
      <c r="BM580" s="226" t="s">
        <v>7904</v>
      </c>
    </row>
    <row r="581" s="2" customFormat="1">
      <c r="A581" s="40"/>
      <c r="B581" s="41"/>
      <c r="C581" s="42"/>
      <c r="D581" s="228" t="s">
        <v>189</v>
      </c>
      <c r="E581" s="42"/>
      <c r="F581" s="229" t="s">
        <v>7903</v>
      </c>
      <c r="G581" s="42"/>
      <c r="H581" s="42"/>
      <c r="I581" s="230"/>
      <c r="J581" s="42"/>
      <c r="K581" s="42"/>
      <c r="L581" s="46"/>
      <c r="M581" s="231"/>
      <c r="N581" s="232"/>
      <c r="O581" s="86"/>
      <c r="P581" s="86"/>
      <c r="Q581" s="86"/>
      <c r="R581" s="86"/>
      <c r="S581" s="86"/>
      <c r="T581" s="87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T581" s="19" t="s">
        <v>189</v>
      </c>
      <c r="AU581" s="19" t="s">
        <v>80</v>
      </c>
    </row>
    <row r="582" s="2" customFormat="1" ht="16.5" customHeight="1">
      <c r="A582" s="40"/>
      <c r="B582" s="41"/>
      <c r="C582" s="215" t="s">
        <v>2892</v>
      </c>
      <c r="D582" s="215" t="s">
        <v>182</v>
      </c>
      <c r="E582" s="216" t="s">
        <v>7905</v>
      </c>
      <c r="F582" s="217" t="s">
        <v>7906</v>
      </c>
      <c r="G582" s="218" t="s">
        <v>387</v>
      </c>
      <c r="H582" s="219">
        <v>1</v>
      </c>
      <c r="I582" s="220"/>
      <c r="J582" s="221">
        <f>ROUND(I582*H582,2)</f>
        <v>0</v>
      </c>
      <c r="K582" s="217" t="s">
        <v>19</v>
      </c>
      <c r="L582" s="46"/>
      <c r="M582" s="222" t="s">
        <v>19</v>
      </c>
      <c r="N582" s="223" t="s">
        <v>43</v>
      </c>
      <c r="O582" s="86"/>
      <c r="P582" s="224">
        <f>O582*H582</f>
        <v>0</v>
      </c>
      <c r="Q582" s="224">
        <v>0</v>
      </c>
      <c r="R582" s="224">
        <f>Q582*H582</f>
        <v>0</v>
      </c>
      <c r="S582" s="224">
        <v>0</v>
      </c>
      <c r="T582" s="225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6" t="s">
        <v>286</v>
      </c>
      <c r="AT582" s="226" t="s">
        <v>182</v>
      </c>
      <c r="AU582" s="226" t="s">
        <v>80</v>
      </c>
      <c r="AY582" s="19" t="s">
        <v>180</v>
      </c>
      <c r="BE582" s="227">
        <f>IF(N582="základní",J582,0)</f>
        <v>0</v>
      </c>
      <c r="BF582" s="227">
        <f>IF(N582="snížená",J582,0)</f>
        <v>0</v>
      </c>
      <c r="BG582" s="227">
        <f>IF(N582="zákl. přenesená",J582,0)</f>
        <v>0</v>
      </c>
      <c r="BH582" s="227">
        <f>IF(N582="sníž. přenesená",J582,0)</f>
        <v>0</v>
      </c>
      <c r="BI582" s="227">
        <f>IF(N582="nulová",J582,0)</f>
        <v>0</v>
      </c>
      <c r="BJ582" s="19" t="s">
        <v>80</v>
      </c>
      <c r="BK582" s="227">
        <f>ROUND(I582*H582,2)</f>
        <v>0</v>
      </c>
      <c r="BL582" s="19" t="s">
        <v>286</v>
      </c>
      <c r="BM582" s="226" t="s">
        <v>7907</v>
      </c>
    </row>
    <row r="583" s="2" customFormat="1">
      <c r="A583" s="40"/>
      <c r="B583" s="41"/>
      <c r="C583" s="42"/>
      <c r="D583" s="228" t="s">
        <v>189</v>
      </c>
      <c r="E583" s="42"/>
      <c r="F583" s="229" t="s">
        <v>7906</v>
      </c>
      <c r="G583" s="42"/>
      <c r="H583" s="42"/>
      <c r="I583" s="230"/>
      <c r="J583" s="42"/>
      <c r="K583" s="42"/>
      <c r="L583" s="46"/>
      <c r="M583" s="231"/>
      <c r="N583" s="232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189</v>
      </c>
      <c r="AU583" s="19" t="s">
        <v>80</v>
      </c>
    </row>
    <row r="584" s="2" customFormat="1" ht="16.5" customHeight="1">
      <c r="A584" s="40"/>
      <c r="B584" s="41"/>
      <c r="C584" s="215" t="s">
        <v>2899</v>
      </c>
      <c r="D584" s="215" t="s">
        <v>182</v>
      </c>
      <c r="E584" s="216" t="s">
        <v>7908</v>
      </c>
      <c r="F584" s="217" t="s">
        <v>7909</v>
      </c>
      <c r="G584" s="218" t="s">
        <v>5709</v>
      </c>
      <c r="H584" s="219">
        <v>2</v>
      </c>
      <c r="I584" s="220"/>
      <c r="J584" s="221">
        <f>ROUND(I584*H584,2)</f>
        <v>0</v>
      </c>
      <c r="K584" s="217" t="s">
        <v>19</v>
      </c>
      <c r="L584" s="46"/>
      <c r="M584" s="222" t="s">
        <v>19</v>
      </c>
      <c r="N584" s="223" t="s">
        <v>43</v>
      </c>
      <c r="O584" s="86"/>
      <c r="P584" s="224">
        <f>O584*H584</f>
        <v>0</v>
      </c>
      <c r="Q584" s="224">
        <v>0</v>
      </c>
      <c r="R584" s="224">
        <f>Q584*H584</f>
        <v>0</v>
      </c>
      <c r="S584" s="224">
        <v>0</v>
      </c>
      <c r="T584" s="225">
        <f>S584*H584</f>
        <v>0</v>
      </c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R584" s="226" t="s">
        <v>286</v>
      </c>
      <c r="AT584" s="226" t="s">
        <v>182</v>
      </c>
      <c r="AU584" s="226" t="s">
        <v>80</v>
      </c>
      <c r="AY584" s="19" t="s">
        <v>180</v>
      </c>
      <c r="BE584" s="227">
        <f>IF(N584="základní",J584,0)</f>
        <v>0</v>
      </c>
      <c r="BF584" s="227">
        <f>IF(N584="snížená",J584,0)</f>
        <v>0</v>
      </c>
      <c r="BG584" s="227">
        <f>IF(N584="zákl. přenesená",J584,0)</f>
        <v>0</v>
      </c>
      <c r="BH584" s="227">
        <f>IF(N584="sníž. přenesená",J584,0)</f>
        <v>0</v>
      </c>
      <c r="BI584" s="227">
        <f>IF(N584="nulová",J584,0)</f>
        <v>0</v>
      </c>
      <c r="BJ584" s="19" t="s">
        <v>80</v>
      </c>
      <c r="BK584" s="227">
        <f>ROUND(I584*H584,2)</f>
        <v>0</v>
      </c>
      <c r="BL584" s="19" t="s">
        <v>286</v>
      </c>
      <c r="BM584" s="226" t="s">
        <v>7910</v>
      </c>
    </row>
    <row r="585" s="2" customFormat="1">
      <c r="A585" s="40"/>
      <c r="B585" s="41"/>
      <c r="C585" s="42"/>
      <c r="D585" s="228" t="s">
        <v>189</v>
      </c>
      <c r="E585" s="42"/>
      <c r="F585" s="229" t="s">
        <v>7909</v>
      </c>
      <c r="G585" s="42"/>
      <c r="H585" s="42"/>
      <c r="I585" s="230"/>
      <c r="J585" s="42"/>
      <c r="K585" s="42"/>
      <c r="L585" s="46"/>
      <c r="M585" s="231"/>
      <c r="N585" s="232"/>
      <c r="O585" s="86"/>
      <c r="P585" s="86"/>
      <c r="Q585" s="86"/>
      <c r="R585" s="86"/>
      <c r="S585" s="86"/>
      <c r="T585" s="87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T585" s="19" t="s">
        <v>189</v>
      </c>
      <c r="AU585" s="19" t="s">
        <v>80</v>
      </c>
    </row>
    <row r="586" s="2" customFormat="1" ht="16.5" customHeight="1">
      <c r="A586" s="40"/>
      <c r="B586" s="41"/>
      <c r="C586" s="215" t="s">
        <v>2929</v>
      </c>
      <c r="D586" s="215" t="s">
        <v>182</v>
      </c>
      <c r="E586" s="216" t="s">
        <v>7911</v>
      </c>
      <c r="F586" s="217" t="s">
        <v>7502</v>
      </c>
      <c r="G586" s="218" t="s">
        <v>5709</v>
      </c>
      <c r="H586" s="219">
        <v>21</v>
      </c>
      <c r="I586" s="220"/>
      <c r="J586" s="221">
        <f>ROUND(I586*H586,2)</f>
        <v>0</v>
      </c>
      <c r="K586" s="217" t="s">
        <v>19</v>
      </c>
      <c r="L586" s="46"/>
      <c r="M586" s="222" t="s">
        <v>19</v>
      </c>
      <c r="N586" s="223" t="s">
        <v>43</v>
      </c>
      <c r="O586" s="86"/>
      <c r="P586" s="224">
        <f>O586*H586</f>
        <v>0</v>
      </c>
      <c r="Q586" s="224">
        <v>0</v>
      </c>
      <c r="R586" s="224">
        <f>Q586*H586</f>
        <v>0</v>
      </c>
      <c r="S586" s="224">
        <v>0</v>
      </c>
      <c r="T586" s="225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6" t="s">
        <v>286</v>
      </c>
      <c r="AT586" s="226" t="s">
        <v>182</v>
      </c>
      <c r="AU586" s="226" t="s">
        <v>80</v>
      </c>
      <c r="AY586" s="19" t="s">
        <v>180</v>
      </c>
      <c r="BE586" s="227">
        <f>IF(N586="základní",J586,0)</f>
        <v>0</v>
      </c>
      <c r="BF586" s="227">
        <f>IF(N586="snížená",J586,0)</f>
        <v>0</v>
      </c>
      <c r="BG586" s="227">
        <f>IF(N586="zákl. přenesená",J586,0)</f>
        <v>0</v>
      </c>
      <c r="BH586" s="227">
        <f>IF(N586="sníž. přenesená",J586,0)</f>
        <v>0</v>
      </c>
      <c r="BI586" s="227">
        <f>IF(N586="nulová",J586,0)</f>
        <v>0</v>
      </c>
      <c r="BJ586" s="19" t="s">
        <v>80</v>
      </c>
      <c r="BK586" s="227">
        <f>ROUND(I586*H586,2)</f>
        <v>0</v>
      </c>
      <c r="BL586" s="19" t="s">
        <v>286</v>
      </c>
      <c r="BM586" s="226" t="s">
        <v>7912</v>
      </c>
    </row>
    <row r="587" s="2" customFormat="1">
      <c r="A587" s="40"/>
      <c r="B587" s="41"/>
      <c r="C587" s="42"/>
      <c r="D587" s="228" t="s">
        <v>189</v>
      </c>
      <c r="E587" s="42"/>
      <c r="F587" s="229" t="s">
        <v>7502</v>
      </c>
      <c r="G587" s="42"/>
      <c r="H587" s="42"/>
      <c r="I587" s="230"/>
      <c r="J587" s="42"/>
      <c r="K587" s="42"/>
      <c r="L587" s="46"/>
      <c r="M587" s="231"/>
      <c r="N587" s="232"/>
      <c r="O587" s="86"/>
      <c r="P587" s="86"/>
      <c r="Q587" s="86"/>
      <c r="R587" s="86"/>
      <c r="S587" s="86"/>
      <c r="T587" s="87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T587" s="19" t="s">
        <v>189</v>
      </c>
      <c r="AU587" s="19" t="s">
        <v>80</v>
      </c>
    </row>
    <row r="588" s="2" customFormat="1" ht="16.5" customHeight="1">
      <c r="A588" s="40"/>
      <c r="B588" s="41"/>
      <c r="C588" s="215" t="s">
        <v>2939</v>
      </c>
      <c r="D588" s="215" t="s">
        <v>182</v>
      </c>
      <c r="E588" s="216" t="s">
        <v>7913</v>
      </c>
      <c r="F588" s="217" t="s">
        <v>7478</v>
      </c>
      <c r="G588" s="218" t="s">
        <v>3685</v>
      </c>
      <c r="H588" s="219">
        <v>1</v>
      </c>
      <c r="I588" s="220"/>
      <c r="J588" s="221">
        <f>ROUND(I588*H588,2)</f>
        <v>0</v>
      </c>
      <c r="K588" s="217" t="s">
        <v>19</v>
      </c>
      <c r="L588" s="46"/>
      <c r="M588" s="222" t="s">
        <v>19</v>
      </c>
      <c r="N588" s="223" t="s">
        <v>43</v>
      </c>
      <c r="O588" s="86"/>
      <c r="P588" s="224">
        <f>O588*H588</f>
        <v>0</v>
      </c>
      <c r="Q588" s="224">
        <v>0</v>
      </c>
      <c r="R588" s="224">
        <f>Q588*H588</f>
        <v>0</v>
      </c>
      <c r="S588" s="224">
        <v>0</v>
      </c>
      <c r="T588" s="225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6" t="s">
        <v>286</v>
      </c>
      <c r="AT588" s="226" t="s">
        <v>182</v>
      </c>
      <c r="AU588" s="226" t="s">
        <v>80</v>
      </c>
      <c r="AY588" s="19" t="s">
        <v>180</v>
      </c>
      <c r="BE588" s="227">
        <f>IF(N588="základní",J588,0)</f>
        <v>0</v>
      </c>
      <c r="BF588" s="227">
        <f>IF(N588="snížená",J588,0)</f>
        <v>0</v>
      </c>
      <c r="BG588" s="227">
        <f>IF(N588="zákl. přenesená",J588,0)</f>
        <v>0</v>
      </c>
      <c r="BH588" s="227">
        <f>IF(N588="sníž. přenesená",J588,0)</f>
        <v>0</v>
      </c>
      <c r="BI588" s="227">
        <f>IF(N588="nulová",J588,0)</f>
        <v>0</v>
      </c>
      <c r="BJ588" s="19" t="s">
        <v>80</v>
      </c>
      <c r="BK588" s="227">
        <f>ROUND(I588*H588,2)</f>
        <v>0</v>
      </c>
      <c r="BL588" s="19" t="s">
        <v>286</v>
      </c>
      <c r="BM588" s="226" t="s">
        <v>7914</v>
      </c>
    </row>
    <row r="589" s="2" customFormat="1">
      <c r="A589" s="40"/>
      <c r="B589" s="41"/>
      <c r="C589" s="42"/>
      <c r="D589" s="228" t="s">
        <v>189</v>
      </c>
      <c r="E589" s="42"/>
      <c r="F589" s="229" t="s">
        <v>7478</v>
      </c>
      <c r="G589" s="42"/>
      <c r="H589" s="42"/>
      <c r="I589" s="230"/>
      <c r="J589" s="42"/>
      <c r="K589" s="42"/>
      <c r="L589" s="46"/>
      <c r="M589" s="231"/>
      <c r="N589" s="232"/>
      <c r="O589" s="86"/>
      <c r="P589" s="86"/>
      <c r="Q589" s="86"/>
      <c r="R589" s="86"/>
      <c r="S589" s="86"/>
      <c r="T589" s="87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T589" s="19" t="s">
        <v>189</v>
      </c>
      <c r="AU589" s="19" t="s">
        <v>80</v>
      </c>
    </row>
    <row r="590" s="2" customFormat="1">
      <c r="A590" s="40"/>
      <c r="B590" s="41"/>
      <c r="C590" s="42"/>
      <c r="D590" s="228" t="s">
        <v>3143</v>
      </c>
      <c r="E590" s="42"/>
      <c r="F590" s="292" t="s">
        <v>7915</v>
      </c>
      <c r="G590" s="42"/>
      <c r="H590" s="42"/>
      <c r="I590" s="230"/>
      <c r="J590" s="42"/>
      <c r="K590" s="42"/>
      <c r="L590" s="46"/>
      <c r="M590" s="231"/>
      <c r="N590" s="232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3143</v>
      </c>
      <c r="AU590" s="19" t="s">
        <v>80</v>
      </c>
    </row>
    <row r="591" s="2" customFormat="1" ht="16.5" customHeight="1">
      <c r="A591" s="40"/>
      <c r="B591" s="41"/>
      <c r="C591" s="215" t="s">
        <v>2948</v>
      </c>
      <c r="D591" s="215" t="s">
        <v>182</v>
      </c>
      <c r="E591" s="216" t="s">
        <v>7485</v>
      </c>
      <c r="F591" s="217" t="s">
        <v>7486</v>
      </c>
      <c r="G591" s="218" t="s">
        <v>387</v>
      </c>
      <c r="H591" s="219">
        <v>1</v>
      </c>
      <c r="I591" s="220"/>
      <c r="J591" s="221">
        <f>ROUND(I591*H591,2)</f>
        <v>0</v>
      </c>
      <c r="K591" s="217" t="s">
        <v>19</v>
      </c>
      <c r="L591" s="46"/>
      <c r="M591" s="222" t="s">
        <v>19</v>
      </c>
      <c r="N591" s="223" t="s">
        <v>43</v>
      </c>
      <c r="O591" s="86"/>
      <c r="P591" s="224">
        <f>O591*H591</f>
        <v>0</v>
      </c>
      <c r="Q591" s="224">
        <v>0</v>
      </c>
      <c r="R591" s="224">
        <f>Q591*H591</f>
        <v>0</v>
      </c>
      <c r="S591" s="224">
        <v>0</v>
      </c>
      <c r="T591" s="225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6" t="s">
        <v>286</v>
      </c>
      <c r="AT591" s="226" t="s">
        <v>182</v>
      </c>
      <c r="AU591" s="226" t="s">
        <v>80</v>
      </c>
      <c r="AY591" s="19" t="s">
        <v>180</v>
      </c>
      <c r="BE591" s="227">
        <f>IF(N591="základní",J591,0)</f>
        <v>0</v>
      </c>
      <c r="BF591" s="227">
        <f>IF(N591="snížená",J591,0)</f>
        <v>0</v>
      </c>
      <c r="BG591" s="227">
        <f>IF(N591="zákl. přenesená",J591,0)</f>
        <v>0</v>
      </c>
      <c r="BH591" s="227">
        <f>IF(N591="sníž. přenesená",J591,0)</f>
        <v>0</v>
      </c>
      <c r="BI591" s="227">
        <f>IF(N591="nulová",J591,0)</f>
        <v>0</v>
      </c>
      <c r="BJ591" s="19" t="s">
        <v>80</v>
      </c>
      <c r="BK591" s="227">
        <f>ROUND(I591*H591,2)</f>
        <v>0</v>
      </c>
      <c r="BL591" s="19" t="s">
        <v>286</v>
      </c>
      <c r="BM591" s="226" t="s">
        <v>7916</v>
      </c>
    </row>
    <row r="592" s="2" customFormat="1">
      <c r="A592" s="40"/>
      <c r="B592" s="41"/>
      <c r="C592" s="42"/>
      <c r="D592" s="228" t="s">
        <v>189</v>
      </c>
      <c r="E592" s="42"/>
      <c r="F592" s="229" t="s">
        <v>7486</v>
      </c>
      <c r="G592" s="42"/>
      <c r="H592" s="42"/>
      <c r="I592" s="230"/>
      <c r="J592" s="42"/>
      <c r="K592" s="42"/>
      <c r="L592" s="46"/>
      <c r="M592" s="231"/>
      <c r="N592" s="232"/>
      <c r="O592" s="86"/>
      <c r="P592" s="86"/>
      <c r="Q592" s="86"/>
      <c r="R592" s="86"/>
      <c r="S592" s="86"/>
      <c r="T592" s="87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T592" s="19" t="s">
        <v>189</v>
      </c>
      <c r="AU592" s="19" t="s">
        <v>80</v>
      </c>
    </row>
    <row r="593" s="2" customFormat="1" ht="16.5" customHeight="1">
      <c r="A593" s="40"/>
      <c r="B593" s="41"/>
      <c r="C593" s="215" t="s">
        <v>2952</v>
      </c>
      <c r="D593" s="215" t="s">
        <v>182</v>
      </c>
      <c r="E593" s="216" t="s">
        <v>7491</v>
      </c>
      <c r="F593" s="217" t="s">
        <v>7492</v>
      </c>
      <c r="G593" s="218" t="s">
        <v>387</v>
      </c>
      <c r="H593" s="219">
        <v>1</v>
      </c>
      <c r="I593" s="220"/>
      <c r="J593" s="221">
        <f>ROUND(I593*H593,2)</f>
        <v>0</v>
      </c>
      <c r="K593" s="217" t="s">
        <v>19</v>
      </c>
      <c r="L593" s="46"/>
      <c r="M593" s="222" t="s">
        <v>19</v>
      </c>
      <c r="N593" s="223" t="s">
        <v>43</v>
      </c>
      <c r="O593" s="86"/>
      <c r="P593" s="224">
        <f>O593*H593</f>
        <v>0</v>
      </c>
      <c r="Q593" s="224">
        <v>0</v>
      </c>
      <c r="R593" s="224">
        <f>Q593*H593</f>
        <v>0</v>
      </c>
      <c r="S593" s="224">
        <v>0</v>
      </c>
      <c r="T593" s="225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6" t="s">
        <v>286</v>
      </c>
      <c r="AT593" s="226" t="s">
        <v>182</v>
      </c>
      <c r="AU593" s="226" t="s">
        <v>80</v>
      </c>
      <c r="AY593" s="19" t="s">
        <v>180</v>
      </c>
      <c r="BE593" s="227">
        <f>IF(N593="základní",J593,0)</f>
        <v>0</v>
      </c>
      <c r="BF593" s="227">
        <f>IF(N593="snížená",J593,0)</f>
        <v>0</v>
      </c>
      <c r="BG593" s="227">
        <f>IF(N593="zákl. přenesená",J593,0)</f>
        <v>0</v>
      </c>
      <c r="BH593" s="227">
        <f>IF(N593="sníž. přenesená",J593,0)</f>
        <v>0</v>
      </c>
      <c r="BI593" s="227">
        <f>IF(N593="nulová",J593,0)</f>
        <v>0</v>
      </c>
      <c r="BJ593" s="19" t="s">
        <v>80</v>
      </c>
      <c r="BK593" s="227">
        <f>ROUND(I593*H593,2)</f>
        <v>0</v>
      </c>
      <c r="BL593" s="19" t="s">
        <v>286</v>
      </c>
      <c r="BM593" s="226" t="s">
        <v>7917</v>
      </c>
    </row>
    <row r="594" s="2" customFormat="1">
      <c r="A594" s="40"/>
      <c r="B594" s="41"/>
      <c r="C594" s="42"/>
      <c r="D594" s="228" t="s">
        <v>189</v>
      </c>
      <c r="E594" s="42"/>
      <c r="F594" s="229" t="s">
        <v>7492</v>
      </c>
      <c r="G594" s="42"/>
      <c r="H594" s="42"/>
      <c r="I594" s="230"/>
      <c r="J594" s="42"/>
      <c r="K594" s="42"/>
      <c r="L594" s="46"/>
      <c r="M594" s="231"/>
      <c r="N594" s="232"/>
      <c r="O594" s="86"/>
      <c r="P594" s="86"/>
      <c r="Q594" s="86"/>
      <c r="R594" s="86"/>
      <c r="S594" s="86"/>
      <c r="T594" s="87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T594" s="19" t="s">
        <v>189</v>
      </c>
      <c r="AU594" s="19" t="s">
        <v>80</v>
      </c>
    </row>
    <row r="595" s="2" customFormat="1" ht="21.75" customHeight="1">
      <c r="A595" s="40"/>
      <c r="B595" s="41"/>
      <c r="C595" s="215" t="s">
        <v>2956</v>
      </c>
      <c r="D595" s="215" t="s">
        <v>182</v>
      </c>
      <c r="E595" s="216" t="s">
        <v>7504</v>
      </c>
      <c r="F595" s="217" t="s">
        <v>7505</v>
      </c>
      <c r="G595" s="218" t="s">
        <v>185</v>
      </c>
      <c r="H595" s="219">
        <v>9</v>
      </c>
      <c r="I595" s="220"/>
      <c r="J595" s="221">
        <f>ROUND(I595*H595,2)</f>
        <v>0</v>
      </c>
      <c r="K595" s="217" t="s">
        <v>19</v>
      </c>
      <c r="L595" s="46"/>
      <c r="M595" s="222" t="s">
        <v>19</v>
      </c>
      <c r="N595" s="223" t="s">
        <v>43</v>
      </c>
      <c r="O595" s="86"/>
      <c r="P595" s="224">
        <f>O595*H595</f>
        <v>0</v>
      </c>
      <c r="Q595" s="224">
        <v>0</v>
      </c>
      <c r="R595" s="224">
        <f>Q595*H595</f>
        <v>0</v>
      </c>
      <c r="S595" s="224">
        <v>0</v>
      </c>
      <c r="T595" s="225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6" t="s">
        <v>286</v>
      </c>
      <c r="AT595" s="226" t="s">
        <v>182</v>
      </c>
      <c r="AU595" s="226" t="s">
        <v>80</v>
      </c>
      <c r="AY595" s="19" t="s">
        <v>180</v>
      </c>
      <c r="BE595" s="227">
        <f>IF(N595="základní",J595,0)</f>
        <v>0</v>
      </c>
      <c r="BF595" s="227">
        <f>IF(N595="snížená",J595,0)</f>
        <v>0</v>
      </c>
      <c r="BG595" s="227">
        <f>IF(N595="zákl. přenesená",J595,0)</f>
        <v>0</v>
      </c>
      <c r="BH595" s="227">
        <f>IF(N595="sníž. přenesená",J595,0)</f>
        <v>0</v>
      </c>
      <c r="BI595" s="227">
        <f>IF(N595="nulová",J595,0)</f>
        <v>0</v>
      </c>
      <c r="BJ595" s="19" t="s">
        <v>80</v>
      </c>
      <c r="BK595" s="227">
        <f>ROUND(I595*H595,2)</f>
        <v>0</v>
      </c>
      <c r="BL595" s="19" t="s">
        <v>286</v>
      </c>
      <c r="BM595" s="226" t="s">
        <v>7918</v>
      </c>
    </row>
    <row r="596" s="2" customFormat="1">
      <c r="A596" s="40"/>
      <c r="B596" s="41"/>
      <c r="C596" s="42"/>
      <c r="D596" s="228" t="s">
        <v>189</v>
      </c>
      <c r="E596" s="42"/>
      <c r="F596" s="229" t="s">
        <v>7505</v>
      </c>
      <c r="G596" s="42"/>
      <c r="H596" s="42"/>
      <c r="I596" s="230"/>
      <c r="J596" s="42"/>
      <c r="K596" s="42"/>
      <c r="L596" s="46"/>
      <c r="M596" s="231"/>
      <c r="N596" s="232"/>
      <c r="O596" s="86"/>
      <c r="P596" s="86"/>
      <c r="Q596" s="86"/>
      <c r="R596" s="86"/>
      <c r="S596" s="86"/>
      <c r="T596" s="87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T596" s="19" t="s">
        <v>189</v>
      </c>
      <c r="AU596" s="19" t="s">
        <v>80</v>
      </c>
    </row>
    <row r="597" s="12" customFormat="1" ht="25.92" customHeight="1">
      <c r="A597" s="12"/>
      <c r="B597" s="199"/>
      <c r="C597" s="200"/>
      <c r="D597" s="201" t="s">
        <v>71</v>
      </c>
      <c r="E597" s="202" t="s">
        <v>7919</v>
      </c>
      <c r="F597" s="202" t="s">
        <v>7920</v>
      </c>
      <c r="G597" s="200"/>
      <c r="H597" s="200"/>
      <c r="I597" s="203"/>
      <c r="J597" s="204">
        <f>BK597</f>
        <v>0</v>
      </c>
      <c r="K597" s="200"/>
      <c r="L597" s="205"/>
      <c r="M597" s="206"/>
      <c r="N597" s="207"/>
      <c r="O597" s="207"/>
      <c r="P597" s="208">
        <f>SUM(P598:P605)</f>
        <v>0</v>
      </c>
      <c r="Q597" s="207"/>
      <c r="R597" s="208">
        <f>SUM(R598:R605)</f>
        <v>0</v>
      </c>
      <c r="S597" s="207"/>
      <c r="T597" s="209">
        <f>SUM(T598:T605)</f>
        <v>0</v>
      </c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R597" s="210" t="s">
        <v>80</v>
      </c>
      <c r="AT597" s="211" t="s">
        <v>71</v>
      </c>
      <c r="AU597" s="211" t="s">
        <v>72</v>
      </c>
      <c r="AY597" s="210" t="s">
        <v>180</v>
      </c>
      <c r="BK597" s="212">
        <f>SUM(BK598:BK605)</f>
        <v>0</v>
      </c>
    </row>
    <row r="598" s="2" customFormat="1" ht="16.5" customHeight="1">
      <c r="A598" s="40"/>
      <c r="B598" s="41"/>
      <c r="C598" s="215" t="s">
        <v>2960</v>
      </c>
      <c r="D598" s="215" t="s">
        <v>182</v>
      </c>
      <c r="E598" s="216" t="s">
        <v>7921</v>
      </c>
      <c r="F598" s="217" t="s">
        <v>7348</v>
      </c>
      <c r="G598" s="218" t="s">
        <v>3685</v>
      </c>
      <c r="H598" s="219">
        <v>1</v>
      </c>
      <c r="I598" s="220"/>
      <c r="J598" s="221">
        <f>ROUND(I598*H598,2)</f>
        <v>0</v>
      </c>
      <c r="K598" s="217" t="s">
        <v>19</v>
      </c>
      <c r="L598" s="46"/>
      <c r="M598" s="222" t="s">
        <v>19</v>
      </c>
      <c r="N598" s="223" t="s">
        <v>43</v>
      </c>
      <c r="O598" s="86"/>
      <c r="P598" s="224">
        <f>O598*H598</f>
        <v>0</v>
      </c>
      <c r="Q598" s="224">
        <v>0</v>
      </c>
      <c r="R598" s="224">
        <f>Q598*H598</f>
        <v>0</v>
      </c>
      <c r="S598" s="224">
        <v>0</v>
      </c>
      <c r="T598" s="225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6" t="s">
        <v>7349</v>
      </c>
      <c r="AT598" s="226" t="s">
        <v>182</v>
      </c>
      <c r="AU598" s="226" t="s">
        <v>80</v>
      </c>
      <c r="AY598" s="19" t="s">
        <v>180</v>
      </c>
      <c r="BE598" s="227">
        <f>IF(N598="základní",J598,0)</f>
        <v>0</v>
      </c>
      <c r="BF598" s="227">
        <f>IF(N598="snížená",J598,0)</f>
        <v>0</v>
      </c>
      <c r="BG598" s="227">
        <f>IF(N598="zákl. přenesená",J598,0)</f>
        <v>0</v>
      </c>
      <c r="BH598" s="227">
        <f>IF(N598="sníž. přenesená",J598,0)</f>
        <v>0</v>
      </c>
      <c r="BI598" s="227">
        <f>IF(N598="nulová",J598,0)</f>
        <v>0</v>
      </c>
      <c r="BJ598" s="19" t="s">
        <v>80</v>
      </c>
      <c r="BK598" s="227">
        <f>ROUND(I598*H598,2)</f>
        <v>0</v>
      </c>
      <c r="BL598" s="19" t="s">
        <v>7349</v>
      </c>
      <c r="BM598" s="226" t="s">
        <v>7922</v>
      </c>
    </row>
    <row r="599" s="2" customFormat="1">
      <c r="A599" s="40"/>
      <c r="B599" s="41"/>
      <c r="C599" s="42"/>
      <c r="D599" s="228" t="s">
        <v>189</v>
      </c>
      <c r="E599" s="42"/>
      <c r="F599" s="229" t="s">
        <v>7348</v>
      </c>
      <c r="G599" s="42"/>
      <c r="H599" s="42"/>
      <c r="I599" s="230"/>
      <c r="J599" s="42"/>
      <c r="K599" s="42"/>
      <c r="L599" s="46"/>
      <c r="M599" s="231"/>
      <c r="N599" s="232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189</v>
      </c>
      <c r="AU599" s="19" t="s">
        <v>80</v>
      </c>
    </row>
    <row r="600" s="2" customFormat="1" ht="16.5" customHeight="1">
      <c r="A600" s="40"/>
      <c r="B600" s="41"/>
      <c r="C600" s="215" t="s">
        <v>2972</v>
      </c>
      <c r="D600" s="215" t="s">
        <v>182</v>
      </c>
      <c r="E600" s="216" t="s">
        <v>7923</v>
      </c>
      <c r="F600" s="217" t="s">
        <v>7924</v>
      </c>
      <c r="G600" s="218" t="s">
        <v>3685</v>
      </c>
      <c r="H600" s="219">
        <v>1</v>
      </c>
      <c r="I600" s="220"/>
      <c r="J600" s="221">
        <f>ROUND(I600*H600,2)</f>
        <v>0</v>
      </c>
      <c r="K600" s="217" t="s">
        <v>19</v>
      </c>
      <c r="L600" s="46"/>
      <c r="M600" s="222" t="s">
        <v>19</v>
      </c>
      <c r="N600" s="223" t="s">
        <v>43</v>
      </c>
      <c r="O600" s="86"/>
      <c r="P600" s="224">
        <f>O600*H600</f>
        <v>0</v>
      </c>
      <c r="Q600" s="224">
        <v>0</v>
      </c>
      <c r="R600" s="224">
        <f>Q600*H600</f>
        <v>0</v>
      </c>
      <c r="S600" s="224">
        <v>0</v>
      </c>
      <c r="T600" s="225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6" t="s">
        <v>7349</v>
      </c>
      <c r="AT600" s="226" t="s">
        <v>182</v>
      </c>
      <c r="AU600" s="226" t="s">
        <v>80</v>
      </c>
      <c r="AY600" s="19" t="s">
        <v>180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19" t="s">
        <v>80</v>
      </c>
      <c r="BK600" s="227">
        <f>ROUND(I600*H600,2)</f>
        <v>0</v>
      </c>
      <c r="BL600" s="19" t="s">
        <v>7349</v>
      </c>
      <c r="BM600" s="226" t="s">
        <v>7925</v>
      </c>
    </row>
    <row r="601" s="2" customFormat="1">
      <c r="A601" s="40"/>
      <c r="B601" s="41"/>
      <c r="C601" s="42"/>
      <c r="D601" s="228" t="s">
        <v>189</v>
      </c>
      <c r="E601" s="42"/>
      <c r="F601" s="229" t="s">
        <v>7924</v>
      </c>
      <c r="G601" s="42"/>
      <c r="H601" s="42"/>
      <c r="I601" s="230"/>
      <c r="J601" s="42"/>
      <c r="K601" s="42"/>
      <c r="L601" s="46"/>
      <c r="M601" s="231"/>
      <c r="N601" s="232"/>
      <c r="O601" s="86"/>
      <c r="P601" s="86"/>
      <c r="Q601" s="86"/>
      <c r="R601" s="86"/>
      <c r="S601" s="86"/>
      <c r="T601" s="87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T601" s="19" t="s">
        <v>189</v>
      </c>
      <c r="AU601" s="19" t="s">
        <v>80</v>
      </c>
    </row>
    <row r="602" s="2" customFormat="1" ht="16.5" customHeight="1">
      <c r="A602" s="40"/>
      <c r="B602" s="41"/>
      <c r="C602" s="215" t="s">
        <v>2978</v>
      </c>
      <c r="D602" s="215" t="s">
        <v>182</v>
      </c>
      <c r="E602" s="216" t="s">
        <v>7926</v>
      </c>
      <c r="F602" s="217" t="s">
        <v>7927</v>
      </c>
      <c r="G602" s="218" t="s">
        <v>3685</v>
      </c>
      <c r="H602" s="219">
        <v>1</v>
      </c>
      <c r="I602" s="220"/>
      <c r="J602" s="221">
        <f>ROUND(I602*H602,2)</f>
        <v>0</v>
      </c>
      <c r="K602" s="217" t="s">
        <v>19</v>
      </c>
      <c r="L602" s="46"/>
      <c r="M602" s="222" t="s">
        <v>19</v>
      </c>
      <c r="N602" s="223" t="s">
        <v>43</v>
      </c>
      <c r="O602" s="86"/>
      <c r="P602" s="224">
        <f>O602*H602</f>
        <v>0</v>
      </c>
      <c r="Q602" s="224">
        <v>0</v>
      </c>
      <c r="R602" s="224">
        <f>Q602*H602</f>
        <v>0</v>
      </c>
      <c r="S602" s="224">
        <v>0</v>
      </c>
      <c r="T602" s="225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26" t="s">
        <v>7349</v>
      </c>
      <c r="AT602" s="226" t="s">
        <v>182</v>
      </c>
      <c r="AU602" s="226" t="s">
        <v>80</v>
      </c>
      <c r="AY602" s="19" t="s">
        <v>180</v>
      </c>
      <c r="BE602" s="227">
        <f>IF(N602="základní",J602,0)</f>
        <v>0</v>
      </c>
      <c r="BF602" s="227">
        <f>IF(N602="snížená",J602,0)</f>
        <v>0</v>
      </c>
      <c r="BG602" s="227">
        <f>IF(N602="zákl. přenesená",J602,0)</f>
        <v>0</v>
      </c>
      <c r="BH602" s="227">
        <f>IF(N602="sníž. přenesená",J602,0)</f>
        <v>0</v>
      </c>
      <c r="BI602" s="227">
        <f>IF(N602="nulová",J602,0)</f>
        <v>0</v>
      </c>
      <c r="BJ602" s="19" t="s">
        <v>80</v>
      </c>
      <c r="BK602" s="227">
        <f>ROUND(I602*H602,2)</f>
        <v>0</v>
      </c>
      <c r="BL602" s="19" t="s">
        <v>7349</v>
      </c>
      <c r="BM602" s="226" t="s">
        <v>7928</v>
      </c>
    </row>
    <row r="603" s="2" customFormat="1">
      <c r="A603" s="40"/>
      <c r="B603" s="41"/>
      <c r="C603" s="42"/>
      <c r="D603" s="228" t="s">
        <v>189</v>
      </c>
      <c r="E603" s="42"/>
      <c r="F603" s="229" t="s">
        <v>7927</v>
      </c>
      <c r="G603" s="42"/>
      <c r="H603" s="42"/>
      <c r="I603" s="230"/>
      <c r="J603" s="42"/>
      <c r="K603" s="42"/>
      <c r="L603" s="46"/>
      <c r="M603" s="231"/>
      <c r="N603" s="232"/>
      <c r="O603" s="86"/>
      <c r="P603" s="86"/>
      <c r="Q603" s="86"/>
      <c r="R603" s="86"/>
      <c r="S603" s="86"/>
      <c r="T603" s="87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T603" s="19" t="s">
        <v>189</v>
      </c>
      <c r="AU603" s="19" t="s">
        <v>80</v>
      </c>
    </row>
    <row r="604" s="2" customFormat="1" ht="16.5" customHeight="1">
      <c r="A604" s="40"/>
      <c r="B604" s="41"/>
      <c r="C604" s="215" t="s">
        <v>2982</v>
      </c>
      <c r="D604" s="215" t="s">
        <v>182</v>
      </c>
      <c r="E604" s="216" t="s">
        <v>7929</v>
      </c>
      <c r="F604" s="217" t="s">
        <v>7930</v>
      </c>
      <c r="G604" s="218" t="s">
        <v>3685</v>
      </c>
      <c r="H604" s="219">
        <v>1</v>
      </c>
      <c r="I604" s="220"/>
      <c r="J604" s="221">
        <f>ROUND(I604*H604,2)</f>
        <v>0</v>
      </c>
      <c r="K604" s="217" t="s">
        <v>19</v>
      </c>
      <c r="L604" s="46"/>
      <c r="M604" s="222" t="s">
        <v>19</v>
      </c>
      <c r="N604" s="223" t="s">
        <v>43</v>
      </c>
      <c r="O604" s="86"/>
      <c r="P604" s="224">
        <f>O604*H604</f>
        <v>0</v>
      </c>
      <c r="Q604" s="224">
        <v>0</v>
      </c>
      <c r="R604" s="224">
        <f>Q604*H604</f>
        <v>0</v>
      </c>
      <c r="S604" s="224">
        <v>0</v>
      </c>
      <c r="T604" s="225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6" t="s">
        <v>7349</v>
      </c>
      <c r="AT604" s="226" t="s">
        <v>182</v>
      </c>
      <c r="AU604" s="226" t="s">
        <v>80</v>
      </c>
      <c r="AY604" s="19" t="s">
        <v>180</v>
      </c>
      <c r="BE604" s="227">
        <f>IF(N604="základní",J604,0)</f>
        <v>0</v>
      </c>
      <c r="BF604" s="227">
        <f>IF(N604="snížená",J604,0)</f>
        <v>0</v>
      </c>
      <c r="BG604" s="227">
        <f>IF(N604="zákl. přenesená",J604,0)</f>
        <v>0</v>
      </c>
      <c r="BH604" s="227">
        <f>IF(N604="sníž. přenesená",J604,0)</f>
        <v>0</v>
      </c>
      <c r="BI604" s="227">
        <f>IF(N604="nulová",J604,0)</f>
        <v>0</v>
      </c>
      <c r="BJ604" s="19" t="s">
        <v>80</v>
      </c>
      <c r="BK604" s="227">
        <f>ROUND(I604*H604,2)</f>
        <v>0</v>
      </c>
      <c r="BL604" s="19" t="s">
        <v>7349</v>
      </c>
      <c r="BM604" s="226" t="s">
        <v>7931</v>
      </c>
    </row>
    <row r="605" s="2" customFormat="1">
      <c r="A605" s="40"/>
      <c r="B605" s="41"/>
      <c r="C605" s="42"/>
      <c r="D605" s="228" t="s">
        <v>189</v>
      </c>
      <c r="E605" s="42"/>
      <c r="F605" s="229" t="s">
        <v>7930</v>
      </c>
      <c r="G605" s="42"/>
      <c r="H605" s="42"/>
      <c r="I605" s="230"/>
      <c r="J605" s="42"/>
      <c r="K605" s="42"/>
      <c r="L605" s="46"/>
      <c r="M605" s="231"/>
      <c r="N605" s="232"/>
      <c r="O605" s="86"/>
      <c r="P605" s="86"/>
      <c r="Q605" s="86"/>
      <c r="R605" s="86"/>
      <c r="S605" s="86"/>
      <c r="T605" s="87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T605" s="19" t="s">
        <v>189</v>
      </c>
      <c r="AU605" s="19" t="s">
        <v>80</v>
      </c>
    </row>
    <row r="606" s="12" customFormat="1" ht="25.92" customHeight="1">
      <c r="A606" s="12"/>
      <c r="B606" s="199"/>
      <c r="C606" s="200"/>
      <c r="D606" s="201" t="s">
        <v>71</v>
      </c>
      <c r="E606" s="202" t="s">
        <v>6584</v>
      </c>
      <c r="F606" s="202" t="s">
        <v>7932</v>
      </c>
      <c r="G606" s="200"/>
      <c r="H606" s="200"/>
      <c r="I606" s="203"/>
      <c r="J606" s="204">
        <f>BK606</f>
        <v>0</v>
      </c>
      <c r="K606" s="200"/>
      <c r="L606" s="205"/>
      <c r="M606" s="206"/>
      <c r="N606" s="207"/>
      <c r="O606" s="207"/>
      <c r="P606" s="208">
        <f>SUM(P607:P635)</f>
        <v>0</v>
      </c>
      <c r="Q606" s="207"/>
      <c r="R606" s="208">
        <f>SUM(R607:R635)</f>
        <v>0</v>
      </c>
      <c r="S606" s="207"/>
      <c r="T606" s="209">
        <f>SUM(T607:T635)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10" t="s">
        <v>80</v>
      </c>
      <c r="AT606" s="211" t="s">
        <v>71</v>
      </c>
      <c r="AU606" s="211" t="s">
        <v>72</v>
      </c>
      <c r="AY606" s="210" t="s">
        <v>180</v>
      </c>
      <c r="BK606" s="212">
        <f>SUM(BK607:BK635)</f>
        <v>0</v>
      </c>
    </row>
    <row r="607" s="2" customFormat="1" ht="16.5" customHeight="1">
      <c r="A607" s="40"/>
      <c r="B607" s="41"/>
      <c r="C607" s="215" t="s">
        <v>2991</v>
      </c>
      <c r="D607" s="215" t="s">
        <v>182</v>
      </c>
      <c r="E607" s="216" t="s">
        <v>7477</v>
      </c>
      <c r="F607" s="217" t="s">
        <v>7478</v>
      </c>
      <c r="G607" s="218" t="s">
        <v>3685</v>
      </c>
      <c r="H607" s="219">
        <v>1</v>
      </c>
      <c r="I607" s="220"/>
      <c r="J607" s="221">
        <f>ROUND(I607*H607,2)</f>
        <v>0</v>
      </c>
      <c r="K607" s="217" t="s">
        <v>19</v>
      </c>
      <c r="L607" s="46"/>
      <c r="M607" s="222" t="s">
        <v>19</v>
      </c>
      <c r="N607" s="223" t="s">
        <v>43</v>
      </c>
      <c r="O607" s="86"/>
      <c r="P607" s="224">
        <f>O607*H607</f>
        <v>0</v>
      </c>
      <c r="Q607" s="224">
        <v>0</v>
      </c>
      <c r="R607" s="224">
        <f>Q607*H607</f>
        <v>0</v>
      </c>
      <c r="S607" s="224">
        <v>0</v>
      </c>
      <c r="T607" s="225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6" t="s">
        <v>286</v>
      </c>
      <c r="AT607" s="226" t="s">
        <v>182</v>
      </c>
      <c r="AU607" s="226" t="s">
        <v>80</v>
      </c>
      <c r="AY607" s="19" t="s">
        <v>180</v>
      </c>
      <c r="BE607" s="227">
        <f>IF(N607="základní",J607,0)</f>
        <v>0</v>
      </c>
      <c r="BF607" s="227">
        <f>IF(N607="snížená",J607,0)</f>
        <v>0</v>
      </c>
      <c r="BG607" s="227">
        <f>IF(N607="zákl. přenesená",J607,0)</f>
        <v>0</v>
      </c>
      <c r="BH607" s="227">
        <f>IF(N607="sníž. přenesená",J607,0)</f>
        <v>0</v>
      </c>
      <c r="BI607" s="227">
        <f>IF(N607="nulová",J607,0)</f>
        <v>0</v>
      </c>
      <c r="BJ607" s="19" t="s">
        <v>80</v>
      </c>
      <c r="BK607" s="227">
        <f>ROUND(I607*H607,2)</f>
        <v>0</v>
      </c>
      <c r="BL607" s="19" t="s">
        <v>286</v>
      </c>
      <c r="BM607" s="226" t="s">
        <v>7933</v>
      </c>
    </row>
    <row r="608" s="2" customFormat="1">
      <c r="A608" s="40"/>
      <c r="B608" s="41"/>
      <c r="C608" s="42"/>
      <c r="D608" s="228" t="s">
        <v>189</v>
      </c>
      <c r="E608" s="42"/>
      <c r="F608" s="229" t="s">
        <v>7478</v>
      </c>
      <c r="G608" s="42"/>
      <c r="H608" s="42"/>
      <c r="I608" s="230"/>
      <c r="J608" s="42"/>
      <c r="K608" s="42"/>
      <c r="L608" s="46"/>
      <c r="M608" s="231"/>
      <c r="N608" s="232"/>
      <c r="O608" s="86"/>
      <c r="P608" s="86"/>
      <c r="Q608" s="86"/>
      <c r="R608" s="86"/>
      <c r="S608" s="86"/>
      <c r="T608" s="87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T608" s="19" t="s">
        <v>189</v>
      </c>
      <c r="AU608" s="19" t="s">
        <v>80</v>
      </c>
    </row>
    <row r="609" s="2" customFormat="1">
      <c r="A609" s="40"/>
      <c r="B609" s="41"/>
      <c r="C609" s="42"/>
      <c r="D609" s="228" t="s">
        <v>3143</v>
      </c>
      <c r="E609" s="42"/>
      <c r="F609" s="292" t="s">
        <v>7551</v>
      </c>
      <c r="G609" s="42"/>
      <c r="H609" s="42"/>
      <c r="I609" s="230"/>
      <c r="J609" s="42"/>
      <c r="K609" s="42"/>
      <c r="L609" s="46"/>
      <c r="M609" s="231"/>
      <c r="N609" s="232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3143</v>
      </c>
      <c r="AU609" s="19" t="s">
        <v>80</v>
      </c>
    </row>
    <row r="610" s="2" customFormat="1" ht="16.5" customHeight="1">
      <c r="A610" s="40"/>
      <c r="B610" s="41"/>
      <c r="C610" s="215" t="s">
        <v>2368</v>
      </c>
      <c r="D610" s="215" t="s">
        <v>182</v>
      </c>
      <c r="E610" s="216" t="s">
        <v>7481</v>
      </c>
      <c r="F610" s="217" t="s">
        <v>7482</v>
      </c>
      <c r="G610" s="218" t="s">
        <v>387</v>
      </c>
      <c r="H610" s="219">
        <v>1</v>
      </c>
      <c r="I610" s="220"/>
      <c r="J610" s="221">
        <f>ROUND(I610*H610,2)</f>
        <v>0</v>
      </c>
      <c r="K610" s="217" t="s">
        <v>19</v>
      </c>
      <c r="L610" s="46"/>
      <c r="M610" s="222" t="s">
        <v>19</v>
      </c>
      <c r="N610" s="223" t="s">
        <v>43</v>
      </c>
      <c r="O610" s="86"/>
      <c r="P610" s="224">
        <f>O610*H610</f>
        <v>0</v>
      </c>
      <c r="Q610" s="224">
        <v>0</v>
      </c>
      <c r="R610" s="224">
        <f>Q610*H610</f>
        <v>0</v>
      </c>
      <c r="S610" s="224">
        <v>0</v>
      </c>
      <c r="T610" s="225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6" t="s">
        <v>286</v>
      </c>
      <c r="AT610" s="226" t="s">
        <v>182</v>
      </c>
      <c r="AU610" s="226" t="s">
        <v>80</v>
      </c>
      <c r="AY610" s="19" t="s">
        <v>180</v>
      </c>
      <c r="BE610" s="227">
        <f>IF(N610="základní",J610,0)</f>
        <v>0</v>
      </c>
      <c r="BF610" s="227">
        <f>IF(N610="snížená",J610,0)</f>
        <v>0</v>
      </c>
      <c r="BG610" s="227">
        <f>IF(N610="zákl. přenesená",J610,0)</f>
        <v>0</v>
      </c>
      <c r="BH610" s="227">
        <f>IF(N610="sníž. přenesená",J610,0)</f>
        <v>0</v>
      </c>
      <c r="BI610" s="227">
        <f>IF(N610="nulová",J610,0)</f>
        <v>0</v>
      </c>
      <c r="BJ610" s="19" t="s">
        <v>80</v>
      </c>
      <c r="BK610" s="227">
        <f>ROUND(I610*H610,2)</f>
        <v>0</v>
      </c>
      <c r="BL610" s="19" t="s">
        <v>286</v>
      </c>
      <c r="BM610" s="226" t="s">
        <v>7934</v>
      </c>
    </row>
    <row r="611" s="2" customFormat="1">
      <c r="A611" s="40"/>
      <c r="B611" s="41"/>
      <c r="C611" s="42"/>
      <c r="D611" s="228" t="s">
        <v>189</v>
      </c>
      <c r="E611" s="42"/>
      <c r="F611" s="229" t="s">
        <v>7484</v>
      </c>
      <c r="G611" s="42"/>
      <c r="H611" s="42"/>
      <c r="I611" s="230"/>
      <c r="J611" s="42"/>
      <c r="K611" s="42"/>
      <c r="L611" s="46"/>
      <c r="M611" s="231"/>
      <c r="N611" s="232"/>
      <c r="O611" s="86"/>
      <c r="P611" s="86"/>
      <c r="Q611" s="86"/>
      <c r="R611" s="86"/>
      <c r="S611" s="86"/>
      <c r="T611" s="87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T611" s="19" t="s">
        <v>189</v>
      </c>
      <c r="AU611" s="19" t="s">
        <v>80</v>
      </c>
    </row>
    <row r="612" s="2" customFormat="1" ht="37.8" customHeight="1">
      <c r="A612" s="40"/>
      <c r="B612" s="41"/>
      <c r="C612" s="215" t="s">
        <v>2998</v>
      </c>
      <c r="D612" s="215" t="s">
        <v>182</v>
      </c>
      <c r="E612" s="216" t="s">
        <v>7935</v>
      </c>
      <c r="F612" s="217" t="s">
        <v>7936</v>
      </c>
      <c r="G612" s="218" t="s">
        <v>387</v>
      </c>
      <c r="H612" s="219">
        <v>1</v>
      </c>
      <c r="I612" s="220"/>
      <c r="J612" s="221">
        <f>ROUND(I612*H612,2)</f>
        <v>0</v>
      </c>
      <c r="K612" s="217" t="s">
        <v>19</v>
      </c>
      <c r="L612" s="46"/>
      <c r="M612" s="222" t="s">
        <v>19</v>
      </c>
      <c r="N612" s="223" t="s">
        <v>43</v>
      </c>
      <c r="O612" s="86"/>
      <c r="P612" s="224">
        <f>O612*H612</f>
        <v>0</v>
      </c>
      <c r="Q612" s="224">
        <v>0</v>
      </c>
      <c r="R612" s="224">
        <f>Q612*H612</f>
        <v>0</v>
      </c>
      <c r="S612" s="224">
        <v>0</v>
      </c>
      <c r="T612" s="225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6" t="s">
        <v>286</v>
      </c>
      <c r="AT612" s="226" t="s">
        <v>182</v>
      </c>
      <c r="AU612" s="226" t="s">
        <v>80</v>
      </c>
      <c r="AY612" s="19" t="s">
        <v>180</v>
      </c>
      <c r="BE612" s="227">
        <f>IF(N612="základní",J612,0)</f>
        <v>0</v>
      </c>
      <c r="BF612" s="227">
        <f>IF(N612="snížená",J612,0)</f>
        <v>0</v>
      </c>
      <c r="BG612" s="227">
        <f>IF(N612="zákl. přenesená",J612,0)</f>
        <v>0</v>
      </c>
      <c r="BH612" s="227">
        <f>IF(N612="sníž. přenesená",J612,0)</f>
        <v>0</v>
      </c>
      <c r="BI612" s="227">
        <f>IF(N612="nulová",J612,0)</f>
        <v>0</v>
      </c>
      <c r="BJ612" s="19" t="s">
        <v>80</v>
      </c>
      <c r="BK612" s="227">
        <f>ROUND(I612*H612,2)</f>
        <v>0</v>
      </c>
      <c r="BL612" s="19" t="s">
        <v>286</v>
      </c>
      <c r="BM612" s="226" t="s">
        <v>7937</v>
      </c>
    </row>
    <row r="613" s="2" customFormat="1">
      <c r="A613" s="40"/>
      <c r="B613" s="41"/>
      <c r="C613" s="42"/>
      <c r="D613" s="228" t="s">
        <v>189</v>
      </c>
      <c r="E613" s="42"/>
      <c r="F613" s="229" t="s">
        <v>7938</v>
      </c>
      <c r="G613" s="42"/>
      <c r="H613" s="42"/>
      <c r="I613" s="230"/>
      <c r="J613" s="42"/>
      <c r="K613" s="42"/>
      <c r="L613" s="46"/>
      <c r="M613" s="231"/>
      <c r="N613" s="232"/>
      <c r="O613" s="86"/>
      <c r="P613" s="86"/>
      <c r="Q613" s="86"/>
      <c r="R613" s="86"/>
      <c r="S613" s="86"/>
      <c r="T613" s="87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T613" s="19" t="s">
        <v>189</v>
      </c>
      <c r="AU613" s="19" t="s">
        <v>80</v>
      </c>
    </row>
    <row r="614" s="2" customFormat="1" ht="16.5" customHeight="1">
      <c r="A614" s="40"/>
      <c r="B614" s="41"/>
      <c r="C614" s="215" t="s">
        <v>3004</v>
      </c>
      <c r="D614" s="215" t="s">
        <v>182</v>
      </c>
      <c r="E614" s="216" t="s">
        <v>7527</v>
      </c>
      <c r="F614" s="217" t="s">
        <v>7528</v>
      </c>
      <c r="G614" s="218" t="s">
        <v>387</v>
      </c>
      <c r="H614" s="219">
        <v>1</v>
      </c>
      <c r="I614" s="220"/>
      <c r="J614" s="221">
        <f>ROUND(I614*H614,2)</f>
        <v>0</v>
      </c>
      <c r="K614" s="217" t="s">
        <v>19</v>
      </c>
      <c r="L614" s="46"/>
      <c r="M614" s="222" t="s">
        <v>19</v>
      </c>
      <c r="N614" s="223" t="s">
        <v>43</v>
      </c>
      <c r="O614" s="86"/>
      <c r="P614" s="224">
        <f>O614*H614</f>
        <v>0</v>
      </c>
      <c r="Q614" s="224">
        <v>0</v>
      </c>
      <c r="R614" s="224">
        <f>Q614*H614</f>
        <v>0</v>
      </c>
      <c r="S614" s="224">
        <v>0</v>
      </c>
      <c r="T614" s="225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26" t="s">
        <v>286</v>
      </c>
      <c r="AT614" s="226" t="s">
        <v>182</v>
      </c>
      <c r="AU614" s="226" t="s">
        <v>80</v>
      </c>
      <c r="AY614" s="19" t="s">
        <v>180</v>
      </c>
      <c r="BE614" s="227">
        <f>IF(N614="základní",J614,0)</f>
        <v>0</v>
      </c>
      <c r="BF614" s="227">
        <f>IF(N614="snížená",J614,0)</f>
        <v>0</v>
      </c>
      <c r="BG614" s="227">
        <f>IF(N614="zákl. přenesená",J614,0)</f>
        <v>0</v>
      </c>
      <c r="BH614" s="227">
        <f>IF(N614="sníž. přenesená",J614,0)</f>
        <v>0</v>
      </c>
      <c r="BI614" s="227">
        <f>IF(N614="nulová",J614,0)</f>
        <v>0</v>
      </c>
      <c r="BJ614" s="19" t="s">
        <v>80</v>
      </c>
      <c r="BK614" s="227">
        <f>ROUND(I614*H614,2)</f>
        <v>0</v>
      </c>
      <c r="BL614" s="19" t="s">
        <v>286</v>
      </c>
      <c r="BM614" s="226" t="s">
        <v>7939</v>
      </c>
    </row>
    <row r="615" s="2" customFormat="1">
      <c r="A615" s="40"/>
      <c r="B615" s="41"/>
      <c r="C615" s="42"/>
      <c r="D615" s="228" t="s">
        <v>189</v>
      </c>
      <c r="E615" s="42"/>
      <c r="F615" s="229" t="s">
        <v>7528</v>
      </c>
      <c r="G615" s="42"/>
      <c r="H615" s="42"/>
      <c r="I615" s="230"/>
      <c r="J615" s="42"/>
      <c r="K615" s="42"/>
      <c r="L615" s="46"/>
      <c r="M615" s="231"/>
      <c r="N615" s="232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189</v>
      </c>
      <c r="AU615" s="19" t="s">
        <v>80</v>
      </c>
    </row>
    <row r="616" s="2" customFormat="1" ht="16.5" customHeight="1">
      <c r="A616" s="40"/>
      <c r="B616" s="41"/>
      <c r="C616" s="215" t="s">
        <v>3008</v>
      </c>
      <c r="D616" s="215" t="s">
        <v>182</v>
      </c>
      <c r="E616" s="216" t="s">
        <v>7530</v>
      </c>
      <c r="F616" s="217" t="s">
        <v>7531</v>
      </c>
      <c r="G616" s="218" t="s">
        <v>387</v>
      </c>
      <c r="H616" s="219">
        <v>2</v>
      </c>
      <c r="I616" s="220"/>
      <c r="J616" s="221">
        <f>ROUND(I616*H616,2)</f>
        <v>0</v>
      </c>
      <c r="K616" s="217" t="s">
        <v>19</v>
      </c>
      <c r="L616" s="46"/>
      <c r="M616" s="222" t="s">
        <v>19</v>
      </c>
      <c r="N616" s="223" t="s">
        <v>43</v>
      </c>
      <c r="O616" s="86"/>
      <c r="P616" s="224">
        <f>O616*H616</f>
        <v>0</v>
      </c>
      <c r="Q616" s="224">
        <v>0</v>
      </c>
      <c r="R616" s="224">
        <f>Q616*H616</f>
        <v>0</v>
      </c>
      <c r="S616" s="224">
        <v>0</v>
      </c>
      <c r="T616" s="225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6" t="s">
        <v>286</v>
      </c>
      <c r="AT616" s="226" t="s">
        <v>182</v>
      </c>
      <c r="AU616" s="226" t="s">
        <v>80</v>
      </c>
      <c r="AY616" s="19" t="s">
        <v>180</v>
      </c>
      <c r="BE616" s="227">
        <f>IF(N616="základní",J616,0)</f>
        <v>0</v>
      </c>
      <c r="BF616" s="227">
        <f>IF(N616="snížená",J616,0)</f>
        <v>0</v>
      </c>
      <c r="BG616" s="227">
        <f>IF(N616="zákl. přenesená",J616,0)</f>
        <v>0</v>
      </c>
      <c r="BH616" s="227">
        <f>IF(N616="sníž. přenesená",J616,0)</f>
        <v>0</v>
      </c>
      <c r="BI616" s="227">
        <f>IF(N616="nulová",J616,0)</f>
        <v>0</v>
      </c>
      <c r="BJ616" s="19" t="s">
        <v>80</v>
      </c>
      <c r="BK616" s="227">
        <f>ROUND(I616*H616,2)</f>
        <v>0</v>
      </c>
      <c r="BL616" s="19" t="s">
        <v>286</v>
      </c>
      <c r="BM616" s="226" t="s">
        <v>7940</v>
      </c>
    </row>
    <row r="617" s="2" customFormat="1">
      <c r="A617" s="40"/>
      <c r="B617" s="41"/>
      <c r="C617" s="42"/>
      <c r="D617" s="228" t="s">
        <v>189</v>
      </c>
      <c r="E617" s="42"/>
      <c r="F617" s="229" t="s">
        <v>7531</v>
      </c>
      <c r="G617" s="42"/>
      <c r="H617" s="42"/>
      <c r="I617" s="230"/>
      <c r="J617" s="42"/>
      <c r="K617" s="42"/>
      <c r="L617" s="46"/>
      <c r="M617" s="231"/>
      <c r="N617" s="232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189</v>
      </c>
      <c r="AU617" s="19" t="s">
        <v>80</v>
      </c>
    </row>
    <row r="618" s="2" customFormat="1" ht="24.15" customHeight="1">
      <c r="A618" s="40"/>
      <c r="B618" s="41"/>
      <c r="C618" s="215" t="s">
        <v>3012</v>
      </c>
      <c r="D618" s="215" t="s">
        <v>182</v>
      </c>
      <c r="E618" s="216" t="s">
        <v>7941</v>
      </c>
      <c r="F618" s="217" t="s">
        <v>7942</v>
      </c>
      <c r="G618" s="218" t="s">
        <v>387</v>
      </c>
      <c r="H618" s="219">
        <v>2</v>
      </c>
      <c r="I618" s="220"/>
      <c r="J618" s="221">
        <f>ROUND(I618*H618,2)</f>
        <v>0</v>
      </c>
      <c r="K618" s="217" t="s">
        <v>19</v>
      </c>
      <c r="L618" s="46"/>
      <c r="M618" s="222" t="s">
        <v>19</v>
      </c>
      <c r="N618" s="223" t="s">
        <v>43</v>
      </c>
      <c r="O618" s="86"/>
      <c r="P618" s="224">
        <f>O618*H618</f>
        <v>0</v>
      </c>
      <c r="Q618" s="224">
        <v>0</v>
      </c>
      <c r="R618" s="224">
        <f>Q618*H618</f>
        <v>0</v>
      </c>
      <c r="S618" s="224">
        <v>0</v>
      </c>
      <c r="T618" s="225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6" t="s">
        <v>286</v>
      </c>
      <c r="AT618" s="226" t="s">
        <v>182</v>
      </c>
      <c r="AU618" s="226" t="s">
        <v>80</v>
      </c>
      <c r="AY618" s="19" t="s">
        <v>180</v>
      </c>
      <c r="BE618" s="227">
        <f>IF(N618="základní",J618,0)</f>
        <v>0</v>
      </c>
      <c r="BF618" s="227">
        <f>IF(N618="snížená",J618,0)</f>
        <v>0</v>
      </c>
      <c r="BG618" s="227">
        <f>IF(N618="zákl. přenesená",J618,0)</f>
        <v>0</v>
      </c>
      <c r="BH618" s="227">
        <f>IF(N618="sníž. přenesená",J618,0)</f>
        <v>0</v>
      </c>
      <c r="BI618" s="227">
        <f>IF(N618="nulová",J618,0)</f>
        <v>0</v>
      </c>
      <c r="BJ618" s="19" t="s">
        <v>80</v>
      </c>
      <c r="BK618" s="227">
        <f>ROUND(I618*H618,2)</f>
        <v>0</v>
      </c>
      <c r="BL618" s="19" t="s">
        <v>286</v>
      </c>
      <c r="BM618" s="226" t="s">
        <v>7943</v>
      </c>
    </row>
    <row r="619" s="2" customFormat="1">
      <c r="A619" s="40"/>
      <c r="B619" s="41"/>
      <c r="C619" s="42"/>
      <c r="D619" s="228" t="s">
        <v>189</v>
      </c>
      <c r="E619" s="42"/>
      <c r="F619" s="229" t="s">
        <v>7942</v>
      </c>
      <c r="G619" s="42"/>
      <c r="H619" s="42"/>
      <c r="I619" s="230"/>
      <c r="J619" s="42"/>
      <c r="K619" s="42"/>
      <c r="L619" s="46"/>
      <c r="M619" s="231"/>
      <c r="N619" s="232"/>
      <c r="O619" s="86"/>
      <c r="P619" s="86"/>
      <c r="Q619" s="86"/>
      <c r="R619" s="86"/>
      <c r="S619" s="86"/>
      <c r="T619" s="87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T619" s="19" t="s">
        <v>189</v>
      </c>
      <c r="AU619" s="19" t="s">
        <v>80</v>
      </c>
    </row>
    <row r="620" s="2" customFormat="1" ht="24.15" customHeight="1">
      <c r="A620" s="40"/>
      <c r="B620" s="41"/>
      <c r="C620" s="215" t="s">
        <v>3025</v>
      </c>
      <c r="D620" s="215" t="s">
        <v>182</v>
      </c>
      <c r="E620" s="216" t="s">
        <v>7557</v>
      </c>
      <c r="F620" s="217" t="s">
        <v>7558</v>
      </c>
      <c r="G620" s="218" t="s">
        <v>387</v>
      </c>
      <c r="H620" s="219">
        <v>1</v>
      </c>
      <c r="I620" s="220"/>
      <c r="J620" s="221">
        <f>ROUND(I620*H620,2)</f>
        <v>0</v>
      </c>
      <c r="K620" s="217" t="s">
        <v>19</v>
      </c>
      <c r="L620" s="46"/>
      <c r="M620" s="222" t="s">
        <v>19</v>
      </c>
      <c r="N620" s="223" t="s">
        <v>43</v>
      </c>
      <c r="O620" s="86"/>
      <c r="P620" s="224">
        <f>O620*H620</f>
        <v>0</v>
      </c>
      <c r="Q620" s="224">
        <v>0</v>
      </c>
      <c r="R620" s="224">
        <f>Q620*H620</f>
        <v>0</v>
      </c>
      <c r="S620" s="224">
        <v>0</v>
      </c>
      <c r="T620" s="225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6" t="s">
        <v>286</v>
      </c>
      <c r="AT620" s="226" t="s">
        <v>182</v>
      </c>
      <c r="AU620" s="226" t="s">
        <v>80</v>
      </c>
      <c r="AY620" s="19" t="s">
        <v>180</v>
      </c>
      <c r="BE620" s="227">
        <f>IF(N620="základní",J620,0)</f>
        <v>0</v>
      </c>
      <c r="BF620" s="227">
        <f>IF(N620="snížená",J620,0)</f>
        <v>0</v>
      </c>
      <c r="BG620" s="227">
        <f>IF(N620="zákl. přenesená",J620,0)</f>
        <v>0</v>
      </c>
      <c r="BH620" s="227">
        <f>IF(N620="sníž. přenesená",J620,0)</f>
        <v>0</v>
      </c>
      <c r="BI620" s="227">
        <f>IF(N620="nulová",J620,0)</f>
        <v>0</v>
      </c>
      <c r="BJ620" s="19" t="s">
        <v>80</v>
      </c>
      <c r="BK620" s="227">
        <f>ROUND(I620*H620,2)</f>
        <v>0</v>
      </c>
      <c r="BL620" s="19" t="s">
        <v>286</v>
      </c>
      <c r="BM620" s="226" t="s">
        <v>7944</v>
      </c>
    </row>
    <row r="621" s="2" customFormat="1">
      <c r="A621" s="40"/>
      <c r="B621" s="41"/>
      <c r="C621" s="42"/>
      <c r="D621" s="228" t="s">
        <v>189</v>
      </c>
      <c r="E621" s="42"/>
      <c r="F621" s="229" t="s">
        <v>7558</v>
      </c>
      <c r="G621" s="42"/>
      <c r="H621" s="42"/>
      <c r="I621" s="230"/>
      <c r="J621" s="42"/>
      <c r="K621" s="42"/>
      <c r="L621" s="46"/>
      <c r="M621" s="231"/>
      <c r="N621" s="232"/>
      <c r="O621" s="86"/>
      <c r="P621" s="86"/>
      <c r="Q621" s="86"/>
      <c r="R621" s="86"/>
      <c r="S621" s="86"/>
      <c r="T621" s="87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T621" s="19" t="s">
        <v>189</v>
      </c>
      <c r="AU621" s="19" t="s">
        <v>80</v>
      </c>
    </row>
    <row r="622" s="2" customFormat="1" ht="16.5" customHeight="1">
      <c r="A622" s="40"/>
      <c r="B622" s="41"/>
      <c r="C622" s="215" t="s">
        <v>3032</v>
      </c>
      <c r="D622" s="215" t="s">
        <v>182</v>
      </c>
      <c r="E622" s="216" t="s">
        <v>7560</v>
      </c>
      <c r="F622" s="217" t="s">
        <v>7561</v>
      </c>
      <c r="G622" s="218" t="s">
        <v>387</v>
      </c>
      <c r="H622" s="219">
        <v>1</v>
      </c>
      <c r="I622" s="220"/>
      <c r="J622" s="221">
        <f>ROUND(I622*H622,2)</f>
        <v>0</v>
      </c>
      <c r="K622" s="217" t="s">
        <v>19</v>
      </c>
      <c r="L622" s="46"/>
      <c r="M622" s="222" t="s">
        <v>19</v>
      </c>
      <c r="N622" s="223" t="s">
        <v>43</v>
      </c>
      <c r="O622" s="86"/>
      <c r="P622" s="224">
        <f>O622*H622</f>
        <v>0</v>
      </c>
      <c r="Q622" s="224">
        <v>0</v>
      </c>
      <c r="R622" s="224">
        <f>Q622*H622</f>
        <v>0</v>
      </c>
      <c r="S622" s="224">
        <v>0</v>
      </c>
      <c r="T622" s="225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6" t="s">
        <v>286</v>
      </c>
      <c r="AT622" s="226" t="s">
        <v>182</v>
      </c>
      <c r="AU622" s="226" t="s">
        <v>80</v>
      </c>
      <c r="AY622" s="19" t="s">
        <v>180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19" t="s">
        <v>80</v>
      </c>
      <c r="BK622" s="227">
        <f>ROUND(I622*H622,2)</f>
        <v>0</v>
      </c>
      <c r="BL622" s="19" t="s">
        <v>286</v>
      </c>
      <c r="BM622" s="226" t="s">
        <v>7945</v>
      </c>
    </row>
    <row r="623" s="2" customFormat="1">
      <c r="A623" s="40"/>
      <c r="B623" s="41"/>
      <c r="C623" s="42"/>
      <c r="D623" s="228" t="s">
        <v>189</v>
      </c>
      <c r="E623" s="42"/>
      <c r="F623" s="229" t="s">
        <v>7561</v>
      </c>
      <c r="G623" s="42"/>
      <c r="H623" s="42"/>
      <c r="I623" s="230"/>
      <c r="J623" s="42"/>
      <c r="K623" s="42"/>
      <c r="L623" s="46"/>
      <c r="M623" s="231"/>
      <c r="N623" s="232"/>
      <c r="O623" s="86"/>
      <c r="P623" s="86"/>
      <c r="Q623" s="86"/>
      <c r="R623" s="86"/>
      <c r="S623" s="86"/>
      <c r="T623" s="87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T623" s="19" t="s">
        <v>189</v>
      </c>
      <c r="AU623" s="19" t="s">
        <v>80</v>
      </c>
    </row>
    <row r="624" s="2" customFormat="1" ht="16.5" customHeight="1">
      <c r="A624" s="40"/>
      <c r="B624" s="41"/>
      <c r="C624" s="215" t="s">
        <v>3038</v>
      </c>
      <c r="D624" s="215" t="s">
        <v>182</v>
      </c>
      <c r="E624" s="216" t="s">
        <v>7563</v>
      </c>
      <c r="F624" s="217" t="s">
        <v>7564</v>
      </c>
      <c r="G624" s="218" t="s">
        <v>387</v>
      </c>
      <c r="H624" s="219">
        <v>2</v>
      </c>
      <c r="I624" s="220"/>
      <c r="J624" s="221">
        <f>ROUND(I624*H624,2)</f>
        <v>0</v>
      </c>
      <c r="K624" s="217" t="s">
        <v>19</v>
      </c>
      <c r="L624" s="46"/>
      <c r="M624" s="222" t="s">
        <v>19</v>
      </c>
      <c r="N624" s="223" t="s">
        <v>43</v>
      </c>
      <c r="O624" s="86"/>
      <c r="P624" s="224">
        <f>O624*H624</f>
        <v>0</v>
      </c>
      <c r="Q624" s="224">
        <v>0</v>
      </c>
      <c r="R624" s="224">
        <f>Q624*H624</f>
        <v>0</v>
      </c>
      <c r="S624" s="224">
        <v>0</v>
      </c>
      <c r="T624" s="225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6" t="s">
        <v>286</v>
      </c>
      <c r="AT624" s="226" t="s">
        <v>182</v>
      </c>
      <c r="AU624" s="226" t="s">
        <v>80</v>
      </c>
      <c r="AY624" s="19" t="s">
        <v>180</v>
      </c>
      <c r="BE624" s="227">
        <f>IF(N624="základní",J624,0)</f>
        <v>0</v>
      </c>
      <c r="BF624" s="227">
        <f>IF(N624="snížená",J624,0)</f>
        <v>0</v>
      </c>
      <c r="BG624" s="227">
        <f>IF(N624="zákl. přenesená",J624,0)</f>
        <v>0</v>
      </c>
      <c r="BH624" s="227">
        <f>IF(N624="sníž. přenesená",J624,0)</f>
        <v>0</v>
      </c>
      <c r="BI624" s="227">
        <f>IF(N624="nulová",J624,0)</f>
        <v>0</v>
      </c>
      <c r="BJ624" s="19" t="s">
        <v>80</v>
      </c>
      <c r="BK624" s="227">
        <f>ROUND(I624*H624,2)</f>
        <v>0</v>
      </c>
      <c r="BL624" s="19" t="s">
        <v>286</v>
      </c>
      <c r="BM624" s="226" t="s">
        <v>7946</v>
      </c>
    </row>
    <row r="625" s="2" customFormat="1">
      <c r="A625" s="40"/>
      <c r="B625" s="41"/>
      <c r="C625" s="42"/>
      <c r="D625" s="228" t="s">
        <v>189</v>
      </c>
      <c r="E625" s="42"/>
      <c r="F625" s="229" t="s">
        <v>7564</v>
      </c>
      <c r="G625" s="42"/>
      <c r="H625" s="42"/>
      <c r="I625" s="230"/>
      <c r="J625" s="42"/>
      <c r="K625" s="42"/>
      <c r="L625" s="46"/>
      <c r="M625" s="231"/>
      <c r="N625" s="232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189</v>
      </c>
      <c r="AU625" s="19" t="s">
        <v>80</v>
      </c>
    </row>
    <row r="626" s="2" customFormat="1" ht="21.75" customHeight="1">
      <c r="A626" s="40"/>
      <c r="B626" s="41"/>
      <c r="C626" s="215" t="s">
        <v>3044</v>
      </c>
      <c r="D626" s="215" t="s">
        <v>182</v>
      </c>
      <c r="E626" s="216" t="s">
        <v>7947</v>
      </c>
      <c r="F626" s="217" t="s">
        <v>7948</v>
      </c>
      <c r="G626" s="218" t="s">
        <v>387</v>
      </c>
      <c r="H626" s="219">
        <v>2</v>
      </c>
      <c r="I626" s="220"/>
      <c r="J626" s="221">
        <f>ROUND(I626*H626,2)</f>
        <v>0</v>
      </c>
      <c r="K626" s="217" t="s">
        <v>19</v>
      </c>
      <c r="L626" s="46"/>
      <c r="M626" s="222" t="s">
        <v>19</v>
      </c>
      <c r="N626" s="223" t="s">
        <v>43</v>
      </c>
      <c r="O626" s="86"/>
      <c r="P626" s="224">
        <f>O626*H626</f>
        <v>0</v>
      </c>
      <c r="Q626" s="224">
        <v>0</v>
      </c>
      <c r="R626" s="224">
        <f>Q626*H626</f>
        <v>0</v>
      </c>
      <c r="S626" s="224">
        <v>0</v>
      </c>
      <c r="T626" s="225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6" t="s">
        <v>286</v>
      </c>
      <c r="AT626" s="226" t="s">
        <v>182</v>
      </c>
      <c r="AU626" s="226" t="s">
        <v>80</v>
      </c>
      <c r="AY626" s="19" t="s">
        <v>180</v>
      </c>
      <c r="BE626" s="227">
        <f>IF(N626="základní",J626,0)</f>
        <v>0</v>
      </c>
      <c r="BF626" s="227">
        <f>IF(N626="snížená",J626,0)</f>
        <v>0</v>
      </c>
      <c r="BG626" s="227">
        <f>IF(N626="zákl. přenesená",J626,0)</f>
        <v>0</v>
      </c>
      <c r="BH626" s="227">
        <f>IF(N626="sníž. přenesená",J626,0)</f>
        <v>0</v>
      </c>
      <c r="BI626" s="227">
        <f>IF(N626="nulová",J626,0)</f>
        <v>0</v>
      </c>
      <c r="BJ626" s="19" t="s">
        <v>80</v>
      </c>
      <c r="BK626" s="227">
        <f>ROUND(I626*H626,2)</f>
        <v>0</v>
      </c>
      <c r="BL626" s="19" t="s">
        <v>286</v>
      </c>
      <c r="BM626" s="226" t="s">
        <v>7949</v>
      </c>
    </row>
    <row r="627" s="2" customFormat="1">
      <c r="A627" s="40"/>
      <c r="B627" s="41"/>
      <c r="C627" s="42"/>
      <c r="D627" s="228" t="s">
        <v>189</v>
      </c>
      <c r="E627" s="42"/>
      <c r="F627" s="229" t="s">
        <v>7948</v>
      </c>
      <c r="G627" s="42"/>
      <c r="H627" s="42"/>
      <c r="I627" s="230"/>
      <c r="J627" s="42"/>
      <c r="K627" s="42"/>
      <c r="L627" s="46"/>
      <c r="M627" s="231"/>
      <c r="N627" s="232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189</v>
      </c>
      <c r="AU627" s="19" t="s">
        <v>80</v>
      </c>
    </row>
    <row r="628" s="2" customFormat="1" ht="21.75" customHeight="1">
      <c r="A628" s="40"/>
      <c r="B628" s="41"/>
      <c r="C628" s="215" t="s">
        <v>3051</v>
      </c>
      <c r="D628" s="215" t="s">
        <v>182</v>
      </c>
      <c r="E628" s="216" t="s">
        <v>7950</v>
      </c>
      <c r="F628" s="217" t="s">
        <v>7951</v>
      </c>
      <c r="G628" s="218" t="s">
        <v>387</v>
      </c>
      <c r="H628" s="219">
        <v>1</v>
      </c>
      <c r="I628" s="220"/>
      <c r="J628" s="221">
        <f>ROUND(I628*H628,2)</f>
        <v>0</v>
      </c>
      <c r="K628" s="217" t="s">
        <v>19</v>
      </c>
      <c r="L628" s="46"/>
      <c r="M628" s="222" t="s">
        <v>19</v>
      </c>
      <c r="N628" s="223" t="s">
        <v>43</v>
      </c>
      <c r="O628" s="86"/>
      <c r="P628" s="224">
        <f>O628*H628</f>
        <v>0</v>
      </c>
      <c r="Q628" s="224">
        <v>0</v>
      </c>
      <c r="R628" s="224">
        <f>Q628*H628</f>
        <v>0</v>
      </c>
      <c r="S628" s="224">
        <v>0</v>
      </c>
      <c r="T628" s="225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6" t="s">
        <v>286</v>
      </c>
      <c r="AT628" s="226" t="s">
        <v>182</v>
      </c>
      <c r="AU628" s="226" t="s">
        <v>80</v>
      </c>
      <c r="AY628" s="19" t="s">
        <v>180</v>
      </c>
      <c r="BE628" s="227">
        <f>IF(N628="základní",J628,0)</f>
        <v>0</v>
      </c>
      <c r="BF628" s="227">
        <f>IF(N628="snížená",J628,0)</f>
        <v>0</v>
      </c>
      <c r="BG628" s="227">
        <f>IF(N628="zákl. přenesená",J628,0)</f>
        <v>0</v>
      </c>
      <c r="BH628" s="227">
        <f>IF(N628="sníž. přenesená",J628,0)</f>
        <v>0</v>
      </c>
      <c r="BI628" s="227">
        <f>IF(N628="nulová",J628,0)</f>
        <v>0</v>
      </c>
      <c r="BJ628" s="19" t="s">
        <v>80</v>
      </c>
      <c r="BK628" s="227">
        <f>ROUND(I628*H628,2)</f>
        <v>0</v>
      </c>
      <c r="BL628" s="19" t="s">
        <v>286</v>
      </c>
      <c r="BM628" s="226" t="s">
        <v>7952</v>
      </c>
    </row>
    <row r="629" s="2" customFormat="1">
      <c r="A629" s="40"/>
      <c r="B629" s="41"/>
      <c r="C629" s="42"/>
      <c r="D629" s="228" t="s">
        <v>189</v>
      </c>
      <c r="E629" s="42"/>
      <c r="F629" s="229" t="s">
        <v>7951</v>
      </c>
      <c r="G629" s="42"/>
      <c r="H629" s="42"/>
      <c r="I629" s="230"/>
      <c r="J629" s="42"/>
      <c r="K629" s="42"/>
      <c r="L629" s="46"/>
      <c r="M629" s="231"/>
      <c r="N629" s="232"/>
      <c r="O629" s="86"/>
      <c r="P629" s="86"/>
      <c r="Q629" s="86"/>
      <c r="R629" s="86"/>
      <c r="S629" s="86"/>
      <c r="T629" s="87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T629" s="19" t="s">
        <v>189</v>
      </c>
      <c r="AU629" s="19" t="s">
        <v>80</v>
      </c>
    </row>
    <row r="630" s="2" customFormat="1" ht="16.5" customHeight="1">
      <c r="A630" s="40"/>
      <c r="B630" s="41"/>
      <c r="C630" s="215" t="s">
        <v>3057</v>
      </c>
      <c r="D630" s="215" t="s">
        <v>182</v>
      </c>
      <c r="E630" s="216" t="s">
        <v>7566</v>
      </c>
      <c r="F630" s="217" t="s">
        <v>7567</v>
      </c>
      <c r="G630" s="218" t="s">
        <v>5709</v>
      </c>
      <c r="H630" s="219">
        <v>8</v>
      </c>
      <c r="I630" s="220"/>
      <c r="J630" s="221">
        <f>ROUND(I630*H630,2)</f>
        <v>0</v>
      </c>
      <c r="K630" s="217" t="s">
        <v>19</v>
      </c>
      <c r="L630" s="46"/>
      <c r="M630" s="222" t="s">
        <v>19</v>
      </c>
      <c r="N630" s="223" t="s">
        <v>43</v>
      </c>
      <c r="O630" s="86"/>
      <c r="P630" s="224">
        <f>O630*H630</f>
        <v>0</v>
      </c>
      <c r="Q630" s="224">
        <v>0</v>
      </c>
      <c r="R630" s="224">
        <f>Q630*H630</f>
        <v>0</v>
      </c>
      <c r="S630" s="224">
        <v>0</v>
      </c>
      <c r="T630" s="225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26" t="s">
        <v>286</v>
      </c>
      <c r="AT630" s="226" t="s">
        <v>182</v>
      </c>
      <c r="AU630" s="226" t="s">
        <v>80</v>
      </c>
      <c r="AY630" s="19" t="s">
        <v>180</v>
      </c>
      <c r="BE630" s="227">
        <f>IF(N630="základní",J630,0)</f>
        <v>0</v>
      </c>
      <c r="BF630" s="227">
        <f>IF(N630="snížená",J630,0)</f>
        <v>0</v>
      </c>
      <c r="BG630" s="227">
        <f>IF(N630="zákl. přenesená",J630,0)</f>
        <v>0</v>
      </c>
      <c r="BH630" s="227">
        <f>IF(N630="sníž. přenesená",J630,0)</f>
        <v>0</v>
      </c>
      <c r="BI630" s="227">
        <f>IF(N630="nulová",J630,0)</f>
        <v>0</v>
      </c>
      <c r="BJ630" s="19" t="s">
        <v>80</v>
      </c>
      <c r="BK630" s="227">
        <f>ROUND(I630*H630,2)</f>
        <v>0</v>
      </c>
      <c r="BL630" s="19" t="s">
        <v>286</v>
      </c>
      <c r="BM630" s="226" t="s">
        <v>7953</v>
      </c>
    </row>
    <row r="631" s="2" customFormat="1">
      <c r="A631" s="40"/>
      <c r="B631" s="41"/>
      <c r="C631" s="42"/>
      <c r="D631" s="228" t="s">
        <v>189</v>
      </c>
      <c r="E631" s="42"/>
      <c r="F631" s="229" t="s">
        <v>7569</v>
      </c>
      <c r="G631" s="42"/>
      <c r="H631" s="42"/>
      <c r="I631" s="230"/>
      <c r="J631" s="42"/>
      <c r="K631" s="42"/>
      <c r="L631" s="46"/>
      <c r="M631" s="231"/>
      <c r="N631" s="232"/>
      <c r="O631" s="86"/>
      <c r="P631" s="86"/>
      <c r="Q631" s="86"/>
      <c r="R631" s="86"/>
      <c r="S631" s="86"/>
      <c r="T631" s="87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T631" s="19" t="s">
        <v>189</v>
      </c>
      <c r="AU631" s="19" t="s">
        <v>80</v>
      </c>
    </row>
    <row r="632" s="2" customFormat="1" ht="16.5" customHeight="1">
      <c r="A632" s="40"/>
      <c r="B632" s="41"/>
      <c r="C632" s="215" t="s">
        <v>3066</v>
      </c>
      <c r="D632" s="215" t="s">
        <v>182</v>
      </c>
      <c r="E632" s="216" t="s">
        <v>7533</v>
      </c>
      <c r="F632" s="217" t="s">
        <v>7502</v>
      </c>
      <c r="G632" s="218" t="s">
        <v>5709</v>
      </c>
      <c r="H632" s="219">
        <v>23</v>
      </c>
      <c r="I632" s="220"/>
      <c r="J632" s="221">
        <f>ROUND(I632*H632,2)</f>
        <v>0</v>
      </c>
      <c r="K632" s="217" t="s">
        <v>19</v>
      </c>
      <c r="L632" s="46"/>
      <c r="M632" s="222" t="s">
        <v>19</v>
      </c>
      <c r="N632" s="223" t="s">
        <v>43</v>
      </c>
      <c r="O632" s="86"/>
      <c r="P632" s="224">
        <f>O632*H632</f>
        <v>0</v>
      </c>
      <c r="Q632" s="224">
        <v>0</v>
      </c>
      <c r="R632" s="224">
        <f>Q632*H632</f>
        <v>0</v>
      </c>
      <c r="S632" s="224">
        <v>0</v>
      </c>
      <c r="T632" s="225">
        <f>S632*H632</f>
        <v>0</v>
      </c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R632" s="226" t="s">
        <v>286</v>
      </c>
      <c r="AT632" s="226" t="s">
        <v>182</v>
      </c>
      <c r="AU632" s="226" t="s">
        <v>80</v>
      </c>
      <c r="AY632" s="19" t="s">
        <v>180</v>
      </c>
      <c r="BE632" s="227">
        <f>IF(N632="základní",J632,0)</f>
        <v>0</v>
      </c>
      <c r="BF632" s="227">
        <f>IF(N632="snížená",J632,0)</f>
        <v>0</v>
      </c>
      <c r="BG632" s="227">
        <f>IF(N632="zákl. přenesená",J632,0)</f>
        <v>0</v>
      </c>
      <c r="BH632" s="227">
        <f>IF(N632="sníž. přenesená",J632,0)</f>
        <v>0</v>
      </c>
      <c r="BI632" s="227">
        <f>IF(N632="nulová",J632,0)</f>
        <v>0</v>
      </c>
      <c r="BJ632" s="19" t="s">
        <v>80</v>
      </c>
      <c r="BK632" s="227">
        <f>ROUND(I632*H632,2)</f>
        <v>0</v>
      </c>
      <c r="BL632" s="19" t="s">
        <v>286</v>
      </c>
      <c r="BM632" s="226" t="s">
        <v>7954</v>
      </c>
    </row>
    <row r="633" s="2" customFormat="1">
      <c r="A633" s="40"/>
      <c r="B633" s="41"/>
      <c r="C633" s="42"/>
      <c r="D633" s="228" t="s">
        <v>189</v>
      </c>
      <c r="E633" s="42"/>
      <c r="F633" s="229" t="s">
        <v>7502</v>
      </c>
      <c r="G633" s="42"/>
      <c r="H633" s="42"/>
      <c r="I633" s="230"/>
      <c r="J633" s="42"/>
      <c r="K633" s="42"/>
      <c r="L633" s="46"/>
      <c r="M633" s="231"/>
      <c r="N633" s="232"/>
      <c r="O633" s="86"/>
      <c r="P633" s="86"/>
      <c r="Q633" s="86"/>
      <c r="R633" s="86"/>
      <c r="S633" s="86"/>
      <c r="T633" s="87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T633" s="19" t="s">
        <v>189</v>
      </c>
      <c r="AU633" s="19" t="s">
        <v>80</v>
      </c>
    </row>
    <row r="634" s="2" customFormat="1" ht="21.75" customHeight="1">
      <c r="A634" s="40"/>
      <c r="B634" s="41"/>
      <c r="C634" s="215" t="s">
        <v>3073</v>
      </c>
      <c r="D634" s="215" t="s">
        <v>182</v>
      </c>
      <c r="E634" s="216" t="s">
        <v>7504</v>
      </c>
      <c r="F634" s="217" t="s">
        <v>7505</v>
      </c>
      <c r="G634" s="218" t="s">
        <v>185</v>
      </c>
      <c r="H634" s="219">
        <v>9</v>
      </c>
      <c r="I634" s="220"/>
      <c r="J634" s="221">
        <f>ROUND(I634*H634,2)</f>
        <v>0</v>
      </c>
      <c r="K634" s="217" t="s">
        <v>19</v>
      </c>
      <c r="L634" s="46"/>
      <c r="M634" s="222" t="s">
        <v>19</v>
      </c>
      <c r="N634" s="223" t="s">
        <v>43</v>
      </c>
      <c r="O634" s="86"/>
      <c r="P634" s="224">
        <f>O634*H634</f>
        <v>0</v>
      </c>
      <c r="Q634" s="224">
        <v>0</v>
      </c>
      <c r="R634" s="224">
        <f>Q634*H634</f>
        <v>0</v>
      </c>
      <c r="S634" s="224">
        <v>0</v>
      </c>
      <c r="T634" s="225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6" t="s">
        <v>286</v>
      </c>
      <c r="AT634" s="226" t="s">
        <v>182</v>
      </c>
      <c r="AU634" s="226" t="s">
        <v>80</v>
      </c>
      <c r="AY634" s="19" t="s">
        <v>180</v>
      </c>
      <c r="BE634" s="227">
        <f>IF(N634="základní",J634,0)</f>
        <v>0</v>
      </c>
      <c r="BF634" s="227">
        <f>IF(N634="snížená",J634,0)</f>
        <v>0</v>
      </c>
      <c r="BG634" s="227">
        <f>IF(N634="zákl. přenesená",J634,0)</f>
        <v>0</v>
      </c>
      <c r="BH634" s="227">
        <f>IF(N634="sníž. přenesená",J634,0)</f>
        <v>0</v>
      </c>
      <c r="BI634" s="227">
        <f>IF(N634="nulová",J634,0)</f>
        <v>0</v>
      </c>
      <c r="BJ634" s="19" t="s">
        <v>80</v>
      </c>
      <c r="BK634" s="227">
        <f>ROUND(I634*H634,2)</f>
        <v>0</v>
      </c>
      <c r="BL634" s="19" t="s">
        <v>286</v>
      </c>
      <c r="BM634" s="226" t="s">
        <v>7955</v>
      </c>
    </row>
    <row r="635" s="2" customFormat="1">
      <c r="A635" s="40"/>
      <c r="B635" s="41"/>
      <c r="C635" s="42"/>
      <c r="D635" s="228" t="s">
        <v>189</v>
      </c>
      <c r="E635" s="42"/>
      <c r="F635" s="229" t="s">
        <v>7505</v>
      </c>
      <c r="G635" s="42"/>
      <c r="H635" s="42"/>
      <c r="I635" s="230"/>
      <c r="J635" s="42"/>
      <c r="K635" s="42"/>
      <c r="L635" s="46"/>
      <c r="M635" s="231"/>
      <c r="N635" s="232"/>
      <c r="O635" s="86"/>
      <c r="P635" s="86"/>
      <c r="Q635" s="86"/>
      <c r="R635" s="86"/>
      <c r="S635" s="86"/>
      <c r="T635" s="87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T635" s="19" t="s">
        <v>189</v>
      </c>
      <c r="AU635" s="19" t="s">
        <v>80</v>
      </c>
    </row>
    <row r="636" s="12" customFormat="1" ht="25.92" customHeight="1">
      <c r="A636" s="12"/>
      <c r="B636" s="199"/>
      <c r="C636" s="200"/>
      <c r="D636" s="201" t="s">
        <v>71</v>
      </c>
      <c r="E636" s="202" t="s">
        <v>6599</v>
      </c>
      <c r="F636" s="202" t="s">
        <v>7956</v>
      </c>
      <c r="G636" s="200"/>
      <c r="H636" s="200"/>
      <c r="I636" s="203"/>
      <c r="J636" s="204">
        <f>BK636</f>
        <v>0</v>
      </c>
      <c r="K636" s="200"/>
      <c r="L636" s="205"/>
      <c r="M636" s="206"/>
      <c r="N636" s="207"/>
      <c r="O636" s="207"/>
      <c r="P636" s="208">
        <f>SUM(P637:P669)</f>
        <v>0</v>
      </c>
      <c r="Q636" s="207"/>
      <c r="R636" s="208">
        <f>SUM(R637:R669)</f>
        <v>0</v>
      </c>
      <c r="S636" s="207"/>
      <c r="T636" s="209">
        <f>SUM(T637:T669)</f>
        <v>0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10" t="s">
        <v>80</v>
      </c>
      <c r="AT636" s="211" t="s">
        <v>71</v>
      </c>
      <c r="AU636" s="211" t="s">
        <v>72</v>
      </c>
      <c r="AY636" s="210" t="s">
        <v>180</v>
      </c>
      <c r="BK636" s="212">
        <f>SUM(BK637:BK669)</f>
        <v>0</v>
      </c>
    </row>
    <row r="637" s="2" customFormat="1" ht="21.75" customHeight="1">
      <c r="A637" s="40"/>
      <c r="B637" s="41"/>
      <c r="C637" s="215" t="s">
        <v>3079</v>
      </c>
      <c r="D637" s="215" t="s">
        <v>182</v>
      </c>
      <c r="E637" s="216" t="s">
        <v>7523</v>
      </c>
      <c r="F637" s="217" t="s">
        <v>7524</v>
      </c>
      <c r="G637" s="218" t="s">
        <v>5709</v>
      </c>
      <c r="H637" s="219">
        <v>24</v>
      </c>
      <c r="I637" s="220"/>
      <c r="J637" s="221">
        <f>ROUND(I637*H637,2)</f>
        <v>0</v>
      </c>
      <c r="K637" s="217" t="s">
        <v>19</v>
      </c>
      <c r="L637" s="46"/>
      <c r="M637" s="222" t="s">
        <v>19</v>
      </c>
      <c r="N637" s="223" t="s">
        <v>43</v>
      </c>
      <c r="O637" s="86"/>
      <c r="P637" s="224">
        <f>O637*H637</f>
        <v>0</v>
      </c>
      <c r="Q637" s="224">
        <v>0</v>
      </c>
      <c r="R637" s="224">
        <f>Q637*H637</f>
        <v>0</v>
      </c>
      <c r="S637" s="224">
        <v>0</v>
      </c>
      <c r="T637" s="225">
        <f>S637*H637</f>
        <v>0</v>
      </c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R637" s="226" t="s">
        <v>286</v>
      </c>
      <c r="AT637" s="226" t="s">
        <v>182</v>
      </c>
      <c r="AU637" s="226" t="s">
        <v>80</v>
      </c>
      <c r="AY637" s="19" t="s">
        <v>180</v>
      </c>
      <c r="BE637" s="227">
        <f>IF(N637="základní",J637,0)</f>
        <v>0</v>
      </c>
      <c r="BF637" s="227">
        <f>IF(N637="snížená",J637,0)</f>
        <v>0</v>
      </c>
      <c r="BG637" s="227">
        <f>IF(N637="zákl. přenesená",J637,0)</f>
        <v>0</v>
      </c>
      <c r="BH637" s="227">
        <f>IF(N637="sníž. přenesená",J637,0)</f>
        <v>0</v>
      </c>
      <c r="BI637" s="227">
        <f>IF(N637="nulová",J637,0)</f>
        <v>0</v>
      </c>
      <c r="BJ637" s="19" t="s">
        <v>80</v>
      </c>
      <c r="BK637" s="227">
        <f>ROUND(I637*H637,2)</f>
        <v>0</v>
      </c>
      <c r="BL637" s="19" t="s">
        <v>286</v>
      </c>
      <c r="BM637" s="226" t="s">
        <v>7957</v>
      </c>
    </row>
    <row r="638" s="2" customFormat="1">
      <c r="A638" s="40"/>
      <c r="B638" s="41"/>
      <c r="C638" s="42"/>
      <c r="D638" s="228" t="s">
        <v>189</v>
      </c>
      <c r="E638" s="42"/>
      <c r="F638" s="229" t="s">
        <v>7524</v>
      </c>
      <c r="G638" s="42"/>
      <c r="H638" s="42"/>
      <c r="I638" s="230"/>
      <c r="J638" s="42"/>
      <c r="K638" s="42"/>
      <c r="L638" s="46"/>
      <c r="M638" s="231"/>
      <c r="N638" s="232"/>
      <c r="O638" s="86"/>
      <c r="P638" s="86"/>
      <c r="Q638" s="86"/>
      <c r="R638" s="86"/>
      <c r="S638" s="86"/>
      <c r="T638" s="87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T638" s="19" t="s">
        <v>189</v>
      </c>
      <c r="AU638" s="19" t="s">
        <v>80</v>
      </c>
    </row>
    <row r="639" s="2" customFormat="1" ht="16.5" customHeight="1">
      <c r="A639" s="40"/>
      <c r="B639" s="41"/>
      <c r="C639" s="215" t="s">
        <v>3085</v>
      </c>
      <c r="D639" s="215" t="s">
        <v>182</v>
      </c>
      <c r="E639" s="216" t="s">
        <v>7554</v>
      </c>
      <c r="F639" s="217" t="s">
        <v>7555</v>
      </c>
      <c r="G639" s="218" t="s">
        <v>185</v>
      </c>
      <c r="H639" s="219">
        <v>2</v>
      </c>
      <c r="I639" s="220"/>
      <c r="J639" s="221">
        <f>ROUND(I639*H639,2)</f>
        <v>0</v>
      </c>
      <c r="K639" s="217" t="s">
        <v>19</v>
      </c>
      <c r="L639" s="46"/>
      <c r="M639" s="222" t="s">
        <v>19</v>
      </c>
      <c r="N639" s="223" t="s">
        <v>43</v>
      </c>
      <c r="O639" s="86"/>
      <c r="P639" s="224">
        <f>O639*H639</f>
        <v>0</v>
      </c>
      <c r="Q639" s="224">
        <v>0</v>
      </c>
      <c r="R639" s="224">
        <f>Q639*H639</f>
        <v>0</v>
      </c>
      <c r="S639" s="224">
        <v>0</v>
      </c>
      <c r="T639" s="225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26" t="s">
        <v>286</v>
      </c>
      <c r="AT639" s="226" t="s">
        <v>182</v>
      </c>
      <c r="AU639" s="226" t="s">
        <v>80</v>
      </c>
      <c r="AY639" s="19" t="s">
        <v>180</v>
      </c>
      <c r="BE639" s="227">
        <f>IF(N639="základní",J639,0)</f>
        <v>0</v>
      </c>
      <c r="BF639" s="227">
        <f>IF(N639="snížená",J639,0)</f>
        <v>0</v>
      </c>
      <c r="BG639" s="227">
        <f>IF(N639="zákl. přenesená",J639,0)</f>
        <v>0</v>
      </c>
      <c r="BH639" s="227">
        <f>IF(N639="sníž. přenesená",J639,0)</f>
        <v>0</v>
      </c>
      <c r="BI639" s="227">
        <f>IF(N639="nulová",J639,0)</f>
        <v>0</v>
      </c>
      <c r="BJ639" s="19" t="s">
        <v>80</v>
      </c>
      <c r="BK639" s="227">
        <f>ROUND(I639*H639,2)</f>
        <v>0</v>
      </c>
      <c r="BL639" s="19" t="s">
        <v>286</v>
      </c>
      <c r="BM639" s="226" t="s">
        <v>7958</v>
      </c>
    </row>
    <row r="640" s="2" customFormat="1">
      <c r="A640" s="40"/>
      <c r="B640" s="41"/>
      <c r="C640" s="42"/>
      <c r="D640" s="228" t="s">
        <v>189</v>
      </c>
      <c r="E640" s="42"/>
      <c r="F640" s="229" t="s">
        <v>7555</v>
      </c>
      <c r="G640" s="42"/>
      <c r="H640" s="42"/>
      <c r="I640" s="230"/>
      <c r="J640" s="42"/>
      <c r="K640" s="42"/>
      <c r="L640" s="46"/>
      <c r="M640" s="231"/>
      <c r="N640" s="232"/>
      <c r="O640" s="86"/>
      <c r="P640" s="86"/>
      <c r="Q640" s="86"/>
      <c r="R640" s="86"/>
      <c r="S640" s="86"/>
      <c r="T640" s="87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T640" s="19" t="s">
        <v>189</v>
      </c>
      <c r="AU640" s="19" t="s">
        <v>80</v>
      </c>
    </row>
    <row r="641" s="2" customFormat="1" ht="16.5" customHeight="1">
      <c r="A641" s="40"/>
      <c r="B641" s="41"/>
      <c r="C641" s="215" t="s">
        <v>3091</v>
      </c>
      <c r="D641" s="215" t="s">
        <v>182</v>
      </c>
      <c r="E641" s="216" t="s">
        <v>7481</v>
      </c>
      <c r="F641" s="217" t="s">
        <v>7482</v>
      </c>
      <c r="G641" s="218" t="s">
        <v>387</v>
      </c>
      <c r="H641" s="219">
        <v>1</v>
      </c>
      <c r="I641" s="220"/>
      <c r="J641" s="221">
        <f>ROUND(I641*H641,2)</f>
        <v>0</v>
      </c>
      <c r="K641" s="217" t="s">
        <v>19</v>
      </c>
      <c r="L641" s="46"/>
      <c r="M641" s="222" t="s">
        <v>19</v>
      </c>
      <c r="N641" s="223" t="s">
        <v>43</v>
      </c>
      <c r="O641" s="86"/>
      <c r="P641" s="224">
        <f>O641*H641</f>
        <v>0</v>
      </c>
      <c r="Q641" s="224">
        <v>0</v>
      </c>
      <c r="R641" s="224">
        <f>Q641*H641</f>
        <v>0</v>
      </c>
      <c r="S641" s="224">
        <v>0</v>
      </c>
      <c r="T641" s="225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6" t="s">
        <v>286</v>
      </c>
      <c r="AT641" s="226" t="s">
        <v>182</v>
      </c>
      <c r="AU641" s="226" t="s">
        <v>80</v>
      </c>
      <c r="AY641" s="19" t="s">
        <v>180</v>
      </c>
      <c r="BE641" s="227">
        <f>IF(N641="základní",J641,0)</f>
        <v>0</v>
      </c>
      <c r="BF641" s="227">
        <f>IF(N641="snížená",J641,0)</f>
        <v>0</v>
      </c>
      <c r="BG641" s="227">
        <f>IF(N641="zákl. přenesená",J641,0)</f>
        <v>0</v>
      </c>
      <c r="BH641" s="227">
        <f>IF(N641="sníž. přenesená",J641,0)</f>
        <v>0</v>
      </c>
      <c r="BI641" s="227">
        <f>IF(N641="nulová",J641,0)</f>
        <v>0</v>
      </c>
      <c r="BJ641" s="19" t="s">
        <v>80</v>
      </c>
      <c r="BK641" s="227">
        <f>ROUND(I641*H641,2)</f>
        <v>0</v>
      </c>
      <c r="BL641" s="19" t="s">
        <v>286</v>
      </c>
      <c r="BM641" s="226" t="s">
        <v>7959</v>
      </c>
    </row>
    <row r="642" s="2" customFormat="1">
      <c r="A642" s="40"/>
      <c r="B642" s="41"/>
      <c r="C642" s="42"/>
      <c r="D642" s="228" t="s">
        <v>189</v>
      </c>
      <c r="E642" s="42"/>
      <c r="F642" s="229" t="s">
        <v>7484</v>
      </c>
      <c r="G642" s="42"/>
      <c r="H642" s="42"/>
      <c r="I642" s="230"/>
      <c r="J642" s="42"/>
      <c r="K642" s="42"/>
      <c r="L642" s="46"/>
      <c r="M642" s="231"/>
      <c r="N642" s="232"/>
      <c r="O642" s="86"/>
      <c r="P642" s="86"/>
      <c r="Q642" s="86"/>
      <c r="R642" s="86"/>
      <c r="S642" s="86"/>
      <c r="T642" s="87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T642" s="19" t="s">
        <v>189</v>
      </c>
      <c r="AU642" s="19" t="s">
        <v>80</v>
      </c>
    </row>
    <row r="643" s="2" customFormat="1" ht="16.5" customHeight="1">
      <c r="A643" s="40"/>
      <c r="B643" s="41"/>
      <c r="C643" s="215" t="s">
        <v>3100</v>
      </c>
      <c r="D643" s="215" t="s">
        <v>182</v>
      </c>
      <c r="E643" s="216" t="s">
        <v>7527</v>
      </c>
      <c r="F643" s="217" t="s">
        <v>7528</v>
      </c>
      <c r="G643" s="218" t="s">
        <v>387</v>
      </c>
      <c r="H643" s="219">
        <v>1</v>
      </c>
      <c r="I643" s="220"/>
      <c r="J643" s="221">
        <f>ROUND(I643*H643,2)</f>
        <v>0</v>
      </c>
      <c r="K643" s="217" t="s">
        <v>19</v>
      </c>
      <c r="L643" s="46"/>
      <c r="M643" s="222" t="s">
        <v>19</v>
      </c>
      <c r="N643" s="223" t="s">
        <v>43</v>
      </c>
      <c r="O643" s="86"/>
      <c r="P643" s="224">
        <f>O643*H643</f>
        <v>0</v>
      </c>
      <c r="Q643" s="224">
        <v>0</v>
      </c>
      <c r="R643" s="224">
        <f>Q643*H643</f>
        <v>0</v>
      </c>
      <c r="S643" s="224">
        <v>0</v>
      </c>
      <c r="T643" s="225">
        <f>S643*H643</f>
        <v>0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26" t="s">
        <v>286</v>
      </c>
      <c r="AT643" s="226" t="s">
        <v>182</v>
      </c>
      <c r="AU643" s="226" t="s">
        <v>80</v>
      </c>
      <c r="AY643" s="19" t="s">
        <v>180</v>
      </c>
      <c r="BE643" s="227">
        <f>IF(N643="základní",J643,0)</f>
        <v>0</v>
      </c>
      <c r="BF643" s="227">
        <f>IF(N643="snížená",J643,0)</f>
        <v>0</v>
      </c>
      <c r="BG643" s="227">
        <f>IF(N643="zákl. přenesená",J643,0)</f>
        <v>0</v>
      </c>
      <c r="BH643" s="227">
        <f>IF(N643="sníž. přenesená",J643,0)</f>
        <v>0</v>
      </c>
      <c r="BI643" s="227">
        <f>IF(N643="nulová",J643,0)</f>
        <v>0</v>
      </c>
      <c r="BJ643" s="19" t="s">
        <v>80</v>
      </c>
      <c r="BK643" s="227">
        <f>ROUND(I643*H643,2)</f>
        <v>0</v>
      </c>
      <c r="BL643" s="19" t="s">
        <v>286</v>
      </c>
      <c r="BM643" s="226" t="s">
        <v>7960</v>
      </c>
    </row>
    <row r="644" s="2" customFormat="1">
      <c r="A644" s="40"/>
      <c r="B644" s="41"/>
      <c r="C644" s="42"/>
      <c r="D644" s="228" t="s">
        <v>189</v>
      </c>
      <c r="E644" s="42"/>
      <c r="F644" s="229" t="s">
        <v>7528</v>
      </c>
      <c r="G644" s="42"/>
      <c r="H644" s="42"/>
      <c r="I644" s="230"/>
      <c r="J644" s="42"/>
      <c r="K644" s="42"/>
      <c r="L644" s="46"/>
      <c r="M644" s="231"/>
      <c r="N644" s="232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189</v>
      </c>
      <c r="AU644" s="19" t="s">
        <v>80</v>
      </c>
    </row>
    <row r="645" s="2" customFormat="1" ht="24.15" customHeight="1">
      <c r="A645" s="40"/>
      <c r="B645" s="41"/>
      <c r="C645" s="215" t="s">
        <v>3112</v>
      </c>
      <c r="D645" s="215" t="s">
        <v>182</v>
      </c>
      <c r="E645" s="216" t="s">
        <v>7557</v>
      </c>
      <c r="F645" s="217" t="s">
        <v>7558</v>
      </c>
      <c r="G645" s="218" t="s">
        <v>387</v>
      </c>
      <c r="H645" s="219">
        <v>1</v>
      </c>
      <c r="I645" s="220"/>
      <c r="J645" s="221">
        <f>ROUND(I645*H645,2)</f>
        <v>0</v>
      </c>
      <c r="K645" s="217" t="s">
        <v>19</v>
      </c>
      <c r="L645" s="46"/>
      <c r="M645" s="222" t="s">
        <v>19</v>
      </c>
      <c r="N645" s="223" t="s">
        <v>43</v>
      </c>
      <c r="O645" s="86"/>
      <c r="P645" s="224">
        <f>O645*H645</f>
        <v>0</v>
      </c>
      <c r="Q645" s="224">
        <v>0</v>
      </c>
      <c r="R645" s="224">
        <f>Q645*H645</f>
        <v>0</v>
      </c>
      <c r="S645" s="224">
        <v>0</v>
      </c>
      <c r="T645" s="225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26" t="s">
        <v>286</v>
      </c>
      <c r="AT645" s="226" t="s">
        <v>182</v>
      </c>
      <c r="AU645" s="226" t="s">
        <v>80</v>
      </c>
      <c r="AY645" s="19" t="s">
        <v>180</v>
      </c>
      <c r="BE645" s="227">
        <f>IF(N645="základní",J645,0)</f>
        <v>0</v>
      </c>
      <c r="BF645" s="227">
        <f>IF(N645="snížená",J645,0)</f>
        <v>0</v>
      </c>
      <c r="BG645" s="227">
        <f>IF(N645="zákl. přenesená",J645,0)</f>
        <v>0</v>
      </c>
      <c r="BH645" s="227">
        <f>IF(N645="sníž. přenesená",J645,0)</f>
        <v>0</v>
      </c>
      <c r="BI645" s="227">
        <f>IF(N645="nulová",J645,0)</f>
        <v>0</v>
      </c>
      <c r="BJ645" s="19" t="s">
        <v>80</v>
      </c>
      <c r="BK645" s="227">
        <f>ROUND(I645*H645,2)</f>
        <v>0</v>
      </c>
      <c r="BL645" s="19" t="s">
        <v>286</v>
      </c>
      <c r="BM645" s="226" t="s">
        <v>7961</v>
      </c>
    </row>
    <row r="646" s="2" customFormat="1">
      <c r="A646" s="40"/>
      <c r="B646" s="41"/>
      <c r="C646" s="42"/>
      <c r="D646" s="228" t="s">
        <v>189</v>
      </c>
      <c r="E646" s="42"/>
      <c r="F646" s="229" t="s">
        <v>7558</v>
      </c>
      <c r="G646" s="42"/>
      <c r="H646" s="42"/>
      <c r="I646" s="230"/>
      <c r="J646" s="42"/>
      <c r="K646" s="42"/>
      <c r="L646" s="46"/>
      <c r="M646" s="231"/>
      <c r="N646" s="232"/>
      <c r="O646" s="86"/>
      <c r="P646" s="86"/>
      <c r="Q646" s="86"/>
      <c r="R646" s="86"/>
      <c r="S646" s="86"/>
      <c r="T646" s="87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T646" s="19" t="s">
        <v>189</v>
      </c>
      <c r="AU646" s="19" t="s">
        <v>80</v>
      </c>
    </row>
    <row r="647" s="2" customFormat="1" ht="16.5" customHeight="1">
      <c r="A647" s="40"/>
      <c r="B647" s="41"/>
      <c r="C647" s="215" t="s">
        <v>3121</v>
      </c>
      <c r="D647" s="215" t="s">
        <v>182</v>
      </c>
      <c r="E647" s="216" t="s">
        <v>7563</v>
      </c>
      <c r="F647" s="217" t="s">
        <v>7564</v>
      </c>
      <c r="G647" s="218" t="s">
        <v>387</v>
      </c>
      <c r="H647" s="219">
        <v>3</v>
      </c>
      <c r="I647" s="220"/>
      <c r="J647" s="221">
        <f>ROUND(I647*H647,2)</f>
        <v>0</v>
      </c>
      <c r="K647" s="217" t="s">
        <v>19</v>
      </c>
      <c r="L647" s="46"/>
      <c r="M647" s="222" t="s">
        <v>19</v>
      </c>
      <c r="N647" s="223" t="s">
        <v>43</v>
      </c>
      <c r="O647" s="86"/>
      <c r="P647" s="224">
        <f>O647*H647</f>
        <v>0</v>
      </c>
      <c r="Q647" s="224">
        <v>0</v>
      </c>
      <c r="R647" s="224">
        <f>Q647*H647</f>
        <v>0</v>
      </c>
      <c r="S647" s="224">
        <v>0</v>
      </c>
      <c r="T647" s="225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6" t="s">
        <v>286</v>
      </c>
      <c r="AT647" s="226" t="s">
        <v>182</v>
      </c>
      <c r="AU647" s="226" t="s">
        <v>80</v>
      </c>
      <c r="AY647" s="19" t="s">
        <v>180</v>
      </c>
      <c r="BE647" s="227">
        <f>IF(N647="základní",J647,0)</f>
        <v>0</v>
      </c>
      <c r="BF647" s="227">
        <f>IF(N647="snížená",J647,0)</f>
        <v>0</v>
      </c>
      <c r="BG647" s="227">
        <f>IF(N647="zákl. přenesená",J647,0)</f>
        <v>0</v>
      </c>
      <c r="BH647" s="227">
        <f>IF(N647="sníž. přenesená",J647,0)</f>
        <v>0</v>
      </c>
      <c r="BI647" s="227">
        <f>IF(N647="nulová",J647,0)</f>
        <v>0</v>
      </c>
      <c r="BJ647" s="19" t="s">
        <v>80</v>
      </c>
      <c r="BK647" s="227">
        <f>ROUND(I647*H647,2)</f>
        <v>0</v>
      </c>
      <c r="BL647" s="19" t="s">
        <v>286</v>
      </c>
      <c r="BM647" s="226" t="s">
        <v>7962</v>
      </c>
    </row>
    <row r="648" s="2" customFormat="1">
      <c r="A648" s="40"/>
      <c r="B648" s="41"/>
      <c r="C648" s="42"/>
      <c r="D648" s="228" t="s">
        <v>189</v>
      </c>
      <c r="E648" s="42"/>
      <c r="F648" s="229" t="s">
        <v>7564</v>
      </c>
      <c r="G648" s="42"/>
      <c r="H648" s="42"/>
      <c r="I648" s="230"/>
      <c r="J648" s="42"/>
      <c r="K648" s="42"/>
      <c r="L648" s="46"/>
      <c r="M648" s="231"/>
      <c r="N648" s="232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189</v>
      </c>
      <c r="AU648" s="19" t="s">
        <v>80</v>
      </c>
    </row>
    <row r="649" s="2" customFormat="1" ht="37.8" customHeight="1">
      <c r="A649" s="40"/>
      <c r="B649" s="41"/>
      <c r="C649" s="215" t="s">
        <v>3125</v>
      </c>
      <c r="D649" s="215" t="s">
        <v>182</v>
      </c>
      <c r="E649" s="216" t="s">
        <v>7963</v>
      </c>
      <c r="F649" s="217" t="s">
        <v>7964</v>
      </c>
      <c r="G649" s="218" t="s">
        <v>387</v>
      </c>
      <c r="H649" s="219">
        <v>1</v>
      </c>
      <c r="I649" s="220"/>
      <c r="J649" s="221">
        <f>ROUND(I649*H649,2)</f>
        <v>0</v>
      </c>
      <c r="K649" s="217" t="s">
        <v>19</v>
      </c>
      <c r="L649" s="46"/>
      <c r="M649" s="222" t="s">
        <v>19</v>
      </c>
      <c r="N649" s="223" t="s">
        <v>43</v>
      </c>
      <c r="O649" s="86"/>
      <c r="P649" s="224">
        <f>O649*H649</f>
        <v>0</v>
      </c>
      <c r="Q649" s="224">
        <v>0</v>
      </c>
      <c r="R649" s="224">
        <f>Q649*H649</f>
        <v>0</v>
      </c>
      <c r="S649" s="224">
        <v>0</v>
      </c>
      <c r="T649" s="225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6" t="s">
        <v>286</v>
      </c>
      <c r="AT649" s="226" t="s">
        <v>182</v>
      </c>
      <c r="AU649" s="226" t="s">
        <v>80</v>
      </c>
      <c r="AY649" s="19" t="s">
        <v>180</v>
      </c>
      <c r="BE649" s="227">
        <f>IF(N649="základní",J649,0)</f>
        <v>0</v>
      </c>
      <c r="BF649" s="227">
        <f>IF(N649="snížená",J649,0)</f>
        <v>0</v>
      </c>
      <c r="BG649" s="227">
        <f>IF(N649="zákl. přenesená",J649,0)</f>
        <v>0</v>
      </c>
      <c r="BH649" s="227">
        <f>IF(N649="sníž. přenesená",J649,0)</f>
        <v>0</v>
      </c>
      <c r="BI649" s="227">
        <f>IF(N649="nulová",J649,0)</f>
        <v>0</v>
      </c>
      <c r="BJ649" s="19" t="s">
        <v>80</v>
      </c>
      <c r="BK649" s="227">
        <f>ROUND(I649*H649,2)</f>
        <v>0</v>
      </c>
      <c r="BL649" s="19" t="s">
        <v>286</v>
      </c>
      <c r="BM649" s="226" t="s">
        <v>7965</v>
      </c>
    </row>
    <row r="650" s="2" customFormat="1">
      <c r="A650" s="40"/>
      <c r="B650" s="41"/>
      <c r="C650" s="42"/>
      <c r="D650" s="228" t="s">
        <v>189</v>
      </c>
      <c r="E650" s="42"/>
      <c r="F650" s="229" t="s">
        <v>7966</v>
      </c>
      <c r="G650" s="42"/>
      <c r="H650" s="42"/>
      <c r="I650" s="230"/>
      <c r="J650" s="42"/>
      <c r="K650" s="42"/>
      <c r="L650" s="46"/>
      <c r="M650" s="231"/>
      <c r="N650" s="232"/>
      <c r="O650" s="86"/>
      <c r="P650" s="86"/>
      <c r="Q650" s="86"/>
      <c r="R650" s="86"/>
      <c r="S650" s="86"/>
      <c r="T650" s="87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T650" s="19" t="s">
        <v>189</v>
      </c>
      <c r="AU650" s="19" t="s">
        <v>80</v>
      </c>
    </row>
    <row r="651" s="2" customFormat="1" ht="16.5" customHeight="1">
      <c r="A651" s="40"/>
      <c r="B651" s="41"/>
      <c r="C651" s="215" t="s">
        <v>3139</v>
      </c>
      <c r="D651" s="215" t="s">
        <v>182</v>
      </c>
      <c r="E651" s="216" t="s">
        <v>7608</v>
      </c>
      <c r="F651" s="217" t="s">
        <v>7609</v>
      </c>
      <c r="G651" s="218" t="s">
        <v>387</v>
      </c>
      <c r="H651" s="219">
        <v>2</v>
      </c>
      <c r="I651" s="220"/>
      <c r="J651" s="221">
        <f>ROUND(I651*H651,2)</f>
        <v>0</v>
      </c>
      <c r="K651" s="217" t="s">
        <v>19</v>
      </c>
      <c r="L651" s="46"/>
      <c r="M651" s="222" t="s">
        <v>19</v>
      </c>
      <c r="N651" s="223" t="s">
        <v>43</v>
      </c>
      <c r="O651" s="86"/>
      <c r="P651" s="224">
        <f>O651*H651</f>
        <v>0</v>
      </c>
      <c r="Q651" s="224">
        <v>0</v>
      </c>
      <c r="R651" s="224">
        <f>Q651*H651</f>
        <v>0</v>
      </c>
      <c r="S651" s="224">
        <v>0</v>
      </c>
      <c r="T651" s="225">
        <f>S651*H651</f>
        <v>0</v>
      </c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R651" s="226" t="s">
        <v>286</v>
      </c>
      <c r="AT651" s="226" t="s">
        <v>182</v>
      </c>
      <c r="AU651" s="226" t="s">
        <v>80</v>
      </c>
      <c r="AY651" s="19" t="s">
        <v>180</v>
      </c>
      <c r="BE651" s="227">
        <f>IF(N651="základní",J651,0)</f>
        <v>0</v>
      </c>
      <c r="BF651" s="227">
        <f>IF(N651="snížená",J651,0)</f>
        <v>0</v>
      </c>
      <c r="BG651" s="227">
        <f>IF(N651="zákl. přenesená",J651,0)</f>
        <v>0</v>
      </c>
      <c r="BH651" s="227">
        <f>IF(N651="sníž. přenesená",J651,0)</f>
        <v>0</v>
      </c>
      <c r="BI651" s="227">
        <f>IF(N651="nulová",J651,0)</f>
        <v>0</v>
      </c>
      <c r="BJ651" s="19" t="s">
        <v>80</v>
      </c>
      <c r="BK651" s="227">
        <f>ROUND(I651*H651,2)</f>
        <v>0</v>
      </c>
      <c r="BL651" s="19" t="s">
        <v>286</v>
      </c>
      <c r="BM651" s="226" t="s">
        <v>7967</v>
      </c>
    </row>
    <row r="652" s="2" customFormat="1">
      <c r="A652" s="40"/>
      <c r="B652" s="41"/>
      <c r="C652" s="42"/>
      <c r="D652" s="228" t="s">
        <v>189</v>
      </c>
      <c r="E652" s="42"/>
      <c r="F652" s="229" t="s">
        <v>7609</v>
      </c>
      <c r="G652" s="42"/>
      <c r="H652" s="42"/>
      <c r="I652" s="230"/>
      <c r="J652" s="42"/>
      <c r="K652" s="42"/>
      <c r="L652" s="46"/>
      <c r="M652" s="231"/>
      <c r="N652" s="232"/>
      <c r="O652" s="86"/>
      <c r="P652" s="86"/>
      <c r="Q652" s="86"/>
      <c r="R652" s="86"/>
      <c r="S652" s="86"/>
      <c r="T652" s="87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T652" s="19" t="s">
        <v>189</v>
      </c>
      <c r="AU652" s="19" t="s">
        <v>80</v>
      </c>
    </row>
    <row r="653" s="2" customFormat="1" ht="24.15" customHeight="1">
      <c r="A653" s="40"/>
      <c r="B653" s="41"/>
      <c r="C653" s="215" t="s">
        <v>3146</v>
      </c>
      <c r="D653" s="215" t="s">
        <v>182</v>
      </c>
      <c r="E653" s="216" t="s">
        <v>7968</v>
      </c>
      <c r="F653" s="217" t="s">
        <v>7969</v>
      </c>
      <c r="G653" s="218" t="s">
        <v>387</v>
      </c>
      <c r="H653" s="219">
        <v>2</v>
      </c>
      <c r="I653" s="220"/>
      <c r="J653" s="221">
        <f>ROUND(I653*H653,2)</f>
        <v>0</v>
      </c>
      <c r="K653" s="217" t="s">
        <v>19</v>
      </c>
      <c r="L653" s="46"/>
      <c r="M653" s="222" t="s">
        <v>19</v>
      </c>
      <c r="N653" s="223" t="s">
        <v>43</v>
      </c>
      <c r="O653" s="86"/>
      <c r="P653" s="224">
        <f>O653*H653</f>
        <v>0</v>
      </c>
      <c r="Q653" s="224">
        <v>0</v>
      </c>
      <c r="R653" s="224">
        <f>Q653*H653</f>
        <v>0</v>
      </c>
      <c r="S653" s="224">
        <v>0</v>
      </c>
      <c r="T653" s="225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26" t="s">
        <v>286</v>
      </c>
      <c r="AT653" s="226" t="s">
        <v>182</v>
      </c>
      <c r="AU653" s="226" t="s">
        <v>80</v>
      </c>
      <c r="AY653" s="19" t="s">
        <v>180</v>
      </c>
      <c r="BE653" s="227">
        <f>IF(N653="základní",J653,0)</f>
        <v>0</v>
      </c>
      <c r="BF653" s="227">
        <f>IF(N653="snížená",J653,0)</f>
        <v>0</v>
      </c>
      <c r="BG653" s="227">
        <f>IF(N653="zákl. přenesená",J653,0)</f>
        <v>0</v>
      </c>
      <c r="BH653" s="227">
        <f>IF(N653="sníž. přenesená",J653,0)</f>
        <v>0</v>
      </c>
      <c r="BI653" s="227">
        <f>IF(N653="nulová",J653,0)</f>
        <v>0</v>
      </c>
      <c r="BJ653" s="19" t="s">
        <v>80</v>
      </c>
      <c r="BK653" s="227">
        <f>ROUND(I653*H653,2)</f>
        <v>0</v>
      </c>
      <c r="BL653" s="19" t="s">
        <v>286</v>
      </c>
      <c r="BM653" s="226" t="s">
        <v>7970</v>
      </c>
    </row>
    <row r="654" s="2" customFormat="1">
      <c r="A654" s="40"/>
      <c r="B654" s="41"/>
      <c r="C654" s="42"/>
      <c r="D654" s="228" t="s">
        <v>189</v>
      </c>
      <c r="E654" s="42"/>
      <c r="F654" s="229" t="s">
        <v>7969</v>
      </c>
      <c r="G654" s="42"/>
      <c r="H654" s="42"/>
      <c r="I654" s="230"/>
      <c r="J654" s="42"/>
      <c r="K654" s="42"/>
      <c r="L654" s="46"/>
      <c r="M654" s="231"/>
      <c r="N654" s="232"/>
      <c r="O654" s="86"/>
      <c r="P654" s="86"/>
      <c r="Q654" s="86"/>
      <c r="R654" s="86"/>
      <c r="S654" s="86"/>
      <c r="T654" s="87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T654" s="19" t="s">
        <v>189</v>
      </c>
      <c r="AU654" s="19" t="s">
        <v>80</v>
      </c>
    </row>
    <row r="655" s="2" customFormat="1" ht="24.15" customHeight="1">
      <c r="A655" s="40"/>
      <c r="B655" s="41"/>
      <c r="C655" s="215" t="s">
        <v>3152</v>
      </c>
      <c r="D655" s="215" t="s">
        <v>182</v>
      </c>
      <c r="E655" s="216" t="s">
        <v>7535</v>
      </c>
      <c r="F655" s="217" t="s">
        <v>7536</v>
      </c>
      <c r="G655" s="218" t="s">
        <v>387</v>
      </c>
      <c r="H655" s="219">
        <v>3</v>
      </c>
      <c r="I655" s="220"/>
      <c r="J655" s="221">
        <f>ROUND(I655*H655,2)</f>
        <v>0</v>
      </c>
      <c r="K655" s="217" t="s">
        <v>19</v>
      </c>
      <c r="L655" s="46"/>
      <c r="M655" s="222" t="s">
        <v>19</v>
      </c>
      <c r="N655" s="223" t="s">
        <v>43</v>
      </c>
      <c r="O655" s="86"/>
      <c r="P655" s="224">
        <f>O655*H655</f>
        <v>0</v>
      </c>
      <c r="Q655" s="224">
        <v>0</v>
      </c>
      <c r="R655" s="224">
        <f>Q655*H655</f>
        <v>0</v>
      </c>
      <c r="S655" s="224">
        <v>0</v>
      </c>
      <c r="T655" s="225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6" t="s">
        <v>286</v>
      </c>
      <c r="AT655" s="226" t="s">
        <v>182</v>
      </c>
      <c r="AU655" s="226" t="s">
        <v>80</v>
      </c>
      <c r="AY655" s="19" t="s">
        <v>180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19" t="s">
        <v>80</v>
      </c>
      <c r="BK655" s="227">
        <f>ROUND(I655*H655,2)</f>
        <v>0</v>
      </c>
      <c r="BL655" s="19" t="s">
        <v>286</v>
      </c>
      <c r="BM655" s="226" t="s">
        <v>7971</v>
      </c>
    </row>
    <row r="656" s="2" customFormat="1">
      <c r="A656" s="40"/>
      <c r="B656" s="41"/>
      <c r="C656" s="42"/>
      <c r="D656" s="228" t="s">
        <v>189</v>
      </c>
      <c r="E656" s="42"/>
      <c r="F656" s="229" t="s">
        <v>7536</v>
      </c>
      <c r="G656" s="42"/>
      <c r="H656" s="42"/>
      <c r="I656" s="230"/>
      <c r="J656" s="42"/>
      <c r="K656" s="42"/>
      <c r="L656" s="46"/>
      <c r="M656" s="231"/>
      <c r="N656" s="232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189</v>
      </c>
      <c r="AU656" s="19" t="s">
        <v>80</v>
      </c>
    </row>
    <row r="657" s="2" customFormat="1" ht="16.5" customHeight="1">
      <c r="A657" s="40"/>
      <c r="B657" s="41"/>
      <c r="C657" s="215" t="s">
        <v>3158</v>
      </c>
      <c r="D657" s="215" t="s">
        <v>182</v>
      </c>
      <c r="E657" s="216" t="s">
        <v>7538</v>
      </c>
      <c r="F657" s="217" t="s">
        <v>7539</v>
      </c>
      <c r="G657" s="218" t="s">
        <v>387</v>
      </c>
      <c r="H657" s="219">
        <v>2</v>
      </c>
      <c r="I657" s="220"/>
      <c r="J657" s="221">
        <f>ROUND(I657*H657,2)</f>
        <v>0</v>
      </c>
      <c r="K657" s="217" t="s">
        <v>19</v>
      </c>
      <c r="L657" s="46"/>
      <c r="M657" s="222" t="s">
        <v>19</v>
      </c>
      <c r="N657" s="223" t="s">
        <v>43</v>
      </c>
      <c r="O657" s="86"/>
      <c r="P657" s="224">
        <f>O657*H657</f>
        <v>0</v>
      </c>
      <c r="Q657" s="224">
        <v>0</v>
      </c>
      <c r="R657" s="224">
        <f>Q657*H657</f>
        <v>0</v>
      </c>
      <c r="S657" s="224">
        <v>0</v>
      </c>
      <c r="T657" s="225">
        <f>S657*H657</f>
        <v>0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26" t="s">
        <v>286</v>
      </c>
      <c r="AT657" s="226" t="s">
        <v>182</v>
      </c>
      <c r="AU657" s="226" t="s">
        <v>80</v>
      </c>
      <c r="AY657" s="19" t="s">
        <v>180</v>
      </c>
      <c r="BE657" s="227">
        <f>IF(N657="základní",J657,0)</f>
        <v>0</v>
      </c>
      <c r="BF657" s="227">
        <f>IF(N657="snížená",J657,0)</f>
        <v>0</v>
      </c>
      <c r="BG657" s="227">
        <f>IF(N657="zákl. přenesená",J657,0)</f>
        <v>0</v>
      </c>
      <c r="BH657" s="227">
        <f>IF(N657="sníž. přenesená",J657,0)</f>
        <v>0</v>
      </c>
      <c r="BI657" s="227">
        <f>IF(N657="nulová",J657,0)</f>
        <v>0</v>
      </c>
      <c r="BJ657" s="19" t="s">
        <v>80</v>
      </c>
      <c r="BK657" s="227">
        <f>ROUND(I657*H657,2)</f>
        <v>0</v>
      </c>
      <c r="BL657" s="19" t="s">
        <v>286</v>
      </c>
      <c r="BM657" s="226" t="s">
        <v>7972</v>
      </c>
    </row>
    <row r="658" s="2" customFormat="1">
      <c r="A658" s="40"/>
      <c r="B658" s="41"/>
      <c r="C658" s="42"/>
      <c r="D658" s="228" t="s">
        <v>189</v>
      </c>
      <c r="E658" s="42"/>
      <c r="F658" s="229" t="s">
        <v>7539</v>
      </c>
      <c r="G658" s="42"/>
      <c r="H658" s="42"/>
      <c r="I658" s="230"/>
      <c r="J658" s="42"/>
      <c r="K658" s="42"/>
      <c r="L658" s="46"/>
      <c r="M658" s="231"/>
      <c r="N658" s="232"/>
      <c r="O658" s="86"/>
      <c r="P658" s="86"/>
      <c r="Q658" s="86"/>
      <c r="R658" s="86"/>
      <c r="S658" s="86"/>
      <c r="T658" s="87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189</v>
      </c>
      <c r="AU658" s="19" t="s">
        <v>80</v>
      </c>
    </row>
    <row r="659" s="2" customFormat="1" ht="21.75" customHeight="1">
      <c r="A659" s="40"/>
      <c r="B659" s="41"/>
      <c r="C659" s="215" t="s">
        <v>3168</v>
      </c>
      <c r="D659" s="215" t="s">
        <v>182</v>
      </c>
      <c r="E659" s="216" t="s">
        <v>7613</v>
      </c>
      <c r="F659" s="217" t="s">
        <v>7614</v>
      </c>
      <c r="G659" s="218" t="s">
        <v>5709</v>
      </c>
      <c r="H659" s="219">
        <v>8</v>
      </c>
      <c r="I659" s="220"/>
      <c r="J659" s="221">
        <f>ROUND(I659*H659,2)</f>
        <v>0</v>
      </c>
      <c r="K659" s="217" t="s">
        <v>19</v>
      </c>
      <c r="L659" s="46"/>
      <c r="M659" s="222" t="s">
        <v>19</v>
      </c>
      <c r="N659" s="223" t="s">
        <v>43</v>
      </c>
      <c r="O659" s="86"/>
      <c r="P659" s="224">
        <f>O659*H659</f>
        <v>0</v>
      </c>
      <c r="Q659" s="224">
        <v>0</v>
      </c>
      <c r="R659" s="224">
        <f>Q659*H659</f>
        <v>0</v>
      </c>
      <c r="S659" s="224">
        <v>0</v>
      </c>
      <c r="T659" s="225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26" t="s">
        <v>286</v>
      </c>
      <c r="AT659" s="226" t="s">
        <v>182</v>
      </c>
      <c r="AU659" s="226" t="s">
        <v>80</v>
      </c>
      <c r="AY659" s="19" t="s">
        <v>180</v>
      </c>
      <c r="BE659" s="227">
        <f>IF(N659="základní",J659,0)</f>
        <v>0</v>
      </c>
      <c r="BF659" s="227">
        <f>IF(N659="snížená",J659,0)</f>
        <v>0</v>
      </c>
      <c r="BG659" s="227">
        <f>IF(N659="zákl. přenesená",J659,0)</f>
        <v>0</v>
      </c>
      <c r="BH659" s="227">
        <f>IF(N659="sníž. přenesená",J659,0)</f>
        <v>0</v>
      </c>
      <c r="BI659" s="227">
        <f>IF(N659="nulová",J659,0)</f>
        <v>0</v>
      </c>
      <c r="BJ659" s="19" t="s">
        <v>80</v>
      </c>
      <c r="BK659" s="227">
        <f>ROUND(I659*H659,2)</f>
        <v>0</v>
      </c>
      <c r="BL659" s="19" t="s">
        <v>286</v>
      </c>
      <c r="BM659" s="226" t="s">
        <v>7973</v>
      </c>
    </row>
    <row r="660" s="2" customFormat="1">
      <c r="A660" s="40"/>
      <c r="B660" s="41"/>
      <c r="C660" s="42"/>
      <c r="D660" s="228" t="s">
        <v>189</v>
      </c>
      <c r="E660" s="42"/>
      <c r="F660" s="229" t="s">
        <v>7614</v>
      </c>
      <c r="G660" s="42"/>
      <c r="H660" s="42"/>
      <c r="I660" s="230"/>
      <c r="J660" s="42"/>
      <c r="K660" s="42"/>
      <c r="L660" s="46"/>
      <c r="M660" s="231"/>
      <c r="N660" s="232"/>
      <c r="O660" s="86"/>
      <c r="P660" s="86"/>
      <c r="Q660" s="86"/>
      <c r="R660" s="86"/>
      <c r="S660" s="86"/>
      <c r="T660" s="87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T660" s="19" t="s">
        <v>189</v>
      </c>
      <c r="AU660" s="19" t="s">
        <v>80</v>
      </c>
    </row>
    <row r="661" s="2" customFormat="1" ht="16.5" customHeight="1">
      <c r="A661" s="40"/>
      <c r="B661" s="41"/>
      <c r="C661" s="215" t="s">
        <v>3207</v>
      </c>
      <c r="D661" s="215" t="s">
        <v>182</v>
      </c>
      <c r="E661" s="216" t="s">
        <v>7541</v>
      </c>
      <c r="F661" s="217" t="s">
        <v>7542</v>
      </c>
      <c r="G661" s="218" t="s">
        <v>5709</v>
      </c>
      <c r="H661" s="219">
        <v>10</v>
      </c>
      <c r="I661" s="220"/>
      <c r="J661" s="221">
        <f>ROUND(I661*H661,2)</f>
        <v>0</v>
      </c>
      <c r="K661" s="217" t="s">
        <v>19</v>
      </c>
      <c r="L661" s="46"/>
      <c r="M661" s="222" t="s">
        <v>19</v>
      </c>
      <c r="N661" s="223" t="s">
        <v>43</v>
      </c>
      <c r="O661" s="86"/>
      <c r="P661" s="224">
        <f>O661*H661</f>
        <v>0</v>
      </c>
      <c r="Q661" s="224">
        <v>0</v>
      </c>
      <c r="R661" s="224">
        <f>Q661*H661</f>
        <v>0</v>
      </c>
      <c r="S661" s="224">
        <v>0</v>
      </c>
      <c r="T661" s="225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26" t="s">
        <v>286</v>
      </c>
      <c r="AT661" s="226" t="s">
        <v>182</v>
      </c>
      <c r="AU661" s="226" t="s">
        <v>80</v>
      </c>
      <c r="AY661" s="19" t="s">
        <v>180</v>
      </c>
      <c r="BE661" s="227">
        <f>IF(N661="základní",J661,0)</f>
        <v>0</v>
      </c>
      <c r="BF661" s="227">
        <f>IF(N661="snížená",J661,0)</f>
        <v>0</v>
      </c>
      <c r="BG661" s="227">
        <f>IF(N661="zákl. přenesená",J661,0)</f>
        <v>0</v>
      </c>
      <c r="BH661" s="227">
        <f>IF(N661="sníž. přenesená",J661,0)</f>
        <v>0</v>
      </c>
      <c r="BI661" s="227">
        <f>IF(N661="nulová",J661,0)</f>
        <v>0</v>
      </c>
      <c r="BJ661" s="19" t="s">
        <v>80</v>
      </c>
      <c r="BK661" s="227">
        <f>ROUND(I661*H661,2)</f>
        <v>0</v>
      </c>
      <c r="BL661" s="19" t="s">
        <v>286</v>
      </c>
      <c r="BM661" s="226" t="s">
        <v>7974</v>
      </c>
    </row>
    <row r="662" s="2" customFormat="1">
      <c r="A662" s="40"/>
      <c r="B662" s="41"/>
      <c r="C662" s="42"/>
      <c r="D662" s="228" t="s">
        <v>189</v>
      </c>
      <c r="E662" s="42"/>
      <c r="F662" s="229" t="s">
        <v>7544</v>
      </c>
      <c r="G662" s="42"/>
      <c r="H662" s="42"/>
      <c r="I662" s="230"/>
      <c r="J662" s="42"/>
      <c r="K662" s="42"/>
      <c r="L662" s="46"/>
      <c r="M662" s="231"/>
      <c r="N662" s="232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189</v>
      </c>
      <c r="AU662" s="19" t="s">
        <v>80</v>
      </c>
    </row>
    <row r="663" s="2" customFormat="1" ht="16.5" customHeight="1">
      <c r="A663" s="40"/>
      <c r="B663" s="41"/>
      <c r="C663" s="215" t="s">
        <v>3222</v>
      </c>
      <c r="D663" s="215" t="s">
        <v>182</v>
      </c>
      <c r="E663" s="216" t="s">
        <v>7616</v>
      </c>
      <c r="F663" s="217" t="s">
        <v>7617</v>
      </c>
      <c r="G663" s="218" t="s">
        <v>5709</v>
      </c>
      <c r="H663" s="219">
        <v>51</v>
      </c>
      <c r="I663" s="220"/>
      <c r="J663" s="221">
        <f>ROUND(I663*H663,2)</f>
        <v>0</v>
      </c>
      <c r="K663" s="217" t="s">
        <v>19</v>
      </c>
      <c r="L663" s="46"/>
      <c r="M663" s="222" t="s">
        <v>19</v>
      </c>
      <c r="N663" s="223" t="s">
        <v>43</v>
      </c>
      <c r="O663" s="86"/>
      <c r="P663" s="224">
        <f>O663*H663</f>
        <v>0</v>
      </c>
      <c r="Q663" s="224">
        <v>0</v>
      </c>
      <c r="R663" s="224">
        <f>Q663*H663</f>
        <v>0</v>
      </c>
      <c r="S663" s="224">
        <v>0</v>
      </c>
      <c r="T663" s="225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26" t="s">
        <v>286</v>
      </c>
      <c r="AT663" s="226" t="s">
        <v>182</v>
      </c>
      <c r="AU663" s="226" t="s">
        <v>80</v>
      </c>
      <c r="AY663" s="19" t="s">
        <v>180</v>
      </c>
      <c r="BE663" s="227">
        <f>IF(N663="základní",J663,0)</f>
        <v>0</v>
      </c>
      <c r="BF663" s="227">
        <f>IF(N663="snížená",J663,0)</f>
        <v>0</v>
      </c>
      <c r="BG663" s="227">
        <f>IF(N663="zákl. přenesená",J663,0)</f>
        <v>0</v>
      </c>
      <c r="BH663" s="227">
        <f>IF(N663="sníž. přenesená",J663,0)</f>
        <v>0</v>
      </c>
      <c r="BI663" s="227">
        <f>IF(N663="nulová",J663,0)</f>
        <v>0</v>
      </c>
      <c r="BJ663" s="19" t="s">
        <v>80</v>
      </c>
      <c r="BK663" s="227">
        <f>ROUND(I663*H663,2)</f>
        <v>0</v>
      </c>
      <c r="BL663" s="19" t="s">
        <v>286</v>
      </c>
      <c r="BM663" s="226" t="s">
        <v>7975</v>
      </c>
    </row>
    <row r="664" s="2" customFormat="1">
      <c r="A664" s="40"/>
      <c r="B664" s="41"/>
      <c r="C664" s="42"/>
      <c r="D664" s="228" t="s">
        <v>189</v>
      </c>
      <c r="E664" s="42"/>
      <c r="F664" s="229" t="s">
        <v>7617</v>
      </c>
      <c r="G664" s="42"/>
      <c r="H664" s="42"/>
      <c r="I664" s="230"/>
      <c r="J664" s="42"/>
      <c r="K664" s="42"/>
      <c r="L664" s="46"/>
      <c r="M664" s="231"/>
      <c r="N664" s="232"/>
      <c r="O664" s="86"/>
      <c r="P664" s="86"/>
      <c r="Q664" s="86"/>
      <c r="R664" s="86"/>
      <c r="S664" s="86"/>
      <c r="T664" s="87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T664" s="19" t="s">
        <v>189</v>
      </c>
      <c r="AU664" s="19" t="s">
        <v>80</v>
      </c>
    </row>
    <row r="665" s="2" customFormat="1" ht="16.5" customHeight="1">
      <c r="A665" s="40"/>
      <c r="B665" s="41"/>
      <c r="C665" s="215" t="s">
        <v>3245</v>
      </c>
      <c r="D665" s="215" t="s">
        <v>182</v>
      </c>
      <c r="E665" s="216" t="s">
        <v>7976</v>
      </c>
      <c r="F665" s="217" t="s">
        <v>7478</v>
      </c>
      <c r="G665" s="218" t="s">
        <v>3685</v>
      </c>
      <c r="H665" s="219">
        <v>1</v>
      </c>
      <c r="I665" s="220"/>
      <c r="J665" s="221">
        <f>ROUND(I665*H665,2)</f>
        <v>0</v>
      </c>
      <c r="K665" s="217" t="s">
        <v>19</v>
      </c>
      <c r="L665" s="46"/>
      <c r="M665" s="222" t="s">
        <v>19</v>
      </c>
      <c r="N665" s="223" t="s">
        <v>43</v>
      </c>
      <c r="O665" s="86"/>
      <c r="P665" s="224">
        <f>O665*H665</f>
        <v>0</v>
      </c>
      <c r="Q665" s="224">
        <v>0</v>
      </c>
      <c r="R665" s="224">
        <f>Q665*H665</f>
        <v>0</v>
      </c>
      <c r="S665" s="224">
        <v>0</v>
      </c>
      <c r="T665" s="225">
        <f>S665*H665</f>
        <v>0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26" t="s">
        <v>286</v>
      </c>
      <c r="AT665" s="226" t="s">
        <v>182</v>
      </c>
      <c r="AU665" s="226" t="s">
        <v>80</v>
      </c>
      <c r="AY665" s="19" t="s">
        <v>180</v>
      </c>
      <c r="BE665" s="227">
        <f>IF(N665="základní",J665,0)</f>
        <v>0</v>
      </c>
      <c r="BF665" s="227">
        <f>IF(N665="snížená",J665,0)</f>
        <v>0</v>
      </c>
      <c r="BG665" s="227">
        <f>IF(N665="zákl. přenesená",J665,0)</f>
        <v>0</v>
      </c>
      <c r="BH665" s="227">
        <f>IF(N665="sníž. přenesená",J665,0)</f>
        <v>0</v>
      </c>
      <c r="BI665" s="227">
        <f>IF(N665="nulová",J665,0)</f>
        <v>0</v>
      </c>
      <c r="BJ665" s="19" t="s">
        <v>80</v>
      </c>
      <c r="BK665" s="227">
        <f>ROUND(I665*H665,2)</f>
        <v>0</v>
      </c>
      <c r="BL665" s="19" t="s">
        <v>286</v>
      </c>
      <c r="BM665" s="226" t="s">
        <v>7977</v>
      </c>
    </row>
    <row r="666" s="2" customFormat="1">
      <c r="A666" s="40"/>
      <c r="B666" s="41"/>
      <c r="C666" s="42"/>
      <c r="D666" s="228" t="s">
        <v>189</v>
      </c>
      <c r="E666" s="42"/>
      <c r="F666" s="229" t="s">
        <v>7478</v>
      </c>
      <c r="G666" s="42"/>
      <c r="H666" s="42"/>
      <c r="I666" s="230"/>
      <c r="J666" s="42"/>
      <c r="K666" s="42"/>
      <c r="L666" s="46"/>
      <c r="M666" s="231"/>
      <c r="N666" s="232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189</v>
      </c>
      <c r="AU666" s="19" t="s">
        <v>80</v>
      </c>
    </row>
    <row r="667" s="2" customFormat="1">
      <c r="A667" s="40"/>
      <c r="B667" s="41"/>
      <c r="C667" s="42"/>
      <c r="D667" s="228" t="s">
        <v>3143</v>
      </c>
      <c r="E667" s="42"/>
      <c r="F667" s="292" t="s">
        <v>7551</v>
      </c>
      <c r="G667" s="42"/>
      <c r="H667" s="42"/>
      <c r="I667" s="230"/>
      <c r="J667" s="42"/>
      <c r="K667" s="42"/>
      <c r="L667" s="46"/>
      <c r="M667" s="231"/>
      <c r="N667" s="232"/>
      <c r="O667" s="86"/>
      <c r="P667" s="86"/>
      <c r="Q667" s="86"/>
      <c r="R667" s="86"/>
      <c r="S667" s="86"/>
      <c r="T667" s="87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T667" s="19" t="s">
        <v>3143</v>
      </c>
      <c r="AU667" s="19" t="s">
        <v>80</v>
      </c>
    </row>
    <row r="668" s="2" customFormat="1" ht="21.75" customHeight="1">
      <c r="A668" s="40"/>
      <c r="B668" s="41"/>
      <c r="C668" s="215" t="s">
        <v>3251</v>
      </c>
      <c r="D668" s="215" t="s">
        <v>182</v>
      </c>
      <c r="E668" s="216" t="s">
        <v>7504</v>
      </c>
      <c r="F668" s="217" t="s">
        <v>7505</v>
      </c>
      <c r="G668" s="218" t="s">
        <v>185</v>
      </c>
      <c r="H668" s="219">
        <v>16</v>
      </c>
      <c r="I668" s="220"/>
      <c r="J668" s="221">
        <f>ROUND(I668*H668,2)</f>
        <v>0</v>
      </c>
      <c r="K668" s="217" t="s">
        <v>19</v>
      </c>
      <c r="L668" s="46"/>
      <c r="M668" s="222" t="s">
        <v>19</v>
      </c>
      <c r="N668" s="223" t="s">
        <v>43</v>
      </c>
      <c r="O668" s="86"/>
      <c r="P668" s="224">
        <f>O668*H668</f>
        <v>0</v>
      </c>
      <c r="Q668" s="224">
        <v>0</v>
      </c>
      <c r="R668" s="224">
        <f>Q668*H668</f>
        <v>0</v>
      </c>
      <c r="S668" s="224">
        <v>0</v>
      </c>
      <c r="T668" s="225">
        <f>S668*H668</f>
        <v>0</v>
      </c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R668" s="226" t="s">
        <v>286</v>
      </c>
      <c r="AT668" s="226" t="s">
        <v>182</v>
      </c>
      <c r="AU668" s="226" t="s">
        <v>80</v>
      </c>
      <c r="AY668" s="19" t="s">
        <v>180</v>
      </c>
      <c r="BE668" s="227">
        <f>IF(N668="základní",J668,0)</f>
        <v>0</v>
      </c>
      <c r="BF668" s="227">
        <f>IF(N668="snížená",J668,0)</f>
        <v>0</v>
      </c>
      <c r="BG668" s="227">
        <f>IF(N668="zákl. přenesená",J668,0)</f>
        <v>0</v>
      </c>
      <c r="BH668" s="227">
        <f>IF(N668="sníž. přenesená",J668,0)</f>
        <v>0</v>
      </c>
      <c r="BI668" s="227">
        <f>IF(N668="nulová",J668,0)</f>
        <v>0</v>
      </c>
      <c r="BJ668" s="19" t="s">
        <v>80</v>
      </c>
      <c r="BK668" s="227">
        <f>ROUND(I668*H668,2)</f>
        <v>0</v>
      </c>
      <c r="BL668" s="19" t="s">
        <v>286</v>
      </c>
      <c r="BM668" s="226" t="s">
        <v>7978</v>
      </c>
    </row>
    <row r="669" s="2" customFormat="1">
      <c r="A669" s="40"/>
      <c r="B669" s="41"/>
      <c r="C669" s="42"/>
      <c r="D669" s="228" t="s">
        <v>189</v>
      </c>
      <c r="E669" s="42"/>
      <c r="F669" s="229" t="s">
        <v>7505</v>
      </c>
      <c r="G669" s="42"/>
      <c r="H669" s="42"/>
      <c r="I669" s="230"/>
      <c r="J669" s="42"/>
      <c r="K669" s="42"/>
      <c r="L669" s="46"/>
      <c r="M669" s="231"/>
      <c r="N669" s="232"/>
      <c r="O669" s="86"/>
      <c r="P669" s="86"/>
      <c r="Q669" s="86"/>
      <c r="R669" s="86"/>
      <c r="S669" s="86"/>
      <c r="T669" s="87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T669" s="19" t="s">
        <v>189</v>
      </c>
      <c r="AU669" s="19" t="s">
        <v>80</v>
      </c>
    </row>
    <row r="670" s="12" customFormat="1" ht="25.92" customHeight="1">
      <c r="A670" s="12"/>
      <c r="B670" s="199"/>
      <c r="C670" s="200"/>
      <c r="D670" s="201" t="s">
        <v>71</v>
      </c>
      <c r="E670" s="202" t="s">
        <v>6645</v>
      </c>
      <c r="F670" s="202" t="s">
        <v>7979</v>
      </c>
      <c r="G670" s="200"/>
      <c r="H670" s="200"/>
      <c r="I670" s="203"/>
      <c r="J670" s="204">
        <f>BK670</f>
        <v>0</v>
      </c>
      <c r="K670" s="200"/>
      <c r="L670" s="205"/>
      <c r="M670" s="206"/>
      <c r="N670" s="207"/>
      <c r="O670" s="207"/>
      <c r="P670" s="208">
        <f>SUM(P671:P705)</f>
        <v>0</v>
      </c>
      <c r="Q670" s="207"/>
      <c r="R670" s="208">
        <f>SUM(R671:R705)</f>
        <v>0</v>
      </c>
      <c r="S670" s="207"/>
      <c r="T670" s="209">
        <f>SUM(T671:T705)</f>
        <v>0</v>
      </c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R670" s="210" t="s">
        <v>80</v>
      </c>
      <c r="AT670" s="211" t="s">
        <v>71</v>
      </c>
      <c r="AU670" s="211" t="s">
        <v>72</v>
      </c>
      <c r="AY670" s="210" t="s">
        <v>180</v>
      </c>
      <c r="BK670" s="212">
        <f>SUM(BK671:BK705)</f>
        <v>0</v>
      </c>
    </row>
    <row r="671" s="2" customFormat="1" ht="21.75" customHeight="1">
      <c r="A671" s="40"/>
      <c r="B671" s="41"/>
      <c r="C671" s="215" t="s">
        <v>3260</v>
      </c>
      <c r="D671" s="215" t="s">
        <v>182</v>
      </c>
      <c r="E671" s="216" t="s">
        <v>7523</v>
      </c>
      <c r="F671" s="217" t="s">
        <v>7524</v>
      </c>
      <c r="G671" s="218" t="s">
        <v>5709</v>
      </c>
      <c r="H671" s="219">
        <v>18</v>
      </c>
      <c r="I671" s="220"/>
      <c r="J671" s="221">
        <f>ROUND(I671*H671,2)</f>
        <v>0</v>
      </c>
      <c r="K671" s="217" t="s">
        <v>19</v>
      </c>
      <c r="L671" s="46"/>
      <c r="M671" s="222" t="s">
        <v>19</v>
      </c>
      <c r="N671" s="223" t="s">
        <v>43</v>
      </c>
      <c r="O671" s="86"/>
      <c r="P671" s="224">
        <f>O671*H671</f>
        <v>0</v>
      </c>
      <c r="Q671" s="224">
        <v>0</v>
      </c>
      <c r="R671" s="224">
        <f>Q671*H671</f>
        <v>0</v>
      </c>
      <c r="S671" s="224">
        <v>0</v>
      </c>
      <c r="T671" s="225">
        <f>S671*H671</f>
        <v>0</v>
      </c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R671" s="226" t="s">
        <v>286</v>
      </c>
      <c r="AT671" s="226" t="s">
        <v>182</v>
      </c>
      <c r="AU671" s="226" t="s">
        <v>80</v>
      </c>
      <c r="AY671" s="19" t="s">
        <v>180</v>
      </c>
      <c r="BE671" s="227">
        <f>IF(N671="základní",J671,0)</f>
        <v>0</v>
      </c>
      <c r="BF671" s="227">
        <f>IF(N671="snížená",J671,0)</f>
        <v>0</v>
      </c>
      <c r="BG671" s="227">
        <f>IF(N671="zákl. přenesená",J671,0)</f>
        <v>0</v>
      </c>
      <c r="BH671" s="227">
        <f>IF(N671="sníž. přenesená",J671,0)</f>
        <v>0</v>
      </c>
      <c r="BI671" s="227">
        <f>IF(N671="nulová",J671,0)</f>
        <v>0</v>
      </c>
      <c r="BJ671" s="19" t="s">
        <v>80</v>
      </c>
      <c r="BK671" s="227">
        <f>ROUND(I671*H671,2)</f>
        <v>0</v>
      </c>
      <c r="BL671" s="19" t="s">
        <v>286</v>
      </c>
      <c r="BM671" s="226" t="s">
        <v>7980</v>
      </c>
    </row>
    <row r="672" s="2" customFormat="1">
      <c r="A672" s="40"/>
      <c r="B672" s="41"/>
      <c r="C672" s="42"/>
      <c r="D672" s="228" t="s">
        <v>189</v>
      </c>
      <c r="E672" s="42"/>
      <c r="F672" s="229" t="s">
        <v>7524</v>
      </c>
      <c r="G672" s="42"/>
      <c r="H672" s="42"/>
      <c r="I672" s="230"/>
      <c r="J672" s="42"/>
      <c r="K672" s="42"/>
      <c r="L672" s="46"/>
      <c r="M672" s="231"/>
      <c r="N672" s="232"/>
      <c r="O672" s="86"/>
      <c r="P672" s="86"/>
      <c r="Q672" s="86"/>
      <c r="R672" s="86"/>
      <c r="S672" s="86"/>
      <c r="T672" s="87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T672" s="19" t="s">
        <v>189</v>
      </c>
      <c r="AU672" s="19" t="s">
        <v>80</v>
      </c>
    </row>
    <row r="673" s="2" customFormat="1" ht="16.5" customHeight="1">
      <c r="A673" s="40"/>
      <c r="B673" s="41"/>
      <c r="C673" s="215" t="s">
        <v>3265</v>
      </c>
      <c r="D673" s="215" t="s">
        <v>182</v>
      </c>
      <c r="E673" s="216" t="s">
        <v>7554</v>
      </c>
      <c r="F673" s="217" t="s">
        <v>7555</v>
      </c>
      <c r="G673" s="218" t="s">
        <v>185</v>
      </c>
      <c r="H673" s="219">
        <v>3</v>
      </c>
      <c r="I673" s="220"/>
      <c r="J673" s="221">
        <f>ROUND(I673*H673,2)</f>
        <v>0</v>
      </c>
      <c r="K673" s="217" t="s">
        <v>19</v>
      </c>
      <c r="L673" s="46"/>
      <c r="M673" s="222" t="s">
        <v>19</v>
      </c>
      <c r="N673" s="223" t="s">
        <v>43</v>
      </c>
      <c r="O673" s="86"/>
      <c r="P673" s="224">
        <f>O673*H673</f>
        <v>0</v>
      </c>
      <c r="Q673" s="224">
        <v>0</v>
      </c>
      <c r="R673" s="224">
        <f>Q673*H673</f>
        <v>0</v>
      </c>
      <c r="S673" s="224">
        <v>0</v>
      </c>
      <c r="T673" s="225">
        <f>S673*H673</f>
        <v>0</v>
      </c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R673" s="226" t="s">
        <v>286</v>
      </c>
      <c r="AT673" s="226" t="s">
        <v>182</v>
      </c>
      <c r="AU673" s="226" t="s">
        <v>80</v>
      </c>
      <c r="AY673" s="19" t="s">
        <v>180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19" t="s">
        <v>80</v>
      </c>
      <c r="BK673" s="227">
        <f>ROUND(I673*H673,2)</f>
        <v>0</v>
      </c>
      <c r="BL673" s="19" t="s">
        <v>286</v>
      </c>
      <c r="BM673" s="226" t="s">
        <v>7981</v>
      </c>
    </row>
    <row r="674" s="2" customFormat="1">
      <c r="A674" s="40"/>
      <c r="B674" s="41"/>
      <c r="C674" s="42"/>
      <c r="D674" s="228" t="s">
        <v>189</v>
      </c>
      <c r="E674" s="42"/>
      <c r="F674" s="229" t="s">
        <v>7555</v>
      </c>
      <c r="G674" s="42"/>
      <c r="H674" s="42"/>
      <c r="I674" s="230"/>
      <c r="J674" s="42"/>
      <c r="K674" s="42"/>
      <c r="L674" s="46"/>
      <c r="M674" s="231"/>
      <c r="N674" s="232"/>
      <c r="O674" s="86"/>
      <c r="P674" s="86"/>
      <c r="Q674" s="86"/>
      <c r="R674" s="86"/>
      <c r="S674" s="86"/>
      <c r="T674" s="87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T674" s="19" t="s">
        <v>189</v>
      </c>
      <c r="AU674" s="19" t="s">
        <v>80</v>
      </c>
    </row>
    <row r="675" s="2" customFormat="1" ht="24.15" customHeight="1">
      <c r="A675" s="40"/>
      <c r="B675" s="41"/>
      <c r="C675" s="215" t="s">
        <v>3273</v>
      </c>
      <c r="D675" s="215" t="s">
        <v>182</v>
      </c>
      <c r="E675" s="216" t="s">
        <v>7557</v>
      </c>
      <c r="F675" s="217" t="s">
        <v>7558</v>
      </c>
      <c r="G675" s="218" t="s">
        <v>387</v>
      </c>
      <c r="H675" s="219">
        <v>1</v>
      </c>
      <c r="I675" s="220"/>
      <c r="J675" s="221">
        <f>ROUND(I675*H675,2)</f>
        <v>0</v>
      </c>
      <c r="K675" s="217" t="s">
        <v>19</v>
      </c>
      <c r="L675" s="46"/>
      <c r="M675" s="222" t="s">
        <v>19</v>
      </c>
      <c r="N675" s="223" t="s">
        <v>43</v>
      </c>
      <c r="O675" s="86"/>
      <c r="P675" s="224">
        <f>O675*H675</f>
        <v>0</v>
      </c>
      <c r="Q675" s="224">
        <v>0</v>
      </c>
      <c r="R675" s="224">
        <f>Q675*H675</f>
        <v>0</v>
      </c>
      <c r="S675" s="224">
        <v>0</v>
      </c>
      <c r="T675" s="225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6" t="s">
        <v>286</v>
      </c>
      <c r="AT675" s="226" t="s">
        <v>182</v>
      </c>
      <c r="AU675" s="226" t="s">
        <v>80</v>
      </c>
      <c r="AY675" s="19" t="s">
        <v>180</v>
      </c>
      <c r="BE675" s="227">
        <f>IF(N675="základní",J675,0)</f>
        <v>0</v>
      </c>
      <c r="BF675" s="227">
        <f>IF(N675="snížená",J675,0)</f>
        <v>0</v>
      </c>
      <c r="BG675" s="227">
        <f>IF(N675="zákl. přenesená",J675,0)</f>
        <v>0</v>
      </c>
      <c r="BH675" s="227">
        <f>IF(N675="sníž. přenesená",J675,0)</f>
        <v>0</v>
      </c>
      <c r="BI675" s="227">
        <f>IF(N675="nulová",J675,0)</f>
        <v>0</v>
      </c>
      <c r="BJ675" s="19" t="s">
        <v>80</v>
      </c>
      <c r="BK675" s="227">
        <f>ROUND(I675*H675,2)</f>
        <v>0</v>
      </c>
      <c r="BL675" s="19" t="s">
        <v>286</v>
      </c>
      <c r="BM675" s="226" t="s">
        <v>7982</v>
      </c>
    </row>
    <row r="676" s="2" customFormat="1">
      <c r="A676" s="40"/>
      <c r="B676" s="41"/>
      <c r="C676" s="42"/>
      <c r="D676" s="228" t="s">
        <v>189</v>
      </c>
      <c r="E676" s="42"/>
      <c r="F676" s="229" t="s">
        <v>7558</v>
      </c>
      <c r="G676" s="42"/>
      <c r="H676" s="42"/>
      <c r="I676" s="230"/>
      <c r="J676" s="42"/>
      <c r="K676" s="42"/>
      <c r="L676" s="46"/>
      <c r="M676" s="231"/>
      <c r="N676" s="232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189</v>
      </c>
      <c r="AU676" s="19" t="s">
        <v>80</v>
      </c>
    </row>
    <row r="677" s="2" customFormat="1" ht="16.5" customHeight="1">
      <c r="A677" s="40"/>
      <c r="B677" s="41"/>
      <c r="C677" s="215" t="s">
        <v>3282</v>
      </c>
      <c r="D677" s="215" t="s">
        <v>182</v>
      </c>
      <c r="E677" s="216" t="s">
        <v>7563</v>
      </c>
      <c r="F677" s="217" t="s">
        <v>7564</v>
      </c>
      <c r="G677" s="218" t="s">
        <v>387</v>
      </c>
      <c r="H677" s="219">
        <v>3</v>
      </c>
      <c r="I677" s="220"/>
      <c r="J677" s="221">
        <f>ROUND(I677*H677,2)</f>
        <v>0</v>
      </c>
      <c r="K677" s="217" t="s">
        <v>19</v>
      </c>
      <c r="L677" s="46"/>
      <c r="M677" s="222" t="s">
        <v>19</v>
      </c>
      <c r="N677" s="223" t="s">
        <v>43</v>
      </c>
      <c r="O677" s="86"/>
      <c r="P677" s="224">
        <f>O677*H677</f>
        <v>0</v>
      </c>
      <c r="Q677" s="224">
        <v>0</v>
      </c>
      <c r="R677" s="224">
        <f>Q677*H677</f>
        <v>0</v>
      </c>
      <c r="S677" s="224">
        <v>0</v>
      </c>
      <c r="T677" s="225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26" t="s">
        <v>286</v>
      </c>
      <c r="AT677" s="226" t="s">
        <v>182</v>
      </c>
      <c r="AU677" s="226" t="s">
        <v>80</v>
      </c>
      <c r="AY677" s="19" t="s">
        <v>180</v>
      </c>
      <c r="BE677" s="227">
        <f>IF(N677="základní",J677,0)</f>
        <v>0</v>
      </c>
      <c r="BF677" s="227">
        <f>IF(N677="snížená",J677,0)</f>
        <v>0</v>
      </c>
      <c r="BG677" s="227">
        <f>IF(N677="zákl. přenesená",J677,0)</f>
        <v>0</v>
      </c>
      <c r="BH677" s="227">
        <f>IF(N677="sníž. přenesená",J677,0)</f>
        <v>0</v>
      </c>
      <c r="BI677" s="227">
        <f>IF(N677="nulová",J677,0)</f>
        <v>0</v>
      </c>
      <c r="BJ677" s="19" t="s">
        <v>80</v>
      </c>
      <c r="BK677" s="227">
        <f>ROUND(I677*H677,2)</f>
        <v>0</v>
      </c>
      <c r="BL677" s="19" t="s">
        <v>286</v>
      </c>
      <c r="BM677" s="226" t="s">
        <v>7983</v>
      </c>
    </row>
    <row r="678" s="2" customFormat="1">
      <c r="A678" s="40"/>
      <c r="B678" s="41"/>
      <c r="C678" s="42"/>
      <c r="D678" s="228" t="s">
        <v>189</v>
      </c>
      <c r="E678" s="42"/>
      <c r="F678" s="229" t="s">
        <v>7564</v>
      </c>
      <c r="G678" s="42"/>
      <c r="H678" s="42"/>
      <c r="I678" s="230"/>
      <c r="J678" s="42"/>
      <c r="K678" s="42"/>
      <c r="L678" s="46"/>
      <c r="M678" s="231"/>
      <c r="N678" s="232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189</v>
      </c>
      <c r="AU678" s="19" t="s">
        <v>80</v>
      </c>
    </row>
    <row r="679" s="2" customFormat="1" ht="16.5" customHeight="1">
      <c r="A679" s="40"/>
      <c r="B679" s="41"/>
      <c r="C679" s="215" t="s">
        <v>3287</v>
      </c>
      <c r="D679" s="215" t="s">
        <v>182</v>
      </c>
      <c r="E679" s="216" t="s">
        <v>7608</v>
      </c>
      <c r="F679" s="217" t="s">
        <v>7609</v>
      </c>
      <c r="G679" s="218" t="s">
        <v>387</v>
      </c>
      <c r="H679" s="219">
        <v>2</v>
      </c>
      <c r="I679" s="220"/>
      <c r="J679" s="221">
        <f>ROUND(I679*H679,2)</f>
        <v>0</v>
      </c>
      <c r="K679" s="217" t="s">
        <v>19</v>
      </c>
      <c r="L679" s="46"/>
      <c r="M679" s="222" t="s">
        <v>19</v>
      </c>
      <c r="N679" s="223" t="s">
        <v>43</v>
      </c>
      <c r="O679" s="86"/>
      <c r="P679" s="224">
        <f>O679*H679</f>
        <v>0</v>
      </c>
      <c r="Q679" s="224">
        <v>0</v>
      </c>
      <c r="R679" s="224">
        <f>Q679*H679</f>
        <v>0</v>
      </c>
      <c r="S679" s="224">
        <v>0</v>
      </c>
      <c r="T679" s="225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26" t="s">
        <v>286</v>
      </c>
      <c r="AT679" s="226" t="s">
        <v>182</v>
      </c>
      <c r="AU679" s="226" t="s">
        <v>80</v>
      </c>
      <c r="AY679" s="19" t="s">
        <v>180</v>
      </c>
      <c r="BE679" s="227">
        <f>IF(N679="základní",J679,0)</f>
        <v>0</v>
      </c>
      <c r="BF679" s="227">
        <f>IF(N679="snížená",J679,0)</f>
        <v>0</v>
      </c>
      <c r="BG679" s="227">
        <f>IF(N679="zákl. přenesená",J679,0)</f>
        <v>0</v>
      </c>
      <c r="BH679" s="227">
        <f>IF(N679="sníž. přenesená",J679,0)</f>
        <v>0</v>
      </c>
      <c r="BI679" s="227">
        <f>IF(N679="nulová",J679,0)</f>
        <v>0</v>
      </c>
      <c r="BJ679" s="19" t="s">
        <v>80</v>
      </c>
      <c r="BK679" s="227">
        <f>ROUND(I679*H679,2)</f>
        <v>0</v>
      </c>
      <c r="BL679" s="19" t="s">
        <v>286</v>
      </c>
      <c r="BM679" s="226" t="s">
        <v>7984</v>
      </c>
    </row>
    <row r="680" s="2" customFormat="1">
      <c r="A680" s="40"/>
      <c r="B680" s="41"/>
      <c r="C680" s="42"/>
      <c r="D680" s="228" t="s">
        <v>189</v>
      </c>
      <c r="E680" s="42"/>
      <c r="F680" s="229" t="s">
        <v>7609</v>
      </c>
      <c r="G680" s="42"/>
      <c r="H680" s="42"/>
      <c r="I680" s="230"/>
      <c r="J680" s="42"/>
      <c r="K680" s="42"/>
      <c r="L680" s="46"/>
      <c r="M680" s="231"/>
      <c r="N680" s="232"/>
      <c r="O680" s="86"/>
      <c r="P680" s="86"/>
      <c r="Q680" s="86"/>
      <c r="R680" s="86"/>
      <c r="S680" s="86"/>
      <c r="T680" s="87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T680" s="19" t="s">
        <v>189</v>
      </c>
      <c r="AU680" s="19" t="s">
        <v>80</v>
      </c>
    </row>
    <row r="681" s="2" customFormat="1" ht="24.15" customHeight="1">
      <c r="A681" s="40"/>
      <c r="B681" s="41"/>
      <c r="C681" s="215" t="s">
        <v>3298</v>
      </c>
      <c r="D681" s="215" t="s">
        <v>182</v>
      </c>
      <c r="E681" s="216" t="s">
        <v>7535</v>
      </c>
      <c r="F681" s="217" t="s">
        <v>7536</v>
      </c>
      <c r="G681" s="218" t="s">
        <v>387</v>
      </c>
      <c r="H681" s="219">
        <v>3</v>
      </c>
      <c r="I681" s="220"/>
      <c r="J681" s="221">
        <f>ROUND(I681*H681,2)</f>
        <v>0</v>
      </c>
      <c r="K681" s="217" t="s">
        <v>19</v>
      </c>
      <c r="L681" s="46"/>
      <c r="M681" s="222" t="s">
        <v>19</v>
      </c>
      <c r="N681" s="223" t="s">
        <v>43</v>
      </c>
      <c r="O681" s="86"/>
      <c r="P681" s="224">
        <f>O681*H681</f>
        <v>0</v>
      </c>
      <c r="Q681" s="224">
        <v>0</v>
      </c>
      <c r="R681" s="224">
        <f>Q681*H681</f>
        <v>0</v>
      </c>
      <c r="S681" s="224">
        <v>0</v>
      </c>
      <c r="T681" s="225">
        <f>S681*H681</f>
        <v>0</v>
      </c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R681" s="226" t="s">
        <v>286</v>
      </c>
      <c r="AT681" s="226" t="s">
        <v>182</v>
      </c>
      <c r="AU681" s="226" t="s">
        <v>80</v>
      </c>
      <c r="AY681" s="19" t="s">
        <v>180</v>
      </c>
      <c r="BE681" s="227">
        <f>IF(N681="základní",J681,0)</f>
        <v>0</v>
      </c>
      <c r="BF681" s="227">
        <f>IF(N681="snížená",J681,0)</f>
        <v>0</v>
      </c>
      <c r="BG681" s="227">
        <f>IF(N681="zákl. přenesená",J681,0)</f>
        <v>0</v>
      </c>
      <c r="BH681" s="227">
        <f>IF(N681="sníž. přenesená",J681,0)</f>
        <v>0</v>
      </c>
      <c r="BI681" s="227">
        <f>IF(N681="nulová",J681,0)</f>
        <v>0</v>
      </c>
      <c r="BJ681" s="19" t="s">
        <v>80</v>
      </c>
      <c r="BK681" s="227">
        <f>ROUND(I681*H681,2)</f>
        <v>0</v>
      </c>
      <c r="BL681" s="19" t="s">
        <v>286</v>
      </c>
      <c r="BM681" s="226" t="s">
        <v>7985</v>
      </c>
    </row>
    <row r="682" s="2" customFormat="1">
      <c r="A682" s="40"/>
      <c r="B682" s="41"/>
      <c r="C682" s="42"/>
      <c r="D682" s="228" t="s">
        <v>189</v>
      </c>
      <c r="E682" s="42"/>
      <c r="F682" s="229" t="s">
        <v>7536</v>
      </c>
      <c r="G682" s="42"/>
      <c r="H682" s="42"/>
      <c r="I682" s="230"/>
      <c r="J682" s="42"/>
      <c r="K682" s="42"/>
      <c r="L682" s="46"/>
      <c r="M682" s="231"/>
      <c r="N682" s="232"/>
      <c r="O682" s="86"/>
      <c r="P682" s="86"/>
      <c r="Q682" s="86"/>
      <c r="R682" s="86"/>
      <c r="S682" s="86"/>
      <c r="T682" s="87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T682" s="19" t="s">
        <v>189</v>
      </c>
      <c r="AU682" s="19" t="s">
        <v>80</v>
      </c>
    </row>
    <row r="683" s="2" customFormat="1" ht="16.5" customHeight="1">
      <c r="A683" s="40"/>
      <c r="B683" s="41"/>
      <c r="C683" s="215" t="s">
        <v>3309</v>
      </c>
      <c r="D683" s="215" t="s">
        <v>182</v>
      </c>
      <c r="E683" s="216" t="s">
        <v>7538</v>
      </c>
      <c r="F683" s="217" t="s">
        <v>7539</v>
      </c>
      <c r="G683" s="218" t="s">
        <v>387</v>
      </c>
      <c r="H683" s="219">
        <v>2</v>
      </c>
      <c r="I683" s="220"/>
      <c r="J683" s="221">
        <f>ROUND(I683*H683,2)</f>
        <v>0</v>
      </c>
      <c r="K683" s="217" t="s">
        <v>19</v>
      </c>
      <c r="L683" s="46"/>
      <c r="M683" s="222" t="s">
        <v>19</v>
      </c>
      <c r="N683" s="223" t="s">
        <v>43</v>
      </c>
      <c r="O683" s="86"/>
      <c r="P683" s="224">
        <f>O683*H683</f>
        <v>0</v>
      </c>
      <c r="Q683" s="224">
        <v>0</v>
      </c>
      <c r="R683" s="224">
        <f>Q683*H683</f>
        <v>0</v>
      </c>
      <c r="S683" s="224">
        <v>0</v>
      </c>
      <c r="T683" s="225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6" t="s">
        <v>286</v>
      </c>
      <c r="AT683" s="226" t="s">
        <v>182</v>
      </c>
      <c r="AU683" s="226" t="s">
        <v>80</v>
      </c>
      <c r="AY683" s="19" t="s">
        <v>180</v>
      </c>
      <c r="BE683" s="227">
        <f>IF(N683="základní",J683,0)</f>
        <v>0</v>
      </c>
      <c r="BF683" s="227">
        <f>IF(N683="snížená",J683,0)</f>
        <v>0</v>
      </c>
      <c r="BG683" s="227">
        <f>IF(N683="zákl. přenesená",J683,0)</f>
        <v>0</v>
      </c>
      <c r="BH683" s="227">
        <f>IF(N683="sníž. přenesená",J683,0)</f>
        <v>0</v>
      </c>
      <c r="BI683" s="227">
        <f>IF(N683="nulová",J683,0)</f>
        <v>0</v>
      </c>
      <c r="BJ683" s="19" t="s">
        <v>80</v>
      </c>
      <c r="BK683" s="227">
        <f>ROUND(I683*H683,2)</f>
        <v>0</v>
      </c>
      <c r="BL683" s="19" t="s">
        <v>286</v>
      </c>
      <c r="BM683" s="226" t="s">
        <v>7986</v>
      </c>
    </row>
    <row r="684" s="2" customFormat="1">
      <c r="A684" s="40"/>
      <c r="B684" s="41"/>
      <c r="C684" s="42"/>
      <c r="D684" s="228" t="s">
        <v>189</v>
      </c>
      <c r="E684" s="42"/>
      <c r="F684" s="229" t="s">
        <v>7539</v>
      </c>
      <c r="G684" s="42"/>
      <c r="H684" s="42"/>
      <c r="I684" s="230"/>
      <c r="J684" s="42"/>
      <c r="K684" s="42"/>
      <c r="L684" s="46"/>
      <c r="M684" s="231"/>
      <c r="N684" s="232"/>
      <c r="O684" s="86"/>
      <c r="P684" s="86"/>
      <c r="Q684" s="86"/>
      <c r="R684" s="86"/>
      <c r="S684" s="86"/>
      <c r="T684" s="87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T684" s="19" t="s">
        <v>189</v>
      </c>
      <c r="AU684" s="19" t="s">
        <v>80</v>
      </c>
    </row>
    <row r="685" s="2" customFormat="1" ht="21.75" customHeight="1">
      <c r="A685" s="40"/>
      <c r="B685" s="41"/>
      <c r="C685" s="215" t="s">
        <v>3321</v>
      </c>
      <c r="D685" s="215" t="s">
        <v>182</v>
      </c>
      <c r="E685" s="216" t="s">
        <v>7613</v>
      </c>
      <c r="F685" s="217" t="s">
        <v>7614</v>
      </c>
      <c r="G685" s="218" t="s">
        <v>5709</v>
      </c>
      <c r="H685" s="219">
        <v>9</v>
      </c>
      <c r="I685" s="220"/>
      <c r="J685" s="221">
        <f>ROUND(I685*H685,2)</f>
        <v>0</v>
      </c>
      <c r="K685" s="217" t="s">
        <v>19</v>
      </c>
      <c r="L685" s="46"/>
      <c r="M685" s="222" t="s">
        <v>19</v>
      </c>
      <c r="N685" s="223" t="s">
        <v>43</v>
      </c>
      <c r="O685" s="86"/>
      <c r="P685" s="224">
        <f>O685*H685</f>
        <v>0</v>
      </c>
      <c r="Q685" s="224">
        <v>0</v>
      </c>
      <c r="R685" s="224">
        <f>Q685*H685</f>
        <v>0</v>
      </c>
      <c r="S685" s="224">
        <v>0</v>
      </c>
      <c r="T685" s="225">
        <f>S685*H685</f>
        <v>0</v>
      </c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R685" s="226" t="s">
        <v>286</v>
      </c>
      <c r="AT685" s="226" t="s">
        <v>182</v>
      </c>
      <c r="AU685" s="226" t="s">
        <v>80</v>
      </c>
      <c r="AY685" s="19" t="s">
        <v>180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19" t="s">
        <v>80</v>
      </c>
      <c r="BK685" s="227">
        <f>ROUND(I685*H685,2)</f>
        <v>0</v>
      </c>
      <c r="BL685" s="19" t="s">
        <v>286</v>
      </c>
      <c r="BM685" s="226" t="s">
        <v>7987</v>
      </c>
    </row>
    <row r="686" s="2" customFormat="1">
      <c r="A686" s="40"/>
      <c r="B686" s="41"/>
      <c r="C686" s="42"/>
      <c r="D686" s="228" t="s">
        <v>189</v>
      </c>
      <c r="E686" s="42"/>
      <c r="F686" s="229" t="s">
        <v>7614</v>
      </c>
      <c r="G686" s="42"/>
      <c r="H686" s="42"/>
      <c r="I686" s="230"/>
      <c r="J686" s="42"/>
      <c r="K686" s="42"/>
      <c r="L686" s="46"/>
      <c r="M686" s="231"/>
      <c r="N686" s="232"/>
      <c r="O686" s="86"/>
      <c r="P686" s="86"/>
      <c r="Q686" s="86"/>
      <c r="R686" s="86"/>
      <c r="S686" s="86"/>
      <c r="T686" s="87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T686" s="19" t="s">
        <v>189</v>
      </c>
      <c r="AU686" s="19" t="s">
        <v>80</v>
      </c>
    </row>
    <row r="687" s="2" customFormat="1" ht="16.5" customHeight="1">
      <c r="A687" s="40"/>
      <c r="B687" s="41"/>
      <c r="C687" s="215" t="s">
        <v>3329</v>
      </c>
      <c r="D687" s="215" t="s">
        <v>182</v>
      </c>
      <c r="E687" s="216" t="s">
        <v>7541</v>
      </c>
      <c r="F687" s="217" t="s">
        <v>7542</v>
      </c>
      <c r="G687" s="218" t="s">
        <v>5709</v>
      </c>
      <c r="H687" s="219">
        <v>10</v>
      </c>
      <c r="I687" s="220"/>
      <c r="J687" s="221">
        <f>ROUND(I687*H687,2)</f>
        <v>0</v>
      </c>
      <c r="K687" s="217" t="s">
        <v>19</v>
      </c>
      <c r="L687" s="46"/>
      <c r="M687" s="222" t="s">
        <v>19</v>
      </c>
      <c r="N687" s="223" t="s">
        <v>43</v>
      </c>
      <c r="O687" s="86"/>
      <c r="P687" s="224">
        <f>O687*H687</f>
        <v>0</v>
      </c>
      <c r="Q687" s="224">
        <v>0</v>
      </c>
      <c r="R687" s="224">
        <f>Q687*H687</f>
        <v>0</v>
      </c>
      <c r="S687" s="224">
        <v>0</v>
      </c>
      <c r="T687" s="225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6" t="s">
        <v>286</v>
      </c>
      <c r="AT687" s="226" t="s">
        <v>182</v>
      </c>
      <c r="AU687" s="226" t="s">
        <v>80</v>
      </c>
      <c r="AY687" s="19" t="s">
        <v>180</v>
      </c>
      <c r="BE687" s="227">
        <f>IF(N687="základní",J687,0)</f>
        <v>0</v>
      </c>
      <c r="BF687" s="227">
        <f>IF(N687="snížená",J687,0)</f>
        <v>0</v>
      </c>
      <c r="BG687" s="227">
        <f>IF(N687="zákl. přenesená",J687,0)</f>
        <v>0</v>
      </c>
      <c r="BH687" s="227">
        <f>IF(N687="sníž. přenesená",J687,0)</f>
        <v>0</v>
      </c>
      <c r="BI687" s="227">
        <f>IF(N687="nulová",J687,0)</f>
        <v>0</v>
      </c>
      <c r="BJ687" s="19" t="s">
        <v>80</v>
      </c>
      <c r="BK687" s="227">
        <f>ROUND(I687*H687,2)</f>
        <v>0</v>
      </c>
      <c r="BL687" s="19" t="s">
        <v>286</v>
      </c>
      <c r="BM687" s="226" t="s">
        <v>7988</v>
      </c>
    </row>
    <row r="688" s="2" customFormat="1">
      <c r="A688" s="40"/>
      <c r="B688" s="41"/>
      <c r="C688" s="42"/>
      <c r="D688" s="228" t="s">
        <v>189</v>
      </c>
      <c r="E688" s="42"/>
      <c r="F688" s="229" t="s">
        <v>7544</v>
      </c>
      <c r="G688" s="42"/>
      <c r="H688" s="42"/>
      <c r="I688" s="230"/>
      <c r="J688" s="42"/>
      <c r="K688" s="42"/>
      <c r="L688" s="46"/>
      <c r="M688" s="231"/>
      <c r="N688" s="232"/>
      <c r="O688" s="86"/>
      <c r="P688" s="86"/>
      <c r="Q688" s="86"/>
      <c r="R688" s="86"/>
      <c r="S688" s="86"/>
      <c r="T688" s="87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T688" s="19" t="s">
        <v>189</v>
      </c>
      <c r="AU688" s="19" t="s">
        <v>80</v>
      </c>
    </row>
    <row r="689" s="2" customFormat="1" ht="16.5" customHeight="1">
      <c r="A689" s="40"/>
      <c r="B689" s="41"/>
      <c r="C689" s="215" t="s">
        <v>3333</v>
      </c>
      <c r="D689" s="215" t="s">
        <v>182</v>
      </c>
      <c r="E689" s="216" t="s">
        <v>7616</v>
      </c>
      <c r="F689" s="217" t="s">
        <v>7617</v>
      </c>
      <c r="G689" s="218" t="s">
        <v>5709</v>
      </c>
      <c r="H689" s="219">
        <v>36</v>
      </c>
      <c r="I689" s="220"/>
      <c r="J689" s="221">
        <f>ROUND(I689*H689,2)</f>
        <v>0</v>
      </c>
      <c r="K689" s="217" t="s">
        <v>19</v>
      </c>
      <c r="L689" s="46"/>
      <c r="M689" s="222" t="s">
        <v>19</v>
      </c>
      <c r="N689" s="223" t="s">
        <v>43</v>
      </c>
      <c r="O689" s="86"/>
      <c r="P689" s="224">
        <f>O689*H689</f>
        <v>0</v>
      </c>
      <c r="Q689" s="224">
        <v>0</v>
      </c>
      <c r="R689" s="224">
        <f>Q689*H689</f>
        <v>0</v>
      </c>
      <c r="S689" s="224">
        <v>0</v>
      </c>
      <c r="T689" s="225">
        <f>S689*H689</f>
        <v>0</v>
      </c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R689" s="226" t="s">
        <v>286</v>
      </c>
      <c r="AT689" s="226" t="s">
        <v>182</v>
      </c>
      <c r="AU689" s="226" t="s">
        <v>80</v>
      </c>
      <c r="AY689" s="19" t="s">
        <v>180</v>
      </c>
      <c r="BE689" s="227">
        <f>IF(N689="základní",J689,0)</f>
        <v>0</v>
      </c>
      <c r="BF689" s="227">
        <f>IF(N689="snížená",J689,0)</f>
        <v>0</v>
      </c>
      <c r="BG689" s="227">
        <f>IF(N689="zákl. přenesená",J689,0)</f>
        <v>0</v>
      </c>
      <c r="BH689" s="227">
        <f>IF(N689="sníž. přenesená",J689,0)</f>
        <v>0</v>
      </c>
      <c r="BI689" s="227">
        <f>IF(N689="nulová",J689,0)</f>
        <v>0</v>
      </c>
      <c r="BJ689" s="19" t="s">
        <v>80</v>
      </c>
      <c r="BK689" s="227">
        <f>ROUND(I689*H689,2)</f>
        <v>0</v>
      </c>
      <c r="BL689" s="19" t="s">
        <v>286</v>
      </c>
      <c r="BM689" s="226" t="s">
        <v>7989</v>
      </c>
    </row>
    <row r="690" s="2" customFormat="1">
      <c r="A690" s="40"/>
      <c r="B690" s="41"/>
      <c r="C690" s="42"/>
      <c r="D690" s="228" t="s">
        <v>189</v>
      </c>
      <c r="E690" s="42"/>
      <c r="F690" s="229" t="s">
        <v>7617</v>
      </c>
      <c r="G690" s="42"/>
      <c r="H690" s="42"/>
      <c r="I690" s="230"/>
      <c r="J690" s="42"/>
      <c r="K690" s="42"/>
      <c r="L690" s="46"/>
      <c r="M690" s="231"/>
      <c r="N690" s="232"/>
      <c r="O690" s="86"/>
      <c r="P690" s="86"/>
      <c r="Q690" s="86"/>
      <c r="R690" s="86"/>
      <c r="S690" s="86"/>
      <c r="T690" s="87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T690" s="19" t="s">
        <v>189</v>
      </c>
      <c r="AU690" s="19" t="s">
        <v>80</v>
      </c>
    </row>
    <row r="691" s="2" customFormat="1" ht="37.8" customHeight="1">
      <c r="A691" s="40"/>
      <c r="B691" s="41"/>
      <c r="C691" s="215" t="s">
        <v>3339</v>
      </c>
      <c r="D691" s="215" t="s">
        <v>182</v>
      </c>
      <c r="E691" s="216" t="s">
        <v>7990</v>
      </c>
      <c r="F691" s="217" t="s">
        <v>7991</v>
      </c>
      <c r="G691" s="218" t="s">
        <v>387</v>
      </c>
      <c r="H691" s="219">
        <v>1</v>
      </c>
      <c r="I691" s="220"/>
      <c r="J691" s="221">
        <f>ROUND(I691*H691,2)</f>
        <v>0</v>
      </c>
      <c r="K691" s="217" t="s">
        <v>19</v>
      </c>
      <c r="L691" s="46"/>
      <c r="M691" s="222" t="s">
        <v>19</v>
      </c>
      <c r="N691" s="223" t="s">
        <v>43</v>
      </c>
      <c r="O691" s="86"/>
      <c r="P691" s="224">
        <f>O691*H691</f>
        <v>0</v>
      </c>
      <c r="Q691" s="224">
        <v>0</v>
      </c>
      <c r="R691" s="224">
        <f>Q691*H691</f>
        <v>0</v>
      </c>
      <c r="S691" s="224">
        <v>0</v>
      </c>
      <c r="T691" s="225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6" t="s">
        <v>286</v>
      </c>
      <c r="AT691" s="226" t="s">
        <v>182</v>
      </c>
      <c r="AU691" s="226" t="s">
        <v>80</v>
      </c>
      <c r="AY691" s="19" t="s">
        <v>180</v>
      </c>
      <c r="BE691" s="227">
        <f>IF(N691="základní",J691,0)</f>
        <v>0</v>
      </c>
      <c r="BF691" s="227">
        <f>IF(N691="snížená",J691,0)</f>
        <v>0</v>
      </c>
      <c r="BG691" s="227">
        <f>IF(N691="zákl. přenesená",J691,0)</f>
        <v>0</v>
      </c>
      <c r="BH691" s="227">
        <f>IF(N691="sníž. přenesená",J691,0)</f>
        <v>0</v>
      </c>
      <c r="BI691" s="227">
        <f>IF(N691="nulová",J691,0)</f>
        <v>0</v>
      </c>
      <c r="BJ691" s="19" t="s">
        <v>80</v>
      </c>
      <c r="BK691" s="227">
        <f>ROUND(I691*H691,2)</f>
        <v>0</v>
      </c>
      <c r="BL691" s="19" t="s">
        <v>286</v>
      </c>
      <c r="BM691" s="226" t="s">
        <v>7992</v>
      </c>
    </row>
    <row r="692" s="2" customFormat="1">
      <c r="A692" s="40"/>
      <c r="B692" s="41"/>
      <c r="C692" s="42"/>
      <c r="D692" s="228" t="s">
        <v>189</v>
      </c>
      <c r="E692" s="42"/>
      <c r="F692" s="229" t="s">
        <v>7993</v>
      </c>
      <c r="G692" s="42"/>
      <c r="H692" s="42"/>
      <c r="I692" s="230"/>
      <c r="J692" s="42"/>
      <c r="K692" s="42"/>
      <c r="L692" s="46"/>
      <c r="M692" s="231"/>
      <c r="N692" s="232"/>
      <c r="O692" s="86"/>
      <c r="P692" s="86"/>
      <c r="Q692" s="86"/>
      <c r="R692" s="86"/>
      <c r="S692" s="86"/>
      <c r="T692" s="87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T692" s="19" t="s">
        <v>189</v>
      </c>
      <c r="AU692" s="19" t="s">
        <v>80</v>
      </c>
    </row>
    <row r="693" s="2" customFormat="1" ht="16.5" customHeight="1">
      <c r="A693" s="40"/>
      <c r="B693" s="41"/>
      <c r="C693" s="215" t="s">
        <v>3344</v>
      </c>
      <c r="D693" s="215" t="s">
        <v>182</v>
      </c>
      <c r="E693" s="216" t="s">
        <v>7994</v>
      </c>
      <c r="F693" s="217" t="s">
        <v>7995</v>
      </c>
      <c r="G693" s="218" t="s">
        <v>387</v>
      </c>
      <c r="H693" s="219">
        <v>1</v>
      </c>
      <c r="I693" s="220"/>
      <c r="J693" s="221">
        <f>ROUND(I693*H693,2)</f>
        <v>0</v>
      </c>
      <c r="K693" s="217" t="s">
        <v>19</v>
      </c>
      <c r="L693" s="46"/>
      <c r="M693" s="222" t="s">
        <v>19</v>
      </c>
      <c r="N693" s="223" t="s">
        <v>43</v>
      </c>
      <c r="O693" s="86"/>
      <c r="P693" s="224">
        <f>O693*H693</f>
        <v>0</v>
      </c>
      <c r="Q693" s="224">
        <v>0</v>
      </c>
      <c r="R693" s="224">
        <f>Q693*H693</f>
        <v>0</v>
      </c>
      <c r="S693" s="224">
        <v>0</v>
      </c>
      <c r="T693" s="225">
        <f>S693*H693</f>
        <v>0</v>
      </c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R693" s="226" t="s">
        <v>286</v>
      </c>
      <c r="AT693" s="226" t="s">
        <v>182</v>
      </c>
      <c r="AU693" s="226" t="s">
        <v>80</v>
      </c>
      <c r="AY693" s="19" t="s">
        <v>180</v>
      </c>
      <c r="BE693" s="227">
        <f>IF(N693="základní",J693,0)</f>
        <v>0</v>
      </c>
      <c r="BF693" s="227">
        <f>IF(N693="snížená",J693,0)</f>
        <v>0</v>
      </c>
      <c r="BG693" s="227">
        <f>IF(N693="zákl. přenesená",J693,0)</f>
        <v>0</v>
      </c>
      <c r="BH693" s="227">
        <f>IF(N693="sníž. přenesená",J693,0)</f>
        <v>0</v>
      </c>
      <c r="BI693" s="227">
        <f>IF(N693="nulová",J693,0)</f>
        <v>0</v>
      </c>
      <c r="BJ693" s="19" t="s">
        <v>80</v>
      </c>
      <c r="BK693" s="227">
        <f>ROUND(I693*H693,2)</f>
        <v>0</v>
      </c>
      <c r="BL693" s="19" t="s">
        <v>286</v>
      </c>
      <c r="BM693" s="226" t="s">
        <v>7996</v>
      </c>
    </row>
    <row r="694" s="2" customFormat="1">
      <c r="A694" s="40"/>
      <c r="B694" s="41"/>
      <c r="C694" s="42"/>
      <c r="D694" s="228" t="s">
        <v>189</v>
      </c>
      <c r="E694" s="42"/>
      <c r="F694" s="229" t="s">
        <v>7997</v>
      </c>
      <c r="G694" s="42"/>
      <c r="H694" s="42"/>
      <c r="I694" s="230"/>
      <c r="J694" s="42"/>
      <c r="K694" s="42"/>
      <c r="L694" s="46"/>
      <c r="M694" s="231"/>
      <c r="N694" s="232"/>
      <c r="O694" s="86"/>
      <c r="P694" s="86"/>
      <c r="Q694" s="86"/>
      <c r="R694" s="86"/>
      <c r="S694" s="86"/>
      <c r="T694" s="87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T694" s="19" t="s">
        <v>189</v>
      </c>
      <c r="AU694" s="19" t="s">
        <v>80</v>
      </c>
    </row>
    <row r="695" s="2" customFormat="1" ht="16.5" customHeight="1">
      <c r="A695" s="40"/>
      <c r="B695" s="41"/>
      <c r="C695" s="215" t="s">
        <v>3353</v>
      </c>
      <c r="D695" s="215" t="s">
        <v>182</v>
      </c>
      <c r="E695" s="216" t="s">
        <v>7998</v>
      </c>
      <c r="F695" s="217" t="s">
        <v>7999</v>
      </c>
      <c r="G695" s="218" t="s">
        <v>387</v>
      </c>
      <c r="H695" s="219">
        <v>1</v>
      </c>
      <c r="I695" s="220"/>
      <c r="J695" s="221">
        <f>ROUND(I695*H695,2)</f>
        <v>0</v>
      </c>
      <c r="K695" s="217" t="s">
        <v>19</v>
      </c>
      <c r="L695" s="46"/>
      <c r="M695" s="222" t="s">
        <v>19</v>
      </c>
      <c r="N695" s="223" t="s">
        <v>43</v>
      </c>
      <c r="O695" s="86"/>
      <c r="P695" s="224">
        <f>O695*H695</f>
        <v>0</v>
      </c>
      <c r="Q695" s="224">
        <v>0</v>
      </c>
      <c r="R695" s="224">
        <f>Q695*H695</f>
        <v>0</v>
      </c>
      <c r="S695" s="224">
        <v>0</v>
      </c>
      <c r="T695" s="225">
        <f>S695*H695</f>
        <v>0</v>
      </c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R695" s="226" t="s">
        <v>286</v>
      </c>
      <c r="AT695" s="226" t="s">
        <v>182</v>
      </c>
      <c r="AU695" s="226" t="s">
        <v>80</v>
      </c>
      <c r="AY695" s="19" t="s">
        <v>180</v>
      </c>
      <c r="BE695" s="227">
        <f>IF(N695="základní",J695,0)</f>
        <v>0</v>
      </c>
      <c r="BF695" s="227">
        <f>IF(N695="snížená",J695,0)</f>
        <v>0</v>
      </c>
      <c r="BG695" s="227">
        <f>IF(N695="zákl. přenesená",J695,0)</f>
        <v>0</v>
      </c>
      <c r="BH695" s="227">
        <f>IF(N695="sníž. přenesená",J695,0)</f>
        <v>0</v>
      </c>
      <c r="BI695" s="227">
        <f>IF(N695="nulová",J695,0)</f>
        <v>0</v>
      </c>
      <c r="BJ695" s="19" t="s">
        <v>80</v>
      </c>
      <c r="BK695" s="227">
        <f>ROUND(I695*H695,2)</f>
        <v>0</v>
      </c>
      <c r="BL695" s="19" t="s">
        <v>286</v>
      </c>
      <c r="BM695" s="226" t="s">
        <v>8000</v>
      </c>
    </row>
    <row r="696" s="2" customFormat="1">
      <c r="A696" s="40"/>
      <c r="B696" s="41"/>
      <c r="C696" s="42"/>
      <c r="D696" s="228" t="s">
        <v>189</v>
      </c>
      <c r="E696" s="42"/>
      <c r="F696" s="229" t="s">
        <v>8001</v>
      </c>
      <c r="G696" s="42"/>
      <c r="H696" s="42"/>
      <c r="I696" s="230"/>
      <c r="J696" s="42"/>
      <c r="K696" s="42"/>
      <c r="L696" s="46"/>
      <c r="M696" s="231"/>
      <c r="N696" s="232"/>
      <c r="O696" s="86"/>
      <c r="P696" s="86"/>
      <c r="Q696" s="86"/>
      <c r="R696" s="86"/>
      <c r="S696" s="86"/>
      <c r="T696" s="87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T696" s="19" t="s">
        <v>189</v>
      </c>
      <c r="AU696" s="19" t="s">
        <v>80</v>
      </c>
    </row>
    <row r="697" s="2" customFormat="1" ht="24.15" customHeight="1">
      <c r="A697" s="40"/>
      <c r="B697" s="41"/>
      <c r="C697" s="215" t="s">
        <v>3373</v>
      </c>
      <c r="D697" s="215" t="s">
        <v>182</v>
      </c>
      <c r="E697" s="216" t="s">
        <v>8002</v>
      </c>
      <c r="F697" s="217" t="s">
        <v>8003</v>
      </c>
      <c r="G697" s="218" t="s">
        <v>387</v>
      </c>
      <c r="H697" s="219">
        <v>2</v>
      </c>
      <c r="I697" s="220"/>
      <c r="J697" s="221">
        <f>ROUND(I697*H697,2)</f>
        <v>0</v>
      </c>
      <c r="K697" s="217" t="s">
        <v>19</v>
      </c>
      <c r="L697" s="46"/>
      <c r="M697" s="222" t="s">
        <v>19</v>
      </c>
      <c r="N697" s="223" t="s">
        <v>43</v>
      </c>
      <c r="O697" s="86"/>
      <c r="P697" s="224">
        <f>O697*H697</f>
        <v>0</v>
      </c>
      <c r="Q697" s="224">
        <v>0</v>
      </c>
      <c r="R697" s="224">
        <f>Q697*H697</f>
        <v>0</v>
      </c>
      <c r="S697" s="224">
        <v>0</v>
      </c>
      <c r="T697" s="225">
        <f>S697*H697</f>
        <v>0</v>
      </c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R697" s="226" t="s">
        <v>286</v>
      </c>
      <c r="AT697" s="226" t="s">
        <v>182</v>
      </c>
      <c r="AU697" s="226" t="s">
        <v>80</v>
      </c>
      <c r="AY697" s="19" t="s">
        <v>180</v>
      </c>
      <c r="BE697" s="227">
        <f>IF(N697="základní",J697,0)</f>
        <v>0</v>
      </c>
      <c r="BF697" s="227">
        <f>IF(N697="snížená",J697,0)</f>
        <v>0</v>
      </c>
      <c r="BG697" s="227">
        <f>IF(N697="zákl. přenesená",J697,0)</f>
        <v>0</v>
      </c>
      <c r="BH697" s="227">
        <f>IF(N697="sníž. přenesená",J697,0)</f>
        <v>0</v>
      </c>
      <c r="BI697" s="227">
        <f>IF(N697="nulová",J697,0)</f>
        <v>0</v>
      </c>
      <c r="BJ697" s="19" t="s">
        <v>80</v>
      </c>
      <c r="BK697" s="227">
        <f>ROUND(I697*H697,2)</f>
        <v>0</v>
      </c>
      <c r="BL697" s="19" t="s">
        <v>286</v>
      </c>
      <c r="BM697" s="226" t="s">
        <v>8004</v>
      </c>
    </row>
    <row r="698" s="2" customFormat="1">
      <c r="A698" s="40"/>
      <c r="B698" s="41"/>
      <c r="C698" s="42"/>
      <c r="D698" s="228" t="s">
        <v>189</v>
      </c>
      <c r="E698" s="42"/>
      <c r="F698" s="229" t="s">
        <v>8003</v>
      </c>
      <c r="G698" s="42"/>
      <c r="H698" s="42"/>
      <c r="I698" s="230"/>
      <c r="J698" s="42"/>
      <c r="K698" s="42"/>
      <c r="L698" s="46"/>
      <c r="M698" s="231"/>
      <c r="N698" s="232"/>
      <c r="O698" s="86"/>
      <c r="P698" s="86"/>
      <c r="Q698" s="86"/>
      <c r="R698" s="86"/>
      <c r="S698" s="86"/>
      <c r="T698" s="87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T698" s="19" t="s">
        <v>189</v>
      </c>
      <c r="AU698" s="19" t="s">
        <v>80</v>
      </c>
    </row>
    <row r="699" s="2" customFormat="1" ht="16.5" customHeight="1">
      <c r="A699" s="40"/>
      <c r="B699" s="41"/>
      <c r="C699" s="215" t="s">
        <v>3389</v>
      </c>
      <c r="D699" s="215" t="s">
        <v>182</v>
      </c>
      <c r="E699" s="216" t="s">
        <v>8005</v>
      </c>
      <c r="F699" s="217" t="s">
        <v>8006</v>
      </c>
      <c r="G699" s="218" t="s">
        <v>185</v>
      </c>
      <c r="H699" s="219">
        <v>9</v>
      </c>
      <c r="I699" s="220"/>
      <c r="J699" s="221">
        <f>ROUND(I699*H699,2)</f>
        <v>0</v>
      </c>
      <c r="K699" s="217" t="s">
        <v>19</v>
      </c>
      <c r="L699" s="46"/>
      <c r="M699" s="222" t="s">
        <v>19</v>
      </c>
      <c r="N699" s="223" t="s">
        <v>43</v>
      </c>
      <c r="O699" s="86"/>
      <c r="P699" s="224">
        <f>O699*H699</f>
        <v>0</v>
      </c>
      <c r="Q699" s="224">
        <v>0</v>
      </c>
      <c r="R699" s="224">
        <f>Q699*H699</f>
        <v>0</v>
      </c>
      <c r="S699" s="224">
        <v>0</v>
      </c>
      <c r="T699" s="225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26" t="s">
        <v>286</v>
      </c>
      <c r="AT699" s="226" t="s">
        <v>182</v>
      </c>
      <c r="AU699" s="226" t="s">
        <v>80</v>
      </c>
      <c r="AY699" s="19" t="s">
        <v>180</v>
      </c>
      <c r="BE699" s="227">
        <f>IF(N699="základní",J699,0)</f>
        <v>0</v>
      </c>
      <c r="BF699" s="227">
        <f>IF(N699="snížená",J699,0)</f>
        <v>0</v>
      </c>
      <c r="BG699" s="227">
        <f>IF(N699="zákl. přenesená",J699,0)</f>
        <v>0</v>
      </c>
      <c r="BH699" s="227">
        <f>IF(N699="sníž. přenesená",J699,0)</f>
        <v>0</v>
      </c>
      <c r="BI699" s="227">
        <f>IF(N699="nulová",J699,0)</f>
        <v>0</v>
      </c>
      <c r="BJ699" s="19" t="s">
        <v>80</v>
      </c>
      <c r="BK699" s="227">
        <f>ROUND(I699*H699,2)</f>
        <v>0</v>
      </c>
      <c r="BL699" s="19" t="s">
        <v>286</v>
      </c>
      <c r="BM699" s="226" t="s">
        <v>8007</v>
      </c>
    </row>
    <row r="700" s="2" customFormat="1">
      <c r="A700" s="40"/>
      <c r="B700" s="41"/>
      <c r="C700" s="42"/>
      <c r="D700" s="228" t="s">
        <v>189</v>
      </c>
      <c r="E700" s="42"/>
      <c r="F700" s="229" t="s">
        <v>8008</v>
      </c>
      <c r="G700" s="42"/>
      <c r="H700" s="42"/>
      <c r="I700" s="230"/>
      <c r="J700" s="42"/>
      <c r="K700" s="42"/>
      <c r="L700" s="46"/>
      <c r="M700" s="231"/>
      <c r="N700" s="232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189</v>
      </c>
      <c r="AU700" s="19" t="s">
        <v>80</v>
      </c>
    </row>
    <row r="701" s="2" customFormat="1" ht="16.5" customHeight="1">
      <c r="A701" s="40"/>
      <c r="B701" s="41"/>
      <c r="C701" s="215" t="s">
        <v>3394</v>
      </c>
      <c r="D701" s="215" t="s">
        <v>182</v>
      </c>
      <c r="E701" s="216" t="s">
        <v>8009</v>
      </c>
      <c r="F701" s="217" t="s">
        <v>7478</v>
      </c>
      <c r="G701" s="218" t="s">
        <v>3685</v>
      </c>
      <c r="H701" s="219">
        <v>1</v>
      </c>
      <c r="I701" s="220"/>
      <c r="J701" s="221">
        <f>ROUND(I701*H701,2)</f>
        <v>0</v>
      </c>
      <c r="K701" s="217" t="s">
        <v>19</v>
      </c>
      <c r="L701" s="46"/>
      <c r="M701" s="222" t="s">
        <v>19</v>
      </c>
      <c r="N701" s="223" t="s">
        <v>43</v>
      </c>
      <c r="O701" s="86"/>
      <c r="P701" s="224">
        <f>O701*H701</f>
        <v>0</v>
      </c>
      <c r="Q701" s="224">
        <v>0</v>
      </c>
      <c r="R701" s="224">
        <f>Q701*H701</f>
        <v>0</v>
      </c>
      <c r="S701" s="224">
        <v>0</v>
      </c>
      <c r="T701" s="225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26" t="s">
        <v>286</v>
      </c>
      <c r="AT701" s="226" t="s">
        <v>182</v>
      </c>
      <c r="AU701" s="226" t="s">
        <v>80</v>
      </c>
      <c r="AY701" s="19" t="s">
        <v>180</v>
      </c>
      <c r="BE701" s="227">
        <f>IF(N701="základní",J701,0)</f>
        <v>0</v>
      </c>
      <c r="BF701" s="227">
        <f>IF(N701="snížená",J701,0)</f>
        <v>0</v>
      </c>
      <c r="BG701" s="227">
        <f>IF(N701="zákl. přenesená",J701,0)</f>
        <v>0</v>
      </c>
      <c r="BH701" s="227">
        <f>IF(N701="sníž. přenesená",J701,0)</f>
        <v>0</v>
      </c>
      <c r="BI701" s="227">
        <f>IF(N701="nulová",J701,0)</f>
        <v>0</v>
      </c>
      <c r="BJ701" s="19" t="s">
        <v>80</v>
      </c>
      <c r="BK701" s="227">
        <f>ROUND(I701*H701,2)</f>
        <v>0</v>
      </c>
      <c r="BL701" s="19" t="s">
        <v>286</v>
      </c>
      <c r="BM701" s="226" t="s">
        <v>8010</v>
      </c>
    </row>
    <row r="702" s="2" customFormat="1">
      <c r="A702" s="40"/>
      <c r="B702" s="41"/>
      <c r="C702" s="42"/>
      <c r="D702" s="228" t="s">
        <v>189</v>
      </c>
      <c r="E702" s="42"/>
      <c r="F702" s="229" t="s">
        <v>7478</v>
      </c>
      <c r="G702" s="42"/>
      <c r="H702" s="42"/>
      <c r="I702" s="230"/>
      <c r="J702" s="42"/>
      <c r="K702" s="42"/>
      <c r="L702" s="46"/>
      <c r="M702" s="231"/>
      <c r="N702" s="232"/>
      <c r="O702" s="86"/>
      <c r="P702" s="86"/>
      <c r="Q702" s="86"/>
      <c r="R702" s="86"/>
      <c r="S702" s="86"/>
      <c r="T702" s="87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189</v>
      </c>
      <c r="AU702" s="19" t="s">
        <v>80</v>
      </c>
    </row>
    <row r="703" s="2" customFormat="1">
      <c r="A703" s="40"/>
      <c r="B703" s="41"/>
      <c r="C703" s="42"/>
      <c r="D703" s="228" t="s">
        <v>3143</v>
      </c>
      <c r="E703" s="42"/>
      <c r="F703" s="292" t="s">
        <v>7551</v>
      </c>
      <c r="G703" s="42"/>
      <c r="H703" s="42"/>
      <c r="I703" s="230"/>
      <c r="J703" s="42"/>
      <c r="K703" s="42"/>
      <c r="L703" s="46"/>
      <c r="M703" s="231"/>
      <c r="N703" s="232"/>
      <c r="O703" s="86"/>
      <c r="P703" s="86"/>
      <c r="Q703" s="86"/>
      <c r="R703" s="86"/>
      <c r="S703" s="86"/>
      <c r="T703" s="87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T703" s="19" t="s">
        <v>3143</v>
      </c>
      <c r="AU703" s="19" t="s">
        <v>80</v>
      </c>
    </row>
    <row r="704" s="2" customFormat="1" ht="21.75" customHeight="1">
      <c r="A704" s="40"/>
      <c r="B704" s="41"/>
      <c r="C704" s="215" t="s">
        <v>3402</v>
      </c>
      <c r="D704" s="215" t="s">
        <v>182</v>
      </c>
      <c r="E704" s="216" t="s">
        <v>7504</v>
      </c>
      <c r="F704" s="217" t="s">
        <v>7505</v>
      </c>
      <c r="G704" s="218" t="s">
        <v>185</v>
      </c>
      <c r="H704" s="219">
        <v>39</v>
      </c>
      <c r="I704" s="220"/>
      <c r="J704" s="221">
        <f>ROUND(I704*H704,2)</f>
        <v>0</v>
      </c>
      <c r="K704" s="217" t="s">
        <v>19</v>
      </c>
      <c r="L704" s="46"/>
      <c r="M704" s="222" t="s">
        <v>19</v>
      </c>
      <c r="N704" s="223" t="s">
        <v>43</v>
      </c>
      <c r="O704" s="86"/>
      <c r="P704" s="224">
        <f>O704*H704</f>
        <v>0</v>
      </c>
      <c r="Q704" s="224">
        <v>0</v>
      </c>
      <c r="R704" s="224">
        <f>Q704*H704</f>
        <v>0</v>
      </c>
      <c r="S704" s="224">
        <v>0</v>
      </c>
      <c r="T704" s="225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26" t="s">
        <v>286</v>
      </c>
      <c r="AT704" s="226" t="s">
        <v>182</v>
      </c>
      <c r="AU704" s="226" t="s">
        <v>80</v>
      </c>
      <c r="AY704" s="19" t="s">
        <v>180</v>
      </c>
      <c r="BE704" s="227">
        <f>IF(N704="základní",J704,0)</f>
        <v>0</v>
      </c>
      <c r="BF704" s="227">
        <f>IF(N704="snížená",J704,0)</f>
        <v>0</v>
      </c>
      <c r="BG704" s="227">
        <f>IF(N704="zákl. přenesená",J704,0)</f>
        <v>0</v>
      </c>
      <c r="BH704" s="227">
        <f>IF(N704="sníž. přenesená",J704,0)</f>
        <v>0</v>
      </c>
      <c r="BI704" s="227">
        <f>IF(N704="nulová",J704,0)</f>
        <v>0</v>
      </c>
      <c r="BJ704" s="19" t="s">
        <v>80</v>
      </c>
      <c r="BK704" s="227">
        <f>ROUND(I704*H704,2)</f>
        <v>0</v>
      </c>
      <c r="BL704" s="19" t="s">
        <v>286</v>
      </c>
      <c r="BM704" s="226" t="s">
        <v>8011</v>
      </c>
    </row>
    <row r="705" s="2" customFormat="1">
      <c r="A705" s="40"/>
      <c r="B705" s="41"/>
      <c r="C705" s="42"/>
      <c r="D705" s="228" t="s">
        <v>189</v>
      </c>
      <c r="E705" s="42"/>
      <c r="F705" s="229" t="s">
        <v>7505</v>
      </c>
      <c r="G705" s="42"/>
      <c r="H705" s="42"/>
      <c r="I705" s="230"/>
      <c r="J705" s="42"/>
      <c r="K705" s="42"/>
      <c r="L705" s="46"/>
      <c r="M705" s="231"/>
      <c r="N705" s="232"/>
      <c r="O705" s="86"/>
      <c r="P705" s="86"/>
      <c r="Q705" s="86"/>
      <c r="R705" s="86"/>
      <c r="S705" s="86"/>
      <c r="T705" s="87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T705" s="19" t="s">
        <v>189</v>
      </c>
      <c r="AU705" s="19" t="s">
        <v>80</v>
      </c>
    </row>
    <row r="706" s="12" customFormat="1" ht="25.92" customHeight="1">
      <c r="A706" s="12"/>
      <c r="B706" s="199"/>
      <c r="C706" s="200"/>
      <c r="D706" s="201" t="s">
        <v>71</v>
      </c>
      <c r="E706" s="202" t="s">
        <v>6662</v>
      </c>
      <c r="F706" s="202" t="s">
        <v>8012</v>
      </c>
      <c r="G706" s="200"/>
      <c r="H706" s="200"/>
      <c r="I706" s="203"/>
      <c r="J706" s="204">
        <f>BK706</f>
        <v>0</v>
      </c>
      <c r="K706" s="200"/>
      <c r="L706" s="205"/>
      <c r="M706" s="206"/>
      <c r="N706" s="207"/>
      <c r="O706" s="207"/>
      <c r="P706" s="208">
        <f>SUM(P707:P745)</f>
        <v>0</v>
      </c>
      <c r="Q706" s="207"/>
      <c r="R706" s="208">
        <f>SUM(R707:R745)</f>
        <v>0</v>
      </c>
      <c r="S706" s="207"/>
      <c r="T706" s="209">
        <f>SUM(T707:T745)</f>
        <v>0</v>
      </c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R706" s="210" t="s">
        <v>80</v>
      </c>
      <c r="AT706" s="211" t="s">
        <v>71</v>
      </c>
      <c r="AU706" s="211" t="s">
        <v>72</v>
      </c>
      <c r="AY706" s="210" t="s">
        <v>180</v>
      </c>
      <c r="BK706" s="212">
        <f>SUM(BK707:BK745)</f>
        <v>0</v>
      </c>
    </row>
    <row r="707" s="2" customFormat="1" ht="21.75" customHeight="1">
      <c r="A707" s="40"/>
      <c r="B707" s="41"/>
      <c r="C707" s="215" t="s">
        <v>3407</v>
      </c>
      <c r="D707" s="215" t="s">
        <v>182</v>
      </c>
      <c r="E707" s="216" t="s">
        <v>7523</v>
      </c>
      <c r="F707" s="217" t="s">
        <v>7524</v>
      </c>
      <c r="G707" s="218" t="s">
        <v>5709</v>
      </c>
      <c r="H707" s="219">
        <v>16</v>
      </c>
      <c r="I707" s="220"/>
      <c r="J707" s="221">
        <f>ROUND(I707*H707,2)</f>
        <v>0</v>
      </c>
      <c r="K707" s="217" t="s">
        <v>19</v>
      </c>
      <c r="L707" s="46"/>
      <c r="M707" s="222" t="s">
        <v>19</v>
      </c>
      <c r="N707" s="223" t="s">
        <v>43</v>
      </c>
      <c r="O707" s="86"/>
      <c r="P707" s="224">
        <f>O707*H707</f>
        <v>0</v>
      </c>
      <c r="Q707" s="224">
        <v>0</v>
      </c>
      <c r="R707" s="224">
        <f>Q707*H707</f>
        <v>0</v>
      </c>
      <c r="S707" s="224">
        <v>0</v>
      </c>
      <c r="T707" s="225">
        <f>S707*H707</f>
        <v>0</v>
      </c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R707" s="226" t="s">
        <v>286</v>
      </c>
      <c r="AT707" s="226" t="s">
        <v>182</v>
      </c>
      <c r="AU707" s="226" t="s">
        <v>80</v>
      </c>
      <c r="AY707" s="19" t="s">
        <v>180</v>
      </c>
      <c r="BE707" s="227">
        <f>IF(N707="základní",J707,0)</f>
        <v>0</v>
      </c>
      <c r="BF707" s="227">
        <f>IF(N707="snížená",J707,0)</f>
        <v>0</v>
      </c>
      <c r="BG707" s="227">
        <f>IF(N707="zákl. přenesená",J707,0)</f>
        <v>0</v>
      </c>
      <c r="BH707" s="227">
        <f>IF(N707="sníž. přenesená",J707,0)</f>
        <v>0</v>
      </c>
      <c r="BI707" s="227">
        <f>IF(N707="nulová",J707,0)</f>
        <v>0</v>
      </c>
      <c r="BJ707" s="19" t="s">
        <v>80</v>
      </c>
      <c r="BK707" s="227">
        <f>ROUND(I707*H707,2)</f>
        <v>0</v>
      </c>
      <c r="BL707" s="19" t="s">
        <v>286</v>
      </c>
      <c r="BM707" s="226" t="s">
        <v>8013</v>
      </c>
    </row>
    <row r="708" s="2" customFormat="1">
      <c r="A708" s="40"/>
      <c r="B708" s="41"/>
      <c r="C708" s="42"/>
      <c r="D708" s="228" t="s">
        <v>189</v>
      </c>
      <c r="E708" s="42"/>
      <c r="F708" s="229" t="s">
        <v>7524</v>
      </c>
      <c r="G708" s="42"/>
      <c r="H708" s="42"/>
      <c r="I708" s="230"/>
      <c r="J708" s="42"/>
      <c r="K708" s="42"/>
      <c r="L708" s="46"/>
      <c r="M708" s="231"/>
      <c r="N708" s="232"/>
      <c r="O708" s="86"/>
      <c r="P708" s="86"/>
      <c r="Q708" s="86"/>
      <c r="R708" s="86"/>
      <c r="S708" s="86"/>
      <c r="T708" s="87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T708" s="19" t="s">
        <v>189</v>
      </c>
      <c r="AU708" s="19" t="s">
        <v>80</v>
      </c>
    </row>
    <row r="709" s="2" customFormat="1" ht="24.15" customHeight="1">
      <c r="A709" s="40"/>
      <c r="B709" s="41"/>
      <c r="C709" s="215" t="s">
        <v>3416</v>
      </c>
      <c r="D709" s="215" t="s">
        <v>182</v>
      </c>
      <c r="E709" s="216" t="s">
        <v>7557</v>
      </c>
      <c r="F709" s="217" t="s">
        <v>7558</v>
      </c>
      <c r="G709" s="218" t="s">
        <v>387</v>
      </c>
      <c r="H709" s="219">
        <v>1</v>
      </c>
      <c r="I709" s="220"/>
      <c r="J709" s="221">
        <f>ROUND(I709*H709,2)</f>
        <v>0</v>
      </c>
      <c r="K709" s="217" t="s">
        <v>19</v>
      </c>
      <c r="L709" s="46"/>
      <c r="M709" s="222" t="s">
        <v>19</v>
      </c>
      <c r="N709" s="223" t="s">
        <v>43</v>
      </c>
      <c r="O709" s="86"/>
      <c r="P709" s="224">
        <f>O709*H709</f>
        <v>0</v>
      </c>
      <c r="Q709" s="224">
        <v>0</v>
      </c>
      <c r="R709" s="224">
        <f>Q709*H709</f>
        <v>0</v>
      </c>
      <c r="S709" s="224">
        <v>0</v>
      </c>
      <c r="T709" s="225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26" t="s">
        <v>286</v>
      </c>
      <c r="AT709" s="226" t="s">
        <v>182</v>
      </c>
      <c r="AU709" s="226" t="s">
        <v>80</v>
      </c>
      <c r="AY709" s="19" t="s">
        <v>180</v>
      </c>
      <c r="BE709" s="227">
        <f>IF(N709="základní",J709,0)</f>
        <v>0</v>
      </c>
      <c r="BF709" s="227">
        <f>IF(N709="snížená",J709,0)</f>
        <v>0</v>
      </c>
      <c r="BG709" s="227">
        <f>IF(N709="zákl. přenesená",J709,0)</f>
        <v>0</v>
      </c>
      <c r="BH709" s="227">
        <f>IF(N709="sníž. přenesená",J709,0)</f>
        <v>0</v>
      </c>
      <c r="BI709" s="227">
        <f>IF(N709="nulová",J709,0)</f>
        <v>0</v>
      </c>
      <c r="BJ709" s="19" t="s">
        <v>80</v>
      </c>
      <c r="BK709" s="227">
        <f>ROUND(I709*H709,2)</f>
        <v>0</v>
      </c>
      <c r="BL709" s="19" t="s">
        <v>286</v>
      </c>
      <c r="BM709" s="226" t="s">
        <v>8014</v>
      </c>
    </row>
    <row r="710" s="2" customFormat="1">
      <c r="A710" s="40"/>
      <c r="B710" s="41"/>
      <c r="C710" s="42"/>
      <c r="D710" s="228" t="s">
        <v>189</v>
      </c>
      <c r="E710" s="42"/>
      <c r="F710" s="229" t="s">
        <v>7558</v>
      </c>
      <c r="G710" s="42"/>
      <c r="H710" s="42"/>
      <c r="I710" s="230"/>
      <c r="J710" s="42"/>
      <c r="K710" s="42"/>
      <c r="L710" s="46"/>
      <c r="M710" s="231"/>
      <c r="N710" s="232"/>
      <c r="O710" s="86"/>
      <c r="P710" s="86"/>
      <c r="Q710" s="86"/>
      <c r="R710" s="86"/>
      <c r="S710" s="86"/>
      <c r="T710" s="87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T710" s="19" t="s">
        <v>189</v>
      </c>
      <c r="AU710" s="19" t="s">
        <v>80</v>
      </c>
    </row>
    <row r="711" s="2" customFormat="1" ht="16.5" customHeight="1">
      <c r="A711" s="40"/>
      <c r="B711" s="41"/>
      <c r="C711" s="215" t="s">
        <v>3420</v>
      </c>
      <c r="D711" s="215" t="s">
        <v>182</v>
      </c>
      <c r="E711" s="216" t="s">
        <v>7563</v>
      </c>
      <c r="F711" s="217" t="s">
        <v>7564</v>
      </c>
      <c r="G711" s="218" t="s">
        <v>387</v>
      </c>
      <c r="H711" s="219">
        <v>1</v>
      </c>
      <c r="I711" s="220"/>
      <c r="J711" s="221">
        <f>ROUND(I711*H711,2)</f>
        <v>0</v>
      </c>
      <c r="K711" s="217" t="s">
        <v>19</v>
      </c>
      <c r="L711" s="46"/>
      <c r="M711" s="222" t="s">
        <v>19</v>
      </c>
      <c r="N711" s="223" t="s">
        <v>43</v>
      </c>
      <c r="O711" s="86"/>
      <c r="P711" s="224">
        <f>O711*H711</f>
        <v>0</v>
      </c>
      <c r="Q711" s="224">
        <v>0</v>
      </c>
      <c r="R711" s="224">
        <f>Q711*H711</f>
        <v>0</v>
      </c>
      <c r="S711" s="224">
        <v>0</v>
      </c>
      <c r="T711" s="225">
        <f>S711*H711</f>
        <v>0</v>
      </c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R711" s="226" t="s">
        <v>286</v>
      </c>
      <c r="AT711" s="226" t="s">
        <v>182</v>
      </c>
      <c r="AU711" s="226" t="s">
        <v>80</v>
      </c>
      <c r="AY711" s="19" t="s">
        <v>180</v>
      </c>
      <c r="BE711" s="227">
        <f>IF(N711="základní",J711,0)</f>
        <v>0</v>
      </c>
      <c r="BF711" s="227">
        <f>IF(N711="snížená",J711,0)</f>
        <v>0</v>
      </c>
      <c r="BG711" s="227">
        <f>IF(N711="zákl. přenesená",J711,0)</f>
        <v>0</v>
      </c>
      <c r="BH711" s="227">
        <f>IF(N711="sníž. přenesená",J711,0)</f>
        <v>0</v>
      </c>
      <c r="BI711" s="227">
        <f>IF(N711="nulová",J711,0)</f>
        <v>0</v>
      </c>
      <c r="BJ711" s="19" t="s">
        <v>80</v>
      </c>
      <c r="BK711" s="227">
        <f>ROUND(I711*H711,2)</f>
        <v>0</v>
      </c>
      <c r="BL711" s="19" t="s">
        <v>286</v>
      </c>
      <c r="BM711" s="226" t="s">
        <v>8015</v>
      </c>
    </row>
    <row r="712" s="2" customFormat="1">
      <c r="A712" s="40"/>
      <c r="B712" s="41"/>
      <c r="C712" s="42"/>
      <c r="D712" s="228" t="s">
        <v>189</v>
      </c>
      <c r="E712" s="42"/>
      <c r="F712" s="229" t="s">
        <v>7564</v>
      </c>
      <c r="G712" s="42"/>
      <c r="H712" s="42"/>
      <c r="I712" s="230"/>
      <c r="J712" s="42"/>
      <c r="K712" s="42"/>
      <c r="L712" s="46"/>
      <c r="M712" s="231"/>
      <c r="N712" s="232"/>
      <c r="O712" s="86"/>
      <c r="P712" s="86"/>
      <c r="Q712" s="86"/>
      <c r="R712" s="86"/>
      <c r="S712" s="86"/>
      <c r="T712" s="87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T712" s="19" t="s">
        <v>189</v>
      </c>
      <c r="AU712" s="19" t="s">
        <v>80</v>
      </c>
    </row>
    <row r="713" s="2" customFormat="1" ht="16.5" customHeight="1">
      <c r="A713" s="40"/>
      <c r="B713" s="41"/>
      <c r="C713" s="215" t="s">
        <v>3424</v>
      </c>
      <c r="D713" s="215" t="s">
        <v>182</v>
      </c>
      <c r="E713" s="216" t="s">
        <v>7608</v>
      </c>
      <c r="F713" s="217" t="s">
        <v>7609</v>
      </c>
      <c r="G713" s="218" t="s">
        <v>387</v>
      </c>
      <c r="H713" s="219">
        <v>2</v>
      </c>
      <c r="I713" s="220"/>
      <c r="J713" s="221">
        <f>ROUND(I713*H713,2)</f>
        <v>0</v>
      </c>
      <c r="K713" s="217" t="s">
        <v>19</v>
      </c>
      <c r="L713" s="46"/>
      <c r="M713" s="222" t="s">
        <v>19</v>
      </c>
      <c r="N713" s="223" t="s">
        <v>43</v>
      </c>
      <c r="O713" s="86"/>
      <c r="P713" s="224">
        <f>O713*H713</f>
        <v>0</v>
      </c>
      <c r="Q713" s="224">
        <v>0</v>
      </c>
      <c r="R713" s="224">
        <f>Q713*H713</f>
        <v>0</v>
      </c>
      <c r="S713" s="224">
        <v>0</v>
      </c>
      <c r="T713" s="225">
        <f>S713*H713</f>
        <v>0</v>
      </c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R713" s="226" t="s">
        <v>286</v>
      </c>
      <c r="AT713" s="226" t="s">
        <v>182</v>
      </c>
      <c r="AU713" s="226" t="s">
        <v>80</v>
      </c>
      <c r="AY713" s="19" t="s">
        <v>180</v>
      </c>
      <c r="BE713" s="227">
        <f>IF(N713="základní",J713,0)</f>
        <v>0</v>
      </c>
      <c r="BF713" s="227">
        <f>IF(N713="snížená",J713,0)</f>
        <v>0</v>
      </c>
      <c r="BG713" s="227">
        <f>IF(N713="zákl. přenesená",J713,0)</f>
        <v>0</v>
      </c>
      <c r="BH713" s="227">
        <f>IF(N713="sníž. přenesená",J713,0)</f>
        <v>0</v>
      </c>
      <c r="BI713" s="227">
        <f>IF(N713="nulová",J713,0)</f>
        <v>0</v>
      </c>
      <c r="BJ713" s="19" t="s">
        <v>80</v>
      </c>
      <c r="BK713" s="227">
        <f>ROUND(I713*H713,2)</f>
        <v>0</v>
      </c>
      <c r="BL713" s="19" t="s">
        <v>286</v>
      </c>
      <c r="BM713" s="226" t="s">
        <v>8016</v>
      </c>
    </row>
    <row r="714" s="2" customFormat="1">
      <c r="A714" s="40"/>
      <c r="B714" s="41"/>
      <c r="C714" s="42"/>
      <c r="D714" s="228" t="s">
        <v>189</v>
      </c>
      <c r="E714" s="42"/>
      <c r="F714" s="229" t="s">
        <v>7609</v>
      </c>
      <c r="G714" s="42"/>
      <c r="H714" s="42"/>
      <c r="I714" s="230"/>
      <c r="J714" s="42"/>
      <c r="K714" s="42"/>
      <c r="L714" s="46"/>
      <c r="M714" s="231"/>
      <c r="N714" s="232"/>
      <c r="O714" s="86"/>
      <c r="P714" s="86"/>
      <c r="Q714" s="86"/>
      <c r="R714" s="86"/>
      <c r="S714" s="86"/>
      <c r="T714" s="87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T714" s="19" t="s">
        <v>189</v>
      </c>
      <c r="AU714" s="19" t="s">
        <v>80</v>
      </c>
    </row>
    <row r="715" s="2" customFormat="1" ht="24.15" customHeight="1">
      <c r="A715" s="40"/>
      <c r="B715" s="41"/>
      <c r="C715" s="215" t="s">
        <v>3432</v>
      </c>
      <c r="D715" s="215" t="s">
        <v>182</v>
      </c>
      <c r="E715" s="216" t="s">
        <v>7535</v>
      </c>
      <c r="F715" s="217" t="s">
        <v>7536</v>
      </c>
      <c r="G715" s="218" t="s">
        <v>387</v>
      </c>
      <c r="H715" s="219">
        <v>4</v>
      </c>
      <c r="I715" s="220"/>
      <c r="J715" s="221">
        <f>ROUND(I715*H715,2)</f>
        <v>0</v>
      </c>
      <c r="K715" s="217" t="s">
        <v>19</v>
      </c>
      <c r="L715" s="46"/>
      <c r="M715" s="222" t="s">
        <v>19</v>
      </c>
      <c r="N715" s="223" t="s">
        <v>43</v>
      </c>
      <c r="O715" s="86"/>
      <c r="P715" s="224">
        <f>O715*H715</f>
        <v>0</v>
      </c>
      <c r="Q715" s="224">
        <v>0</v>
      </c>
      <c r="R715" s="224">
        <f>Q715*H715</f>
        <v>0</v>
      </c>
      <c r="S715" s="224">
        <v>0</v>
      </c>
      <c r="T715" s="225">
        <f>S715*H715</f>
        <v>0</v>
      </c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R715" s="226" t="s">
        <v>286</v>
      </c>
      <c r="AT715" s="226" t="s">
        <v>182</v>
      </c>
      <c r="AU715" s="226" t="s">
        <v>80</v>
      </c>
      <c r="AY715" s="19" t="s">
        <v>180</v>
      </c>
      <c r="BE715" s="227">
        <f>IF(N715="základní",J715,0)</f>
        <v>0</v>
      </c>
      <c r="BF715" s="227">
        <f>IF(N715="snížená",J715,0)</f>
        <v>0</v>
      </c>
      <c r="BG715" s="227">
        <f>IF(N715="zákl. přenesená",J715,0)</f>
        <v>0</v>
      </c>
      <c r="BH715" s="227">
        <f>IF(N715="sníž. přenesená",J715,0)</f>
        <v>0</v>
      </c>
      <c r="BI715" s="227">
        <f>IF(N715="nulová",J715,0)</f>
        <v>0</v>
      </c>
      <c r="BJ715" s="19" t="s">
        <v>80</v>
      </c>
      <c r="BK715" s="227">
        <f>ROUND(I715*H715,2)</f>
        <v>0</v>
      </c>
      <c r="BL715" s="19" t="s">
        <v>286</v>
      </c>
      <c r="BM715" s="226" t="s">
        <v>8017</v>
      </c>
    </row>
    <row r="716" s="2" customFormat="1">
      <c r="A716" s="40"/>
      <c r="B716" s="41"/>
      <c r="C716" s="42"/>
      <c r="D716" s="228" t="s">
        <v>189</v>
      </c>
      <c r="E716" s="42"/>
      <c r="F716" s="229" t="s">
        <v>7536</v>
      </c>
      <c r="G716" s="42"/>
      <c r="H716" s="42"/>
      <c r="I716" s="230"/>
      <c r="J716" s="42"/>
      <c r="K716" s="42"/>
      <c r="L716" s="46"/>
      <c r="M716" s="231"/>
      <c r="N716" s="232"/>
      <c r="O716" s="86"/>
      <c r="P716" s="86"/>
      <c r="Q716" s="86"/>
      <c r="R716" s="86"/>
      <c r="S716" s="86"/>
      <c r="T716" s="87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T716" s="19" t="s">
        <v>189</v>
      </c>
      <c r="AU716" s="19" t="s">
        <v>80</v>
      </c>
    </row>
    <row r="717" s="2" customFormat="1" ht="16.5" customHeight="1">
      <c r="A717" s="40"/>
      <c r="B717" s="41"/>
      <c r="C717" s="215" t="s">
        <v>3437</v>
      </c>
      <c r="D717" s="215" t="s">
        <v>182</v>
      </c>
      <c r="E717" s="216" t="s">
        <v>7538</v>
      </c>
      <c r="F717" s="217" t="s">
        <v>7539</v>
      </c>
      <c r="G717" s="218" t="s">
        <v>387</v>
      </c>
      <c r="H717" s="219">
        <v>3</v>
      </c>
      <c r="I717" s="220"/>
      <c r="J717" s="221">
        <f>ROUND(I717*H717,2)</f>
        <v>0</v>
      </c>
      <c r="K717" s="217" t="s">
        <v>19</v>
      </c>
      <c r="L717" s="46"/>
      <c r="M717" s="222" t="s">
        <v>19</v>
      </c>
      <c r="N717" s="223" t="s">
        <v>43</v>
      </c>
      <c r="O717" s="86"/>
      <c r="P717" s="224">
        <f>O717*H717</f>
        <v>0</v>
      </c>
      <c r="Q717" s="224">
        <v>0</v>
      </c>
      <c r="R717" s="224">
        <f>Q717*H717</f>
        <v>0</v>
      </c>
      <c r="S717" s="224">
        <v>0</v>
      </c>
      <c r="T717" s="225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6" t="s">
        <v>286</v>
      </c>
      <c r="AT717" s="226" t="s">
        <v>182</v>
      </c>
      <c r="AU717" s="226" t="s">
        <v>80</v>
      </c>
      <c r="AY717" s="19" t="s">
        <v>180</v>
      </c>
      <c r="BE717" s="227">
        <f>IF(N717="základní",J717,0)</f>
        <v>0</v>
      </c>
      <c r="BF717" s="227">
        <f>IF(N717="snížená",J717,0)</f>
        <v>0</v>
      </c>
      <c r="BG717" s="227">
        <f>IF(N717="zákl. přenesená",J717,0)</f>
        <v>0</v>
      </c>
      <c r="BH717" s="227">
        <f>IF(N717="sníž. přenesená",J717,0)</f>
        <v>0</v>
      </c>
      <c r="BI717" s="227">
        <f>IF(N717="nulová",J717,0)</f>
        <v>0</v>
      </c>
      <c r="BJ717" s="19" t="s">
        <v>80</v>
      </c>
      <c r="BK717" s="227">
        <f>ROUND(I717*H717,2)</f>
        <v>0</v>
      </c>
      <c r="BL717" s="19" t="s">
        <v>286</v>
      </c>
      <c r="BM717" s="226" t="s">
        <v>8018</v>
      </c>
    </row>
    <row r="718" s="2" customFormat="1">
      <c r="A718" s="40"/>
      <c r="B718" s="41"/>
      <c r="C718" s="42"/>
      <c r="D718" s="228" t="s">
        <v>189</v>
      </c>
      <c r="E718" s="42"/>
      <c r="F718" s="229" t="s">
        <v>7539</v>
      </c>
      <c r="G718" s="42"/>
      <c r="H718" s="42"/>
      <c r="I718" s="230"/>
      <c r="J718" s="42"/>
      <c r="K718" s="42"/>
      <c r="L718" s="46"/>
      <c r="M718" s="231"/>
      <c r="N718" s="232"/>
      <c r="O718" s="86"/>
      <c r="P718" s="86"/>
      <c r="Q718" s="86"/>
      <c r="R718" s="86"/>
      <c r="S718" s="86"/>
      <c r="T718" s="87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T718" s="19" t="s">
        <v>189</v>
      </c>
      <c r="AU718" s="19" t="s">
        <v>80</v>
      </c>
    </row>
    <row r="719" s="2" customFormat="1" ht="21.75" customHeight="1">
      <c r="A719" s="40"/>
      <c r="B719" s="41"/>
      <c r="C719" s="215" t="s">
        <v>3447</v>
      </c>
      <c r="D719" s="215" t="s">
        <v>182</v>
      </c>
      <c r="E719" s="216" t="s">
        <v>7613</v>
      </c>
      <c r="F719" s="217" t="s">
        <v>7614</v>
      </c>
      <c r="G719" s="218" t="s">
        <v>5709</v>
      </c>
      <c r="H719" s="219">
        <v>5</v>
      </c>
      <c r="I719" s="220"/>
      <c r="J719" s="221">
        <f>ROUND(I719*H719,2)</f>
        <v>0</v>
      </c>
      <c r="K719" s="217" t="s">
        <v>19</v>
      </c>
      <c r="L719" s="46"/>
      <c r="M719" s="222" t="s">
        <v>19</v>
      </c>
      <c r="N719" s="223" t="s">
        <v>43</v>
      </c>
      <c r="O719" s="86"/>
      <c r="P719" s="224">
        <f>O719*H719</f>
        <v>0</v>
      </c>
      <c r="Q719" s="224">
        <v>0</v>
      </c>
      <c r="R719" s="224">
        <f>Q719*H719</f>
        <v>0</v>
      </c>
      <c r="S719" s="224">
        <v>0</v>
      </c>
      <c r="T719" s="225">
        <f>S719*H719</f>
        <v>0</v>
      </c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R719" s="226" t="s">
        <v>286</v>
      </c>
      <c r="AT719" s="226" t="s">
        <v>182</v>
      </c>
      <c r="AU719" s="226" t="s">
        <v>80</v>
      </c>
      <c r="AY719" s="19" t="s">
        <v>180</v>
      </c>
      <c r="BE719" s="227">
        <f>IF(N719="základní",J719,0)</f>
        <v>0</v>
      </c>
      <c r="BF719" s="227">
        <f>IF(N719="snížená",J719,0)</f>
        <v>0</v>
      </c>
      <c r="BG719" s="227">
        <f>IF(N719="zákl. přenesená",J719,0)</f>
        <v>0</v>
      </c>
      <c r="BH719" s="227">
        <f>IF(N719="sníž. přenesená",J719,0)</f>
        <v>0</v>
      </c>
      <c r="BI719" s="227">
        <f>IF(N719="nulová",J719,0)</f>
        <v>0</v>
      </c>
      <c r="BJ719" s="19" t="s">
        <v>80</v>
      </c>
      <c r="BK719" s="227">
        <f>ROUND(I719*H719,2)</f>
        <v>0</v>
      </c>
      <c r="BL719" s="19" t="s">
        <v>286</v>
      </c>
      <c r="BM719" s="226" t="s">
        <v>8019</v>
      </c>
    </row>
    <row r="720" s="2" customFormat="1">
      <c r="A720" s="40"/>
      <c r="B720" s="41"/>
      <c r="C720" s="42"/>
      <c r="D720" s="228" t="s">
        <v>189</v>
      </c>
      <c r="E720" s="42"/>
      <c r="F720" s="229" t="s">
        <v>7614</v>
      </c>
      <c r="G720" s="42"/>
      <c r="H720" s="42"/>
      <c r="I720" s="230"/>
      <c r="J720" s="42"/>
      <c r="K720" s="42"/>
      <c r="L720" s="46"/>
      <c r="M720" s="231"/>
      <c r="N720" s="232"/>
      <c r="O720" s="86"/>
      <c r="P720" s="86"/>
      <c r="Q720" s="86"/>
      <c r="R720" s="86"/>
      <c r="S720" s="86"/>
      <c r="T720" s="87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T720" s="19" t="s">
        <v>189</v>
      </c>
      <c r="AU720" s="19" t="s">
        <v>80</v>
      </c>
    </row>
    <row r="721" s="2" customFormat="1" ht="16.5" customHeight="1">
      <c r="A721" s="40"/>
      <c r="B721" s="41"/>
      <c r="C721" s="215" t="s">
        <v>3452</v>
      </c>
      <c r="D721" s="215" t="s">
        <v>182</v>
      </c>
      <c r="E721" s="216" t="s">
        <v>7541</v>
      </c>
      <c r="F721" s="217" t="s">
        <v>7542</v>
      </c>
      <c r="G721" s="218" t="s">
        <v>5709</v>
      </c>
      <c r="H721" s="219">
        <v>8</v>
      </c>
      <c r="I721" s="220"/>
      <c r="J721" s="221">
        <f>ROUND(I721*H721,2)</f>
        <v>0</v>
      </c>
      <c r="K721" s="217" t="s">
        <v>19</v>
      </c>
      <c r="L721" s="46"/>
      <c r="M721" s="222" t="s">
        <v>19</v>
      </c>
      <c r="N721" s="223" t="s">
        <v>43</v>
      </c>
      <c r="O721" s="86"/>
      <c r="P721" s="224">
        <f>O721*H721</f>
        <v>0</v>
      </c>
      <c r="Q721" s="224">
        <v>0</v>
      </c>
      <c r="R721" s="224">
        <f>Q721*H721</f>
        <v>0</v>
      </c>
      <c r="S721" s="224">
        <v>0</v>
      </c>
      <c r="T721" s="225">
        <f>S721*H721</f>
        <v>0</v>
      </c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R721" s="226" t="s">
        <v>286</v>
      </c>
      <c r="AT721" s="226" t="s">
        <v>182</v>
      </c>
      <c r="AU721" s="226" t="s">
        <v>80</v>
      </c>
      <c r="AY721" s="19" t="s">
        <v>180</v>
      </c>
      <c r="BE721" s="227">
        <f>IF(N721="základní",J721,0)</f>
        <v>0</v>
      </c>
      <c r="BF721" s="227">
        <f>IF(N721="snížená",J721,0)</f>
        <v>0</v>
      </c>
      <c r="BG721" s="227">
        <f>IF(N721="zákl. přenesená",J721,0)</f>
        <v>0</v>
      </c>
      <c r="BH721" s="227">
        <f>IF(N721="sníž. přenesená",J721,0)</f>
        <v>0</v>
      </c>
      <c r="BI721" s="227">
        <f>IF(N721="nulová",J721,0)</f>
        <v>0</v>
      </c>
      <c r="BJ721" s="19" t="s">
        <v>80</v>
      </c>
      <c r="BK721" s="227">
        <f>ROUND(I721*H721,2)</f>
        <v>0</v>
      </c>
      <c r="BL721" s="19" t="s">
        <v>286</v>
      </c>
      <c r="BM721" s="226" t="s">
        <v>8020</v>
      </c>
    </row>
    <row r="722" s="2" customFormat="1">
      <c r="A722" s="40"/>
      <c r="B722" s="41"/>
      <c r="C722" s="42"/>
      <c r="D722" s="228" t="s">
        <v>189</v>
      </c>
      <c r="E722" s="42"/>
      <c r="F722" s="229" t="s">
        <v>7544</v>
      </c>
      <c r="G722" s="42"/>
      <c r="H722" s="42"/>
      <c r="I722" s="230"/>
      <c r="J722" s="42"/>
      <c r="K722" s="42"/>
      <c r="L722" s="46"/>
      <c r="M722" s="231"/>
      <c r="N722" s="232"/>
      <c r="O722" s="86"/>
      <c r="P722" s="86"/>
      <c r="Q722" s="86"/>
      <c r="R722" s="86"/>
      <c r="S722" s="86"/>
      <c r="T722" s="87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T722" s="19" t="s">
        <v>189</v>
      </c>
      <c r="AU722" s="19" t="s">
        <v>80</v>
      </c>
    </row>
    <row r="723" s="2" customFormat="1" ht="16.5" customHeight="1">
      <c r="A723" s="40"/>
      <c r="B723" s="41"/>
      <c r="C723" s="215" t="s">
        <v>3458</v>
      </c>
      <c r="D723" s="215" t="s">
        <v>182</v>
      </c>
      <c r="E723" s="216" t="s">
        <v>7616</v>
      </c>
      <c r="F723" s="217" t="s">
        <v>7617</v>
      </c>
      <c r="G723" s="218" t="s">
        <v>5709</v>
      </c>
      <c r="H723" s="219">
        <v>71</v>
      </c>
      <c r="I723" s="220"/>
      <c r="J723" s="221">
        <f>ROUND(I723*H723,2)</f>
        <v>0</v>
      </c>
      <c r="K723" s="217" t="s">
        <v>19</v>
      </c>
      <c r="L723" s="46"/>
      <c r="M723" s="222" t="s">
        <v>19</v>
      </c>
      <c r="N723" s="223" t="s">
        <v>43</v>
      </c>
      <c r="O723" s="86"/>
      <c r="P723" s="224">
        <f>O723*H723</f>
        <v>0</v>
      </c>
      <c r="Q723" s="224">
        <v>0</v>
      </c>
      <c r="R723" s="224">
        <f>Q723*H723</f>
        <v>0</v>
      </c>
      <c r="S723" s="224">
        <v>0</v>
      </c>
      <c r="T723" s="225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6" t="s">
        <v>286</v>
      </c>
      <c r="AT723" s="226" t="s">
        <v>182</v>
      </c>
      <c r="AU723" s="226" t="s">
        <v>80</v>
      </c>
      <c r="AY723" s="19" t="s">
        <v>180</v>
      </c>
      <c r="BE723" s="227">
        <f>IF(N723="základní",J723,0)</f>
        <v>0</v>
      </c>
      <c r="BF723" s="227">
        <f>IF(N723="snížená",J723,0)</f>
        <v>0</v>
      </c>
      <c r="BG723" s="227">
        <f>IF(N723="zákl. přenesená",J723,0)</f>
        <v>0</v>
      </c>
      <c r="BH723" s="227">
        <f>IF(N723="sníž. přenesená",J723,0)</f>
        <v>0</v>
      </c>
      <c r="BI723" s="227">
        <f>IF(N723="nulová",J723,0)</f>
        <v>0</v>
      </c>
      <c r="BJ723" s="19" t="s">
        <v>80</v>
      </c>
      <c r="BK723" s="227">
        <f>ROUND(I723*H723,2)</f>
        <v>0</v>
      </c>
      <c r="BL723" s="19" t="s">
        <v>286</v>
      </c>
      <c r="BM723" s="226" t="s">
        <v>8021</v>
      </c>
    </row>
    <row r="724" s="2" customFormat="1">
      <c r="A724" s="40"/>
      <c r="B724" s="41"/>
      <c r="C724" s="42"/>
      <c r="D724" s="228" t="s">
        <v>189</v>
      </c>
      <c r="E724" s="42"/>
      <c r="F724" s="229" t="s">
        <v>7617</v>
      </c>
      <c r="G724" s="42"/>
      <c r="H724" s="42"/>
      <c r="I724" s="230"/>
      <c r="J724" s="42"/>
      <c r="K724" s="42"/>
      <c r="L724" s="46"/>
      <c r="M724" s="231"/>
      <c r="N724" s="232"/>
      <c r="O724" s="86"/>
      <c r="P724" s="86"/>
      <c r="Q724" s="86"/>
      <c r="R724" s="86"/>
      <c r="S724" s="86"/>
      <c r="T724" s="87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T724" s="19" t="s">
        <v>189</v>
      </c>
      <c r="AU724" s="19" t="s">
        <v>80</v>
      </c>
    </row>
    <row r="725" s="2" customFormat="1" ht="37.8" customHeight="1">
      <c r="A725" s="40"/>
      <c r="B725" s="41"/>
      <c r="C725" s="215" t="s">
        <v>3463</v>
      </c>
      <c r="D725" s="215" t="s">
        <v>182</v>
      </c>
      <c r="E725" s="216" t="s">
        <v>8022</v>
      </c>
      <c r="F725" s="217" t="s">
        <v>8023</v>
      </c>
      <c r="G725" s="218" t="s">
        <v>387</v>
      </c>
      <c r="H725" s="219">
        <v>1</v>
      </c>
      <c r="I725" s="220"/>
      <c r="J725" s="221">
        <f>ROUND(I725*H725,2)</f>
        <v>0</v>
      </c>
      <c r="K725" s="217" t="s">
        <v>19</v>
      </c>
      <c r="L725" s="46"/>
      <c r="M725" s="222" t="s">
        <v>19</v>
      </c>
      <c r="N725" s="223" t="s">
        <v>43</v>
      </c>
      <c r="O725" s="86"/>
      <c r="P725" s="224">
        <f>O725*H725</f>
        <v>0</v>
      </c>
      <c r="Q725" s="224">
        <v>0</v>
      </c>
      <c r="R725" s="224">
        <f>Q725*H725</f>
        <v>0</v>
      </c>
      <c r="S725" s="224">
        <v>0</v>
      </c>
      <c r="T725" s="225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26" t="s">
        <v>286</v>
      </c>
      <c r="AT725" s="226" t="s">
        <v>182</v>
      </c>
      <c r="AU725" s="226" t="s">
        <v>80</v>
      </c>
      <c r="AY725" s="19" t="s">
        <v>180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19" t="s">
        <v>80</v>
      </c>
      <c r="BK725" s="227">
        <f>ROUND(I725*H725,2)</f>
        <v>0</v>
      </c>
      <c r="BL725" s="19" t="s">
        <v>286</v>
      </c>
      <c r="BM725" s="226" t="s">
        <v>8024</v>
      </c>
    </row>
    <row r="726" s="2" customFormat="1">
      <c r="A726" s="40"/>
      <c r="B726" s="41"/>
      <c r="C726" s="42"/>
      <c r="D726" s="228" t="s">
        <v>189</v>
      </c>
      <c r="E726" s="42"/>
      <c r="F726" s="229" t="s">
        <v>8025</v>
      </c>
      <c r="G726" s="42"/>
      <c r="H726" s="42"/>
      <c r="I726" s="230"/>
      <c r="J726" s="42"/>
      <c r="K726" s="42"/>
      <c r="L726" s="46"/>
      <c r="M726" s="231"/>
      <c r="N726" s="232"/>
      <c r="O726" s="86"/>
      <c r="P726" s="86"/>
      <c r="Q726" s="86"/>
      <c r="R726" s="86"/>
      <c r="S726" s="86"/>
      <c r="T726" s="87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T726" s="19" t="s">
        <v>189</v>
      </c>
      <c r="AU726" s="19" t="s">
        <v>80</v>
      </c>
    </row>
    <row r="727" s="2" customFormat="1" ht="16.5" customHeight="1">
      <c r="A727" s="40"/>
      <c r="B727" s="41"/>
      <c r="C727" s="215" t="s">
        <v>3472</v>
      </c>
      <c r="D727" s="215" t="s">
        <v>182</v>
      </c>
      <c r="E727" s="216" t="s">
        <v>7619</v>
      </c>
      <c r="F727" s="217" t="s">
        <v>7620</v>
      </c>
      <c r="G727" s="218" t="s">
        <v>387</v>
      </c>
      <c r="H727" s="219">
        <v>1</v>
      </c>
      <c r="I727" s="220"/>
      <c r="J727" s="221">
        <f>ROUND(I727*H727,2)</f>
        <v>0</v>
      </c>
      <c r="K727" s="217" t="s">
        <v>19</v>
      </c>
      <c r="L727" s="46"/>
      <c r="M727" s="222" t="s">
        <v>19</v>
      </c>
      <c r="N727" s="223" t="s">
        <v>43</v>
      </c>
      <c r="O727" s="86"/>
      <c r="P727" s="224">
        <f>O727*H727</f>
        <v>0</v>
      </c>
      <c r="Q727" s="224">
        <v>0</v>
      </c>
      <c r="R727" s="224">
        <f>Q727*H727</f>
        <v>0</v>
      </c>
      <c r="S727" s="224">
        <v>0</v>
      </c>
      <c r="T727" s="225">
        <f>S727*H727</f>
        <v>0</v>
      </c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R727" s="226" t="s">
        <v>286</v>
      </c>
      <c r="AT727" s="226" t="s">
        <v>182</v>
      </c>
      <c r="AU727" s="226" t="s">
        <v>80</v>
      </c>
      <c r="AY727" s="19" t="s">
        <v>180</v>
      </c>
      <c r="BE727" s="227">
        <f>IF(N727="základní",J727,0)</f>
        <v>0</v>
      </c>
      <c r="BF727" s="227">
        <f>IF(N727="snížená",J727,0)</f>
        <v>0</v>
      </c>
      <c r="BG727" s="227">
        <f>IF(N727="zákl. přenesená",J727,0)</f>
        <v>0</v>
      </c>
      <c r="BH727" s="227">
        <f>IF(N727="sníž. přenesená",J727,0)</f>
        <v>0</v>
      </c>
      <c r="BI727" s="227">
        <f>IF(N727="nulová",J727,0)</f>
        <v>0</v>
      </c>
      <c r="BJ727" s="19" t="s">
        <v>80</v>
      </c>
      <c r="BK727" s="227">
        <f>ROUND(I727*H727,2)</f>
        <v>0</v>
      </c>
      <c r="BL727" s="19" t="s">
        <v>286</v>
      </c>
      <c r="BM727" s="226" t="s">
        <v>8026</v>
      </c>
    </row>
    <row r="728" s="2" customFormat="1">
      <c r="A728" s="40"/>
      <c r="B728" s="41"/>
      <c r="C728" s="42"/>
      <c r="D728" s="228" t="s">
        <v>189</v>
      </c>
      <c r="E728" s="42"/>
      <c r="F728" s="229" t="s">
        <v>7620</v>
      </c>
      <c r="G728" s="42"/>
      <c r="H728" s="42"/>
      <c r="I728" s="230"/>
      <c r="J728" s="42"/>
      <c r="K728" s="42"/>
      <c r="L728" s="46"/>
      <c r="M728" s="231"/>
      <c r="N728" s="232"/>
      <c r="O728" s="86"/>
      <c r="P728" s="86"/>
      <c r="Q728" s="86"/>
      <c r="R728" s="86"/>
      <c r="S728" s="86"/>
      <c r="T728" s="87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T728" s="19" t="s">
        <v>189</v>
      </c>
      <c r="AU728" s="19" t="s">
        <v>80</v>
      </c>
    </row>
    <row r="729" s="2" customFormat="1" ht="16.5" customHeight="1">
      <c r="A729" s="40"/>
      <c r="B729" s="41"/>
      <c r="C729" s="215" t="s">
        <v>3477</v>
      </c>
      <c r="D729" s="215" t="s">
        <v>182</v>
      </c>
      <c r="E729" s="216" t="s">
        <v>7622</v>
      </c>
      <c r="F729" s="217" t="s">
        <v>7623</v>
      </c>
      <c r="G729" s="218" t="s">
        <v>387</v>
      </c>
      <c r="H729" s="219">
        <v>1</v>
      </c>
      <c r="I729" s="220"/>
      <c r="J729" s="221">
        <f>ROUND(I729*H729,2)</f>
        <v>0</v>
      </c>
      <c r="K729" s="217" t="s">
        <v>19</v>
      </c>
      <c r="L729" s="46"/>
      <c r="M729" s="222" t="s">
        <v>19</v>
      </c>
      <c r="N729" s="223" t="s">
        <v>43</v>
      </c>
      <c r="O729" s="86"/>
      <c r="P729" s="224">
        <f>O729*H729</f>
        <v>0</v>
      </c>
      <c r="Q729" s="224">
        <v>0</v>
      </c>
      <c r="R729" s="224">
        <f>Q729*H729</f>
        <v>0</v>
      </c>
      <c r="S729" s="224">
        <v>0</v>
      </c>
      <c r="T729" s="225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26" t="s">
        <v>286</v>
      </c>
      <c r="AT729" s="226" t="s">
        <v>182</v>
      </c>
      <c r="AU729" s="226" t="s">
        <v>80</v>
      </c>
      <c r="AY729" s="19" t="s">
        <v>180</v>
      </c>
      <c r="BE729" s="227">
        <f>IF(N729="základní",J729,0)</f>
        <v>0</v>
      </c>
      <c r="BF729" s="227">
        <f>IF(N729="snížená",J729,0)</f>
        <v>0</v>
      </c>
      <c r="BG729" s="227">
        <f>IF(N729="zákl. přenesená",J729,0)</f>
        <v>0</v>
      </c>
      <c r="BH729" s="227">
        <f>IF(N729="sníž. přenesená",J729,0)</f>
        <v>0</v>
      </c>
      <c r="BI729" s="227">
        <f>IF(N729="nulová",J729,0)</f>
        <v>0</v>
      </c>
      <c r="BJ729" s="19" t="s">
        <v>80</v>
      </c>
      <c r="BK729" s="227">
        <f>ROUND(I729*H729,2)</f>
        <v>0</v>
      </c>
      <c r="BL729" s="19" t="s">
        <v>286</v>
      </c>
      <c r="BM729" s="226" t="s">
        <v>8027</v>
      </c>
    </row>
    <row r="730" s="2" customFormat="1">
      <c r="A730" s="40"/>
      <c r="B730" s="41"/>
      <c r="C730" s="42"/>
      <c r="D730" s="228" t="s">
        <v>189</v>
      </c>
      <c r="E730" s="42"/>
      <c r="F730" s="229" t="s">
        <v>7625</v>
      </c>
      <c r="G730" s="42"/>
      <c r="H730" s="42"/>
      <c r="I730" s="230"/>
      <c r="J730" s="42"/>
      <c r="K730" s="42"/>
      <c r="L730" s="46"/>
      <c r="M730" s="231"/>
      <c r="N730" s="232"/>
      <c r="O730" s="86"/>
      <c r="P730" s="86"/>
      <c r="Q730" s="86"/>
      <c r="R730" s="86"/>
      <c r="S730" s="86"/>
      <c r="T730" s="87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T730" s="19" t="s">
        <v>189</v>
      </c>
      <c r="AU730" s="19" t="s">
        <v>80</v>
      </c>
    </row>
    <row r="731" s="2" customFormat="1" ht="24.15" customHeight="1">
      <c r="A731" s="40"/>
      <c r="B731" s="41"/>
      <c r="C731" s="215" t="s">
        <v>3483</v>
      </c>
      <c r="D731" s="215" t="s">
        <v>182</v>
      </c>
      <c r="E731" s="216" t="s">
        <v>8028</v>
      </c>
      <c r="F731" s="217" t="s">
        <v>8029</v>
      </c>
      <c r="G731" s="218" t="s">
        <v>387</v>
      </c>
      <c r="H731" s="219">
        <v>1</v>
      </c>
      <c r="I731" s="220"/>
      <c r="J731" s="221">
        <f>ROUND(I731*H731,2)</f>
        <v>0</v>
      </c>
      <c r="K731" s="217" t="s">
        <v>19</v>
      </c>
      <c r="L731" s="46"/>
      <c r="M731" s="222" t="s">
        <v>19</v>
      </c>
      <c r="N731" s="223" t="s">
        <v>43</v>
      </c>
      <c r="O731" s="86"/>
      <c r="P731" s="224">
        <f>O731*H731</f>
        <v>0</v>
      </c>
      <c r="Q731" s="224">
        <v>0</v>
      </c>
      <c r="R731" s="224">
        <f>Q731*H731</f>
        <v>0</v>
      </c>
      <c r="S731" s="224">
        <v>0</v>
      </c>
      <c r="T731" s="225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26" t="s">
        <v>286</v>
      </c>
      <c r="AT731" s="226" t="s">
        <v>182</v>
      </c>
      <c r="AU731" s="226" t="s">
        <v>80</v>
      </c>
      <c r="AY731" s="19" t="s">
        <v>180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19" t="s">
        <v>80</v>
      </c>
      <c r="BK731" s="227">
        <f>ROUND(I731*H731,2)</f>
        <v>0</v>
      </c>
      <c r="BL731" s="19" t="s">
        <v>286</v>
      </c>
      <c r="BM731" s="226" t="s">
        <v>8030</v>
      </c>
    </row>
    <row r="732" s="2" customFormat="1">
      <c r="A732" s="40"/>
      <c r="B732" s="41"/>
      <c r="C732" s="42"/>
      <c r="D732" s="228" t="s">
        <v>189</v>
      </c>
      <c r="E732" s="42"/>
      <c r="F732" s="229" t="s">
        <v>8029</v>
      </c>
      <c r="G732" s="42"/>
      <c r="H732" s="42"/>
      <c r="I732" s="230"/>
      <c r="J732" s="42"/>
      <c r="K732" s="42"/>
      <c r="L732" s="46"/>
      <c r="M732" s="231"/>
      <c r="N732" s="232"/>
      <c r="O732" s="86"/>
      <c r="P732" s="86"/>
      <c r="Q732" s="86"/>
      <c r="R732" s="86"/>
      <c r="S732" s="86"/>
      <c r="T732" s="87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T732" s="19" t="s">
        <v>189</v>
      </c>
      <c r="AU732" s="19" t="s">
        <v>80</v>
      </c>
    </row>
    <row r="733" s="2" customFormat="1" ht="16.5" customHeight="1">
      <c r="A733" s="40"/>
      <c r="B733" s="41"/>
      <c r="C733" s="215" t="s">
        <v>3487</v>
      </c>
      <c r="D733" s="215" t="s">
        <v>182</v>
      </c>
      <c r="E733" s="216" t="s">
        <v>7573</v>
      </c>
      <c r="F733" s="217" t="s">
        <v>7574</v>
      </c>
      <c r="G733" s="218" t="s">
        <v>387</v>
      </c>
      <c r="H733" s="219">
        <v>1</v>
      </c>
      <c r="I733" s="220"/>
      <c r="J733" s="221">
        <f>ROUND(I733*H733,2)</f>
        <v>0</v>
      </c>
      <c r="K733" s="217" t="s">
        <v>19</v>
      </c>
      <c r="L733" s="46"/>
      <c r="M733" s="222" t="s">
        <v>19</v>
      </c>
      <c r="N733" s="223" t="s">
        <v>43</v>
      </c>
      <c r="O733" s="86"/>
      <c r="P733" s="224">
        <f>O733*H733</f>
        <v>0</v>
      </c>
      <c r="Q733" s="224">
        <v>0</v>
      </c>
      <c r="R733" s="224">
        <f>Q733*H733</f>
        <v>0</v>
      </c>
      <c r="S733" s="224">
        <v>0</v>
      </c>
      <c r="T733" s="225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26" t="s">
        <v>286</v>
      </c>
      <c r="AT733" s="226" t="s">
        <v>182</v>
      </c>
      <c r="AU733" s="226" t="s">
        <v>80</v>
      </c>
      <c r="AY733" s="19" t="s">
        <v>180</v>
      </c>
      <c r="BE733" s="227">
        <f>IF(N733="základní",J733,0)</f>
        <v>0</v>
      </c>
      <c r="BF733" s="227">
        <f>IF(N733="snížená",J733,0)</f>
        <v>0</v>
      </c>
      <c r="BG733" s="227">
        <f>IF(N733="zákl. přenesená",J733,0)</f>
        <v>0</v>
      </c>
      <c r="BH733" s="227">
        <f>IF(N733="sníž. přenesená",J733,0)</f>
        <v>0</v>
      </c>
      <c r="BI733" s="227">
        <f>IF(N733="nulová",J733,0)</f>
        <v>0</v>
      </c>
      <c r="BJ733" s="19" t="s">
        <v>80</v>
      </c>
      <c r="BK733" s="227">
        <f>ROUND(I733*H733,2)</f>
        <v>0</v>
      </c>
      <c r="BL733" s="19" t="s">
        <v>286</v>
      </c>
      <c r="BM733" s="226" t="s">
        <v>8031</v>
      </c>
    </row>
    <row r="734" s="2" customFormat="1">
      <c r="A734" s="40"/>
      <c r="B734" s="41"/>
      <c r="C734" s="42"/>
      <c r="D734" s="228" t="s">
        <v>189</v>
      </c>
      <c r="E734" s="42"/>
      <c r="F734" s="229" t="s">
        <v>7574</v>
      </c>
      <c r="G734" s="42"/>
      <c r="H734" s="42"/>
      <c r="I734" s="230"/>
      <c r="J734" s="42"/>
      <c r="K734" s="42"/>
      <c r="L734" s="46"/>
      <c r="M734" s="231"/>
      <c r="N734" s="232"/>
      <c r="O734" s="86"/>
      <c r="P734" s="86"/>
      <c r="Q734" s="86"/>
      <c r="R734" s="86"/>
      <c r="S734" s="86"/>
      <c r="T734" s="87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T734" s="19" t="s">
        <v>189</v>
      </c>
      <c r="AU734" s="19" t="s">
        <v>80</v>
      </c>
    </row>
    <row r="735" s="2" customFormat="1" ht="16.5" customHeight="1">
      <c r="A735" s="40"/>
      <c r="B735" s="41"/>
      <c r="C735" s="215" t="s">
        <v>3500</v>
      </c>
      <c r="D735" s="215" t="s">
        <v>182</v>
      </c>
      <c r="E735" s="216" t="s">
        <v>8032</v>
      </c>
      <c r="F735" s="217" t="s">
        <v>8033</v>
      </c>
      <c r="G735" s="218" t="s">
        <v>387</v>
      </c>
      <c r="H735" s="219">
        <v>1</v>
      </c>
      <c r="I735" s="220"/>
      <c r="J735" s="221">
        <f>ROUND(I735*H735,2)</f>
        <v>0</v>
      </c>
      <c r="K735" s="217" t="s">
        <v>19</v>
      </c>
      <c r="L735" s="46"/>
      <c r="M735" s="222" t="s">
        <v>19</v>
      </c>
      <c r="N735" s="223" t="s">
        <v>43</v>
      </c>
      <c r="O735" s="86"/>
      <c r="P735" s="224">
        <f>O735*H735</f>
        <v>0</v>
      </c>
      <c r="Q735" s="224">
        <v>0</v>
      </c>
      <c r="R735" s="224">
        <f>Q735*H735</f>
        <v>0</v>
      </c>
      <c r="S735" s="224">
        <v>0</v>
      </c>
      <c r="T735" s="225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26" t="s">
        <v>286</v>
      </c>
      <c r="AT735" s="226" t="s">
        <v>182</v>
      </c>
      <c r="AU735" s="226" t="s">
        <v>80</v>
      </c>
      <c r="AY735" s="19" t="s">
        <v>180</v>
      </c>
      <c r="BE735" s="227">
        <f>IF(N735="základní",J735,0)</f>
        <v>0</v>
      </c>
      <c r="BF735" s="227">
        <f>IF(N735="snížená",J735,0)</f>
        <v>0</v>
      </c>
      <c r="BG735" s="227">
        <f>IF(N735="zákl. přenesená",J735,0)</f>
        <v>0</v>
      </c>
      <c r="BH735" s="227">
        <f>IF(N735="sníž. přenesená",J735,0)</f>
        <v>0</v>
      </c>
      <c r="BI735" s="227">
        <f>IF(N735="nulová",J735,0)</f>
        <v>0</v>
      </c>
      <c r="BJ735" s="19" t="s">
        <v>80</v>
      </c>
      <c r="BK735" s="227">
        <f>ROUND(I735*H735,2)</f>
        <v>0</v>
      </c>
      <c r="BL735" s="19" t="s">
        <v>286</v>
      </c>
      <c r="BM735" s="226" t="s">
        <v>8034</v>
      </c>
    </row>
    <row r="736" s="2" customFormat="1">
      <c r="A736" s="40"/>
      <c r="B736" s="41"/>
      <c r="C736" s="42"/>
      <c r="D736" s="228" t="s">
        <v>189</v>
      </c>
      <c r="E736" s="42"/>
      <c r="F736" s="229" t="s">
        <v>8033</v>
      </c>
      <c r="G736" s="42"/>
      <c r="H736" s="42"/>
      <c r="I736" s="230"/>
      <c r="J736" s="42"/>
      <c r="K736" s="42"/>
      <c r="L736" s="46"/>
      <c r="M736" s="231"/>
      <c r="N736" s="232"/>
      <c r="O736" s="86"/>
      <c r="P736" s="86"/>
      <c r="Q736" s="86"/>
      <c r="R736" s="86"/>
      <c r="S736" s="86"/>
      <c r="T736" s="87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T736" s="19" t="s">
        <v>189</v>
      </c>
      <c r="AU736" s="19" t="s">
        <v>80</v>
      </c>
    </row>
    <row r="737" s="2" customFormat="1" ht="21.75" customHeight="1">
      <c r="A737" s="40"/>
      <c r="B737" s="41"/>
      <c r="C737" s="215" t="s">
        <v>3505</v>
      </c>
      <c r="D737" s="215" t="s">
        <v>182</v>
      </c>
      <c r="E737" s="216" t="s">
        <v>7657</v>
      </c>
      <c r="F737" s="217" t="s">
        <v>7658</v>
      </c>
      <c r="G737" s="218" t="s">
        <v>5709</v>
      </c>
      <c r="H737" s="219">
        <v>2</v>
      </c>
      <c r="I737" s="220"/>
      <c r="J737" s="221">
        <f>ROUND(I737*H737,2)</f>
        <v>0</v>
      </c>
      <c r="K737" s="217" t="s">
        <v>19</v>
      </c>
      <c r="L737" s="46"/>
      <c r="M737" s="222" t="s">
        <v>19</v>
      </c>
      <c r="N737" s="223" t="s">
        <v>43</v>
      </c>
      <c r="O737" s="86"/>
      <c r="P737" s="224">
        <f>O737*H737</f>
        <v>0</v>
      </c>
      <c r="Q737" s="224">
        <v>0</v>
      </c>
      <c r="R737" s="224">
        <f>Q737*H737</f>
        <v>0</v>
      </c>
      <c r="S737" s="224">
        <v>0</v>
      </c>
      <c r="T737" s="225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26" t="s">
        <v>286</v>
      </c>
      <c r="AT737" s="226" t="s">
        <v>182</v>
      </c>
      <c r="AU737" s="226" t="s">
        <v>80</v>
      </c>
      <c r="AY737" s="19" t="s">
        <v>180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19" t="s">
        <v>80</v>
      </c>
      <c r="BK737" s="227">
        <f>ROUND(I737*H737,2)</f>
        <v>0</v>
      </c>
      <c r="BL737" s="19" t="s">
        <v>286</v>
      </c>
      <c r="BM737" s="226" t="s">
        <v>8035</v>
      </c>
    </row>
    <row r="738" s="2" customFormat="1">
      <c r="A738" s="40"/>
      <c r="B738" s="41"/>
      <c r="C738" s="42"/>
      <c r="D738" s="228" t="s">
        <v>189</v>
      </c>
      <c r="E738" s="42"/>
      <c r="F738" s="229" t="s">
        <v>7658</v>
      </c>
      <c r="G738" s="42"/>
      <c r="H738" s="42"/>
      <c r="I738" s="230"/>
      <c r="J738" s="42"/>
      <c r="K738" s="42"/>
      <c r="L738" s="46"/>
      <c r="M738" s="231"/>
      <c r="N738" s="232"/>
      <c r="O738" s="86"/>
      <c r="P738" s="86"/>
      <c r="Q738" s="86"/>
      <c r="R738" s="86"/>
      <c r="S738" s="86"/>
      <c r="T738" s="87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T738" s="19" t="s">
        <v>189</v>
      </c>
      <c r="AU738" s="19" t="s">
        <v>80</v>
      </c>
    </row>
    <row r="739" s="2" customFormat="1" ht="21.75" customHeight="1">
      <c r="A739" s="40"/>
      <c r="B739" s="41"/>
      <c r="C739" s="215" t="s">
        <v>3515</v>
      </c>
      <c r="D739" s="215" t="s">
        <v>182</v>
      </c>
      <c r="E739" s="216" t="s">
        <v>8036</v>
      </c>
      <c r="F739" s="217" t="s">
        <v>8037</v>
      </c>
      <c r="G739" s="218" t="s">
        <v>5709</v>
      </c>
      <c r="H739" s="219">
        <v>5</v>
      </c>
      <c r="I739" s="220"/>
      <c r="J739" s="221">
        <f>ROUND(I739*H739,2)</f>
        <v>0</v>
      </c>
      <c r="K739" s="217" t="s">
        <v>19</v>
      </c>
      <c r="L739" s="46"/>
      <c r="M739" s="222" t="s">
        <v>19</v>
      </c>
      <c r="N739" s="223" t="s">
        <v>43</v>
      </c>
      <c r="O739" s="86"/>
      <c r="P739" s="224">
        <f>O739*H739</f>
        <v>0</v>
      </c>
      <c r="Q739" s="224">
        <v>0</v>
      </c>
      <c r="R739" s="224">
        <f>Q739*H739</f>
        <v>0</v>
      </c>
      <c r="S739" s="224">
        <v>0</v>
      </c>
      <c r="T739" s="225">
        <f>S739*H739</f>
        <v>0</v>
      </c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R739" s="226" t="s">
        <v>286</v>
      </c>
      <c r="AT739" s="226" t="s">
        <v>182</v>
      </c>
      <c r="AU739" s="226" t="s">
        <v>80</v>
      </c>
      <c r="AY739" s="19" t="s">
        <v>180</v>
      </c>
      <c r="BE739" s="227">
        <f>IF(N739="základní",J739,0)</f>
        <v>0</v>
      </c>
      <c r="BF739" s="227">
        <f>IF(N739="snížená",J739,0)</f>
        <v>0</v>
      </c>
      <c r="BG739" s="227">
        <f>IF(N739="zákl. přenesená",J739,0)</f>
        <v>0</v>
      </c>
      <c r="BH739" s="227">
        <f>IF(N739="sníž. přenesená",J739,0)</f>
        <v>0</v>
      </c>
      <c r="BI739" s="227">
        <f>IF(N739="nulová",J739,0)</f>
        <v>0</v>
      </c>
      <c r="BJ739" s="19" t="s">
        <v>80</v>
      </c>
      <c r="BK739" s="227">
        <f>ROUND(I739*H739,2)</f>
        <v>0</v>
      </c>
      <c r="BL739" s="19" t="s">
        <v>286</v>
      </c>
      <c r="BM739" s="226" t="s">
        <v>8038</v>
      </c>
    </row>
    <row r="740" s="2" customFormat="1">
      <c r="A740" s="40"/>
      <c r="B740" s="41"/>
      <c r="C740" s="42"/>
      <c r="D740" s="228" t="s">
        <v>189</v>
      </c>
      <c r="E740" s="42"/>
      <c r="F740" s="229" t="s">
        <v>8037</v>
      </c>
      <c r="G740" s="42"/>
      <c r="H740" s="42"/>
      <c r="I740" s="230"/>
      <c r="J740" s="42"/>
      <c r="K740" s="42"/>
      <c r="L740" s="46"/>
      <c r="M740" s="231"/>
      <c r="N740" s="232"/>
      <c r="O740" s="86"/>
      <c r="P740" s="86"/>
      <c r="Q740" s="86"/>
      <c r="R740" s="86"/>
      <c r="S740" s="86"/>
      <c r="T740" s="87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T740" s="19" t="s">
        <v>189</v>
      </c>
      <c r="AU740" s="19" t="s">
        <v>80</v>
      </c>
    </row>
    <row r="741" s="2" customFormat="1" ht="16.5" customHeight="1">
      <c r="A741" s="40"/>
      <c r="B741" s="41"/>
      <c r="C741" s="215" t="s">
        <v>3520</v>
      </c>
      <c r="D741" s="215" t="s">
        <v>182</v>
      </c>
      <c r="E741" s="216" t="s">
        <v>8039</v>
      </c>
      <c r="F741" s="217" t="s">
        <v>7478</v>
      </c>
      <c r="G741" s="218" t="s">
        <v>3685</v>
      </c>
      <c r="H741" s="219">
        <v>1</v>
      </c>
      <c r="I741" s="220"/>
      <c r="J741" s="221">
        <f>ROUND(I741*H741,2)</f>
        <v>0</v>
      </c>
      <c r="K741" s="217" t="s">
        <v>19</v>
      </c>
      <c r="L741" s="46"/>
      <c r="M741" s="222" t="s">
        <v>19</v>
      </c>
      <c r="N741" s="223" t="s">
        <v>43</v>
      </c>
      <c r="O741" s="86"/>
      <c r="P741" s="224">
        <f>O741*H741</f>
        <v>0</v>
      </c>
      <c r="Q741" s="224">
        <v>0</v>
      </c>
      <c r="R741" s="224">
        <f>Q741*H741</f>
        <v>0</v>
      </c>
      <c r="S741" s="224">
        <v>0</v>
      </c>
      <c r="T741" s="225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26" t="s">
        <v>286</v>
      </c>
      <c r="AT741" s="226" t="s">
        <v>182</v>
      </c>
      <c r="AU741" s="226" t="s">
        <v>80</v>
      </c>
      <c r="AY741" s="19" t="s">
        <v>180</v>
      </c>
      <c r="BE741" s="227">
        <f>IF(N741="základní",J741,0)</f>
        <v>0</v>
      </c>
      <c r="BF741" s="227">
        <f>IF(N741="snížená",J741,0)</f>
        <v>0</v>
      </c>
      <c r="BG741" s="227">
        <f>IF(N741="zákl. přenesená",J741,0)</f>
        <v>0</v>
      </c>
      <c r="BH741" s="227">
        <f>IF(N741="sníž. přenesená",J741,0)</f>
        <v>0</v>
      </c>
      <c r="BI741" s="227">
        <f>IF(N741="nulová",J741,0)</f>
        <v>0</v>
      </c>
      <c r="BJ741" s="19" t="s">
        <v>80</v>
      </c>
      <c r="BK741" s="227">
        <f>ROUND(I741*H741,2)</f>
        <v>0</v>
      </c>
      <c r="BL741" s="19" t="s">
        <v>286</v>
      </c>
      <c r="BM741" s="226" t="s">
        <v>8040</v>
      </c>
    </row>
    <row r="742" s="2" customFormat="1">
      <c r="A742" s="40"/>
      <c r="B742" s="41"/>
      <c r="C742" s="42"/>
      <c r="D742" s="228" t="s">
        <v>189</v>
      </c>
      <c r="E742" s="42"/>
      <c r="F742" s="229" t="s">
        <v>7478</v>
      </c>
      <c r="G742" s="42"/>
      <c r="H742" s="42"/>
      <c r="I742" s="230"/>
      <c r="J742" s="42"/>
      <c r="K742" s="42"/>
      <c r="L742" s="46"/>
      <c r="M742" s="231"/>
      <c r="N742" s="232"/>
      <c r="O742" s="86"/>
      <c r="P742" s="86"/>
      <c r="Q742" s="86"/>
      <c r="R742" s="86"/>
      <c r="S742" s="86"/>
      <c r="T742" s="87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189</v>
      </c>
      <c r="AU742" s="19" t="s">
        <v>80</v>
      </c>
    </row>
    <row r="743" s="2" customFormat="1">
      <c r="A743" s="40"/>
      <c r="B743" s="41"/>
      <c r="C743" s="42"/>
      <c r="D743" s="228" t="s">
        <v>3143</v>
      </c>
      <c r="E743" s="42"/>
      <c r="F743" s="292" t="s">
        <v>7551</v>
      </c>
      <c r="G743" s="42"/>
      <c r="H743" s="42"/>
      <c r="I743" s="230"/>
      <c r="J743" s="42"/>
      <c r="K743" s="42"/>
      <c r="L743" s="46"/>
      <c r="M743" s="231"/>
      <c r="N743" s="232"/>
      <c r="O743" s="86"/>
      <c r="P743" s="86"/>
      <c r="Q743" s="86"/>
      <c r="R743" s="86"/>
      <c r="S743" s="86"/>
      <c r="T743" s="87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T743" s="19" t="s">
        <v>3143</v>
      </c>
      <c r="AU743" s="19" t="s">
        <v>80</v>
      </c>
    </row>
    <row r="744" s="2" customFormat="1" ht="21.75" customHeight="1">
      <c r="A744" s="40"/>
      <c r="B744" s="41"/>
      <c r="C744" s="215" t="s">
        <v>2793</v>
      </c>
      <c r="D744" s="215" t="s">
        <v>182</v>
      </c>
      <c r="E744" s="216" t="s">
        <v>7504</v>
      </c>
      <c r="F744" s="217" t="s">
        <v>7505</v>
      </c>
      <c r="G744" s="218" t="s">
        <v>185</v>
      </c>
      <c r="H744" s="219">
        <v>21</v>
      </c>
      <c r="I744" s="220"/>
      <c r="J744" s="221">
        <f>ROUND(I744*H744,2)</f>
        <v>0</v>
      </c>
      <c r="K744" s="217" t="s">
        <v>19</v>
      </c>
      <c r="L744" s="46"/>
      <c r="M744" s="222" t="s">
        <v>19</v>
      </c>
      <c r="N744" s="223" t="s">
        <v>43</v>
      </c>
      <c r="O744" s="86"/>
      <c r="P744" s="224">
        <f>O744*H744</f>
        <v>0</v>
      </c>
      <c r="Q744" s="224">
        <v>0</v>
      </c>
      <c r="R744" s="224">
        <f>Q744*H744</f>
        <v>0</v>
      </c>
      <c r="S744" s="224">
        <v>0</v>
      </c>
      <c r="T744" s="225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26" t="s">
        <v>286</v>
      </c>
      <c r="AT744" s="226" t="s">
        <v>182</v>
      </c>
      <c r="AU744" s="226" t="s">
        <v>80</v>
      </c>
      <c r="AY744" s="19" t="s">
        <v>180</v>
      </c>
      <c r="BE744" s="227">
        <f>IF(N744="základní",J744,0)</f>
        <v>0</v>
      </c>
      <c r="BF744" s="227">
        <f>IF(N744="snížená",J744,0)</f>
        <v>0</v>
      </c>
      <c r="BG744" s="227">
        <f>IF(N744="zákl. přenesená",J744,0)</f>
        <v>0</v>
      </c>
      <c r="BH744" s="227">
        <f>IF(N744="sníž. přenesená",J744,0)</f>
        <v>0</v>
      </c>
      <c r="BI744" s="227">
        <f>IF(N744="nulová",J744,0)</f>
        <v>0</v>
      </c>
      <c r="BJ744" s="19" t="s">
        <v>80</v>
      </c>
      <c r="BK744" s="227">
        <f>ROUND(I744*H744,2)</f>
        <v>0</v>
      </c>
      <c r="BL744" s="19" t="s">
        <v>286</v>
      </c>
      <c r="BM744" s="226" t="s">
        <v>8041</v>
      </c>
    </row>
    <row r="745" s="2" customFormat="1">
      <c r="A745" s="40"/>
      <c r="B745" s="41"/>
      <c r="C745" s="42"/>
      <c r="D745" s="228" t="s">
        <v>189</v>
      </c>
      <c r="E745" s="42"/>
      <c r="F745" s="229" t="s">
        <v>7505</v>
      </c>
      <c r="G745" s="42"/>
      <c r="H745" s="42"/>
      <c r="I745" s="230"/>
      <c r="J745" s="42"/>
      <c r="K745" s="42"/>
      <c r="L745" s="46"/>
      <c r="M745" s="231"/>
      <c r="N745" s="232"/>
      <c r="O745" s="86"/>
      <c r="P745" s="86"/>
      <c r="Q745" s="86"/>
      <c r="R745" s="86"/>
      <c r="S745" s="86"/>
      <c r="T745" s="87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T745" s="19" t="s">
        <v>189</v>
      </c>
      <c r="AU745" s="19" t="s">
        <v>80</v>
      </c>
    </row>
    <row r="746" s="12" customFormat="1" ht="25.92" customHeight="1">
      <c r="A746" s="12"/>
      <c r="B746" s="199"/>
      <c r="C746" s="200"/>
      <c r="D746" s="201" t="s">
        <v>71</v>
      </c>
      <c r="E746" s="202" t="s">
        <v>6664</v>
      </c>
      <c r="F746" s="202" t="s">
        <v>8042</v>
      </c>
      <c r="G746" s="200"/>
      <c r="H746" s="200"/>
      <c r="I746" s="203"/>
      <c r="J746" s="204">
        <f>BK746</f>
        <v>0</v>
      </c>
      <c r="K746" s="200"/>
      <c r="L746" s="205"/>
      <c r="M746" s="206"/>
      <c r="N746" s="207"/>
      <c r="O746" s="207"/>
      <c r="P746" s="208">
        <f>SUM(P747:P769)</f>
        <v>0</v>
      </c>
      <c r="Q746" s="207"/>
      <c r="R746" s="208">
        <f>SUM(R747:R769)</f>
        <v>0</v>
      </c>
      <c r="S746" s="207"/>
      <c r="T746" s="209">
        <f>SUM(T747:T769)</f>
        <v>0</v>
      </c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R746" s="210" t="s">
        <v>80</v>
      </c>
      <c r="AT746" s="211" t="s">
        <v>71</v>
      </c>
      <c r="AU746" s="211" t="s">
        <v>72</v>
      </c>
      <c r="AY746" s="210" t="s">
        <v>180</v>
      </c>
      <c r="BK746" s="212">
        <f>SUM(BK747:BK769)</f>
        <v>0</v>
      </c>
    </row>
    <row r="747" s="2" customFormat="1" ht="21.75" customHeight="1">
      <c r="A747" s="40"/>
      <c r="B747" s="41"/>
      <c r="C747" s="215" t="s">
        <v>3531</v>
      </c>
      <c r="D747" s="215" t="s">
        <v>182</v>
      </c>
      <c r="E747" s="216" t="s">
        <v>7523</v>
      </c>
      <c r="F747" s="217" t="s">
        <v>7524</v>
      </c>
      <c r="G747" s="218" t="s">
        <v>5709</v>
      </c>
      <c r="H747" s="219">
        <v>3</v>
      </c>
      <c r="I747" s="220"/>
      <c r="J747" s="221">
        <f>ROUND(I747*H747,2)</f>
        <v>0</v>
      </c>
      <c r="K747" s="217" t="s">
        <v>19</v>
      </c>
      <c r="L747" s="46"/>
      <c r="M747" s="222" t="s">
        <v>19</v>
      </c>
      <c r="N747" s="223" t="s">
        <v>43</v>
      </c>
      <c r="O747" s="86"/>
      <c r="P747" s="224">
        <f>O747*H747</f>
        <v>0</v>
      </c>
      <c r="Q747" s="224">
        <v>0</v>
      </c>
      <c r="R747" s="224">
        <f>Q747*H747</f>
        <v>0</v>
      </c>
      <c r="S747" s="224">
        <v>0</v>
      </c>
      <c r="T747" s="225">
        <f>S747*H747</f>
        <v>0</v>
      </c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R747" s="226" t="s">
        <v>286</v>
      </c>
      <c r="AT747" s="226" t="s">
        <v>182</v>
      </c>
      <c r="AU747" s="226" t="s">
        <v>80</v>
      </c>
      <c r="AY747" s="19" t="s">
        <v>180</v>
      </c>
      <c r="BE747" s="227">
        <f>IF(N747="základní",J747,0)</f>
        <v>0</v>
      </c>
      <c r="BF747" s="227">
        <f>IF(N747="snížená",J747,0)</f>
        <v>0</v>
      </c>
      <c r="BG747" s="227">
        <f>IF(N747="zákl. přenesená",J747,0)</f>
        <v>0</v>
      </c>
      <c r="BH747" s="227">
        <f>IF(N747="sníž. přenesená",J747,0)</f>
        <v>0</v>
      </c>
      <c r="BI747" s="227">
        <f>IF(N747="nulová",J747,0)</f>
        <v>0</v>
      </c>
      <c r="BJ747" s="19" t="s">
        <v>80</v>
      </c>
      <c r="BK747" s="227">
        <f>ROUND(I747*H747,2)</f>
        <v>0</v>
      </c>
      <c r="BL747" s="19" t="s">
        <v>286</v>
      </c>
      <c r="BM747" s="226" t="s">
        <v>8043</v>
      </c>
    </row>
    <row r="748" s="2" customFormat="1">
      <c r="A748" s="40"/>
      <c r="B748" s="41"/>
      <c r="C748" s="42"/>
      <c r="D748" s="228" t="s">
        <v>189</v>
      </c>
      <c r="E748" s="42"/>
      <c r="F748" s="229" t="s">
        <v>7524</v>
      </c>
      <c r="G748" s="42"/>
      <c r="H748" s="42"/>
      <c r="I748" s="230"/>
      <c r="J748" s="42"/>
      <c r="K748" s="42"/>
      <c r="L748" s="46"/>
      <c r="M748" s="231"/>
      <c r="N748" s="232"/>
      <c r="O748" s="86"/>
      <c r="P748" s="86"/>
      <c r="Q748" s="86"/>
      <c r="R748" s="86"/>
      <c r="S748" s="86"/>
      <c r="T748" s="87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T748" s="19" t="s">
        <v>189</v>
      </c>
      <c r="AU748" s="19" t="s">
        <v>80</v>
      </c>
    </row>
    <row r="749" s="2" customFormat="1" ht="16.5" customHeight="1">
      <c r="A749" s="40"/>
      <c r="B749" s="41"/>
      <c r="C749" s="215" t="s">
        <v>3537</v>
      </c>
      <c r="D749" s="215" t="s">
        <v>182</v>
      </c>
      <c r="E749" s="216" t="s">
        <v>7481</v>
      </c>
      <c r="F749" s="217" t="s">
        <v>7482</v>
      </c>
      <c r="G749" s="218" t="s">
        <v>387</v>
      </c>
      <c r="H749" s="219">
        <v>1</v>
      </c>
      <c r="I749" s="220"/>
      <c r="J749" s="221">
        <f>ROUND(I749*H749,2)</f>
        <v>0</v>
      </c>
      <c r="K749" s="217" t="s">
        <v>19</v>
      </c>
      <c r="L749" s="46"/>
      <c r="M749" s="222" t="s">
        <v>19</v>
      </c>
      <c r="N749" s="223" t="s">
        <v>43</v>
      </c>
      <c r="O749" s="86"/>
      <c r="P749" s="224">
        <f>O749*H749</f>
        <v>0</v>
      </c>
      <c r="Q749" s="224">
        <v>0</v>
      </c>
      <c r="R749" s="224">
        <f>Q749*H749</f>
        <v>0</v>
      </c>
      <c r="S749" s="224">
        <v>0</v>
      </c>
      <c r="T749" s="225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6" t="s">
        <v>286</v>
      </c>
      <c r="AT749" s="226" t="s">
        <v>182</v>
      </c>
      <c r="AU749" s="226" t="s">
        <v>80</v>
      </c>
      <c r="AY749" s="19" t="s">
        <v>180</v>
      </c>
      <c r="BE749" s="227">
        <f>IF(N749="základní",J749,0)</f>
        <v>0</v>
      </c>
      <c r="BF749" s="227">
        <f>IF(N749="snížená",J749,0)</f>
        <v>0</v>
      </c>
      <c r="BG749" s="227">
        <f>IF(N749="zákl. přenesená",J749,0)</f>
        <v>0</v>
      </c>
      <c r="BH749" s="227">
        <f>IF(N749="sníž. přenesená",J749,0)</f>
        <v>0</v>
      </c>
      <c r="BI749" s="227">
        <f>IF(N749="nulová",J749,0)</f>
        <v>0</v>
      </c>
      <c r="BJ749" s="19" t="s">
        <v>80</v>
      </c>
      <c r="BK749" s="227">
        <f>ROUND(I749*H749,2)</f>
        <v>0</v>
      </c>
      <c r="BL749" s="19" t="s">
        <v>286</v>
      </c>
      <c r="BM749" s="226" t="s">
        <v>8044</v>
      </c>
    </row>
    <row r="750" s="2" customFormat="1">
      <c r="A750" s="40"/>
      <c r="B750" s="41"/>
      <c r="C750" s="42"/>
      <c r="D750" s="228" t="s">
        <v>189</v>
      </c>
      <c r="E750" s="42"/>
      <c r="F750" s="229" t="s">
        <v>7484</v>
      </c>
      <c r="G750" s="42"/>
      <c r="H750" s="42"/>
      <c r="I750" s="230"/>
      <c r="J750" s="42"/>
      <c r="K750" s="42"/>
      <c r="L750" s="46"/>
      <c r="M750" s="231"/>
      <c r="N750" s="232"/>
      <c r="O750" s="86"/>
      <c r="P750" s="86"/>
      <c r="Q750" s="86"/>
      <c r="R750" s="86"/>
      <c r="S750" s="86"/>
      <c r="T750" s="87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T750" s="19" t="s">
        <v>189</v>
      </c>
      <c r="AU750" s="19" t="s">
        <v>80</v>
      </c>
    </row>
    <row r="751" s="2" customFormat="1" ht="16.5" customHeight="1">
      <c r="A751" s="40"/>
      <c r="B751" s="41"/>
      <c r="C751" s="215" t="s">
        <v>3541</v>
      </c>
      <c r="D751" s="215" t="s">
        <v>182</v>
      </c>
      <c r="E751" s="216" t="s">
        <v>7485</v>
      </c>
      <c r="F751" s="217" t="s">
        <v>7486</v>
      </c>
      <c r="G751" s="218" t="s">
        <v>387</v>
      </c>
      <c r="H751" s="219">
        <v>1</v>
      </c>
      <c r="I751" s="220"/>
      <c r="J751" s="221">
        <f>ROUND(I751*H751,2)</f>
        <v>0</v>
      </c>
      <c r="K751" s="217" t="s">
        <v>19</v>
      </c>
      <c r="L751" s="46"/>
      <c r="M751" s="222" t="s">
        <v>19</v>
      </c>
      <c r="N751" s="223" t="s">
        <v>43</v>
      </c>
      <c r="O751" s="86"/>
      <c r="P751" s="224">
        <f>O751*H751</f>
        <v>0</v>
      </c>
      <c r="Q751" s="224">
        <v>0</v>
      </c>
      <c r="R751" s="224">
        <f>Q751*H751</f>
        <v>0</v>
      </c>
      <c r="S751" s="224">
        <v>0</v>
      </c>
      <c r="T751" s="225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6" t="s">
        <v>286</v>
      </c>
      <c r="AT751" s="226" t="s">
        <v>182</v>
      </c>
      <c r="AU751" s="226" t="s">
        <v>80</v>
      </c>
      <c r="AY751" s="19" t="s">
        <v>180</v>
      </c>
      <c r="BE751" s="227">
        <f>IF(N751="základní",J751,0)</f>
        <v>0</v>
      </c>
      <c r="BF751" s="227">
        <f>IF(N751="snížená",J751,0)</f>
        <v>0</v>
      </c>
      <c r="BG751" s="227">
        <f>IF(N751="zákl. přenesená",J751,0)</f>
        <v>0</v>
      </c>
      <c r="BH751" s="227">
        <f>IF(N751="sníž. přenesená",J751,0)</f>
        <v>0</v>
      </c>
      <c r="BI751" s="227">
        <f>IF(N751="nulová",J751,0)</f>
        <v>0</v>
      </c>
      <c r="BJ751" s="19" t="s">
        <v>80</v>
      </c>
      <c r="BK751" s="227">
        <f>ROUND(I751*H751,2)</f>
        <v>0</v>
      </c>
      <c r="BL751" s="19" t="s">
        <v>286</v>
      </c>
      <c r="BM751" s="226" t="s">
        <v>8045</v>
      </c>
    </row>
    <row r="752" s="2" customFormat="1">
      <c r="A752" s="40"/>
      <c r="B752" s="41"/>
      <c r="C752" s="42"/>
      <c r="D752" s="228" t="s">
        <v>189</v>
      </c>
      <c r="E752" s="42"/>
      <c r="F752" s="229" t="s">
        <v>7486</v>
      </c>
      <c r="G752" s="42"/>
      <c r="H752" s="42"/>
      <c r="I752" s="230"/>
      <c r="J752" s="42"/>
      <c r="K752" s="42"/>
      <c r="L752" s="46"/>
      <c r="M752" s="231"/>
      <c r="N752" s="232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189</v>
      </c>
      <c r="AU752" s="19" t="s">
        <v>80</v>
      </c>
    </row>
    <row r="753" s="2" customFormat="1" ht="21.75" customHeight="1">
      <c r="A753" s="40"/>
      <c r="B753" s="41"/>
      <c r="C753" s="215" t="s">
        <v>3547</v>
      </c>
      <c r="D753" s="215" t="s">
        <v>182</v>
      </c>
      <c r="E753" s="216" t="s">
        <v>7613</v>
      </c>
      <c r="F753" s="217" t="s">
        <v>7614</v>
      </c>
      <c r="G753" s="218" t="s">
        <v>5709</v>
      </c>
      <c r="H753" s="219">
        <v>7</v>
      </c>
      <c r="I753" s="220"/>
      <c r="J753" s="221">
        <f>ROUND(I753*H753,2)</f>
        <v>0</v>
      </c>
      <c r="K753" s="217" t="s">
        <v>19</v>
      </c>
      <c r="L753" s="46"/>
      <c r="M753" s="222" t="s">
        <v>19</v>
      </c>
      <c r="N753" s="223" t="s">
        <v>43</v>
      </c>
      <c r="O753" s="86"/>
      <c r="P753" s="224">
        <f>O753*H753</f>
        <v>0</v>
      </c>
      <c r="Q753" s="224">
        <v>0</v>
      </c>
      <c r="R753" s="224">
        <f>Q753*H753</f>
        <v>0</v>
      </c>
      <c r="S753" s="224">
        <v>0</v>
      </c>
      <c r="T753" s="225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6" t="s">
        <v>286</v>
      </c>
      <c r="AT753" s="226" t="s">
        <v>182</v>
      </c>
      <c r="AU753" s="226" t="s">
        <v>80</v>
      </c>
      <c r="AY753" s="19" t="s">
        <v>180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19" t="s">
        <v>80</v>
      </c>
      <c r="BK753" s="227">
        <f>ROUND(I753*H753,2)</f>
        <v>0</v>
      </c>
      <c r="BL753" s="19" t="s">
        <v>286</v>
      </c>
      <c r="BM753" s="226" t="s">
        <v>8046</v>
      </c>
    </row>
    <row r="754" s="2" customFormat="1">
      <c r="A754" s="40"/>
      <c r="B754" s="41"/>
      <c r="C754" s="42"/>
      <c r="D754" s="228" t="s">
        <v>189</v>
      </c>
      <c r="E754" s="42"/>
      <c r="F754" s="229" t="s">
        <v>7614</v>
      </c>
      <c r="G754" s="42"/>
      <c r="H754" s="42"/>
      <c r="I754" s="230"/>
      <c r="J754" s="42"/>
      <c r="K754" s="42"/>
      <c r="L754" s="46"/>
      <c r="M754" s="231"/>
      <c r="N754" s="232"/>
      <c r="O754" s="86"/>
      <c r="P754" s="86"/>
      <c r="Q754" s="86"/>
      <c r="R754" s="86"/>
      <c r="S754" s="86"/>
      <c r="T754" s="87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T754" s="19" t="s">
        <v>189</v>
      </c>
      <c r="AU754" s="19" t="s">
        <v>80</v>
      </c>
    </row>
    <row r="755" s="2" customFormat="1" ht="21.75" customHeight="1">
      <c r="A755" s="40"/>
      <c r="B755" s="41"/>
      <c r="C755" s="215" t="s">
        <v>3551</v>
      </c>
      <c r="D755" s="215" t="s">
        <v>182</v>
      </c>
      <c r="E755" s="216" t="s">
        <v>8047</v>
      </c>
      <c r="F755" s="217" t="s">
        <v>8048</v>
      </c>
      <c r="G755" s="218" t="s">
        <v>387</v>
      </c>
      <c r="H755" s="219">
        <v>1</v>
      </c>
      <c r="I755" s="220"/>
      <c r="J755" s="221">
        <f>ROUND(I755*H755,2)</f>
        <v>0</v>
      </c>
      <c r="K755" s="217" t="s">
        <v>19</v>
      </c>
      <c r="L755" s="46"/>
      <c r="M755" s="222" t="s">
        <v>19</v>
      </c>
      <c r="N755" s="223" t="s">
        <v>43</v>
      </c>
      <c r="O755" s="86"/>
      <c r="P755" s="224">
        <f>O755*H755</f>
        <v>0</v>
      </c>
      <c r="Q755" s="224">
        <v>0</v>
      </c>
      <c r="R755" s="224">
        <f>Q755*H755</f>
        <v>0</v>
      </c>
      <c r="S755" s="224">
        <v>0</v>
      </c>
      <c r="T755" s="225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26" t="s">
        <v>286</v>
      </c>
      <c r="AT755" s="226" t="s">
        <v>182</v>
      </c>
      <c r="AU755" s="226" t="s">
        <v>80</v>
      </c>
      <c r="AY755" s="19" t="s">
        <v>180</v>
      </c>
      <c r="BE755" s="227">
        <f>IF(N755="základní",J755,0)</f>
        <v>0</v>
      </c>
      <c r="BF755" s="227">
        <f>IF(N755="snížená",J755,0)</f>
        <v>0</v>
      </c>
      <c r="BG755" s="227">
        <f>IF(N755="zákl. přenesená",J755,0)</f>
        <v>0</v>
      </c>
      <c r="BH755" s="227">
        <f>IF(N755="sníž. přenesená",J755,0)</f>
        <v>0</v>
      </c>
      <c r="BI755" s="227">
        <f>IF(N755="nulová",J755,0)</f>
        <v>0</v>
      </c>
      <c r="BJ755" s="19" t="s">
        <v>80</v>
      </c>
      <c r="BK755" s="227">
        <f>ROUND(I755*H755,2)</f>
        <v>0</v>
      </c>
      <c r="BL755" s="19" t="s">
        <v>286</v>
      </c>
      <c r="BM755" s="226" t="s">
        <v>8049</v>
      </c>
    </row>
    <row r="756" s="2" customFormat="1">
      <c r="A756" s="40"/>
      <c r="B756" s="41"/>
      <c r="C756" s="42"/>
      <c r="D756" s="228" t="s">
        <v>189</v>
      </c>
      <c r="E756" s="42"/>
      <c r="F756" s="229" t="s">
        <v>8048</v>
      </c>
      <c r="G756" s="42"/>
      <c r="H756" s="42"/>
      <c r="I756" s="230"/>
      <c r="J756" s="42"/>
      <c r="K756" s="42"/>
      <c r="L756" s="46"/>
      <c r="M756" s="231"/>
      <c r="N756" s="232"/>
      <c r="O756" s="86"/>
      <c r="P756" s="86"/>
      <c r="Q756" s="86"/>
      <c r="R756" s="86"/>
      <c r="S756" s="86"/>
      <c r="T756" s="87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T756" s="19" t="s">
        <v>189</v>
      </c>
      <c r="AU756" s="19" t="s">
        <v>80</v>
      </c>
    </row>
    <row r="757" s="2" customFormat="1" ht="16.5" customHeight="1">
      <c r="A757" s="40"/>
      <c r="B757" s="41"/>
      <c r="C757" s="215" t="s">
        <v>3555</v>
      </c>
      <c r="D757" s="215" t="s">
        <v>182</v>
      </c>
      <c r="E757" s="216" t="s">
        <v>8050</v>
      </c>
      <c r="F757" s="217" t="s">
        <v>8051</v>
      </c>
      <c r="G757" s="218" t="s">
        <v>387</v>
      </c>
      <c r="H757" s="219">
        <v>2</v>
      </c>
      <c r="I757" s="220"/>
      <c r="J757" s="221">
        <f>ROUND(I757*H757,2)</f>
        <v>0</v>
      </c>
      <c r="K757" s="217" t="s">
        <v>19</v>
      </c>
      <c r="L757" s="46"/>
      <c r="M757" s="222" t="s">
        <v>19</v>
      </c>
      <c r="N757" s="223" t="s">
        <v>43</v>
      </c>
      <c r="O757" s="86"/>
      <c r="P757" s="224">
        <f>O757*H757</f>
        <v>0</v>
      </c>
      <c r="Q757" s="224">
        <v>0</v>
      </c>
      <c r="R757" s="224">
        <f>Q757*H757</f>
        <v>0</v>
      </c>
      <c r="S757" s="224">
        <v>0</v>
      </c>
      <c r="T757" s="225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26" t="s">
        <v>286</v>
      </c>
      <c r="AT757" s="226" t="s">
        <v>182</v>
      </c>
      <c r="AU757" s="226" t="s">
        <v>80</v>
      </c>
      <c r="AY757" s="19" t="s">
        <v>180</v>
      </c>
      <c r="BE757" s="227">
        <f>IF(N757="základní",J757,0)</f>
        <v>0</v>
      </c>
      <c r="BF757" s="227">
        <f>IF(N757="snížená",J757,0)</f>
        <v>0</v>
      </c>
      <c r="BG757" s="227">
        <f>IF(N757="zákl. přenesená",J757,0)</f>
        <v>0</v>
      </c>
      <c r="BH757" s="227">
        <f>IF(N757="sníž. přenesená",J757,0)</f>
        <v>0</v>
      </c>
      <c r="BI757" s="227">
        <f>IF(N757="nulová",J757,0)</f>
        <v>0</v>
      </c>
      <c r="BJ757" s="19" t="s">
        <v>80</v>
      </c>
      <c r="BK757" s="227">
        <f>ROUND(I757*H757,2)</f>
        <v>0</v>
      </c>
      <c r="BL757" s="19" t="s">
        <v>286</v>
      </c>
      <c r="BM757" s="226" t="s">
        <v>8052</v>
      </c>
    </row>
    <row r="758" s="2" customFormat="1">
      <c r="A758" s="40"/>
      <c r="B758" s="41"/>
      <c r="C758" s="42"/>
      <c r="D758" s="228" t="s">
        <v>189</v>
      </c>
      <c r="E758" s="42"/>
      <c r="F758" s="229" t="s">
        <v>8051</v>
      </c>
      <c r="G758" s="42"/>
      <c r="H758" s="42"/>
      <c r="I758" s="230"/>
      <c r="J758" s="42"/>
      <c r="K758" s="42"/>
      <c r="L758" s="46"/>
      <c r="M758" s="231"/>
      <c r="N758" s="232"/>
      <c r="O758" s="86"/>
      <c r="P758" s="86"/>
      <c r="Q758" s="86"/>
      <c r="R758" s="86"/>
      <c r="S758" s="86"/>
      <c r="T758" s="87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T758" s="19" t="s">
        <v>189</v>
      </c>
      <c r="AU758" s="19" t="s">
        <v>80</v>
      </c>
    </row>
    <row r="759" s="2" customFormat="1" ht="16.5" customHeight="1">
      <c r="A759" s="40"/>
      <c r="B759" s="41"/>
      <c r="C759" s="215" t="s">
        <v>3563</v>
      </c>
      <c r="D759" s="215" t="s">
        <v>182</v>
      </c>
      <c r="E759" s="216" t="s">
        <v>8053</v>
      </c>
      <c r="F759" s="217" t="s">
        <v>7539</v>
      </c>
      <c r="G759" s="218" t="s">
        <v>387</v>
      </c>
      <c r="H759" s="219">
        <v>1</v>
      </c>
      <c r="I759" s="220"/>
      <c r="J759" s="221">
        <f>ROUND(I759*H759,2)</f>
        <v>0</v>
      </c>
      <c r="K759" s="217" t="s">
        <v>19</v>
      </c>
      <c r="L759" s="46"/>
      <c r="M759" s="222" t="s">
        <v>19</v>
      </c>
      <c r="N759" s="223" t="s">
        <v>43</v>
      </c>
      <c r="O759" s="86"/>
      <c r="P759" s="224">
        <f>O759*H759</f>
        <v>0</v>
      </c>
      <c r="Q759" s="224">
        <v>0</v>
      </c>
      <c r="R759" s="224">
        <f>Q759*H759</f>
        <v>0</v>
      </c>
      <c r="S759" s="224">
        <v>0</v>
      </c>
      <c r="T759" s="225">
        <f>S759*H759</f>
        <v>0</v>
      </c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R759" s="226" t="s">
        <v>286</v>
      </c>
      <c r="AT759" s="226" t="s">
        <v>182</v>
      </c>
      <c r="AU759" s="226" t="s">
        <v>80</v>
      </c>
      <c r="AY759" s="19" t="s">
        <v>180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19" t="s">
        <v>80</v>
      </c>
      <c r="BK759" s="227">
        <f>ROUND(I759*H759,2)</f>
        <v>0</v>
      </c>
      <c r="BL759" s="19" t="s">
        <v>286</v>
      </c>
      <c r="BM759" s="226" t="s">
        <v>8054</v>
      </c>
    </row>
    <row r="760" s="2" customFormat="1">
      <c r="A760" s="40"/>
      <c r="B760" s="41"/>
      <c r="C760" s="42"/>
      <c r="D760" s="228" t="s">
        <v>189</v>
      </c>
      <c r="E760" s="42"/>
      <c r="F760" s="229" t="s">
        <v>7539</v>
      </c>
      <c r="G760" s="42"/>
      <c r="H760" s="42"/>
      <c r="I760" s="230"/>
      <c r="J760" s="42"/>
      <c r="K760" s="42"/>
      <c r="L760" s="46"/>
      <c r="M760" s="231"/>
      <c r="N760" s="232"/>
      <c r="O760" s="86"/>
      <c r="P760" s="86"/>
      <c r="Q760" s="86"/>
      <c r="R760" s="86"/>
      <c r="S760" s="86"/>
      <c r="T760" s="87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T760" s="19" t="s">
        <v>189</v>
      </c>
      <c r="AU760" s="19" t="s">
        <v>80</v>
      </c>
    </row>
    <row r="761" s="2" customFormat="1" ht="16.5" customHeight="1">
      <c r="A761" s="40"/>
      <c r="B761" s="41"/>
      <c r="C761" s="215" t="s">
        <v>3585</v>
      </c>
      <c r="D761" s="215" t="s">
        <v>182</v>
      </c>
      <c r="E761" s="216" t="s">
        <v>8055</v>
      </c>
      <c r="F761" s="217" t="s">
        <v>7564</v>
      </c>
      <c r="G761" s="218" t="s">
        <v>387</v>
      </c>
      <c r="H761" s="219">
        <v>4</v>
      </c>
      <c r="I761" s="220"/>
      <c r="J761" s="221">
        <f>ROUND(I761*H761,2)</f>
        <v>0</v>
      </c>
      <c r="K761" s="217" t="s">
        <v>19</v>
      </c>
      <c r="L761" s="46"/>
      <c r="M761" s="222" t="s">
        <v>19</v>
      </c>
      <c r="N761" s="223" t="s">
        <v>43</v>
      </c>
      <c r="O761" s="86"/>
      <c r="P761" s="224">
        <f>O761*H761</f>
        <v>0</v>
      </c>
      <c r="Q761" s="224">
        <v>0</v>
      </c>
      <c r="R761" s="224">
        <f>Q761*H761</f>
        <v>0</v>
      </c>
      <c r="S761" s="224">
        <v>0</v>
      </c>
      <c r="T761" s="225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26" t="s">
        <v>286</v>
      </c>
      <c r="AT761" s="226" t="s">
        <v>182</v>
      </c>
      <c r="AU761" s="226" t="s">
        <v>80</v>
      </c>
      <c r="AY761" s="19" t="s">
        <v>180</v>
      </c>
      <c r="BE761" s="227">
        <f>IF(N761="základní",J761,0)</f>
        <v>0</v>
      </c>
      <c r="BF761" s="227">
        <f>IF(N761="snížená",J761,0)</f>
        <v>0</v>
      </c>
      <c r="BG761" s="227">
        <f>IF(N761="zákl. přenesená",J761,0)</f>
        <v>0</v>
      </c>
      <c r="BH761" s="227">
        <f>IF(N761="sníž. přenesená",J761,0)</f>
        <v>0</v>
      </c>
      <c r="BI761" s="227">
        <f>IF(N761="nulová",J761,0)</f>
        <v>0</v>
      </c>
      <c r="BJ761" s="19" t="s">
        <v>80</v>
      </c>
      <c r="BK761" s="227">
        <f>ROUND(I761*H761,2)</f>
        <v>0</v>
      </c>
      <c r="BL761" s="19" t="s">
        <v>286</v>
      </c>
      <c r="BM761" s="226" t="s">
        <v>8056</v>
      </c>
    </row>
    <row r="762" s="2" customFormat="1">
      <c r="A762" s="40"/>
      <c r="B762" s="41"/>
      <c r="C762" s="42"/>
      <c r="D762" s="228" t="s">
        <v>189</v>
      </c>
      <c r="E762" s="42"/>
      <c r="F762" s="229" t="s">
        <v>7564</v>
      </c>
      <c r="G762" s="42"/>
      <c r="H762" s="42"/>
      <c r="I762" s="230"/>
      <c r="J762" s="42"/>
      <c r="K762" s="42"/>
      <c r="L762" s="46"/>
      <c r="M762" s="231"/>
      <c r="N762" s="232"/>
      <c r="O762" s="86"/>
      <c r="P762" s="86"/>
      <c r="Q762" s="86"/>
      <c r="R762" s="86"/>
      <c r="S762" s="86"/>
      <c r="T762" s="87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T762" s="19" t="s">
        <v>189</v>
      </c>
      <c r="AU762" s="19" t="s">
        <v>80</v>
      </c>
    </row>
    <row r="763" s="2" customFormat="1" ht="16.5" customHeight="1">
      <c r="A763" s="40"/>
      <c r="B763" s="41"/>
      <c r="C763" s="215" t="s">
        <v>3592</v>
      </c>
      <c r="D763" s="215" t="s">
        <v>182</v>
      </c>
      <c r="E763" s="216" t="s">
        <v>8057</v>
      </c>
      <c r="F763" s="217" t="s">
        <v>7478</v>
      </c>
      <c r="G763" s="218" t="s">
        <v>3685</v>
      </c>
      <c r="H763" s="219">
        <v>1</v>
      </c>
      <c r="I763" s="220"/>
      <c r="J763" s="221">
        <f>ROUND(I763*H763,2)</f>
        <v>0</v>
      </c>
      <c r="K763" s="217" t="s">
        <v>19</v>
      </c>
      <c r="L763" s="46"/>
      <c r="M763" s="222" t="s">
        <v>19</v>
      </c>
      <c r="N763" s="223" t="s">
        <v>43</v>
      </c>
      <c r="O763" s="86"/>
      <c r="P763" s="224">
        <f>O763*H763</f>
        <v>0</v>
      </c>
      <c r="Q763" s="224">
        <v>0</v>
      </c>
      <c r="R763" s="224">
        <f>Q763*H763</f>
        <v>0</v>
      </c>
      <c r="S763" s="224">
        <v>0</v>
      </c>
      <c r="T763" s="225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26" t="s">
        <v>286</v>
      </c>
      <c r="AT763" s="226" t="s">
        <v>182</v>
      </c>
      <c r="AU763" s="226" t="s">
        <v>80</v>
      </c>
      <c r="AY763" s="19" t="s">
        <v>180</v>
      </c>
      <c r="BE763" s="227">
        <f>IF(N763="základní",J763,0)</f>
        <v>0</v>
      </c>
      <c r="BF763" s="227">
        <f>IF(N763="snížená",J763,0)</f>
        <v>0</v>
      </c>
      <c r="BG763" s="227">
        <f>IF(N763="zákl. přenesená",J763,0)</f>
        <v>0</v>
      </c>
      <c r="BH763" s="227">
        <f>IF(N763="sníž. přenesená",J763,0)</f>
        <v>0</v>
      </c>
      <c r="BI763" s="227">
        <f>IF(N763="nulová",J763,0)</f>
        <v>0</v>
      </c>
      <c r="BJ763" s="19" t="s">
        <v>80</v>
      </c>
      <c r="BK763" s="227">
        <f>ROUND(I763*H763,2)</f>
        <v>0</v>
      </c>
      <c r="BL763" s="19" t="s">
        <v>286</v>
      </c>
      <c r="BM763" s="226" t="s">
        <v>8058</v>
      </c>
    </row>
    <row r="764" s="2" customFormat="1">
      <c r="A764" s="40"/>
      <c r="B764" s="41"/>
      <c r="C764" s="42"/>
      <c r="D764" s="228" t="s">
        <v>189</v>
      </c>
      <c r="E764" s="42"/>
      <c r="F764" s="229" t="s">
        <v>7478</v>
      </c>
      <c r="G764" s="42"/>
      <c r="H764" s="42"/>
      <c r="I764" s="230"/>
      <c r="J764" s="42"/>
      <c r="K764" s="42"/>
      <c r="L764" s="46"/>
      <c r="M764" s="231"/>
      <c r="N764" s="232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189</v>
      </c>
      <c r="AU764" s="19" t="s">
        <v>80</v>
      </c>
    </row>
    <row r="765" s="2" customFormat="1">
      <c r="A765" s="40"/>
      <c r="B765" s="41"/>
      <c r="C765" s="42"/>
      <c r="D765" s="228" t="s">
        <v>3143</v>
      </c>
      <c r="E765" s="42"/>
      <c r="F765" s="292" t="s">
        <v>8059</v>
      </c>
      <c r="G765" s="42"/>
      <c r="H765" s="42"/>
      <c r="I765" s="230"/>
      <c r="J765" s="42"/>
      <c r="K765" s="42"/>
      <c r="L765" s="46"/>
      <c r="M765" s="231"/>
      <c r="N765" s="232"/>
      <c r="O765" s="86"/>
      <c r="P765" s="86"/>
      <c r="Q765" s="86"/>
      <c r="R765" s="86"/>
      <c r="S765" s="86"/>
      <c r="T765" s="87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T765" s="19" t="s">
        <v>3143</v>
      </c>
      <c r="AU765" s="19" t="s">
        <v>80</v>
      </c>
    </row>
    <row r="766" s="2" customFormat="1" ht="16.5" customHeight="1">
      <c r="A766" s="40"/>
      <c r="B766" s="41"/>
      <c r="C766" s="215" t="s">
        <v>3598</v>
      </c>
      <c r="D766" s="215" t="s">
        <v>182</v>
      </c>
      <c r="E766" s="216" t="s">
        <v>7501</v>
      </c>
      <c r="F766" s="217" t="s">
        <v>7502</v>
      </c>
      <c r="G766" s="218" t="s">
        <v>5709</v>
      </c>
      <c r="H766" s="219">
        <v>11</v>
      </c>
      <c r="I766" s="220"/>
      <c r="J766" s="221">
        <f>ROUND(I766*H766,2)</f>
        <v>0</v>
      </c>
      <c r="K766" s="217" t="s">
        <v>19</v>
      </c>
      <c r="L766" s="46"/>
      <c r="M766" s="222" t="s">
        <v>19</v>
      </c>
      <c r="N766" s="223" t="s">
        <v>43</v>
      </c>
      <c r="O766" s="86"/>
      <c r="P766" s="224">
        <f>O766*H766</f>
        <v>0</v>
      </c>
      <c r="Q766" s="224">
        <v>0</v>
      </c>
      <c r="R766" s="224">
        <f>Q766*H766</f>
        <v>0</v>
      </c>
      <c r="S766" s="224">
        <v>0</v>
      </c>
      <c r="T766" s="225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26" t="s">
        <v>286</v>
      </c>
      <c r="AT766" s="226" t="s">
        <v>182</v>
      </c>
      <c r="AU766" s="226" t="s">
        <v>80</v>
      </c>
      <c r="AY766" s="19" t="s">
        <v>180</v>
      </c>
      <c r="BE766" s="227">
        <f>IF(N766="základní",J766,0)</f>
        <v>0</v>
      </c>
      <c r="BF766" s="227">
        <f>IF(N766="snížená",J766,0)</f>
        <v>0</v>
      </c>
      <c r="BG766" s="227">
        <f>IF(N766="zákl. přenesená",J766,0)</f>
        <v>0</v>
      </c>
      <c r="BH766" s="227">
        <f>IF(N766="sníž. přenesená",J766,0)</f>
        <v>0</v>
      </c>
      <c r="BI766" s="227">
        <f>IF(N766="nulová",J766,0)</f>
        <v>0</v>
      </c>
      <c r="BJ766" s="19" t="s">
        <v>80</v>
      </c>
      <c r="BK766" s="227">
        <f>ROUND(I766*H766,2)</f>
        <v>0</v>
      </c>
      <c r="BL766" s="19" t="s">
        <v>286</v>
      </c>
      <c r="BM766" s="226" t="s">
        <v>8060</v>
      </c>
    </row>
    <row r="767" s="2" customFormat="1">
      <c r="A767" s="40"/>
      <c r="B767" s="41"/>
      <c r="C767" s="42"/>
      <c r="D767" s="228" t="s">
        <v>189</v>
      </c>
      <c r="E767" s="42"/>
      <c r="F767" s="229" t="s">
        <v>7502</v>
      </c>
      <c r="G767" s="42"/>
      <c r="H767" s="42"/>
      <c r="I767" s="230"/>
      <c r="J767" s="42"/>
      <c r="K767" s="42"/>
      <c r="L767" s="46"/>
      <c r="M767" s="231"/>
      <c r="N767" s="232"/>
      <c r="O767" s="86"/>
      <c r="P767" s="86"/>
      <c r="Q767" s="86"/>
      <c r="R767" s="86"/>
      <c r="S767" s="86"/>
      <c r="T767" s="87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T767" s="19" t="s">
        <v>189</v>
      </c>
      <c r="AU767" s="19" t="s">
        <v>80</v>
      </c>
    </row>
    <row r="768" s="2" customFormat="1" ht="21.75" customHeight="1">
      <c r="A768" s="40"/>
      <c r="B768" s="41"/>
      <c r="C768" s="215" t="s">
        <v>3603</v>
      </c>
      <c r="D768" s="215" t="s">
        <v>182</v>
      </c>
      <c r="E768" s="216" t="s">
        <v>7504</v>
      </c>
      <c r="F768" s="217" t="s">
        <v>7505</v>
      </c>
      <c r="G768" s="218" t="s">
        <v>185</v>
      </c>
      <c r="H768" s="219">
        <v>5</v>
      </c>
      <c r="I768" s="220"/>
      <c r="J768" s="221">
        <f>ROUND(I768*H768,2)</f>
        <v>0</v>
      </c>
      <c r="K768" s="217" t="s">
        <v>19</v>
      </c>
      <c r="L768" s="46"/>
      <c r="M768" s="222" t="s">
        <v>19</v>
      </c>
      <c r="N768" s="223" t="s">
        <v>43</v>
      </c>
      <c r="O768" s="86"/>
      <c r="P768" s="224">
        <f>O768*H768</f>
        <v>0</v>
      </c>
      <c r="Q768" s="224">
        <v>0</v>
      </c>
      <c r="R768" s="224">
        <f>Q768*H768</f>
        <v>0</v>
      </c>
      <c r="S768" s="224">
        <v>0</v>
      </c>
      <c r="T768" s="225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26" t="s">
        <v>286</v>
      </c>
      <c r="AT768" s="226" t="s">
        <v>182</v>
      </c>
      <c r="AU768" s="226" t="s">
        <v>80</v>
      </c>
      <c r="AY768" s="19" t="s">
        <v>180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19" t="s">
        <v>80</v>
      </c>
      <c r="BK768" s="227">
        <f>ROUND(I768*H768,2)</f>
        <v>0</v>
      </c>
      <c r="BL768" s="19" t="s">
        <v>286</v>
      </c>
      <c r="BM768" s="226" t="s">
        <v>8061</v>
      </c>
    </row>
    <row r="769" s="2" customFormat="1">
      <c r="A769" s="40"/>
      <c r="B769" s="41"/>
      <c r="C769" s="42"/>
      <c r="D769" s="228" t="s">
        <v>189</v>
      </c>
      <c r="E769" s="42"/>
      <c r="F769" s="229" t="s">
        <v>7505</v>
      </c>
      <c r="G769" s="42"/>
      <c r="H769" s="42"/>
      <c r="I769" s="230"/>
      <c r="J769" s="42"/>
      <c r="K769" s="42"/>
      <c r="L769" s="46"/>
      <c r="M769" s="231"/>
      <c r="N769" s="232"/>
      <c r="O769" s="86"/>
      <c r="P769" s="86"/>
      <c r="Q769" s="86"/>
      <c r="R769" s="86"/>
      <c r="S769" s="86"/>
      <c r="T769" s="87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189</v>
      </c>
      <c r="AU769" s="19" t="s">
        <v>80</v>
      </c>
    </row>
    <row r="770" s="12" customFormat="1" ht="25.92" customHeight="1">
      <c r="A770" s="12"/>
      <c r="B770" s="199"/>
      <c r="C770" s="200"/>
      <c r="D770" s="201" t="s">
        <v>71</v>
      </c>
      <c r="E770" s="202" t="s">
        <v>6710</v>
      </c>
      <c r="F770" s="202" t="s">
        <v>8062</v>
      </c>
      <c r="G770" s="200"/>
      <c r="H770" s="200"/>
      <c r="I770" s="203"/>
      <c r="J770" s="204">
        <f>BK770</f>
        <v>0</v>
      </c>
      <c r="K770" s="200"/>
      <c r="L770" s="205"/>
      <c r="M770" s="206"/>
      <c r="N770" s="207"/>
      <c r="O770" s="207"/>
      <c r="P770" s="208">
        <f>SUM(P771:P789)</f>
        <v>0</v>
      </c>
      <c r="Q770" s="207"/>
      <c r="R770" s="208">
        <f>SUM(R771:R789)</f>
        <v>0</v>
      </c>
      <c r="S770" s="207"/>
      <c r="T770" s="209">
        <f>SUM(T771:T789)</f>
        <v>0</v>
      </c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R770" s="210" t="s">
        <v>80</v>
      </c>
      <c r="AT770" s="211" t="s">
        <v>71</v>
      </c>
      <c r="AU770" s="211" t="s">
        <v>72</v>
      </c>
      <c r="AY770" s="210" t="s">
        <v>180</v>
      </c>
      <c r="BK770" s="212">
        <f>SUM(BK771:BK789)</f>
        <v>0</v>
      </c>
    </row>
    <row r="771" s="2" customFormat="1" ht="16.5" customHeight="1">
      <c r="A771" s="40"/>
      <c r="B771" s="41"/>
      <c r="C771" s="215" t="s">
        <v>3609</v>
      </c>
      <c r="D771" s="215" t="s">
        <v>182</v>
      </c>
      <c r="E771" s="216" t="s">
        <v>7481</v>
      </c>
      <c r="F771" s="217" t="s">
        <v>7482</v>
      </c>
      <c r="G771" s="218" t="s">
        <v>387</v>
      </c>
      <c r="H771" s="219">
        <v>1</v>
      </c>
      <c r="I771" s="220"/>
      <c r="J771" s="221">
        <f>ROUND(I771*H771,2)</f>
        <v>0</v>
      </c>
      <c r="K771" s="217" t="s">
        <v>19</v>
      </c>
      <c r="L771" s="46"/>
      <c r="M771" s="222" t="s">
        <v>19</v>
      </c>
      <c r="N771" s="223" t="s">
        <v>43</v>
      </c>
      <c r="O771" s="86"/>
      <c r="P771" s="224">
        <f>O771*H771</f>
        <v>0</v>
      </c>
      <c r="Q771" s="224">
        <v>0</v>
      </c>
      <c r="R771" s="224">
        <f>Q771*H771</f>
        <v>0</v>
      </c>
      <c r="S771" s="224">
        <v>0</v>
      </c>
      <c r="T771" s="225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26" t="s">
        <v>286</v>
      </c>
      <c r="AT771" s="226" t="s">
        <v>182</v>
      </c>
      <c r="AU771" s="226" t="s">
        <v>80</v>
      </c>
      <c r="AY771" s="19" t="s">
        <v>180</v>
      </c>
      <c r="BE771" s="227">
        <f>IF(N771="základní",J771,0)</f>
        <v>0</v>
      </c>
      <c r="BF771" s="227">
        <f>IF(N771="snížená",J771,0)</f>
        <v>0</v>
      </c>
      <c r="BG771" s="227">
        <f>IF(N771="zákl. přenesená",J771,0)</f>
        <v>0</v>
      </c>
      <c r="BH771" s="227">
        <f>IF(N771="sníž. přenesená",J771,0)</f>
        <v>0</v>
      </c>
      <c r="BI771" s="227">
        <f>IF(N771="nulová",J771,0)</f>
        <v>0</v>
      </c>
      <c r="BJ771" s="19" t="s">
        <v>80</v>
      </c>
      <c r="BK771" s="227">
        <f>ROUND(I771*H771,2)</f>
        <v>0</v>
      </c>
      <c r="BL771" s="19" t="s">
        <v>286</v>
      </c>
      <c r="BM771" s="226" t="s">
        <v>8063</v>
      </c>
    </row>
    <row r="772" s="2" customFormat="1">
      <c r="A772" s="40"/>
      <c r="B772" s="41"/>
      <c r="C772" s="42"/>
      <c r="D772" s="228" t="s">
        <v>189</v>
      </c>
      <c r="E772" s="42"/>
      <c r="F772" s="229" t="s">
        <v>7484</v>
      </c>
      <c r="G772" s="42"/>
      <c r="H772" s="42"/>
      <c r="I772" s="230"/>
      <c r="J772" s="42"/>
      <c r="K772" s="42"/>
      <c r="L772" s="46"/>
      <c r="M772" s="231"/>
      <c r="N772" s="232"/>
      <c r="O772" s="86"/>
      <c r="P772" s="86"/>
      <c r="Q772" s="86"/>
      <c r="R772" s="86"/>
      <c r="S772" s="86"/>
      <c r="T772" s="87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T772" s="19" t="s">
        <v>189</v>
      </c>
      <c r="AU772" s="19" t="s">
        <v>80</v>
      </c>
    </row>
    <row r="773" s="2" customFormat="1" ht="16.5" customHeight="1">
      <c r="A773" s="40"/>
      <c r="B773" s="41"/>
      <c r="C773" s="215" t="s">
        <v>3614</v>
      </c>
      <c r="D773" s="215" t="s">
        <v>182</v>
      </c>
      <c r="E773" s="216" t="s">
        <v>7485</v>
      </c>
      <c r="F773" s="217" t="s">
        <v>7486</v>
      </c>
      <c r="G773" s="218" t="s">
        <v>387</v>
      </c>
      <c r="H773" s="219">
        <v>1</v>
      </c>
      <c r="I773" s="220"/>
      <c r="J773" s="221">
        <f>ROUND(I773*H773,2)</f>
        <v>0</v>
      </c>
      <c r="K773" s="217" t="s">
        <v>19</v>
      </c>
      <c r="L773" s="46"/>
      <c r="M773" s="222" t="s">
        <v>19</v>
      </c>
      <c r="N773" s="223" t="s">
        <v>43</v>
      </c>
      <c r="O773" s="86"/>
      <c r="P773" s="224">
        <f>O773*H773</f>
        <v>0</v>
      </c>
      <c r="Q773" s="224">
        <v>0</v>
      </c>
      <c r="R773" s="224">
        <f>Q773*H773</f>
        <v>0</v>
      </c>
      <c r="S773" s="224">
        <v>0</v>
      </c>
      <c r="T773" s="225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26" t="s">
        <v>286</v>
      </c>
      <c r="AT773" s="226" t="s">
        <v>182</v>
      </c>
      <c r="AU773" s="226" t="s">
        <v>80</v>
      </c>
      <c r="AY773" s="19" t="s">
        <v>180</v>
      </c>
      <c r="BE773" s="227">
        <f>IF(N773="základní",J773,0)</f>
        <v>0</v>
      </c>
      <c r="BF773" s="227">
        <f>IF(N773="snížená",J773,0)</f>
        <v>0</v>
      </c>
      <c r="BG773" s="227">
        <f>IF(N773="zákl. přenesená",J773,0)</f>
        <v>0</v>
      </c>
      <c r="BH773" s="227">
        <f>IF(N773="sníž. přenesená",J773,0)</f>
        <v>0</v>
      </c>
      <c r="BI773" s="227">
        <f>IF(N773="nulová",J773,0)</f>
        <v>0</v>
      </c>
      <c r="BJ773" s="19" t="s">
        <v>80</v>
      </c>
      <c r="BK773" s="227">
        <f>ROUND(I773*H773,2)</f>
        <v>0</v>
      </c>
      <c r="BL773" s="19" t="s">
        <v>286</v>
      </c>
      <c r="BM773" s="226" t="s">
        <v>8064</v>
      </c>
    </row>
    <row r="774" s="2" customFormat="1">
      <c r="A774" s="40"/>
      <c r="B774" s="41"/>
      <c r="C774" s="42"/>
      <c r="D774" s="228" t="s">
        <v>189</v>
      </c>
      <c r="E774" s="42"/>
      <c r="F774" s="229" t="s">
        <v>7486</v>
      </c>
      <c r="G774" s="42"/>
      <c r="H774" s="42"/>
      <c r="I774" s="230"/>
      <c r="J774" s="42"/>
      <c r="K774" s="42"/>
      <c r="L774" s="46"/>
      <c r="M774" s="231"/>
      <c r="N774" s="232"/>
      <c r="O774" s="86"/>
      <c r="P774" s="86"/>
      <c r="Q774" s="86"/>
      <c r="R774" s="86"/>
      <c r="S774" s="86"/>
      <c r="T774" s="87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189</v>
      </c>
      <c r="AU774" s="19" t="s">
        <v>80</v>
      </c>
    </row>
    <row r="775" s="2" customFormat="1" ht="21.75" customHeight="1">
      <c r="A775" s="40"/>
      <c r="B775" s="41"/>
      <c r="C775" s="215" t="s">
        <v>3619</v>
      </c>
      <c r="D775" s="215" t="s">
        <v>182</v>
      </c>
      <c r="E775" s="216" t="s">
        <v>7613</v>
      </c>
      <c r="F775" s="217" t="s">
        <v>7614</v>
      </c>
      <c r="G775" s="218" t="s">
        <v>5709</v>
      </c>
      <c r="H775" s="219">
        <v>21</v>
      </c>
      <c r="I775" s="220"/>
      <c r="J775" s="221">
        <f>ROUND(I775*H775,2)</f>
        <v>0</v>
      </c>
      <c r="K775" s="217" t="s">
        <v>19</v>
      </c>
      <c r="L775" s="46"/>
      <c r="M775" s="222" t="s">
        <v>19</v>
      </c>
      <c r="N775" s="223" t="s">
        <v>43</v>
      </c>
      <c r="O775" s="86"/>
      <c r="P775" s="224">
        <f>O775*H775</f>
        <v>0</v>
      </c>
      <c r="Q775" s="224">
        <v>0</v>
      </c>
      <c r="R775" s="224">
        <f>Q775*H775</f>
        <v>0</v>
      </c>
      <c r="S775" s="224">
        <v>0</v>
      </c>
      <c r="T775" s="225">
        <f>S775*H775</f>
        <v>0</v>
      </c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R775" s="226" t="s">
        <v>286</v>
      </c>
      <c r="AT775" s="226" t="s">
        <v>182</v>
      </c>
      <c r="AU775" s="226" t="s">
        <v>80</v>
      </c>
      <c r="AY775" s="19" t="s">
        <v>180</v>
      </c>
      <c r="BE775" s="227">
        <f>IF(N775="základní",J775,0)</f>
        <v>0</v>
      </c>
      <c r="BF775" s="227">
        <f>IF(N775="snížená",J775,0)</f>
        <v>0</v>
      </c>
      <c r="BG775" s="227">
        <f>IF(N775="zákl. přenesená",J775,0)</f>
        <v>0</v>
      </c>
      <c r="BH775" s="227">
        <f>IF(N775="sníž. přenesená",J775,0)</f>
        <v>0</v>
      </c>
      <c r="BI775" s="227">
        <f>IF(N775="nulová",J775,0)</f>
        <v>0</v>
      </c>
      <c r="BJ775" s="19" t="s">
        <v>80</v>
      </c>
      <c r="BK775" s="227">
        <f>ROUND(I775*H775,2)</f>
        <v>0</v>
      </c>
      <c r="BL775" s="19" t="s">
        <v>286</v>
      </c>
      <c r="BM775" s="226" t="s">
        <v>8065</v>
      </c>
    </row>
    <row r="776" s="2" customFormat="1">
      <c r="A776" s="40"/>
      <c r="B776" s="41"/>
      <c r="C776" s="42"/>
      <c r="D776" s="228" t="s">
        <v>189</v>
      </c>
      <c r="E776" s="42"/>
      <c r="F776" s="229" t="s">
        <v>7614</v>
      </c>
      <c r="G776" s="42"/>
      <c r="H776" s="42"/>
      <c r="I776" s="230"/>
      <c r="J776" s="42"/>
      <c r="K776" s="42"/>
      <c r="L776" s="46"/>
      <c r="M776" s="231"/>
      <c r="N776" s="232"/>
      <c r="O776" s="86"/>
      <c r="P776" s="86"/>
      <c r="Q776" s="86"/>
      <c r="R776" s="86"/>
      <c r="S776" s="86"/>
      <c r="T776" s="87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T776" s="19" t="s">
        <v>189</v>
      </c>
      <c r="AU776" s="19" t="s">
        <v>80</v>
      </c>
    </row>
    <row r="777" s="2" customFormat="1" ht="16.5" customHeight="1">
      <c r="A777" s="40"/>
      <c r="B777" s="41"/>
      <c r="C777" s="215" t="s">
        <v>3624</v>
      </c>
      <c r="D777" s="215" t="s">
        <v>182</v>
      </c>
      <c r="E777" s="216" t="s">
        <v>8050</v>
      </c>
      <c r="F777" s="217" t="s">
        <v>8051</v>
      </c>
      <c r="G777" s="218" t="s">
        <v>387</v>
      </c>
      <c r="H777" s="219">
        <v>2</v>
      </c>
      <c r="I777" s="220"/>
      <c r="J777" s="221">
        <f>ROUND(I777*H777,2)</f>
        <v>0</v>
      </c>
      <c r="K777" s="217" t="s">
        <v>19</v>
      </c>
      <c r="L777" s="46"/>
      <c r="M777" s="222" t="s">
        <v>19</v>
      </c>
      <c r="N777" s="223" t="s">
        <v>43</v>
      </c>
      <c r="O777" s="86"/>
      <c r="P777" s="224">
        <f>O777*H777</f>
        <v>0</v>
      </c>
      <c r="Q777" s="224">
        <v>0</v>
      </c>
      <c r="R777" s="224">
        <f>Q777*H777</f>
        <v>0</v>
      </c>
      <c r="S777" s="224">
        <v>0</v>
      </c>
      <c r="T777" s="225">
        <f>S777*H777</f>
        <v>0</v>
      </c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R777" s="226" t="s">
        <v>286</v>
      </c>
      <c r="AT777" s="226" t="s">
        <v>182</v>
      </c>
      <c r="AU777" s="226" t="s">
        <v>80</v>
      </c>
      <c r="AY777" s="19" t="s">
        <v>180</v>
      </c>
      <c r="BE777" s="227">
        <f>IF(N777="základní",J777,0)</f>
        <v>0</v>
      </c>
      <c r="BF777" s="227">
        <f>IF(N777="snížená",J777,0)</f>
        <v>0</v>
      </c>
      <c r="BG777" s="227">
        <f>IF(N777="zákl. přenesená",J777,0)</f>
        <v>0</v>
      </c>
      <c r="BH777" s="227">
        <f>IF(N777="sníž. přenesená",J777,0)</f>
        <v>0</v>
      </c>
      <c r="BI777" s="227">
        <f>IF(N777="nulová",J777,0)</f>
        <v>0</v>
      </c>
      <c r="BJ777" s="19" t="s">
        <v>80</v>
      </c>
      <c r="BK777" s="227">
        <f>ROUND(I777*H777,2)</f>
        <v>0</v>
      </c>
      <c r="BL777" s="19" t="s">
        <v>286</v>
      </c>
      <c r="BM777" s="226" t="s">
        <v>8066</v>
      </c>
    </row>
    <row r="778" s="2" customFormat="1">
      <c r="A778" s="40"/>
      <c r="B778" s="41"/>
      <c r="C778" s="42"/>
      <c r="D778" s="228" t="s">
        <v>189</v>
      </c>
      <c r="E778" s="42"/>
      <c r="F778" s="229" t="s">
        <v>8051</v>
      </c>
      <c r="G778" s="42"/>
      <c r="H778" s="42"/>
      <c r="I778" s="230"/>
      <c r="J778" s="42"/>
      <c r="K778" s="42"/>
      <c r="L778" s="46"/>
      <c r="M778" s="231"/>
      <c r="N778" s="232"/>
      <c r="O778" s="86"/>
      <c r="P778" s="86"/>
      <c r="Q778" s="86"/>
      <c r="R778" s="86"/>
      <c r="S778" s="86"/>
      <c r="T778" s="87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T778" s="19" t="s">
        <v>189</v>
      </c>
      <c r="AU778" s="19" t="s">
        <v>80</v>
      </c>
    </row>
    <row r="779" s="2" customFormat="1" ht="16.5" customHeight="1">
      <c r="A779" s="40"/>
      <c r="B779" s="41"/>
      <c r="C779" s="215" t="s">
        <v>3678</v>
      </c>
      <c r="D779" s="215" t="s">
        <v>182</v>
      </c>
      <c r="E779" s="216" t="s">
        <v>8055</v>
      </c>
      <c r="F779" s="217" t="s">
        <v>7564</v>
      </c>
      <c r="G779" s="218" t="s">
        <v>387</v>
      </c>
      <c r="H779" s="219">
        <v>7</v>
      </c>
      <c r="I779" s="220"/>
      <c r="J779" s="221">
        <f>ROUND(I779*H779,2)</f>
        <v>0</v>
      </c>
      <c r="K779" s="217" t="s">
        <v>19</v>
      </c>
      <c r="L779" s="46"/>
      <c r="M779" s="222" t="s">
        <v>19</v>
      </c>
      <c r="N779" s="223" t="s">
        <v>43</v>
      </c>
      <c r="O779" s="86"/>
      <c r="P779" s="224">
        <f>O779*H779</f>
        <v>0</v>
      </c>
      <c r="Q779" s="224">
        <v>0</v>
      </c>
      <c r="R779" s="224">
        <f>Q779*H779</f>
        <v>0</v>
      </c>
      <c r="S779" s="224">
        <v>0</v>
      </c>
      <c r="T779" s="225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26" t="s">
        <v>286</v>
      </c>
      <c r="AT779" s="226" t="s">
        <v>182</v>
      </c>
      <c r="AU779" s="226" t="s">
        <v>80</v>
      </c>
      <c r="AY779" s="19" t="s">
        <v>180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19" t="s">
        <v>80</v>
      </c>
      <c r="BK779" s="227">
        <f>ROUND(I779*H779,2)</f>
        <v>0</v>
      </c>
      <c r="BL779" s="19" t="s">
        <v>286</v>
      </c>
      <c r="BM779" s="226" t="s">
        <v>8067</v>
      </c>
    </row>
    <row r="780" s="2" customFormat="1">
      <c r="A780" s="40"/>
      <c r="B780" s="41"/>
      <c r="C780" s="42"/>
      <c r="D780" s="228" t="s">
        <v>189</v>
      </c>
      <c r="E780" s="42"/>
      <c r="F780" s="229" t="s">
        <v>7564</v>
      </c>
      <c r="G780" s="42"/>
      <c r="H780" s="42"/>
      <c r="I780" s="230"/>
      <c r="J780" s="42"/>
      <c r="K780" s="42"/>
      <c r="L780" s="46"/>
      <c r="M780" s="231"/>
      <c r="N780" s="232"/>
      <c r="O780" s="86"/>
      <c r="P780" s="86"/>
      <c r="Q780" s="86"/>
      <c r="R780" s="86"/>
      <c r="S780" s="86"/>
      <c r="T780" s="87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T780" s="19" t="s">
        <v>189</v>
      </c>
      <c r="AU780" s="19" t="s">
        <v>80</v>
      </c>
    </row>
    <row r="781" s="2" customFormat="1" ht="21.75" customHeight="1">
      <c r="A781" s="40"/>
      <c r="B781" s="41"/>
      <c r="C781" s="215" t="s">
        <v>3682</v>
      </c>
      <c r="D781" s="215" t="s">
        <v>182</v>
      </c>
      <c r="E781" s="216" t="s">
        <v>8068</v>
      </c>
      <c r="F781" s="217" t="s">
        <v>8069</v>
      </c>
      <c r="G781" s="218" t="s">
        <v>387</v>
      </c>
      <c r="H781" s="219">
        <v>1</v>
      </c>
      <c r="I781" s="220"/>
      <c r="J781" s="221">
        <f>ROUND(I781*H781,2)</f>
        <v>0</v>
      </c>
      <c r="K781" s="217" t="s">
        <v>19</v>
      </c>
      <c r="L781" s="46"/>
      <c r="M781" s="222" t="s">
        <v>19</v>
      </c>
      <c r="N781" s="223" t="s">
        <v>43</v>
      </c>
      <c r="O781" s="86"/>
      <c r="P781" s="224">
        <f>O781*H781</f>
        <v>0</v>
      </c>
      <c r="Q781" s="224">
        <v>0</v>
      </c>
      <c r="R781" s="224">
        <f>Q781*H781</f>
        <v>0</v>
      </c>
      <c r="S781" s="224">
        <v>0</v>
      </c>
      <c r="T781" s="225">
        <f>S781*H781</f>
        <v>0</v>
      </c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R781" s="226" t="s">
        <v>286</v>
      </c>
      <c r="AT781" s="226" t="s">
        <v>182</v>
      </c>
      <c r="AU781" s="226" t="s">
        <v>80</v>
      </c>
      <c r="AY781" s="19" t="s">
        <v>180</v>
      </c>
      <c r="BE781" s="227">
        <f>IF(N781="základní",J781,0)</f>
        <v>0</v>
      </c>
      <c r="BF781" s="227">
        <f>IF(N781="snížená",J781,0)</f>
        <v>0</v>
      </c>
      <c r="BG781" s="227">
        <f>IF(N781="zákl. přenesená",J781,0)</f>
        <v>0</v>
      </c>
      <c r="BH781" s="227">
        <f>IF(N781="sníž. přenesená",J781,0)</f>
        <v>0</v>
      </c>
      <c r="BI781" s="227">
        <f>IF(N781="nulová",J781,0)</f>
        <v>0</v>
      </c>
      <c r="BJ781" s="19" t="s">
        <v>80</v>
      </c>
      <c r="BK781" s="227">
        <f>ROUND(I781*H781,2)</f>
        <v>0</v>
      </c>
      <c r="BL781" s="19" t="s">
        <v>286</v>
      </c>
      <c r="BM781" s="226" t="s">
        <v>8070</v>
      </c>
    </row>
    <row r="782" s="2" customFormat="1">
      <c r="A782" s="40"/>
      <c r="B782" s="41"/>
      <c r="C782" s="42"/>
      <c r="D782" s="228" t="s">
        <v>189</v>
      </c>
      <c r="E782" s="42"/>
      <c r="F782" s="229" t="s">
        <v>8069</v>
      </c>
      <c r="G782" s="42"/>
      <c r="H782" s="42"/>
      <c r="I782" s="230"/>
      <c r="J782" s="42"/>
      <c r="K782" s="42"/>
      <c r="L782" s="46"/>
      <c r="M782" s="231"/>
      <c r="N782" s="232"/>
      <c r="O782" s="86"/>
      <c r="P782" s="86"/>
      <c r="Q782" s="86"/>
      <c r="R782" s="86"/>
      <c r="S782" s="86"/>
      <c r="T782" s="87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T782" s="19" t="s">
        <v>189</v>
      </c>
      <c r="AU782" s="19" t="s">
        <v>80</v>
      </c>
    </row>
    <row r="783" s="2" customFormat="1" ht="16.5" customHeight="1">
      <c r="A783" s="40"/>
      <c r="B783" s="41"/>
      <c r="C783" s="215" t="s">
        <v>3687</v>
      </c>
      <c r="D783" s="215" t="s">
        <v>182</v>
      </c>
      <c r="E783" s="216" t="s">
        <v>8071</v>
      </c>
      <c r="F783" s="217" t="s">
        <v>7478</v>
      </c>
      <c r="G783" s="218" t="s">
        <v>3685</v>
      </c>
      <c r="H783" s="219">
        <v>1</v>
      </c>
      <c r="I783" s="220"/>
      <c r="J783" s="221">
        <f>ROUND(I783*H783,2)</f>
        <v>0</v>
      </c>
      <c r="K783" s="217" t="s">
        <v>19</v>
      </c>
      <c r="L783" s="46"/>
      <c r="M783" s="222" t="s">
        <v>19</v>
      </c>
      <c r="N783" s="223" t="s">
        <v>43</v>
      </c>
      <c r="O783" s="86"/>
      <c r="P783" s="224">
        <f>O783*H783</f>
        <v>0</v>
      </c>
      <c r="Q783" s="224">
        <v>0</v>
      </c>
      <c r="R783" s="224">
        <f>Q783*H783</f>
        <v>0</v>
      </c>
      <c r="S783" s="224">
        <v>0</v>
      </c>
      <c r="T783" s="225">
        <f>S783*H783</f>
        <v>0</v>
      </c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R783" s="226" t="s">
        <v>286</v>
      </c>
      <c r="AT783" s="226" t="s">
        <v>182</v>
      </c>
      <c r="AU783" s="226" t="s">
        <v>80</v>
      </c>
      <c r="AY783" s="19" t="s">
        <v>180</v>
      </c>
      <c r="BE783" s="227">
        <f>IF(N783="základní",J783,0)</f>
        <v>0</v>
      </c>
      <c r="BF783" s="227">
        <f>IF(N783="snížená",J783,0)</f>
        <v>0</v>
      </c>
      <c r="BG783" s="227">
        <f>IF(N783="zákl. přenesená",J783,0)</f>
        <v>0</v>
      </c>
      <c r="BH783" s="227">
        <f>IF(N783="sníž. přenesená",J783,0)</f>
        <v>0</v>
      </c>
      <c r="BI783" s="227">
        <f>IF(N783="nulová",J783,0)</f>
        <v>0</v>
      </c>
      <c r="BJ783" s="19" t="s">
        <v>80</v>
      </c>
      <c r="BK783" s="227">
        <f>ROUND(I783*H783,2)</f>
        <v>0</v>
      </c>
      <c r="BL783" s="19" t="s">
        <v>286</v>
      </c>
      <c r="BM783" s="226" t="s">
        <v>8072</v>
      </c>
    </row>
    <row r="784" s="2" customFormat="1">
      <c r="A784" s="40"/>
      <c r="B784" s="41"/>
      <c r="C784" s="42"/>
      <c r="D784" s="228" t="s">
        <v>189</v>
      </c>
      <c r="E784" s="42"/>
      <c r="F784" s="229" t="s">
        <v>7478</v>
      </c>
      <c r="G784" s="42"/>
      <c r="H784" s="42"/>
      <c r="I784" s="230"/>
      <c r="J784" s="42"/>
      <c r="K784" s="42"/>
      <c r="L784" s="46"/>
      <c r="M784" s="231"/>
      <c r="N784" s="232"/>
      <c r="O784" s="86"/>
      <c r="P784" s="86"/>
      <c r="Q784" s="86"/>
      <c r="R784" s="86"/>
      <c r="S784" s="86"/>
      <c r="T784" s="87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T784" s="19" t="s">
        <v>189</v>
      </c>
      <c r="AU784" s="19" t="s">
        <v>80</v>
      </c>
    </row>
    <row r="785" s="2" customFormat="1">
      <c r="A785" s="40"/>
      <c r="B785" s="41"/>
      <c r="C785" s="42"/>
      <c r="D785" s="228" t="s">
        <v>3143</v>
      </c>
      <c r="E785" s="42"/>
      <c r="F785" s="292" t="s">
        <v>8059</v>
      </c>
      <c r="G785" s="42"/>
      <c r="H785" s="42"/>
      <c r="I785" s="230"/>
      <c r="J785" s="42"/>
      <c r="K785" s="42"/>
      <c r="L785" s="46"/>
      <c r="M785" s="231"/>
      <c r="N785" s="232"/>
      <c r="O785" s="86"/>
      <c r="P785" s="86"/>
      <c r="Q785" s="86"/>
      <c r="R785" s="86"/>
      <c r="S785" s="86"/>
      <c r="T785" s="87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T785" s="19" t="s">
        <v>3143</v>
      </c>
      <c r="AU785" s="19" t="s">
        <v>80</v>
      </c>
    </row>
    <row r="786" s="2" customFormat="1" ht="16.5" customHeight="1">
      <c r="A786" s="40"/>
      <c r="B786" s="41"/>
      <c r="C786" s="215" t="s">
        <v>3698</v>
      </c>
      <c r="D786" s="215" t="s">
        <v>182</v>
      </c>
      <c r="E786" s="216" t="s">
        <v>7501</v>
      </c>
      <c r="F786" s="217" t="s">
        <v>7502</v>
      </c>
      <c r="G786" s="218" t="s">
        <v>5709</v>
      </c>
      <c r="H786" s="219">
        <v>10</v>
      </c>
      <c r="I786" s="220"/>
      <c r="J786" s="221">
        <f>ROUND(I786*H786,2)</f>
        <v>0</v>
      </c>
      <c r="K786" s="217" t="s">
        <v>19</v>
      </c>
      <c r="L786" s="46"/>
      <c r="M786" s="222" t="s">
        <v>19</v>
      </c>
      <c r="N786" s="223" t="s">
        <v>43</v>
      </c>
      <c r="O786" s="86"/>
      <c r="P786" s="224">
        <f>O786*H786</f>
        <v>0</v>
      </c>
      <c r="Q786" s="224">
        <v>0</v>
      </c>
      <c r="R786" s="224">
        <f>Q786*H786</f>
        <v>0</v>
      </c>
      <c r="S786" s="224">
        <v>0</v>
      </c>
      <c r="T786" s="225">
        <f>S786*H786</f>
        <v>0</v>
      </c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R786" s="226" t="s">
        <v>286</v>
      </c>
      <c r="AT786" s="226" t="s">
        <v>182</v>
      </c>
      <c r="AU786" s="226" t="s">
        <v>80</v>
      </c>
      <c r="AY786" s="19" t="s">
        <v>180</v>
      </c>
      <c r="BE786" s="227">
        <f>IF(N786="základní",J786,0)</f>
        <v>0</v>
      </c>
      <c r="BF786" s="227">
        <f>IF(N786="snížená",J786,0)</f>
        <v>0</v>
      </c>
      <c r="BG786" s="227">
        <f>IF(N786="zákl. přenesená",J786,0)</f>
        <v>0</v>
      </c>
      <c r="BH786" s="227">
        <f>IF(N786="sníž. přenesená",J786,0)</f>
        <v>0</v>
      </c>
      <c r="BI786" s="227">
        <f>IF(N786="nulová",J786,0)</f>
        <v>0</v>
      </c>
      <c r="BJ786" s="19" t="s">
        <v>80</v>
      </c>
      <c r="BK786" s="227">
        <f>ROUND(I786*H786,2)</f>
        <v>0</v>
      </c>
      <c r="BL786" s="19" t="s">
        <v>286</v>
      </c>
      <c r="BM786" s="226" t="s">
        <v>8073</v>
      </c>
    </row>
    <row r="787" s="2" customFormat="1">
      <c r="A787" s="40"/>
      <c r="B787" s="41"/>
      <c r="C787" s="42"/>
      <c r="D787" s="228" t="s">
        <v>189</v>
      </c>
      <c r="E787" s="42"/>
      <c r="F787" s="229" t="s">
        <v>7502</v>
      </c>
      <c r="G787" s="42"/>
      <c r="H787" s="42"/>
      <c r="I787" s="230"/>
      <c r="J787" s="42"/>
      <c r="K787" s="42"/>
      <c r="L787" s="46"/>
      <c r="M787" s="231"/>
      <c r="N787" s="232"/>
      <c r="O787" s="86"/>
      <c r="P787" s="86"/>
      <c r="Q787" s="86"/>
      <c r="R787" s="86"/>
      <c r="S787" s="86"/>
      <c r="T787" s="87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T787" s="19" t="s">
        <v>189</v>
      </c>
      <c r="AU787" s="19" t="s">
        <v>80</v>
      </c>
    </row>
    <row r="788" s="2" customFormat="1" ht="21.75" customHeight="1">
      <c r="A788" s="40"/>
      <c r="B788" s="41"/>
      <c r="C788" s="215" t="s">
        <v>3702</v>
      </c>
      <c r="D788" s="215" t="s">
        <v>182</v>
      </c>
      <c r="E788" s="216" t="s">
        <v>7504</v>
      </c>
      <c r="F788" s="217" t="s">
        <v>7505</v>
      </c>
      <c r="G788" s="218" t="s">
        <v>185</v>
      </c>
      <c r="H788" s="219">
        <v>1</v>
      </c>
      <c r="I788" s="220"/>
      <c r="J788" s="221">
        <f>ROUND(I788*H788,2)</f>
        <v>0</v>
      </c>
      <c r="K788" s="217" t="s">
        <v>19</v>
      </c>
      <c r="L788" s="46"/>
      <c r="M788" s="222" t="s">
        <v>19</v>
      </c>
      <c r="N788" s="223" t="s">
        <v>43</v>
      </c>
      <c r="O788" s="86"/>
      <c r="P788" s="224">
        <f>O788*H788</f>
        <v>0</v>
      </c>
      <c r="Q788" s="224">
        <v>0</v>
      </c>
      <c r="R788" s="224">
        <f>Q788*H788</f>
        <v>0</v>
      </c>
      <c r="S788" s="224">
        <v>0</v>
      </c>
      <c r="T788" s="225">
        <f>S788*H788</f>
        <v>0</v>
      </c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R788" s="226" t="s">
        <v>286</v>
      </c>
      <c r="AT788" s="226" t="s">
        <v>182</v>
      </c>
      <c r="AU788" s="226" t="s">
        <v>80</v>
      </c>
      <c r="AY788" s="19" t="s">
        <v>180</v>
      </c>
      <c r="BE788" s="227">
        <f>IF(N788="základní",J788,0)</f>
        <v>0</v>
      </c>
      <c r="BF788" s="227">
        <f>IF(N788="snížená",J788,0)</f>
        <v>0</v>
      </c>
      <c r="BG788" s="227">
        <f>IF(N788="zákl. přenesená",J788,0)</f>
        <v>0</v>
      </c>
      <c r="BH788" s="227">
        <f>IF(N788="sníž. přenesená",J788,0)</f>
        <v>0</v>
      </c>
      <c r="BI788" s="227">
        <f>IF(N788="nulová",J788,0)</f>
        <v>0</v>
      </c>
      <c r="BJ788" s="19" t="s">
        <v>80</v>
      </c>
      <c r="BK788" s="227">
        <f>ROUND(I788*H788,2)</f>
        <v>0</v>
      </c>
      <c r="BL788" s="19" t="s">
        <v>286</v>
      </c>
      <c r="BM788" s="226" t="s">
        <v>8074</v>
      </c>
    </row>
    <row r="789" s="2" customFormat="1">
      <c r="A789" s="40"/>
      <c r="B789" s="41"/>
      <c r="C789" s="42"/>
      <c r="D789" s="228" t="s">
        <v>189</v>
      </c>
      <c r="E789" s="42"/>
      <c r="F789" s="229" t="s">
        <v>7505</v>
      </c>
      <c r="G789" s="42"/>
      <c r="H789" s="42"/>
      <c r="I789" s="230"/>
      <c r="J789" s="42"/>
      <c r="K789" s="42"/>
      <c r="L789" s="46"/>
      <c r="M789" s="278"/>
      <c r="N789" s="279"/>
      <c r="O789" s="280"/>
      <c r="P789" s="280"/>
      <c r="Q789" s="280"/>
      <c r="R789" s="280"/>
      <c r="S789" s="280"/>
      <c r="T789" s="281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T789" s="19" t="s">
        <v>189</v>
      </c>
      <c r="AU789" s="19" t="s">
        <v>80</v>
      </c>
    </row>
    <row r="790" s="2" customFormat="1" ht="6.96" customHeight="1">
      <c r="A790" s="40"/>
      <c r="B790" s="61"/>
      <c r="C790" s="62"/>
      <c r="D790" s="62"/>
      <c r="E790" s="62"/>
      <c r="F790" s="62"/>
      <c r="G790" s="62"/>
      <c r="H790" s="62"/>
      <c r="I790" s="62"/>
      <c r="J790" s="62"/>
      <c r="K790" s="62"/>
      <c r="L790" s="46"/>
      <c r="M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</row>
  </sheetData>
  <sheetProtection sheet="1" autoFilter="0" formatColumns="0" formatRows="0" objects="1" scenarios="1" spinCount="100000" saltValue="9xJxoIAV8JyXk0bjAr1kEk04oGOYH9cOl5QIWn5vM7KeWeDdxrsGuxxaSofmrEYO4rjJtuFNo+X3XRXVk6O4rw==" hashValue="3/RXvJ/T1K+OkdYt4HLjRz4wfHHqoxllAPsDp3F5MZ2iPZS1cIe6f4iujest9EK9boBPjjoCTCJkpN6QepeGwg==" algorithmName="SHA-512" password="CC35"/>
  <autoFilter ref="C114:K78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103:H103"/>
    <mergeCell ref="E105:H105"/>
    <mergeCell ref="E107:H10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8075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ROUND(J91,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ROUND((SUM(BE91:BE265)),  2)</f>
        <v>0</v>
      </c>
      <c r="G35" s="40"/>
      <c r="H35" s="40"/>
      <c r="I35" s="160">
        <v>0.20999999999999999</v>
      </c>
      <c r="J35" s="159">
        <f>ROUND(((SUM(BE91:BE265))*I35),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ROUND((SUM(BF91:BF265)),  2)</f>
        <v>0</v>
      </c>
      <c r="G36" s="40"/>
      <c r="H36" s="40"/>
      <c r="I36" s="160">
        <v>0.14999999999999999</v>
      </c>
      <c r="J36" s="159">
        <f>ROUND(((SUM(BF91:BF265))*I36),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ROUND((SUM(BG91:BG265)),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ROUND((SUM(BH91:BH265)),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ROUND((SUM(BI91:BI265)),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ROU2326 - Měření a regulace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8076</v>
      </c>
      <c r="E64" s="180"/>
      <c r="F64" s="180"/>
      <c r="G64" s="180"/>
      <c r="H64" s="180"/>
      <c r="I64" s="180"/>
      <c r="J64" s="181">
        <f>J92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8077</v>
      </c>
      <c r="E65" s="180"/>
      <c r="F65" s="180"/>
      <c r="G65" s="180"/>
      <c r="H65" s="180"/>
      <c r="I65" s="180"/>
      <c r="J65" s="181">
        <f>J103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8078</v>
      </c>
      <c r="E66" s="180"/>
      <c r="F66" s="180"/>
      <c r="G66" s="180"/>
      <c r="H66" s="180"/>
      <c r="I66" s="180"/>
      <c r="J66" s="181">
        <f>J130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8079</v>
      </c>
      <c r="E67" s="180"/>
      <c r="F67" s="180"/>
      <c r="G67" s="180"/>
      <c r="H67" s="180"/>
      <c r="I67" s="180"/>
      <c r="J67" s="181">
        <f>J159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8080</v>
      </c>
      <c r="E68" s="180"/>
      <c r="F68" s="180"/>
      <c r="G68" s="180"/>
      <c r="H68" s="180"/>
      <c r="I68" s="180"/>
      <c r="J68" s="181">
        <f>J214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8081</v>
      </c>
      <c r="E69" s="180"/>
      <c r="F69" s="180"/>
      <c r="G69" s="180"/>
      <c r="H69" s="180"/>
      <c r="I69" s="180"/>
      <c r="J69" s="181">
        <f>J247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165</v>
      </c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Projekt budovy v Čechově ulici ve Šlapanicích</v>
      </c>
      <c r="F79" s="34"/>
      <c r="G79" s="34"/>
      <c r="H79" s="34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154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589</v>
      </c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590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ROU2326 - Měření a regulace</v>
      </c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Šlapanice</v>
      </c>
      <c r="G85" s="42"/>
      <c r="H85" s="42"/>
      <c r="I85" s="34" t="s">
        <v>23</v>
      </c>
      <c r="J85" s="74" t="str">
        <f>IF(J14="","",J14)</f>
        <v>3. 9. 2023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Město Šlapanice</v>
      </c>
      <c r="G87" s="42"/>
      <c r="H87" s="42"/>
      <c r="I87" s="34" t="s">
        <v>31</v>
      </c>
      <c r="J87" s="38" t="str">
        <f>E23</f>
        <v>Studio Zlamal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29</v>
      </c>
      <c r="D88" s="42"/>
      <c r="E88" s="42"/>
      <c r="F88" s="29" t="str">
        <f>IF(E20="","",E20)</f>
        <v>Vyplň údaj</v>
      </c>
      <c r="G88" s="42"/>
      <c r="H88" s="42"/>
      <c r="I88" s="34" t="s">
        <v>34</v>
      </c>
      <c r="J88" s="38" t="str">
        <f>E26</f>
        <v xml:space="preserve"> 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8"/>
      <c r="B90" s="189"/>
      <c r="C90" s="190" t="s">
        <v>166</v>
      </c>
      <c r="D90" s="191" t="s">
        <v>57</v>
      </c>
      <c r="E90" s="191" t="s">
        <v>53</v>
      </c>
      <c r="F90" s="191" t="s">
        <v>54</v>
      </c>
      <c r="G90" s="191" t="s">
        <v>167</v>
      </c>
      <c r="H90" s="191" t="s">
        <v>168</v>
      </c>
      <c r="I90" s="191" t="s">
        <v>169</v>
      </c>
      <c r="J90" s="191" t="s">
        <v>158</v>
      </c>
      <c r="K90" s="192" t="s">
        <v>170</v>
      </c>
      <c r="L90" s="193"/>
      <c r="M90" s="94" t="s">
        <v>19</v>
      </c>
      <c r="N90" s="95" t="s">
        <v>42</v>
      </c>
      <c r="O90" s="95" t="s">
        <v>171</v>
      </c>
      <c r="P90" s="95" t="s">
        <v>172</v>
      </c>
      <c r="Q90" s="95" t="s">
        <v>173</v>
      </c>
      <c r="R90" s="95" t="s">
        <v>174</v>
      </c>
      <c r="S90" s="95" t="s">
        <v>175</v>
      </c>
      <c r="T90" s="96" t="s">
        <v>176</v>
      </c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</row>
    <row r="91" s="2" customFormat="1" ht="22.8" customHeight="1">
      <c r="A91" s="40"/>
      <c r="B91" s="41"/>
      <c r="C91" s="101" t="s">
        <v>177</v>
      </c>
      <c r="D91" s="42"/>
      <c r="E91" s="42"/>
      <c r="F91" s="42"/>
      <c r="G91" s="42"/>
      <c r="H91" s="42"/>
      <c r="I91" s="42"/>
      <c r="J91" s="194">
        <f>BK91</f>
        <v>0</v>
      </c>
      <c r="K91" s="42"/>
      <c r="L91" s="46"/>
      <c r="M91" s="97"/>
      <c r="N91" s="195"/>
      <c r="O91" s="98"/>
      <c r="P91" s="196">
        <f>P92+P103+P130+P159+P214+P247</f>
        <v>0</v>
      </c>
      <c r="Q91" s="98"/>
      <c r="R91" s="196">
        <f>R92+R103+R130+R159+R214+R247</f>
        <v>0</v>
      </c>
      <c r="S91" s="98"/>
      <c r="T91" s="197">
        <f>T92+T103+T130+T159+T214+T247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71</v>
      </c>
      <c r="AU91" s="19" t="s">
        <v>159</v>
      </c>
      <c r="BK91" s="198">
        <f>BK92+BK103+BK130+BK159+BK214+BK247</f>
        <v>0</v>
      </c>
    </row>
    <row r="92" s="12" customFormat="1" ht="25.92" customHeight="1">
      <c r="A92" s="12"/>
      <c r="B92" s="199"/>
      <c r="C92" s="200"/>
      <c r="D92" s="201" t="s">
        <v>71</v>
      </c>
      <c r="E92" s="202" t="s">
        <v>6274</v>
      </c>
      <c r="F92" s="202" t="s">
        <v>8082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SUM(P93:P102)</f>
        <v>0</v>
      </c>
      <c r="Q92" s="207"/>
      <c r="R92" s="208">
        <f>SUM(R93:R102)</f>
        <v>0</v>
      </c>
      <c r="S92" s="207"/>
      <c r="T92" s="209">
        <f>SUM(T93:T102)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80</v>
      </c>
      <c r="AT92" s="211" t="s">
        <v>71</v>
      </c>
      <c r="AU92" s="211" t="s">
        <v>72</v>
      </c>
      <c r="AY92" s="210" t="s">
        <v>180</v>
      </c>
      <c r="BK92" s="212">
        <f>SUM(BK93:BK102)</f>
        <v>0</v>
      </c>
    </row>
    <row r="93" s="2" customFormat="1" ht="16.5" customHeight="1">
      <c r="A93" s="40"/>
      <c r="B93" s="41"/>
      <c r="C93" s="215" t="s">
        <v>80</v>
      </c>
      <c r="D93" s="215" t="s">
        <v>182</v>
      </c>
      <c r="E93" s="216" t="s">
        <v>8083</v>
      </c>
      <c r="F93" s="217" t="s">
        <v>8084</v>
      </c>
      <c r="G93" s="218" t="s">
        <v>387</v>
      </c>
      <c r="H93" s="219">
        <v>1</v>
      </c>
      <c r="I93" s="220"/>
      <c r="J93" s="221">
        <f>ROUND(I93*H93,2)</f>
        <v>0</v>
      </c>
      <c r="K93" s="217" t="s">
        <v>19</v>
      </c>
      <c r="L93" s="46"/>
      <c r="M93" s="222" t="s">
        <v>19</v>
      </c>
      <c r="N93" s="223" t="s">
        <v>43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286</v>
      </c>
      <c r="AT93" s="226" t="s">
        <v>182</v>
      </c>
      <c r="AU93" s="226" t="s">
        <v>80</v>
      </c>
      <c r="AY93" s="19" t="s">
        <v>180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80</v>
      </c>
      <c r="BK93" s="227">
        <f>ROUND(I93*H93,2)</f>
        <v>0</v>
      </c>
      <c r="BL93" s="19" t="s">
        <v>286</v>
      </c>
      <c r="BM93" s="226" t="s">
        <v>8085</v>
      </c>
    </row>
    <row r="94" s="2" customFormat="1">
      <c r="A94" s="40"/>
      <c r="B94" s="41"/>
      <c r="C94" s="42"/>
      <c r="D94" s="228" t="s">
        <v>189</v>
      </c>
      <c r="E94" s="42"/>
      <c r="F94" s="229" t="s">
        <v>8084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189</v>
      </c>
      <c r="AU94" s="19" t="s">
        <v>80</v>
      </c>
    </row>
    <row r="95" s="2" customFormat="1" ht="16.5" customHeight="1">
      <c r="A95" s="40"/>
      <c r="B95" s="41"/>
      <c r="C95" s="215" t="s">
        <v>82</v>
      </c>
      <c r="D95" s="215" t="s">
        <v>182</v>
      </c>
      <c r="E95" s="216" t="s">
        <v>8086</v>
      </c>
      <c r="F95" s="217" t="s">
        <v>8087</v>
      </c>
      <c r="G95" s="218" t="s">
        <v>387</v>
      </c>
      <c r="H95" s="219">
        <v>1</v>
      </c>
      <c r="I95" s="220"/>
      <c r="J95" s="221">
        <f>ROUND(I95*H95,2)</f>
        <v>0</v>
      </c>
      <c r="K95" s="217" t="s">
        <v>19</v>
      </c>
      <c r="L95" s="46"/>
      <c r="M95" s="222" t="s">
        <v>19</v>
      </c>
      <c r="N95" s="223" t="s">
        <v>43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286</v>
      </c>
      <c r="AT95" s="226" t="s">
        <v>182</v>
      </c>
      <c r="AU95" s="226" t="s">
        <v>80</v>
      </c>
      <c r="AY95" s="19" t="s">
        <v>180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286</v>
      </c>
      <c r="BM95" s="226" t="s">
        <v>8088</v>
      </c>
    </row>
    <row r="96" s="2" customFormat="1">
      <c r="A96" s="40"/>
      <c r="B96" s="41"/>
      <c r="C96" s="42"/>
      <c r="D96" s="228" t="s">
        <v>189</v>
      </c>
      <c r="E96" s="42"/>
      <c r="F96" s="229" t="s">
        <v>8087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189</v>
      </c>
      <c r="AU96" s="19" t="s">
        <v>80</v>
      </c>
    </row>
    <row r="97" s="2" customFormat="1" ht="16.5" customHeight="1">
      <c r="A97" s="40"/>
      <c r="B97" s="41"/>
      <c r="C97" s="215" t="s">
        <v>100</v>
      </c>
      <c r="D97" s="215" t="s">
        <v>182</v>
      </c>
      <c r="E97" s="216" t="s">
        <v>8089</v>
      </c>
      <c r="F97" s="217" t="s">
        <v>8090</v>
      </c>
      <c r="G97" s="218" t="s">
        <v>387</v>
      </c>
      <c r="H97" s="219">
        <v>1</v>
      </c>
      <c r="I97" s="220"/>
      <c r="J97" s="221">
        <f>ROUND(I97*H97,2)</f>
        <v>0</v>
      </c>
      <c r="K97" s="217" t="s">
        <v>19</v>
      </c>
      <c r="L97" s="46"/>
      <c r="M97" s="222" t="s">
        <v>19</v>
      </c>
      <c r="N97" s="223" t="s">
        <v>43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286</v>
      </c>
      <c r="AT97" s="226" t="s">
        <v>182</v>
      </c>
      <c r="AU97" s="226" t="s">
        <v>80</v>
      </c>
      <c r="AY97" s="19" t="s">
        <v>180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286</v>
      </c>
      <c r="BM97" s="226" t="s">
        <v>8091</v>
      </c>
    </row>
    <row r="98" s="2" customFormat="1">
      <c r="A98" s="40"/>
      <c r="B98" s="41"/>
      <c r="C98" s="42"/>
      <c r="D98" s="228" t="s">
        <v>189</v>
      </c>
      <c r="E98" s="42"/>
      <c r="F98" s="229" t="s">
        <v>8090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189</v>
      </c>
      <c r="AU98" s="19" t="s">
        <v>80</v>
      </c>
    </row>
    <row r="99" s="2" customFormat="1" ht="16.5" customHeight="1">
      <c r="A99" s="40"/>
      <c r="B99" s="41"/>
      <c r="C99" s="215" t="s">
        <v>187</v>
      </c>
      <c r="D99" s="215" t="s">
        <v>182</v>
      </c>
      <c r="E99" s="216" t="s">
        <v>8092</v>
      </c>
      <c r="F99" s="217" t="s">
        <v>8093</v>
      </c>
      <c r="G99" s="218" t="s">
        <v>387</v>
      </c>
      <c r="H99" s="219">
        <v>1</v>
      </c>
      <c r="I99" s="220"/>
      <c r="J99" s="221">
        <f>ROUND(I99*H99,2)</f>
        <v>0</v>
      </c>
      <c r="K99" s="217" t="s">
        <v>19</v>
      </c>
      <c r="L99" s="46"/>
      <c r="M99" s="222" t="s">
        <v>19</v>
      </c>
      <c r="N99" s="223" t="s">
        <v>43</v>
      </c>
      <c r="O99" s="86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6" t="s">
        <v>286</v>
      </c>
      <c r="AT99" s="226" t="s">
        <v>182</v>
      </c>
      <c r="AU99" s="226" t="s">
        <v>80</v>
      </c>
      <c r="AY99" s="19" t="s">
        <v>180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19" t="s">
        <v>80</v>
      </c>
      <c r="BK99" s="227">
        <f>ROUND(I99*H99,2)</f>
        <v>0</v>
      </c>
      <c r="BL99" s="19" t="s">
        <v>286</v>
      </c>
      <c r="BM99" s="226" t="s">
        <v>8094</v>
      </c>
    </row>
    <row r="100" s="2" customFormat="1">
      <c r="A100" s="40"/>
      <c r="B100" s="41"/>
      <c r="C100" s="42"/>
      <c r="D100" s="228" t="s">
        <v>189</v>
      </c>
      <c r="E100" s="42"/>
      <c r="F100" s="229" t="s">
        <v>8093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189</v>
      </c>
      <c r="AU100" s="19" t="s">
        <v>80</v>
      </c>
    </row>
    <row r="101" s="2" customFormat="1" ht="16.5" customHeight="1">
      <c r="A101" s="40"/>
      <c r="B101" s="41"/>
      <c r="C101" s="215" t="s">
        <v>211</v>
      </c>
      <c r="D101" s="215" t="s">
        <v>182</v>
      </c>
      <c r="E101" s="216" t="s">
        <v>8095</v>
      </c>
      <c r="F101" s="217" t="s">
        <v>8096</v>
      </c>
      <c r="G101" s="218" t="s">
        <v>387</v>
      </c>
      <c r="H101" s="219">
        <v>1</v>
      </c>
      <c r="I101" s="220"/>
      <c r="J101" s="221">
        <f>ROUND(I101*H101,2)</f>
        <v>0</v>
      </c>
      <c r="K101" s="217" t="s">
        <v>19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286</v>
      </c>
      <c r="AT101" s="226" t="s">
        <v>182</v>
      </c>
      <c r="AU101" s="226" t="s">
        <v>80</v>
      </c>
      <c r="AY101" s="19" t="s">
        <v>180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286</v>
      </c>
      <c r="BM101" s="226" t="s">
        <v>8097</v>
      </c>
    </row>
    <row r="102" s="2" customFormat="1">
      <c r="A102" s="40"/>
      <c r="B102" s="41"/>
      <c r="C102" s="42"/>
      <c r="D102" s="228" t="s">
        <v>189</v>
      </c>
      <c r="E102" s="42"/>
      <c r="F102" s="229" t="s">
        <v>8096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189</v>
      </c>
      <c r="AU102" s="19" t="s">
        <v>80</v>
      </c>
    </row>
    <row r="103" s="12" customFormat="1" ht="25.92" customHeight="1">
      <c r="A103" s="12"/>
      <c r="B103" s="199"/>
      <c r="C103" s="200"/>
      <c r="D103" s="201" t="s">
        <v>71</v>
      </c>
      <c r="E103" s="202" t="s">
        <v>6526</v>
      </c>
      <c r="F103" s="202" t="s">
        <v>8098</v>
      </c>
      <c r="G103" s="200"/>
      <c r="H103" s="200"/>
      <c r="I103" s="203"/>
      <c r="J103" s="204">
        <f>BK103</f>
        <v>0</v>
      </c>
      <c r="K103" s="200"/>
      <c r="L103" s="205"/>
      <c r="M103" s="206"/>
      <c r="N103" s="207"/>
      <c r="O103" s="207"/>
      <c r="P103" s="208">
        <f>SUM(P104:P129)</f>
        <v>0</v>
      </c>
      <c r="Q103" s="207"/>
      <c r="R103" s="208">
        <f>SUM(R104:R129)</f>
        <v>0</v>
      </c>
      <c r="S103" s="207"/>
      <c r="T103" s="209">
        <f>SUM(T104:T129)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80</v>
      </c>
      <c r="AT103" s="211" t="s">
        <v>71</v>
      </c>
      <c r="AU103" s="211" t="s">
        <v>72</v>
      </c>
      <c r="AY103" s="210" t="s">
        <v>180</v>
      </c>
      <c r="BK103" s="212">
        <f>SUM(BK104:BK129)</f>
        <v>0</v>
      </c>
    </row>
    <row r="104" s="2" customFormat="1" ht="16.5" customHeight="1">
      <c r="A104" s="40"/>
      <c r="B104" s="41"/>
      <c r="C104" s="215" t="s">
        <v>217</v>
      </c>
      <c r="D104" s="215" t="s">
        <v>182</v>
      </c>
      <c r="E104" s="216" t="s">
        <v>8099</v>
      </c>
      <c r="F104" s="217" t="s">
        <v>8100</v>
      </c>
      <c r="G104" s="218" t="s">
        <v>387</v>
      </c>
      <c r="H104" s="219">
        <v>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286</v>
      </c>
      <c r="AT104" s="226" t="s">
        <v>182</v>
      </c>
      <c r="AU104" s="226" t="s">
        <v>80</v>
      </c>
      <c r="AY104" s="19" t="s">
        <v>180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286</v>
      </c>
      <c r="BM104" s="226" t="s">
        <v>8101</v>
      </c>
    </row>
    <row r="105" s="2" customFormat="1">
      <c r="A105" s="40"/>
      <c r="B105" s="41"/>
      <c r="C105" s="42"/>
      <c r="D105" s="228" t="s">
        <v>189</v>
      </c>
      <c r="E105" s="42"/>
      <c r="F105" s="229" t="s">
        <v>8100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189</v>
      </c>
      <c r="AU105" s="19" t="s">
        <v>80</v>
      </c>
    </row>
    <row r="106" s="2" customFormat="1" ht="16.5" customHeight="1">
      <c r="A106" s="40"/>
      <c r="B106" s="41"/>
      <c r="C106" s="215" t="s">
        <v>224</v>
      </c>
      <c r="D106" s="215" t="s">
        <v>182</v>
      </c>
      <c r="E106" s="216" t="s">
        <v>8102</v>
      </c>
      <c r="F106" s="217" t="s">
        <v>8103</v>
      </c>
      <c r="G106" s="218" t="s">
        <v>387</v>
      </c>
      <c r="H106" s="219">
        <v>11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286</v>
      </c>
      <c r="AT106" s="226" t="s">
        <v>182</v>
      </c>
      <c r="AU106" s="226" t="s">
        <v>80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286</v>
      </c>
      <c r="BM106" s="226" t="s">
        <v>8104</v>
      </c>
    </row>
    <row r="107" s="2" customFormat="1">
      <c r="A107" s="40"/>
      <c r="B107" s="41"/>
      <c r="C107" s="42"/>
      <c r="D107" s="228" t="s">
        <v>189</v>
      </c>
      <c r="E107" s="42"/>
      <c r="F107" s="229" t="s">
        <v>8103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189</v>
      </c>
      <c r="AU107" s="19" t="s">
        <v>80</v>
      </c>
    </row>
    <row r="108" s="2" customFormat="1" ht="16.5" customHeight="1">
      <c r="A108" s="40"/>
      <c r="B108" s="41"/>
      <c r="C108" s="215" t="s">
        <v>232</v>
      </c>
      <c r="D108" s="215" t="s">
        <v>182</v>
      </c>
      <c r="E108" s="216" t="s">
        <v>8105</v>
      </c>
      <c r="F108" s="217" t="s">
        <v>8106</v>
      </c>
      <c r="G108" s="218" t="s">
        <v>387</v>
      </c>
      <c r="H108" s="219">
        <v>1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286</v>
      </c>
      <c r="AT108" s="226" t="s">
        <v>182</v>
      </c>
      <c r="AU108" s="226" t="s">
        <v>80</v>
      </c>
      <c r="AY108" s="19" t="s">
        <v>180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286</v>
      </c>
      <c r="BM108" s="226" t="s">
        <v>8107</v>
      </c>
    </row>
    <row r="109" s="2" customFormat="1">
      <c r="A109" s="40"/>
      <c r="B109" s="41"/>
      <c r="C109" s="42"/>
      <c r="D109" s="228" t="s">
        <v>189</v>
      </c>
      <c r="E109" s="42"/>
      <c r="F109" s="229" t="s">
        <v>8106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189</v>
      </c>
      <c r="AU109" s="19" t="s">
        <v>80</v>
      </c>
    </row>
    <row r="110" s="2" customFormat="1" ht="16.5" customHeight="1">
      <c r="A110" s="40"/>
      <c r="B110" s="41"/>
      <c r="C110" s="215" t="s">
        <v>240</v>
      </c>
      <c r="D110" s="215" t="s">
        <v>182</v>
      </c>
      <c r="E110" s="216" t="s">
        <v>8108</v>
      </c>
      <c r="F110" s="217" t="s">
        <v>8109</v>
      </c>
      <c r="G110" s="218" t="s">
        <v>387</v>
      </c>
      <c r="H110" s="219">
        <v>1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286</v>
      </c>
      <c r="AT110" s="226" t="s">
        <v>182</v>
      </c>
      <c r="AU110" s="226" t="s">
        <v>80</v>
      </c>
      <c r="AY110" s="19" t="s">
        <v>180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286</v>
      </c>
      <c r="BM110" s="226" t="s">
        <v>8110</v>
      </c>
    </row>
    <row r="111" s="2" customFormat="1">
      <c r="A111" s="40"/>
      <c r="B111" s="41"/>
      <c r="C111" s="42"/>
      <c r="D111" s="228" t="s">
        <v>189</v>
      </c>
      <c r="E111" s="42"/>
      <c r="F111" s="229" t="s">
        <v>8109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189</v>
      </c>
      <c r="AU111" s="19" t="s">
        <v>80</v>
      </c>
    </row>
    <row r="112" s="2" customFormat="1" ht="16.5" customHeight="1">
      <c r="A112" s="40"/>
      <c r="B112" s="41"/>
      <c r="C112" s="215" t="s">
        <v>247</v>
      </c>
      <c r="D112" s="215" t="s">
        <v>182</v>
      </c>
      <c r="E112" s="216" t="s">
        <v>8111</v>
      </c>
      <c r="F112" s="217" t="s">
        <v>8112</v>
      </c>
      <c r="G112" s="218" t="s">
        <v>387</v>
      </c>
      <c r="H112" s="219">
        <v>1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286</v>
      </c>
      <c r="AT112" s="226" t="s">
        <v>182</v>
      </c>
      <c r="AU112" s="226" t="s">
        <v>80</v>
      </c>
      <c r="AY112" s="19" t="s">
        <v>180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286</v>
      </c>
      <c r="BM112" s="226" t="s">
        <v>8113</v>
      </c>
    </row>
    <row r="113" s="2" customFormat="1">
      <c r="A113" s="40"/>
      <c r="B113" s="41"/>
      <c r="C113" s="42"/>
      <c r="D113" s="228" t="s">
        <v>189</v>
      </c>
      <c r="E113" s="42"/>
      <c r="F113" s="229" t="s">
        <v>8112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189</v>
      </c>
      <c r="AU113" s="19" t="s">
        <v>80</v>
      </c>
    </row>
    <row r="114" s="2" customFormat="1" ht="16.5" customHeight="1">
      <c r="A114" s="40"/>
      <c r="B114" s="41"/>
      <c r="C114" s="215" t="s">
        <v>257</v>
      </c>
      <c r="D114" s="215" t="s">
        <v>182</v>
      </c>
      <c r="E114" s="216" t="s">
        <v>8114</v>
      </c>
      <c r="F114" s="217" t="s">
        <v>8115</v>
      </c>
      <c r="G114" s="218" t="s">
        <v>387</v>
      </c>
      <c r="H114" s="219">
        <v>1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286</v>
      </c>
      <c r="AT114" s="226" t="s">
        <v>182</v>
      </c>
      <c r="AU114" s="226" t="s">
        <v>80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286</v>
      </c>
      <c r="BM114" s="226" t="s">
        <v>8116</v>
      </c>
    </row>
    <row r="115" s="2" customFormat="1">
      <c r="A115" s="40"/>
      <c r="B115" s="41"/>
      <c r="C115" s="42"/>
      <c r="D115" s="228" t="s">
        <v>189</v>
      </c>
      <c r="E115" s="42"/>
      <c r="F115" s="229" t="s">
        <v>8115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189</v>
      </c>
      <c r="AU115" s="19" t="s">
        <v>80</v>
      </c>
    </row>
    <row r="116" s="2" customFormat="1" ht="16.5" customHeight="1">
      <c r="A116" s="40"/>
      <c r="B116" s="41"/>
      <c r="C116" s="215" t="s">
        <v>263</v>
      </c>
      <c r="D116" s="215" t="s">
        <v>182</v>
      </c>
      <c r="E116" s="216" t="s">
        <v>8117</v>
      </c>
      <c r="F116" s="217" t="s">
        <v>8118</v>
      </c>
      <c r="G116" s="218" t="s">
        <v>387</v>
      </c>
      <c r="H116" s="219">
        <v>1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286</v>
      </c>
      <c r="AT116" s="226" t="s">
        <v>182</v>
      </c>
      <c r="AU116" s="226" t="s">
        <v>80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286</v>
      </c>
      <c r="BM116" s="226" t="s">
        <v>8119</v>
      </c>
    </row>
    <row r="117" s="2" customFormat="1">
      <c r="A117" s="40"/>
      <c r="B117" s="41"/>
      <c r="C117" s="42"/>
      <c r="D117" s="228" t="s">
        <v>189</v>
      </c>
      <c r="E117" s="42"/>
      <c r="F117" s="229" t="s">
        <v>8118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189</v>
      </c>
      <c r="AU117" s="19" t="s">
        <v>80</v>
      </c>
    </row>
    <row r="118" s="2" customFormat="1" ht="16.5" customHeight="1">
      <c r="A118" s="40"/>
      <c r="B118" s="41"/>
      <c r="C118" s="215" t="s">
        <v>269</v>
      </c>
      <c r="D118" s="215" t="s">
        <v>182</v>
      </c>
      <c r="E118" s="216" t="s">
        <v>8120</v>
      </c>
      <c r="F118" s="217" t="s">
        <v>8121</v>
      </c>
      <c r="G118" s="218" t="s">
        <v>387</v>
      </c>
      <c r="H118" s="219">
        <v>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286</v>
      </c>
      <c r="AT118" s="226" t="s">
        <v>182</v>
      </c>
      <c r="AU118" s="226" t="s">
        <v>80</v>
      </c>
      <c r="AY118" s="19" t="s">
        <v>180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286</v>
      </c>
      <c r="BM118" s="226" t="s">
        <v>8122</v>
      </c>
    </row>
    <row r="119" s="2" customFormat="1">
      <c r="A119" s="40"/>
      <c r="B119" s="41"/>
      <c r="C119" s="42"/>
      <c r="D119" s="228" t="s">
        <v>189</v>
      </c>
      <c r="E119" s="42"/>
      <c r="F119" s="229" t="s">
        <v>8121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189</v>
      </c>
      <c r="AU119" s="19" t="s">
        <v>80</v>
      </c>
    </row>
    <row r="120" s="2" customFormat="1" ht="16.5" customHeight="1">
      <c r="A120" s="40"/>
      <c r="B120" s="41"/>
      <c r="C120" s="215" t="s">
        <v>275</v>
      </c>
      <c r="D120" s="215" t="s">
        <v>182</v>
      </c>
      <c r="E120" s="216" t="s">
        <v>8123</v>
      </c>
      <c r="F120" s="217" t="s">
        <v>8124</v>
      </c>
      <c r="G120" s="218" t="s">
        <v>387</v>
      </c>
      <c r="H120" s="219">
        <v>4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286</v>
      </c>
      <c r="AT120" s="226" t="s">
        <v>182</v>
      </c>
      <c r="AU120" s="226" t="s">
        <v>80</v>
      </c>
      <c r="AY120" s="19" t="s">
        <v>180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286</v>
      </c>
      <c r="BM120" s="226" t="s">
        <v>8125</v>
      </c>
    </row>
    <row r="121" s="2" customFormat="1">
      <c r="A121" s="40"/>
      <c r="B121" s="41"/>
      <c r="C121" s="42"/>
      <c r="D121" s="228" t="s">
        <v>189</v>
      </c>
      <c r="E121" s="42"/>
      <c r="F121" s="229" t="s">
        <v>8124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189</v>
      </c>
      <c r="AU121" s="19" t="s">
        <v>80</v>
      </c>
    </row>
    <row r="122" s="2" customFormat="1" ht="16.5" customHeight="1">
      <c r="A122" s="40"/>
      <c r="B122" s="41"/>
      <c r="C122" s="215" t="s">
        <v>8</v>
      </c>
      <c r="D122" s="215" t="s">
        <v>182</v>
      </c>
      <c r="E122" s="216" t="s">
        <v>8126</v>
      </c>
      <c r="F122" s="217" t="s">
        <v>8127</v>
      </c>
      <c r="G122" s="218" t="s">
        <v>387</v>
      </c>
      <c r="H122" s="219">
        <v>1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286</v>
      </c>
      <c r="AT122" s="226" t="s">
        <v>182</v>
      </c>
      <c r="AU122" s="226" t="s">
        <v>80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286</v>
      </c>
      <c r="BM122" s="226" t="s">
        <v>8128</v>
      </c>
    </row>
    <row r="123" s="2" customFormat="1">
      <c r="A123" s="40"/>
      <c r="B123" s="41"/>
      <c r="C123" s="42"/>
      <c r="D123" s="228" t="s">
        <v>189</v>
      </c>
      <c r="E123" s="42"/>
      <c r="F123" s="229" t="s">
        <v>8127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189</v>
      </c>
      <c r="AU123" s="19" t="s">
        <v>80</v>
      </c>
    </row>
    <row r="124" s="2" customFormat="1" ht="16.5" customHeight="1">
      <c r="A124" s="40"/>
      <c r="B124" s="41"/>
      <c r="C124" s="215" t="s">
        <v>286</v>
      </c>
      <c r="D124" s="215" t="s">
        <v>182</v>
      </c>
      <c r="E124" s="216" t="s">
        <v>8129</v>
      </c>
      <c r="F124" s="217" t="s">
        <v>8130</v>
      </c>
      <c r="G124" s="218" t="s">
        <v>387</v>
      </c>
      <c r="H124" s="219">
        <v>1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286</v>
      </c>
      <c r="AT124" s="226" t="s">
        <v>182</v>
      </c>
      <c r="AU124" s="226" t="s">
        <v>80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286</v>
      </c>
      <c r="BM124" s="226" t="s">
        <v>8131</v>
      </c>
    </row>
    <row r="125" s="2" customFormat="1">
      <c r="A125" s="40"/>
      <c r="B125" s="41"/>
      <c r="C125" s="42"/>
      <c r="D125" s="228" t="s">
        <v>189</v>
      </c>
      <c r="E125" s="42"/>
      <c r="F125" s="229" t="s">
        <v>8130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189</v>
      </c>
      <c r="AU125" s="19" t="s">
        <v>80</v>
      </c>
    </row>
    <row r="126" s="2" customFormat="1" ht="16.5" customHeight="1">
      <c r="A126" s="40"/>
      <c r="B126" s="41"/>
      <c r="C126" s="215" t="s">
        <v>292</v>
      </c>
      <c r="D126" s="215" t="s">
        <v>182</v>
      </c>
      <c r="E126" s="216" t="s">
        <v>8132</v>
      </c>
      <c r="F126" s="217" t="s">
        <v>8133</v>
      </c>
      <c r="G126" s="218" t="s">
        <v>387</v>
      </c>
      <c r="H126" s="219">
        <v>1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286</v>
      </c>
      <c r="AT126" s="226" t="s">
        <v>182</v>
      </c>
      <c r="AU126" s="226" t="s">
        <v>80</v>
      </c>
      <c r="AY126" s="19" t="s">
        <v>180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286</v>
      </c>
      <c r="BM126" s="226" t="s">
        <v>8134</v>
      </c>
    </row>
    <row r="127" s="2" customFormat="1">
      <c r="A127" s="40"/>
      <c r="B127" s="41"/>
      <c r="C127" s="42"/>
      <c r="D127" s="228" t="s">
        <v>189</v>
      </c>
      <c r="E127" s="42"/>
      <c r="F127" s="229" t="s">
        <v>8133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189</v>
      </c>
      <c r="AU127" s="19" t="s">
        <v>80</v>
      </c>
    </row>
    <row r="128" s="2" customFormat="1" ht="16.5" customHeight="1">
      <c r="A128" s="40"/>
      <c r="B128" s="41"/>
      <c r="C128" s="215" t="s">
        <v>298</v>
      </c>
      <c r="D128" s="215" t="s">
        <v>182</v>
      </c>
      <c r="E128" s="216" t="s">
        <v>8135</v>
      </c>
      <c r="F128" s="217" t="s">
        <v>8136</v>
      </c>
      <c r="G128" s="218" t="s">
        <v>387</v>
      </c>
      <c r="H128" s="219">
        <v>2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286</v>
      </c>
      <c r="AT128" s="226" t="s">
        <v>182</v>
      </c>
      <c r="AU128" s="226" t="s">
        <v>80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286</v>
      </c>
      <c r="BM128" s="226" t="s">
        <v>8137</v>
      </c>
    </row>
    <row r="129" s="2" customFormat="1">
      <c r="A129" s="40"/>
      <c r="B129" s="41"/>
      <c r="C129" s="42"/>
      <c r="D129" s="228" t="s">
        <v>189</v>
      </c>
      <c r="E129" s="42"/>
      <c r="F129" s="229" t="s">
        <v>8136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189</v>
      </c>
      <c r="AU129" s="19" t="s">
        <v>80</v>
      </c>
    </row>
    <row r="130" s="12" customFormat="1" ht="25.92" customHeight="1">
      <c r="A130" s="12"/>
      <c r="B130" s="199"/>
      <c r="C130" s="200"/>
      <c r="D130" s="201" t="s">
        <v>71</v>
      </c>
      <c r="E130" s="202" t="s">
        <v>6579</v>
      </c>
      <c r="F130" s="202" t="s">
        <v>8138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SUM(P131:P158)</f>
        <v>0</v>
      </c>
      <c r="Q130" s="207"/>
      <c r="R130" s="208">
        <f>SUM(R131:R158)</f>
        <v>0</v>
      </c>
      <c r="S130" s="207"/>
      <c r="T130" s="209">
        <f>SUM(T131:T158)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80</v>
      </c>
      <c r="AT130" s="211" t="s">
        <v>71</v>
      </c>
      <c r="AU130" s="211" t="s">
        <v>72</v>
      </c>
      <c r="AY130" s="210" t="s">
        <v>180</v>
      </c>
      <c r="BK130" s="212">
        <f>SUM(BK131:BK158)</f>
        <v>0</v>
      </c>
    </row>
    <row r="131" s="2" customFormat="1" ht="21.75" customHeight="1">
      <c r="A131" s="40"/>
      <c r="B131" s="41"/>
      <c r="C131" s="215" t="s">
        <v>305</v>
      </c>
      <c r="D131" s="215" t="s">
        <v>182</v>
      </c>
      <c r="E131" s="216" t="s">
        <v>8139</v>
      </c>
      <c r="F131" s="217" t="s">
        <v>8140</v>
      </c>
      <c r="G131" s="218" t="s">
        <v>387</v>
      </c>
      <c r="H131" s="219">
        <v>1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286</v>
      </c>
      <c r="AT131" s="226" t="s">
        <v>182</v>
      </c>
      <c r="AU131" s="226" t="s">
        <v>80</v>
      </c>
      <c r="AY131" s="19" t="s">
        <v>180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286</v>
      </c>
      <c r="BM131" s="226" t="s">
        <v>8141</v>
      </c>
    </row>
    <row r="132" s="2" customFormat="1">
      <c r="A132" s="40"/>
      <c r="B132" s="41"/>
      <c r="C132" s="42"/>
      <c r="D132" s="228" t="s">
        <v>189</v>
      </c>
      <c r="E132" s="42"/>
      <c r="F132" s="229" t="s">
        <v>8140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189</v>
      </c>
      <c r="AU132" s="19" t="s">
        <v>80</v>
      </c>
    </row>
    <row r="133" s="2" customFormat="1" ht="16.5" customHeight="1">
      <c r="A133" s="40"/>
      <c r="B133" s="41"/>
      <c r="C133" s="215" t="s">
        <v>311</v>
      </c>
      <c r="D133" s="215" t="s">
        <v>182</v>
      </c>
      <c r="E133" s="216" t="s">
        <v>8142</v>
      </c>
      <c r="F133" s="217" t="s">
        <v>8143</v>
      </c>
      <c r="G133" s="218" t="s">
        <v>387</v>
      </c>
      <c r="H133" s="219">
        <v>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286</v>
      </c>
      <c r="AT133" s="226" t="s">
        <v>182</v>
      </c>
      <c r="AU133" s="226" t="s">
        <v>80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286</v>
      </c>
      <c r="BM133" s="226" t="s">
        <v>8144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8143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80</v>
      </c>
    </row>
    <row r="135" s="2" customFormat="1" ht="16.5" customHeight="1">
      <c r="A135" s="40"/>
      <c r="B135" s="41"/>
      <c r="C135" s="215" t="s">
        <v>7</v>
      </c>
      <c r="D135" s="215" t="s">
        <v>182</v>
      </c>
      <c r="E135" s="216" t="s">
        <v>8145</v>
      </c>
      <c r="F135" s="217" t="s">
        <v>8146</v>
      </c>
      <c r="G135" s="218" t="s">
        <v>387</v>
      </c>
      <c r="H135" s="219">
        <v>2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286</v>
      </c>
      <c r="AT135" s="226" t="s">
        <v>182</v>
      </c>
      <c r="AU135" s="226" t="s">
        <v>80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286</v>
      </c>
      <c r="BM135" s="226" t="s">
        <v>8147</v>
      </c>
    </row>
    <row r="136" s="2" customFormat="1">
      <c r="A136" s="40"/>
      <c r="B136" s="41"/>
      <c r="C136" s="42"/>
      <c r="D136" s="228" t="s">
        <v>189</v>
      </c>
      <c r="E136" s="42"/>
      <c r="F136" s="229" t="s">
        <v>8146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189</v>
      </c>
      <c r="AU136" s="19" t="s">
        <v>80</v>
      </c>
    </row>
    <row r="137" s="2" customFormat="1" ht="16.5" customHeight="1">
      <c r="A137" s="40"/>
      <c r="B137" s="41"/>
      <c r="C137" s="215" t="s">
        <v>322</v>
      </c>
      <c r="D137" s="215" t="s">
        <v>182</v>
      </c>
      <c r="E137" s="216" t="s">
        <v>8148</v>
      </c>
      <c r="F137" s="217" t="s">
        <v>8149</v>
      </c>
      <c r="G137" s="218" t="s">
        <v>387</v>
      </c>
      <c r="H137" s="219">
        <v>1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286</v>
      </c>
      <c r="AT137" s="226" t="s">
        <v>182</v>
      </c>
      <c r="AU137" s="226" t="s">
        <v>80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286</v>
      </c>
      <c r="BM137" s="226" t="s">
        <v>8150</v>
      </c>
    </row>
    <row r="138" s="2" customFormat="1">
      <c r="A138" s="40"/>
      <c r="B138" s="41"/>
      <c r="C138" s="42"/>
      <c r="D138" s="228" t="s">
        <v>189</v>
      </c>
      <c r="E138" s="42"/>
      <c r="F138" s="229" t="s">
        <v>8149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189</v>
      </c>
      <c r="AU138" s="19" t="s">
        <v>80</v>
      </c>
    </row>
    <row r="139" s="2" customFormat="1" ht="16.5" customHeight="1">
      <c r="A139" s="40"/>
      <c r="B139" s="41"/>
      <c r="C139" s="215" t="s">
        <v>328</v>
      </c>
      <c r="D139" s="215" t="s">
        <v>182</v>
      </c>
      <c r="E139" s="216" t="s">
        <v>8151</v>
      </c>
      <c r="F139" s="217" t="s">
        <v>8152</v>
      </c>
      <c r="G139" s="218" t="s">
        <v>387</v>
      </c>
      <c r="H139" s="219">
        <v>2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286</v>
      </c>
      <c r="AT139" s="226" t="s">
        <v>182</v>
      </c>
      <c r="AU139" s="226" t="s">
        <v>80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286</v>
      </c>
      <c r="BM139" s="226" t="s">
        <v>8153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8152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80</v>
      </c>
    </row>
    <row r="141" s="2" customFormat="1" ht="16.5" customHeight="1">
      <c r="A141" s="40"/>
      <c r="B141" s="41"/>
      <c r="C141" s="215" t="s">
        <v>334</v>
      </c>
      <c r="D141" s="215" t="s">
        <v>182</v>
      </c>
      <c r="E141" s="216" t="s">
        <v>8154</v>
      </c>
      <c r="F141" s="217" t="s">
        <v>8155</v>
      </c>
      <c r="G141" s="218" t="s">
        <v>387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286</v>
      </c>
      <c r="AT141" s="226" t="s">
        <v>182</v>
      </c>
      <c r="AU141" s="226" t="s">
        <v>80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286</v>
      </c>
      <c r="BM141" s="226" t="s">
        <v>8156</v>
      </c>
    </row>
    <row r="142" s="2" customFormat="1">
      <c r="A142" s="40"/>
      <c r="B142" s="41"/>
      <c r="C142" s="42"/>
      <c r="D142" s="228" t="s">
        <v>189</v>
      </c>
      <c r="E142" s="42"/>
      <c r="F142" s="229" t="s">
        <v>8155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189</v>
      </c>
      <c r="AU142" s="19" t="s">
        <v>80</v>
      </c>
    </row>
    <row r="143" s="2" customFormat="1" ht="16.5" customHeight="1">
      <c r="A143" s="40"/>
      <c r="B143" s="41"/>
      <c r="C143" s="215" t="s">
        <v>341</v>
      </c>
      <c r="D143" s="215" t="s">
        <v>182</v>
      </c>
      <c r="E143" s="216" t="s">
        <v>8157</v>
      </c>
      <c r="F143" s="217" t="s">
        <v>8158</v>
      </c>
      <c r="G143" s="218" t="s">
        <v>387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286</v>
      </c>
      <c r="AT143" s="226" t="s">
        <v>182</v>
      </c>
      <c r="AU143" s="226" t="s">
        <v>80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286</v>
      </c>
      <c r="BM143" s="226" t="s">
        <v>8159</v>
      </c>
    </row>
    <row r="144" s="2" customFormat="1">
      <c r="A144" s="40"/>
      <c r="B144" s="41"/>
      <c r="C144" s="42"/>
      <c r="D144" s="228" t="s">
        <v>189</v>
      </c>
      <c r="E144" s="42"/>
      <c r="F144" s="229" t="s">
        <v>8158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189</v>
      </c>
      <c r="AU144" s="19" t="s">
        <v>80</v>
      </c>
    </row>
    <row r="145" s="2" customFormat="1" ht="16.5" customHeight="1">
      <c r="A145" s="40"/>
      <c r="B145" s="41"/>
      <c r="C145" s="215" t="s">
        <v>354</v>
      </c>
      <c r="D145" s="215" t="s">
        <v>182</v>
      </c>
      <c r="E145" s="216" t="s">
        <v>8160</v>
      </c>
      <c r="F145" s="217" t="s">
        <v>8161</v>
      </c>
      <c r="G145" s="218" t="s">
        <v>8162</v>
      </c>
      <c r="H145" s="219">
        <v>70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286</v>
      </c>
      <c r="AT145" s="226" t="s">
        <v>182</v>
      </c>
      <c r="AU145" s="226" t="s">
        <v>80</v>
      </c>
      <c r="AY145" s="19" t="s">
        <v>180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286</v>
      </c>
      <c r="BM145" s="226" t="s">
        <v>8163</v>
      </c>
    </row>
    <row r="146" s="2" customFormat="1">
      <c r="A146" s="40"/>
      <c r="B146" s="41"/>
      <c r="C146" s="42"/>
      <c r="D146" s="228" t="s">
        <v>189</v>
      </c>
      <c r="E146" s="42"/>
      <c r="F146" s="229" t="s">
        <v>8161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189</v>
      </c>
      <c r="AU146" s="19" t="s">
        <v>80</v>
      </c>
    </row>
    <row r="147" s="2" customFormat="1" ht="16.5" customHeight="1">
      <c r="A147" s="40"/>
      <c r="B147" s="41"/>
      <c r="C147" s="215" t="s">
        <v>364</v>
      </c>
      <c r="D147" s="215" t="s">
        <v>182</v>
      </c>
      <c r="E147" s="216" t="s">
        <v>8164</v>
      </c>
      <c r="F147" s="217" t="s">
        <v>8165</v>
      </c>
      <c r="G147" s="218" t="s">
        <v>387</v>
      </c>
      <c r="H147" s="219">
        <v>1</v>
      </c>
      <c r="I147" s="220"/>
      <c r="J147" s="221">
        <f>ROUND(I147*H147,2)</f>
        <v>0</v>
      </c>
      <c r="K147" s="217" t="s">
        <v>19</v>
      </c>
      <c r="L147" s="46"/>
      <c r="M147" s="222" t="s">
        <v>19</v>
      </c>
      <c r="N147" s="223" t="s">
        <v>43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286</v>
      </c>
      <c r="AT147" s="226" t="s">
        <v>182</v>
      </c>
      <c r="AU147" s="226" t="s">
        <v>80</v>
      </c>
      <c r="AY147" s="19" t="s">
        <v>180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286</v>
      </c>
      <c r="BM147" s="226" t="s">
        <v>8166</v>
      </c>
    </row>
    <row r="148" s="2" customFormat="1">
      <c r="A148" s="40"/>
      <c r="B148" s="41"/>
      <c r="C148" s="42"/>
      <c r="D148" s="228" t="s">
        <v>189</v>
      </c>
      <c r="E148" s="42"/>
      <c r="F148" s="229" t="s">
        <v>8165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189</v>
      </c>
      <c r="AU148" s="19" t="s">
        <v>80</v>
      </c>
    </row>
    <row r="149" s="2" customFormat="1" ht="16.5" customHeight="1">
      <c r="A149" s="40"/>
      <c r="B149" s="41"/>
      <c r="C149" s="215" t="s">
        <v>370</v>
      </c>
      <c r="D149" s="215" t="s">
        <v>182</v>
      </c>
      <c r="E149" s="216" t="s">
        <v>8167</v>
      </c>
      <c r="F149" s="217" t="s">
        <v>8168</v>
      </c>
      <c r="G149" s="218" t="s">
        <v>8162</v>
      </c>
      <c r="H149" s="219">
        <v>76</v>
      </c>
      <c r="I149" s="220"/>
      <c r="J149" s="221">
        <f>ROUND(I149*H149,2)</f>
        <v>0</v>
      </c>
      <c r="K149" s="217" t="s">
        <v>19</v>
      </c>
      <c r="L149" s="46"/>
      <c r="M149" s="222" t="s">
        <v>19</v>
      </c>
      <c r="N149" s="223" t="s">
        <v>43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286</v>
      </c>
      <c r="AT149" s="226" t="s">
        <v>182</v>
      </c>
      <c r="AU149" s="226" t="s">
        <v>80</v>
      </c>
      <c r="AY149" s="19" t="s">
        <v>180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286</v>
      </c>
      <c r="BM149" s="226" t="s">
        <v>8169</v>
      </c>
    </row>
    <row r="150" s="2" customFormat="1">
      <c r="A150" s="40"/>
      <c r="B150" s="41"/>
      <c r="C150" s="42"/>
      <c r="D150" s="228" t="s">
        <v>189</v>
      </c>
      <c r="E150" s="42"/>
      <c r="F150" s="229" t="s">
        <v>8168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189</v>
      </c>
      <c r="AU150" s="19" t="s">
        <v>80</v>
      </c>
    </row>
    <row r="151" s="2" customFormat="1" ht="16.5" customHeight="1">
      <c r="A151" s="40"/>
      <c r="B151" s="41"/>
      <c r="C151" s="215" t="s">
        <v>384</v>
      </c>
      <c r="D151" s="215" t="s">
        <v>182</v>
      </c>
      <c r="E151" s="216" t="s">
        <v>8170</v>
      </c>
      <c r="F151" s="217" t="s">
        <v>8171</v>
      </c>
      <c r="G151" s="218" t="s">
        <v>8162</v>
      </c>
      <c r="H151" s="219">
        <v>240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43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286</v>
      </c>
      <c r="AT151" s="226" t="s">
        <v>182</v>
      </c>
      <c r="AU151" s="226" t="s">
        <v>80</v>
      </c>
      <c r="AY151" s="19" t="s">
        <v>180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286</v>
      </c>
      <c r="BM151" s="226" t="s">
        <v>8172</v>
      </c>
    </row>
    <row r="152" s="2" customFormat="1">
      <c r="A152" s="40"/>
      <c r="B152" s="41"/>
      <c r="C152" s="42"/>
      <c r="D152" s="228" t="s">
        <v>189</v>
      </c>
      <c r="E152" s="42"/>
      <c r="F152" s="229" t="s">
        <v>8171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189</v>
      </c>
      <c r="AU152" s="19" t="s">
        <v>80</v>
      </c>
    </row>
    <row r="153" s="2" customFormat="1" ht="16.5" customHeight="1">
      <c r="A153" s="40"/>
      <c r="B153" s="41"/>
      <c r="C153" s="215" t="s">
        <v>389</v>
      </c>
      <c r="D153" s="215" t="s">
        <v>182</v>
      </c>
      <c r="E153" s="216" t="s">
        <v>8173</v>
      </c>
      <c r="F153" s="217" t="s">
        <v>8174</v>
      </c>
      <c r="G153" s="218" t="s">
        <v>387</v>
      </c>
      <c r="H153" s="219">
        <v>1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43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286</v>
      </c>
      <c r="AT153" s="226" t="s">
        <v>182</v>
      </c>
      <c r="AU153" s="226" t="s">
        <v>80</v>
      </c>
      <c r="AY153" s="19" t="s">
        <v>180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286</v>
      </c>
      <c r="BM153" s="226" t="s">
        <v>8175</v>
      </c>
    </row>
    <row r="154" s="2" customFormat="1">
      <c r="A154" s="40"/>
      <c r="B154" s="41"/>
      <c r="C154" s="42"/>
      <c r="D154" s="228" t="s">
        <v>189</v>
      </c>
      <c r="E154" s="42"/>
      <c r="F154" s="229" t="s">
        <v>8174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189</v>
      </c>
      <c r="AU154" s="19" t="s">
        <v>80</v>
      </c>
    </row>
    <row r="155" s="2" customFormat="1" ht="16.5" customHeight="1">
      <c r="A155" s="40"/>
      <c r="B155" s="41"/>
      <c r="C155" s="215" t="s">
        <v>393</v>
      </c>
      <c r="D155" s="215" t="s">
        <v>182</v>
      </c>
      <c r="E155" s="216" t="s">
        <v>8176</v>
      </c>
      <c r="F155" s="217" t="s">
        <v>8177</v>
      </c>
      <c r="G155" s="218" t="s">
        <v>387</v>
      </c>
      <c r="H155" s="219">
        <v>1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286</v>
      </c>
      <c r="AT155" s="226" t="s">
        <v>182</v>
      </c>
      <c r="AU155" s="226" t="s">
        <v>80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286</v>
      </c>
      <c r="BM155" s="226" t="s">
        <v>8178</v>
      </c>
    </row>
    <row r="156" s="2" customFormat="1">
      <c r="A156" s="40"/>
      <c r="B156" s="41"/>
      <c r="C156" s="42"/>
      <c r="D156" s="228" t="s">
        <v>189</v>
      </c>
      <c r="E156" s="42"/>
      <c r="F156" s="229" t="s">
        <v>8177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189</v>
      </c>
      <c r="AU156" s="19" t="s">
        <v>80</v>
      </c>
    </row>
    <row r="157" s="2" customFormat="1" ht="16.5" customHeight="1">
      <c r="A157" s="40"/>
      <c r="B157" s="41"/>
      <c r="C157" s="215" t="s">
        <v>398</v>
      </c>
      <c r="D157" s="215" t="s">
        <v>182</v>
      </c>
      <c r="E157" s="216" t="s">
        <v>8179</v>
      </c>
      <c r="F157" s="217" t="s">
        <v>8180</v>
      </c>
      <c r="G157" s="218" t="s">
        <v>387</v>
      </c>
      <c r="H157" s="219">
        <v>1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286</v>
      </c>
      <c r="AT157" s="226" t="s">
        <v>182</v>
      </c>
      <c r="AU157" s="226" t="s">
        <v>80</v>
      </c>
      <c r="AY157" s="19" t="s">
        <v>180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286</v>
      </c>
      <c r="BM157" s="226" t="s">
        <v>8181</v>
      </c>
    </row>
    <row r="158" s="2" customFormat="1">
      <c r="A158" s="40"/>
      <c r="B158" s="41"/>
      <c r="C158" s="42"/>
      <c r="D158" s="228" t="s">
        <v>189</v>
      </c>
      <c r="E158" s="42"/>
      <c r="F158" s="229" t="s">
        <v>8180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189</v>
      </c>
      <c r="AU158" s="19" t="s">
        <v>80</v>
      </c>
    </row>
    <row r="159" s="12" customFormat="1" ht="25.92" customHeight="1">
      <c r="A159" s="12"/>
      <c r="B159" s="199"/>
      <c r="C159" s="200"/>
      <c r="D159" s="201" t="s">
        <v>71</v>
      </c>
      <c r="E159" s="202" t="s">
        <v>6584</v>
      </c>
      <c r="F159" s="202" t="s">
        <v>8182</v>
      </c>
      <c r="G159" s="200"/>
      <c r="H159" s="200"/>
      <c r="I159" s="203"/>
      <c r="J159" s="204">
        <f>BK159</f>
        <v>0</v>
      </c>
      <c r="K159" s="200"/>
      <c r="L159" s="205"/>
      <c r="M159" s="206"/>
      <c r="N159" s="207"/>
      <c r="O159" s="207"/>
      <c r="P159" s="208">
        <f>SUM(P160:P213)</f>
        <v>0</v>
      </c>
      <c r="Q159" s="207"/>
      <c r="R159" s="208">
        <f>SUM(R160:R213)</f>
        <v>0</v>
      </c>
      <c r="S159" s="207"/>
      <c r="T159" s="209">
        <f>SUM(T160:T213)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0" t="s">
        <v>80</v>
      </c>
      <c r="AT159" s="211" t="s">
        <v>71</v>
      </c>
      <c r="AU159" s="211" t="s">
        <v>72</v>
      </c>
      <c r="AY159" s="210" t="s">
        <v>180</v>
      </c>
      <c r="BK159" s="212">
        <f>SUM(BK160:BK213)</f>
        <v>0</v>
      </c>
    </row>
    <row r="160" s="2" customFormat="1" ht="16.5" customHeight="1">
      <c r="A160" s="40"/>
      <c r="B160" s="41"/>
      <c r="C160" s="215" t="s">
        <v>402</v>
      </c>
      <c r="D160" s="215" t="s">
        <v>182</v>
      </c>
      <c r="E160" s="216" t="s">
        <v>8183</v>
      </c>
      <c r="F160" s="217" t="s">
        <v>8184</v>
      </c>
      <c r="G160" s="218" t="s">
        <v>235</v>
      </c>
      <c r="H160" s="219">
        <v>242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286</v>
      </c>
      <c r="AT160" s="226" t="s">
        <v>182</v>
      </c>
      <c r="AU160" s="226" t="s">
        <v>80</v>
      </c>
      <c r="AY160" s="19" t="s">
        <v>180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286</v>
      </c>
      <c r="BM160" s="226" t="s">
        <v>8185</v>
      </c>
    </row>
    <row r="161" s="2" customFormat="1">
      <c r="A161" s="40"/>
      <c r="B161" s="41"/>
      <c r="C161" s="42"/>
      <c r="D161" s="228" t="s">
        <v>189</v>
      </c>
      <c r="E161" s="42"/>
      <c r="F161" s="229" t="s">
        <v>8184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189</v>
      </c>
      <c r="AU161" s="19" t="s">
        <v>80</v>
      </c>
    </row>
    <row r="162" s="2" customFormat="1" ht="16.5" customHeight="1">
      <c r="A162" s="40"/>
      <c r="B162" s="41"/>
      <c r="C162" s="215" t="s">
        <v>406</v>
      </c>
      <c r="D162" s="215" t="s">
        <v>182</v>
      </c>
      <c r="E162" s="216" t="s">
        <v>8186</v>
      </c>
      <c r="F162" s="217" t="s">
        <v>8187</v>
      </c>
      <c r="G162" s="218" t="s">
        <v>235</v>
      </c>
      <c r="H162" s="219">
        <v>74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43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286</v>
      </c>
      <c r="AT162" s="226" t="s">
        <v>182</v>
      </c>
      <c r="AU162" s="226" t="s">
        <v>80</v>
      </c>
      <c r="AY162" s="19" t="s">
        <v>180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286</v>
      </c>
      <c r="BM162" s="226" t="s">
        <v>8188</v>
      </c>
    </row>
    <row r="163" s="2" customFormat="1">
      <c r="A163" s="40"/>
      <c r="B163" s="41"/>
      <c r="C163" s="42"/>
      <c r="D163" s="228" t="s">
        <v>189</v>
      </c>
      <c r="E163" s="42"/>
      <c r="F163" s="229" t="s">
        <v>8187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189</v>
      </c>
      <c r="AU163" s="19" t="s">
        <v>80</v>
      </c>
    </row>
    <row r="164" s="2" customFormat="1" ht="16.5" customHeight="1">
      <c r="A164" s="40"/>
      <c r="B164" s="41"/>
      <c r="C164" s="215" t="s">
        <v>412</v>
      </c>
      <c r="D164" s="215" t="s">
        <v>182</v>
      </c>
      <c r="E164" s="216" t="s">
        <v>8189</v>
      </c>
      <c r="F164" s="217" t="s">
        <v>8190</v>
      </c>
      <c r="G164" s="218" t="s">
        <v>235</v>
      </c>
      <c r="H164" s="219">
        <v>18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286</v>
      </c>
      <c r="AT164" s="226" t="s">
        <v>182</v>
      </c>
      <c r="AU164" s="226" t="s">
        <v>80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286</v>
      </c>
      <c r="BM164" s="226" t="s">
        <v>8191</v>
      </c>
    </row>
    <row r="165" s="2" customFormat="1">
      <c r="A165" s="40"/>
      <c r="B165" s="41"/>
      <c r="C165" s="42"/>
      <c r="D165" s="228" t="s">
        <v>189</v>
      </c>
      <c r="E165" s="42"/>
      <c r="F165" s="229" t="s">
        <v>8190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189</v>
      </c>
      <c r="AU165" s="19" t="s">
        <v>80</v>
      </c>
    </row>
    <row r="166" s="2" customFormat="1" ht="16.5" customHeight="1">
      <c r="A166" s="40"/>
      <c r="B166" s="41"/>
      <c r="C166" s="215" t="s">
        <v>418</v>
      </c>
      <c r="D166" s="215" t="s">
        <v>182</v>
      </c>
      <c r="E166" s="216" t="s">
        <v>8192</v>
      </c>
      <c r="F166" s="217" t="s">
        <v>8193</v>
      </c>
      <c r="G166" s="218" t="s">
        <v>235</v>
      </c>
      <c r="H166" s="219">
        <v>470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43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286</v>
      </c>
      <c r="AT166" s="226" t="s">
        <v>182</v>
      </c>
      <c r="AU166" s="226" t="s">
        <v>80</v>
      </c>
      <c r="AY166" s="19" t="s">
        <v>180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286</v>
      </c>
      <c r="BM166" s="226" t="s">
        <v>8194</v>
      </c>
    </row>
    <row r="167" s="2" customFormat="1">
      <c r="A167" s="40"/>
      <c r="B167" s="41"/>
      <c r="C167" s="42"/>
      <c r="D167" s="228" t="s">
        <v>189</v>
      </c>
      <c r="E167" s="42"/>
      <c r="F167" s="229" t="s">
        <v>8193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189</v>
      </c>
      <c r="AU167" s="19" t="s">
        <v>80</v>
      </c>
    </row>
    <row r="168" s="2" customFormat="1" ht="16.5" customHeight="1">
      <c r="A168" s="40"/>
      <c r="B168" s="41"/>
      <c r="C168" s="215" t="s">
        <v>426</v>
      </c>
      <c r="D168" s="215" t="s">
        <v>182</v>
      </c>
      <c r="E168" s="216" t="s">
        <v>8195</v>
      </c>
      <c r="F168" s="217" t="s">
        <v>8196</v>
      </c>
      <c r="G168" s="218" t="s">
        <v>235</v>
      </c>
      <c r="H168" s="219">
        <v>48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43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286</v>
      </c>
      <c r="AT168" s="226" t="s">
        <v>182</v>
      </c>
      <c r="AU168" s="226" t="s">
        <v>80</v>
      </c>
      <c r="AY168" s="19" t="s">
        <v>180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286</v>
      </c>
      <c r="BM168" s="226" t="s">
        <v>8197</v>
      </c>
    </row>
    <row r="169" s="2" customFormat="1">
      <c r="A169" s="40"/>
      <c r="B169" s="41"/>
      <c r="C169" s="42"/>
      <c r="D169" s="228" t="s">
        <v>189</v>
      </c>
      <c r="E169" s="42"/>
      <c r="F169" s="229" t="s">
        <v>8196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189</v>
      </c>
      <c r="AU169" s="19" t="s">
        <v>80</v>
      </c>
    </row>
    <row r="170" s="2" customFormat="1" ht="16.5" customHeight="1">
      <c r="A170" s="40"/>
      <c r="B170" s="41"/>
      <c r="C170" s="215" t="s">
        <v>433</v>
      </c>
      <c r="D170" s="215" t="s">
        <v>182</v>
      </c>
      <c r="E170" s="216" t="s">
        <v>8198</v>
      </c>
      <c r="F170" s="217" t="s">
        <v>8199</v>
      </c>
      <c r="G170" s="218" t="s">
        <v>235</v>
      </c>
      <c r="H170" s="219">
        <v>38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43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286</v>
      </c>
      <c r="AT170" s="226" t="s">
        <v>182</v>
      </c>
      <c r="AU170" s="226" t="s">
        <v>80</v>
      </c>
      <c r="AY170" s="19" t="s">
        <v>180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286</v>
      </c>
      <c r="BM170" s="226" t="s">
        <v>8200</v>
      </c>
    </row>
    <row r="171" s="2" customFormat="1">
      <c r="A171" s="40"/>
      <c r="B171" s="41"/>
      <c r="C171" s="42"/>
      <c r="D171" s="228" t="s">
        <v>189</v>
      </c>
      <c r="E171" s="42"/>
      <c r="F171" s="229" t="s">
        <v>8199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189</v>
      </c>
      <c r="AU171" s="19" t="s">
        <v>80</v>
      </c>
    </row>
    <row r="172" s="2" customFormat="1" ht="16.5" customHeight="1">
      <c r="A172" s="40"/>
      <c r="B172" s="41"/>
      <c r="C172" s="215" t="s">
        <v>439</v>
      </c>
      <c r="D172" s="215" t="s">
        <v>182</v>
      </c>
      <c r="E172" s="216" t="s">
        <v>8201</v>
      </c>
      <c r="F172" s="217" t="s">
        <v>8202</v>
      </c>
      <c r="G172" s="218" t="s">
        <v>235</v>
      </c>
      <c r="H172" s="219">
        <v>126</v>
      </c>
      <c r="I172" s="220"/>
      <c r="J172" s="221">
        <f>ROUND(I172*H172,2)</f>
        <v>0</v>
      </c>
      <c r="K172" s="217" t="s">
        <v>19</v>
      </c>
      <c r="L172" s="46"/>
      <c r="M172" s="222" t="s">
        <v>19</v>
      </c>
      <c r="N172" s="223" t="s">
        <v>43</v>
      </c>
      <c r="O172" s="86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286</v>
      </c>
      <c r="AT172" s="226" t="s">
        <v>182</v>
      </c>
      <c r="AU172" s="226" t="s">
        <v>80</v>
      </c>
      <c r="AY172" s="19" t="s">
        <v>180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286</v>
      </c>
      <c r="BM172" s="226" t="s">
        <v>8203</v>
      </c>
    </row>
    <row r="173" s="2" customFormat="1">
      <c r="A173" s="40"/>
      <c r="B173" s="41"/>
      <c r="C173" s="42"/>
      <c r="D173" s="228" t="s">
        <v>189</v>
      </c>
      <c r="E173" s="42"/>
      <c r="F173" s="229" t="s">
        <v>8202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189</v>
      </c>
      <c r="AU173" s="19" t="s">
        <v>80</v>
      </c>
    </row>
    <row r="174" s="2" customFormat="1" ht="16.5" customHeight="1">
      <c r="A174" s="40"/>
      <c r="B174" s="41"/>
      <c r="C174" s="215" t="s">
        <v>447</v>
      </c>
      <c r="D174" s="215" t="s">
        <v>182</v>
      </c>
      <c r="E174" s="216" t="s">
        <v>8204</v>
      </c>
      <c r="F174" s="217" t="s">
        <v>8205</v>
      </c>
      <c r="G174" s="218" t="s">
        <v>235</v>
      </c>
      <c r="H174" s="219">
        <v>32</v>
      </c>
      <c r="I174" s="220"/>
      <c r="J174" s="221">
        <f>ROUND(I174*H174,2)</f>
        <v>0</v>
      </c>
      <c r="K174" s="217" t="s">
        <v>19</v>
      </c>
      <c r="L174" s="46"/>
      <c r="M174" s="222" t="s">
        <v>19</v>
      </c>
      <c r="N174" s="223" t="s">
        <v>43</v>
      </c>
      <c r="O174" s="86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286</v>
      </c>
      <c r="AT174" s="226" t="s">
        <v>182</v>
      </c>
      <c r="AU174" s="226" t="s">
        <v>80</v>
      </c>
      <c r="AY174" s="19" t="s">
        <v>180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286</v>
      </c>
      <c r="BM174" s="226" t="s">
        <v>8206</v>
      </c>
    </row>
    <row r="175" s="2" customFormat="1">
      <c r="A175" s="40"/>
      <c r="B175" s="41"/>
      <c r="C175" s="42"/>
      <c r="D175" s="228" t="s">
        <v>189</v>
      </c>
      <c r="E175" s="42"/>
      <c r="F175" s="229" t="s">
        <v>8205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189</v>
      </c>
      <c r="AU175" s="19" t="s">
        <v>80</v>
      </c>
    </row>
    <row r="176" s="2" customFormat="1" ht="16.5" customHeight="1">
      <c r="A176" s="40"/>
      <c r="B176" s="41"/>
      <c r="C176" s="215" t="s">
        <v>459</v>
      </c>
      <c r="D176" s="215" t="s">
        <v>182</v>
      </c>
      <c r="E176" s="216" t="s">
        <v>8207</v>
      </c>
      <c r="F176" s="217" t="s">
        <v>8208</v>
      </c>
      <c r="G176" s="218" t="s">
        <v>235</v>
      </c>
      <c r="H176" s="219">
        <v>58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43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286</v>
      </c>
      <c r="AT176" s="226" t="s">
        <v>182</v>
      </c>
      <c r="AU176" s="226" t="s">
        <v>80</v>
      </c>
      <c r="AY176" s="19" t="s">
        <v>180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286</v>
      </c>
      <c r="BM176" s="226" t="s">
        <v>8209</v>
      </c>
    </row>
    <row r="177" s="2" customFormat="1">
      <c r="A177" s="40"/>
      <c r="B177" s="41"/>
      <c r="C177" s="42"/>
      <c r="D177" s="228" t="s">
        <v>189</v>
      </c>
      <c r="E177" s="42"/>
      <c r="F177" s="229" t="s">
        <v>8208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189</v>
      </c>
      <c r="AU177" s="19" t="s">
        <v>80</v>
      </c>
    </row>
    <row r="178" s="2" customFormat="1" ht="16.5" customHeight="1">
      <c r="A178" s="40"/>
      <c r="B178" s="41"/>
      <c r="C178" s="215" t="s">
        <v>476</v>
      </c>
      <c r="D178" s="215" t="s">
        <v>182</v>
      </c>
      <c r="E178" s="216" t="s">
        <v>8210</v>
      </c>
      <c r="F178" s="217" t="s">
        <v>8211</v>
      </c>
      <c r="G178" s="218" t="s">
        <v>235</v>
      </c>
      <c r="H178" s="219">
        <v>78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43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286</v>
      </c>
      <c r="AT178" s="226" t="s">
        <v>182</v>
      </c>
      <c r="AU178" s="226" t="s">
        <v>80</v>
      </c>
      <c r="AY178" s="19" t="s">
        <v>180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286</v>
      </c>
      <c r="BM178" s="226" t="s">
        <v>8212</v>
      </c>
    </row>
    <row r="179" s="2" customFormat="1">
      <c r="A179" s="40"/>
      <c r="B179" s="41"/>
      <c r="C179" s="42"/>
      <c r="D179" s="228" t="s">
        <v>189</v>
      </c>
      <c r="E179" s="42"/>
      <c r="F179" s="229" t="s">
        <v>8211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189</v>
      </c>
      <c r="AU179" s="19" t="s">
        <v>80</v>
      </c>
    </row>
    <row r="180" s="2" customFormat="1" ht="16.5" customHeight="1">
      <c r="A180" s="40"/>
      <c r="B180" s="41"/>
      <c r="C180" s="215" t="s">
        <v>500</v>
      </c>
      <c r="D180" s="215" t="s">
        <v>182</v>
      </c>
      <c r="E180" s="216" t="s">
        <v>8213</v>
      </c>
      <c r="F180" s="217" t="s">
        <v>8214</v>
      </c>
      <c r="G180" s="218" t="s">
        <v>235</v>
      </c>
      <c r="H180" s="219">
        <v>16</v>
      </c>
      <c r="I180" s="220"/>
      <c r="J180" s="221">
        <f>ROUND(I180*H180,2)</f>
        <v>0</v>
      </c>
      <c r="K180" s="217" t="s">
        <v>19</v>
      </c>
      <c r="L180" s="46"/>
      <c r="M180" s="222" t="s">
        <v>19</v>
      </c>
      <c r="N180" s="223" t="s">
        <v>43</v>
      </c>
      <c r="O180" s="86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286</v>
      </c>
      <c r="AT180" s="226" t="s">
        <v>182</v>
      </c>
      <c r="AU180" s="226" t="s">
        <v>80</v>
      </c>
      <c r="AY180" s="19" t="s">
        <v>180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286</v>
      </c>
      <c r="BM180" s="226" t="s">
        <v>8215</v>
      </c>
    </row>
    <row r="181" s="2" customFormat="1">
      <c r="A181" s="40"/>
      <c r="B181" s="41"/>
      <c r="C181" s="42"/>
      <c r="D181" s="228" t="s">
        <v>189</v>
      </c>
      <c r="E181" s="42"/>
      <c r="F181" s="229" t="s">
        <v>8214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189</v>
      </c>
      <c r="AU181" s="19" t="s">
        <v>80</v>
      </c>
    </row>
    <row r="182" s="2" customFormat="1" ht="16.5" customHeight="1">
      <c r="A182" s="40"/>
      <c r="B182" s="41"/>
      <c r="C182" s="215" t="s">
        <v>508</v>
      </c>
      <c r="D182" s="215" t="s">
        <v>182</v>
      </c>
      <c r="E182" s="216" t="s">
        <v>8216</v>
      </c>
      <c r="F182" s="217" t="s">
        <v>8217</v>
      </c>
      <c r="G182" s="218" t="s">
        <v>235</v>
      </c>
      <c r="H182" s="219">
        <v>32</v>
      </c>
      <c r="I182" s="220"/>
      <c r="J182" s="221">
        <f>ROUND(I182*H182,2)</f>
        <v>0</v>
      </c>
      <c r="K182" s="217" t="s">
        <v>19</v>
      </c>
      <c r="L182" s="46"/>
      <c r="M182" s="222" t="s">
        <v>19</v>
      </c>
      <c r="N182" s="223" t="s">
        <v>43</v>
      </c>
      <c r="O182" s="86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286</v>
      </c>
      <c r="AT182" s="226" t="s">
        <v>182</v>
      </c>
      <c r="AU182" s="226" t="s">
        <v>80</v>
      </c>
      <c r="AY182" s="19" t="s">
        <v>180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286</v>
      </c>
      <c r="BM182" s="226" t="s">
        <v>8218</v>
      </c>
    </row>
    <row r="183" s="2" customFormat="1">
      <c r="A183" s="40"/>
      <c r="B183" s="41"/>
      <c r="C183" s="42"/>
      <c r="D183" s="228" t="s">
        <v>189</v>
      </c>
      <c r="E183" s="42"/>
      <c r="F183" s="229" t="s">
        <v>8217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189</v>
      </c>
      <c r="AU183" s="19" t="s">
        <v>80</v>
      </c>
    </row>
    <row r="184" s="2" customFormat="1" ht="16.5" customHeight="1">
      <c r="A184" s="40"/>
      <c r="B184" s="41"/>
      <c r="C184" s="215" t="s">
        <v>514</v>
      </c>
      <c r="D184" s="215" t="s">
        <v>182</v>
      </c>
      <c r="E184" s="216" t="s">
        <v>8219</v>
      </c>
      <c r="F184" s="217" t="s">
        <v>8220</v>
      </c>
      <c r="G184" s="218" t="s">
        <v>387</v>
      </c>
      <c r="H184" s="219">
        <v>20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43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286</v>
      </c>
      <c r="AT184" s="226" t="s">
        <v>182</v>
      </c>
      <c r="AU184" s="226" t="s">
        <v>80</v>
      </c>
      <c r="AY184" s="19" t="s">
        <v>180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286</v>
      </c>
      <c r="BM184" s="226" t="s">
        <v>8221</v>
      </c>
    </row>
    <row r="185" s="2" customFormat="1">
      <c r="A185" s="40"/>
      <c r="B185" s="41"/>
      <c r="C185" s="42"/>
      <c r="D185" s="228" t="s">
        <v>189</v>
      </c>
      <c r="E185" s="42"/>
      <c r="F185" s="229" t="s">
        <v>8220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189</v>
      </c>
      <c r="AU185" s="19" t="s">
        <v>80</v>
      </c>
    </row>
    <row r="186" s="2" customFormat="1" ht="16.5" customHeight="1">
      <c r="A186" s="40"/>
      <c r="B186" s="41"/>
      <c r="C186" s="215" t="s">
        <v>520</v>
      </c>
      <c r="D186" s="215" t="s">
        <v>182</v>
      </c>
      <c r="E186" s="216" t="s">
        <v>8222</v>
      </c>
      <c r="F186" s="217" t="s">
        <v>8223</v>
      </c>
      <c r="G186" s="218" t="s">
        <v>387</v>
      </c>
      <c r="H186" s="219">
        <v>40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43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286</v>
      </c>
      <c r="AT186" s="226" t="s">
        <v>182</v>
      </c>
      <c r="AU186" s="226" t="s">
        <v>80</v>
      </c>
      <c r="AY186" s="19" t="s">
        <v>180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286</v>
      </c>
      <c r="BM186" s="226" t="s">
        <v>8224</v>
      </c>
    </row>
    <row r="187" s="2" customFormat="1">
      <c r="A187" s="40"/>
      <c r="B187" s="41"/>
      <c r="C187" s="42"/>
      <c r="D187" s="228" t="s">
        <v>189</v>
      </c>
      <c r="E187" s="42"/>
      <c r="F187" s="229" t="s">
        <v>8223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189</v>
      </c>
      <c r="AU187" s="19" t="s">
        <v>80</v>
      </c>
    </row>
    <row r="188" s="2" customFormat="1" ht="16.5" customHeight="1">
      <c r="A188" s="40"/>
      <c r="B188" s="41"/>
      <c r="C188" s="215" t="s">
        <v>545</v>
      </c>
      <c r="D188" s="215" t="s">
        <v>182</v>
      </c>
      <c r="E188" s="216" t="s">
        <v>8225</v>
      </c>
      <c r="F188" s="217" t="s">
        <v>8226</v>
      </c>
      <c r="G188" s="218" t="s">
        <v>387</v>
      </c>
      <c r="H188" s="219">
        <v>16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43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286</v>
      </c>
      <c r="AT188" s="226" t="s">
        <v>182</v>
      </c>
      <c r="AU188" s="226" t="s">
        <v>80</v>
      </c>
      <c r="AY188" s="19" t="s">
        <v>180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286</v>
      </c>
      <c r="BM188" s="226" t="s">
        <v>8227</v>
      </c>
    </row>
    <row r="189" s="2" customFormat="1">
      <c r="A189" s="40"/>
      <c r="B189" s="41"/>
      <c r="C189" s="42"/>
      <c r="D189" s="228" t="s">
        <v>189</v>
      </c>
      <c r="E189" s="42"/>
      <c r="F189" s="229" t="s">
        <v>8226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189</v>
      </c>
      <c r="AU189" s="19" t="s">
        <v>80</v>
      </c>
    </row>
    <row r="190" s="2" customFormat="1" ht="16.5" customHeight="1">
      <c r="A190" s="40"/>
      <c r="B190" s="41"/>
      <c r="C190" s="215" t="s">
        <v>554</v>
      </c>
      <c r="D190" s="215" t="s">
        <v>182</v>
      </c>
      <c r="E190" s="216" t="s">
        <v>8228</v>
      </c>
      <c r="F190" s="217" t="s">
        <v>8229</v>
      </c>
      <c r="G190" s="218" t="s">
        <v>387</v>
      </c>
      <c r="H190" s="219">
        <v>60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43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286</v>
      </c>
      <c r="AT190" s="226" t="s">
        <v>182</v>
      </c>
      <c r="AU190" s="226" t="s">
        <v>80</v>
      </c>
      <c r="AY190" s="19" t="s">
        <v>180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286</v>
      </c>
      <c r="BM190" s="226" t="s">
        <v>8230</v>
      </c>
    </row>
    <row r="191" s="2" customFormat="1">
      <c r="A191" s="40"/>
      <c r="B191" s="41"/>
      <c r="C191" s="42"/>
      <c r="D191" s="228" t="s">
        <v>189</v>
      </c>
      <c r="E191" s="42"/>
      <c r="F191" s="229" t="s">
        <v>8229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189</v>
      </c>
      <c r="AU191" s="19" t="s">
        <v>80</v>
      </c>
    </row>
    <row r="192" s="2" customFormat="1" ht="16.5" customHeight="1">
      <c r="A192" s="40"/>
      <c r="B192" s="41"/>
      <c r="C192" s="215" t="s">
        <v>558</v>
      </c>
      <c r="D192" s="215" t="s">
        <v>182</v>
      </c>
      <c r="E192" s="216" t="s">
        <v>8231</v>
      </c>
      <c r="F192" s="217" t="s">
        <v>8232</v>
      </c>
      <c r="G192" s="218" t="s">
        <v>387</v>
      </c>
      <c r="H192" s="219">
        <v>60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43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286</v>
      </c>
      <c r="AT192" s="226" t="s">
        <v>182</v>
      </c>
      <c r="AU192" s="226" t="s">
        <v>80</v>
      </c>
      <c r="AY192" s="19" t="s">
        <v>180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286</v>
      </c>
      <c r="BM192" s="226" t="s">
        <v>8233</v>
      </c>
    </row>
    <row r="193" s="2" customFormat="1">
      <c r="A193" s="40"/>
      <c r="B193" s="41"/>
      <c r="C193" s="42"/>
      <c r="D193" s="228" t="s">
        <v>189</v>
      </c>
      <c r="E193" s="42"/>
      <c r="F193" s="229" t="s">
        <v>8232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189</v>
      </c>
      <c r="AU193" s="19" t="s">
        <v>80</v>
      </c>
    </row>
    <row r="194" s="2" customFormat="1" ht="16.5" customHeight="1">
      <c r="A194" s="40"/>
      <c r="B194" s="41"/>
      <c r="C194" s="215" t="s">
        <v>564</v>
      </c>
      <c r="D194" s="215" t="s">
        <v>182</v>
      </c>
      <c r="E194" s="216" t="s">
        <v>8234</v>
      </c>
      <c r="F194" s="217" t="s">
        <v>8235</v>
      </c>
      <c r="G194" s="218" t="s">
        <v>8236</v>
      </c>
      <c r="H194" s="219">
        <v>8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286</v>
      </c>
      <c r="AT194" s="226" t="s">
        <v>182</v>
      </c>
      <c r="AU194" s="226" t="s">
        <v>80</v>
      </c>
      <c r="AY194" s="19" t="s">
        <v>180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286</v>
      </c>
      <c r="BM194" s="226" t="s">
        <v>8237</v>
      </c>
    </row>
    <row r="195" s="2" customFormat="1">
      <c r="A195" s="40"/>
      <c r="B195" s="41"/>
      <c r="C195" s="42"/>
      <c r="D195" s="228" t="s">
        <v>189</v>
      </c>
      <c r="E195" s="42"/>
      <c r="F195" s="229" t="s">
        <v>8235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189</v>
      </c>
      <c r="AU195" s="19" t="s">
        <v>80</v>
      </c>
    </row>
    <row r="196" s="2" customFormat="1" ht="16.5" customHeight="1">
      <c r="A196" s="40"/>
      <c r="B196" s="41"/>
      <c r="C196" s="215" t="s">
        <v>570</v>
      </c>
      <c r="D196" s="215" t="s">
        <v>182</v>
      </c>
      <c r="E196" s="216" t="s">
        <v>8238</v>
      </c>
      <c r="F196" s="217" t="s">
        <v>8239</v>
      </c>
      <c r="G196" s="218" t="s">
        <v>235</v>
      </c>
      <c r="H196" s="219">
        <v>62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286</v>
      </c>
      <c r="AT196" s="226" t="s">
        <v>182</v>
      </c>
      <c r="AU196" s="226" t="s">
        <v>80</v>
      </c>
      <c r="AY196" s="19" t="s">
        <v>180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286</v>
      </c>
      <c r="BM196" s="226" t="s">
        <v>8240</v>
      </c>
    </row>
    <row r="197" s="2" customFormat="1">
      <c r="A197" s="40"/>
      <c r="B197" s="41"/>
      <c r="C197" s="42"/>
      <c r="D197" s="228" t="s">
        <v>189</v>
      </c>
      <c r="E197" s="42"/>
      <c r="F197" s="229" t="s">
        <v>8241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189</v>
      </c>
      <c r="AU197" s="19" t="s">
        <v>80</v>
      </c>
    </row>
    <row r="198" s="2" customFormat="1" ht="16.5" customHeight="1">
      <c r="A198" s="40"/>
      <c r="B198" s="41"/>
      <c r="C198" s="215" t="s">
        <v>1079</v>
      </c>
      <c r="D198" s="215" t="s">
        <v>182</v>
      </c>
      <c r="E198" s="216" t="s">
        <v>8242</v>
      </c>
      <c r="F198" s="217" t="s">
        <v>8243</v>
      </c>
      <c r="G198" s="218" t="s">
        <v>235</v>
      </c>
      <c r="H198" s="219">
        <v>158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43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286</v>
      </c>
      <c r="AT198" s="226" t="s">
        <v>182</v>
      </c>
      <c r="AU198" s="226" t="s">
        <v>80</v>
      </c>
      <c r="AY198" s="19" t="s">
        <v>180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286</v>
      </c>
      <c r="BM198" s="226" t="s">
        <v>8244</v>
      </c>
    </row>
    <row r="199" s="2" customFormat="1">
      <c r="A199" s="40"/>
      <c r="B199" s="41"/>
      <c r="C199" s="42"/>
      <c r="D199" s="228" t="s">
        <v>189</v>
      </c>
      <c r="E199" s="42"/>
      <c r="F199" s="229" t="s">
        <v>8243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189</v>
      </c>
      <c r="AU199" s="19" t="s">
        <v>80</v>
      </c>
    </row>
    <row r="200" s="2" customFormat="1" ht="16.5" customHeight="1">
      <c r="A200" s="40"/>
      <c r="B200" s="41"/>
      <c r="C200" s="215" t="s">
        <v>583</v>
      </c>
      <c r="D200" s="215" t="s">
        <v>182</v>
      </c>
      <c r="E200" s="216" t="s">
        <v>8245</v>
      </c>
      <c r="F200" s="217" t="s">
        <v>8246</v>
      </c>
      <c r="G200" s="218" t="s">
        <v>387</v>
      </c>
      <c r="H200" s="219">
        <v>40</v>
      </c>
      <c r="I200" s="220"/>
      <c r="J200" s="221">
        <f>ROUND(I200*H200,2)</f>
        <v>0</v>
      </c>
      <c r="K200" s="217" t="s">
        <v>19</v>
      </c>
      <c r="L200" s="46"/>
      <c r="M200" s="222" t="s">
        <v>19</v>
      </c>
      <c r="N200" s="223" t="s">
        <v>43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286</v>
      </c>
      <c r="AT200" s="226" t="s">
        <v>182</v>
      </c>
      <c r="AU200" s="226" t="s">
        <v>80</v>
      </c>
      <c r="AY200" s="19" t="s">
        <v>180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286</v>
      </c>
      <c r="BM200" s="226" t="s">
        <v>8247</v>
      </c>
    </row>
    <row r="201" s="2" customFormat="1">
      <c r="A201" s="40"/>
      <c r="B201" s="41"/>
      <c r="C201" s="42"/>
      <c r="D201" s="228" t="s">
        <v>189</v>
      </c>
      <c r="E201" s="42"/>
      <c r="F201" s="229" t="s">
        <v>8246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189</v>
      </c>
      <c r="AU201" s="19" t="s">
        <v>80</v>
      </c>
    </row>
    <row r="202" s="2" customFormat="1" ht="16.5" customHeight="1">
      <c r="A202" s="40"/>
      <c r="B202" s="41"/>
      <c r="C202" s="215" t="s">
        <v>575</v>
      </c>
      <c r="D202" s="215" t="s">
        <v>182</v>
      </c>
      <c r="E202" s="216" t="s">
        <v>8248</v>
      </c>
      <c r="F202" s="217" t="s">
        <v>8249</v>
      </c>
      <c r="G202" s="218" t="s">
        <v>235</v>
      </c>
      <c r="H202" s="219">
        <v>36</v>
      </c>
      <c r="I202" s="220"/>
      <c r="J202" s="221">
        <f>ROUND(I202*H202,2)</f>
        <v>0</v>
      </c>
      <c r="K202" s="217" t="s">
        <v>19</v>
      </c>
      <c r="L202" s="46"/>
      <c r="M202" s="222" t="s">
        <v>19</v>
      </c>
      <c r="N202" s="223" t="s">
        <v>43</v>
      </c>
      <c r="O202" s="86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6" t="s">
        <v>286</v>
      </c>
      <c r="AT202" s="226" t="s">
        <v>182</v>
      </c>
      <c r="AU202" s="226" t="s">
        <v>80</v>
      </c>
      <c r="AY202" s="19" t="s">
        <v>180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9" t="s">
        <v>80</v>
      </c>
      <c r="BK202" s="227">
        <f>ROUND(I202*H202,2)</f>
        <v>0</v>
      </c>
      <c r="BL202" s="19" t="s">
        <v>286</v>
      </c>
      <c r="BM202" s="226" t="s">
        <v>8250</v>
      </c>
    </row>
    <row r="203" s="2" customFormat="1">
      <c r="A203" s="40"/>
      <c r="B203" s="41"/>
      <c r="C203" s="42"/>
      <c r="D203" s="228" t="s">
        <v>189</v>
      </c>
      <c r="E203" s="42"/>
      <c r="F203" s="229" t="s">
        <v>8249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189</v>
      </c>
      <c r="AU203" s="19" t="s">
        <v>80</v>
      </c>
    </row>
    <row r="204" s="2" customFormat="1" ht="16.5" customHeight="1">
      <c r="A204" s="40"/>
      <c r="B204" s="41"/>
      <c r="C204" s="215" t="s">
        <v>1116</v>
      </c>
      <c r="D204" s="215" t="s">
        <v>182</v>
      </c>
      <c r="E204" s="216" t="s">
        <v>8251</v>
      </c>
      <c r="F204" s="217" t="s">
        <v>8252</v>
      </c>
      <c r="G204" s="218" t="s">
        <v>235</v>
      </c>
      <c r="H204" s="219">
        <v>36</v>
      </c>
      <c r="I204" s="220"/>
      <c r="J204" s="221">
        <f>ROUND(I204*H204,2)</f>
        <v>0</v>
      </c>
      <c r="K204" s="217" t="s">
        <v>19</v>
      </c>
      <c r="L204" s="46"/>
      <c r="M204" s="222" t="s">
        <v>19</v>
      </c>
      <c r="N204" s="223" t="s">
        <v>43</v>
      </c>
      <c r="O204" s="86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286</v>
      </c>
      <c r="AT204" s="226" t="s">
        <v>182</v>
      </c>
      <c r="AU204" s="226" t="s">
        <v>80</v>
      </c>
      <c r="AY204" s="19" t="s">
        <v>180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286</v>
      </c>
      <c r="BM204" s="226" t="s">
        <v>8253</v>
      </c>
    </row>
    <row r="205" s="2" customFormat="1">
      <c r="A205" s="40"/>
      <c r="B205" s="41"/>
      <c r="C205" s="42"/>
      <c r="D205" s="228" t="s">
        <v>189</v>
      </c>
      <c r="E205" s="42"/>
      <c r="F205" s="229" t="s">
        <v>8252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189</v>
      </c>
      <c r="AU205" s="19" t="s">
        <v>80</v>
      </c>
    </row>
    <row r="206" s="2" customFormat="1" ht="16.5" customHeight="1">
      <c r="A206" s="40"/>
      <c r="B206" s="41"/>
      <c r="C206" s="215" t="s">
        <v>1122</v>
      </c>
      <c r="D206" s="215" t="s">
        <v>182</v>
      </c>
      <c r="E206" s="216" t="s">
        <v>8254</v>
      </c>
      <c r="F206" s="217" t="s">
        <v>8255</v>
      </c>
      <c r="G206" s="218" t="s">
        <v>387</v>
      </c>
      <c r="H206" s="219">
        <v>4</v>
      </c>
      <c r="I206" s="220"/>
      <c r="J206" s="221">
        <f>ROUND(I206*H206,2)</f>
        <v>0</v>
      </c>
      <c r="K206" s="217" t="s">
        <v>19</v>
      </c>
      <c r="L206" s="46"/>
      <c r="M206" s="222" t="s">
        <v>19</v>
      </c>
      <c r="N206" s="223" t="s">
        <v>43</v>
      </c>
      <c r="O206" s="86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6" t="s">
        <v>286</v>
      </c>
      <c r="AT206" s="226" t="s">
        <v>182</v>
      </c>
      <c r="AU206" s="226" t="s">
        <v>80</v>
      </c>
      <c r="AY206" s="19" t="s">
        <v>180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9" t="s">
        <v>80</v>
      </c>
      <c r="BK206" s="227">
        <f>ROUND(I206*H206,2)</f>
        <v>0</v>
      </c>
      <c r="BL206" s="19" t="s">
        <v>286</v>
      </c>
      <c r="BM206" s="226" t="s">
        <v>8256</v>
      </c>
    </row>
    <row r="207" s="2" customFormat="1">
      <c r="A207" s="40"/>
      <c r="B207" s="41"/>
      <c r="C207" s="42"/>
      <c r="D207" s="228" t="s">
        <v>189</v>
      </c>
      <c r="E207" s="42"/>
      <c r="F207" s="229" t="s">
        <v>8255</v>
      </c>
      <c r="G207" s="42"/>
      <c r="H207" s="42"/>
      <c r="I207" s="230"/>
      <c r="J207" s="42"/>
      <c r="K207" s="42"/>
      <c r="L207" s="46"/>
      <c r="M207" s="231"/>
      <c r="N207" s="232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189</v>
      </c>
      <c r="AU207" s="19" t="s">
        <v>80</v>
      </c>
    </row>
    <row r="208" s="2" customFormat="1" ht="33" customHeight="1">
      <c r="A208" s="40"/>
      <c r="B208" s="41"/>
      <c r="C208" s="215" t="s">
        <v>1130</v>
      </c>
      <c r="D208" s="215" t="s">
        <v>182</v>
      </c>
      <c r="E208" s="216" t="s">
        <v>8257</v>
      </c>
      <c r="F208" s="217" t="s">
        <v>8258</v>
      </c>
      <c r="G208" s="218" t="s">
        <v>387</v>
      </c>
      <c r="H208" s="219">
        <v>3</v>
      </c>
      <c r="I208" s="220"/>
      <c r="J208" s="221">
        <f>ROUND(I208*H208,2)</f>
        <v>0</v>
      </c>
      <c r="K208" s="217" t="s">
        <v>19</v>
      </c>
      <c r="L208" s="46"/>
      <c r="M208" s="222" t="s">
        <v>19</v>
      </c>
      <c r="N208" s="223" t="s">
        <v>43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286</v>
      </c>
      <c r="AT208" s="226" t="s">
        <v>182</v>
      </c>
      <c r="AU208" s="226" t="s">
        <v>80</v>
      </c>
      <c r="AY208" s="19" t="s">
        <v>180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286</v>
      </c>
      <c r="BM208" s="226" t="s">
        <v>8259</v>
      </c>
    </row>
    <row r="209" s="2" customFormat="1">
      <c r="A209" s="40"/>
      <c r="B209" s="41"/>
      <c r="C209" s="42"/>
      <c r="D209" s="228" t="s">
        <v>189</v>
      </c>
      <c r="E209" s="42"/>
      <c r="F209" s="229" t="s">
        <v>8258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189</v>
      </c>
      <c r="AU209" s="19" t="s">
        <v>80</v>
      </c>
    </row>
    <row r="210" s="2" customFormat="1" ht="16.5" customHeight="1">
      <c r="A210" s="40"/>
      <c r="B210" s="41"/>
      <c r="C210" s="215" t="s">
        <v>1141</v>
      </c>
      <c r="D210" s="215" t="s">
        <v>182</v>
      </c>
      <c r="E210" s="216" t="s">
        <v>8260</v>
      </c>
      <c r="F210" s="217" t="s">
        <v>8261</v>
      </c>
      <c r="G210" s="218" t="s">
        <v>387</v>
      </c>
      <c r="H210" s="219">
        <v>1</v>
      </c>
      <c r="I210" s="220"/>
      <c r="J210" s="221">
        <f>ROUND(I210*H210,2)</f>
        <v>0</v>
      </c>
      <c r="K210" s="217" t="s">
        <v>19</v>
      </c>
      <c r="L210" s="46"/>
      <c r="M210" s="222" t="s">
        <v>19</v>
      </c>
      <c r="N210" s="223" t="s">
        <v>43</v>
      </c>
      <c r="O210" s="86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6" t="s">
        <v>286</v>
      </c>
      <c r="AT210" s="226" t="s">
        <v>182</v>
      </c>
      <c r="AU210" s="226" t="s">
        <v>80</v>
      </c>
      <c r="AY210" s="19" t="s">
        <v>180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9" t="s">
        <v>80</v>
      </c>
      <c r="BK210" s="227">
        <f>ROUND(I210*H210,2)</f>
        <v>0</v>
      </c>
      <c r="BL210" s="19" t="s">
        <v>286</v>
      </c>
      <c r="BM210" s="226" t="s">
        <v>8262</v>
      </c>
    </row>
    <row r="211" s="2" customFormat="1">
      <c r="A211" s="40"/>
      <c r="B211" s="41"/>
      <c r="C211" s="42"/>
      <c r="D211" s="228" t="s">
        <v>189</v>
      </c>
      <c r="E211" s="42"/>
      <c r="F211" s="229" t="s">
        <v>8261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189</v>
      </c>
      <c r="AU211" s="19" t="s">
        <v>80</v>
      </c>
    </row>
    <row r="212" s="2" customFormat="1" ht="16.5" customHeight="1">
      <c r="A212" s="40"/>
      <c r="B212" s="41"/>
      <c r="C212" s="215" t="s">
        <v>1153</v>
      </c>
      <c r="D212" s="215" t="s">
        <v>182</v>
      </c>
      <c r="E212" s="216" t="s">
        <v>8263</v>
      </c>
      <c r="F212" s="217" t="s">
        <v>8264</v>
      </c>
      <c r="G212" s="218" t="s">
        <v>387</v>
      </c>
      <c r="H212" s="219">
        <v>1</v>
      </c>
      <c r="I212" s="220"/>
      <c r="J212" s="221">
        <f>ROUND(I212*H212,2)</f>
        <v>0</v>
      </c>
      <c r="K212" s="217" t="s">
        <v>19</v>
      </c>
      <c r="L212" s="46"/>
      <c r="M212" s="222" t="s">
        <v>19</v>
      </c>
      <c r="N212" s="223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286</v>
      </c>
      <c r="AT212" s="226" t="s">
        <v>182</v>
      </c>
      <c r="AU212" s="226" t="s">
        <v>80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286</v>
      </c>
      <c r="BM212" s="226" t="s">
        <v>8265</v>
      </c>
    </row>
    <row r="213" s="2" customFormat="1">
      <c r="A213" s="40"/>
      <c r="B213" s="41"/>
      <c r="C213" s="42"/>
      <c r="D213" s="228" t="s">
        <v>189</v>
      </c>
      <c r="E213" s="42"/>
      <c r="F213" s="229" t="s">
        <v>8264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189</v>
      </c>
      <c r="AU213" s="19" t="s">
        <v>80</v>
      </c>
    </row>
    <row r="214" s="12" customFormat="1" ht="25.92" customHeight="1">
      <c r="A214" s="12"/>
      <c r="B214" s="199"/>
      <c r="C214" s="200"/>
      <c r="D214" s="201" t="s">
        <v>71</v>
      </c>
      <c r="E214" s="202" t="s">
        <v>6599</v>
      </c>
      <c r="F214" s="202" t="s">
        <v>8266</v>
      </c>
      <c r="G214" s="200"/>
      <c r="H214" s="200"/>
      <c r="I214" s="203"/>
      <c r="J214" s="204">
        <f>BK214</f>
        <v>0</v>
      </c>
      <c r="K214" s="200"/>
      <c r="L214" s="205"/>
      <c r="M214" s="206"/>
      <c r="N214" s="207"/>
      <c r="O214" s="207"/>
      <c r="P214" s="208">
        <f>SUM(P215:P246)</f>
        <v>0</v>
      </c>
      <c r="Q214" s="207"/>
      <c r="R214" s="208">
        <f>SUM(R215:R246)</f>
        <v>0</v>
      </c>
      <c r="S214" s="207"/>
      <c r="T214" s="209">
        <f>SUM(T215:T246)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0" t="s">
        <v>80</v>
      </c>
      <c r="AT214" s="211" t="s">
        <v>71</v>
      </c>
      <c r="AU214" s="211" t="s">
        <v>72</v>
      </c>
      <c r="AY214" s="210" t="s">
        <v>180</v>
      </c>
      <c r="BK214" s="212">
        <f>SUM(BK215:BK246)</f>
        <v>0</v>
      </c>
    </row>
    <row r="215" s="2" customFormat="1" ht="16.5" customHeight="1">
      <c r="A215" s="40"/>
      <c r="B215" s="41"/>
      <c r="C215" s="215" t="s">
        <v>1163</v>
      </c>
      <c r="D215" s="215" t="s">
        <v>182</v>
      </c>
      <c r="E215" s="216" t="s">
        <v>8267</v>
      </c>
      <c r="F215" s="217" t="s">
        <v>8268</v>
      </c>
      <c r="G215" s="218" t="s">
        <v>387</v>
      </c>
      <c r="H215" s="219">
        <v>13</v>
      </c>
      <c r="I215" s="220"/>
      <c r="J215" s="221">
        <f>ROUND(I215*H215,2)</f>
        <v>0</v>
      </c>
      <c r="K215" s="217" t="s">
        <v>19</v>
      </c>
      <c r="L215" s="46"/>
      <c r="M215" s="222" t="s">
        <v>19</v>
      </c>
      <c r="N215" s="223" t="s">
        <v>43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286</v>
      </c>
      <c r="AT215" s="226" t="s">
        <v>182</v>
      </c>
      <c r="AU215" s="226" t="s">
        <v>80</v>
      </c>
      <c r="AY215" s="19" t="s">
        <v>180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286</v>
      </c>
      <c r="BM215" s="226" t="s">
        <v>8269</v>
      </c>
    </row>
    <row r="216" s="2" customFormat="1">
      <c r="A216" s="40"/>
      <c r="B216" s="41"/>
      <c r="C216" s="42"/>
      <c r="D216" s="228" t="s">
        <v>189</v>
      </c>
      <c r="E216" s="42"/>
      <c r="F216" s="229" t="s">
        <v>8268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189</v>
      </c>
      <c r="AU216" s="19" t="s">
        <v>80</v>
      </c>
    </row>
    <row r="217" s="2" customFormat="1" ht="16.5" customHeight="1">
      <c r="A217" s="40"/>
      <c r="B217" s="41"/>
      <c r="C217" s="215" t="s">
        <v>1169</v>
      </c>
      <c r="D217" s="215" t="s">
        <v>182</v>
      </c>
      <c r="E217" s="216" t="s">
        <v>8270</v>
      </c>
      <c r="F217" s="217" t="s">
        <v>8271</v>
      </c>
      <c r="G217" s="218" t="s">
        <v>387</v>
      </c>
      <c r="H217" s="219">
        <v>1</v>
      </c>
      <c r="I217" s="220"/>
      <c r="J217" s="221">
        <f>ROUND(I217*H217,2)</f>
        <v>0</v>
      </c>
      <c r="K217" s="217" t="s">
        <v>19</v>
      </c>
      <c r="L217" s="46"/>
      <c r="M217" s="222" t="s">
        <v>19</v>
      </c>
      <c r="N217" s="223" t="s">
        <v>43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286</v>
      </c>
      <c r="AT217" s="226" t="s">
        <v>182</v>
      </c>
      <c r="AU217" s="226" t="s">
        <v>80</v>
      </c>
      <c r="AY217" s="19" t="s">
        <v>180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286</v>
      </c>
      <c r="BM217" s="226" t="s">
        <v>8272</v>
      </c>
    </row>
    <row r="218" s="2" customFormat="1">
      <c r="A218" s="40"/>
      <c r="B218" s="41"/>
      <c r="C218" s="42"/>
      <c r="D218" s="228" t="s">
        <v>189</v>
      </c>
      <c r="E218" s="42"/>
      <c r="F218" s="229" t="s">
        <v>8271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189</v>
      </c>
      <c r="AU218" s="19" t="s">
        <v>80</v>
      </c>
    </row>
    <row r="219" s="2" customFormat="1" ht="16.5" customHeight="1">
      <c r="A219" s="40"/>
      <c r="B219" s="41"/>
      <c r="C219" s="215" t="s">
        <v>1176</v>
      </c>
      <c r="D219" s="215" t="s">
        <v>182</v>
      </c>
      <c r="E219" s="216" t="s">
        <v>8273</v>
      </c>
      <c r="F219" s="217" t="s">
        <v>8274</v>
      </c>
      <c r="G219" s="218" t="s">
        <v>387</v>
      </c>
      <c r="H219" s="219">
        <v>1</v>
      </c>
      <c r="I219" s="220"/>
      <c r="J219" s="221">
        <f>ROUND(I219*H219,2)</f>
        <v>0</v>
      </c>
      <c r="K219" s="217" t="s">
        <v>19</v>
      </c>
      <c r="L219" s="46"/>
      <c r="M219" s="222" t="s">
        <v>19</v>
      </c>
      <c r="N219" s="223" t="s">
        <v>43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286</v>
      </c>
      <c r="AT219" s="226" t="s">
        <v>182</v>
      </c>
      <c r="AU219" s="226" t="s">
        <v>80</v>
      </c>
      <c r="AY219" s="19" t="s">
        <v>180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286</v>
      </c>
      <c r="BM219" s="226" t="s">
        <v>8275</v>
      </c>
    </row>
    <row r="220" s="2" customFormat="1">
      <c r="A220" s="40"/>
      <c r="B220" s="41"/>
      <c r="C220" s="42"/>
      <c r="D220" s="228" t="s">
        <v>189</v>
      </c>
      <c r="E220" s="42"/>
      <c r="F220" s="229" t="s">
        <v>8274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189</v>
      </c>
      <c r="AU220" s="19" t="s">
        <v>80</v>
      </c>
    </row>
    <row r="221" s="2" customFormat="1" ht="16.5" customHeight="1">
      <c r="A221" s="40"/>
      <c r="B221" s="41"/>
      <c r="C221" s="215" t="s">
        <v>1184</v>
      </c>
      <c r="D221" s="215" t="s">
        <v>182</v>
      </c>
      <c r="E221" s="216" t="s">
        <v>8276</v>
      </c>
      <c r="F221" s="217" t="s">
        <v>8277</v>
      </c>
      <c r="G221" s="218" t="s">
        <v>387</v>
      </c>
      <c r="H221" s="219">
        <v>1</v>
      </c>
      <c r="I221" s="220"/>
      <c r="J221" s="221">
        <f>ROUND(I221*H221,2)</f>
        <v>0</v>
      </c>
      <c r="K221" s="217" t="s">
        <v>19</v>
      </c>
      <c r="L221" s="46"/>
      <c r="M221" s="222" t="s">
        <v>19</v>
      </c>
      <c r="N221" s="223" t="s">
        <v>43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286</v>
      </c>
      <c r="AT221" s="226" t="s">
        <v>182</v>
      </c>
      <c r="AU221" s="226" t="s">
        <v>80</v>
      </c>
      <c r="AY221" s="19" t="s">
        <v>180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286</v>
      </c>
      <c r="BM221" s="226" t="s">
        <v>8278</v>
      </c>
    </row>
    <row r="222" s="2" customFormat="1">
      <c r="A222" s="40"/>
      <c r="B222" s="41"/>
      <c r="C222" s="42"/>
      <c r="D222" s="228" t="s">
        <v>189</v>
      </c>
      <c r="E222" s="42"/>
      <c r="F222" s="229" t="s">
        <v>8277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189</v>
      </c>
      <c r="AU222" s="19" t="s">
        <v>80</v>
      </c>
    </row>
    <row r="223" s="2" customFormat="1" ht="16.5" customHeight="1">
      <c r="A223" s="40"/>
      <c r="B223" s="41"/>
      <c r="C223" s="215" t="s">
        <v>1193</v>
      </c>
      <c r="D223" s="215" t="s">
        <v>182</v>
      </c>
      <c r="E223" s="216" t="s">
        <v>8279</v>
      </c>
      <c r="F223" s="217" t="s">
        <v>8280</v>
      </c>
      <c r="G223" s="218" t="s">
        <v>387</v>
      </c>
      <c r="H223" s="219">
        <v>5</v>
      </c>
      <c r="I223" s="220"/>
      <c r="J223" s="221">
        <f>ROUND(I223*H223,2)</f>
        <v>0</v>
      </c>
      <c r="K223" s="217" t="s">
        <v>19</v>
      </c>
      <c r="L223" s="46"/>
      <c r="M223" s="222" t="s">
        <v>19</v>
      </c>
      <c r="N223" s="223" t="s">
        <v>43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286</v>
      </c>
      <c r="AT223" s="226" t="s">
        <v>182</v>
      </c>
      <c r="AU223" s="226" t="s">
        <v>80</v>
      </c>
      <c r="AY223" s="19" t="s">
        <v>180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286</v>
      </c>
      <c r="BM223" s="226" t="s">
        <v>8281</v>
      </c>
    </row>
    <row r="224" s="2" customFormat="1">
      <c r="A224" s="40"/>
      <c r="B224" s="41"/>
      <c r="C224" s="42"/>
      <c r="D224" s="228" t="s">
        <v>189</v>
      </c>
      <c r="E224" s="42"/>
      <c r="F224" s="229" t="s">
        <v>8280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189</v>
      </c>
      <c r="AU224" s="19" t="s">
        <v>80</v>
      </c>
    </row>
    <row r="225" s="2" customFormat="1" ht="16.5" customHeight="1">
      <c r="A225" s="40"/>
      <c r="B225" s="41"/>
      <c r="C225" s="215" t="s">
        <v>1200</v>
      </c>
      <c r="D225" s="215" t="s">
        <v>182</v>
      </c>
      <c r="E225" s="216" t="s">
        <v>8282</v>
      </c>
      <c r="F225" s="217" t="s">
        <v>8283</v>
      </c>
      <c r="G225" s="218" t="s">
        <v>387</v>
      </c>
      <c r="H225" s="219">
        <v>2</v>
      </c>
      <c r="I225" s="220"/>
      <c r="J225" s="221">
        <f>ROUND(I225*H225,2)</f>
        <v>0</v>
      </c>
      <c r="K225" s="217" t="s">
        <v>19</v>
      </c>
      <c r="L225" s="46"/>
      <c r="M225" s="222" t="s">
        <v>19</v>
      </c>
      <c r="N225" s="223" t="s">
        <v>43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286</v>
      </c>
      <c r="AT225" s="226" t="s">
        <v>182</v>
      </c>
      <c r="AU225" s="226" t="s">
        <v>80</v>
      </c>
      <c r="AY225" s="19" t="s">
        <v>180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286</v>
      </c>
      <c r="BM225" s="226" t="s">
        <v>8284</v>
      </c>
    </row>
    <row r="226" s="2" customFormat="1">
      <c r="A226" s="40"/>
      <c r="B226" s="41"/>
      <c r="C226" s="42"/>
      <c r="D226" s="228" t="s">
        <v>189</v>
      </c>
      <c r="E226" s="42"/>
      <c r="F226" s="229" t="s">
        <v>8283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189</v>
      </c>
      <c r="AU226" s="19" t="s">
        <v>80</v>
      </c>
    </row>
    <row r="227" s="2" customFormat="1" ht="16.5" customHeight="1">
      <c r="A227" s="40"/>
      <c r="B227" s="41"/>
      <c r="C227" s="215" t="s">
        <v>1212</v>
      </c>
      <c r="D227" s="215" t="s">
        <v>182</v>
      </c>
      <c r="E227" s="216" t="s">
        <v>8285</v>
      </c>
      <c r="F227" s="217" t="s">
        <v>8286</v>
      </c>
      <c r="G227" s="218" t="s">
        <v>387</v>
      </c>
      <c r="H227" s="219">
        <v>2</v>
      </c>
      <c r="I227" s="220"/>
      <c r="J227" s="221">
        <f>ROUND(I227*H227,2)</f>
        <v>0</v>
      </c>
      <c r="K227" s="217" t="s">
        <v>19</v>
      </c>
      <c r="L227" s="46"/>
      <c r="M227" s="222" t="s">
        <v>19</v>
      </c>
      <c r="N227" s="223" t="s">
        <v>43</v>
      </c>
      <c r="O227" s="86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6" t="s">
        <v>286</v>
      </c>
      <c r="AT227" s="226" t="s">
        <v>182</v>
      </c>
      <c r="AU227" s="226" t="s">
        <v>80</v>
      </c>
      <c r="AY227" s="19" t="s">
        <v>180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9" t="s">
        <v>80</v>
      </c>
      <c r="BK227" s="227">
        <f>ROUND(I227*H227,2)</f>
        <v>0</v>
      </c>
      <c r="BL227" s="19" t="s">
        <v>286</v>
      </c>
      <c r="BM227" s="226" t="s">
        <v>8287</v>
      </c>
    </row>
    <row r="228" s="2" customFormat="1">
      <c r="A228" s="40"/>
      <c r="B228" s="41"/>
      <c r="C228" s="42"/>
      <c r="D228" s="228" t="s">
        <v>189</v>
      </c>
      <c r="E228" s="42"/>
      <c r="F228" s="229" t="s">
        <v>8286</v>
      </c>
      <c r="G228" s="42"/>
      <c r="H228" s="42"/>
      <c r="I228" s="230"/>
      <c r="J228" s="42"/>
      <c r="K228" s="42"/>
      <c r="L228" s="46"/>
      <c r="M228" s="231"/>
      <c r="N228" s="232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189</v>
      </c>
      <c r="AU228" s="19" t="s">
        <v>80</v>
      </c>
    </row>
    <row r="229" s="2" customFormat="1" ht="16.5" customHeight="1">
      <c r="A229" s="40"/>
      <c r="B229" s="41"/>
      <c r="C229" s="215" t="s">
        <v>1233</v>
      </c>
      <c r="D229" s="215" t="s">
        <v>182</v>
      </c>
      <c r="E229" s="216" t="s">
        <v>8288</v>
      </c>
      <c r="F229" s="217" t="s">
        <v>8289</v>
      </c>
      <c r="G229" s="218" t="s">
        <v>235</v>
      </c>
      <c r="H229" s="219">
        <v>890</v>
      </c>
      <c r="I229" s="220"/>
      <c r="J229" s="221">
        <f>ROUND(I229*H229,2)</f>
        <v>0</v>
      </c>
      <c r="K229" s="217" t="s">
        <v>19</v>
      </c>
      <c r="L229" s="46"/>
      <c r="M229" s="222" t="s">
        <v>19</v>
      </c>
      <c r="N229" s="223" t="s">
        <v>43</v>
      </c>
      <c r="O229" s="86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6" t="s">
        <v>286</v>
      </c>
      <c r="AT229" s="226" t="s">
        <v>182</v>
      </c>
      <c r="AU229" s="226" t="s">
        <v>80</v>
      </c>
      <c r="AY229" s="19" t="s">
        <v>180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19" t="s">
        <v>80</v>
      </c>
      <c r="BK229" s="227">
        <f>ROUND(I229*H229,2)</f>
        <v>0</v>
      </c>
      <c r="BL229" s="19" t="s">
        <v>286</v>
      </c>
      <c r="BM229" s="226" t="s">
        <v>8290</v>
      </c>
    </row>
    <row r="230" s="2" customFormat="1">
      <c r="A230" s="40"/>
      <c r="B230" s="41"/>
      <c r="C230" s="42"/>
      <c r="D230" s="228" t="s">
        <v>189</v>
      </c>
      <c r="E230" s="42"/>
      <c r="F230" s="229" t="s">
        <v>8291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189</v>
      </c>
      <c r="AU230" s="19" t="s">
        <v>80</v>
      </c>
    </row>
    <row r="231" s="2" customFormat="1" ht="16.5" customHeight="1">
      <c r="A231" s="40"/>
      <c r="B231" s="41"/>
      <c r="C231" s="215" t="s">
        <v>1248</v>
      </c>
      <c r="D231" s="215" t="s">
        <v>182</v>
      </c>
      <c r="E231" s="216" t="s">
        <v>8292</v>
      </c>
      <c r="F231" s="217" t="s">
        <v>8293</v>
      </c>
      <c r="G231" s="218" t="s">
        <v>235</v>
      </c>
      <c r="H231" s="219">
        <v>216</v>
      </c>
      <c r="I231" s="220"/>
      <c r="J231" s="221">
        <f>ROUND(I231*H231,2)</f>
        <v>0</v>
      </c>
      <c r="K231" s="217" t="s">
        <v>19</v>
      </c>
      <c r="L231" s="46"/>
      <c r="M231" s="222" t="s">
        <v>19</v>
      </c>
      <c r="N231" s="223" t="s">
        <v>43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286</v>
      </c>
      <c r="AT231" s="226" t="s">
        <v>182</v>
      </c>
      <c r="AU231" s="226" t="s">
        <v>80</v>
      </c>
      <c r="AY231" s="19" t="s">
        <v>180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286</v>
      </c>
      <c r="BM231" s="226" t="s">
        <v>8294</v>
      </c>
    </row>
    <row r="232" s="2" customFormat="1">
      <c r="A232" s="40"/>
      <c r="B232" s="41"/>
      <c r="C232" s="42"/>
      <c r="D232" s="228" t="s">
        <v>189</v>
      </c>
      <c r="E232" s="42"/>
      <c r="F232" s="229" t="s">
        <v>8293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189</v>
      </c>
      <c r="AU232" s="19" t="s">
        <v>80</v>
      </c>
    </row>
    <row r="233" s="2" customFormat="1" ht="16.5" customHeight="1">
      <c r="A233" s="40"/>
      <c r="B233" s="41"/>
      <c r="C233" s="215" t="s">
        <v>1252</v>
      </c>
      <c r="D233" s="215" t="s">
        <v>182</v>
      </c>
      <c r="E233" s="216" t="s">
        <v>8295</v>
      </c>
      <c r="F233" s="217" t="s">
        <v>8296</v>
      </c>
      <c r="G233" s="218" t="s">
        <v>235</v>
      </c>
      <c r="H233" s="219">
        <v>78</v>
      </c>
      <c r="I233" s="220"/>
      <c r="J233" s="221">
        <f>ROUND(I233*H233,2)</f>
        <v>0</v>
      </c>
      <c r="K233" s="217" t="s">
        <v>19</v>
      </c>
      <c r="L233" s="46"/>
      <c r="M233" s="222" t="s">
        <v>19</v>
      </c>
      <c r="N233" s="223" t="s">
        <v>43</v>
      </c>
      <c r="O233" s="86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286</v>
      </c>
      <c r="AT233" s="226" t="s">
        <v>182</v>
      </c>
      <c r="AU233" s="226" t="s">
        <v>80</v>
      </c>
      <c r="AY233" s="19" t="s">
        <v>180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286</v>
      </c>
      <c r="BM233" s="226" t="s">
        <v>8297</v>
      </c>
    </row>
    <row r="234" s="2" customFormat="1">
      <c r="A234" s="40"/>
      <c r="B234" s="41"/>
      <c r="C234" s="42"/>
      <c r="D234" s="228" t="s">
        <v>189</v>
      </c>
      <c r="E234" s="42"/>
      <c r="F234" s="229" t="s">
        <v>8296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189</v>
      </c>
      <c r="AU234" s="19" t="s">
        <v>80</v>
      </c>
    </row>
    <row r="235" s="2" customFormat="1" ht="16.5" customHeight="1">
      <c r="A235" s="40"/>
      <c r="B235" s="41"/>
      <c r="C235" s="215" t="s">
        <v>1260</v>
      </c>
      <c r="D235" s="215" t="s">
        <v>182</v>
      </c>
      <c r="E235" s="216" t="s">
        <v>8298</v>
      </c>
      <c r="F235" s="217" t="s">
        <v>8299</v>
      </c>
      <c r="G235" s="218" t="s">
        <v>235</v>
      </c>
      <c r="H235" s="219">
        <v>48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43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286</v>
      </c>
      <c r="AT235" s="226" t="s">
        <v>182</v>
      </c>
      <c r="AU235" s="226" t="s">
        <v>80</v>
      </c>
      <c r="AY235" s="19" t="s">
        <v>180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286</v>
      </c>
      <c r="BM235" s="226" t="s">
        <v>8300</v>
      </c>
    </row>
    <row r="236" s="2" customFormat="1">
      <c r="A236" s="40"/>
      <c r="B236" s="41"/>
      <c r="C236" s="42"/>
      <c r="D236" s="228" t="s">
        <v>189</v>
      </c>
      <c r="E236" s="42"/>
      <c r="F236" s="229" t="s">
        <v>8299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189</v>
      </c>
      <c r="AU236" s="19" t="s">
        <v>80</v>
      </c>
    </row>
    <row r="237" s="2" customFormat="1" ht="16.5" customHeight="1">
      <c r="A237" s="40"/>
      <c r="B237" s="41"/>
      <c r="C237" s="215" t="s">
        <v>1265</v>
      </c>
      <c r="D237" s="215" t="s">
        <v>182</v>
      </c>
      <c r="E237" s="216" t="s">
        <v>8301</v>
      </c>
      <c r="F237" s="217" t="s">
        <v>8302</v>
      </c>
      <c r="G237" s="218" t="s">
        <v>235</v>
      </c>
      <c r="H237" s="219">
        <v>158</v>
      </c>
      <c r="I237" s="220"/>
      <c r="J237" s="221">
        <f>ROUND(I237*H237,2)</f>
        <v>0</v>
      </c>
      <c r="K237" s="217" t="s">
        <v>19</v>
      </c>
      <c r="L237" s="46"/>
      <c r="M237" s="222" t="s">
        <v>19</v>
      </c>
      <c r="N237" s="223" t="s">
        <v>43</v>
      </c>
      <c r="O237" s="86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6" t="s">
        <v>286</v>
      </c>
      <c r="AT237" s="226" t="s">
        <v>182</v>
      </c>
      <c r="AU237" s="226" t="s">
        <v>80</v>
      </c>
      <c r="AY237" s="19" t="s">
        <v>180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9" t="s">
        <v>80</v>
      </c>
      <c r="BK237" s="227">
        <f>ROUND(I237*H237,2)</f>
        <v>0</v>
      </c>
      <c r="BL237" s="19" t="s">
        <v>286</v>
      </c>
      <c r="BM237" s="226" t="s">
        <v>8303</v>
      </c>
    </row>
    <row r="238" s="2" customFormat="1">
      <c r="A238" s="40"/>
      <c r="B238" s="41"/>
      <c r="C238" s="42"/>
      <c r="D238" s="228" t="s">
        <v>189</v>
      </c>
      <c r="E238" s="42"/>
      <c r="F238" s="229" t="s">
        <v>8302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189</v>
      </c>
      <c r="AU238" s="19" t="s">
        <v>80</v>
      </c>
    </row>
    <row r="239" s="2" customFormat="1" ht="16.5" customHeight="1">
      <c r="A239" s="40"/>
      <c r="B239" s="41"/>
      <c r="C239" s="215" t="s">
        <v>1275</v>
      </c>
      <c r="D239" s="215" t="s">
        <v>182</v>
      </c>
      <c r="E239" s="216" t="s">
        <v>8304</v>
      </c>
      <c r="F239" s="217" t="s">
        <v>8305</v>
      </c>
      <c r="G239" s="218" t="s">
        <v>387</v>
      </c>
      <c r="H239" s="219">
        <v>36</v>
      </c>
      <c r="I239" s="220"/>
      <c r="J239" s="221">
        <f>ROUND(I239*H239,2)</f>
        <v>0</v>
      </c>
      <c r="K239" s="217" t="s">
        <v>19</v>
      </c>
      <c r="L239" s="46"/>
      <c r="M239" s="222" t="s">
        <v>19</v>
      </c>
      <c r="N239" s="223" t="s">
        <v>43</v>
      </c>
      <c r="O239" s="86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286</v>
      </c>
      <c r="AT239" s="226" t="s">
        <v>182</v>
      </c>
      <c r="AU239" s="226" t="s">
        <v>80</v>
      </c>
      <c r="AY239" s="19" t="s">
        <v>180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286</v>
      </c>
      <c r="BM239" s="226" t="s">
        <v>8306</v>
      </c>
    </row>
    <row r="240" s="2" customFormat="1">
      <c r="A240" s="40"/>
      <c r="B240" s="41"/>
      <c r="C240" s="42"/>
      <c r="D240" s="228" t="s">
        <v>189</v>
      </c>
      <c r="E240" s="42"/>
      <c r="F240" s="229" t="s">
        <v>8305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189</v>
      </c>
      <c r="AU240" s="19" t="s">
        <v>80</v>
      </c>
    </row>
    <row r="241" s="2" customFormat="1" ht="16.5" customHeight="1">
      <c r="A241" s="40"/>
      <c r="B241" s="41"/>
      <c r="C241" s="215" t="s">
        <v>1280</v>
      </c>
      <c r="D241" s="215" t="s">
        <v>182</v>
      </c>
      <c r="E241" s="216" t="s">
        <v>8307</v>
      </c>
      <c r="F241" s="217" t="s">
        <v>8308</v>
      </c>
      <c r="G241" s="218" t="s">
        <v>387</v>
      </c>
      <c r="H241" s="219">
        <v>3</v>
      </c>
      <c r="I241" s="220"/>
      <c r="J241" s="221">
        <f>ROUND(I241*H241,2)</f>
        <v>0</v>
      </c>
      <c r="K241" s="217" t="s">
        <v>19</v>
      </c>
      <c r="L241" s="46"/>
      <c r="M241" s="222" t="s">
        <v>19</v>
      </c>
      <c r="N241" s="223" t="s">
        <v>43</v>
      </c>
      <c r="O241" s="86"/>
      <c r="P241" s="224">
        <f>O241*H241</f>
        <v>0</v>
      </c>
      <c r="Q241" s="224">
        <v>0</v>
      </c>
      <c r="R241" s="224">
        <f>Q241*H241</f>
        <v>0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286</v>
      </c>
      <c r="AT241" s="226" t="s">
        <v>182</v>
      </c>
      <c r="AU241" s="226" t="s">
        <v>80</v>
      </c>
      <c r="AY241" s="19" t="s">
        <v>180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286</v>
      </c>
      <c r="BM241" s="226" t="s">
        <v>8309</v>
      </c>
    </row>
    <row r="242" s="2" customFormat="1">
      <c r="A242" s="40"/>
      <c r="B242" s="41"/>
      <c r="C242" s="42"/>
      <c r="D242" s="228" t="s">
        <v>189</v>
      </c>
      <c r="E242" s="42"/>
      <c r="F242" s="229" t="s">
        <v>8308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189</v>
      </c>
      <c r="AU242" s="19" t="s">
        <v>80</v>
      </c>
    </row>
    <row r="243" s="2" customFormat="1" ht="16.5" customHeight="1">
      <c r="A243" s="40"/>
      <c r="B243" s="41"/>
      <c r="C243" s="215" t="s">
        <v>1290</v>
      </c>
      <c r="D243" s="215" t="s">
        <v>182</v>
      </c>
      <c r="E243" s="216" t="s">
        <v>8310</v>
      </c>
      <c r="F243" s="217" t="s">
        <v>8311</v>
      </c>
      <c r="G243" s="218" t="s">
        <v>387</v>
      </c>
      <c r="H243" s="219">
        <v>70</v>
      </c>
      <c r="I243" s="220"/>
      <c r="J243" s="221">
        <f>ROUND(I243*H243,2)</f>
        <v>0</v>
      </c>
      <c r="K243" s="217" t="s">
        <v>19</v>
      </c>
      <c r="L243" s="46"/>
      <c r="M243" s="222" t="s">
        <v>19</v>
      </c>
      <c r="N243" s="223" t="s">
        <v>43</v>
      </c>
      <c r="O243" s="86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6" t="s">
        <v>286</v>
      </c>
      <c r="AT243" s="226" t="s">
        <v>182</v>
      </c>
      <c r="AU243" s="226" t="s">
        <v>80</v>
      </c>
      <c r="AY243" s="19" t="s">
        <v>180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9" t="s">
        <v>80</v>
      </c>
      <c r="BK243" s="227">
        <f>ROUND(I243*H243,2)</f>
        <v>0</v>
      </c>
      <c r="BL243" s="19" t="s">
        <v>286</v>
      </c>
      <c r="BM243" s="226" t="s">
        <v>8312</v>
      </c>
    </row>
    <row r="244" s="2" customFormat="1">
      <c r="A244" s="40"/>
      <c r="B244" s="41"/>
      <c r="C244" s="42"/>
      <c r="D244" s="228" t="s">
        <v>189</v>
      </c>
      <c r="E244" s="42"/>
      <c r="F244" s="229" t="s">
        <v>8311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189</v>
      </c>
      <c r="AU244" s="19" t="s">
        <v>80</v>
      </c>
    </row>
    <row r="245" s="2" customFormat="1" ht="16.5" customHeight="1">
      <c r="A245" s="40"/>
      <c r="B245" s="41"/>
      <c r="C245" s="215" t="s">
        <v>1304</v>
      </c>
      <c r="D245" s="215" t="s">
        <v>182</v>
      </c>
      <c r="E245" s="216" t="s">
        <v>8313</v>
      </c>
      <c r="F245" s="217" t="s">
        <v>8314</v>
      </c>
      <c r="G245" s="218" t="s">
        <v>387</v>
      </c>
      <c r="H245" s="219">
        <v>1</v>
      </c>
      <c r="I245" s="220"/>
      <c r="J245" s="221">
        <f>ROUND(I245*H245,2)</f>
        <v>0</v>
      </c>
      <c r="K245" s="217" t="s">
        <v>19</v>
      </c>
      <c r="L245" s="46"/>
      <c r="M245" s="222" t="s">
        <v>19</v>
      </c>
      <c r="N245" s="223" t="s">
        <v>43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286</v>
      </c>
      <c r="AT245" s="226" t="s">
        <v>182</v>
      </c>
      <c r="AU245" s="226" t="s">
        <v>80</v>
      </c>
      <c r="AY245" s="19" t="s">
        <v>180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286</v>
      </c>
      <c r="BM245" s="226" t="s">
        <v>8315</v>
      </c>
    </row>
    <row r="246" s="2" customFormat="1">
      <c r="A246" s="40"/>
      <c r="B246" s="41"/>
      <c r="C246" s="42"/>
      <c r="D246" s="228" t="s">
        <v>189</v>
      </c>
      <c r="E246" s="42"/>
      <c r="F246" s="229" t="s">
        <v>8314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189</v>
      </c>
      <c r="AU246" s="19" t="s">
        <v>80</v>
      </c>
    </row>
    <row r="247" s="12" customFormat="1" ht="25.92" customHeight="1">
      <c r="A247" s="12"/>
      <c r="B247" s="199"/>
      <c r="C247" s="200"/>
      <c r="D247" s="201" t="s">
        <v>71</v>
      </c>
      <c r="E247" s="202" t="s">
        <v>6645</v>
      </c>
      <c r="F247" s="202" t="s">
        <v>6246</v>
      </c>
      <c r="G247" s="200"/>
      <c r="H247" s="200"/>
      <c r="I247" s="203"/>
      <c r="J247" s="204">
        <f>BK247</f>
        <v>0</v>
      </c>
      <c r="K247" s="200"/>
      <c r="L247" s="205"/>
      <c r="M247" s="206"/>
      <c r="N247" s="207"/>
      <c r="O247" s="207"/>
      <c r="P247" s="208">
        <f>SUM(P248:P265)</f>
        <v>0</v>
      </c>
      <c r="Q247" s="207"/>
      <c r="R247" s="208">
        <f>SUM(R248:R265)</f>
        <v>0</v>
      </c>
      <c r="S247" s="207"/>
      <c r="T247" s="209">
        <f>SUM(T248:T265)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0" t="s">
        <v>80</v>
      </c>
      <c r="AT247" s="211" t="s">
        <v>71</v>
      </c>
      <c r="AU247" s="211" t="s">
        <v>72</v>
      </c>
      <c r="AY247" s="210" t="s">
        <v>180</v>
      </c>
      <c r="BK247" s="212">
        <f>SUM(BK248:BK265)</f>
        <v>0</v>
      </c>
    </row>
    <row r="248" s="2" customFormat="1" ht="16.5" customHeight="1">
      <c r="A248" s="40"/>
      <c r="B248" s="41"/>
      <c r="C248" s="215" t="s">
        <v>1364</v>
      </c>
      <c r="D248" s="215" t="s">
        <v>182</v>
      </c>
      <c r="E248" s="216" t="s">
        <v>8316</v>
      </c>
      <c r="F248" s="217" t="s">
        <v>8317</v>
      </c>
      <c r="G248" s="218" t="s">
        <v>8318</v>
      </c>
      <c r="H248" s="219">
        <v>56</v>
      </c>
      <c r="I248" s="220"/>
      <c r="J248" s="221">
        <f>ROUND(I248*H248,2)</f>
        <v>0</v>
      </c>
      <c r="K248" s="217" t="s">
        <v>19</v>
      </c>
      <c r="L248" s="46"/>
      <c r="M248" s="222" t="s">
        <v>19</v>
      </c>
      <c r="N248" s="223" t="s">
        <v>43</v>
      </c>
      <c r="O248" s="86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4834</v>
      </c>
      <c r="AT248" s="226" t="s">
        <v>182</v>
      </c>
      <c r="AU248" s="226" t="s">
        <v>80</v>
      </c>
      <c r="AY248" s="19" t="s">
        <v>180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4834</v>
      </c>
      <c r="BM248" s="226" t="s">
        <v>8319</v>
      </c>
    </row>
    <row r="249" s="2" customFormat="1">
      <c r="A249" s="40"/>
      <c r="B249" s="41"/>
      <c r="C249" s="42"/>
      <c r="D249" s="228" t="s">
        <v>189</v>
      </c>
      <c r="E249" s="42"/>
      <c r="F249" s="229" t="s">
        <v>8317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189</v>
      </c>
      <c r="AU249" s="19" t="s">
        <v>80</v>
      </c>
    </row>
    <row r="250" s="2" customFormat="1" ht="16.5" customHeight="1">
      <c r="A250" s="40"/>
      <c r="B250" s="41"/>
      <c r="C250" s="215" t="s">
        <v>1403</v>
      </c>
      <c r="D250" s="215" t="s">
        <v>182</v>
      </c>
      <c r="E250" s="216" t="s">
        <v>8320</v>
      </c>
      <c r="F250" s="217" t="s">
        <v>8321</v>
      </c>
      <c r="G250" s="218" t="s">
        <v>387</v>
      </c>
      <c r="H250" s="219">
        <v>1</v>
      </c>
      <c r="I250" s="220"/>
      <c r="J250" s="221">
        <f>ROUND(I250*H250,2)</f>
        <v>0</v>
      </c>
      <c r="K250" s="217" t="s">
        <v>19</v>
      </c>
      <c r="L250" s="46"/>
      <c r="M250" s="222" t="s">
        <v>19</v>
      </c>
      <c r="N250" s="223" t="s">
        <v>43</v>
      </c>
      <c r="O250" s="86"/>
      <c r="P250" s="224">
        <f>O250*H250</f>
        <v>0</v>
      </c>
      <c r="Q250" s="224">
        <v>0</v>
      </c>
      <c r="R250" s="224">
        <f>Q250*H250</f>
        <v>0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8322</v>
      </c>
      <c r="AT250" s="226" t="s">
        <v>182</v>
      </c>
      <c r="AU250" s="226" t="s">
        <v>80</v>
      </c>
      <c r="AY250" s="19" t="s">
        <v>180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8322</v>
      </c>
      <c r="BM250" s="226" t="s">
        <v>8323</v>
      </c>
    </row>
    <row r="251" s="2" customFormat="1">
      <c r="A251" s="40"/>
      <c r="B251" s="41"/>
      <c r="C251" s="42"/>
      <c r="D251" s="228" t="s">
        <v>189</v>
      </c>
      <c r="E251" s="42"/>
      <c r="F251" s="229" t="s">
        <v>8321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189</v>
      </c>
      <c r="AU251" s="19" t="s">
        <v>80</v>
      </c>
    </row>
    <row r="252" s="2" customFormat="1" ht="16.5" customHeight="1">
      <c r="A252" s="40"/>
      <c r="B252" s="41"/>
      <c r="C252" s="215" t="s">
        <v>1437</v>
      </c>
      <c r="D252" s="215" t="s">
        <v>182</v>
      </c>
      <c r="E252" s="216" t="s">
        <v>8324</v>
      </c>
      <c r="F252" s="217" t="s">
        <v>8325</v>
      </c>
      <c r="G252" s="218" t="s">
        <v>387</v>
      </c>
      <c r="H252" s="219">
        <v>1</v>
      </c>
      <c r="I252" s="220"/>
      <c r="J252" s="221">
        <f>ROUND(I252*H252,2)</f>
        <v>0</v>
      </c>
      <c r="K252" s="217" t="s">
        <v>19</v>
      </c>
      <c r="L252" s="46"/>
      <c r="M252" s="222" t="s">
        <v>19</v>
      </c>
      <c r="N252" s="223" t="s">
        <v>43</v>
      </c>
      <c r="O252" s="86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6" t="s">
        <v>8322</v>
      </c>
      <c r="AT252" s="226" t="s">
        <v>182</v>
      </c>
      <c r="AU252" s="226" t="s">
        <v>80</v>
      </c>
      <c r="AY252" s="19" t="s">
        <v>180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9" t="s">
        <v>80</v>
      </c>
      <c r="BK252" s="227">
        <f>ROUND(I252*H252,2)</f>
        <v>0</v>
      </c>
      <c r="BL252" s="19" t="s">
        <v>8322</v>
      </c>
      <c r="BM252" s="226" t="s">
        <v>8326</v>
      </c>
    </row>
    <row r="253" s="2" customFormat="1">
      <c r="A253" s="40"/>
      <c r="B253" s="41"/>
      <c r="C253" s="42"/>
      <c r="D253" s="228" t="s">
        <v>189</v>
      </c>
      <c r="E253" s="42"/>
      <c r="F253" s="229" t="s">
        <v>8325</v>
      </c>
      <c r="G253" s="42"/>
      <c r="H253" s="42"/>
      <c r="I253" s="230"/>
      <c r="J253" s="42"/>
      <c r="K253" s="42"/>
      <c r="L253" s="46"/>
      <c r="M253" s="231"/>
      <c r="N253" s="232"/>
      <c r="O253" s="86"/>
      <c r="P253" s="86"/>
      <c r="Q253" s="86"/>
      <c r="R253" s="86"/>
      <c r="S253" s="86"/>
      <c r="T253" s="87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T253" s="19" t="s">
        <v>189</v>
      </c>
      <c r="AU253" s="19" t="s">
        <v>80</v>
      </c>
    </row>
    <row r="254" s="2" customFormat="1" ht="16.5" customHeight="1">
      <c r="A254" s="40"/>
      <c r="B254" s="41"/>
      <c r="C254" s="215" t="s">
        <v>1444</v>
      </c>
      <c r="D254" s="215" t="s">
        <v>182</v>
      </c>
      <c r="E254" s="216" t="s">
        <v>8327</v>
      </c>
      <c r="F254" s="217" t="s">
        <v>8328</v>
      </c>
      <c r="G254" s="218" t="s">
        <v>387</v>
      </c>
      <c r="H254" s="219">
        <v>1</v>
      </c>
      <c r="I254" s="220"/>
      <c r="J254" s="221">
        <f>ROUND(I254*H254,2)</f>
        <v>0</v>
      </c>
      <c r="K254" s="217" t="s">
        <v>19</v>
      </c>
      <c r="L254" s="46"/>
      <c r="M254" s="222" t="s">
        <v>19</v>
      </c>
      <c r="N254" s="223" t="s">
        <v>43</v>
      </c>
      <c r="O254" s="86"/>
      <c r="P254" s="224">
        <f>O254*H254</f>
        <v>0</v>
      </c>
      <c r="Q254" s="224">
        <v>0</v>
      </c>
      <c r="R254" s="224">
        <f>Q254*H254</f>
        <v>0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8322</v>
      </c>
      <c r="AT254" s="226" t="s">
        <v>182</v>
      </c>
      <c r="AU254" s="226" t="s">
        <v>80</v>
      </c>
      <c r="AY254" s="19" t="s">
        <v>180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8322</v>
      </c>
      <c r="BM254" s="226" t="s">
        <v>8329</v>
      </c>
    </row>
    <row r="255" s="2" customFormat="1">
      <c r="A255" s="40"/>
      <c r="B255" s="41"/>
      <c r="C255" s="42"/>
      <c r="D255" s="228" t="s">
        <v>189</v>
      </c>
      <c r="E255" s="42"/>
      <c r="F255" s="229" t="s">
        <v>8328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189</v>
      </c>
      <c r="AU255" s="19" t="s">
        <v>80</v>
      </c>
    </row>
    <row r="256" s="2" customFormat="1" ht="16.5" customHeight="1">
      <c r="A256" s="40"/>
      <c r="B256" s="41"/>
      <c r="C256" s="215" t="s">
        <v>1452</v>
      </c>
      <c r="D256" s="215" t="s">
        <v>182</v>
      </c>
      <c r="E256" s="216" t="s">
        <v>8330</v>
      </c>
      <c r="F256" s="217" t="s">
        <v>8331</v>
      </c>
      <c r="G256" s="218" t="s">
        <v>8332</v>
      </c>
      <c r="H256" s="219">
        <v>48</v>
      </c>
      <c r="I256" s="220"/>
      <c r="J256" s="221">
        <f>ROUND(I256*H256,2)</f>
        <v>0</v>
      </c>
      <c r="K256" s="217" t="s">
        <v>19</v>
      </c>
      <c r="L256" s="46"/>
      <c r="M256" s="222" t="s">
        <v>19</v>
      </c>
      <c r="N256" s="223" t="s">
        <v>43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4834</v>
      </c>
      <c r="AT256" s="226" t="s">
        <v>182</v>
      </c>
      <c r="AU256" s="226" t="s">
        <v>80</v>
      </c>
      <c r="AY256" s="19" t="s">
        <v>180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4834</v>
      </c>
      <c r="BM256" s="226" t="s">
        <v>8333</v>
      </c>
    </row>
    <row r="257" s="2" customFormat="1">
      <c r="A257" s="40"/>
      <c r="B257" s="41"/>
      <c r="C257" s="42"/>
      <c r="D257" s="228" t="s">
        <v>189</v>
      </c>
      <c r="E257" s="42"/>
      <c r="F257" s="229" t="s">
        <v>8331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189</v>
      </c>
      <c r="AU257" s="19" t="s">
        <v>80</v>
      </c>
    </row>
    <row r="258" s="2" customFormat="1" ht="16.5" customHeight="1">
      <c r="A258" s="40"/>
      <c r="B258" s="41"/>
      <c r="C258" s="215" t="s">
        <v>1474</v>
      </c>
      <c r="D258" s="215" t="s">
        <v>182</v>
      </c>
      <c r="E258" s="216" t="s">
        <v>8334</v>
      </c>
      <c r="F258" s="217" t="s">
        <v>8335</v>
      </c>
      <c r="G258" s="218" t="s">
        <v>8318</v>
      </c>
      <c r="H258" s="219">
        <v>10</v>
      </c>
      <c r="I258" s="220"/>
      <c r="J258" s="221">
        <f>ROUND(I258*H258,2)</f>
        <v>0</v>
      </c>
      <c r="K258" s="217" t="s">
        <v>19</v>
      </c>
      <c r="L258" s="46"/>
      <c r="M258" s="222" t="s">
        <v>19</v>
      </c>
      <c r="N258" s="223" t="s">
        <v>43</v>
      </c>
      <c r="O258" s="86"/>
      <c r="P258" s="224">
        <f>O258*H258</f>
        <v>0</v>
      </c>
      <c r="Q258" s="224">
        <v>0</v>
      </c>
      <c r="R258" s="224">
        <f>Q258*H258</f>
        <v>0</v>
      </c>
      <c r="S258" s="224">
        <v>0</v>
      </c>
      <c r="T258" s="225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6" t="s">
        <v>4834</v>
      </c>
      <c r="AT258" s="226" t="s">
        <v>182</v>
      </c>
      <c r="AU258" s="226" t="s">
        <v>80</v>
      </c>
      <c r="AY258" s="19" t="s">
        <v>180</v>
      </c>
      <c r="BE258" s="227">
        <f>IF(N258="základní",J258,0)</f>
        <v>0</v>
      </c>
      <c r="BF258" s="227">
        <f>IF(N258="snížená",J258,0)</f>
        <v>0</v>
      </c>
      <c r="BG258" s="227">
        <f>IF(N258="zákl. přenesená",J258,0)</f>
        <v>0</v>
      </c>
      <c r="BH258" s="227">
        <f>IF(N258="sníž. přenesená",J258,0)</f>
        <v>0</v>
      </c>
      <c r="BI258" s="227">
        <f>IF(N258="nulová",J258,0)</f>
        <v>0</v>
      </c>
      <c r="BJ258" s="19" t="s">
        <v>80</v>
      </c>
      <c r="BK258" s="227">
        <f>ROUND(I258*H258,2)</f>
        <v>0</v>
      </c>
      <c r="BL258" s="19" t="s">
        <v>4834</v>
      </c>
      <c r="BM258" s="226" t="s">
        <v>8336</v>
      </c>
    </row>
    <row r="259" s="2" customFormat="1">
      <c r="A259" s="40"/>
      <c r="B259" s="41"/>
      <c r="C259" s="42"/>
      <c r="D259" s="228" t="s">
        <v>189</v>
      </c>
      <c r="E259" s="42"/>
      <c r="F259" s="229" t="s">
        <v>8335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189</v>
      </c>
      <c r="AU259" s="19" t="s">
        <v>80</v>
      </c>
    </row>
    <row r="260" s="2" customFormat="1" ht="16.5" customHeight="1">
      <c r="A260" s="40"/>
      <c r="B260" s="41"/>
      <c r="C260" s="215" t="s">
        <v>1486</v>
      </c>
      <c r="D260" s="215" t="s">
        <v>182</v>
      </c>
      <c r="E260" s="216" t="s">
        <v>8337</v>
      </c>
      <c r="F260" s="217" t="s">
        <v>8338</v>
      </c>
      <c r="G260" s="218" t="s">
        <v>8318</v>
      </c>
      <c r="H260" s="219">
        <v>48</v>
      </c>
      <c r="I260" s="220"/>
      <c r="J260" s="221">
        <f>ROUND(I260*H260,2)</f>
        <v>0</v>
      </c>
      <c r="K260" s="217" t="s">
        <v>19</v>
      </c>
      <c r="L260" s="46"/>
      <c r="M260" s="222" t="s">
        <v>19</v>
      </c>
      <c r="N260" s="223" t="s">
        <v>43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4834</v>
      </c>
      <c r="AT260" s="226" t="s">
        <v>182</v>
      </c>
      <c r="AU260" s="226" t="s">
        <v>80</v>
      </c>
      <c r="AY260" s="19" t="s">
        <v>180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4834</v>
      </c>
      <c r="BM260" s="226" t="s">
        <v>8339</v>
      </c>
    </row>
    <row r="261" s="2" customFormat="1">
      <c r="A261" s="40"/>
      <c r="B261" s="41"/>
      <c r="C261" s="42"/>
      <c r="D261" s="228" t="s">
        <v>189</v>
      </c>
      <c r="E261" s="42"/>
      <c r="F261" s="229" t="s">
        <v>8338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189</v>
      </c>
      <c r="AU261" s="19" t="s">
        <v>80</v>
      </c>
    </row>
    <row r="262" s="2" customFormat="1" ht="16.5" customHeight="1">
      <c r="A262" s="40"/>
      <c r="B262" s="41"/>
      <c r="C262" s="215" t="s">
        <v>1492</v>
      </c>
      <c r="D262" s="215" t="s">
        <v>182</v>
      </c>
      <c r="E262" s="216" t="s">
        <v>8340</v>
      </c>
      <c r="F262" s="217" t="s">
        <v>8341</v>
      </c>
      <c r="G262" s="218" t="s">
        <v>8332</v>
      </c>
      <c r="H262" s="219">
        <v>24</v>
      </c>
      <c r="I262" s="220"/>
      <c r="J262" s="221">
        <f>ROUND(I262*H262,2)</f>
        <v>0</v>
      </c>
      <c r="K262" s="217" t="s">
        <v>19</v>
      </c>
      <c r="L262" s="46"/>
      <c r="M262" s="222" t="s">
        <v>19</v>
      </c>
      <c r="N262" s="223" t="s">
        <v>43</v>
      </c>
      <c r="O262" s="86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6" t="s">
        <v>4834</v>
      </c>
      <c r="AT262" s="226" t="s">
        <v>182</v>
      </c>
      <c r="AU262" s="226" t="s">
        <v>80</v>
      </c>
      <c r="AY262" s="19" t="s">
        <v>180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9" t="s">
        <v>80</v>
      </c>
      <c r="BK262" s="227">
        <f>ROUND(I262*H262,2)</f>
        <v>0</v>
      </c>
      <c r="BL262" s="19" t="s">
        <v>4834</v>
      </c>
      <c r="BM262" s="226" t="s">
        <v>8342</v>
      </c>
    </row>
    <row r="263" s="2" customFormat="1">
      <c r="A263" s="40"/>
      <c r="B263" s="41"/>
      <c r="C263" s="42"/>
      <c r="D263" s="228" t="s">
        <v>189</v>
      </c>
      <c r="E263" s="42"/>
      <c r="F263" s="229" t="s">
        <v>8341</v>
      </c>
      <c r="G263" s="42"/>
      <c r="H263" s="42"/>
      <c r="I263" s="230"/>
      <c r="J263" s="42"/>
      <c r="K263" s="42"/>
      <c r="L263" s="46"/>
      <c r="M263" s="231"/>
      <c r="N263" s="232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189</v>
      </c>
      <c r="AU263" s="19" t="s">
        <v>80</v>
      </c>
    </row>
    <row r="264" s="2" customFormat="1" ht="16.5" customHeight="1">
      <c r="A264" s="40"/>
      <c r="B264" s="41"/>
      <c r="C264" s="215" t="s">
        <v>1506</v>
      </c>
      <c r="D264" s="215" t="s">
        <v>182</v>
      </c>
      <c r="E264" s="216" t="s">
        <v>8343</v>
      </c>
      <c r="F264" s="217" t="s">
        <v>8344</v>
      </c>
      <c r="G264" s="218" t="s">
        <v>8318</v>
      </c>
      <c r="H264" s="219">
        <v>24</v>
      </c>
      <c r="I264" s="220"/>
      <c r="J264" s="221">
        <f>ROUND(I264*H264,2)</f>
        <v>0</v>
      </c>
      <c r="K264" s="217" t="s">
        <v>19</v>
      </c>
      <c r="L264" s="46"/>
      <c r="M264" s="222" t="s">
        <v>19</v>
      </c>
      <c r="N264" s="223" t="s">
        <v>43</v>
      </c>
      <c r="O264" s="86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6" t="s">
        <v>4834</v>
      </c>
      <c r="AT264" s="226" t="s">
        <v>182</v>
      </c>
      <c r="AU264" s="226" t="s">
        <v>80</v>
      </c>
      <c r="AY264" s="19" t="s">
        <v>180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9" t="s">
        <v>80</v>
      </c>
      <c r="BK264" s="227">
        <f>ROUND(I264*H264,2)</f>
        <v>0</v>
      </c>
      <c r="BL264" s="19" t="s">
        <v>4834</v>
      </c>
      <c r="BM264" s="226" t="s">
        <v>8345</v>
      </c>
    </row>
    <row r="265" s="2" customFormat="1">
      <c r="A265" s="40"/>
      <c r="B265" s="41"/>
      <c r="C265" s="42"/>
      <c r="D265" s="228" t="s">
        <v>189</v>
      </c>
      <c r="E265" s="42"/>
      <c r="F265" s="229" t="s">
        <v>8344</v>
      </c>
      <c r="G265" s="42"/>
      <c r="H265" s="42"/>
      <c r="I265" s="230"/>
      <c r="J265" s="42"/>
      <c r="K265" s="42"/>
      <c r="L265" s="46"/>
      <c r="M265" s="278"/>
      <c r="N265" s="279"/>
      <c r="O265" s="280"/>
      <c r="P265" s="280"/>
      <c r="Q265" s="280"/>
      <c r="R265" s="280"/>
      <c r="S265" s="280"/>
      <c r="T265" s="281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189</v>
      </c>
      <c r="AU265" s="19" t="s">
        <v>80</v>
      </c>
    </row>
    <row r="266" s="2" customFormat="1" ht="6.96" customHeight="1">
      <c r="A266" s="40"/>
      <c r="B266" s="61"/>
      <c r="C266" s="62"/>
      <c r="D266" s="62"/>
      <c r="E266" s="62"/>
      <c r="F266" s="62"/>
      <c r="G266" s="62"/>
      <c r="H266" s="62"/>
      <c r="I266" s="62"/>
      <c r="J266" s="62"/>
      <c r="K266" s="62"/>
      <c r="L266" s="46"/>
      <c r="M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</sheetData>
  <sheetProtection sheet="1" autoFilter="0" formatColumns="0" formatRows="0" objects="1" scenarios="1" spinCount="100000" saltValue="uLRazE08zKT1lqDwI1jZ/YQ02JS3QQ8i2Gkq/kuzlPtCcryU9nN8JzS3K/6Hbd/P8ngLzn/yA9ZGk8x1pptj1A==" hashValue="cQ965IIDp77zNhGx1XVEbybb8lyTqsLFM3XhiUNPbaiLKg2rY18a5KM5sxieLq/6o+BLLqDh53JuMZ2XeYbTsw==" algorithmName="SHA-512" password="CC35"/>
  <autoFilter ref="C90:K2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8346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ROUND(J94,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ROUND((SUM(BE94:BE199)),  2)</f>
        <v>0</v>
      </c>
      <c r="G35" s="40"/>
      <c r="H35" s="40"/>
      <c r="I35" s="160">
        <v>0.20999999999999999</v>
      </c>
      <c r="J35" s="159">
        <f>ROUND(((SUM(BE94:BE199))*I35),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ROUND((SUM(BF94:BF199)),  2)</f>
        <v>0</v>
      </c>
      <c r="G36" s="40"/>
      <c r="H36" s="40"/>
      <c r="I36" s="160">
        <v>0.14999999999999999</v>
      </c>
      <c r="J36" s="159">
        <f>ROUND(((SUM(BF94:BF199))*I36),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ROUND((SUM(BG94:BG199)),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ROUND((SUM(BH94:BH199)),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ROUND((SUM(BI94:BI199)),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ROU2327 - Přípojka vody, dešťové a splaškové kanalizace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J94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8347</v>
      </c>
      <c r="E64" s="180"/>
      <c r="F64" s="180"/>
      <c r="G64" s="180"/>
      <c r="H64" s="180"/>
      <c r="I64" s="180"/>
      <c r="J64" s="181">
        <f>J95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8348</v>
      </c>
      <c r="E65" s="180"/>
      <c r="F65" s="180"/>
      <c r="G65" s="180"/>
      <c r="H65" s="180"/>
      <c r="I65" s="180"/>
      <c r="J65" s="181">
        <f>J134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5109</v>
      </c>
      <c r="E66" s="180"/>
      <c r="F66" s="180"/>
      <c r="G66" s="180"/>
      <c r="H66" s="180"/>
      <c r="I66" s="180"/>
      <c r="J66" s="181">
        <f>J143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7"/>
      <c r="C67" s="178"/>
      <c r="D67" s="179" t="s">
        <v>8349</v>
      </c>
      <c r="E67" s="180"/>
      <c r="F67" s="180"/>
      <c r="G67" s="180"/>
      <c r="H67" s="180"/>
      <c r="I67" s="180"/>
      <c r="J67" s="181">
        <f>J172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8350</v>
      </c>
      <c r="E68" s="180"/>
      <c r="F68" s="180"/>
      <c r="G68" s="180"/>
      <c r="H68" s="180"/>
      <c r="I68" s="180"/>
      <c r="J68" s="181">
        <f>J175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8351</v>
      </c>
      <c r="E69" s="180"/>
      <c r="F69" s="180"/>
      <c r="G69" s="180"/>
      <c r="H69" s="180"/>
      <c r="I69" s="180"/>
      <c r="J69" s="181">
        <f>J180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8352</v>
      </c>
      <c r="E70" s="180"/>
      <c r="F70" s="180"/>
      <c r="G70" s="180"/>
      <c r="H70" s="180"/>
      <c r="I70" s="180"/>
      <c r="J70" s="181">
        <f>J183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7"/>
      <c r="C71" s="178"/>
      <c r="D71" s="179" t="s">
        <v>5111</v>
      </c>
      <c r="E71" s="180"/>
      <c r="F71" s="180"/>
      <c r="G71" s="180"/>
      <c r="H71" s="180"/>
      <c r="I71" s="180"/>
      <c r="J71" s="181">
        <f>J186</f>
        <v>0</v>
      </c>
      <c r="K71" s="178"/>
      <c r="L71" s="18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7"/>
      <c r="C72" s="178"/>
      <c r="D72" s="179" t="s">
        <v>5112</v>
      </c>
      <c r="E72" s="180"/>
      <c r="F72" s="180"/>
      <c r="G72" s="180"/>
      <c r="H72" s="180"/>
      <c r="I72" s="180"/>
      <c r="J72" s="181">
        <f>J191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2" customFormat="1" ht="21.84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8" s="2" customFormat="1" ht="6.96" customHeight="1">
      <c r="A78" s="40"/>
      <c r="B78" s="63"/>
      <c r="C78" s="64"/>
      <c r="D78" s="64"/>
      <c r="E78" s="64"/>
      <c r="F78" s="64"/>
      <c r="G78" s="64"/>
      <c r="H78" s="64"/>
      <c r="I78" s="64"/>
      <c r="J78" s="64"/>
      <c r="K78" s="64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96" customHeight="1">
      <c r="A79" s="40"/>
      <c r="B79" s="41"/>
      <c r="C79" s="25" t="s">
        <v>165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16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172" t="str">
        <f>E7</f>
        <v>Projekt budovy v Čechově ulici ve Šlapanicích</v>
      </c>
      <c r="F82" s="34"/>
      <c r="G82" s="34"/>
      <c r="H82" s="34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" customFormat="1" ht="12" customHeight="1">
      <c r="B83" s="23"/>
      <c r="C83" s="34" t="s">
        <v>154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2" t="s">
        <v>589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590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E11</f>
        <v>ROU2327 - Přípojka vody, dešťové a splaškové kanalizace</v>
      </c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F14</f>
        <v>Šlapanice</v>
      </c>
      <c r="G88" s="42"/>
      <c r="H88" s="42"/>
      <c r="I88" s="34" t="s">
        <v>23</v>
      </c>
      <c r="J88" s="74" t="str">
        <f>IF(J14="","",J14)</f>
        <v>3. 9. 2023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E17</f>
        <v>Město Šlapanice</v>
      </c>
      <c r="G90" s="42"/>
      <c r="H90" s="42"/>
      <c r="I90" s="34" t="s">
        <v>31</v>
      </c>
      <c r="J90" s="38" t="str">
        <f>E23</f>
        <v>Studio Zlamal</v>
      </c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29</v>
      </c>
      <c r="D91" s="42"/>
      <c r="E91" s="42"/>
      <c r="F91" s="29" t="str">
        <f>IF(E20="","",E20)</f>
        <v>Vyplň údaj</v>
      </c>
      <c r="G91" s="42"/>
      <c r="H91" s="42"/>
      <c r="I91" s="34" t="s">
        <v>34</v>
      </c>
      <c r="J91" s="38" t="str">
        <f>E26</f>
        <v xml:space="preserve"> 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8"/>
      <c r="B93" s="189"/>
      <c r="C93" s="190" t="s">
        <v>166</v>
      </c>
      <c r="D93" s="191" t="s">
        <v>57</v>
      </c>
      <c r="E93" s="191" t="s">
        <v>53</v>
      </c>
      <c r="F93" s="191" t="s">
        <v>54</v>
      </c>
      <c r="G93" s="191" t="s">
        <v>167</v>
      </c>
      <c r="H93" s="191" t="s">
        <v>168</v>
      </c>
      <c r="I93" s="191" t="s">
        <v>169</v>
      </c>
      <c r="J93" s="191" t="s">
        <v>158</v>
      </c>
      <c r="K93" s="192" t="s">
        <v>170</v>
      </c>
      <c r="L93" s="193"/>
      <c r="M93" s="94" t="s">
        <v>19</v>
      </c>
      <c r="N93" s="95" t="s">
        <v>42</v>
      </c>
      <c r="O93" s="95" t="s">
        <v>171</v>
      </c>
      <c r="P93" s="95" t="s">
        <v>172</v>
      </c>
      <c r="Q93" s="95" t="s">
        <v>173</v>
      </c>
      <c r="R93" s="95" t="s">
        <v>174</v>
      </c>
      <c r="S93" s="95" t="s">
        <v>175</v>
      </c>
      <c r="T93" s="96" t="s">
        <v>176</v>
      </c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188"/>
    </row>
    <row r="94" s="2" customFormat="1" ht="22.8" customHeight="1">
      <c r="A94" s="40"/>
      <c r="B94" s="41"/>
      <c r="C94" s="101" t="s">
        <v>177</v>
      </c>
      <c r="D94" s="42"/>
      <c r="E94" s="42"/>
      <c r="F94" s="42"/>
      <c r="G94" s="42"/>
      <c r="H94" s="42"/>
      <c r="I94" s="42"/>
      <c r="J94" s="194">
        <f>BK94</f>
        <v>0</v>
      </c>
      <c r="K94" s="42"/>
      <c r="L94" s="46"/>
      <c r="M94" s="97"/>
      <c r="N94" s="195"/>
      <c r="O94" s="98"/>
      <c r="P94" s="196">
        <f>P95+P134+P143+P172+P175+P180+P183+P186+P191</f>
        <v>0</v>
      </c>
      <c r="Q94" s="98"/>
      <c r="R94" s="196">
        <f>R95+R134+R143+R172+R175+R180+R183+R186+R191</f>
        <v>0</v>
      </c>
      <c r="S94" s="98"/>
      <c r="T94" s="197">
        <f>T95+T134+T143+T172+T175+T180+T183+T186+T191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71</v>
      </c>
      <c r="AU94" s="19" t="s">
        <v>159</v>
      </c>
      <c r="BK94" s="198">
        <f>BK95+BK134+BK143+BK172+BK175+BK180+BK183+BK186+BK191</f>
        <v>0</v>
      </c>
    </row>
    <row r="95" s="12" customFormat="1" ht="25.92" customHeight="1">
      <c r="A95" s="12"/>
      <c r="B95" s="199"/>
      <c r="C95" s="200"/>
      <c r="D95" s="201" t="s">
        <v>71</v>
      </c>
      <c r="E95" s="202" t="s">
        <v>80</v>
      </c>
      <c r="F95" s="202" t="s">
        <v>181</v>
      </c>
      <c r="G95" s="200"/>
      <c r="H95" s="200"/>
      <c r="I95" s="203"/>
      <c r="J95" s="204">
        <f>BK95</f>
        <v>0</v>
      </c>
      <c r="K95" s="200"/>
      <c r="L95" s="205"/>
      <c r="M95" s="206"/>
      <c r="N95" s="207"/>
      <c r="O95" s="207"/>
      <c r="P95" s="208">
        <f>SUM(P96:P133)</f>
        <v>0</v>
      </c>
      <c r="Q95" s="207"/>
      <c r="R95" s="208">
        <f>SUM(R96:R133)</f>
        <v>0</v>
      </c>
      <c r="S95" s="207"/>
      <c r="T95" s="209">
        <f>SUM(T96:T133)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80</v>
      </c>
      <c r="AT95" s="211" t="s">
        <v>71</v>
      </c>
      <c r="AU95" s="211" t="s">
        <v>72</v>
      </c>
      <c r="AY95" s="210" t="s">
        <v>180</v>
      </c>
      <c r="BK95" s="212">
        <f>SUM(BK96:BK133)</f>
        <v>0</v>
      </c>
    </row>
    <row r="96" s="2" customFormat="1" ht="21.75" customHeight="1">
      <c r="A96" s="40"/>
      <c r="B96" s="41"/>
      <c r="C96" s="215" t="s">
        <v>80</v>
      </c>
      <c r="D96" s="215" t="s">
        <v>182</v>
      </c>
      <c r="E96" s="216" t="s">
        <v>8353</v>
      </c>
      <c r="F96" s="217" t="s">
        <v>8354</v>
      </c>
      <c r="G96" s="218" t="s">
        <v>185</v>
      </c>
      <c r="H96" s="219">
        <v>5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187</v>
      </c>
      <c r="AT96" s="226" t="s">
        <v>182</v>
      </c>
      <c r="AU96" s="226" t="s">
        <v>80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187</v>
      </c>
      <c r="BM96" s="226" t="s">
        <v>8355</v>
      </c>
    </row>
    <row r="97" s="2" customFormat="1">
      <c r="A97" s="40"/>
      <c r="B97" s="41"/>
      <c r="C97" s="42"/>
      <c r="D97" s="228" t="s">
        <v>189</v>
      </c>
      <c r="E97" s="42"/>
      <c r="F97" s="229" t="s">
        <v>8354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189</v>
      </c>
      <c r="AU97" s="19" t="s">
        <v>80</v>
      </c>
    </row>
    <row r="98" s="2" customFormat="1" ht="21.75" customHeight="1">
      <c r="A98" s="40"/>
      <c r="B98" s="41"/>
      <c r="C98" s="215" t="s">
        <v>82</v>
      </c>
      <c r="D98" s="215" t="s">
        <v>182</v>
      </c>
      <c r="E98" s="216" t="s">
        <v>8356</v>
      </c>
      <c r="F98" s="217" t="s">
        <v>8357</v>
      </c>
      <c r="G98" s="218" t="s">
        <v>185</v>
      </c>
      <c r="H98" s="219">
        <v>5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187</v>
      </c>
      <c r="AT98" s="226" t="s">
        <v>182</v>
      </c>
      <c r="AU98" s="226" t="s">
        <v>80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187</v>
      </c>
      <c r="BM98" s="226" t="s">
        <v>8358</v>
      </c>
    </row>
    <row r="99" s="2" customFormat="1">
      <c r="A99" s="40"/>
      <c r="B99" s="41"/>
      <c r="C99" s="42"/>
      <c r="D99" s="228" t="s">
        <v>189</v>
      </c>
      <c r="E99" s="42"/>
      <c r="F99" s="229" t="s">
        <v>8357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80</v>
      </c>
    </row>
    <row r="100" s="2" customFormat="1" ht="16.5" customHeight="1">
      <c r="A100" s="40"/>
      <c r="B100" s="41"/>
      <c r="C100" s="215" t="s">
        <v>100</v>
      </c>
      <c r="D100" s="215" t="s">
        <v>182</v>
      </c>
      <c r="E100" s="216" t="s">
        <v>8359</v>
      </c>
      <c r="F100" s="217" t="s">
        <v>8360</v>
      </c>
      <c r="G100" s="218" t="s">
        <v>185</v>
      </c>
      <c r="H100" s="219">
        <v>10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187</v>
      </c>
      <c r="AT100" s="226" t="s">
        <v>182</v>
      </c>
      <c r="AU100" s="226" t="s">
        <v>80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187</v>
      </c>
      <c r="BM100" s="226" t="s">
        <v>8361</v>
      </c>
    </row>
    <row r="101" s="2" customFormat="1">
      <c r="A101" s="40"/>
      <c r="B101" s="41"/>
      <c r="C101" s="42"/>
      <c r="D101" s="228" t="s">
        <v>189</v>
      </c>
      <c r="E101" s="42"/>
      <c r="F101" s="229" t="s">
        <v>8360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189</v>
      </c>
      <c r="AU101" s="19" t="s">
        <v>80</v>
      </c>
    </row>
    <row r="102" s="2" customFormat="1" ht="16.5" customHeight="1">
      <c r="A102" s="40"/>
      <c r="B102" s="41"/>
      <c r="C102" s="215" t="s">
        <v>187</v>
      </c>
      <c r="D102" s="215" t="s">
        <v>182</v>
      </c>
      <c r="E102" s="216" t="s">
        <v>8362</v>
      </c>
      <c r="F102" s="217" t="s">
        <v>8363</v>
      </c>
      <c r="G102" s="218" t="s">
        <v>250</v>
      </c>
      <c r="H102" s="219">
        <v>5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187</v>
      </c>
      <c r="AT102" s="226" t="s">
        <v>182</v>
      </c>
      <c r="AU102" s="226" t="s">
        <v>80</v>
      </c>
      <c r="AY102" s="19" t="s">
        <v>180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187</v>
      </c>
      <c r="BM102" s="226" t="s">
        <v>8364</v>
      </c>
    </row>
    <row r="103" s="2" customFormat="1">
      <c r="A103" s="40"/>
      <c r="B103" s="41"/>
      <c r="C103" s="42"/>
      <c r="D103" s="228" t="s">
        <v>189</v>
      </c>
      <c r="E103" s="42"/>
      <c r="F103" s="229" t="s">
        <v>8363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189</v>
      </c>
      <c r="AU103" s="19" t="s">
        <v>80</v>
      </c>
    </row>
    <row r="104" s="2" customFormat="1" ht="16.5" customHeight="1">
      <c r="A104" s="40"/>
      <c r="B104" s="41"/>
      <c r="C104" s="215" t="s">
        <v>211</v>
      </c>
      <c r="D104" s="215" t="s">
        <v>182</v>
      </c>
      <c r="E104" s="216" t="s">
        <v>8365</v>
      </c>
      <c r="F104" s="217" t="s">
        <v>8366</v>
      </c>
      <c r="G104" s="218" t="s">
        <v>235</v>
      </c>
      <c r="H104" s="219">
        <v>1</v>
      </c>
      <c r="I104" s="220"/>
      <c r="J104" s="221">
        <f>ROUND(I104*H104,2)</f>
        <v>0</v>
      </c>
      <c r="K104" s="217" t="s">
        <v>19</v>
      </c>
      <c r="L104" s="46"/>
      <c r="M104" s="222" t="s">
        <v>19</v>
      </c>
      <c r="N104" s="223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187</v>
      </c>
      <c r="AT104" s="226" t="s">
        <v>182</v>
      </c>
      <c r="AU104" s="226" t="s">
        <v>80</v>
      </c>
      <c r="AY104" s="19" t="s">
        <v>180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187</v>
      </c>
      <c r="BM104" s="226" t="s">
        <v>8367</v>
      </c>
    </row>
    <row r="105" s="2" customFormat="1">
      <c r="A105" s="40"/>
      <c r="B105" s="41"/>
      <c r="C105" s="42"/>
      <c r="D105" s="228" t="s">
        <v>189</v>
      </c>
      <c r="E105" s="42"/>
      <c r="F105" s="229" t="s">
        <v>8366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189</v>
      </c>
      <c r="AU105" s="19" t="s">
        <v>80</v>
      </c>
    </row>
    <row r="106" s="2" customFormat="1" ht="16.5" customHeight="1">
      <c r="A106" s="40"/>
      <c r="B106" s="41"/>
      <c r="C106" s="215" t="s">
        <v>217</v>
      </c>
      <c r="D106" s="215" t="s">
        <v>182</v>
      </c>
      <c r="E106" s="216" t="s">
        <v>8368</v>
      </c>
      <c r="F106" s="217" t="s">
        <v>8369</v>
      </c>
      <c r="G106" s="218" t="s">
        <v>235</v>
      </c>
      <c r="H106" s="219">
        <v>15</v>
      </c>
      <c r="I106" s="220"/>
      <c r="J106" s="221">
        <f>ROUND(I106*H106,2)</f>
        <v>0</v>
      </c>
      <c r="K106" s="217" t="s">
        <v>19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187</v>
      </c>
      <c r="AT106" s="226" t="s">
        <v>182</v>
      </c>
      <c r="AU106" s="226" t="s">
        <v>80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187</v>
      </c>
      <c r="BM106" s="226" t="s">
        <v>8370</v>
      </c>
    </row>
    <row r="107" s="2" customFormat="1">
      <c r="A107" s="40"/>
      <c r="B107" s="41"/>
      <c r="C107" s="42"/>
      <c r="D107" s="228" t="s">
        <v>189</v>
      </c>
      <c r="E107" s="42"/>
      <c r="F107" s="229" t="s">
        <v>8369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189</v>
      </c>
      <c r="AU107" s="19" t="s">
        <v>80</v>
      </c>
    </row>
    <row r="108" s="2" customFormat="1" ht="16.5" customHeight="1">
      <c r="A108" s="40"/>
      <c r="B108" s="41"/>
      <c r="C108" s="215" t="s">
        <v>224</v>
      </c>
      <c r="D108" s="215" t="s">
        <v>182</v>
      </c>
      <c r="E108" s="216" t="s">
        <v>8371</v>
      </c>
      <c r="F108" s="217" t="s">
        <v>8372</v>
      </c>
      <c r="G108" s="218" t="s">
        <v>235</v>
      </c>
      <c r="H108" s="219">
        <v>12</v>
      </c>
      <c r="I108" s="220"/>
      <c r="J108" s="221">
        <f>ROUND(I108*H108,2)</f>
        <v>0</v>
      </c>
      <c r="K108" s="217" t="s">
        <v>19</v>
      </c>
      <c r="L108" s="46"/>
      <c r="M108" s="222" t="s">
        <v>19</v>
      </c>
      <c r="N108" s="223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187</v>
      </c>
      <c r="AT108" s="226" t="s">
        <v>182</v>
      </c>
      <c r="AU108" s="226" t="s">
        <v>80</v>
      </c>
      <c r="AY108" s="19" t="s">
        <v>180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187</v>
      </c>
      <c r="BM108" s="226" t="s">
        <v>8373</v>
      </c>
    </row>
    <row r="109" s="2" customFormat="1">
      <c r="A109" s="40"/>
      <c r="B109" s="41"/>
      <c r="C109" s="42"/>
      <c r="D109" s="228" t="s">
        <v>189</v>
      </c>
      <c r="E109" s="42"/>
      <c r="F109" s="229" t="s">
        <v>8372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189</v>
      </c>
      <c r="AU109" s="19" t="s">
        <v>80</v>
      </c>
    </row>
    <row r="110" s="2" customFormat="1" ht="16.5" customHeight="1">
      <c r="A110" s="40"/>
      <c r="B110" s="41"/>
      <c r="C110" s="215" t="s">
        <v>232</v>
      </c>
      <c r="D110" s="215" t="s">
        <v>182</v>
      </c>
      <c r="E110" s="216" t="s">
        <v>8374</v>
      </c>
      <c r="F110" s="217" t="s">
        <v>8375</v>
      </c>
      <c r="G110" s="218" t="s">
        <v>250</v>
      </c>
      <c r="H110" s="219">
        <v>15</v>
      </c>
      <c r="I110" s="220"/>
      <c r="J110" s="221">
        <f>ROUND(I110*H110,2)</f>
        <v>0</v>
      </c>
      <c r="K110" s="217" t="s">
        <v>19</v>
      </c>
      <c r="L110" s="46"/>
      <c r="M110" s="222" t="s">
        <v>19</v>
      </c>
      <c r="N110" s="223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187</v>
      </c>
      <c r="AT110" s="226" t="s">
        <v>182</v>
      </c>
      <c r="AU110" s="226" t="s">
        <v>80</v>
      </c>
      <c r="AY110" s="19" t="s">
        <v>180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187</v>
      </c>
      <c r="BM110" s="226" t="s">
        <v>8376</v>
      </c>
    </row>
    <row r="111" s="2" customFormat="1">
      <c r="A111" s="40"/>
      <c r="B111" s="41"/>
      <c r="C111" s="42"/>
      <c r="D111" s="228" t="s">
        <v>189</v>
      </c>
      <c r="E111" s="42"/>
      <c r="F111" s="229" t="s">
        <v>8375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189</v>
      </c>
      <c r="AU111" s="19" t="s">
        <v>80</v>
      </c>
    </row>
    <row r="112" s="2" customFormat="1" ht="16.5" customHeight="1">
      <c r="A112" s="40"/>
      <c r="B112" s="41"/>
      <c r="C112" s="215" t="s">
        <v>240</v>
      </c>
      <c r="D112" s="215" t="s">
        <v>182</v>
      </c>
      <c r="E112" s="216" t="s">
        <v>8377</v>
      </c>
      <c r="F112" s="217" t="s">
        <v>5115</v>
      </c>
      <c r="G112" s="218" t="s">
        <v>250</v>
      </c>
      <c r="H112" s="219">
        <v>47.799999999999997</v>
      </c>
      <c r="I112" s="220"/>
      <c r="J112" s="221">
        <f>ROUND(I112*H112,2)</f>
        <v>0</v>
      </c>
      <c r="K112" s="217" t="s">
        <v>19</v>
      </c>
      <c r="L112" s="46"/>
      <c r="M112" s="222" t="s">
        <v>19</v>
      </c>
      <c r="N112" s="223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187</v>
      </c>
      <c r="AT112" s="226" t="s">
        <v>182</v>
      </c>
      <c r="AU112" s="226" t="s">
        <v>80</v>
      </c>
      <c r="AY112" s="19" t="s">
        <v>180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187</v>
      </c>
      <c r="BM112" s="226" t="s">
        <v>8378</v>
      </c>
    </row>
    <row r="113" s="2" customFormat="1">
      <c r="A113" s="40"/>
      <c r="B113" s="41"/>
      <c r="C113" s="42"/>
      <c r="D113" s="228" t="s">
        <v>189</v>
      </c>
      <c r="E113" s="42"/>
      <c r="F113" s="229" t="s">
        <v>5115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189</v>
      </c>
      <c r="AU113" s="19" t="s">
        <v>80</v>
      </c>
    </row>
    <row r="114" s="2" customFormat="1" ht="16.5" customHeight="1">
      <c r="A114" s="40"/>
      <c r="B114" s="41"/>
      <c r="C114" s="215" t="s">
        <v>247</v>
      </c>
      <c r="D114" s="215" t="s">
        <v>182</v>
      </c>
      <c r="E114" s="216" t="s">
        <v>8379</v>
      </c>
      <c r="F114" s="217" t="s">
        <v>5118</v>
      </c>
      <c r="G114" s="218" t="s">
        <v>185</v>
      </c>
      <c r="H114" s="219">
        <v>25.600000000000001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187</v>
      </c>
      <c r="AT114" s="226" t="s">
        <v>182</v>
      </c>
      <c r="AU114" s="226" t="s">
        <v>80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187</v>
      </c>
      <c r="BM114" s="226" t="s">
        <v>8380</v>
      </c>
    </row>
    <row r="115" s="2" customFormat="1">
      <c r="A115" s="40"/>
      <c r="B115" s="41"/>
      <c r="C115" s="42"/>
      <c r="D115" s="228" t="s">
        <v>189</v>
      </c>
      <c r="E115" s="42"/>
      <c r="F115" s="229" t="s">
        <v>5118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189</v>
      </c>
      <c r="AU115" s="19" t="s">
        <v>80</v>
      </c>
    </row>
    <row r="116" s="2" customFormat="1" ht="16.5" customHeight="1">
      <c r="A116" s="40"/>
      <c r="B116" s="41"/>
      <c r="C116" s="215" t="s">
        <v>257</v>
      </c>
      <c r="D116" s="215" t="s">
        <v>182</v>
      </c>
      <c r="E116" s="216" t="s">
        <v>8381</v>
      </c>
      <c r="F116" s="217" t="s">
        <v>5121</v>
      </c>
      <c r="G116" s="218" t="s">
        <v>185</v>
      </c>
      <c r="H116" s="219">
        <v>70</v>
      </c>
      <c r="I116" s="220"/>
      <c r="J116" s="221">
        <f>ROUND(I116*H116,2)</f>
        <v>0</v>
      </c>
      <c r="K116" s="217" t="s">
        <v>19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187</v>
      </c>
      <c r="AT116" s="226" t="s">
        <v>182</v>
      </c>
      <c r="AU116" s="226" t="s">
        <v>80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187</v>
      </c>
      <c r="BM116" s="226" t="s">
        <v>8382</v>
      </c>
    </row>
    <row r="117" s="2" customFormat="1">
      <c r="A117" s="40"/>
      <c r="B117" s="41"/>
      <c r="C117" s="42"/>
      <c r="D117" s="228" t="s">
        <v>189</v>
      </c>
      <c r="E117" s="42"/>
      <c r="F117" s="229" t="s">
        <v>5121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189</v>
      </c>
      <c r="AU117" s="19" t="s">
        <v>80</v>
      </c>
    </row>
    <row r="118" s="2" customFormat="1" ht="16.5" customHeight="1">
      <c r="A118" s="40"/>
      <c r="B118" s="41"/>
      <c r="C118" s="215" t="s">
        <v>263</v>
      </c>
      <c r="D118" s="215" t="s">
        <v>182</v>
      </c>
      <c r="E118" s="216" t="s">
        <v>8383</v>
      </c>
      <c r="F118" s="217" t="s">
        <v>5124</v>
      </c>
      <c r="G118" s="218" t="s">
        <v>185</v>
      </c>
      <c r="H118" s="219">
        <v>25.600000000000001</v>
      </c>
      <c r="I118" s="220"/>
      <c r="J118" s="221">
        <f>ROUND(I118*H118,2)</f>
        <v>0</v>
      </c>
      <c r="K118" s="217" t="s">
        <v>19</v>
      </c>
      <c r="L118" s="46"/>
      <c r="M118" s="222" t="s">
        <v>19</v>
      </c>
      <c r="N118" s="223" t="s">
        <v>43</v>
      </c>
      <c r="O118" s="86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6" t="s">
        <v>187</v>
      </c>
      <c r="AT118" s="226" t="s">
        <v>182</v>
      </c>
      <c r="AU118" s="226" t="s">
        <v>80</v>
      </c>
      <c r="AY118" s="19" t="s">
        <v>180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9" t="s">
        <v>80</v>
      </c>
      <c r="BK118" s="227">
        <f>ROUND(I118*H118,2)</f>
        <v>0</v>
      </c>
      <c r="BL118" s="19" t="s">
        <v>187</v>
      </c>
      <c r="BM118" s="226" t="s">
        <v>8384</v>
      </c>
    </row>
    <row r="119" s="2" customFormat="1">
      <c r="A119" s="40"/>
      <c r="B119" s="41"/>
      <c r="C119" s="42"/>
      <c r="D119" s="228" t="s">
        <v>189</v>
      </c>
      <c r="E119" s="42"/>
      <c r="F119" s="229" t="s">
        <v>5124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189</v>
      </c>
      <c r="AU119" s="19" t="s">
        <v>80</v>
      </c>
    </row>
    <row r="120" s="2" customFormat="1" ht="16.5" customHeight="1">
      <c r="A120" s="40"/>
      <c r="B120" s="41"/>
      <c r="C120" s="215" t="s">
        <v>269</v>
      </c>
      <c r="D120" s="215" t="s">
        <v>182</v>
      </c>
      <c r="E120" s="216" t="s">
        <v>8385</v>
      </c>
      <c r="F120" s="217" t="s">
        <v>5127</v>
      </c>
      <c r="G120" s="218" t="s">
        <v>185</v>
      </c>
      <c r="H120" s="219">
        <v>70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187</v>
      </c>
      <c r="AT120" s="226" t="s">
        <v>182</v>
      </c>
      <c r="AU120" s="226" t="s">
        <v>80</v>
      </c>
      <c r="AY120" s="19" t="s">
        <v>180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187</v>
      </c>
      <c r="BM120" s="226" t="s">
        <v>8386</v>
      </c>
    </row>
    <row r="121" s="2" customFormat="1">
      <c r="A121" s="40"/>
      <c r="B121" s="41"/>
      <c r="C121" s="42"/>
      <c r="D121" s="228" t="s">
        <v>189</v>
      </c>
      <c r="E121" s="42"/>
      <c r="F121" s="229" t="s">
        <v>5127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189</v>
      </c>
      <c r="AU121" s="19" t="s">
        <v>80</v>
      </c>
    </row>
    <row r="122" s="2" customFormat="1" ht="16.5" customHeight="1">
      <c r="A122" s="40"/>
      <c r="B122" s="41"/>
      <c r="C122" s="215" t="s">
        <v>275</v>
      </c>
      <c r="D122" s="215" t="s">
        <v>182</v>
      </c>
      <c r="E122" s="216" t="s">
        <v>8387</v>
      </c>
      <c r="F122" s="217" t="s">
        <v>5130</v>
      </c>
      <c r="G122" s="218" t="s">
        <v>250</v>
      </c>
      <c r="H122" s="219">
        <v>47.799999999999997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187</v>
      </c>
      <c r="AT122" s="226" t="s">
        <v>182</v>
      </c>
      <c r="AU122" s="226" t="s">
        <v>80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187</v>
      </c>
      <c r="BM122" s="226" t="s">
        <v>8388</v>
      </c>
    </row>
    <row r="123" s="2" customFormat="1">
      <c r="A123" s="40"/>
      <c r="B123" s="41"/>
      <c r="C123" s="42"/>
      <c r="D123" s="228" t="s">
        <v>189</v>
      </c>
      <c r="E123" s="42"/>
      <c r="F123" s="229" t="s">
        <v>5130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189</v>
      </c>
      <c r="AU123" s="19" t="s">
        <v>80</v>
      </c>
    </row>
    <row r="124" s="2" customFormat="1" ht="16.5" customHeight="1">
      <c r="A124" s="40"/>
      <c r="B124" s="41"/>
      <c r="C124" s="215" t="s">
        <v>8</v>
      </c>
      <c r="D124" s="215" t="s">
        <v>182</v>
      </c>
      <c r="E124" s="216" t="s">
        <v>8389</v>
      </c>
      <c r="F124" s="217" t="s">
        <v>5139</v>
      </c>
      <c r="G124" s="218" t="s">
        <v>250</v>
      </c>
      <c r="H124" s="219">
        <v>9.5</v>
      </c>
      <c r="I124" s="220"/>
      <c r="J124" s="221">
        <f>ROUND(I124*H124,2)</f>
        <v>0</v>
      </c>
      <c r="K124" s="217" t="s">
        <v>19</v>
      </c>
      <c r="L124" s="46"/>
      <c r="M124" s="222" t="s">
        <v>19</v>
      </c>
      <c r="N124" s="223" t="s">
        <v>43</v>
      </c>
      <c r="O124" s="86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6" t="s">
        <v>187</v>
      </c>
      <c r="AT124" s="226" t="s">
        <v>182</v>
      </c>
      <c r="AU124" s="226" t="s">
        <v>80</v>
      </c>
      <c r="AY124" s="19" t="s">
        <v>180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19" t="s">
        <v>80</v>
      </c>
      <c r="BK124" s="227">
        <f>ROUND(I124*H124,2)</f>
        <v>0</v>
      </c>
      <c r="BL124" s="19" t="s">
        <v>187</v>
      </c>
      <c r="BM124" s="226" t="s">
        <v>8390</v>
      </c>
    </row>
    <row r="125" s="2" customFormat="1">
      <c r="A125" s="40"/>
      <c r="B125" s="41"/>
      <c r="C125" s="42"/>
      <c r="D125" s="228" t="s">
        <v>189</v>
      </c>
      <c r="E125" s="42"/>
      <c r="F125" s="229" t="s">
        <v>5139</v>
      </c>
      <c r="G125" s="42"/>
      <c r="H125" s="42"/>
      <c r="I125" s="230"/>
      <c r="J125" s="42"/>
      <c r="K125" s="42"/>
      <c r="L125" s="46"/>
      <c r="M125" s="231"/>
      <c r="N125" s="232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189</v>
      </c>
      <c r="AU125" s="19" t="s">
        <v>80</v>
      </c>
    </row>
    <row r="126" s="2" customFormat="1" ht="16.5" customHeight="1">
      <c r="A126" s="40"/>
      <c r="B126" s="41"/>
      <c r="C126" s="215" t="s">
        <v>286</v>
      </c>
      <c r="D126" s="215" t="s">
        <v>182</v>
      </c>
      <c r="E126" s="216" t="s">
        <v>8391</v>
      </c>
      <c r="F126" s="217" t="s">
        <v>5142</v>
      </c>
      <c r="G126" s="218" t="s">
        <v>250</v>
      </c>
      <c r="H126" s="219">
        <v>9.5</v>
      </c>
      <c r="I126" s="220"/>
      <c r="J126" s="221">
        <f>ROUND(I126*H126,2)</f>
        <v>0</v>
      </c>
      <c r="K126" s="217" t="s">
        <v>19</v>
      </c>
      <c r="L126" s="46"/>
      <c r="M126" s="222" t="s">
        <v>19</v>
      </c>
      <c r="N126" s="223" t="s">
        <v>43</v>
      </c>
      <c r="O126" s="86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6" t="s">
        <v>187</v>
      </c>
      <c r="AT126" s="226" t="s">
        <v>182</v>
      </c>
      <c r="AU126" s="226" t="s">
        <v>80</v>
      </c>
      <c r="AY126" s="19" t="s">
        <v>180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19" t="s">
        <v>80</v>
      </c>
      <c r="BK126" s="227">
        <f>ROUND(I126*H126,2)</f>
        <v>0</v>
      </c>
      <c r="BL126" s="19" t="s">
        <v>187</v>
      </c>
      <c r="BM126" s="226" t="s">
        <v>8392</v>
      </c>
    </row>
    <row r="127" s="2" customFormat="1">
      <c r="A127" s="40"/>
      <c r="B127" s="41"/>
      <c r="C127" s="42"/>
      <c r="D127" s="228" t="s">
        <v>189</v>
      </c>
      <c r="E127" s="42"/>
      <c r="F127" s="229" t="s">
        <v>5142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189</v>
      </c>
      <c r="AU127" s="19" t="s">
        <v>80</v>
      </c>
    </row>
    <row r="128" s="2" customFormat="1" ht="16.5" customHeight="1">
      <c r="A128" s="40"/>
      <c r="B128" s="41"/>
      <c r="C128" s="215" t="s">
        <v>292</v>
      </c>
      <c r="D128" s="215" t="s">
        <v>182</v>
      </c>
      <c r="E128" s="216" t="s">
        <v>8393</v>
      </c>
      <c r="F128" s="217" t="s">
        <v>8394</v>
      </c>
      <c r="G128" s="218" t="s">
        <v>250</v>
      </c>
      <c r="H128" s="219">
        <v>38.299999999999997</v>
      </c>
      <c r="I128" s="220"/>
      <c r="J128" s="221">
        <f>ROUND(I128*H128,2)</f>
        <v>0</v>
      </c>
      <c r="K128" s="217" t="s">
        <v>19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187</v>
      </c>
      <c r="AT128" s="226" t="s">
        <v>182</v>
      </c>
      <c r="AU128" s="226" t="s">
        <v>80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187</v>
      </c>
      <c r="BM128" s="226" t="s">
        <v>8395</v>
      </c>
    </row>
    <row r="129" s="2" customFormat="1">
      <c r="A129" s="40"/>
      <c r="B129" s="41"/>
      <c r="C129" s="42"/>
      <c r="D129" s="228" t="s">
        <v>189</v>
      </c>
      <c r="E129" s="42"/>
      <c r="F129" s="229" t="s">
        <v>8394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189</v>
      </c>
      <c r="AU129" s="19" t="s">
        <v>80</v>
      </c>
    </row>
    <row r="130" s="2" customFormat="1" ht="16.5" customHeight="1">
      <c r="A130" s="40"/>
      <c r="B130" s="41"/>
      <c r="C130" s="215" t="s">
        <v>298</v>
      </c>
      <c r="D130" s="215" t="s">
        <v>182</v>
      </c>
      <c r="E130" s="216" t="s">
        <v>8396</v>
      </c>
      <c r="F130" s="217" t="s">
        <v>5148</v>
      </c>
      <c r="G130" s="218" t="s">
        <v>250</v>
      </c>
      <c r="H130" s="219">
        <v>9.5</v>
      </c>
      <c r="I130" s="220"/>
      <c r="J130" s="221">
        <f>ROUND(I130*H130,2)</f>
        <v>0</v>
      </c>
      <c r="K130" s="217" t="s">
        <v>19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187</v>
      </c>
      <c r="AT130" s="226" t="s">
        <v>182</v>
      </c>
      <c r="AU130" s="226" t="s">
        <v>80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187</v>
      </c>
      <c r="BM130" s="226" t="s">
        <v>8397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5148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80</v>
      </c>
    </row>
    <row r="132" s="2" customFormat="1" ht="16.5" customHeight="1">
      <c r="A132" s="40"/>
      <c r="B132" s="41"/>
      <c r="C132" s="215" t="s">
        <v>305</v>
      </c>
      <c r="D132" s="215" t="s">
        <v>182</v>
      </c>
      <c r="E132" s="216" t="s">
        <v>8398</v>
      </c>
      <c r="F132" s="217" t="s">
        <v>5151</v>
      </c>
      <c r="G132" s="218" t="s">
        <v>250</v>
      </c>
      <c r="H132" s="219">
        <v>9.5</v>
      </c>
      <c r="I132" s="220"/>
      <c r="J132" s="221">
        <f>ROUND(I132*H132,2)</f>
        <v>0</v>
      </c>
      <c r="K132" s="217" t="s">
        <v>19</v>
      </c>
      <c r="L132" s="46"/>
      <c r="M132" s="222" t="s">
        <v>19</v>
      </c>
      <c r="N132" s="223" t="s">
        <v>43</v>
      </c>
      <c r="O132" s="86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6" t="s">
        <v>187</v>
      </c>
      <c r="AT132" s="226" t="s">
        <v>182</v>
      </c>
      <c r="AU132" s="226" t="s">
        <v>80</v>
      </c>
      <c r="AY132" s="19" t="s">
        <v>180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9" t="s">
        <v>80</v>
      </c>
      <c r="BK132" s="227">
        <f>ROUND(I132*H132,2)</f>
        <v>0</v>
      </c>
      <c r="BL132" s="19" t="s">
        <v>187</v>
      </c>
      <c r="BM132" s="226" t="s">
        <v>8399</v>
      </c>
    </row>
    <row r="133" s="2" customFormat="1">
      <c r="A133" s="40"/>
      <c r="B133" s="41"/>
      <c r="C133" s="42"/>
      <c r="D133" s="228" t="s">
        <v>189</v>
      </c>
      <c r="E133" s="42"/>
      <c r="F133" s="229" t="s">
        <v>5151</v>
      </c>
      <c r="G133" s="42"/>
      <c r="H133" s="42"/>
      <c r="I133" s="230"/>
      <c r="J133" s="42"/>
      <c r="K133" s="42"/>
      <c r="L133" s="46"/>
      <c r="M133" s="231"/>
      <c r="N133" s="232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189</v>
      </c>
      <c r="AU133" s="19" t="s">
        <v>80</v>
      </c>
    </row>
    <row r="134" s="12" customFormat="1" ht="25.92" customHeight="1">
      <c r="A134" s="12"/>
      <c r="B134" s="199"/>
      <c r="C134" s="200"/>
      <c r="D134" s="201" t="s">
        <v>71</v>
      </c>
      <c r="E134" s="202" t="s">
        <v>211</v>
      </c>
      <c r="F134" s="202" t="s">
        <v>8400</v>
      </c>
      <c r="G134" s="200"/>
      <c r="H134" s="200"/>
      <c r="I134" s="203"/>
      <c r="J134" s="204">
        <f>BK134</f>
        <v>0</v>
      </c>
      <c r="K134" s="200"/>
      <c r="L134" s="205"/>
      <c r="M134" s="206"/>
      <c r="N134" s="207"/>
      <c r="O134" s="207"/>
      <c r="P134" s="208">
        <f>SUM(P135:P142)</f>
        <v>0</v>
      </c>
      <c r="Q134" s="207"/>
      <c r="R134" s="208">
        <f>SUM(R135:R142)</f>
        <v>0</v>
      </c>
      <c r="S134" s="207"/>
      <c r="T134" s="209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80</v>
      </c>
      <c r="AT134" s="211" t="s">
        <v>71</v>
      </c>
      <c r="AU134" s="211" t="s">
        <v>72</v>
      </c>
      <c r="AY134" s="210" t="s">
        <v>180</v>
      </c>
      <c r="BK134" s="212">
        <f>SUM(BK135:BK142)</f>
        <v>0</v>
      </c>
    </row>
    <row r="135" s="2" customFormat="1" ht="16.5" customHeight="1">
      <c r="A135" s="40"/>
      <c r="B135" s="41"/>
      <c r="C135" s="215" t="s">
        <v>311</v>
      </c>
      <c r="D135" s="215" t="s">
        <v>182</v>
      </c>
      <c r="E135" s="216" t="s">
        <v>8401</v>
      </c>
      <c r="F135" s="217" t="s">
        <v>8402</v>
      </c>
      <c r="G135" s="218" t="s">
        <v>185</v>
      </c>
      <c r="H135" s="219">
        <v>10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187</v>
      </c>
      <c r="AT135" s="226" t="s">
        <v>182</v>
      </c>
      <c r="AU135" s="226" t="s">
        <v>80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187</v>
      </c>
      <c r="BM135" s="226" t="s">
        <v>8403</v>
      </c>
    </row>
    <row r="136" s="2" customFormat="1">
      <c r="A136" s="40"/>
      <c r="B136" s="41"/>
      <c r="C136" s="42"/>
      <c r="D136" s="228" t="s">
        <v>189</v>
      </c>
      <c r="E136" s="42"/>
      <c r="F136" s="229" t="s">
        <v>8402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189</v>
      </c>
      <c r="AU136" s="19" t="s">
        <v>80</v>
      </c>
    </row>
    <row r="137" s="2" customFormat="1" ht="16.5" customHeight="1">
      <c r="A137" s="40"/>
      <c r="B137" s="41"/>
      <c r="C137" s="215" t="s">
        <v>7</v>
      </c>
      <c r="D137" s="215" t="s">
        <v>182</v>
      </c>
      <c r="E137" s="216" t="s">
        <v>8404</v>
      </c>
      <c r="F137" s="217" t="s">
        <v>8405</v>
      </c>
      <c r="G137" s="218" t="s">
        <v>185</v>
      </c>
      <c r="H137" s="219">
        <v>5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187</v>
      </c>
      <c r="AT137" s="226" t="s">
        <v>182</v>
      </c>
      <c r="AU137" s="226" t="s">
        <v>80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187</v>
      </c>
      <c r="BM137" s="226" t="s">
        <v>8406</v>
      </c>
    </row>
    <row r="138" s="2" customFormat="1">
      <c r="A138" s="40"/>
      <c r="B138" s="41"/>
      <c r="C138" s="42"/>
      <c r="D138" s="228" t="s">
        <v>189</v>
      </c>
      <c r="E138" s="42"/>
      <c r="F138" s="229" t="s">
        <v>8405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189</v>
      </c>
      <c r="AU138" s="19" t="s">
        <v>80</v>
      </c>
    </row>
    <row r="139" s="2" customFormat="1" ht="16.5" customHeight="1">
      <c r="A139" s="40"/>
      <c r="B139" s="41"/>
      <c r="C139" s="215" t="s">
        <v>322</v>
      </c>
      <c r="D139" s="215" t="s">
        <v>182</v>
      </c>
      <c r="E139" s="216" t="s">
        <v>8407</v>
      </c>
      <c r="F139" s="217" t="s">
        <v>8408</v>
      </c>
      <c r="G139" s="218" t="s">
        <v>185</v>
      </c>
      <c r="H139" s="219">
        <v>5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187</v>
      </c>
      <c r="AT139" s="226" t="s">
        <v>182</v>
      </c>
      <c r="AU139" s="226" t="s">
        <v>80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187</v>
      </c>
      <c r="BM139" s="226" t="s">
        <v>8409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8408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80</v>
      </c>
    </row>
    <row r="141" s="2" customFormat="1" ht="16.5" customHeight="1">
      <c r="A141" s="40"/>
      <c r="B141" s="41"/>
      <c r="C141" s="215" t="s">
        <v>328</v>
      </c>
      <c r="D141" s="215" t="s">
        <v>182</v>
      </c>
      <c r="E141" s="216" t="s">
        <v>8410</v>
      </c>
      <c r="F141" s="217" t="s">
        <v>8411</v>
      </c>
      <c r="G141" s="218" t="s">
        <v>185</v>
      </c>
      <c r="H141" s="219">
        <v>5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187</v>
      </c>
      <c r="AT141" s="226" t="s">
        <v>182</v>
      </c>
      <c r="AU141" s="226" t="s">
        <v>80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187</v>
      </c>
      <c r="BM141" s="226" t="s">
        <v>8412</v>
      </c>
    </row>
    <row r="142" s="2" customFormat="1">
      <c r="A142" s="40"/>
      <c r="B142" s="41"/>
      <c r="C142" s="42"/>
      <c r="D142" s="228" t="s">
        <v>189</v>
      </c>
      <c r="E142" s="42"/>
      <c r="F142" s="229" t="s">
        <v>8411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189</v>
      </c>
      <c r="AU142" s="19" t="s">
        <v>80</v>
      </c>
    </row>
    <row r="143" s="12" customFormat="1" ht="25.92" customHeight="1">
      <c r="A143" s="12"/>
      <c r="B143" s="199"/>
      <c r="C143" s="200"/>
      <c r="D143" s="201" t="s">
        <v>71</v>
      </c>
      <c r="E143" s="202" t="s">
        <v>232</v>
      </c>
      <c r="F143" s="202" t="s">
        <v>5153</v>
      </c>
      <c r="G143" s="200"/>
      <c r="H143" s="200"/>
      <c r="I143" s="203"/>
      <c r="J143" s="204">
        <f>BK143</f>
        <v>0</v>
      </c>
      <c r="K143" s="200"/>
      <c r="L143" s="205"/>
      <c r="M143" s="206"/>
      <c r="N143" s="207"/>
      <c r="O143" s="207"/>
      <c r="P143" s="208">
        <f>SUM(P144:P171)</f>
        <v>0</v>
      </c>
      <c r="Q143" s="207"/>
      <c r="R143" s="208">
        <f>SUM(R144:R171)</f>
        <v>0</v>
      </c>
      <c r="S143" s="207"/>
      <c r="T143" s="209">
        <f>SUM(T144:T171)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0" t="s">
        <v>80</v>
      </c>
      <c r="AT143" s="211" t="s">
        <v>71</v>
      </c>
      <c r="AU143" s="211" t="s">
        <v>72</v>
      </c>
      <c r="AY143" s="210" t="s">
        <v>180</v>
      </c>
      <c r="BK143" s="212">
        <f>SUM(BK144:BK171)</f>
        <v>0</v>
      </c>
    </row>
    <row r="144" s="2" customFormat="1" ht="16.5" customHeight="1">
      <c r="A144" s="40"/>
      <c r="B144" s="41"/>
      <c r="C144" s="215" t="s">
        <v>334</v>
      </c>
      <c r="D144" s="215" t="s">
        <v>182</v>
      </c>
      <c r="E144" s="216" t="s">
        <v>8413</v>
      </c>
      <c r="F144" s="217" t="s">
        <v>5161</v>
      </c>
      <c r="G144" s="218" t="s">
        <v>197</v>
      </c>
      <c r="H144" s="219">
        <v>2</v>
      </c>
      <c r="I144" s="220"/>
      <c r="J144" s="221">
        <f>ROUND(I144*H144,2)</f>
        <v>0</v>
      </c>
      <c r="K144" s="217" t="s">
        <v>19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187</v>
      </c>
      <c r="AT144" s="226" t="s">
        <v>182</v>
      </c>
      <c r="AU144" s="226" t="s">
        <v>80</v>
      </c>
      <c r="AY144" s="19" t="s">
        <v>180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187</v>
      </c>
      <c r="BM144" s="226" t="s">
        <v>8414</v>
      </c>
    </row>
    <row r="145" s="2" customFormat="1">
      <c r="A145" s="40"/>
      <c r="B145" s="41"/>
      <c r="C145" s="42"/>
      <c r="D145" s="228" t="s">
        <v>189</v>
      </c>
      <c r="E145" s="42"/>
      <c r="F145" s="229" t="s">
        <v>5161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189</v>
      </c>
      <c r="AU145" s="19" t="s">
        <v>80</v>
      </c>
    </row>
    <row r="146" s="2" customFormat="1" ht="16.5" customHeight="1">
      <c r="A146" s="40"/>
      <c r="B146" s="41"/>
      <c r="C146" s="215" t="s">
        <v>341</v>
      </c>
      <c r="D146" s="215" t="s">
        <v>182</v>
      </c>
      <c r="E146" s="216" t="s">
        <v>8415</v>
      </c>
      <c r="F146" s="217" t="s">
        <v>8416</v>
      </c>
      <c r="G146" s="218" t="s">
        <v>197</v>
      </c>
      <c r="H146" s="219">
        <v>1</v>
      </c>
      <c r="I146" s="220"/>
      <c r="J146" s="221">
        <f>ROUND(I146*H146,2)</f>
        <v>0</v>
      </c>
      <c r="K146" s="217" t="s">
        <v>19</v>
      </c>
      <c r="L146" s="46"/>
      <c r="M146" s="222" t="s">
        <v>19</v>
      </c>
      <c r="N146" s="223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187</v>
      </c>
      <c r="AT146" s="226" t="s">
        <v>182</v>
      </c>
      <c r="AU146" s="226" t="s">
        <v>80</v>
      </c>
      <c r="AY146" s="19" t="s">
        <v>180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187</v>
      </c>
      <c r="BM146" s="226" t="s">
        <v>8417</v>
      </c>
    </row>
    <row r="147" s="2" customFormat="1">
      <c r="A147" s="40"/>
      <c r="B147" s="41"/>
      <c r="C147" s="42"/>
      <c r="D147" s="228" t="s">
        <v>189</v>
      </c>
      <c r="E147" s="42"/>
      <c r="F147" s="229" t="s">
        <v>8418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189</v>
      </c>
      <c r="AU147" s="19" t="s">
        <v>80</v>
      </c>
    </row>
    <row r="148" s="2" customFormat="1" ht="16.5" customHeight="1">
      <c r="A148" s="40"/>
      <c r="B148" s="41"/>
      <c r="C148" s="215" t="s">
        <v>354</v>
      </c>
      <c r="D148" s="215" t="s">
        <v>182</v>
      </c>
      <c r="E148" s="216" t="s">
        <v>8419</v>
      </c>
      <c r="F148" s="217" t="s">
        <v>8420</v>
      </c>
      <c r="G148" s="218" t="s">
        <v>197</v>
      </c>
      <c r="H148" s="219">
        <v>1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187</v>
      </c>
      <c r="AT148" s="226" t="s">
        <v>182</v>
      </c>
      <c r="AU148" s="226" t="s">
        <v>80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187</v>
      </c>
      <c r="BM148" s="226" t="s">
        <v>8421</v>
      </c>
    </row>
    <row r="149" s="2" customFormat="1">
      <c r="A149" s="40"/>
      <c r="B149" s="41"/>
      <c r="C149" s="42"/>
      <c r="D149" s="228" t="s">
        <v>189</v>
      </c>
      <c r="E149" s="42"/>
      <c r="F149" s="229" t="s">
        <v>8420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189</v>
      </c>
      <c r="AU149" s="19" t="s">
        <v>80</v>
      </c>
    </row>
    <row r="150" s="2" customFormat="1" ht="16.5" customHeight="1">
      <c r="A150" s="40"/>
      <c r="B150" s="41"/>
      <c r="C150" s="215" t="s">
        <v>364</v>
      </c>
      <c r="D150" s="215" t="s">
        <v>182</v>
      </c>
      <c r="E150" s="216" t="s">
        <v>8422</v>
      </c>
      <c r="F150" s="217" t="s">
        <v>8423</v>
      </c>
      <c r="G150" s="218" t="s">
        <v>197</v>
      </c>
      <c r="H150" s="219">
        <v>1</v>
      </c>
      <c r="I150" s="220"/>
      <c r="J150" s="221">
        <f>ROUND(I150*H150,2)</f>
        <v>0</v>
      </c>
      <c r="K150" s="217" t="s">
        <v>19</v>
      </c>
      <c r="L150" s="46"/>
      <c r="M150" s="222" t="s">
        <v>19</v>
      </c>
      <c r="N150" s="223" t="s">
        <v>43</v>
      </c>
      <c r="O150" s="86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6" t="s">
        <v>187</v>
      </c>
      <c r="AT150" s="226" t="s">
        <v>182</v>
      </c>
      <c r="AU150" s="226" t="s">
        <v>80</v>
      </c>
      <c r="AY150" s="19" t="s">
        <v>180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19" t="s">
        <v>80</v>
      </c>
      <c r="BK150" s="227">
        <f>ROUND(I150*H150,2)</f>
        <v>0</v>
      </c>
      <c r="BL150" s="19" t="s">
        <v>187</v>
      </c>
      <c r="BM150" s="226" t="s">
        <v>8424</v>
      </c>
    </row>
    <row r="151" s="2" customFormat="1">
      <c r="A151" s="40"/>
      <c r="B151" s="41"/>
      <c r="C151" s="42"/>
      <c r="D151" s="228" t="s">
        <v>189</v>
      </c>
      <c r="E151" s="42"/>
      <c r="F151" s="229" t="s">
        <v>8423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189</v>
      </c>
      <c r="AU151" s="19" t="s">
        <v>80</v>
      </c>
    </row>
    <row r="152" s="2" customFormat="1" ht="16.5" customHeight="1">
      <c r="A152" s="40"/>
      <c r="B152" s="41"/>
      <c r="C152" s="215" t="s">
        <v>370</v>
      </c>
      <c r="D152" s="215" t="s">
        <v>182</v>
      </c>
      <c r="E152" s="216" t="s">
        <v>8425</v>
      </c>
      <c r="F152" s="217" t="s">
        <v>8426</v>
      </c>
      <c r="G152" s="218" t="s">
        <v>235</v>
      </c>
      <c r="H152" s="219">
        <v>8</v>
      </c>
      <c r="I152" s="220"/>
      <c r="J152" s="221">
        <f>ROUND(I152*H152,2)</f>
        <v>0</v>
      </c>
      <c r="K152" s="217" t="s">
        <v>19</v>
      </c>
      <c r="L152" s="46"/>
      <c r="M152" s="222" t="s">
        <v>19</v>
      </c>
      <c r="N152" s="223" t="s">
        <v>43</v>
      </c>
      <c r="O152" s="86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6" t="s">
        <v>187</v>
      </c>
      <c r="AT152" s="226" t="s">
        <v>182</v>
      </c>
      <c r="AU152" s="226" t="s">
        <v>80</v>
      </c>
      <c r="AY152" s="19" t="s">
        <v>180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9" t="s">
        <v>80</v>
      </c>
      <c r="BK152" s="227">
        <f>ROUND(I152*H152,2)</f>
        <v>0</v>
      </c>
      <c r="BL152" s="19" t="s">
        <v>187</v>
      </c>
      <c r="BM152" s="226" t="s">
        <v>8427</v>
      </c>
    </row>
    <row r="153" s="2" customFormat="1">
      <c r="A153" s="40"/>
      <c r="B153" s="41"/>
      <c r="C153" s="42"/>
      <c r="D153" s="228" t="s">
        <v>189</v>
      </c>
      <c r="E153" s="42"/>
      <c r="F153" s="229" t="s">
        <v>8426</v>
      </c>
      <c r="G153" s="42"/>
      <c r="H153" s="42"/>
      <c r="I153" s="230"/>
      <c r="J153" s="42"/>
      <c r="K153" s="42"/>
      <c r="L153" s="46"/>
      <c r="M153" s="231"/>
      <c r="N153" s="232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189</v>
      </c>
      <c r="AU153" s="19" t="s">
        <v>80</v>
      </c>
    </row>
    <row r="154" s="2" customFormat="1" ht="21.75" customHeight="1">
      <c r="A154" s="40"/>
      <c r="B154" s="41"/>
      <c r="C154" s="215" t="s">
        <v>384</v>
      </c>
      <c r="D154" s="215" t="s">
        <v>182</v>
      </c>
      <c r="E154" s="216" t="s">
        <v>8428</v>
      </c>
      <c r="F154" s="217" t="s">
        <v>8429</v>
      </c>
      <c r="G154" s="218" t="s">
        <v>197</v>
      </c>
      <c r="H154" s="219">
        <v>1</v>
      </c>
      <c r="I154" s="220"/>
      <c r="J154" s="221">
        <f>ROUND(I154*H154,2)</f>
        <v>0</v>
      </c>
      <c r="K154" s="217" t="s">
        <v>19</v>
      </c>
      <c r="L154" s="46"/>
      <c r="M154" s="222" t="s">
        <v>19</v>
      </c>
      <c r="N154" s="223" t="s">
        <v>43</v>
      </c>
      <c r="O154" s="86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187</v>
      </c>
      <c r="AT154" s="226" t="s">
        <v>182</v>
      </c>
      <c r="AU154" s="226" t="s">
        <v>80</v>
      </c>
      <c r="AY154" s="19" t="s">
        <v>180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187</v>
      </c>
      <c r="BM154" s="226" t="s">
        <v>8430</v>
      </c>
    </row>
    <row r="155" s="2" customFormat="1">
      <c r="A155" s="40"/>
      <c r="B155" s="41"/>
      <c r="C155" s="42"/>
      <c r="D155" s="228" t="s">
        <v>189</v>
      </c>
      <c r="E155" s="42"/>
      <c r="F155" s="229" t="s">
        <v>8429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189</v>
      </c>
      <c r="AU155" s="19" t="s">
        <v>80</v>
      </c>
    </row>
    <row r="156" s="2" customFormat="1" ht="16.5" customHeight="1">
      <c r="A156" s="40"/>
      <c r="B156" s="41"/>
      <c r="C156" s="215" t="s">
        <v>389</v>
      </c>
      <c r="D156" s="215" t="s">
        <v>182</v>
      </c>
      <c r="E156" s="216" t="s">
        <v>8431</v>
      </c>
      <c r="F156" s="217" t="s">
        <v>8432</v>
      </c>
      <c r="G156" s="218" t="s">
        <v>197</v>
      </c>
      <c r="H156" s="219">
        <v>1</v>
      </c>
      <c r="I156" s="220"/>
      <c r="J156" s="221">
        <f>ROUND(I156*H156,2)</f>
        <v>0</v>
      </c>
      <c r="K156" s="217" t="s">
        <v>19</v>
      </c>
      <c r="L156" s="46"/>
      <c r="M156" s="222" t="s">
        <v>19</v>
      </c>
      <c r="N156" s="223" t="s">
        <v>43</v>
      </c>
      <c r="O156" s="86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6" t="s">
        <v>187</v>
      </c>
      <c r="AT156" s="226" t="s">
        <v>182</v>
      </c>
      <c r="AU156" s="226" t="s">
        <v>80</v>
      </c>
      <c r="AY156" s="19" t="s">
        <v>180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9" t="s">
        <v>80</v>
      </c>
      <c r="BK156" s="227">
        <f>ROUND(I156*H156,2)</f>
        <v>0</v>
      </c>
      <c r="BL156" s="19" t="s">
        <v>187</v>
      </c>
      <c r="BM156" s="226" t="s">
        <v>8433</v>
      </c>
    </row>
    <row r="157" s="2" customFormat="1">
      <c r="A157" s="40"/>
      <c r="B157" s="41"/>
      <c r="C157" s="42"/>
      <c r="D157" s="228" t="s">
        <v>189</v>
      </c>
      <c r="E157" s="42"/>
      <c r="F157" s="229" t="s">
        <v>8432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189</v>
      </c>
      <c r="AU157" s="19" t="s">
        <v>80</v>
      </c>
    </row>
    <row r="158" s="2" customFormat="1" ht="16.5" customHeight="1">
      <c r="A158" s="40"/>
      <c r="B158" s="41"/>
      <c r="C158" s="215" t="s">
        <v>393</v>
      </c>
      <c r="D158" s="215" t="s">
        <v>182</v>
      </c>
      <c r="E158" s="216" t="s">
        <v>8434</v>
      </c>
      <c r="F158" s="217" t="s">
        <v>8435</v>
      </c>
      <c r="G158" s="218" t="s">
        <v>197</v>
      </c>
      <c r="H158" s="219">
        <v>1</v>
      </c>
      <c r="I158" s="220"/>
      <c r="J158" s="221">
        <f>ROUND(I158*H158,2)</f>
        <v>0</v>
      </c>
      <c r="K158" s="217" t="s">
        <v>19</v>
      </c>
      <c r="L158" s="46"/>
      <c r="M158" s="222" t="s">
        <v>19</v>
      </c>
      <c r="N158" s="223" t="s">
        <v>43</v>
      </c>
      <c r="O158" s="86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187</v>
      </c>
      <c r="AT158" s="226" t="s">
        <v>182</v>
      </c>
      <c r="AU158" s="226" t="s">
        <v>80</v>
      </c>
      <c r="AY158" s="19" t="s">
        <v>180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187</v>
      </c>
      <c r="BM158" s="226" t="s">
        <v>8436</v>
      </c>
    </row>
    <row r="159" s="2" customFormat="1">
      <c r="A159" s="40"/>
      <c r="B159" s="41"/>
      <c r="C159" s="42"/>
      <c r="D159" s="228" t="s">
        <v>189</v>
      </c>
      <c r="E159" s="42"/>
      <c r="F159" s="229" t="s">
        <v>8435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189</v>
      </c>
      <c r="AU159" s="19" t="s">
        <v>80</v>
      </c>
    </row>
    <row r="160" s="2" customFormat="1" ht="16.5" customHeight="1">
      <c r="A160" s="40"/>
      <c r="B160" s="41"/>
      <c r="C160" s="215" t="s">
        <v>398</v>
      </c>
      <c r="D160" s="215" t="s">
        <v>182</v>
      </c>
      <c r="E160" s="216" t="s">
        <v>8437</v>
      </c>
      <c r="F160" s="217" t="s">
        <v>5155</v>
      </c>
      <c r="G160" s="218" t="s">
        <v>197</v>
      </c>
      <c r="H160" s="219">
        <v>2</v>
      </c>
      <c r="I160" s="220"/>
      <c r="J160" s="221">
        <f>ROUND(I160*H160,2)</f>
        <v>0</v>
      </c>
      <c r="K160" s="217" t="s">
        <v>19</v>
      </c>
      <c r="L160" s="46"/>
      <c r="M160" s="222" t="s">
        <v>19</v>
      </c>
      <c r="N160" s="223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187</v>
      </c>
      <c r="AT160" s="226" t="s">
        <v>182</v>
      </c>
      <c r="AU160" s="226" t="s">
        <v>80</v>
      </c>
      <c r="AY160" s="19" t="s">
        <v>180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187</v>
      </c>
      <c r="BM160" s="226" t="s">
        <v>8438</v>
      </c>
    </row>
    <row r="161" s="2" customFormat="1">
      <c r="A161" s="40"/>
      <c r="B161" s="41"/>
      <c r="C161" s="42"/>
      <c r="D161" s="228" t="s">
        <v>189</v>
      </c>
      <c r="E161" s="42"/>
      <c r="F161" s="229" t="s">
        <v>5155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189</v>
      </c>
      <c r="AU161" s="19" t="s">
        <v>80</v>
      </c>
    </row>
    <row r="162" s="2" customFormat="1" ht="16.5" customHeight="1">
      <c r="A162" s="40"/>
      <c r="B162" s="41"/>
      <c r="C162" s="215" t="s">
        <v>402</v>
      </c>
      <c r="D162" s="215" t="s">
        <v>182</v>
      </c>
      <c r="E162" s="216" t="s">
        <v>8439</v>
      </c>
      <c r="F162" s="217" t="s">
        <v>8440</v>
      </c>
      <c r="G162" s="218" t="s">
        <v>235</v>
      </c>
      <c r="H162" s="219">
        <v>8</v>
      </c>
      <c r="I162" s="220"/>
      <c r="J162" s="221">
        <f>ROUND(I162*H162,2)</f>
        <v>0</v>
      </c>
      <c r="K162" s="217" t="s">
        <v>19</v>
      </c>
      <c r="L162" s="46"/>
      <c r="M162" s="222" t="s">
        <v>19</v>
      </c>
      <c r="N162" s="223" t="s">
        <v>43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187</v>
      </c>
      <c r="AT162" s="226" t="s">
        <v>182</v>
      </c>
      <c r="AU162" s="226" t="s">
        <v>80</v>
      </c>
      <c r="AY162" s="19" t="s">
        <v>180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187</v>
      </c>
      <c r="BM162" s="226" t="s">
        <v>8441</v>
      </c>
    </row>
    <row r="163" s="2" customFormat="1">
      <c r="A163" s="40"/>
      <c r="B163" s="41"/>
      <c r="C163" s="42"/>
      <c r="D163" s="228" t="s">
        <v>189</v>
      </c>
      <c r="E163" s="42"/>
      <c r="F163" s="229" t="s">
        <v>8440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189</v>
      </c>
      <c r="AU163" s="19" t="s">
        <v>80</v>
      </c>
    </row>
    <row r="164" s="2" customFormat="1" ht="16.5" customHeight="1">
      <c r="A164" s="40"/>
      <c r="B164" s="41"/>
      <c r="C164" s="215" t="s">
        <v>406</v>
      </c>
      <c r="D164" s="215" t="s">
        <v>182</v>
      </c>
      <c r="E164" s="216" t="s">
        <v>5157</v>
      </c>
      <c r="F164" s="217" t="s">
        <v>8442</v>
      </c>
      <c r="G164" s="218" t="s">
        <v>197</v>
      </c>
      <c r="H164" s="219">
        <v>2</v>
      </c>
      <c r="I164" s="220"/>
      <c r="J164" s="221">
        <f>ROUND(I164*H164,2)</f>
        <v>0</v>
      </c>
      <c r="K164" s="217" t="s">
        <v>19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187</v>
      </c>
      <c r="AT164" s="226" t="s">
        <v>182</v>
      </c>
      <c r="AU164" s="226" t="s">
        <v>80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187</v>
      </c>
      <c r="BM164" s="226" t="s">
        <v>8443</v>
      </c>
    </row>
    <row r="165" s="2" customFormat="1">
      <c r="A165" s="40"/>
      <c r="B165" s="41"/>
      <c r="C165" s="42"/>
      <c r="D165" s="228" t="s">
        <v>189</v>
      </c>
      <c r="E165" s="42"/>
      <c r="F165" s="229" t="s">
        <v>8442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189</v>
      </c>
      <c r="AU165" s="19" t="s">
        <v>80</v>
      </c>
    </row>
    <row r="166" s="2" customFormat="1" ht="21.75" customHeight="1">
      <c r="A166" s="40"/>
      <c r="B166" s="41"/>
      <c r="C166" s="215" t="s">
        <v>412</v>
      </c>
      <c r="D166" s="215" t="s">
        <v>182</v>
      </c>
      <c r="E166" s="216" t="s">
        <v>5163</v>
      </c>
      <c r="F166" s="217" t="s">
        <v>8444</v>
      </c>
      <c r="G166" s="218" t="s">
        <v>197</v>
      </c>
      <c r="H166" s="219">
        <v>1</v>
      </c>
      <c r="I166" s="220"/>
      <c r="J166" s="221">
        <f>ROUND(I166*H166,2)</f>
        <v>0</v>
      </c>
      <c r="K166" s="217" t="s">
        <v>19</v>
      </c>
      <c r="L166" s="46"/>
      <c r="M166" s="222" t="s">
        <v>19</v>
      </c>
      <c r="N166" s="223" t="s">
        <v>43</v>
      </c>
      <c r="O166" s="86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6" t="s">
        <v>187</v>
      </c>
      <c r="AT166" s="226" t="s">
        <v>182</v>
      </c>
      <c r="AU166" s="226" t="s">
        <v>80</v>
      </c>
      <c r="AY166" s="19" t="s">
        <v>180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9" t="s">
        <v>80</v>
      </c>
      <c r="BK166" s="227">
        <f>ROUND(I166*H166,2)</f>
        <v>0</v>
      </c>
      <c r="BL166" s="19" t="s">
        <v>187</v>
      </c>
      <c r="BM166" s="226" t="s">
        <v>8445</v>
      </c>
    </row>
    <row r="167" s="2" customFormat="1">
      <c r="A167" s="40"/>
      <c r="B167" s="41"/>
      <c r="C167" s="42"/>
      <c r="D167" s="228" t="s">
        <v>189</v>
      </c>
      <c r="E167" s="42"/>
      <c r="F167" s="229" t="s">
        <v>8444</v>
      </c>
      <c r="G167" s="42"/>
      <c r="H167" s="42"/>
      <c r="I167" s="230"/>
      <c r="J167" s="42"/>
      <c r="K167" s="42"/>
      <c r="L167" s="46"/>
      <c r="M167" s="231"/>
      <c r="N167" s="232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189</v>
      </c>
      <c r="AU167" s="19" t="s">
        <v>80</v>
      </c>
    </row>
    <row r="168" s="2" customFormat="1" ht="16.5" customHeight="1">
      <c r="A168" s="40"/>
      <c r="B168" s="41"/>
      <c r="C168" s="215" t="s">
        <v>418</v>
      </c>
      <c r="D168" s="215" t="s">
        <v>182</v>
      </c>
      <c r="E168" s="216" t="s">
        <v>8446</v>
      </c>
      <c r="F168" s="217" t="s">
        <v>8447</v>
      </c>
      <c r="G168" s="218" t="s">
        <v>197</v>
      </c>
      <c r="H168" s="219">
        <v>2</v>
      </c>
      <c r="I168" s="220"/>
      <c r="J168" s="221">
        <f>ROUND(I168*H168,2)</f>
        <v>0</v>
      </c>
      <c r="K168" s="217" t="s">
        <v>19</v>
      </c>
      <c r="L168" s="46"/>
      <c r="M168" s="222" t="s">
        <v>19</v>
      </c>
      <c r="N168" s="223" t="s">
        <v>43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187</v>
      </c>
      <c r="AT168" s="226" t="s">
        <v>182</v>
      </c>
      <c r="AU168" s="226" t="s">
        <v>80</v>
      </c>
      <c r="AY168" s="19" t="s">
        <v>180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187</v>
      </c>
      <c r="BM168" s="226" t="s">
        <v>8448</v>
      </c>
    </row>
    <row r="169" s="2" customFormat="1">
      <c r="A169" s="40"/>
      <c r="B169" s="41"/>
      <c r="C169" s="42"/>
      <c r="D169" s="228" t="s">
        <v>189</v>
      </c>
      <c r="E169" s="42"/>
      <c r="F169" s="229" t="s">
        <v>8449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189</v>
      </c>
      <c r="AU169" s="19" t="s">
        <v>80</v>
      </c>
    </row>
    <row r="170" s="2" customFormat="1" ht="16.5" customHeight="1">
      <c r="A170" s="40"/>
      <c r="B170" s="41"/>
      <c r="C170" s="215" t="s">
        <v>426</v>
      </c>
      <c r="D170" s="215" t="s">
        <v>182</v>
      </c>
      <c r="E170" s="216" t="s">
        <v>8450</v>
      </c>
      <c r="F170" s="217" t="s">
        <v>8451</v>
      </c>
      <c r="G170" s="218" t="s">
        <v>197</v>
      </c>
      <c r="H170" s="219">
        <v>2</v>
      </c>
      <c r="I170" s="220"/>
      <c r="J170" s="221">
        <f>ROUND(I170*H170,2)</f>
        <v>0</v>
      </c>
      <c r="K170" s="217" t="s">
        <v>19</v>
      </c>
      <c r="L170" s="46"/>
      <c r="M170" s="222" t="s">
        <v>19</v>
      </c>
      <c r="N170" s="223" t="s">
        <v>43</v>
      </c>
      <c r="O170" s="86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6" t="s">
        <v>187</v>
      </c>
      <c r="AT170" s="226" t="s">
        <v>182</v>
      </c>
      <c r="AU170" s="226" t="s">
        <v>80</v>
      </c>
      <c r="AY170" s="19" t="s">
        <v>180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9" t="s">
        <v>80</v>
      </c>
      <c r="BK170" s="227">
        <f>ROUND(I170*H170,2)</f>
        <v>0</v>
      </c>
      <c r="BL170" s="19" t="s">
        <v>187</v>
      </c>
      <c r="BM170" s="226" t="s">
        <v>8452</v>
      </c>
    </row>
    <row r="171" s="2" customFormat="1">
      <c r="A171" s="40"/>
      <c r="B171" s="41"/>
      <c r="C171" s="42"/>
      <c r="D171" s="228" t="s">
        <v>189</v>
      </c>
      <c r="E171" s="42"/>
      <c r="F171" s="229" t="s">
        <v>8451</v>
      </c>
      <c r="G171" s="42"/>
      <c r="H171" s="42"/>
      <c r="I171" s="230"/>
      <c r="J171" s="42"/>
      <c r="K171" s="42"/>
      <c r="L171" s="46"/>
      <c r="M171" s="231"/>
      <c r="N171" s="232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189</v>
      </c>
      <c r="AU171" s="19" t="s">
        <v>80</v>
      </c>
    </row>
    <row r="172" s="12" customFormat="1" ht="25.92" customHeight="1">
      <c r="A172" s="12"/>
      <c r="B172" s="199"/>
      <c r="C172" s="200"/>
      <c r="D172" s="201" t="s">
        <v>71</v>
      </c>
      <c r="E172" s="202" t="s">
        <v>1548</v>
      </c>
      <c r="F172" s="202" t="s">
        <v>8453</v>
      </c>
      <c r="G172" s="200"/>
      <c r="H172" s="200"/>
      <c r="I172" s="203"/>
      <c r="J172" s="204">
        <f>BK172</f>
        <v>0</v>
      </c>
      <c r="K172" s="200"/>
      <c r="L172" s="205"/>
      <c r="M172" s="206"/>
      <c r="N172" s="207"/>
      <c r="O172" s="207"/>
      <c r="P172" s="208">
        <f>SUM(P173:P174)</f>
        <v>0</v>
      </c>
      <c r="Q172" s="207"/>
      <c r="R172" s="208">
        <f>SUM(R173:R174)</f>
        <v>0</v>
      </c>
      <c r="S172" s="207"/>
      <c r="T172" s="209">
        <f>SUM(T173:T174)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0" t="s">
        <v>80</v>
      </c>
      <c r="AT172" s="211" t="s">
        <v>71</v>
      </c>
      <c r="AU172" s="211" t="s">
        <v>72</v>
      </c>
      <c r="AY172" s="210" t="s">
        <v>180</v>
      </c>
      <c r="BK172" s="212">
        <f>SUM(BK173:BK174)</f>
        <v>0</v>
      </c>
    </row>
    <row r="173" s="2" customFormat="1" ht="16.5" customHeight="1">
      <c r="A173" s="40"/>
      <c r="B173" s="41"/>
      <c r="C173" s="215" t="s">
        <v>433</v>
      </c>
      <c r="D173" s="215" t="s">
        <v>182</v>
      </c>
      <c r="E173" s="216" t="s">
        <v>8454</v>
      </c>
      <c r="F173" s="217" t="s">
        <v>8455</v>
      </c>
      <c r="G173" s="218" t="s">
        <v>235</v>
      </c>
      <c r="H173" s="219">
        <v>10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43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187</v>
      </c>
      <c r="AT173" s="226" t="s">
        <v>182</v>
      </c>
      <c r="AU173" s="226" t="s">
        <v>80</v>
      </c>
      <c r="AY173" s="19" t="s">
        <v>180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187</v>
      </c>
      <c r="BM173" s="226" t="s">
        <v>8456</v>
      </c>
    </row>
    <row r="174" s="2" customFormat="1">
      <c r="A174" s="40"/>
      <c r="B174" s="41"/>
      <c r="C174" s="42"/>
      <c r="D174" s="228" t="s">
        <v>189</v>
      </c>
      <c r="E174" s="42"/>
      <c r="F174" s="229" t="s">
        <v>8455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189</v>
      </c>
      <c r="AU174" s="19" t="s">
        <v>80</v>
      </c>
    </row>
    <row r="175" s="12" customFormat="1" ht="25.92" customHeight="1">
      <c r="A175" s="12"/>
      <c r="B175" s="199"/>
      <c r="C175" s="200"/>
      <c r="D175" s="201" t="s">
        <v>71</v>
      </c>
      <c r="E175" s="202" t="s">
        <v>1604</v>
      </c>
      <c r="F175" s="202" t="s">
        <v>8457</v>
      </c>
      <c r="G175" s="200"/>
      <c r="H175" s="200"/>
      <c r="I175" s="203"/>
      <c r="J175" s="204">
        <f>BK175</f>
        <v>0</v>
      </c>
      <c r="K175" s="200"/>
      <c r="L175" s="205"/>
      <c r="M175" s="206"/>
      <c r="N175" s="207"/>
      <c r="O175" s="207"/>
      <c r="P175" s="208">
        <f>SUM(P176:P179)</f>
        <v>0</v>
      </c>
      <c r="Q175" s="207"/>
      <c r="R175" s="208">
        <f>SUM(R176:R179)</f>
        <v>0</v>
      </c>
      <c r="S175" s="207"/>
      <c r="T175" s="209">
        <f>SUM(T176:T179)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0" t="s">
        <v>80</v>
      </c>
      <c r="AT175" s="211" t="s">
        <v>71</v>
      </c>
      <c r="AU175" s="211" t="s">
        <v>72</v>
      </c>
      <c r="AY175" s="210" t="s">
        <v>180</v>
      </c>
      <c r="BK175" s="212">
        <f>SUM(BK176:BK179)</f>
        <v>0</v>
      </c>
    </row>
    <row r="176" s="2" customFormat="1" ht="16.5" customHeight="1">
      <c r="A176" s="40"/>
      <c r="B176" s="41"/>
      <c r="C176" s="215" t="s">
        <v>439</v>
      </c>
      <c r="D176" s="215" t="s">
        <v>182</v>
      </c>
      <c r="E176" s="216" t="s">
        <v>8458</v>
      </c>
      <c r="F176" s="217" t="s">
        <v>8459</v>
      </c>
      <c r="G176" s="218" t="s">
        <v>367</v>
      </c>
      <c r="H176" s="219">
        <v>10</v>
      </c>
      <c r="I176" s="220"/>
      <c r="J176" s="221">
        <f>ROUND(I176*H176,2)</f>
        <v>0</v>
      </c>
      <c r="K176" s="217" t="s">
        <v>19</v>
      </c>
      <c r="L176" s="46"/>
      <c r="M176" s="222" t="s">
        <v>19</v>
      </c>
      <c r="N176" s="223" t="s">
        <v>43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187</v>
      </c>
      <c r="AT176" s="226" t="s">
        <v>182</v>
      </c>
      <c r="AU176" s="226" t="s">
        <v>80</v>
      </c>
      <c r="AY176" s="19" t="s">
        <v>180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187</v>
      </c>
      <c r="BM176" s="226" t="s">
        <v>8460</v>
      </c>
    </row>
    <row r="177" s="2" customFormat="1">
      <c r="A177" s="40"/>
      <c r="B177" s="41"/>
      <c r="C177" s="42"/>
      <c r="D177" s="228" t="s">
        <v>189</v>
      </c>
      <c r="E177" s="42"/>
      <c r="F177" s="229" t="s">
        <v>8459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189</v>
      </c>
      <c r="AU177" s="19" t="s">
        <v>80</v>
      </c>
    </row>
    <row r="178" s="2" customFormat="1" ht="16.5" customHeight="1">
      <c r="A178" s="40"/>
      <c r="B178" s="41"/>
      <c r="C178" s="215" t="s">
        <v>447</v>
      </c>
      <c r="D178" s="215" t="s">
        <v>182</v>
      </c>
      <c r="E178" s="216" t="s">
        <v>8461</v>
      </c>
      <c r="F178" s="217" t="s">
        <v>8462</v>
      </c>
      <c r="G178" s="218" t="s">
        <v>367</v>
      </c>
      <c r="H178" s="219">
        <v>10</v>
      </c>
      <c r="I178" s="220"/>
      <c r="J178" s="221">
        <f>ROUND(I178*H178,2)</f>
        <v>0</v>
      </c>
      <c r="K178" s="217" t="s">
        <v>19</v>
      </c>
      <c r="L178" s="46"/>
      <c r="M178" s="222" t="s">
        <v>19</v>
      </c>
      <c r="N178" s="223" t="s">
        <v>43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187</v>
      </c>
      <c r="AT178" s="226" t="s">
        <v>182</v>
      </c>
      <c r="AU178" s="226" t="s">
        <v>80</v>
      </c>
      <c r="AY178" s="19" t="s">
        <v>180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187</v>
      </c>
      <c r="BM178" s="226" t="s">
        <v>8463</v>
      </c>
    </row>
    <row r="179" s="2" customFormat="1">
      <c r="A179" s="40"/>
      <c r="B179" s="41"/>
      <c r="C179" s="42"/>
      <c r="D179" s="228" t="s">
        <v>189</v>
      </c>
      <c r="E179" s="42"/>
      <c r="F179" s="229" t="s">
        <v>8462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189</v>
      </c>
      <c r="AU179" s="19" t="s">
        <v>80</v>
      </c>
    </row>
    <row r="180" s="12" customFormat="1" ht="25.92" customHeight="1">
      <c r="A180" s="12"/>
      <c r="B180" s="199"/>
      <c r="C180" s="200"/>
      <c r="D180" s="201" t="s">
        <v>71</v>
      </c>
      <c r="E180" s="202" t="s">
        <v>8464</v>
      </c>
      <c r="F180" s="202" t="s">
        <v>8465</v>
      </c>
      <c r="G180" s="200"/>
      <c r="H180" s="200"/>
      <c r="I180" s="203"/>
      <c r="J180" s="204">
        <f>BK180</f>
        <v>0</v>
      </c>
      <c r="K180" s="200"/>
      <c r="L180" s="205"/>
      <c r="M180" s="206"/>
      <c r="N180" s="207"/>
      <c r="O180" s="207"/>
      <c r="P180" s="208">
        <f>SUM(P181:P182)</f>
        <v>0</v>
      </c>
      <c r="Q180" s="207"/>
      <c r="R180" s="208">
        <f>SUM(R181:R182)</f>
        <v>0</v>
      </c>
      <c r="S180" s="207"/>
      <c r="T180" s="209">
        <f>SUM(T181:T182)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0" t="s">
        <v>80</v>
      </c>
      <c r="AT180" s="211" t="s">
        <v>71</v>
      </c>
      <c r="AU180" s="211" t="s">
        <v>72</v>
      </c>
      <c r="AY180" s="210" t="s">
        <v>180</v>
      </c>
      <c r="BK180" s="212">
        <f>SUM(BK181:BK182)</f>
        <v>0</v>
      </c>
    </row>
    <row r="181" s="2" customFormat="1" ht="16.5" customHeight="1">
      <c r="A181" s="40"/>
      <c r="B181" s="41"/>
      <c r="C181" s="215" t="s">
        <v>459</v>
      </c>
      <c r="D181" s="215" t="s">
        <v>182</v>
      </c>
      <c r="E181" s="216" t="s">
        <v>5694</v>
      </c>
      <c r="F181" s="217" t="s">
        <v>8466</v>
      </c>
      <c r="G181" s="218" t="s">
        <v>19</v>
      </c>
      <c r="H181" s="219">
        <v>0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286</v>
      </c>
      <c r="AT181" s="226" t="s">
        <v>182</v>
      </c>
      <c r="AU181" s="226" t="s">
        <v>80</v>
      </c>
      <c r="AY181" s="19" t="s">
        <v>180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286</v>
      </c>
      <c r="BM181" s="226" t="s">
        <v>8467</v>
      </c>
    </row>
    <row r="182" s="2" customFormat="1">
      <c r="A182" s="40"/>
      <c r="B182" s="41"/>
      <c r="C182" s="42"/>
      <c r="D182" s="228" t="s">
        <v>189</v>
      </c>
      <c r="E182" s="42"/>
      <c r="F182" s="229" t="s">
        <v>8468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189</v>
      </c>
      <c r="AU182" s="19" t="s">
        <v>80</v>
      </c>
    </row>
    <row r="183" s="12" customFormat="1" ht="25.92" customHeight="1">
      <c r="A183" s="12"/>
      <c r="B183" s="199"/>
      <c r="C183" s="200"/>
      <c r="D183" s="201" t="s">
        <v>71</v>
      </c>
      <c r="E183" s="202" t="s">
        <v>8469</v>
      </c>
      <c r="F183" s="202" t="s">
        <v>8470</v>
      </c>
      <c r="G183" s="200"/>
      <c r="H183" s="200"/>
      <c r="I183" s="203"/>
      <c r="J183" s="204">
        <f>BK183</f>
        <v>0</v>
      </c>
      <c r="K183" s="200"/>
      <c r="L183" s="205"/>
      <c r="M183" s="206"/>
      <c r="N183" s="207"/>
      <c r="O183" s="207"/>
      <c r="P183" s="208">
        <f>SUM(P184:P185)</f>
        <v>0</v>
      </c>
      <c r="Q183" s="207"/>
      <c r="R183" s="208">
        <f>SUM(R184:R185)</f>
        <v>0</v>
      </c>
      <c r="S183" s="207"/>
      <c r="T183" s="209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0" t="s">
        <v>80</v>
      </c>
      <c r="AT183" s="211" t="s">
        <v>71</v>
      </c>
      <c r="AU183" s="211" t="s">
        <v>72</v>
      </c>
      <c r="AY183" s="210" t="s">
        <v>180</v>
      </c>
      <c r="BK183" s="212">
        <f>SUM(BK184:BK185)</f>
        <v>0</v>
      </c>
    </row>
    <row r="184" s="2" customFormat="1" ht="16.5" customHeight="1">
      <c r="A184" s="40"/>
      <c r="B184" s="41"/>
      <c r="C184" s="215" t="s">
        <v>476</v>
      </c>
      <c r="D184" s="215" t="s">
        <v>182</v>
      </c>
      <c r="E184" s="216" t="s">
        <v>8471</v>
      </c>
      <c r="F184" s="217" t="s">
        <v>8472</v>
      </c>
      <c r="G184" s="218" t="s">
        <v>235</v>
      </c>
      <c r="H184" s="219">
        <v>10</v>
      </c>
      <c r="I184" s="220"/>
      <c r="J184" s="221">
        <f>ROUND(I184*H184,2)</f>
        <v>0</v>
      </c>
      <c r="K184" s="217" t="s">
        <v>19</v>
      </c>
      <c r="L184" s="46"/>
      <c r="M184" s="222" t="s">
        <v>19</v>
      </c>
      <c r="N184" s="223" t="s">
        <v>43</v>
      </c>
      <c r="O184" s="86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6" t="s">
        <v>286</v>
      </c>
      <c r="AT184" s="226" t="s">
        <v>182</v>
      </c>
      <c r="AU184" s="226" t="s">
        <v>80</v>
      </c>
      <c r="AY184" s="19" t="s">
        <v>180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9" t="s">
        <v>80</v>
      </c>
      <c r="BK184" s="227">
        <f>ROUND(I184*H184,2)</f>
        <v>0</v>
      </c>
      <c r="BL184" s="19" t="s">
        <v>286</v>
      </c>
      <c r="BM184" s="226" t="s">
        <v>8473</v>
      </c>
    </row>
    <row r="185" s="2" customFormat="1">
      <c r="A185" s="40"/>
      <c r="B185" s="41"/>
      <c r="C185" s="42"/>
      <c r="D185" s="228" t="s">
        <v>189</v>
      </c>
      <c r="E185" s="42"/>
      <c r="F185" s="229" t="s">
        <v>8472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189</v>
      </c>
      <c r="AU185" s="19" t="s">
        <v>80</v>
      </c>
    </row>
    <row r="186" s="12" customFormat="1" ht="25.92" customHeight="1">
      <c r="A186" s="12"/>
      <c r="B186" s="199"/>
      <c r="C186" s="200"/>
      <c r="D186" s="201" t="s">
        <v>71</v>
      </c>
      <c r="E186" s="202" t="s">
        <v>3807</v>
      </c>
      <c r="F186" s="202" t="s">
        <v>5186</v>
      </c>
      <c r="G186" s="200"/>
      <c r="H186" s="200"/>
      <c r="I186" s="203"/>
      <c r="J186" s="204">
        <f>BK186</f>
        <v>0</v>
      </c>
      <c r="K186" s="200"/>
      <c r="L186" s="205"/>
      <c r="M186" s="206"/>
      <c r="N186" s="207"/>
      <c r="O186" s="207"/>
      <c r="P186" s="208">
        <f>SUM(P187:P190)</f>
        <v>0</v>
      </c>
      <c r="Q186" s="207"/>
      <c r="R186" s="208">
        <f>SUM(R187:R190)</f>
        <v>0</v>
      </c>
      <c r="S186" s="207"/>
      <c r="T186" s="209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0" t="s">
        <v>82</v>
      </c>
      <c r="AT186" s="211" t="s">
        <v>71</v>
      </c>
      <c r="AU186" s="211" t="s">
        <v>72</v>
      </c>
      <c r="AY186" s="210" t="s">
        <v>180</v>
      </c>
      <c r="BK186" s="212">
        <f>SUM(BK187:BK190)</f>
        <v>0</v>
      </c>
    </row>
    <row r="187" s="2" customFormat="1" ht="16.5" customHeight="1">
      <c r="A187" s="40"/>
      <c r="B187" s="41"/>
      <c r="C187" s="215" t="s">
        <v>500</v>
      </c>
      <c r="D187" s="215" t="s">
        <v>182</v>
      </c>
      <c r="E187" s="216" t="s">
        <v>8474</v>
      </c>
      <c r="F187" s="217" t="s">
        <v>5203</v>
      </c>
      <c r="G187" s="218" t="s">
        <v>235</v>
      </c>
      <c r="H187" s="219">
        <v>15</v>
      </c>
      <c r="I187" s="220"/>
      <c r="J187" s="221">
        <f>ROUND(I187*H187,2)</f>
        <v>0</v>
      </c>
      <c r="K187" s="217" t="s">
        <v>19</v>
      </c>
      <c r="L187" s="46"/>
      <c r="M187" s="222" t="s">
        <v>19</v>
      </c>
      <c r="N187" s="223" t="s">
        <v>43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286</v>
      </c>
      <c r="AT187" s="226" t="s">
        <v>182</v>
      </c>
      <c r="AU187" s="226" t="s">
        <v>80</v>
      </c>
      <c r="AY187" s="19" t="s">
        <v>180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286</v>
      </c>
      <c r="BM187" s="226" t="s">
        <v>8475</v>
      </c>
    </row>
    <row r="188" s="2" customFormat="1">
      <c r="A188" s="40"/>
      <c r="B188" s="41"/>
      <c r="C188" s="42"/>
      <c r="D188" s="228" t="s">
        <v>189</v>
      </c>
      <c r="E188" s="42"/>
      <c r="F188" s="229" t="s">
        <v>5203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189</v>
      </c>
      <c r="AU188" s="19" t="s">
        <v>80</v>
      </c>
    </row>
    <row r="189" s="2" customFormat="1" ht="16.5" customHeight="1">
      <c r="A189" s="40"/>
      <c r="B189" s="41"/>
      <c r="C189" s="215" t="s">
        <v>508</v>
      </c>
      <c r="D189" s="215" t="s">
        <v>182</v>
      </c>
      <c r="E189" s="216" t="s">
        <v>5243</v>
      </c>
      <c r="F189" s="217" t="s">
        <v>8476</v>
      </c>
      <c r="G189" s="218" t="s">
        <v>235</v>
      </c>
      <c r="H189" s="219">
        <v>15</v>
      </c>
      <c r="I189" s="220"/>
      <c r="J189" s="221">
        <f>ROUND(I189*H189,2)</f>
        <v>0</v>
      </c>
      <c r="K189" s="217" t="s">
        <v>19</v>
      </c>
      <c r="L189" s="46"/>
      <c r="M189" s="222" t="s">
        <v>19</v>
      </c>
      <c r="N189" s="223" t="s">
        <v>43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286</v>
      </c>
      <c r="AT189" s="226" t="s">
        <v>182</v>
      </c>
      <c r="AU189" s="226" t="s">
        <v>80</v>
      </c>
      <c r="AY189" s="19" t="s">
        <v>180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286</v>
      </c>
      <c r="BM189" s="226" t="s">
        <v>8477</v>
      </c>
    </row>
    <row r="190" s="2" customFormat="1">
      <c r="A190" s="40"/>
      <c r="B190" s="41"/>
      <c r="C190" s="42"/>
      <c r="D190" s="228" t="s">
        <v>189</v>
      </c>
      <c r="E190" s="42"/>
      <c r="F190" s="229" t="s">
        <v>8476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189</v>
      </c>
      <c r="AU190" s="19" t="s">
        <v>80</v>
      </c>
    </row>
    <row r="191" s="12" customFormat="1" ht="25.92" customHeight="1">
      <c r="A191" s="12"/>
      <c r="B191" s="199"/>
      <c r="C191" s="200"/>
      <c r="D191" s="201" t="s">
        <v>71</v>
      </c>
      <c r="E191" s="202" t="s">
        <v>5324</v>
      </c>
      <c r="F191" s="202" t="s">
        <v>5325</v>
      </c>
      <c r="G191" s="200"/>
      <c r="H191" s="200"/>
      <c r="I191" s="203"/>
      <c r="J191" s="204">
        <f>BK191</f>
        <v>0</v>
      </c>
      <c r="K191" s="200"/>
      <c r="L191" s="205"/>
      <c r="M191" s="206"/>
      <c r="N191" s="207"/>
      <c r="O191" s="207"/>
      <c r="P191" s="208">
        <f>SUM(P192:P199)</f>
        <v>0</v>
      </c>
      <c r="Q191" s="207"/>
      <c r="R191" s="208">
        <f>SUM(R192:R199)</f>
        <v>0</v>
      </c>
      <c r="S191" s="207"/>
      <c r="T191" s="209">
        <f>SUM(T192:T199)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0" t="s">
        <v>82</v>
      </c>
      <c r="AT191" s="211" t="s">
        <v>71</v>
      </c>
      <c r="AU191" s="211" t="s">
        <v>72</v>
      </c>
      <c r="AY191" s="210" t="s">
        <v>180</v>
      </c>
      <c r="BK191" s="212">
        <f>SUM(BK192:BK199)</f>
        <v>0</v>
      </c>
    </row>
    <row r="192" s="2" customFormat="1" ht="16.5" customHeight="1">
      <c r="A192" s="40"/>
      <c r="B192" s="41"/>
      <c r="C192" s="215" t="s">
        <v>514</v>
      </c>
      <c r="D192" s="215" t="s">
        <v>182</v>
      </c>
      <c r="E192" s="216" t="s">
        <v>8478</v>
      </c>
      <c r="F192" s="217" t="s">
        <v>8479</v>
      </c>
      <c r="G192" s="218" t="s">
        <v>235</v>
      </c>
      <c r="H192" s="219">
        <v>10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43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286</v>
      </c>
      <c r="AT192" s="226" t="s">
        <v>182</v>
      </c>
      <c r="AU192" s="226" t="s">
        <v>80</v>
      </c>
      <c r="AY192" s="19" t="s">
        <v>180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286</v>
      </c>
      <c r="BM192" s="226" t="s">
        <v>8480</v>
      </c>
    </row>
    <row r="193" s="2" customFormat="1">
      <c r="A193" s="40"/>
      <c r="B193" s="41"/>
      <c r="C193" s="42"/>
      <c r="D193" s="228" t="s">
        <v>189</v>
      </c>
      <c r="E193" s="42"/>
      <c r="F193" s="229" t="s">
        <v>8479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189</v>
      </c>
      <c r="AU193" s="19" t="s">
        <v>80</v>
      </c>
    </row>
    <row r="194" s="2" customFormat="1" ht="16.5" customHeight="1">
      <c r="A194" s="40"/>
      <c r="B194" s="41"/>
      <c r="C194" s="215" t="s">
        <v>520</v>
      </c>
      <c r="D194" s="215" t="s">
        <v>182</v>
      </c>
      <c r="E194" s="216" t="s">
        <v>8481</v>
      </c>
      <c r="F194" s="217" t="s">
        <v>5333</v>
      </c>
      <c r="G194" s="218" t="s">
        <v>235</v>
      </c>
      <c r="H194" s="219">
        <v>10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286</v>
      </c>
      <c r="AT194" s="226" t="s">
        <v>182</v>
      </c>
      <c r="AU194" s="226" t="s">
        <v>80</v>
      </c>
      <c r="AY194" s="19" t="s">
        <v>180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286</v>
      </c>
      <c r="BM194" s="226" t="s">
        <v>8482</v>
      </c>
    </row>
    <row r="195" s="2" customFormat="1">
      <c r="A195" s="40"/>
      <c r="B195" s="41"/>
      <c r="C195" s="42"/>
      <c r="D195" s="228" t="s">
        <v>189</v>
      </c>
      <c r="E195" s="42"/>
      <c r="F195" s="229" t="s">
        <v>5333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189</v>
      </c>
      <c r="AU195" s="19" t="s">
        <v>80</v>
      </c>
    </row>
    <row r="196" s="2" customFormat="1" ht="16.5" customHeight="1">
      <c r="A196" s="40"/>
      <c r="B196" s="41"/>
      <c r="C196" s="215" t="s">
        <v>545</v>
      </c>
      <c r="D196" s="215" t="s">
        <v>182</v>
      </c>
      <c r="E196" s="216" t="s">
        <v>5359</v>
      </c>
      <c r="F196" s="217" t="s">
        <v>8483</v>
      </c>
      <c r="G196" s="218" t="s">
        <v>235</v>
      </c>
      <c r="H196" s="219">
        <v>10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286</v>
      </c>
      <c r="AT196" s="226" t="s">
        <v>182</v>
      </c>
      <c r="AU196" s="226" t="s">
        <v>80</v>
      </c>
      <c r="AY196" s="19" t="s">
        <v>180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286</v>
      </c>
      <c r="BM196" s="226" t="s">
        <v>8484</v>
      </c>
    </row>
    <row r="197" s="2" customFormat="1">
      <c r="A197" s="40"/>
      <c r="B197" s="41"/>
      <c r="C197" s="42"/>
      <c r="D197" s="228" t="s">
        <v>189</v>
      </c>
      <c r="E197" s="42"/>
      <c r="F197" s="229" t="s">
        <v>8485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189</v>
      </c>
      <c r="AU197" s="19" t="s">
        <v>80</v>
      </c>
    </row>
    <row r="198" s="2" customFormat="1" ht="16.5" customHeight="1">
      <c r="A198" s="40"/>
      <c r="B198" s="41"/>
      <c r="C198" s="215" t="s">
        <v>554</v>
      </c>
      <c r="D198" s="215" t="s">
        <v>182</v>
      </c>
      <c r="E198" s="216" t="s">
        <v>8486</v>
      </c>
      <c r="F198" s="217" t="s">
        <v>8487</v>
      </c>
      <c r="G198" s="218" t="s">
        <v>2304</v>
      </c>
      <c r="H198" s="219">
        <v>1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43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286</v>
      </c>
      <c r="AT198" s="226" t="s">
        <v>182</v>
      </c>
      <c r="AU198" s="226" t="s">
        <v>80</v>
      </c>
      <c r="AY198" s="19" t="s">
        <v>180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286</v>
      </c>
      <c r="BM198" s="226" t="s">
        <v>8488</v>
      </c>
    </row>
    <row r="199" s="2" customFormat="1">
      <c r="A199" s="40"/>
      <c r="B199" s="41"/>
      <c r="C199" s="42"/>
      <c r="D199" s="228" t="s">
        <v>189</v>
      </c>
      <c r="E199" s="42"/>
      <c r="F199" s="229" t="s">
        <v>8487</v>
      </c>
      <c r="G199" s="42"/>
      <c r="H199" s="42"/>
      <c r="I199" s="230"/>
      <c r="J199" s="42"/>
      <c r="K199" s="42"/>
      <c r="L199" s="46"/>
      <c r="M199" s="278"/>
      <c r="N199" s="279"/>
      <c r="O199" s="280"/>
      <c r="P199" s="280"/>
      <c r="Q199" s="280"/>
      <c r="R199" s="280"/>
      <c r="S199" s="280"/>
      <c r="T199" s="281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189</v>
      </c>
      <c r="AU199" s="19" t="s">
        <v>80</v>
      </c>
    </row>
    <row r="200" s="2" customFormat="1" ht="6.96" customHeight="1">
      <c r="A200" s="40"/>
      <c r="B200" s="61"/>
      <c r="C200" s="62"/>
      <c r="D200" s="62"/>
      <c r="E200" s="62"/>
      <c r="F200" s="62"/>
      <c r="G200" s="62"/>
      <c r="H200" s="62"/>
      <c r="I200" s="62"/>
      <c r="J200" s="62"/>
      <c r="K200" s="62"/>
      <c r="L200" s="46"/>
      <c r="M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</row>
  </sheetData>
  <sheetProtection sheet="1" autoFilter="0" formatColumns="0" formatRows="0" objects="1" scenarios="1" spinCount="100000" saltValue="rASGREx2T291kvCvZe0p87aQDCfX15ixb6pRnzJHm4/3nzBVjkwZxLeB5aeTB1hmoPx/BdWYrZPAVUtYSRBDQA==" hashValue="2KBf6gOKHPlaHC4qgZWcMMWpmxPKJD3QyttSO87O2iS7MZ81SUBpIwgeO4WIAvFgfxatpLxvak+HxexcIpDaZA==" algorithmName="SHA-512" password="CC35"/>
  <autoFilter ref="C93:K1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2:H82"/>
    <mergeCell ref="E84:H84"/>
    <mergeCell ref="E86:H8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8489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ROUND(J90,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ROUND((SUM(BE90:BE148)),  2)</f>
        <v>0</v>
      </c>
      <c r="G35" s="40"/>
      <c r="H35" s="40"/>
      <c r="I35" s="160">
        <v>0.20999999999999999</v>
      </c>
      <c r="J35" s="159">
        <f>ROUND(((SUM(BE90:BE148))*I35),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ROUND((SUM(BF90:BF148)),  2)</f>
        <v>0</v>
      </c>
      <c r="G36" s="40"/>
      <c r="H36" s="40"/>
      <c r="I36" s="160">
        <v>0.14999999999999999</v>
      </c>
      <c r="J36" s="159">
        <f>ROUND(((SUM(BF90:BF148))*I36),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ROUND((SUM(BG90:BG148)),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ROUND((SUM(BH90:BH148)),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ROUND((SUM(BI90:BI148)),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ROU2328 - Retenční nádrž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J90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J91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J92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592</v>
      </c>
      <c r="E66" s="185"/>
      <c r="F66" s="185"/>
      <c r="G66" s="185"/>
      <c r="H66" s="185"/>
      <c r="I66" s="185"/>
      <c r="J66" s="186">
        <f>J129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593</v>
      </c>
      <c r="E67" s="185"/>
      <c r="F67" s="185"/>
      <c r="G67" s="185"/>
      <c r="H67" s="185"/>
      <c r="I67" s="185"/>
      <c r="J67" s="186">
        <f>J134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164</v>
      </c>
      <c r="E68" s="185"/>
      <c r="F68" s="185"/>
      <c r="G68" s="185"/>
      <c r="H68" s="185"/>
      <c r="I68" s="185"/>
      <c r="J68" s="186">
        <f>J145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165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Projekt budovy v Čechově ulici ve Šlapanicích</v>
      </c>
      <c r="F78" s="34"/>
      <c r="G78" s="34"/>
      <c r="H78" s="34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154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2" customFormat="1" ht="16.5" customHeight="1">
      <c r="A80" s="40"/>
      <c r="B80" s="41"/>
      <c r="C80" s="42"/>
      <c r="D80" s="42"/>
      <c r="E80" s="172" t="s">
        <v>589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590</v>
      </c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6.5" customHeight="1">
      <c r="A82" s="40"/>
      <c r="B82" s="41"/>
      <c r="C82" s="42"/>
      <c r="D82" s="42"/>
      <c r="E82" s="71" t="str">
        <f>E11</f>
        <v>ROU2328 - Retenční nádrž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</v>
      </c>
      <c r="D84" s="42"/>
      <c r="E84" s="42"/>
      <c r="F84" s="29" t="str">
        <f>F14</f>
        <v>Šlapanice</v>
      </c>
      <c r="G84" s="42"/>
      <c r="H84" s="42"/>
      <c r="I84" s="34" t="s">
        <v>23</v>
      </c>
      <c r="J84" s="74" t="str">
        <f>IF(J14="","",J14)</f>
        <v>3. 9. 2023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25</v>
      </c>
      <c r="D86" s="42"/>
      <c r="E86" s="42"/>
      <c r="F86" s="29" t="str">
        <f>E17</f>
        <v>Město Šlapanice</v>
      </c>
      <c r="G86" s="42"/>
      <c r="H86" s="42"/>
      <c r="I86" s="34" t="s">
        <v>31</v>
      </c>
      <c r="J86" s="38" t="str">
        <f>E23</f>
        <v>Studio Zlamal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29</v>
      </c>
      <c r="D87" s="42"/>
      <c r="E87" s="42"/>
      <c r="F87" s="29" t="str">
        <f>IF(E20="","",E20)</f>
        <v>Vyplň údaj</v>
      </c>
      <c r="G87" s="42"/>
      <c r="H87" s="42"/>
      <c r="I87" s="34" t="s">
        <v>34</v>
      </c>
      <c r="J87" s="38" t="str">
        <f>E26</f>
        <v xml:space="preserve"> </v>
      </c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0.32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1" customFormat="1" ht="29.28" customHeight="1">
      <c r="A89" s="188"/>
      <c r="B89" s="189"/>
      <c r="C89" s="190" t="s">
        <v>166</v>
      </c>
      <c r="D89" s="191" t="s">
        <v>57</v>
      </c>
      <c r="E89" s="191" t="s">
        <v>53</v>
      </c>
      <c r="F89" s="191" t="s">
        <v>54</v>
      </c>
      <c r="G89" s="191" t="s">
        <v>167</v>
      </c>
      <c r="H89" s="191" t="s">
        <v>168</v>
      </c>
      <c r="I89" s="191" t="s">
        <v>169</v>
      </c>
      <c r="J89" s="191" t="s">
        <v>158</v>
      </c>
      <c r="K89" s="192" t="s">
        <v>170</v>
      </c>
      <c r="L89" s="193"/>
      <c r="M89" s="94" t="s">
        <v>19</v>
      </c>
      <c r="N89" s="95" t="s">
        <v>42</v>
      </c>
      <c r="O89" s="95" t="s">
        <v>171</v>
      </c>
      <c r="P89" s="95" t="s">
        <v>172</v>
      </c>
      <c r="Q89" s="95" t="s">
        <v>173</v>
      </c>
      <c r="R89" s="95" t="s">
        <v>174</v>
      </c>
      <c r="S89" s="95" t="s">
        <v>175</v>
      </c>
      <c r="T89" s="96" t="s">
        <v>176</v>
      </c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  <c r="AE89" s="188"/>
    </row>
    <row r="90" s="2" customFormat="1" ht="22.8" customHeight="1">
      <c r="A90" s="40"/>
      <c r="B90" s="41"/>
      <c r="C90" s="101" t="s">
        <v>177</v>
      </c>
      <c r="D90" s="42"/>
      <c r="E90" s="42"/>
      <c r="F90" s="42"/>
      <c r="G90" s="42"/>
      <c r="H90" s="42"/>
      <c r="I90" s="42"/>
      <c r="J90" s="194">
        <f>BK90</f>
        <v>0</v>
      </c>
      <c r="K90" s="42"/>
      <c r="L90" s="46"/>
      <c r="M90" s="97"/>
      <c r="N90" s="195"/>
      <c r="O90" s="98"/>
      <c r="P90" s="196">
        <f>P91</f>
        <v>0</v>
      </c>
      <c r="Q90" s="98"/>
      <c r="R90" s="196">
        <f>R91</f>
        <v>41.340509999999995</v>
      </c>
      <c r="S90" s="98"/>
      <c r="T90" s="197">
        <f>T91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71</v>
      </c>
      <c r="AU90" s="19" t="s">
        <v>159</v>
      </c>
      <c r="BK90" s="198">
        <f>BK91</f>
        <v>0</v>
      </c>
    </row>
    <row r="91" s="12" customFormat="1" ht="25.92" customHeight="1">
      <c r="A91" s="12"/>
      <c r="B91" s="199"/>
      <c r="C91" s="200"/>
      <c r="D91" s="201" t="s">
        <v>71</v>
      </c>
      <c r="E91" s="202" t="s">
        <v>178</v>
      </c>
      <c r="F91" s="202" t="s">
        <v>179</v>
      </c>
      <c r="G91" s="200"/>
      <c r="H91" s="200"/>
      <c r="I91" s="203"/>
      <c r="J91" s="204">
        <f>BK91</f>
        <v>0</v>
      </c>
      <c r="K91" s="200"/>
      <c r="L91" s="205"/>
      <c r="M91" s="206"/>
      <c r="N91" s="207"/>
      <c r="O91" s="207"/>
      <c r="P91" s="208">
        <f>P92+P129+P134+P145</f>
        <v>0</v>
      </c>
      <c r="Q91" s="207"/>
      <c r="R91" s="208">
        <f>R92+R129+R134+R145</f>
        <v>41.340509999999995</v>
      </c>
      <c r="S91" s="207"/>
      <c r="T91" s="209">
        <f>T92+T129+T134+T145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0" t="s">
        <v>80</v>
      </c>
      <c r="AT91" s="211" t="s">
        <v>71</v>
      </c>
      <c r="AU91" s="211" t="s">
        <v>72</v>
      </c>
      <c r="AY91" s="210" t="s">
        <v>180</v>
      </c>
      <c r="BK91" s="212">
        <f>BK92+BK129+BK134+BK145</f>
        <v>0</v>
      </c>
    </row>
    <row r="92" s="12" customFormat="1" ht="22.8" customHeight="1">
      <c r="A92" s="12"/>
      <c r="B92" s="199"/>
      <c r="C92" s="200"/>
      <c r="D92" s="201" t="s">
        <v>71</v>
      </c>
      <c r="E92" s="213" t="s">
        <v>80</v>
      </c>
      <c r="F92" s="213" t="s">
        <v>181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SUM(P93:P128)</f>
        <v>0</v>
      </c>
      <c r="Q92" s="207"/>
      <c r="R92" s="208">
        <f>SUM(R93:R128)</f>
        <v>0</v>
      </c>
      <c r="S92" s="207"/>
      <c r="T92" s="209">
        <f>SUM(T93:T128)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80</v>
      </c>
      <c r="AT92" s="211" t="s">
        <v>71</v>
      </c>
      <c r="AU92" s="211" t="s">
        <v>80</v>
      </c>
      <c r="AY92" s="210" t="s">
        <v>180</v>
      </c>
      <c r="BK92" s="212">
        <f>SUM(BK93:BK128)</f>
        <v>0</v>
      </c>
    </row>
    <row r="93" s="2" customFormat="1" ht="16.5" customHeight="1">
      <c r="A93" s="40"/>
      <c r="B93" s="41"/>
      <c r="C93" s="215" t="s">
        <v>80</v>
      </c>
      <c r="D93" s="215" t="s">
        <v>182</v>
      </c>
      <c r="E93" s="216" t="s">
        <v>8490</v>
      </c>
      <c r="F93" s="217" t="s">
        <v>8491</v>
      </c>
      <c r="G93" s="218" t="s">
        <v>250</v>
      </c>
      <c r="H93" s="219">
        <v>90.450000000000003</v>
      </c>
      <c r="I93" s="220"/>
      <c r="J93" s="221">
        <f>ROUND(I93*H93,2)</f>
        <v>0</v>
      </c>
      <c r="K93" s="217" t="s">
        <v>186</v>
      </c>
      <c r="L93" s="46"/>
      <c r="M93" s="222" t="s">
        <v>19</v>
      </c>
      <c r="N93" s="223" t="s">
        <v>43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187</v>
      </c>
      <c r="AT93" s="226" t="s">
        <v>182</v>
      </c>
      <c r="AU93" s="226" t="s">
        <v>82</v>
      </c>
      <c r="AY93" s="19" t="s">
        <v>180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80</v>
      </c>
      <c r="BK93" s="227">
        <f>ROUND(I93*H93,2)</f>
        <v>0</v>
      </c>
      <c r="BL93" s="19" t="s">
        <v>187</v>
      </c>
      <c r="BM93" s="226" t="s">
        <v>8492</v>
      </c>
    </row>
    <row r="94" s="2" customFormat="1">
      <c r="A94" s="40"/>
      <c r="B94" s="41"/>
      <c r="C94" s="42"/>
      <c r="D94" s="228" t="s">
        <v>189</v>
      </c>
      <c r="E94" s="42"/>
      <c r="F94" s="229" t="s">
        <v>8493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189</v>
      </c>
      <c r="AU94" s="19" t="s">
        <v>82</v>
      </c>
    </row>
    <row r="95" s="2" customFormat="1">
      <c r="A95" s="40"/>
      <c r="B95" s="41"/>
      <c r="C95" s="42"/>
      <c r="D95" s="233" t="s">
        <v>191</v>
      </c>
      <c r="E95" s="42"/>
      <c r="F95" s="234" t="s">
        <v>8494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191</v>
      </c>
      <c r="AU95" s="19" t="s">
        <v>82</v>
      </c>
    </row>
    <row r="96" s="13" customFormat="1">
      <c r="A96" s="13"/>
      <c r="B96" s="235"/>
      <c r="C96" s="236"/>
      <c r="D96" s="228" t="s">
        <v>193</v>
      </c>
      <c r="E96" s="237" t="s">
        <v>19</v>
      </c>
      <c r="F96" s="238" t="s">
        <v>8495</v>
      </c>
      <c r="G96" s="236"/>
      <c r="H96" s="239">
        <v>90.450000000000003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193</v>
      </c>
      <c r="AU96" s="245" t="s">
        <v>82</v>
      </c>
      <c r="AV96" s="13" t="s">
        <v>82</v>
      </c>
      <c r="AW96" s="13" t="s">
        <v>33</v>
      </c>
      <c r="AX96" s="13" t="s">
        <v>80</v>
      </c>
      <c r="AY96" s="245" t="s">
        <v>180</v>
      </c>
    </row>
    <row r="97" s="2" customFormat="1" ht="21.75" customHeight="1">
      <c r="A97" s="40"/>
      <c r="B97" s="41"/>
      <c r="C97" s="215" t="s">
        <v>82</v>
      </c>
      <c r="D97" s="215" t="s">
        <v>182</v>
      </c>
      <c r="E97" s="216" t="s">
        <v>342</v>
      </c>
      <c r="F97" s="217" t="s">
        <v>343</v>
      </c>
      <c r="G97" s="218" t="s">
        <v>250</v>
      </c>
      <c r="H97" s="219">
        <v>128.97900000000001</v>
      </c>
      <c r="I97" s="220"/>
      <c r="J97" s="221">
        <f>ROUND(I97*H97,2)</f>
        <v>0</v>
      </c>
      <c r="K97" s="217" t="s">
        <v>186</v>
      </c>
      <c r="L97" s="46"/>
      <c r="M97" s="222" t="s">
        <v>19</v>
      </c>
      <c r="N97" s="223" t="s">
        <v>43</v>
      </c>
      <c r="O97" s="86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6" t="s">
        <v>187</v>
      </c>
      <c r="AT97" s="226" t="s">
        <v>182</v>
      </c>
      <c r="AU97" s="226" t="s">
        <v>82</v>
      </c>
      <c r="AY97" s="19" t="s">
        <v>180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19" t="s">
        <v>80</v>
      </c>
      <c r="BK97" s="227">
        <f>ROUND(I97*H97,2)</f>
        <v>0</v>
      </c>
      <c r="BL97" s="19" t="s">
        <v>187</v>
      </c>
      <c r="BM97" s="226" t="s">
        <v>8496</v>
      </c>
    </row>
    <row r="98" s="2" customFormat="1">
      <c r="A98" s="40"/>
      <c r="B98" s="41"/>
      <c r="C98" s="42"/>
      <c r="D98" s="228" t="s">
        <v>189</v>
      </c>
      <c r="E98" s="42"/>
      <c r="F98" s="229" t="s">
        <v>345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189</v>
      </c>
      <c r="AU98" s="19" t="s">
        <v>82</v>
      </c>
    </row>
    <row r="99" s="2" customFormat="1">
      <c r="A99" s="40"/>
      <c r="B99" s="41"/>
      <c r="C99" s="42"/>
      <c r="D99" s="233" t="s">
        <v>191</v>
      </c>
      <c r="E99" s="42"/>
      <c r="F99" s="234" t="s">
        <v>346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191</v>
      </c>
      <c r="AU99" s="19" t="s">
        <v>82</v>
      </c>
    </row>
    <row r="100" s="14" customFormat="1">
      <c r="A100" s="14"/>
      <c r="B100" s="246"/>
      <c r="C100" s="247"/>
      <c r="D100" s="228" t="s">
        <v>193</v>
      </c>
      <c r="E100" s="248" t="s">
        <v>19</v>
      </c>
      <c r="F100" s="249" t="s">
        <v>8497</v>
      </c>
      <c r="G100" s="247"/>
      <c r="H100" s="248" t="s">
        <v>19</v>
      </c>
      <c r="I100" s="250"/>
      <c r="J100" s="247"/>
      <c r="K100" s="247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193</v>
      </c>
      <c r="AU100" s="255" t="s">
        <v>82</v>
      </c>
      <c r="AV100" s="14" t="s">
        <v>80</v>
      </c>
      <c r="AW100" s="14" t="s">
        <v>33</v>
      </c>
      <c r="AX100" s="14" t="s">
        <v>72</v>
      </c>
      <c r="AY100" s="255" t="s">
        <v>180</v>
      </c>
    </row>
    <row r="101" s="13" customFormat="1">
      <c r="A101" s="13"/>
      <c r="B101" s="235"/>
      <c r="C101" s="236"/>
      <c r="D101" s="228" t="s">
        <v>193</v>
      </c>
      <c r="E101" s="237" t="s">
        <v>19</v>
      </c>
      <c r="F101" s="238" t="s">
        <v>8498</v>
      </c>
      <c r="G101" s="236"/>
      <c r="H101" s="239">
        <v>51.920999999999999</v>
      </c>
      <c r="I101" s="240"/>
      <c r="J101" s="236"/>
      <c r="K101" s="236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193</v>
      </c>
      <c r="AU101" s="245" t="s">
        <v>82</v>
      </c>
      <c r="AV101" s="13" t="s">
        <v>82</v>
      </c>
      <c r="AW101" s="13" t="s">
        <v>33</v>
      </c>
      <c r="AX101" s="13" t="s">
        <v>72</v>
      </c>
      <c r="AY101" s="245" t="s">
        <v>180</v>
      </c>
    </row>
    <row r="102" s="14" customFormat="1">
      <c r="A102" s="14"/>
      <c r="B102" s="246"/>
      <c r="C102" s="247"/>
      <c r="D102" s="228" t="s">
        <v>193</v>
      </c>
      <c r="E102" s="248" t="s">
        <v>19</v>
      </c>
      <c r="F102" s="249" t="s">
        <v>806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193</v>
      </c>
      <c r="AU102" s="255" t="s">
        <v>82</v>
      </c>
      <c r="AV102" s="14" t="s">
        <v>80</v>
      </c>
      <c r="AW102" s="14" t="s">
        <v>33</v>
      </c>
      <c r="AX102" s="14" t="s">
        <v>72</v>
      </c>
      <c r="AY102" s="255" t="s">
        <v>180</v>
      </c>
    </row>
    <row r="103" s="13" customFormat="1">
      <c r="A103" s="13"/>
      <c r="B103" s="235"/>
      <c r="C103" s="236"/>
      <c r="D103" s="228" t="s">
        <v>193</v>
      </c>
      <c r="E103" s="237" t="s">
        <v>19</v>
      </c>
      <c r="F103" s="238" t="s">
        <v>8499</v>
      </c>
      <c r="G103" s="236"/>
      <c r="H103" s="239">
        <v>77.058000000000007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193</v>
      </c>
      <c r="AU103" s="245" t="s">
        <v>82</v>
      </c>
      <c r="AV103" s="13" t="s">
        <v>82</v>
      </c>
      <c r="AW103" s="13" t="s">
        <v>33</v>
      </c>
      <c r="AX103" s="13" t="s">
        <v>72</v>
      </c>
      <c r="AY103" s="245" t="s">
        <v>180</v>
      </c>
    </row>
    <row r="104" s="15" customFormat="1">
      <c r="A104" s="15"/>
      <c r="B104" s="256"/>
      <c r="C104" s="257"/>
      <c r="D104" s="228" t="s">
        <v>193</v>
      </c>
      <c r="E104" s="258" t="s">
        <v>19</v>
      </c>
      <c r="F104" s="259" t="s">
        <v>353</v>
      </c>
      <c r="G104" s="257"/>
      <c r="H104" s="260">
        <v>128.97900000000001</v>
      </c>
      <c r="I104" s="261"/>
      <c r="J104" s="257"/>
      <c r="K104" s="257"/>
      <c r="L104" s="262"/>
      <c r="M104" s="263"/>
      <c r="N104" s="264"/>
      <c r="O104" s="264"/>
      <c r="P104" s="264"/>
      <c r="Q104" s="264"/>
      <c r="R104" s="264"/>
      <c r="S104" s="264"/>
      <c r="T104" s="26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6" t="s">
        <v>193</v>
      </c>
      <c r="AU104" s="266" t="s">
        <v>82</v>
      </c>
      <c r="AV104" s="15" t="s">
        <v>187</v>
      </c>
      <c r="AW104" s="15" t="s">
        <v>33</v>
      </c>
      <c r="AX104" s="15" t="s">
        <v>80</v>
      </c>
      <c r="AY104" s="266" t="s">
        <v>180</v>
      </c>
    </row>
    <row r="105" s="2" customFormat="1" ht="24.15" customHeight="1">
      <c r="A105" s="40"/>
      <c r="B105" s="41"/>
      <c r="C105" s="215" t="s">
        <v>100</v>
      </c>
      <c r="D105" s="215" t="s">
        <v>182</v>
      </c>
      <c r="E105" s="216" t="s">
        <v>355</v>
      </c>
      <c r="F105" s="217" t="s">
        <v>356</v>
      </c>
      <c r="G105" s="218" t="s">
        <v>250</v>
      </c>
      <c r="H105" s="219">
        <v>1809</v>
      </c>
      <c r="I105" s="220"/>
      <c r="J105" s="221">
        <f>ROUND(I105*H105,2)</f>
        <v>0</v>
      </c>
      <c r="K105" s="217" t="s">
        <v>186</v>
      </c>
      <c r="L105" s="46"/>
      <c r="M105" s="222" t="s">
        <v>19</v>
      </c>
      <c r="N105" s="223" t="s">
        <v>43</v>
      </c>
      <c r="O105" s="86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6" t="s">
        <v>187</v>
      </c>
      <c r="AT105" s="226" t="s">
        <v>182</v>
      </c>
      <c r="AU105" s="226" t="s">
        <v>82</v>
      </c>
      <c r="AY105" s="19" t="s">
        <v>180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9" t="s">
        <v>80</v>
      </c>
      <c r="BK105" s="227">
        <f>ROUND(I105*H105,2)</f>
        <v>0</v>
      </c>
      <c r="BL105" s="19" t="s">
        <v>187</v>
      </c>
      <c r="BM105" s="226" t="s">
        <v>8500</v>
      </c>
    </row>
    <row r="106" s="2" customFormat="1">
      <c r="A106" s="40"/>
      <c r="B106" s="41"/>
      <c r="C106" s="42"/>
      <c r="D106" s="228" t="s">
        <v>189</v>
      </c>
      <c r="E106" s="42"/>
      <c r="F106" s="229" t="s">
        <v>358</v>
      </c>
      <c r="G106" s="42"/>
      <c r="H106" s="42"/>
      <c r="I106" s="230"/>
      <c r="J106" s="42"/>
      <c r="K106" s="42"/>
      <c r="L106" s="46"/>
      <c r="M106" s="231"/>
      <c r="N106" s="232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189</v>
      </c>
      <c r="AU106" s="19" t="s">
        <v>82</v>
      </c>
    </row>
    <row r="107" s="2" customFormat="1">
      <c r="A107" s="40"/>
      <c r="B107" s="41"/>
      <c r="C107" s="42"/>
      <c r="D107" s="233" t="s">
        <v>191</v>
      </c>
      <c r="E107" s="42"/>
      <c r="F107" s="234" t="s">
        <v>359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191</v>
      </c>
      <c r="AU107" s="19" t="s">
        <v>82</v>
      </c>
    </row>
    <row r="108" s="14" customFormat="1">
      <c r="A108" s="14"/>
      <c r="B108" s="246"/>
      <c r="C108" s="247"/>
      <c r="D108" s="228" t="s">
        <v>193</v>
      </c>
      <c r="E108" s="248" t="s">
        <v>19</v>
      </c>
      <c r="F108" s="249" t="s">
        <v>360</v>
      </c>
      <c r="G108" s="247"/>
      <c r="H108" s="248" t="s">
        <v>19</v>
      </c>
      <c r="I108" s="250"/>
      <c r="J108" s="247"/>
      <c r="K108" s="247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193</v>
      </c>
      <c r="AU108" s="255" t="s">
        <v>82</v>
      </c>
      <c r="AV108" s="14" t="s">
        <v>80</v>
      </c>
      <c r="AW108" s="14" t="s">
        <v>33</v>
      </c>
      <c r="AX108" s="14" t="s">
        <v>72</v>
      </c>
      <c r="AY108" s="255" t="s">
        <v>180</v>
      </c>
    </row>
    <row r="109" s="13" customFormat="1">
      <c r="A109" s="13"/>
      <c r="B109" s="235"/>
      <c r="C109" s="236"/>
      <c r="D109" s="228" t="s">
        <v>193</v>
      </c>
      <c r="E109" s="237" t="s">
        <v>19</v>
      </c>
      <c r="F109" s="238" t="s">
        <v>8501</v>
      </c>
      <c r="G109" s="236"/>
      <c r="H109" s="239">
        <v>1038.4200000000001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193</v>
      </c>
      <c r="AU109" s="245" t="s">
        <v>82</v>
      </c>
      <c r="AV109" s="13" t="s">
        <v>82</v>
      </c>
      <c r="AW109" s="13" t="s">
        <v>33</v>
      </c>
      <c r="AX109" s="13" t="s">
        <v>72</v>
      </c>
      <c r="AY109" s="245" t="s">
        <v>180</v>
      </c>
    </row>
    <row r="110" s="14" customFormat="1">
      <c r="A110" s="14"/>
      <c r="B110" s="246"/>
      <c r="C110" s="247"/>
      <c r="D110" s="228" t="s">
        <v>193</v>
      </c>
      <c r="E110" s="248" t="s">
        <v>19</v>
      </c>
      <c r="F110" s="249" t="s">
        <v>806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193</v>
      </c>
      <c r="AU110" s="255" t="s">
        <v>82</v>
      </c>
      <c r="AV110" s="14" t="s">
        <v>80</v>
      </c>
      <c r="AW110" s="14" t="s">
        <v>33</v>
      </c>
      <c r="AX110" s="14" t="s">
        <v>72</v>
      </c>
      <c r="AY110" s="255" t="s">
        <v>180</v>
      </c>
    </row>
    <row r="111" s="13" customFormat="1">
      <c r="A111" s="13"/>
      <c r="B111" s="235"/>
      <c r="C111" s="236"/>
      <c r="D111" s="228" t="s">
        <v>193</v>
      </c>
      <c r="E111" s="237" t="s">
        <v>19</v>
      </c>
      <c r="F111" s="238" t="s">
        <v>8502</v>
      </c>
      <c r="G111" s="236"/>
      <c r="H111" s="239">
        <v>770.58000000000004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193</v>
      </c>
      <c r="AU111" s="245" t="s">
        <v>82</v>
      </c>
      <c r="AV111" s="13" t="s">
        <v>82</v>
      </c>
      <c r="AW111" s="13" t="s">
        <v>33</v>
      </c>
      <c r="AX111" s="13" t="s">
        <v>72</v>
      </c>
      <c r="AY111" s="245" t="s">
        <v>180</v>
      </c>
    </row>
    <row r="112" s="15" customFormat="1">
      <c r="A112" s="15"/>
      <c r="B112" s="256"/>
      <c r="C112" s="257"/>
      <c r="D112" s="228" t="s">
        <v>193</v>
      </c>
      <c r="E112" s="258" t="s">
        <v>19</v>
      </c>
      <c r="F112" s="259" t="s">
        <v>353</v>
      </c>
      <c r="G112" s="257"/>
      <c r="H112" s="260">
        <v>1809</v>
      </c>
      <c r="I112" s="261"/>
      <c r="J112" s="257"/>
      <c r="K112" s="257"/>
      <c r="L112" s="262"/>
      <c r="M112" s="263"/>
      <c r="N112" s="264"/>
      <c r="O112" s="264"/>
      <c r="P112" s="264"/>
      <c r="Q112" s="264"/>
      <c r="R112" s="264"/>
      <c r="S112" s="264"/>
      <c r="T112" s="26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6" t="s">
        <v>193</v>
      </c>
      <c r="AU112" s="266" t="s">
        <v>82</v>
      </c>
      <c r="AV112" s="15" t="s">
        <v>187</v>
      </c>
      <c r="AW112" s="15" t="s">
        <v>33</v>
      </c>
      <c r="AX112" s="15" t="s">
        <v>80</v>
      </c>
      <c r="AY112" s="266" t="s">
        <v>180</v>
      </c>
    </row>
    <row r="113" s="2" customFormat="1" ht="16.5" customHeight="1">
      <c r="A113" s="40"/>
      <c r="B113" s="41"/>
      <c r="C113" s="215" t="s">
        <v>187</v>
      </c>
      <c r="D113" s="215" t="s">
        <v>182</v>
      </c>
      <c r="E113" s="216" t="s">
        <v>365</v>
      </c>
      <c r="F113" s="217" t="s">
        <v>366</v>
      </c>
      <c r="G113" s="218" t="s">
        <v>367</v>
      </c>
      <c r="H113" s="219">
        <v>103.842</v>
      </c>
      <c r="I113" s="220"/>
      <c r="J113" s="221">
        <f>ROUND(I113*H113,2)</f>
        <v>0</v>
      </c>
      <c r="K113" s="217" t="s">
        <v>19</v>
      </c>
      <c r="L113" s="46"/>
      <c r="M113" s="222" t="s">
        <v>19</v>
      </c>
      <c r="N113" s="223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187</v>
      </c>
      <c r="AT113" s="226" t="s">
        <v>182</v>
      </c>
      <c r="AU113" s="226" t="s">
        <v>82</v>
      </c>
      <c r="AY113" s="19" t="s">
        <v>180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187</v>
      </c>
      <c r="BM113" s="226" t="s">
        <v>8503</v>
      </c>
    </row>
    <row r="114" s="2" customFormat="1">
      <c r="A114" s="40"/>
      <c r="B114" s="41"/>
      <c r="C114" s="42"/>
      <c r="D114" s="228" t="s">
        <v>189</v>
      </c>
      <c r="E114" s="42"/>
      <c r="F114" s="229" t="s">
        <v>366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189</v>
      </c>
      <c r="AU114" s="19" t="s">
        <v>82</v>
      </c>
    </row>
    <row r="115" s="13" customFormat="1">
      <c r="A115" s="13"/>
      <c r="B115" s="235"/>
      <c r="C115" s="236"/>
      <c r="D115" s="228" t="s">
        <v>193</v>
      </c>
      <c r="E115" s="237" t="s">
        <v>19</v>
      </c>
      <c r="F115" s="238" t="s">
        <v>8504</v>
      </c>
      <c r="G115" s="236"/>
      <c r="H115" s="239">
        <v>103.842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193</v>
      </c>
      <c r="AU115" s="245" t="s">
        <v>82</v>
      </c>
      <c r="AV115" s="13" t="s">
        <v>82</v>
      </c>
      <c r="AW115" s="13" t="s">
        <v>33</v>
      </c>
      <c r="AX115" s="13" t="s">
        <v>80</v>
      </c>
      <c r="AY115" s="245" t="s">
        <v>180</v>
      </c>
    </row>
    <row r="116" s="2" customFormat="1" ht="16.5" customHeight="1">
      <c r="A116" s="40"/>
      <c r="B116" s="41"/>
      <c r="C116" s="215" t="s">
        <v>211</v>
      </c>
      <c r="D116" s="215" t="s">
        <v>182</v>
      </c>
      <c r="E116" s="216" t="s">
        <v>843</v>
      </c>
      <c r="F116" s="217" t="s">
        <v>844</v>
      </c>
      <c r="G116" s="218" t="s">
        <v>250</v>
      </c>
      <c r="H116" s="219">
        <v>38.600000000000001</v>
      </c>
      <c r="I116" s="220"/>
      <c r="J116" s="221">
        <f>ROUND(I116*H116,2)</f>
        <v>0</v>
      </c>
      <c r="K116" s="217" t="s">
        <v>186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187</v>
      </c>
      <c r="AT116" s="226" t="s">
        <v>182</v>
      </c>
      <c r="AU116" s="226" t="s">
        <v>82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187</v>
      </c>
      <c r="BM116" s="226" t="s">
        <v>8505</v>
      </c>
    </row>
    <row r="117" s="2" customFormat="1">
      <c r="A117" s="40"/>
      <c r="B117" s="41"/>
      <c r="C117" s="42"/>
      <c r="D117" s="228" t="s">
        <v>189</v>
      </c>
      <c r="E117" s="42"/>
      <c r="F117" s="229" t="s">
        <v>846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189</v>
      </c>
      <c r="AU117" s="19" t="s">
        <v>82</v>
      </c>
    </row>
    <row r="118" s="2" customFormat="1">
      <c r="A118" s="40"/>
      <c r="B118" s="41"/>
      <c r="C118" s="42"/>
      <c r="D118" s="233" t="s">
        <v>191</v>
      </c>
      <c r="E118" s="42"/>
      <c r="F118" s="234" t="s">
        <v>847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191</v>
      </c>
      <c r="AU118" s="19" t="s">
        <v>82</v>
      </c>
    </row>
    <row r="119" s="2" customFormat="1" ht="16.5" customHeight="1">
      <c r="A119" s="40"/>
      <c r="B119" s="41"/>
      <c r="C119" s="215" t="s">
        <v>217</v>
      </c>
      <c r="D119" s="215" t="s">
        <v>182</v>
      </c>
      <c r="E119" s="216" t="s">
        <v>371</v>
      </c>
      <c r="F119" s="217" t="s">
        <v>372</v>
      </c>
      <c r="G119" s="218" t="s">
        <v>250</v>
      </c>
      <c r="H119" s="219">
        <v>38.529000000000003</v>
      </c>
      <c r="I119" s="220"/>
      <c r="J119" s="221">
        <f>ROUND(I119*H119,2)</f>
        <v>0</v>
      </c>
      <c r="K119" s="217" t="s">
        <v>186</v>
      </c>
      <c r="L119" s="46"/>
      <c r="M119" s="222" t="s">
        <v>19</v>
      </c>
      <c r="N119" s="223" t="s">
        <v>43</v>
      </c>
      <c r="O119" s="86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6" t="s">
        <v>187</v>
      </c>
      <c r="AT119" s="226" t="s">
        <v>182</v>
      </c>
      <c r="AU119" s="226" t="s">
        <v>82</v>
      </c>
      <c r="AY119" s="19" t="s">
        <v>180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19" t="s">
        <v>80</v>
      </c>
      <c r="BK119" s="227">
        <f>ROUND(I119*H119,2)</f>
        <v>0</v>
      </c>
      <c r="BL119" s="19" t="s">
        <v>187</v>
      </c>
      <c r="BM119" s="226" t="s">
        <v>8506</v>
      </c>
    </row>
    <row r="120" s="2" customFormat="1">
      <c r="A120" s="40"/>
      <c r="B120" s="41"/>
      <c r="C120" s="42"/>
      <c r="D120" s="228" t="s">
        <v>189</v>
      </c>
      <c r="E120" s="42"/>
      <c r="F120" s="229" t="s">
        <v>374</v>
      </c>
      <c r="G120" s="42"/>
      <c r="H120" s="42"/>
      <c r="I120" s="230"/>
      <c r="J120" s="42"/>
      <c r="K120" s="42"/>
      <c r="L120" s="46"/>
      <c r="M120" s="231"/>
      <c r="N120" s="232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189</v>
      </c>
      <c r="AU120" s="19" t="s">
        <v>82</v>
      </c>
    </row>
    <row r="121" s="2" customFormat="1">
      <c r="A121" s="40"/>
      <c r="B121" s="41"/>
      <c r="C121" s="42"/>
      <c r="D121" s="233" t="s">
        <v>191</v>
      </c>
      <c r="E121" s="42"/>
      <c r="F121" s="234" t="s">
        <v>375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191</v>
      </c>
      <c r="AU121" s="19" t="s">
        <v>82</v>
      </c>
    </row>
    <row r="122" s="14" customFormat="1">
      <c r="A122" s="14"/>
      <c r="B122" s="246"/>
      <c r="C122" s="247"/>
      <c r="D122" s="228" t="s">
        <v>193</v>
      </c>
      <c r="E122" s="248" t="s">
        <v>19</v>
      </c>
      <c r="F122" s="249" t="s">
        <v>8507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193</v>
      </c>
      <c r="AU122" s="255" t="s">
        <v>82</v>
      </c>
      <c r="AV122" s="14" t="s">
        <v>80</v>
      </c>
      <c r="AW122" s="14" t="s">
        <v>33</v>
      </c>
      <c r="AX122" s="14" t="s">
        <v>72</v>
      </c>
      <c r="AY122" s="255" t="s">
        <v>180</v>
      </c>
    </row>
    <row r="123" s="13" customFormat="1">
      <c r="A123" s="13"/>
      <c r="B123" s="235"/>
      <c r="C123" s="236"/>
      <c r="D123" s="228" t="s">
        <v>193</v>
      </c>
      <c r="E123" s="237" t="s">
        <v>19</v>
      </c>
      <c r="F123" s="238" t="s">
        <v>8508</v>
      </c>
      <c r="G123" s="236"/>
      <c r="H123" s="239">
        <v>90.450000000000003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193</v>
      </c>
      <c r="AU123" s="245" t="s">
        <v>82</v>
      </c>
      <c r="AV123" s="13" t="s">
        <v>82</v>
      </c>
      <c r="AW123" s="13" t="s">
        <v>33</v>
      </c>
      <c r="AX123" s="13" t="s">
        <v>72</v>
      </c>
      <c r="AY123" s="245" t="s">
        <v>180</v>
      </c>
    </row>
    <row r="124" s="14" customFormat="1">
      <c r="A124" s="14"/>
      <c r="B124" s="246"/>
      <c r="C124" s="247"/>
      <c r="D124" s="228" t="s">
        <v>193</v>
      </c>
      <c r="E124" s="248" t="s">
        <v>19</v>
      </c>
      <c r="F124" s="249" t="s">
        <v>8509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193</v>
      </c>
      <c r="AU124" s="255" t="s">
        <v>82</v>
      </c>
      <c r="AV124" s="14" t="s">
        <v>80</v>
      </c>
      <c r="AW124" s="14" t="s">
        <v>33</v>
      </c>
      <c r="AX124" s="14" t="s">
        <v>72</v>
      </c>
      <c r="AY124" s="255" t="s">
        <v>180</v>
      </c>
    </row>
    <row r="125" s="13" customFormat="1">
      <c r="A125" s="13"/>
      <c r="B125" s="235"/>
      <c r="C125" s="236"/>
      <c r="D125" s="228" t="s">
        <v>193</v>
      </c>
      <c r="E125" s="237" t="s">
        <v>19</v>
      </c>
      <c r="F125" s="238" t="s">
        <v>8510</v>
      </c>
      <c r="G125" s="236"/>
      <c r="H125" s="239">
        <v>-4.9000000000000004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193</v>
      </c>
      <c r="AU125" s="245" t="s">
        <v>82</v>
      </c>
      <c r="AV125" s="13" t="s">
        <v>82</v>
      </c>
      <c r="AW125" s="13" t="s">
        <v>33</v>
      </c>
      <c r="AX125" s="13" t="s">
        <v>72</v>
      </c>
      <c r="AY125" s="245" t="s">
        <v>180</v>
      </c>
    </row>
    <row r="126" s="14" customFormat="1">
      <c r="A126" s="14"/>
      <c r="B126" s="246"/>
      <c r="C126" s="247"/>
      <c r="D126" s="228" t="s">
        <v>193</v>
      </c>
      <c r="E126" s="248" t="s">
        <v>19</v>
      </c>
      <c r="F126" s="249" t="s">
        <v>8511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193</v>
      </c>
      <c r="AU126" s="255" t="s">
        <v>82</v>
      </c>
      <c r="AV126" s="14" t="s">
        <v>80</v>
      </c>
      <c r="AW126" s="14" t="s">
        <v>33</v>
      </c>
      <c r="AX126" s="14" t="s">
        <v>72</v>
      </c>
      <c r="AY126" s="255" t="s">
        <v>180</v>
      </c>
    </row>
    <row r="127" s="13" customFormat="1">
      <c r="A127" s="13"/>
      <c r="B127" s="235"/>
      <c r="C127" s="236"/>
      <c r="D127" s="228" t="s">
        <v>193</v>
      </c>
      <c r="E127" s="237" t="s">
        <v>19</v>
      </c>
      <c r="F127" s="238" t="s">
        <v>8512</v>
      </c>
      <c r="G127" s="236"/>
      <c r="H127" s="239">
        <v>-47.021000000000001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193</v>
      </c>
      <c r="AU127" s="245" t="s">
        <v>82</v>
      </c>
      <c r="AV127" s="13" t="s">
        <v>82</v>
      </c>
      <c r="AW127" s="13" t="s">
        <v>33</v>
      </c>
      <c r="AX127" s="13" t="s">
        <v>72</v>
      </c>
      <c r="AY127" s="245" t="s">
        <v>180</v>
      </c>
    </row>
    <row r="128" s="15" customFormat="1">
      <c r="A128" s="15"/>
      <c r="B128" s="256"/>
      <c r="C128" s="257"/>
      <c r="D128" s="228" t="s">
        <v>193</v>
      </c>
      <c r="E128" s="258" t="s">
        <v>19</v>
      </c>
      <c r="F128" s="259" t="s">
        <v>353</v>
      </c>
      <c r="G128" s="257"/>
      <c r="H128" s="260">
        <v>38.529000000000003</v>
      </c>
      <c r="I128" s="261"/>
      <c r="J128" s="257"/>
      <c r="K128" s="257"/>
      <c r="L128" s="262"/>
      <c r="M128" s="263"/>
      <c r="N128" s="264"/>
      <c r="O128" s="264"/>
      <c r="P128" s="264"/>
      <c r="Q128" s="264"/>
      <c r="R128" s="264"/>
      <c r="S128" s="264"/>
      <c r="T128" s="26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6" t="s">
        <v>193</v>
      </c>
      <c r="AU128" s="266" t="s">
        <v>82</v>
      </c>
      <c r="AV128" s="15" t="s">
        <v>187</v>
      </c>
      <c r="AW128" s="15" t="s">
        <v>33</v>
      </c>
      <c r="AX128" s="15" t="s">
        <v>80</v>
      </c>
      <c r="AY128" s="266" t="s">
        <v>180</v>
      </c>
    </row>
    <row r="129" s="12" customFormat="1" ht="22.8" customHeight="1">
      <c r="A129" s="12"/>
      <c r="B129" s="199"/>
      <c r="C129" s="200"/>
      <c r="D129" s="201" t="s">
        <v>71</v>
      </c>
      <c r="E129" s="213" t="s">
        <v>82</v>
      </c>
      <c r="F129" s="213" t="s">
        <v>881</v>
      </c>
      <c r="G129" s="200"/>
      <c r="H129" s="200"/>
      <c r="I129" s="203"/>
      <c r="J129" s="214">
        <f>BK129</f>
        <v>0</v>
      </c>
      <c r="K129" s="200"/>
      <c r="L129" s="205"/>
      <c r="M129" s="206"/>
      <c r="N129" s="207"/>
      <c r="O129" s="207"/>
      <c r="P129" s="208">
        <f>SUM(P130:P133)</f>
        <v>0</v>
      </c>
      <c r="Q129" s="207"/>
      <c r="R129" s="208">
        <f>SUM(R130:R133)</f>
        <v>10.584000000000001</v>
      </c>
      <c r="S129" s="207"/>
      <c r="T129" s="209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80</v>
      </c>
      <c r="AT129" s="211" t="s">
        <v>71</v>
      </c>
      <c r="AU129" s="211" t="s">
        <v>80</v>
      </c>
      <c r="AY129" s="210" t="s">
        <v>180</v>
      </c>
      <c r="BK129" s="212">
        <f>SUM(BK130:BK133)</f>
        <v>0</v>
      </c>
    </row>
    <row r="130" s="2" customFormat="1" ht="16.5" customHeight="1">
      <c r="A130" s="40"/>
      <c r="B130" s="41"/>
      <c r="C130" s="215" t="s">
        <v>224</v>
      </c>
      <c r="D130" s="215" t="s">
        <v>182</v>
      </c>
      <c r="E130" s="216" t="s">
        <v>8513</v>
      </c>
      <c r="F130" s="217" t="s">
        <v>8514</v>
      </c>
      <c r="G130" s="218" t="s">
        <v>250</v>
      </c>
      <c r="H130" s="219">
        <v>4.9000000000000004</v>
      </c>
      <c r="I130" s="220"/>
      <c r="J130" s="221">
        <f>ROUND(I130*H130,2)</f>
        <v>0</v>
      </c>
      <c r="K130" s="217" t="s">
        <v>186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2.1600000000000001</v>
      </c>
      <c r="R130" s="224">
        <f>Q130*H130</f>
        <v>10.584000000000001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187</v>
      </c>
      <c r="AT130" s="226" t="s">
        <v>182</v>
      </c>
      <c r="AU130" s="226" t="s">
        <v>82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187</v>
      </c>
      <c r="BM130" s="226" t="s">
        <v>8515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8516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82</v>
      </c>
    </row>
    <row r="132" s="2" customFormat="1">
      <c r="A132" s="40"/>
      <c r="B132" s="41"/>
      <c r="C132" s="42"/>
      <c r="D132" s="233" t="s">
        <v>191</v>
      </c>
      <c r="E132" s="42"/>
      <c r="F132" s="234" t="s">
        <v>8517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191</v>
      </c>
      <c r="AU132" s="19" t="s">
        <v>82</v>
      </c>
    </row>
    <row r="133" s="13" customFormat="1">
      <c r="A133" s="13"/>
      <c r="B133" s="235"/>
      <c r="C133" s="236"/>
      <c r="D133" s="228" t="s">
        <v>193</v>
      </c>
      <c r="E133" s="237" t="s">
        <v>19</v>
      </c>
      <c r="F133" s="238" t="s">
        <v>8518</v>
      </c>
      <c r="G133" s="236"/>
      <c r="H133" s="239">
        <v>4.9000000000000004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193</v>
      </c>
      <c r="AU133" s="245" t="s">
        <v>82</v>
      </c>
      <c r="AV133" s="13" t="s">
        <v>82</v>
      </c>
      <c r="AW133" s="13" t="s">
        <v>33</v>
      </c>
      <c r="AX133" s="13" t="s">
        <v>80</v>
      </c>
      <c r="AY133" s="245" t="s">
        <v>180</v>
      </c>
    </row>
    <row r="134" s="12" customFormat="1" ht="22.8" customHeight="1">
      <c r="A134" s="12"/>
      <c r="B134" s="199"/>
      <c r="C134" s="200"/>
      <c r="D134" s="201" t="s">
        <v>71</v>
      </c>
      <c r="E134" s="213" t="s">
        <v>100</v>
      </c>
      <c r="F134" s="213" t="s">
        <v>1211</v>
      </c>
      <c r="G134" s="200"/>
      <c r="H134" s="200"/>
      <c r="I134" s="203"/>
      <c r="J134" s="214">
        <f>BK134</f>
        <v>0</v>
      </c>
      <c r="K134" s="200"/>
      <c r="L134" s="205"/>
      <c r="M134" s="206"/>
      <c r="N134" s="207"/>
      <c r="O134" s="207"/>
      <c r="P134" s="208">
        <f>SUM(P135:P144)</f>
        <v>0</v>
      </c>
      <c r="Q134" s="207"/>
      <c r="R134" s="208">
        <f>SUM(R135:R144)</f>
        <v>30.756509999999995</v>
      </c>
      <c r="S134" s="207"/>
      <c r="T134" s="209">
        <f>SUM(T135:T144)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0" t="s">
        <v>80</v>
      </c>
      <c r="AT134" s="211" t="s">
        <v>71</v>
      </c>
      <c r="AU134" s="211" t="s">
        <v>80</v>
      </c>
      <c r="AY134" s="210" t="s">
        <v>180</v>
      </c>
      <c r="BK134" s="212">
        <f>SUM(BK135:BK144)</f>
        <v>0</v>
      </c>
    </row>
    <row r="135" s="2" customFormat="1" ht="24.15" customHeight="1">
      <c r="A135" s="40"/>
      <c r="B135" s="41"/>
      <c r="C135" s="215" t="s">
        <v>232</v>
      </c>
      <c r="D135" s="215" t="s">
        <v>182</v>
      </c>
      <c r="E135" s="216" t="s">
        <v>8519</v>
      </c>
      <c r="F135" s="217" t="s">
        <v>8520</v>
      </c>
      <c r="G135" s="218" t="s">
        <v>197</v>
      </c>
      <c r="H135" s="219">
        <v>1</v>
      </c>
      <c r="I135" s="220"/>
      <c r="J135" s="221">
        <f>ROUND(I135*H135,2)</f>
        <v>0</v>
      </c>
      <c r="K135" s="217" t="s">
        <v>186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0.026509999999999999</v>
      </c>
      <c r="R135" s="224">
        <f>Q135*H135</f>
        <v>0.026509999999999999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187</v>
      </c>
      <c r="AT135" s="226" t="s">
        <v>182</v>
      </c>
      <c r="AU135" s="226" t="s">
        <v>82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187</v>
      </c>
      <c r="BM135" s="226" t="s">
        <v>8521</v>
      </c>
    </row>
    <row r="136" s="2" customFormat="1">
      <c r="A136" s="40"/>
      <c r="B136" s="41"/>
      <c r="C136" s="42"/>
      <c r="D136" s="228" t="s">
        <v>189</v>
      </c>
      <c r="E136" s="42"/>
      <c r="F136" s="229" t="s">
        <v>8522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189</v>
      </c>
      <c r="AU136" s="19" t="s">
        <v>82</v>
      </c>
    </row>
    <row r="137" s="2" customFormat="1">
      <c r="A137" s="40"/>
      <c r="B137" s="41"/>
      <c r="C137" s="42"/>
      <c r="D137" s="233" t="s">
        <v>191</v>
      </c>
      <c r="E137" s="42"/>
      <c r="F137" s="234" t="s">
        <v>8523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191</v>
      </c>
      <c r="AU137" s="19" t="s">
        <v>82</v>
      </c>
    </row>
    <row r="138" s="2" customFormat="1" ht="16.5" customHeight="1">
      <c r="A138" s="40"/>
      <c r="B138" s="41"/>
      <c r="C138" s="282" t="s">
        <v>240</v>
      </c>
      <c r="D138" s="282" t="s">
        <v>754</v>
      </c>
      <c r="E138" s="283" t="s">
        <v>8524</v>
      </c>
      <c r="F138" s="284" t="s">
        <v>8525</v>
      </c>
      <c r="G138" s="285" t="s">
        <v>387</v>
      </c>
      <c r="H138" s="286">
        <v>1</v>
      </c>
      <c r="I138" s="287"/>
      <c r="J138" s="288">
        <f>ROUND(I138*H138,2)</f>
        <v>0</v>
      </c>
      <c r="K138" s="284" t="s">
        <v>19</v>
      </c>
      <c r="L138" s="289"/>
      <c r="M138" s="290" t="s">
        <v>19</v>
      </c>
      <c r="N138" s="291" t="s">
        <v>43</v>
      </c>
      <c r="O138" s="86"/>
      <c r="P138" s="224">
        <f>O138*H138</f>
        <v>0</v>
      </c>
      <c r="Q138" s="224">
        <v>20.609999999999999</v>
      </c>
      <c r="R138" s="224">
        <f>Q138*H138</f>
        <v>20.609999999999999</v>
      </c>
      <c r="S138" s="224">
        <v>0</v>
      </c>
      <c r="T138" s="225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232</v>
      </c>
      <c r="AT138" s="226" t="s">
        <v>754</v>
      </c>
      <c r="AU138" s="226" t="s">
        <v>82</v>
      </c>
      <c r="AY138" s="19" t="s">
        <v>180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187</v>
      </c>
      <c r="BM138" s="226" t="s">
        <v>8526</v>
      </c>
    </row>
    <row r="139" s="2" customFormat="1">
      <c r="A139" s="40"/>
      <c r="B139" s="41"/>
      <c r="C139" s="42"/>
      <c r="D139" s="228" t="s">
        <v>189</v>
      </c>
      <c r="E139" s="42"/>
      <c r="F139" s="229" t="s">
        <v>8527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189</v>
      </c>
      <c r="AU139" s="19" t="s">
        <v>82</v>
      </c>
    </row>
    <row r="140" s="2" customFormat="1" ht="16.5" customHeight="1">
      <c r="A140" s="40"/>
      <c r="B140" s="41"/>
      <c r="C140" s="215" t="s">
        <v>247</v>
      </c>
      <c r="D140" s="215" t="s">
        <v>182</v>
      </c>
      <c r="E140" s="216" t="s">
        <v>8528</v>
      </c>
      <c r="F140" s="217" t="s">
        <v>8529</v>
      </c>
      <c r="G140" s="218" t="s">
        <v>197</v>
      </c>
      <c r="H140" s="219">
        <v>1</v>
      </c>
      <c r="I140" s="220"/>
      <c r="J140" s="221">
        <f>ROUND(I140*H140,2)</f>
        <v>0</v>
      </c>
      <c r="K140" s="217" t="s">
        <v>186</v>
      </c>
      <c r="L140" s="46"/>
      <c r="M140" s="222" t="s">
        <v>19</v>
      </c>
      <c r="N140" s="223" t="s">
        <v>43</v>
      </c>
      <c r="O140" s="86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6" t="s">
        <v>187</v>
      </c>
      <c r="AT140" s="226" t="s">
        <v>182</v>
      </c>
      <c r="AU140" s="226" t="s">
        <v>82</v>
      </c>
      <c r="AY140" s="19" t="s">
        <v>180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9" t="s">
        <v>80</v>
      </c>
      <c r="BK140" s="227">
        <f>ROUND(I140*H140,2)</f>
        <v>0</v>
      </c>
      <c r="BL140" s="19" t="s">
        <v>187</v>
      </c>
      <c r="BM140" s="226" t="s">
        <v>8530</v>
      </c>
    </row>
    <row r="141" s="2" customFormat="1">
      <c r="A141" s="40"/>
      <c r="B141" s="41"/>
      <c r="C141" s="42"/>
      <c r="D141" s="228" t="s">
        <v>189</v>
      </c>
      <c r="E141" s="42"/>
      <c r="F141" s="229" t="s">
        <v>8531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189</v>
      </c>
      <c r="AU141" s="19" t="s">
        <v>82</v>
      </c>
    </row>
    <row r="142" s="2" customFormat="1">
      <c r="A142" s="40"/>
      <c r="B142" s="41"/>
      <c r="C142" s="42"/>
      <c r="D142" s="233" t="s">
        <v>191</v>
      </c>
      <c r="E142" s="42"/>
      <c r="F142" s="234" t="s">
        <v>8532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191</v>
      </c>
      <c r="AU142" s="19" t="s">
        <v>82</v>
      </c>
    </row>
    <row r="143" s="2" customFormat="1" ht="16.5" customHeight="1">
      <c r="A143" s="40"/>
      <c r="B143" s="41"/>
      <c r="C143" s="282" t="s">
        <v>257</v>
      </c>
      <c r="D143" s="282" t="s">
        <v>754</v>
      </c>
      <c r="E143" s="283" t="s">
        <v>8533</v>
      </c>
      <c r="F143" s="284" t="s">
        <v>8534</v>
      </c>
      <c r="G143" s="285" t="s">
        <v>387</v>
      </c>
      <c r="H143" s="286">
        <v>1</v>
      </c>
      <c r="I143" s="287"/>
      <c r="J143" s="288">
        <f>ROUND(I143*H143,2)</f>
        <v>0</v>
      </c>
      <c r="K143" s="284" t="s">
        <v>19</v>
      </c>
      <c r="L143" s="289"/>
      <c r="M143" s="290" t="s">
        <v>19</v>
      </c>
      <c r="N143" s="291" t="s">
        <v>43</v>
      </c>
      <c r="O143" s="86"/>
      <c r="P143" s="224">
        <f>O143*H143</f>
        <v>0</v>
      </c>
      <c r="Q143" s="224">
        <v>10.119999999999999</v>
      </c>
      <c r="R143" s="224">
        <f>Q143*H143</f>
        <v>10.119999999999999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232</v>
      </c>
      <c r="AT143" s="226" t="s">
        <v>754</v>
      </c>
      <c r="AU143" s="226" t="s">
        <v>82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187</v>
      </c>
      <c r="BM143" s="226" t="s">
        <v>8535</v>
      </c>
    </row>
    <row r="144" s="2" customFormat="1">
      <c r="A144" s="40"/>
      <c r="B144" s="41"/>
      <c r="C144" s="42"/>
      <c r="D144" s="228" t="s">
        <v>189</v>
      </c>
      <c r="E144" s="42"/>
      <c r="F144" s="229" t="s">
        <v>8534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189</v>
      </c>
      <c r="AU144" s="19" t="s">
        <v>82</v>
      </c>
    </row>
    <row r="145" s="12" customFormat="1" ht="22.8" customHeight="1">
      <c r="A145" s="12"/>
      <c r="B145" s="199"/>
      <c r="C145" s="200"/>
      <c r="D145" s="201" t="s">
        <v>71</v>
      </c>
      <c r="E145" s="213" t="s">
        <v>581</v>
      </c>
      <c r="F145" s="213" t="s">
        <v>582</v>
      </c>
      <c r="G145" s="200"/>
      <c r="H145" s="200"/>
      <c r="I145" s="203"/>
      <c r="J145" s="214">
        <f>BK145</f>
        <v>0</v>
      </c>
      <c r="K145" s="200"/>
      <c r="L145" s="205"/>
      <c r="M145" s="206"/>
      <c r="N145" s="207"/>
      <c r="O145" s="207"/>
      <c r="P145" s="208">
        <f>SUM(P146:P148)</f>
        <v>0</v>
      </c>
      <c r="Q145" s="207"/>
      <c r="R145" s="208">
        <f>SUM(R146:R148)</f>
        <v>0</v>
      </c>
      <c r="S145" s="207"/>
      <c r="T145" s="209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0" t="s">
        <v>80</v>
      </c>
      <c r="AT145" s="211" t="s">
        <v>71</v>
      </c>
      <c r="AU145" s="211" t="s">
        <v>80</v>
      </c>
      <c r="AY145" s="210" t="s">
        <v>180</v>
      </c>
      <c r="BK145" s="212">
        <f>SUM(BK146:BK148)</f>
        <v>0</v>
      </c>
    </row>
    <row r="146" s="2" customFormat="1" ht="16.5" customHeight="1">
      <c r="A146" s="40"/>
      <c r="B146" s="41"/>
      <c r="C146" s="215" t="s">
        <v>263</v>
      </c>
      <c r="D146" s="215" t="s">
        <v>182</v>
      </c>
      <c r="E146" s="216" t="s">
        <v>3159</v>
      </c>
      <c r="F146" s="217" t="s">
        <v>3160</v>
      </c>
      <c r="G146" s="218" t="s">
        <v>367</v>
      </c>
      <c r="H146" s="219">
        <v>41.341000000000001</v>
      </c>
      <c r="I146" s="220"/>
      <c r="J146" s="221">
        <f>ROUND(I146*H146,2)</f>
        <v>0</v>
      </c>
      <c r="K146" s="217" t="s">
        <v>186</v>
      </c>
      <c r="L146" s="46"/>
      <c r="M146" s="222" t="s">
        <v>19</v>
      </c>
      <c r="N146" s="223" t="s">
        <v>43</v>
      </c>
      <c r="O146" s="86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6" t="s">
        <v>187</v>
      </c>
      <c r="AT146" s="226" t="s">
        <v>182</v>
      </c>
      <c r="AU146" s="226" t="s">
        <v>82</v>
      </c>
      <c r="AY146" s="19" t="s">
        <v>180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19" t="s">
        <v>80</v>
      </c>
      <c r="BK146" s="227">
        <f>ROUND(I146*H146,2)</f>
        <v>0</v>
      </c>
      <c r="BL146" s="19" t="s">
        <v>187</v>
      </c>
      <c r="BM146" s="226" t="s">
        <v>8536</v>
      </c>
    </row>
    <row r="147" s="2" customFormat="1">
      <c r="A147" s="40"/>
      <c r="B147" s="41"/>
      <c r="C147" s="42"/>
      <c r="D147" s="228" t="s">
        <v>189</v>
      </c>
      <c r="E147" s="42"/>
      <c r="F147" s="229" t="s">
        <v>3162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189</v>
      </c>
      <c r="AU147" s="19" t="s">
        <v>82</v>
      </c>
    </row>
    <row r="148" s="2" customFormat="1">
      <c r="A148" s="40"/>
      <c r="B148" s="41"/>
      <c r="C148" s="42"/>
      <c r="D148" s="233" t="s">
        <v>191</v>
      </c>
      <c r="E148" s="42"/>
      <c r="F148" s="234" t="s">
        <v>3163</v>
      </c>
      <c r="G148" s="42"/>
      <c r="H148" s="42"/>
      <c r="I148" s="230"/>
      <c r="J148" s="42"/>
      <c r="K148" s="42"/>
      <c r="L148" s="46"/>
      <c r="M148" s="278"/>
      <c r="N148" s="279"/>
      <c r="O148" s="280"/>
      <c r="P148" s="280"/>
      <c r="Q148" s="280"/>
      <c r="R148" s="280"/>
      <c r="S148" s="280"/>
      <c r="T148" s="281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191</v>
      </c>
      <c r="AU148" s="19" t="s">
        <v>82</v>
      </c>
    </row>
    <row r="149" s="2" customFormat="1" ht="6.96" customHeight="1">
      <c r="A149" s="40"/>
      <c r="B149" s="61"/>
      <c r="C149" s="62"/>
      <c r="D149" s="62"/>
      <c r="E149" s="62"/>
      <c r="F149" s="62"/>
      <c r="G149" s="62"/>
      <c r="H149" s="62"/>
      <c r="I149" s="62"/>
      <c r="J149" s="62"/>
      <c r="K149" s="62"/>
      <c r="L149" s="46"/>
      <c r="M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</row>
  </sheetData>
  <sheetProtection sheet="1" autoFilter="0" formatColumns="0" formatRows="0" objects="1" scenarios="1" spinCount="100000" saltValue="2Y0NaMCSllV/IDBaxQgEFb2TQQQh0EMaJl6/5P+sFynp6dCyi0piJxEETfAfLvYvY9GrTIGRzCQWnTMQ+cPWeg==" hashValue="1JqQl3s6trv1RaSYWuVDCBjm021GcFdcCVrS7bHywXODrvJ+QWv3B61qysyHGY/Se11umshquZWYY17b5ekwNQ==" algorithmName="SHA-512" password="CC35"/>
  <autoFilter ref="C89:K14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95" r:id="rId1" display="https://podminky.urs.cz/item/CS_URS_2023_02/131251103"/>
    <hyperlink ref="F99" r:id="rId2" display="https://podminky.urs.cz/item/CS_URS_2023_02/162751117"/>
    <hyperlink ref="F107" r:id="rId3" display="https://podminky.urs.cz/item/CS_URS_2023_02/162751119"/>
    <hyperlink ref="F118" r:id="rId4" display="https://podminky.urs.cz/item/CS_URS_2023_02/167151101"/>
    <hyperlink ref="F121" r:id="rId5" display="https://podminky.urs.cz/item/CS_URS_2023_02/174151101"/>
    <hyperlink ref="F132" r:id="rId6" display="https://podminky.urs.cz/item/CS_URS_2023_02/213311113"/>
    <hyperlink ref="F137" r:id="rId7" display="https://podminky.urs.cz/item/CS_URS_2023_02/382122123"/>
    <hyperlink ref="F142" r:id="rId8" display="https://podminky.urs.cz/item/CS_URS_2023_02/382122313"/>
    <hyperlink ref="F148" r:id="rId9" display="https://podminky.urs.cz/item/CS_URS_2023_02/9980110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8537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ROUND(J92,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ROUND((SUM(BE92:BE199)),  2)</f>
        <v>0</v>
      </c>
      <c r="G35" s="40"/>
      <c r="H35" s="40"/>
      <c r="I35" s="160">
        <v>0.20999999999999999</v>
      </c>
      <c r="J35" s="159">
        <f>ROUND(((SUM(BE92:BE199))*I35),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ROUND((SUM(BF92:BF199)),  2)</f>
        <v>0</v>
      </c>
      <c r="G36" s="40"/>
      <c r="H36" s="40"/>
      <c r="I36" s="160">
        <v>0.14999999999999999</v>
      </c>
      <c r="J36" s="159">
        <f>ROUND(((SUM(BF92:BF199))*I36),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ROUND((SUM(BG92:BG199)),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ROUND((SUM(BH92:BH199)),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ROUND((SUM(BI92:BI199)),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ROU2329 - Vrty pro TČ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J93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J94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592</v>
      </c>
      <c r="E66" s="185"/>
      <c r="F66" s="185"/>
      <c r="G66" s="185"/>
      <c r="H66" s="185"/>
      <c r="I66" s="185"/>
      <c r="J66" s="186">
        <f>J124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9" customFormat="1" ht="24.96" customHeight="1">
      <c r="A67" s="9"/>
      <c r="B67" s="177"/>
      <c r="C67" s="178"/>
      <c r="D67" s="179" t="s">
        <v>8538</v>
      </c>
      <c r="E67" s="180"/>
      <c r="F67" s="180"/>
      <c r="G67" s="180"/>
      <c r="H67" s="180"/>
      <c r="I67" s="180"/>
      <c r="J67" s="181">
        <f>J130</f>
        <v>0</v>
      </c>
      <c r="K67" s="178"/>
      <c r="L67" s="182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7"/>
      <c r="C68" s="178"/>
      <c r="D68" s="179" t="s">
        <v>8539</v>
      </c>
      <c r="E68" s="180"/>
      <c r="F68" s="180"/>
      <c r="G68" s="180"/>
      <c r="H68" s="180"/>
      <c r="I68" s="180"/>
      <c r="J68" s="181">
        <f>J147</f>
        <v>0</v>
      </c>
      <c r="K68" s="178"/>
      <c r="L68" s="18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7"/>
      <c r="C69" s="178"/>
      <c r="D69" s="179" t="s">
        <v>8540</v>
      </c>
      <c r="E69" s="180"/>
      <c r="F69" s="180"/>
      <c r="G69" s="180"/>
      <c r="H69" s="180"/>
      <c r="I69" s="180"/>
      <c r="J69" s="181">
        <f>J150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7"/>
      <c r="C70" s="178"/>
      <c r="D70" s="179" t="s">
        <v>8541</v>
      </c>
      <c r="E70" s="180"/>
      <c r="F70" s="180"/>
      <c r="G70" s="180"/>
      <c r="H70" s="180"/>
      <c r="I70" s="180"/>
      <c r="J70" s="181">
        <f>J185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165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Projekt budovy v Čechově ulici ve Šlapanicích</v>
      </c>
      <c r="F80" s="34"/>
      <c r="G80" s="34"/>
      <c r="H80" s="34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154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589</v>
      </c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590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ROU2329 - Vrty pro TČ</v>
      </c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>Šlapanice</v>
      </c>
      <c r="G86" s="42"/>
      <c r="H86" s="42"/>
      <c r="I86" s="34" t="s">
        <v>23</v>
      </c>
      <c r="J86" s="74" t="str">
        <f>IF(J14="","",J14)</f>
        <v>3. 9. 2023</v>
      </c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>Město Šlapanice</v>
      </c>
      <c r="G88" s="42"/>
      <c r="H88" s="42"/>
      <c r="I88" s="34" t="s">
        <v>31</v>
      </c>
      <c r="J88" s="38" t="str">
        <f>E23</f>
        <v>Studio Zlamal</v>
      </c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29</v>
      </c>
      <c r="D89" s="42"/>
      <c r="E89" s="42"/>
      <c r="F89" s="29" t="str">
        <f>IF(E20="","",E20)</f>
        <v>Vyplň údaj</v>
      </c>
      <c r="G89" s="42"/>
      <c r="H89" s="42"/>
      <c r="I89" s="34" t="s">
        <v>34</v>
      </c>
      <c r="J89" s="38" t="str">
        <f>E26</f>
        <v xml:space="preserve"> 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8"/>
      <c r="B91" s="189"/>
      <c r="C91" s="190" t="s">
        <v>166</v>
      </c>
      <c r="D91" s="191" t="s">
        <v>57</v>
      </c>
      <c r="E91" s="191" t="s">
        <v>53</v>
      </c>
      <c r="F91" s="191" t="s">
        <v>54</v>
      </c>
      <c r="G91" s="191" t="s">
        <v>167</v>
      </c>
      <c r="H91" s="191" t="s">
        <v>168</v>
      </c>
      <c r="I91" s="191" t="s">
        <v>169</v>
      </c>
      <c r="J91" s="191" t="s">
        <v>158</v>
      </c>
      <c r="K91" s="192" t="s">
        <v>170</v>
      </c>
      <c r="L91" s="193"/>
      <c r="M91" s="94" t="s">
        <v>19</v>
      </c>
      <c r="N91" s="95" t="s">
        <v>42</v>
      </c>
      <c r="O91" s="95" t="s">
        <v>171</v>
      </c>
      <c r="P91" s="95" t="s">
        <v>172</v>
      </c>
      <c r="Q91" s="95" t="s">
        <v>173</v>
      </c>
      <c r="R91" s="95" t="s">
        <v>174</v>
      </c>
      <c r="S91" s="95" t="s">
        <v>175</v>
      </c>
      <c r="T91" s="96" t="s">
        <v>176</v>
      </c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  <c r="AE91" s="188"/>
    </row>
    <row r="92" s="2" customFormat="1" ht="22.8" customHeight="1">
      <c r="A92" s="40"/>
      <c r="B92" s="41"/>
      <c r="C92" s="101" t="s">
        <v>177</v>
      </c>
      <c r="D92" s="42"/>
      <c r="E92" s="42"/>
      <c r="F92" s="42"/>
      <c r="G92" s="42"/>
      <c r="H92" s="42"/>
      <c r="I92" s="42"/>
      <c r="J92" s="194">
        <f>BK92</f>
        <v>0</v>
      </c>
      <c r="K92" s="42"/>
      <c r="L92" s="46"/>
      <c r="M92" s="97"/>
      <c r="N92" s="195"/>
      <c r="O92" s="98"/>
      <c r="P92" s="196">
        <f>P93+P130+P147+P150+P185</f>
        <v>0</v>
      </c>
      <c r="Q92" s="98"/>
      <c r="R92" s="196">
        <f>R93+R130+R147+R150+R185</f>
        <v>21.600000000000001</v>
      </c>
      <c r="S92" s="98"/>
      <c r="T92" s="197">
        <f>T93+T130+T147+T150+T185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71</v>
      </c>
      <c r="AU92" s="19" t="s">
        <v>159</v>
      </c>
      <c r="BK92" s="198">
        <f>BK93+BK130+BK147+BK150+BK185</f>
        <v>0</v>
      </c>
    </row>
    <row r="93" s="12" customFormat="1" ht="25.92" customHeight="1">
      <c r="A93" s="12"/>
      <c r="B93" s="199"/>
      <c r="C93" s="200"/>
      <c r="D93" s="201" t="s">
        <v>71</v>
      </c>
      <c r="E93" s="202" t="s">
        <v>178</v>
      </c>
      <c r="F93" s="202" t="s">
        <v>179</v>
      </c>
      <c r="G93" s="200"/>
      <c r="H93" s="200"/>
      <c r="I93" s="203"/>
      <c r="J93" s="204">
        <f>BK93</f>
        <v>0</v>
      </c>
      <c r="K93" s="200"/>
      <c r="L93" s="205"/>
      <c r="M93" s="206"/>
      <c r="N93" s="207"/>
      <c r="O93" s="207"/>
      <c r="P93" s="208">
        <f>P94+P124</f>
        <v>0</v>
      </c>
      <c r="Q93" s="207"/>
      <c r="R93" s="208">
        <f>R94+R124</f>
        <v>21.600000000000001</v>
      </c>
      <c r="S93" s="207"/>
      <c r="T93" s="209">
        <f>T94+T124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0" t="s">
        <v>80</v>
      </c>
      <c r="AT93" s="211" t="s">
        <v>71</v>
      </c>
      <c r="AU93" s="211" t="s">
        <v>72</v>
      </c>
      <c r="AY93" s="210" t="s">
        <v>180</v>
      </c>
      <c r="BK93" s="212">
        <f>BK94+BK124</f>
        <v>0</v>
      </c>
    </row>
    <row r="94" s="12" customFormat="1" ht="22.8" customHeight="1">
      <c r="A94" s="12"/>
      <c r="B94" s="199"/>
      <c r="C94" s="200"/>
      <c r="D94" s="201" t="s">
        <v>71</v>
      </c>
      <c r="E94" s="213" t="s">
        <v>80</v>
      </c>
      <c r="F94" s="213" t="s">
        <v>181</v>
      </c>
      <c r="G94" s="200"/>
      <c r="H94" s="200"/>
      <c r="I94" s="203"/>
      <c r="J94" s="214">
        <f>BK94</f>
        <v>0</v>
      </c>
      <c r="K94" s="200"/>
      <c r="L94" s="205"/>
      <c r="M94" s="206"/>
      <c r="N94" s="207"/>
      <c r="O94" s="207"/>
      <c r="P94" s="208">
        <f>SUM(P95:P123)</f>
        <v>0</v>
      </c>
      <c r="Q94" s="207"/>
      <c r="R94" s="208">
        <f>SUM(R95:R123)</f>
        <v>0</v>
      </c>
      <c r="S94" s="207"/>
      <c r="T94" s="209">
        <f>SUM(T95:T123)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0" t="s">
        <v>80</v>
      </c>
      <c r="AT94" s="211" t="s">
        <v>71</v>
      </c>
      <c r="AU94" s="211" t="s">
        <v>80</v>
      </c>
      <c r="AY94" s="210" t="s">
        <v>180</v>
      </c>
      <c r="BK94" s="212">
        <f>SUM(BK95:BK123)</f>
        <v>0</v>
      </c>
    </row>
    <row r="95" s="2" customFormat="1" ht="21.75" customHeight="1">
      <c r="A95" s="40"/>
      <c r="B95" s="41"/>
      <c r="C95" s="215" t="s">
        <v>80</v>
      </c>
      <c r="D95" s="215" t="s">
        <v>182</v>
      </c>
      <c r="E95" s="216" t="s">
        <v>8542</v>
      </c>
      <c r="F95" s="217" t="s">
        <v>8543</v>
      </c>
      <c r="G95" s="218" t="s">
        <v>250</v>
      </c>
      <c r="H95" s="219">
        <v>20</v>
      </c>
      <c r="I95" s="220"/>
      <c r="J95" s="221">
        <f>ROUND(I95*H95,2)</f>
        <v>0</v>
      </c>
      <c r="K95" s="217" t="s">
        <v>186</v>
      </c>
      <c r="L95" s="46"/>
      <c r="M95" s="222" t="s">
        <v>19</v>
      </c>
      <c r="N95" s="223" t="s">
        <v>43</v>
      </c>
      <c r="O95" s="86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6" t="s">
        <v>187</v>
      </c>
      <c r="AT95" s="226" t="s">
        <v>182</v>
      </c>
      <c r="AU95" s="226" t="s">
        <v>82</v>
      </c>
      <c r="AY95" s="19" t="s">
        <v>180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19" t="s">
        <v>80</v>
      </c>
      <c r="BK95" s="227">
        <f>ROUND(I95*H95,2)</f>
        <v>0</v>
      </c>
      <c r="BL95" s="19" t="s">
        <v>187</v>
      </c>
      <c r="BM95" s="226" t="s">
        <v>8544</v>
      </c>
    </row>
    <row r="96" s="2" customFormat="1">
      <c r="A96" s="40"/>
      <c r="B96" s="41"/>
      <c r="C96" s="42"/>
      <c r="D96" s="228" t="s">
        <v>189</v>
      </c>
      <c r="E96" s="42"/>
      <c r="F96" s="229" t="s">
        <v>8545</v>
      </c>
      <c r="G96" s="42"/>
      <c r="H96" s="42"/>
      <c r="I96" s="230"/>
      <c r="J96" s="42"/>
      <c r="K96" s="42"/>
      <c r="L96" s="46"/>
      <c r="M96" s="231"/>
      <c r="N96" s="232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189</v>
      </c>
      <c r="AU96" s="19" t="s">
        <v>82</v>
      </c>
    </row>
    <row r="97" s="2" customFormat="1">
      <c r="A97" s="40"/>
      <c r="B97" s="41"/>
      <c r="C97" s="42"/>
      <c r="D97" s="233" t="s">
        <v>191</v>
      </c>
      <c r="E97" s="42"/>
      <c r="F97" s="234" t="s">
        <v>8546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191</v>
      </c>
      <c r="AU97" s="19" t="s">
        <v>82</v>
      </c>
    </row>
    <row r="98" s="2" customFormat="1" ht="21.75" customHeight="1">
      <c r="A98" s="40"/>
      <c r="B98" s="41"/>
      <c r="C98" s="215" t="s">
        <v>82</v>
      </c>
      <c r="D98" s="215" t="s">
        <v>182</v>
      </c>
      <c r="E98" s="216" t="s">
        <v>697</v>
      </c>
      <c r="F98" s="217" t="s">
        <v>698</v>
      </c>
      <c r="G98" s="218" t="s">
        <v>250</v>
      </c>
      <c r="H98" s="219">
        <v>35</v>
      </c>
      <c r="I98" s="220"/>
      <c r="J98" s="221">
        <f>ROUND(I98*H98,2)</f>
        <v>0</v>
      </c>
      <c r="K98" s="217" t="s">
        <v>186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187</v>
      </c>
      <c r="AT98" s="226" t="s">
        <v>182</v>
      </c>
      <c r="AU98" s="226" t="s">
        <v>82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187</v>
      </c>
      <c r="BM98" s="226" t="s">
        <v>8547</v>
      </c>
    </row>
    <row r="99" s="2" customFormat="1">
      <c r="A99" s="40"/>
      <c r="B99" s="41"/>
      <c r="C99" s="42"/>
      <c r="D99" s="228" t="s">
        <v>189</v>
      </c>
      <c r="E99" s="42"/>
      <c r="F99" s="229" t="s">
        <v>700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82</v>
      </c>
    </row>
    <row r="100" s="2" customFormat="1">
      <c r="A100" s="40"/>
      <c r="B100" s="41"/>
      <c r="C100" s="42"/>
      <c r="D100" s="233" t="s">
        <v>191</v>
      </c>
      <c r="E100" s="42"/>
      <c r="F100" s="234" t="s">
        <v>701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191</v>
      </c>
      <c r="AU100" s="19" t="s">
        <v>82</v>
      </c>
    </row>
    <row r="101" s="2" customFormat="1" ht="21.75" customHeight="1">
      <c r="A101" s="40"/>
      <c r="B101" s="41"/>
      <c r="C101" s="215" t="s">
        <v>100</v>
      </c>
      <c r="D101" s="215" t="s">
        <v>182</v>
      </c>
      <c r="E101" s="216" t="s">
        <v>342</v>
      </c>
      <c r="F101" s="217" t="s">
        <v>343</v>
      </c>
      <c r="G101" s="218" t="s">
        <v>250</v>
      </c>
      <c r="H101" s="219">
        <v>66</v>
      </c>
      <c r="I101" s="220"/>
      <c r="J101" s="221">
        <f>ROUND(I101*H101,2)</f>
        <v>0</v>
      </c>
      <c r="K101" s="217" t="s">
        <v>186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187</v>
      </c>
      <c r="AT101" s="226" t="s">
        <v>182</v>
      </c>
      <c r="AU101" s="226" t="s">
        <v>82</v>
      </c>
      <c r="AY101" s="19" t="s">
        <v>180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187</v>
      </c>
      <c r="BM101" s="226" t="s">
        <v>8548</v>
      </c>
    </row>
    <row r="102" s="2" customFormat="1">
      <c r="A102" s="40"/>
      <c r="B102" s="41"/>
      <c r="C102" s="42"/>
      <c r="D102" s="228" t="s">
        <v>189</v>
      </c>
      <c r="E102" s="42"/>
      <c r="F102" s="229" t="s">
        <v>345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189</v>
      </c>
      <c r="AU102" s="19" t="s">
        <v>82</v>
      </c>
    </row>
    <row r="103" s="2" customFormat="1">
      <c r="A103" s="40"/>
      <c r="B103" s="41"/>
      <c r="C103" s="42"/>
      <c r="D103" s="233" t="s">
        <v>191</v>
      </c>
      <c r="E103" s="42"/>
      <c r="F103" s="234" t="s">
        <v>346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191</v>
      </c>
      <c r="AU103" s="19" t="s">
        <v>82</v>
      </c>
    </row>
    <row r="104" s="14" customFormat="1">
      <c r="A104" s="14"/>
      <c r="B104" s="246"/>
      <c r="C104" s="247"/>
      <c r="D104" s="228" t="s">
        <v>193</v>
      </c>
      <c r="E104" s="248" t="s">
        <v>19</v>
      </c>
      <c r="F104" s="249" t="s">
        <v>8549</v>
      </c>
      <c r="G104" s="247"/>
      <c r="H104" s="248" t="s">
        <v>19</v>
      </c>
      <c r="I104" s="250"/>
      <c r="J104" s="247"/>
      <c r="K104" s="247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193</v>
      </c>
      <c r="AU104" s="255" t="s">
        <v>82</v>
      </c>
      <c r="AV104" s="14" t="s">
        <v>80</v>
      </c>
      <c r="AW104" s="14" t="s">
        <v>33</v>
      </c>
      <c r="AX104" s="14" t="s">
        <v>72</v>
      </c>
      <c r="AY104" s="255" t="s">
        <v>180</v>
      </c>
    </row>
    <row r="105" s="13" customFormat="1">
      <c r="A105" s="13"/>
      <c r="B105" s="235"/>
      <c r="C105" s="236"/>
      <c r="D105" s="228" t="s">
        <v>193</v>
      </c>
      <c r="E105" s="237" t="s">
        <v>19</v>
      </c>
      <c r="F105" s="238" t="s">
        <v>8550</v>
      </c>
      <c r="G105" s="236"/>
      <c r="H105" s="239">
        <v>16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193</v>
      </c>
      <c r="AU105" s="245" t="s">
        <v>82</v>
      </c>
      <c r="AV105" s="13" t="s">
        <v>82</v>
      </c>
      <c r="AW105" s="13" t="s">
        <v>33</v>
      </c>
      <c r="AX105" s="13" t="s">
        <v>72</v>
      </c>
      <c r="AY105" s="245" t="s">
        <v>180</v>
      </c>
    </row>
    <row r="106" s="14" customFormat="1">
      <c r="A106" s="14"/>
      <c r="B106" s="246"/>
      <c r="C106" s="247"/>
      <c r="D106" s="228" t="s">
        <v>193</v>
      </c>
      <c r="E106" s="248" t="s">
        <v>19</v>
      </c>
      <c r="F106" s="249" t="s">
        <v>8551</v>
      </c>
      <c r="G106" s="247"/>
      <c r="H106" s="248" t="s">
        <v>19</v>
      </c>
      <c r="I106" s="250"/>
      <c r="J106" s="247"/>
      <c r="K106" s="247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193</v>
      </c>
      <c r="AU106" s="255" t="s">
        <v>82</v>
      </c>
      <c r="AV106" s="14" t="s">
        <v>80</v>
      </c>
      <c r="AW106" s="14" t="s">
        <v>33</v>
      </c>
      <c r="AX106" s="14" t="s">
        <v>72</v>
      </c>
      <c r="AY106" s="255" t="s">
        <v>180</v>
      </c>
    </row>
    <row r="107" s="13" customFormat="1">
      <c r="A107" s="13"/>
      <c r="B107" s="235"/>
      <c r="C107" s="236"/>
      <c r="D107" s="228" t="s">
        <v>193</v>
      </c>
      <c r="E107" s="237" t="s">
        <v>19</v>
      </c>
      <c r="F107" s="238" t="s">
        <v>564</v>
      </c>
      <c r="G107" s="236"/>
      <c r="H107" s="239">
        <v>50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193</v>
      </c>
      <c r="AU107" s="245" t="s">
        <v>82</v>
      </c>
      <c r="AV107" s="13" t="s">
        <v>82</v>
      </c>
      <c r="AW107" s="13" t="s">
        <v>33</v>
      </c>
      <c r="AX107" s="13" t="s">
        <v>72</v>
      </c>
      <c r="AY107" s="245" t="s">
        <v>180</v>
      </c>
    </row>
    <row r="108" s="15" customFormat="1">
      <c r="A108" s="15"/>
      <c r="B108" s="256"/>
      <c r="C108" s="257"/>
      <c r="D108" s="228" t="s">
        <v>193</v>
      </c>
      <c r="E108" s="258" t="s">
        <v>19</v>
      </c>
      <c r="F108" s="259" t="s">
        <v>353</v>
      </c>
      <c r="G108" s="257"/>
      <c r="H108" s="260">
        <v>66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193</v>
      </c>
      <c r="AU108" s="266" t="s">
        <v>82</v>
      </c>
      <c r="AV108" s="15" t="s">
        <v>187</v>
      </c>
      <c r="AW108" s="15" t="s">
        <v>33</v>
      </c>
      <c r="AX108" s="15" t="s">
        <v>80</v>
      </c>
      <c r="AY108" s="266" t="s">
        <v>180</v>
      </c>
    </row>
    <row r="109" s="2" customFormat="1" ht="24.15" customHeight="1">
      <c r="A109" s="40"/>
      <c r="B109" s="41"/>
      <c r="C109" s="215" t="s">
        <v>187</v>
      </c>
      <c r="D109" s="215" t="s">
        <v>182</v>
      </c>
      <c r="E109" s="216" t="s">
        <v>355</v>
      </c>
      <c r="F109" s="217" t="s">
        <v>356</v>
      </c>
      <c r="G109" s="218" t="s">
        <v>250</v>
      </c>
      <c r="H109" s="219">
        <v>1320</v>
      </c>
      <c r="I109" s="220"/>
      <c r="J109" s="221">
        <f>ROUND(I109*H109,2)</f>
        <v>0</v>
      </c>
      <c r="K109" s="217" t="s">
        <v>186</v>
      </c>
      <c r="L109" s="46"/>
      <c r="M109" s="222" t="s">
        <v>19</v>
      </c>
      <c r="N109" s="223" t="s">
        <v>43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187</v>
      </c>
      <c r="AT109" s="226" t="s">
        <v>182</v>
      </c>
      <c r="AU109" s="226" t="s">
        <v>82</v>
      </c>
      <c r="AY109" s="19" t="s">
        <v>180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187</v>
      </c>
      <c r="BM109" s="226" t="s">
        <v>8552</v>
      </c>
    </row>
    <row r="110" s="2" customFormat="1">
      <c r="A110" s="40"/>
      <c r="B110" s="41"/>
      <c r="C110" s="42"/>
      <c r="D110" s="228" t="s">
        <v>189</v>
      </c>
      <c r="E110" s="42"/>
      <c r="F110" s="229" t="s">
        <v>358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189</v>
      </c>
      <c r="AU110" s="19" t="s">
        <v>82</v>
      </c>
    </row>
    <row r="111" s="2" customFormat="1">
      <c r="A111" s="40"/>
      <c r="B111" s="41"/>
      <c r="C111" s="42"/>
      <c r="D111" s="233" t="s">
        <v>191</v>
      </c>
      <c r="E111" s="42"/>
      <c r="F111" s="234" t="s">
        <v>359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191</v>
      </c>
      <c r="AU111" s="19" t="s">
        <v>82</v>
      </c>
    </row>
    <row r="112" s="14" customFormat="1">
      <c r="A112" s="14"/>
      <c r="B112" s="246"/>
      <c r="C112" s="247"/>
      <c r="D112" s="228" t="s">
        <v>193</v>
      </c>
      <c r="E112" s="248" t="s">
        <v>19</v>
      </c>
      <c r="F112" s="249" t="s">
        <v>360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193</v>
      </c>
      <c r="AU112" s="255" t="s">
        <v>82</v>
      </c>
      <c r="AV112" s="14" t="s">
        <v>80</v>
      </c>
      <c r="AW112" s="14" t="s">
        <v>33</v>
      </c>
      <c r="AX112" s="14" t="s">
        <v>72</v>
      </c>
      <c r="AY112" s="255" t="s">
        <v>180</v>
      </c>
    </row>
    <row r="113" s="13" customFormat="1">
      <c r="A113" s="13"/>
      <c r="B113" s="235"/>
      <c r="C113" s="236"/>
      <c r="D113" s="228" t="s">
        <v>193</v>
      </c>
      <c r="E113" s="237" t="s">
        <v>19</v>
      </c>
      <c r="F113" s="238" t="s">
        <v>8553</v>
      </c>
      <c r="G113" s="236"/>
      <c r="H113" s="239">
        <v>1320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193</v>
      </c>
      <c r="AU113" s="245" t="s">
        <v>82</v>
      </c>
      <c r="AV113" s="13" t="s">
        <v>82</v>
      </c>
      <c r="AW113" s="13" t="s">
        <v>33</v>
      </c>
      <c r="AX113" s="13" t="s">
        <v>80</v>
      </c>
      <c r="AY113" s="245" t="s">
        <v>180</v>
      </c>
    </row>
    <row r="114" s="2" customFormat="1" ht="16.5" customHeight="1">
      <c r="A114" s="40"/>
      <c r="B114" s="41"/>
      <c r="C114" s="215" t="s">
        <v>211</v>
      </c>
      <c r="D114" s="215" t="s">
        <v>182</v>
      </c>
      <c r="E114" s="216" t="s">
        <v>365</v>
      </c>
      <c r="F114" s="217" t="s">
        <v>366</v>
      </c>
      <c r="G114" s="218" t="s">
        <v>367</v>
      </c>
      <c r="H114" s="219">
        <v>132</v>
      </c>
      <c r="I114" s="220"/>
      <c r="J114" s="221">
        <f>ROUND(I114*H114,2)</f>
        <v>0</v>
      </c>
      <c r="K114" s="217" t="s">
        <v>19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187</v>
      </c>
      <c r="AT114" s="226" t="s">
        <v>182</v>
      </c>
      <c r="AU114" s="226" t="s">
        <v>82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187</v>
      </c>
      <c r="BM114" s="226" t="s">
        <v>8554</v>
      </c>
    </row>
    <row r="115" s="2" customFormat="1">
      <c r="A115" s="40"/>
      <c r="B115" s="41"/>
      <c r="C115" s="42"/>
      <c r="D115" s="228" t="s">
        <v>189</v>
      </c>
      <c r="E115" s="42"/>
      <c r="F115" s="229" t="s">
        <v>366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189</v>
      </c>
      <c r="AU115" s="19" t="s">
        <v>82</v>
      </c>
    </row>
    <row r="116" s="13" customFormat="1">
      <c r="A116" s="13"/>
      <c r="B116" s="235"/>
      <c r="C116" s="236"/>
      <c r="D116" s="228" t="s">
        <v>193</v>
      </c>
      <c r="E116" s="237" t="s">
        <v>19</v>
      </c>
      <c r="F116" s="238" t="s">
        <v>8555</v>
      </c>
      <c r="G116" s="236"/>
      <c r="H116" s="239">
        <v>132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5" t="s">
        <v>193</v>
      </c>
      <c r="AU116" s="245" t="s">
        <v>82</v>
      </c>
      <c r="AV116" s="13" t="s">
        <v>82</v>
      </c>
      <c r="AW116" s="13" t="s">
        <v>33</v>
      </c>
      <c r="AX116" s="13" t="s">
        <v>80</v>
      </c>
      <c r="AY116" s="245" t="s">
        <v>180</v>
      </c>
    </row>
    <row r="117" s="2" customFormat="1" ht="16.5" customHeight="1">
      <c r="A117" s="40"/>
      <c r="B117" s="41"/>
      <c r="C117" s="215" t="s">
        <v>217</v>
      </c>
      <c r="D117" s="215" t="s">
        <v>182</v>
      </c>
      <c r="E117" s="216" t="s">
        <v>848</v>
      </c>
      <c r="F117" s="217" t="s">
        <v>849</v>
      </c>
      <c r="G117" s="218" t="s">
        <v>250</v>
      </c>
      <c r="H117" s="219">
        <v>39</v>
      </c>
      <c r="I117" s="220"/>
      <c r="J117" s="221">
        <f>ROUND(I117*H117,2)</f>
        <v>0</v>
      </c>
      <c r="K117" s="217" t="s">
        <v>186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187</v>
      </c>
      <c r="AT117" s="226" t="s">
        <v>182</v>
      </c>
      <c r="AU117" s="226" t="s">
        <v>82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187</v>
      </c>
      <c r="BM117" s="226" t="s">
        <v>8556</v>
      </c>
    </row>
    <row r="118" s="2" customFormat="1">
      <c r="A118" s="40"/>
      <c r="B118" s="41"/>
      <c r="C118" s="42"/>
      <c r="D118" s="228" t="s">
        <v>189</v>
      </c>
      <c r="E118" s="42"/>
      <c r="F118" s="229" t="s">
        <v>851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189</v>
      </c>
      <c r="AU118" s="19" t="s">
        <v>82</v>
      </c>
    </row>
    <row r="119" s="2" customFormat="1">
      <c r="A119" s="40"/>
      <c r="B119" s="41"/>
      <c r="C119" s="42"/>
      <c r="D119" s="233" t="s">
        <v>191</v>
      </c>
      <c r="E119" s="42"/>
      <c r="F119" s="234" t="s">
        <v>852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191</v>
      </c>
      <c r="AU119" s="19" t="s">
        <v>82</v>
      </c>
    </row>
    <row r="120" s="2" customFormat="1" ht="16.5" customHeight="1">
      <c r="A120" s="40"/>
      <c r="B120" s="41"/>
      <c r="C120" s="215" t="s">
        <v>224</v>
      </c>
      <c r="D120" s="215" t="s">
        <v>182</v>
      </c>
      <c r="E120" s="216" t="s">
        <v>8557</v>
      </c>
      <c r="F120" s="217" t="s">
        <v>8558</v>
      </c>
      <c r="G120" s="218" t="s">
        <v>3685</v>
      </c>
      <c r="H120" s="219">
        <v>1</v>
      </c>
      <c r="I120" s="220"/>
      <c r="J120" s="221">
        <f>ROUND(I120*H120,2)</f>
        <v>0</v>
      </c>
      <c r="K120" s="217" t="s">
        <v>19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187</v>
      </c>
      <c r="AT120" s="226" t="s">
        <v>182</v>
      </c>
      <c r="AU120" s="226" t="s">
        <v>82</v>
      </c>
      <c r="AY120" s="19" t="s">
        <v>180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187</v>
      </c>
      <c r="BM120" s="226" t="s">
        <v>8559</v>
      </c>
    </row>
    <row r="121" s="2" customFormat="1">
      <c r="A121" s="40"/>
      <c r="B121" s="41"/>
      <c r="C121" s="42"/>
      <c r="D121" s="228" t="s">
        <v>189</v>
      </c>
      <c r="E121" s="42"/>
      <c r="F121" s="229" t="s">
        <v>8558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189</v>
      </c>
      <c r="AU121" s="19" t="s">
        <v>82</v>
      </c>
    </row>
    <row r="122" s="2" customFormat="1" ht="24.15" customHeight="1">
      <c r="A122" s="40"/>
      <c r="B122" s="41"/>
      <c r="C122" s="215" t="s">
        <v>232</v>
      </c>
      <c r="D122" s="215" t="s">
        <v>182</v>
      </c>
      <c r="E122" s="216" t="s">
        <v>8560</v>
      </c>
      <c r="F122" s="217" t="s">
        <v>8561</v>
      </c>
      <c r="G122" s="218" t="s">
        <v>3685</v>
      </c>
      <c r="H122" s="219">
        <v>2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187</v>
      </c>
      <c r="AT122" s="226" t="s">
        <v>182</v>
      </c>
      <c r="AU122" s="226" t="s">
        <v>82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187</v>
      </c>
      <c r="BM122" s="226" t="s">
        <v>8562</v>
      </c>
    </row>
    <row r="123" s="2" customFormat="1">
      <c r="A123" s="40"/>
      <c r="B123" s="41"/>
      <c r="C123" s="42"/>
      <c r="D123" s="228" t="s">
        <v>189</v>
      </c>
      <c r="E123" s="42"/>
      <c r="F123" s="229" t="s">
        <v>8561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189</v>
      </c>
      <c r="AU123" s="19" t="s">
        <v>82</v>
      </c>
    </row>
    <row r="124" s="12" customFormat="1" ht="22.8" customHeight="1">
      <c r="A124" s="12"/>
      <c r="B124" s="199"/>
      <c r="C124" s="200"/>
      <c r="D124" s="201" t="s">
        <v>71</v>
      </c>
      <c r="E124" s="213" t="s">
        <v>82</v>
      </c>
      <c r="F124" s="213" t="s">
        <v>881</v>
      </c>
      <c r="G124" s="200"/>
      <c r="H124" s="200"/>
      <c r="I124" s="203"/>
      <c r="J124" s="214">
        <f>BK124</f>
        <v>0</v>
      </c>
      <c r="K124" s="200"/>
      <c r="L124" s="205"/>
      <c r="M124" s="206"/>
      <c r="N124" s="207"/>
      <c r="O124" s="207"/>
      <c r="P124" s="208">
        <f>SUM(P125:P129)</f>
        <v>0</v>
      </c>
      <c r="Q124" s="207"/>
      <c r="R124" s="208">
        <f>SUM(R125:R129)</f>
        <v>21.600000000000001</v>
      </c>
      <c r="S124" s="207"/>
      <c r="T124" s="209">
        <f>SUM(T125:T129)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0" t="s">
        <v>80</v>
      </c>
      <c r="AT124" s="211" t="s">
        <v>71</v>
      </c>
      <c r="AU124" s="211" t="s">
        <v>80</v>
      </c>
      <c r="AY124" s="210" t="s">
        <v>180</v>
      </c>
      <c r="BK124" s="212">
        <f>SUM(BK125:BK129)</f>
        <v>0</v>
      </c>
    </row>
    <row r="125" s="2" customFormat="1" ht="16.5" customHeight="1">
      <c r="A125" s="40"/>
      <c r="B125" s="41"/>
      <c r="C125" s="215" t="s">
        <v>240</v>
      </c>
      <c r="D125" s="215" t="s">
        <v>182</v>
      </c>
      <c r="E125" s="216" t="s">
        <v>8513</v>
      </c>
      <c r="F125" s="217" t="s">
        <v>8514</v>
      </c>
      <c r="G125" s="218" t="s">
        <v>250</v>
      </c>
      <c r="H125" s="219">
        <v>10</v>
      </c>
      <c r="I125" s="220"/>
      <c r="J125" s="221">
        <f>ROUND(I125*H125,2)</f>
        <v>0</v>
      </c>
      <c r="K125" s="217" t="s">
        <v>186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2.1600000000000001</v>
      </c>
      <c r="R125" s="224">
        <f>Q125*H125</f>
        <v>21.600000000000001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187</v>
      </c>
      <c r="AT125" s="226" t="s">
        <v>182</v>
      </c>
      <c r="AU125" s="226" t="s">
        <v>82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187</v>
      </c>
      <c r="BM125" s="226" t="s">
        <v>8563</v>
      </c>
    </row>
    <row r="126" s="2" customFormat="1">
      <c r="A126" s="40"/>
      <c r="B126" s="41"/>
      <c r="C126" s="42"/>
      <c r="D126" s="228" t="s">
        <v>189</v>
      </c>
      <c r="E126" s="42"/>
      <c r="F126" s="229" t="s">
        <v>8516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189</v>
      </c>
      <c r="AU126" s="19" t="s">
        <v>82</v>
      </c>
    </row>
    <row r="127" s="2" customFormat="1">
      <c r="A127" s="40"/>
      <c r="B127" s="41"/>
      <c r="C127" s="42"/>
      <c r="D127" s="233" t="s">
        <v>191</v>
      </c>
      <c r="E127" s="42"/>
      <c r="F127" s="234" t="s">
        <v>8517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191</v>
      </c>
      <c r="AU127" s="19" t="s">
        <v>82</v>
      </c>
    </row>
    <row r="128" s="14" customFormat="1">
      <c r="A128" s="14"/>
      <c r="B128" s="246"/>
      <c r="C128" s="247"/>
      <c r="D128" s="228" t="s">
        <v>193</v>
      </c>
      <c r="E128" s="248" t="s">
        <v>19</v>
      </c>
      <c r="F128" s="249" t="s">
        <v>8564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193</v>
      </c>
      <c r="AU128" s="255" t="s">
        <v>82</v>
      </c>
      <c r="AV128" s="14" t="s">
        <v>80</v>
      </c>
      <c r="AW128" s="14" t="s">
        <v>33</v>
      </c>
      <c r="AX128" s="14" t="s">
        <v>72</v>
      </c>
      <c r="AY128" s="255" t="s">
        <v>180</v>
      </c>
    </row>
    <row r="129" s="13" customFormat="1">
      <c r="A129" s="13"/>
      <c r="B129" s="235"/>
      <c r="C129" s="236"/>
      <c r="D129" s="228" t="s">
        <v>193</v>
      </c>
      <c r="E129" s="237" t="s">
        <v>19</v>
      </c>
      <c r="F129" s="238" t="s">
        <v>247</v>
      </c>
      <c r="G129" s="236"/>
      <c r="H129" s="239">
        <v>10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193</v>
      </c>
      <c r="AU129" s="245" t="s">
        <v>82</v>
      </c>
      <c r="AV129" s="13" t="s">
        <v>82</v>
      </c>
      <c r="AW129" s="13" t="s">
        <v>33</v>
      </c>
      <c r="AX129" s="13" t="s">
        <v>80</v>
      </c>
      <c r="AY129" s="245" t="s">
        <v>180</v>
      </c>
    </row>
    <row r="130" s="12" customFormat="1" ht="25.92" customHeight="1">
      <c r="A130" s="12"/>
      <c r="B130" s="199"/>
      <c r="C130" s="200"/>
      <c r="D130" s="201" t="s">
        <v>71</v>
      </c>
      <c r="E130" s="202" t="s">
        <v>7269</v>
      </c>
      <c r="F130" s="202" t="s">
        <v>8565</v>
      </c>
      <c r="G130" s="200"/>
      <c r="H130" s="200"/>
      <c r="I130" s="203"/>
      <c r="J130" s="204">
        <f>BK130</f>
        <v>0</v>
      </c>
      <c r="K130" s="200"/>
      <c r="L130" s="205"/>
      <c r="M130" s="206"/>
      <c r="N130" s="207"/>
      <c r="O130" s="207"/>
      <c r="P130" s="208">
        <f>SUM(P131:P146)</f>
        <v>0</v>
      </c>
      <c r="Q130" s="207"/>
      <c r="R130" s="208">
        <f>SUM(R131:R146)</f>
        <v>0</v>
      </c>
      <c r="S130" s="207"/>
      <c r="T130" s="209">
        <f>SUM(T131:T146)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0" t="s">
        <v>187</v>
      </c>
      <c r="AT130" s="211" t="s">
        <v>71</v>
      </c>
      <c r="AU130" s="211" t="s">
        <v>72</v>
      </c>
      <c r="AY130" s="210" t="s">
        <v>180</v>
      </c>
      <c r="BK130" s="212">
        <f>SUM(BK131:BK146)</f>
        <v>0</v>
      </c>
    </row>
    <row r="131" s="2" customFormat="1" ht="24.15" customHeight="1">
      <c r="A131" s="40"/>
      <c r="B131" s="41"/>
      <c r="C131" s="215" t="s">
        <v>247</v>
      </c>
      <c r="D131" s="215" t="s">
        <v>182</v>
      </c>
      <c r="E131" s="216" t="s">
        <v>8566</v>
      </c>
      <c r="F131" s="217" t="s">
        <v>8567</v>
      </c>
      <c r="G131" s="218" t="s">
        <v>3685</v>
      </c>
      <c r="H131" s="219">
        <v>1</v>
      </c>
      <c r="I131" s="220"/>
      <c r="J131" s="221">
        <f>ROUND(I131*H131,2)</f>
        <v>0</v>
      </c>
      <c r="K131" s="217" t="s">
        <v>19</v>
      </c>
      <c r="L131" s="46"/>
      <c r="M131" s="222" t="s">
        <v>19</v>
      </c>
      <c r="N131" s="223" t="s">
        <v>43</v>
      </c>
      <c r="O131" s="86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6" t="s">
        <v>187</v>
      </c>
      <c r="AT131" s="226" t="s">
        <v>182</v>
      </c>
      <c r="AU131" s="226" t="s">
        <v>80</v>
      </c>
      <c r="AY131" s="19" t="s">
        <v>180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19" t="s">
        <v>80</v>
      </c>
      <c r="BK131" s="227">
        <f>ROUND(I131*H131,2)</f>
        <v>0</v>
      </c>
      <c r="BL131" s="19" t="s">
        <v>187</v>
      </c>
      <c r="BM131" s="226" t="s">
        <v>8568</v>
      </c>
    </row>
    <row r="132" s="2" customFormat="1">
      <c r="A132" s="40"/>
      <c r="B132" s="41"/>
      <c r="C132" s="42"/>
      <c r="D132" s="228" t="s">
        <v>189</v>
      </c>
      <c r="E132" s="42"/>
      <c r="F132" s="229" t="s">
        <v>8567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189</v>
      </c>
      <c r="AU132" s="19" t="s">
        <v>80</v>
      </c>
    </row>
    <row r="133" s="2" customFormat="1" ht="16.5" customHeight="1">
      <c r="A133" s="40"/>
      <c r="B133" s="41"/>
      <c r="C133" s="215" t="s">
        <v>257</v>
      </c>
      <c r="D133" s="215" t="s">
        <v>182</v>
      </c>
      <c r="E133" s="216" t="s">
        <v>8569</v>
      </c>
      <c r="F133" s="217" t="s">
        <v>8570</v>
      </c>
      <c r="G133" s="218" t="s">
        <v>3685</v>
      </c>
      <c r="H133" s="219">
        <v>1</v>
      </c>
      <c r="I133" s="220"/>
      <c r="J133" s="221">
        <f>ROUND(I133*H133,2)</f>
        <v>0</v>
      </c>
      <c r="K133" s="217" t="s">
        <v>19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187</v>
      </c>
      <c r="AT133" s="226" t="s">
        <v>182</v>
      </c>
      <c r="AU133" s="226" t="s">
        <v>80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187</v>
      </c>
      <c r="BM133" s="226" t="s">
        <v>8571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8570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80</v>
      </c>
    </row>
    <row r="135" s="2" customFormat="1" ht="16.5" customHeight="1">
      <c r="A135" s="40"/>
      <c r="B135" s="41"/>
      <c r="C135" s="215" t="s">
        <v>263</v>
      </c>
      <c r="D135" s="215" t="s">
        <v>182</v>
      </c>
      <c r="E135" s="216" t="s">
        <v>8572</v>
      </c>
      <c r="F135" s="217" t="s">
        <v>8573</v>
      </c>
      <c r="G135" s="218" t="s">
        <v>3685</v>
      </c>
      <c r="H135" s="219">
        <v>1</v>
      </c>
      <c r="I135" s="220"/>
      <c r="J135" s="221">
        <f>ROUND(I135*H135,2)</f>
        <v>0</v>
      </c>
      <c r="K135" s="217" t="s">
        <v>19</v>
      </c>
      <c r="L135" s="46"/>
      <c r="M135" s="222" t="s">
        <v>19</v>
      </c>
      <c r="N135" s="223" t="s">
        <v>43</v>
      </c>
      <c r="O135" s="86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6" t="s">
        <v>187</v>
      </c>
      <c r="AT135" s="226" t="s">
        <v>182</v>
      </c>
      <c r="AU135" s="226" t="s">
        <v>80</v>
      </c>
      <c r="AY135" s="19" t="s">
        <v>180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19" t="s">
        <v>80</v>
      </c>
      <c r="BK135" s="227">
        <f>ROUND(I135*H135,2)</f>
        <v>0</v>
      </c>
      <c r="BL135" s="19" t="s">
        <v>187</v>
      </c>
      <c r="BM135" s="226" t="s">
        <v>8574</v>
      </c>
    </row>
    <row r="136" s="2" customFormat="1">
      <c r="A136" s="40"/>
      <c r="B136" s="41"/>
      <c r="C136" s="42"/>
      <c r="D136" s="228" t="s">
        <v>189</v>
      </c>
      <c r="E136" s="42"/>
      <c r="F136" s="229" t="s">
        <v>8573</v>
      </c>
      <c r="G136" s="42"/>
      <c r="H136" s="42"/>
      <c r="I136" s="230"/>
      <c r="J136" s="42"/>
      <c r="K136" s="42"/>
      <c r="L136" s="46"/>
      <c r="M136" s="231"/>
      <c r="N136" s="232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189</v>
      </c>
      <c r="AU136" s="19" t="s">
        <v>80</v>
      </c>
    </row>
    <row r="137" s="2" customFormat="1" ht="16.5" customHeight="1">
      <c r="A137" s="40"/>
      <c r="B137" s="41"/>
      <c r="C137" s="215" t="s">
        <v>269</v>
      </c>
      <c r="D137" s="215" t="s">
        <v>182</v>
      </c>
      <c r="E137" s="216" t="s">
        <v>8575</v>
      </c>
      <c r="F137" s="217" t="s">
        <v>8576</v>
      </c>
      <c r="G137" s="218" t="s">
        <v>3685</v>
      </c>
      <c r="H137" s="219">
        <v>1</v>
      </c>
      <c r="I137" s="220"/>
      <c r="J137" s="221">
        <f>ROUND(I137*H137,2)</f>
        <v>0</v>
      </c>
      <c r="K137" s="217" t="s">
        <v>19</v>
      </c>
      <c r="L137" s="46"/>
      <c r="M137" s="222" t="s">
        <v>19</v>
      </c>
      <c r="N137" s="223" t="s">
        <v>43</v>
      </c>
      <c r="O137" s="86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6" t="s">
        <v>187</v>
      </c>
      <c r="AT137" s="226" t="s">
        <v>182</v>
      </c>
      <c r="AU137" s="226" t="s">
        <v>80</v>
      </c>
      <c r="AY137" s="19" t="s">
        <v>180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9" t="s">
        <v>80</v>
      </c>
      <c r="BK137" s="227">
        <f>ROUND(I137*H137,2)</f>
        <v>0</v>
      </c>
      <c r="BL137" s="19" t="s">
        <v>187</v>
      </c>
      <c r="BM137" s="226" t="s">
        <v>8577</v>
      </c>
    </row>
    <row r="138" s="2" customFormat="1">
      <c r="A138" s="40"/>
      <c r="B138" s="41"/>
      <c r="C138" s="42"/>
      <c r="D138" s="228" t="s">
        <v>189</v>
      </c>
      <c r="E138" s="42"/>
      <c r="F138" s="229" t="s">
        <v>8576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189</v>
      </c>
      <c r="AU138" s="19" t="s">
        <v>80</v>
      </c>
    </row>
    <row r="139" s="2" customFormat="1" ht="16.5" customHeight="1">
      <c r="A139" s="40"/>
      <c r="B139" s="41"/>
      <c r="C139" s="215" t="s">
        <v>275</v>
      </c>
      <c r="D139" s="215" t="s">
        <v>182</v>
      </c>
      <c r="E139" s="216" t="s">
        <v>8578</v>
      </c>
      <c r="F139" s="217" t="s">
        <v>8579</v>
      </c>
      <c r="G139" s="218" t="s">
        <v>3685</v>
      </c>
      <c r="H139" s="219">
        <v>1</v>
      </c>
      <c r="I139" s="220"/>
      <c r="J139" s="221">
        <f>ROUND(I139*H139,2)</f>
        <v>0</v>
      </c>
      <c r="K139" s="217" t="s">
        <v>19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187</v>
      </c>
      <c r="AT139" s="226" t="s">
        <v>182</v>
      </c>
      <c r="AU139" s="226" t="s">
        <v>80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187</v>
      </c>
      <c r="BM139" s="226" t="s">
        <v>8580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8579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80</v>
      </c>
    </row>
    <row r="141" s="2" customFormat="1" ht="16.5" customHeight="1">
      <c r="A141" s="40"/>
      <c r="B141" s="41"/>
      <c r="C141" s="215" t="s">
        <v>8</v>
      </c>
      <c r="D141" s="215" t="s">
        <v>182</v>
      </c>
      <c r="E141" s="216" t="s">
        <v>8581</v>
      </c>
      <c r="F141" s="217" t="s">
        <v>8582</v>
      </c>
      <c r="G141" s="218" t="s">
        <v>3685</v>
      </c>
      <c r="H141" s="219">
        <v>1</v>
      </c>
      <c r="I141" s="220"/>
      <c r="J141" s="221">
        <f>ROUND(I141*H141,2)</f>
        <v>0</v>
      </c>
      <c r="K141" s="217" t="s">
        <v>19</v>
      </c>
      <c r="L141" s="46"/>
      <c r="M141" s="222" t="s">
        <v>19</v>
      </c>
      <c r="N141" s="223" t="s">
        <v>43</v>
      </c>
      <c r="O141" s="86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6" t="s">
        <v>187</v>
      </c>
      <c r="AT141" s="226" t="s">
        <v>182</v>
      </c>
      <c r="AU141" s="226" t="s">
        <v>80</v>
      </c>
      <c r="AY141" s="19" t="s">
        <v>180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9" t="s">
        <v>80</v>
      </c>
      <c r="BK141" s="227">
        <f>ROUND(I141*H141,2)</f>
        <v>0</v>
      </c>
      <c r="BL141" s="19" t="s">
        <v>187</v>
      </c>
      <c r="BM141" s="226" t="s">
        <v>8583</v>
      </c>
    </row>
    <row r="142" s="2" customFormat="1">
      <c r="A142" s="40"/>
      <c r="B142" s="41"/>
      <c r="C142" s="42"/>
      <c r="D142" s="228" t="s">
        <v>189</v>
      </c>
      <c r="E142" s="42"/>
      <c r="F142" s="229" t="s">
        <v>8582</v>
      </c>
      <c r="G142" s="42"/>
      <c r="H142" s="42"/>
      <c r="I142" s="230"/>
      <c r="J142" s="42"/>
      <c r="K142" s="42"/>
      <c r="L142" s="46"/>
      <c r="M142" s="231"/>
      <c r="N142" s="232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189</v>
      </c>
      <c r="AU142" s="19" t="s">
        <v>80</v>
      </c>
    </row>
    <row r="143" s="2" customFormat="1" ht="16.5" customHeight="1">
      <c r="A143" s="40"/>
      <c r="B143" s="41"/>
      <c r="C143" s="215" t="s">
        <v>286</v>
      </c>
      <c r="D143" s="215" t="s">
        <v>182</v>
      </c>
      <c r="E143" s="216" t="s">
        <v>8584</v>
      </c>
      <c r="F143" s="217" t="s">
        <v>8585</v>
      </c>
      <c r="G143" s="218" t="s">
        <v>3685</v>
      </c>
      <c r="H143" s="219">
        <v>1</v>
      </c>
      <c r="I143" s="220"/>
      <c r="J143" s="221">
        <f>ROUND(I143*H143,2)</f>
        <v>0</v>
      </c>
      <c r="K143" s="217" t="s">
        <v>19</v>
      </c>
      <c r="L143" s="46"/>
      <c r="M143" s="222" t="s">
        <v>19</v>
      </c>
      <c r="N143" s="223" t="s">
        <v>43</v>
      </c>
      <c r="O143" s="86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6" t="s">
        <v>187</v>
      </c>
      <c r="AT143" s="226" t="s">
        <v>182</v>
      </c>
      <c r="AU143" s="226" t="s">
        <v>80</v>
      </c>
      <c r="AY143" s="19" t="s">
        <v>180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19" t="s">
        <v>80</v>
      </c>
      <c r="BK143" s="227">
        <f>ROUND(I143*H143,2)</f>
        <v>0</v>
      </c>
      <c r="BL143" s="19" t="s">
        <v>187</v>
      </c>
      <c r="BM143" s="226" t="s">
        <v>8586</v>
      </c>
    </row>
    <row r="144" s="2" customFormat="1">
      <c r="A144" s="40"/>
      <c r="B144" s="41"/>
      <c r="C144" s="42"/>
      <c r="D144" s="228" t="s">
        <v>189</v>
      </c>
      <c r="E144" s="42"/>
      <c r="F144" s="229" t="s">
        <v>8585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189</v>
      </c>
      <c r="AU144" s="19" t="s">
        <v>80</v>
      </c>
    </row>
    <row r="145" s="2" customFormat="1" ht="24.15" customHeight="1">
      <c r="A145" s="40"/>
      <c r="B145" s="41"/>
      <c r="C145" s="215" t="s">
        <v>292</v>
      </c>
      <c r="D145" s="215" t="s">
        <v>182</v>
      </c>
      <c r="E145" s="216" t="s">
        <v>8587</v>
      </c>
      <c r="F145" s="217" t="s">
        <v>8588</v>
      </c>
      <c r="G145" s="218" t="s">
        <v>3685</v>
      </c>
      <c r="H145" s="219">
        <v>1</v>
      </c>
      <c r="I145" s="220"/>
      <c r="J145" s="221">
        <f>ROUND(I145*H145,2)</f>
        <v>0</v>
      </c>
      <c r="K145" s="217" t="s">
        <v>19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187</v>
      </c>
      <c r="AT145" s="226" t="s">
        <v>182</v>
      </c>
      <c r="AU145" s="226" t="s">
        <v>80</v>
      </c>
      <c r="AY145" s="19" t="s">
        <v>180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187</v>
      </c>
      <c r="BM145" s="226" t="s">
        <v>8589</v>
      </c>
    </row>
    <row r="146" s="2" customFormat="1">
      <c r="A146" s="40"/>
      <c r="B146" s="41"/>
      <c r="C146" s="42"/>
      <c r="D146" s="228" t="s">
        <v>189</v>
      </c>
      <c r="E146" s="42"/>
      <c r="F146" s="229" t="s">
        <v>8588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189</v>
      </c>
      <c r="AU146" s="19" t="s">
        <v>80</v>
      </c>
    </row>
    <row r="147" s="12" customFormat="1" ht="25.92" customHeight="1">
      <c r="A147" s="12"/>
      <c r="B147" s="199"/>
      <c r="C147" s="200"/>
      <c r="D147" s="201" t="s">
        <v>71</v>
      </c>
      <c r="E147" s="202" t="s">
        <v>7289</v>
      </c>
      <c r="F147" s="202" t="s">
        <v>8590</v>
      </c>
      <c r="G147" s="200"/>
      <c r="H147" s="200"/>
      <c r="I147" s="203"/>
      <c r="J147" s="204">
        <f>BK147</f>
        <v>0</v>
      </c>
      <c r="K147" s="200"/>
      <c r="L147" s="205"/>
      <c r="M147" s="206"/>
      <c r="N147" s="207"/>
      <c r="O147" s="207"/>
      <c r="P147" s="208">
        <f>SUM(P148:P149)</f>
        <v>0</v>
      </c>
      <c r="Q147" s="207"/>
      <c r="R147" s="208">
        <f>SUM(R148:R149)</f>
        <v>0</v>
      </c>
      <c r="S147" s="207"/>
      <c r="T147" s="209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10" t="s">
        <v>80</v>
      </c>
      <c r="AT147" s="211" t="s">
        <v>71</v>
      </c>
      <c r="AU147" s="211" t="s">
        <v>72</v>
      </c>
      <c r="AY147" s="210" t="s">
        <v>180</v>
      </c>
      <c r="BK147" s="212">
        <f>SUM(BK148:BK149)</f>
        <v>0</v>
      </c>
    </row>
    <row r="148" s="2" customFormat="1" ht="37.8" customHeight="1">
      <c r="A148" s="40"/>
      <c r="B148" s="41"/>
      <c r="C148" s="215" t="s">
        <v>298</v>
      </c>
      <c r="D148" s="215" t="s">
        <v>182</v>
      </c>
      <c r="E148" s="216" t="s">
        <v>8591</v>
      </c>
      <c r="F148" s="217" t="s">
        <v>8592</v>
      </c>
      <c r="G148" s="218" t="s">
        <v>235</v>
      </c>
      <c r="H148" s="219">
        <v>900</v>
      </c>
      <c r="I148" s="220"/>
      <c r="J148" s="221">
        <f>ROUND(I148*H148,2)</f>
        <v>0</v>
      </c>
      <c r="K148" s="217" t="s">
        <v>19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187</v>
      </c>
      <c r="AT148" s="226" t="s">
        <v>182</v>
      </c>
      <c r="AU148" s="226" t="s">
        <v>80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187</v>
      </c>
      <c r="BM148" s="226" t="s">
        <v>8593</v>
      </c>
    </row>
    <row r="149" s="2" customFormat="1">
      <c r="A149" s="40"/>
      <c r="B149" s="41"/>
      <c r="C149" s="42"/>
      <c r="D149" s="228" t="s">
        <v>189</v>
      </c>
      <c r="E149" s="42"/>
      <c r="F149" s="229" t="s">
        <v>8594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189</v>
      </c>
      <c r="AU149" s="19" t="s">
        <v>80</v>
      </c>
    </row>
    <row r="150" s="12" customFormat="1" ht="25.92" customHeight="1">
      <c r="A150" s="12"/>
      <c r="B150" s="199"/>
      <c r="C150" s="200"/>
      <c r="D150" s="201" t="s">
        <v>71</v>
      </c>
      <c r="E150" s="202" t="s">
        <v>7297</v>
      </c>
      <c r="F150" s="202" t="s">
        <v>8595</v>
      </c>
      <c r="G150" s="200"/>
      <c r="H150" s="200"/>
      <c r="I150" s="203"/>
      <c r="J150" s="204">
        <f>BK150</f>
        <v>0</v>
      </c>
      <c r="K150" s="200"/>
      <c r="L150" s="205"/>
      <c r="M150" s="206"/>
      <c r="N150" s="207"/>
      <c r="O150" s="207"/>
      <c r="P150" s="208">
        <f>SUM(P151:P184)</f>
        <v>0</v>
      </c>
      <c r="Q150" s="207"/>
      <c r="R150" s="208">
        <f>SUM(R151:R184)</f>
        <v>0</v>
      </c>
      <c r="S150" s="207"/>
      <c r="T150" s="209">
        <f>SUM(T151:T184)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0" t="s">
        <v>80</v>
      </c>
      <c r="AT150" s="211" t="s">
        <v>71</v>
      </c>
      <c r="AU150" s="211" t="s">
        <v>72</v>
      </c>
      <c r="AY150" s="210" t="s">
        <v>180</v>
      </c>
      <c r="BK150" s="212">
        <f>SUM(BK151:BK184)</f>
        <v>0</v>
      </c>
    </row>
    <row r="151" s="2" customFormat="1" ht="37.8" customHeight="1">
      <c r="A151" s="40"/>
      <c r="B151" s="41"/>
      <c r="C151" s="215" t="s">
        <v>305</v>
      </c>
      <c r="D151" s="215" t="s">
        <v>182</v>
      </c>
      <c r="E151" s="216" t="s">
        <v>8596</v>
      </c>
      <c r="F151" s="217" t="s">
        <v>8597</v>
      </c>
      <c r="G151" s="218" t="s">
        <v>387</v>
      </c>
      <c r="H151" s="219">
        <v>18</v>
      </c>
      <c r="I151" s="220"/>
      <c r="J151" s="221">
        <f>ROUND(I151*H151,2)</f>
        <v>0</v>
      </c>
      <c r="K151" s="217" t="s">
        <v>19</v>
      </c>
      <c r="L151" s="46"/>
      <c r="M151" s="222" t="s">
        <v>19</v>
      </c>
      <c r="N151" s="223" t="s">
        <v>43</v>
      </c>
      <c r="O151" s="86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6" t="s">
        <v>187</v>
      </c>
      <c r="AT151" s="226" t="s">
        <v>182</v>
      </c>
      <c r="AU151" s="226" t="s">
        <v>80</v>
      </c>
      <c r="AY151" s="19" t="s">
        <v>180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9" t="s">
        <v>80</v>
      </c>
      <c r="BK151" s="227">
        <f>ROUND(I151*H151,2)</f>
        <v>0</v>
      </c>
      <c r="BL151" s="19" t="s">
        <v>187</v>
      </c>
      <c r="BM151" s="226" t="s">
        <v>8598</v>
      </c>
    </row>
    <row r="152" s="2" customFormat="1">
      <c r="A152" s="40"/>
      <c r="B152" s="41"/>
      <c r="C152" s="42"/>
      <c r="D152" s="228" t="s">
        <v>189</v>
      </c>
      <c r="E152" s="42"/>
      <c r="F152" s="229" t="s">
        <v>8599</v>
      </c>
      <c r="G152" s="42"/>
      <c r="H152" s="42"/>
      <c r="I152" s="230"/>
      <c r="J152" s="42"/>
      <c r="K152" s="42"/>
      <c r="L152" s="46"/>
      <c r="M152" s="231"/>
      <c r="N152" s="232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189</v>
      </c>
      <c r="AU152" s="19" t="s">
        <v>80</v>
      </c>
    </row>
    <row r="153" s="2" customFormat="1" ht="37.8" customHeight="1">
      <c r="A153" s="40"/>
      <c r="B153" s="41"/>
      <c r="C153" s="215" t="s">
        <v>311</v>
      </c>
      <c r="D153" s="215" t="s">
        <v>182</v>
      </c>
      <c r="E153" s="216" t="s">
        <v>8600</v>
      </c>
      <c r="F153" s="217" t="s">
        <v>8601</v>
      </c>
      <c r="G153" s="218" t="s">
        <v>235</v>
      </c>
      <c r="H153" s="219">
        <v>200</v>
      </c>
      <c r="I153" s="220"/>
      <c r="J153" s="221">
        <f>ROUND(I153*H153,2)</f>
        <v>0</v>
      </c>
      <c r="K153" s="217" t="s">
        <v>19</v>
      </c>
      <c r="L153" s="46"/>
      <c r="M153" s="222" t="s">
        <v>19</v>
      </c>
      <c r="N153" s="223" t="s">
        <v>43</v>
      </c>
      <c r="O153" s="86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6" t="s">
        <v>187</v>
      </c>
      <c r="AT153" s="226" t="s">
        <v>182</v>
      </c>
      <c r="AU153" s="226" t="s">
        <v>80</v>
      </c>
      <c r="AY153" s="19" t="s">
        <v>180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19" t="s">
        <v>80</v>
      </c>
      <c r="BK153" s="227">
        <f>ROUND(I153*H153,2)</f>
        <v>0</v>
      </c>
      <c r="BL153" s="19" t="s">
        <v>187</v>
      </c>
      <c r="BM153" s="226" t="s">
        <v>8602</v>
      </c>
    </row>
    <row r="154" s="2" customFormat="1">
      <c r="A154" s="40"/>
      <c r="B154" s="41"/>
      <c r="C154" s="42"/>
      <c r="D154" s="228" t="s">
        <v>189</v>
      </c>
      <c r="E154" s="42"/>
      <c r="F154" s="229" t="s">
        <v>8601</v>
      </c>
      <c r="G154" s="42"/>
      <c r="H154" s="42"/>
      <c r="I154" s="230"/>
      <c r="J154" s="42"/>
      <c r="K154" s="42"/>
      <c r="L154" s="46"/>
      <c r="M154" s="231"/>
      <c r="N154" s="232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189</v>
      </c>
      <c r="AU154" s="19" t="s">
        <v>80</v>
      </c>
    </row>
    <row r="155" s="2" customFormat="1" ht="16.5" customHeight="1">
      <c r="A155" s="40"/>
      <c r="B155" s="41"/>
      <c r="C155" s="215" t="s">
        <v>7</v>
      </c>
      <c r="D155" s="215" t="s">
        <v>182</v>
      </c>
      <c r="E155" s="216" t="s">
        <v>8603</v>
      </c>
      <c r="F155" s="217" t="s">
        <v>8604</v>
      </c>
      <c r="G155" s="218" t="s">
        <v>387</v>
      </c>
      <c r="H155" s="219">
        <v>18</v>
      </c>
      <c r="I155" s="220"/>
      <c r="J155" s="221">
        <f>ROUND(I155*H155,2)</f>
        <v>0</v>
      </c>
      <c r="K155" s="217" t="s">
        <v>19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187</v>
      </c>
      <c r="AT155" s="226" t="s">
        <v>182</v>
      </c>
      <c r="AU155" s="226" t="s">
        <v>80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187</v>
      </c>
      <c r="BM155" s="226" t="s">
        <v>8605</v>
      </c>
    </row>
    <row r="156" s="2" customFormat="1">
      <c r="A156" s="40"/>
      <c r="B156" s="41"/>
      <c r="C156" s="42"/>
      <c r="D156" s="228" t="s">
        <v>189</v>
      </c>
      <c r="E156" s="42"/>
      <c r="F156" s="229" t="s">
        <v>8604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189</v>
      </c>
      <c r="AU156" s="19" t="s">
        <v>80</v>
      </c>
    </row>
    <row r="157" s="2" customFormat="1" ht="16.5" customHeight="1">
      <c r="A157" s="40"/>
      <c r="B157" s="41"/>
      <c r="C157" s="215" t="s">
        <v>322</v>
      </c>
      <c r="D157" s="215" t="s">
        <v>182</v>
      </c>
      <c r="E157" s="216" t="s">
        <v>8606</v>
      </c>
      <c r="F157" s="217" t="s">
        <v>8607</v>
      </c>
      <c r="G157" s="218" t="s">
        <v>387</v>
      </c>
      <c r="H157" s="219">
        <v>10</v>
      </c>
      <c r="I157" s="220"/>
      <c r="J157" s="221">
        <f>ROUND(I157*H157,2)</f>
        <v>0</v>
      </c>
      <c r="K157" s="217" t="s">
        <v>19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187</v>
      </c>
      <c r="AT157" s="226" t="s">
        <v>182</v>
      </c>
      <c r="AU157" s="226" t="s">
        <v>80</v>
      </c>
      <c r="AY157" s="19" t="s">
        <v>180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187</v>
      </c>
      <c r="BM157" s="226" t="s">
        <v>8608</v>
      </c>
    </row>
    <row r="158" s="2" customFormat="1">
      <c r="A158" s="40"/>
      <c r="B158" s="41"/>
      <c r="C158" s="42"/>
      <c r="D158" s="228" t="s">
        <v>189</v>
      </c>
      <c r="E158" s="42"/>
      <c r="F158" s="229" t="s">
        <v>8607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189</v>
      </c>
      <c r="AU158" s="19" t="s">
        <v>80</v>
      </c>
    </row>
    <row r="159" s="2" customFormat="1" ht="16.5" customHeight="1">
      <c r="A159" s="40"/>
      <c r="B159" s="41"/>
      <c r="C159" s="215" t="s">
        <v>328</v>
      </c>
      <c r="D159" s="215" t="s">
        <v>182</v>
      </c>
      <c r="E159" s="216" t="s">
        <v>8609</v>
      </c>
      <c r="F159" s="217" t="s">
        <v>8610</v>
      </c>
      <c r="G159" s="218" t="s">
        <v>387</v>
      </c>
      <c r="H159" s="219">
        <v>8</v>
      </c>
      <c r="I159" s="220"/>
      <c r="J159" s="221">
        <f>ROUND(I159*H159,2)</f>
        <v>0</v>
      </c>
      <c r="K159" s="217" t="s">
        <v>19</v>
      </c>
      <c r="L159" s="46"/>
      <c r="M159" s="222" t="s">
        <v>19</v>
      </c>
      <c r="N159" s="223" t="s">
        <v>43</v>
      </c>
      <c r="O159" s="86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187</v>
      </c>
      <c r="AT159" s="226" t="s">
        <v>182</v>
      </c>
      <c r="AU159" s="226" t="s">
        <v>80</v>
      </c>
      <c r="AY159" s="19" t="s">
        <v>180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187</v>
      </c>
      <c r="BM159" s="226" t="s">
        <v>8611</v>
      </c>
    </row>
    <row r="160" s="2" customFormat="1">
      <c r="A160" s="40"/>
      <c r="B160" s="41"/>
      <c r="C160" s="42"/>
      <c r="D160" s="228" t="s">
        <v>189</v>
      </c>
      <c r="E160" s="42"/>
      <c r="F160" s="229" t="s">
        <v>8610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189</v>
      </c>
      <c r="AU160" s="19" t="s">
        <v>80</v>
      </c>
    </row>
    <row r="161" s="2" customFormat="1" ht="33" customHeight="1">
      <c r="A161" s="40"/>
      <c r="B161" s="41"/>
      <c r="C161" s="215" t="s">
        <v>334</v>
      </c>
      <c r="D161" s="215" t="s">
        <v>182</v>
      </c>
      <c r="E161" s="216" t="s">
        <v>8612</v>
      </c>
      <c r="F161" s="217" t="s">
        <v>8613</v>
      </c>
      <c r="G161" s="218" t="s">
        <v>235</v>
      </c>
      <c r="H161" s="219">
        <v>18</v>
      </c>
      <c r="I161" s="220"/>
      <c r="J161" s="221">
        <f>ROUND(I161*H161,2)</f>
        <v>0</v>
      </c>
      <c r="K161" s="217" t="s">
        <v>19</v>
      </c>
      <c r="L161" s="46"/>
      <c r="M161" s="222" t="s">
        <v>19</v>
      </c>
      <c r="N161" s="223" t="s">
        <v>43</v>
      </c>
      <c r="O161" s="86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6" t="s">
        <v>187</v>
      </c>
      <c r="AT161" s="226" t="s">
        <v>182</v>
      </c>
      <c r="AU161" s="226" t="s">
        <v>80</v>
      </c>
      <c r="AY161" s="19" t="s">
        <v>180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9" t="s">
        <v>80</v>
      </c>
      <c r="BK161" s="227">
        <f>ROUND(I161*H161,2)</f>
        <v>0</v>
      </c>
      <c r="BL161" s="19" t="s">
        <v>187</v>
      </c>
      <c r="BM161" s="226" t="s">
        <v>8614</v>
      </c>
    </row>
    <row r="162" s="2" customFormat="1">
      <c r="A162" s="40"/>
      <c r="B162" s="41"/>
      <c r="C162" s="42"/>
      <c r="D162" s="228" t="s">
        <v>189</v>
      </c>
      <c r="E162" s="42"/>
      <c r="F162" s="229" t="s">
        <v>8613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189</v>
      </c>
      <c r="AU162" s="19" t="s">
        <v>80</v>
      </c>
    </row>
    <row r="163" s="2" customFormat="1" ht="37.8" customHeight="1">
      <c r="A163" s="40"/>
      <c r="B163" s="41"/>
      <c r="C163" s="215" t="s">
        <v>341</v>
      </c>
      <c r="D163" s="215" t="s">
        <v>182</v>
      </c>
      <c r="E163" s="216" t="s">
        <v>8615</v>
      </c>
      <c r="F163" s="217" t="s">
        <v>8616</v>
      </c>
      <c r="G163" s="218" t="s">
        <v>387</v>
      </c>
      <c r="H163" s="219">
        <v>1</v>
      </c>
      <c r="I163" s="220"/>
      <c r="J163" s="221">
        <f>ROUND(I163*H163,2)</f>
        <v>0</v>
      </c>
      <c r="K163" s="217" t="s">
        <v>19</v>
      </c>
      <c r="L163" s="46"/>
      <c r="M163" s="222" t="s">
        <v>19</v>
      </c>
      <c r="N163" s="223" t="s">
        <v>43</v>
      </c>
      <c r="O163" s="86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6" t="s">
        <v>187</v>
      </c>
      <c r="AT163" s="226" t="s">
        <v>182</v>
      </c>
      <c r="AU163" s="226" t="s">
        <v>80</v>
      </c>
      <c r="AY163" s="19" t="s">
        <v>180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9" t="s">
        <v>80</v>
      </c>
      <c r="BK163" s="227">
        <f>ROUND(I163*H163,2)</f>
        <v>0</v>
      </c>
      <c r="BL163" s="19" t="s">
        <v>187</v>
      </c>
      <c r="BM163" s="226" t="s">
        <v>8617</v>
      </c>
    </row>
    <row r="164" s="2" customFormat="1">
      <c r="A164" s="40"/>
      <c r="B164" s="41"/>
      <c r="C164" s="42"/>
      <c r="D164" s="228" t="s">
        <v>189</v>
      </c>
      <c r="E164" s="42"/>
      <c r="F164" s="229" t="s">
        <v>8618</v>
      </c>
      <c r="G164" s="42"/>
      <c r="H164" s="42"/>
      <c r="I164" s="230"/>
      <c r="J164" s="42"/>
      <c r="K164" s="42"/>
      <c r="L164" s="46"/>
      <c r="M164" s="231"/>
      <c r="N164" s="232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189</v>
      </c>
      <c r="AU164" s="19" t="s">
        <v>80</v>
      </c>
    </row>
    <row r="165" s="2" customFormat="1" ht="37.8" customHeight="1">
      <c r="A165" s="40"/>
      <c r="B165" s="41"/>
      <c r="C165" s="215" t="s">
        <v>354</v>
      </c>
      <c r="D165" s="215" t="s">
        <v>182</v>
      </c>
      <c r="E165" s="216" t="s">
        <v>8619</v>
      </c>
      <c r="F165" s="217" t="s">
        <v>8620</v>
      </c>
      <c r="G165" s="218" t="s">
        <v>387</v>
      </c>
      <c r="H165" s="219">
        <v>1</v>
      </c>
      <c r="I165" s="220"/>
      <c r="J165" s="221">
        <f>ROUND(I165*H165,2)</f>
        <v>0</v>
      </c>
      <c r="K165" s="217" t="s">
        <v>19</v>
      </c>
      <c r="L165" s="46"/>
      <c r="M165" s="222" t="s">
        <v>19</v>
      </c>
      <c r="N165" s="223" t="s">
        <v>43</v>
      </c>
      <c r="O165" s="86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6" t="s">
        <v>187</v>
      </c>
      <c r="AT165" s="226" t="s">
        <v>182</v>
      </c>
      <c r="AU165" s="226" t="s">
        <v>80</v>
      </c>
      <c r="AY165" s="19" t="s">
        <v>180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9" t="s">
        <v>80</v>
      </c>
      <c r="BK165" s="227">
        <f>ROUND(I165*H165,2)</f>
        <v>0</v>
      </c>
      <c r="BL165" s="19" t="s">
        <v>187</v>
      </c>
      <c r="BM165" s="226" t="s">
        <v>8621</v>
      </c>
    </row>
    <row r="166" s="2" customFormat="1">
      <c r="A166" s="40"/>
      <c r="B166" s="41"/>
      <c r="C166" s="42"/>
      <c r="D166" s="228" t="s">
        <v>189</v>
      </c>
      <c r="E166" s="42"/>
      <c r="F166" s="229" t="s">
        <v>8622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189</v>
      </c>
      <c r="AU166" s="19" t="s">
        <v>80</v>
      </c>
    </row>
    <row r="167" s="2" customFormat="1" ht="16.5" customHeight="1">
      <c r="A167" s="40"/>
      <c r="B167" s="41"/>
      <c r="C167" s="215" t="s">
        <v>364</v>
      </c>
      <c r="D167" s="215" t="s">
        <v>182</v>
      </c>
      <c r="E167" s="216" t="s">
        <v>8623</v>
      </c>
      <c r="F167" s="217" t="s">
        <v>8624</v>
      </c>
      <c r="G167" s="218" t="s">
        <v>387</v>
      </c>
      <c r="H167" s="219">
        <v>18</v>
      </c>
      <c r="I167" s="220"/>
      <c r="J167" s="221">
        <f>ROUND(I167*H167,2)</f>
        <v>0</v>
      </c>
      <c r="K167" s="217" t="s">
        <v>19</v>
      </c>
      <c r="L167" s="46"/>
      <c r="M167" s="222" t="s">
        <v>19</v>
      </c>
      <c r="N167" s="223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187</v>
      </c>
      <c r="AT167" s="226" t="s">
        <v>182</v>
      </c>
      <c r="AU167" s="226" t="s">
        <v>80</v>
      </c>
      <c r="AY167" s="19" t="s">
        <v>180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187</v>
      </c>
      <c r="BM167" s="226" t="s">
        <v>8625</v>
      </c>
    </row>
    <row r="168" s="2" customFormat="1">
      <c r="A168" s="40"/>
      <c r="B168" s="41"/>
      <c r="C168" s="42"/>
      <c r="D168" s="228" t="s">
        <v>189</v>
      </c>
      <c r="E168" s="42"/>
      <c r="F168" s="229" t="s">
        <v>8624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189</v>
      </c>
      <c r="AU168" s="19" t="s">
        <v>80</v>
      </c>
    </row>
    <row r="169" s="2" customFormat="1" ht="37.8" customHeight="1">
      <c r="A169" s="40"/>
      <c r="B169" s="41"/>
      <c r="C169" s="215" t="s">
        <v>370</v>
      </c>
      <c r="D169" s="215" t="s">
        <v>182</v>
      </c>
      <c r="E169" s="216" t="s">
        <v>8626</v>
      </c>
      <c r="F169" s="217" t="s">
        <v>8627</v>
      </c>
      <c r="G169" s="218" t="s">
        <v>387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187</v>
      </c>
      <c r="AT169" s="226" t="s">
        <v>182</v>
      </c>
      <c r="AU169" s="226" t="s">
        <v>80</v>
      </c>
      <c r="AY169" s="19" t="s">
        <v>180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187</v>
      </c>
      <c r="BM169" s="226" t="s">
        <v>8628</v>
      </c>
    </row>
    <row r="170" s="2" customFormat="1">
      <c r="A170" s="40"/>
      <c r="B170" s="41"/>
      <c r="C170" s="42"/>
      <c r="D170" s="228" t="s">
        <v>189</v>
      </c>
      <c r="E170" s="42"/>
      <c r="F170" s="229" t="s">
        <v>8629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189</v>
      </c>
      <c r="AU170" s="19" t="s">
        <v>80</v>
      </c>
    </row>
    <row r="171" s="2" customFormat="1" ht="37.8" customHeight="1">
      <c r="A171" s="40"/>
      <c r="B171" s="41"/>
      <c r="C171" s="215" t="s">
        <v>384</v>
      </c>
      <c r="D171" s="215" t="s">
        <v>182</v>
      </c>
      <c r="E171" s="216" t="s">
        <v>8630</v>
      </c>
      <c r="F171" s="217" t="s">
        <v>8631</v>
      </c>
      <c r="G171" s="218" t="s">
        <v>387</v>
      </c>
      <c r="H171" s="219">
        <v>1</v>
      </c>
      <c r="I171" s="220"/>
      <c r="J171" s="221">
        <f>ROUND(I171*H171,2)</f>
        <v>0</v>
      </c>
      <c r="K171" s="217" t="s">
        <v>19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187</v>
      </c>
      <c r="AT171" s="226" t="s">
        <v>182</v>
      </c>
      <c r="AU171" s="226" t="s">
        <v>80</v>
      </c>
      <c r="AY171" s="19" t="s">
        <v>180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187</v>
      </c>
      <c r="BM171" s="226" t="s">
        <v>8632</v>
      </c>
    </row>
    <row r="172" s="2" customFormat="1">
      <c r="A172" s="40"/>
      <c r="B172" s="41"/>
      <c r="C172" s="42"/>
      <c r="D172" s="228" t="s">
        <v>189</v>
      </c>
      <c r="E172" s="42"/>
      <c r="F172" s="229" t="s">
        <v>8633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189</v>
      </c>
      <c r="AU172" s="19" t="s">
        <v>80</v>
      </c>
    </row>
    <row r="173" s="2" customFormat="1" ht="24.15" customHeight="1">
      <c r="A173" s="40"/>
      <c r="B173" s="41"/>
      <c r="C173" s="215" t="s">
        <v>389</v>
      </c>
      <c r="D173" s="215" t="s">
        <v>182</v>
      </c>
      <c r="E173" s="216" t="s">
        <v>8634</v>
      </c>
      <c r="F173" s="217" t="s">
        <v>8635</v>
      </c>
      <c r="G173" s="218" t="s">
        <v>3685</v>
      </c>
      <c r="H173" s="219">
        <v>1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43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187</v>
      </c>
      <c r="AT173" s="226" t="s">
        <v>182</v>
      </c>
      <c r="AU173" s="226" t="s">
        <v>80</v>
      </c>
      <c r="AY173" s="19" t="s">
        <v>180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187</v>
      </c>
      <c r="BM173" s="226" t="s">
        <v>8636</v>
      </c>
    </row>
    <row r="174" s="2" customFormat="1">
      <c r="A174" s="40"/>
      <c r="B174" s="41"/>
      <c r="C174" s="42"/>
      <c r="D174" s="228" t="s">
        <v>189</v>
      </c>
      <c r="E174" s="42"/>
      <c r="F174" s="229" t="s">
        <v>8635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189</v>
      </c>
      <c r="AU174" s="19" t="s">
        <v>80</v>
      </c>
    </row>
    <row r="175" s="2" customFormat="1" ht="24.15" customHeight="1">
      <c r="A175" s="40"/>
      <c r="B175" s="41"/>
      <c r="C175" s="215" t="s">
        <v>393</v>
      </c>
      <c r="D175" s="215" t="s">
        <v>182</v>
      </c>
      <c r="E175" s="216" t="s">
        <v>8637</v>
      </c>
      <c r="F175" s="217" t="s">
        <v>8638</v>
      </c>
      <c r="G175" s="218" t="s">
        <v>3685</v>
      </c>
      <c r="H175" s="219">
        <v>1</v>
      </c>
      <c r="I175" s="220"/>
      <c r="J175" s="221">
        <f>ROUND(I175*H175,2)</f>
        <v>0</v>
      </c>
      <c r="K175" s="217" t="s">
        <v>19</v>
      </c>
      <c r="L175" s="46"/>
      <c r="M175" s="222" t="s">
        <v>19</v>
      </c>
      <c r="N175" s="223" t="s">
        <v>43</v>
      </c>
      <c r="O175" s="86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6" t="s">
        <v>187</v>
      </c>
      <c r="AT175" s="226" t="s">
        <v>182</v>
      </c>
      <c r="AU175" s="226" t="s">
        <v>80</v>
      </c>
      <c r="AY175" s="19" t="s">
        <v>180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19" t="s">
        <v>80</v>
      </c>
      <c r="BK175" s="227">
        <f>ROUND(I175*H175,2)</f>
        <v>0</v>
      </c>
      <c r="BL175" s="19" t="s">
        <v>187</v>
      </c>
      <c r="BM175" s="226" t="s">
        <v>8639</v>
      </c>
    </row>
    <row r="176" s="2" customFormat="1">
      <c r="A176" s="40"/>
      <c r="B176" s="41"/>
      <c r="C176" s="42"/>
      <c r="D176" s="228" t="s">
        <v>189</v>
      </c>
      <c r="E176" s="42"/>
      <c r="F176" s="229" t="s">
        <v>8638</v>
      </c>
      <c r="G176" s="42"/>
      <c r="H176" s="42"/>
      <c r="I176" s="230"/>
      <c r="J176" s="42"/>
      <c r="K176" s="42"/>
      <c r="L176" s="46"/>
      <c r="M176" s="231"/>
      <c r="N176" s="232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189</v>
      </c>
      <c r="AU176" s="19" t="s">
        <v>80</v>
      </c>
    </row>
    <row r="177" s="2" customFormat="1" ht="16.5" customHeight="1">
      <c r="A177" s="40"/>
      <c r="B177" s="41"/>
      <c r="C177" s="215" t="s">
        <v>398</v>
      </c>
      <c r="D177" s="215" t="s">
        <v>182</v>
      </c>
      <c r="E177" s="216" t="s">
        <v>8640</v>
      </c>
      <c r="F177" s="217" t="s">
        <v>8641</v>
      </c>
      <c r="G177" s="218" t="s">
        <v>235</v>
      </c>
      <c r="H177" s="219">
        <v>115</v>
      </c>
      <c r="I177" s="220"/>
      <c r="J177" s="221">
        <f>ROUND(I177*H177,2)</f>
        <v>0</v>
      </c>
      <c r="K177" s="217" t="s">
        <v>19</v>
      </c>
      <c r="L177" s="46"/>
      <c r="M177" s="222" t="s">
        <v>19</v>
      </c>
      <c r="N177" s="223" t="s">
        <v>43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187</v>
      </c>
      <c r="AT177" s="226" t="s">
        <v>182</v>
      </c>
      <c r="AU177" s="226" t="s">
        <v>80</v>
      </c>
      <c r="AY177" s="19" t="s">
        <v>180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187</v>
      </c>
      <c r="BM177" s="226" t="s">
        <v>8642</v>
      </c>
    </row>
    <row r="178" s="2" customFormat="1">
      <c r="A178" s="40"/>
      <c r="B178" s="41"/>
      <c r="C178" s="42"/>
      <c r="D178" s="228" t="s">
        <v>189</v>
      </c>
      <c r="E178" s="42"/>
      <c r="F178" s="229" t="s">
        <v>8641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189</v>
      </c>
      <c r="AU178" s="19" t="s">
        <v>80</v>
      </c>
    </row>
    <row r="179" s="2" customFormat="1" ht="16.5" customHeight="1">
      <c r="A179" s="40"/>
      <c r="B179" s="41"/>
      <c r="C179" s="215" t="s">
        <v>402</v>
      </c>
      <c r="D179" s="215" t="s">
        <v>182</v>
      </c>
      <c r="E179" s="216" t="s">
        <v>8643</v>
      </c>
      <c r="F179" s="217" t="s">
        <v>8644</v>
      </c>
      <c r="G179" s="218" t="s">
        <v>235</v>
      </c>
      <c r="H179" s="219">
        <v>90</v>
      </c>
      <c r="I179" s="220"/>
      <c r="J179" s="221">
        <f>ROUND(I179*H179,2)</f>
        <v>0</v>
      </c>
      <c r="K179" s="217" t="s">
        <v>19</v>
      </c>
      <c r="L179" s="46"/>
      <c r="M179" s="222" t="s">
        <v>19</v>
      </c>
      <c r="N179" s="223" t="s">
        <v>43</v>
      </c>
      <c r="O179" s="86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6" t="s">
        <v>187</v>
      </c>
      <c r="AT179" s="226" t="s">
        <v>182</v>
      </c>
      <c r="AU179" s="226" t="s">
        <v>80</v>
      </c>
      <c r="AY179" s="19" t="s">
        <v>180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9" t="s">
        <v>80</v>
      </c>
      <c r="BK179" s="227">
        <f>ROUND(I179*H179,2)</f>
        <v>0</v>
      </c>
      <c r="BL179" s="19" t="s">
        <v>187</v>
      </c>
      <c r="BM179" s="226" t="s">
        <v>8645</v>
      </c>
    </row>
    <row r="180" s="2" customFormat="1">
      <c r="A180" s="40"/>
      <c r="B180" s="41"/>
      <c r="C180" s="42"/>
      <c r="D180" s="228" t="s">
        <v>189</v>
      </c>
      <c r="E180" s="42"/>
      <c r="F180" s="229" t="s">
        <v>8644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189</v>
      </c>
      <c r="AU180" s="19" t="s">
        <v>80</v>
      </c>
    </row>
    <row r="181" s="2" customFormat="1" ht="37.8" customHeight="1">
      <c r="A181" s="40"/>
      <c r="B181" s="41"/>
      <c r="C181" s="215" t="s">
        <v>406</v>
      </c>
      <c r="D181" s="215" t="s">
        <v>182</v>
      </c>
      <c r="E181" s="216" t="s">
        <v>8646</v>
      </c>
      <c r="F181" s="217" t="s">
        <v>8647</v>
      </c>
      <c r="G181" s="218" t="s">
        <v>387</v>
      </c>
      <c r="H181" s="219">
        <v>20</v>
      </c>
      <c r="I181" s="220"/>
      <c r="J181" s="221">
        <f>ROUND(I181*H181,2)</f>
        <v>0</v>
      </c>
      <c r="K181" s="217" t="s">
        <v>19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187</v>
      </c>
      <c r="AT181" s="226" t="s">
        <v>182</v>
      </c>
      <c r="AU181" s="226" t="s">
        <v>80</v>
      </c>
      <c r="AY181" s="19" t="s">
        <v>180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187</v>
      </c>
      <c r="BM181" s="226" t="s">
        <v>8648</v>
      </c>
    </row>
    <row r="182" s="2" customFormat="1">
      <c r="A182" s="40"/>
      <c r="B182" s="41"/>
      <c r="C182" s="42"/>
      <c r="D182" s="228" t="s">
        <v>189</v>
      </c>
      <c r="E182" s="42"/>
      <c r="F182" s="229" t="s">
        <v>8647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189</v>
      </c>
      <c r="AU182" s="19" t="s">
        <v>80</v>
      </c>
    </row>
    <row r="183" s="2" customFormat="1" ht="37.8" customHeight="1">
      <c r="A183" s="40"/>
      <c r="B183" s="41"/>
      <c r="C183" s="215" t="s">
        <v>412</v>
      </c>
      <c r="D183" s="215" t="s">
        <v>182</v>
      </c>
      <c r="E183" s="216" t="s">
        <v>8649</v>
      </c>
      <c r="F183" s="217" t="s">
        <v>8650</v>
      </c>
      <c r="G183" s="218" t="s">
        <v>8651</v>
      </c>
      <c r="H183" s="219">
        <v>700</v>
      </c>
      <c r="I183" s="220"/>
      <c r="J183" s="221">
        <f>ROUND(I183*H183,2)</f>
        <v>0</v>
      </c>
      <c r="K183" s="217" t="s">
        <v>19</v>
      </c>
      <c r="L183" s="46"/>
      <c r="M183" s="222" t="s">
        <v>19</v>
      </c>
      <c r="N183" s="223" t="s">
        <v>43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187</v>
      </c>
      <c r="AT183" s="226" t="s">
        <v>182</v>
      </c>
      <c r="AU183" s="226" t="s">
        <v>80</v>
      </c>
      <c r="AY183" s="19" t="s">
        <v>180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187</v>
      </c>
      <c r="BM183" s="226" t="s">
        <v>8652</v>
      </c>
    </row>
    <row r="184" s="2" customFormat="1">
      <c r="A184" s="40"/>
      <c r="B184" s="41"/>
      <c r="C184" s="42"/>
      <c r="D184" s="228" t="s">
        <v>189</v>
      </c>
      <c r="E184" s="42"/>
      <c r="F184" s="229" t="s">
        <v>8653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189</v>
      </c>
      <c r="AU184" s="19" t="s">
        <v>80</v>
      </c>
    </row>
    <row r="185" s="12" customFormat="1" ht="25.92" customHeight="1">
      <c r="A185" s="12"/>
      <c r="B185" s="199"/>
      <c r="C185" s="200"/>
      <c r="D185" s="201" t="s">
        <v>71</v>
      </c>
      <c r="E185" s="202" t="s">
        <v>7302</v>
      </c>
      <c r="F185" s="202" t="s">
        <v>8654</v>
      </c>
      <c r="G185" s="200"/>
      <c r="H185" s="200"/>
      <c r="I185" s="203"/>
      <c r="J185" s="204">
        <f>BK185</f>
        <v>0</v>
      </c>
      <c r="K185" s="200"/>
      <c r="L185" s="205"/>
      <c r="M185" s="206"/>
      <c r="N185" s="207"/>
      <c r="O185" s="207"/>
      <c r="P185" s="208">
        <f>SUM(P186:P199)</f>
        <v>0</v>
      </c>
      <c r="Q185" s="207"/>
      <c r="R185" s="208">
        <f>SUM(R186:R199)</f>
        <v>0</v>
      </c>
      <c r="S185" s="207"/>
      <c r="T185" s="209">
        <f>SUM(T186:T199)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0" t="s">
        <v>80</v>
      </c>
      <c r="AT185" s="211" t="s">
        <v>71</v>
      </c>
      <c r="AU185" s="211" t="s">
        <v>72</v>
      </c>
      <c r="AY185" s="210" t="s">
        <v>180</v>
      </c>
      <c r="BK185" s="212">
        <f>SUM(BK186:BK199)</f>
        <v>0</v>
      </c>
    </row>
    <row r="186" s="2" customFormat="1" ht="37.8" customHeight="1">
      <c r="A186" s="40"/>
      <c r="B186" s="41"/>
      <c r="C186" s="215" t="s">
        <v>418</v>
      </c>
      <c r="D186" s="215" t="s">
        <v>182</v>
      </c>
      <c r="E186" s="216" t="s">
        <v>8655</v>
      </c>
      <c r="F186" s="217" t="s">
        <v>8656</v>
      </c>
      <c r="G186" s="218" t="s">
        <v>3685</v>
      </c>
      <c r="H186" s="219">
        <v>1</v>
      </c>
      <c r="I186" s="220"/>
      <c r="J186" s="221">
        <f>ROUND(I186*H186,2)</f>
        <v>0</v>
      </c>
      <c r="K186" s="217" t="s">
        <v>19</v>
      </c>
      <c r="L186" s="46"/>
      <c r="M186" s="222" t="s">
        <v>19</v>
      </c>
      <c r="N186" s="223" t="s">
        <v>43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187</v>
      </c>
      <c r="AT186" s="226" t="s">
        <v>182</v>
      </c>
      <c r="AU186" s="226" t="s">
        <v>80</v>
      </c>
      <c r="AY186" s="19" t="s">
        <v>180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187</v>
      </c>
      <c r="BM186" s="226" t="s">
        <v>8657</v>
      </c>
    </row>
    <row r="187" s="2" customFormat="1">
      <c r="A187" s="40"/>
      <c r="B187" s="41"/>
      <c r="C187" s="42"/>
      <c r="D187" s="228" t="s">
        <v>189</v>
      </c>
      <c r="E187" s="42"/>
      <c r="F187" s="229" t="s">
        <v>8658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189</v>
      </c>
      <c r="AU187" s="19" t="s">
        <v>80</v>
      </c>
    </row>
    <row r="188" s="2" customFormat="1" ht="16.5" customHeight="1">
      <c r="A188" s="40"/>
      <c r="B188" s="41"/>
      <c r="C188" s="215" t="s">
        <v>426</v>
      </c>
      <c r="D188" s="215" t="s">
        <v>182</v>
      </c>
      <c r="E188" s="216" t="s">
        <v>8659</v>
      </c>
      <c r="F188" s="217" t="s">
        <v>8660</v>
      </c>
      <c r="G188" s="218" t="s">
        <v>387</v>
      </c>
      <c r="H188" s="219">
        <v>18</v>
      </c>
      <c r="I188" s="220"/>
      <c r="J188" s="221">
        <f>ROUND(I188*H188,2)</f>
        <v>0</v>
      </c>
      <c r="K188" s="217" t="s">
        <v>19</v>
      </c>
      <c r="L188" s="46"/>
      <c r="M188" s="222" t="s">
        <v>19</v>
      </c>
      <c r="N188" s="223" t="s">
        <v>43</v>
      </c>
      <c r="O188" s="86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187</v>
      </c>
      <c r="AT188" s="226" t="s">
        <v>182</v>
      </c>
      <c r="AU188" s="226" t="s">
        <v>80</v>
      </c>
      <c r="AY188" s="19" t="s">
        <v>180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187</v>
      </c>
      <c r="BM188" s="226" t="s">
        <v>8661</v>
      </c>
    </row>
    <row r="189" s="2" customFormat="1">
      <c r="A189" s="40"/>
      <c r="B189" s="41"/>
      <c r="C189" s="42"/>
      <c r="D189" s="228" t="s">
        <v>189</v>
      </c>
      <c r="E189" s="42"/>
      <c r="F189" s="229" t="s">
        <v>8660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189</v>
      </c>
      <c r="AU189" s="19" t="s">
        <v>80</v>
      </c>
    </row>
    <row r="190" s="2" customFormat="1" ht="24.15" customHeight="1">
      <c r="A190" s="40"/>
      <c r="B190" s="41"/>
      <c r="C190" s="215" t="s">
        <v>433</v>
      </c>
      <c r="D190" s="215" t="s">
        <v>182</v>
      </c>
      <c r="E190" s="216" t="s">
        <v>8662</v>
      </c>
      <c r="F190" s="217" t="s">
        <v>8663</v>
      </c>
      <c r="G190" s="218" t="s">
        <v>3685</v>
      </c>
      <c r="H190" s="219">
        <v>1</v>
      </c>
      <c r="I190" s="220"/>
      <c r="J190" s="221">
        <f>ROUND(I190*H190,2)</f>
        <v>0</v>
      </c>
      <c r="K190" s="217" t="s">
        <v>19</v>
      </c>
      <c r="L190" s="46"/>
      <c r="M190" s="222" t="s">
        <v>19</v>
      </c>
      <c r="N190" s="223" t="s">
        <v>43</v>
      </c>
      <c r="O190" s="86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187</v>
      </c>
      <c r="AT190" s="226" t="s">
        <v>182</v>
      </c>
      <c r="AU190" s="226" t="s">
        <v>80</v>
      </c>
      <c r="AY190" s="19" t="s">
        <v>180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187</v>
      </c>
      <c r="BM190" s="226" t="s">
        <v>8664</v>
      </c>
    </row>
    <row r="191" s="2" customFormat="1">
      <c r="A191" s="40"/>
      <c r="B191" s="41"/>
      <c r="C191" s="42"/>
      <c r="D191" s="228" t="s">
        <v>189</v>
      </c>
      <c r="E191" s="42"/>
      <c r="F191" s="229" t="s">
        <v>8663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189</v>
      </c>
      <c r="AU191" s="19" t="s">
        <v>80</v>
      </c>
    </row>
    <row r="192" s="2" customFormat="1" ht="24.15" customHeight="1">
      <c r="A192" s="40"/>
      <c r="B192" s="41"/>
      <c r="C192" s="215" t="s">
        <v>439</v>
      </c>
      <c r="D192" s="215" t="s">
        <v>182</v>
      </c>
      <c r="E192" s="216" t="s">
        <v>8665</v>
      </c>
      <c r="F192" s="217" t="s">
        <v>8666</v>
      </c>
      <c r="G192" s="218" t="s">
        <v>3685</v>
      </c>
      <c r="H192" s="219">
        <v>2</v>
      </c>
      <c r="I192" s="220"/>
      <c r="J192" s="221">
        <f>ROUND(I192*H192,2)</f>
        <v>0</v>
      </c>
      <c r="K192" s="217" t="s">
        <v>19</v>
      </c>
      <c r="L192" s="46"/>
      <c r="M192" s="222" t="s">
        <v>19</v>
      </c>
      <c r="N192" s="223" t="s">
        <v>43</v>
      </c>
      <c r="O192" s="86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187</v>
      </c>
      <c r="AT192" s="226" t="s">
        <v>182</v>
      </c>
      <c r="AU192" s="226" t="s">
        <v>80</v>
      </c>
      <c r="AY192" s="19" t="s">
        <v>180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187</v>
      </c>
      <c r="BM192" s="226" t="s">
        <v>8667</v>
      </c>
    </row>
    <row r="193" s="2" customFormat="1">
      <c r="A193" s="40"/>
      <c r="B193" s="41"/>
      <c r="C193" s="42"/>
      <c r="D193" s="228" t="s">
        <v>189</v>
      </c>
      <c r="E193" s="42"/>
      <c r="F193" s="229" t="s">
        <v>8666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189</v>
      </c>
      <c r="AU193" s="19" t="s">
        <v>80</v>
      </c>
    </row>
    <row r="194" s="2" customFormat="1" ht="16.5" customHeight="1">
      <c r="A194" s="40"/>
      <c r="B194" s="41"/>
      <c r="C194" s="215" t="s">
        <v>447</v>
      </c>
      <c r="D194" s="215" t="s">
        <v>182</v>
      </c>
      <c r="E194" s="216" t="s">
        <v>8668</v>
      </c>
      <c r="F194" s="217" t="s">
        <v>8669</v>
      </c>
      <c r="G194" s="218" t="s">
        <v>3685</v>
      </c>
      <c r="H194" s="219">
        <v>2</v>
      </c>
      <c r="I194" s="220"/>
      <c r="J194" s="221">
        <f>ROUND(I194*H194,2)</f>
        <v>0</v>
      </c>
      <c r="K194" s="217" t="s">
        <v>19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187</v>
      </c>
      <c r="AT194" s="226" t="s">
        <v>182</v>
      </c>
      <c r="AU194" s="226" t="s">
        <v>80</v>
      </c>
      <c r="AY194" s="19" t="s">
        <v>180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187</v>
      </c>
      <c r="BM194" s="226" t="s">
        <v>8670</v>
      </c>
    </row>
    <row r="195" s="2" customFormat="1">
      <c r="A195" s="40"/>
      <c r="B195" s="41"/>
      <c r="C195" s="42"/>
      <c r="D195" s="228" t="s">
        <v>189</v>
      </c>
      <c r="E195" s="42"/>
      <c r="F195" s="229" t="s">
        <v>8669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189</v>
      </c>
      <c r="AU195" s="19" t="s">
        <v>80</v>
      </c>
    </row>
    <row r="196" s="2" customFormat="1" ht="16.5" customHeight="1">
      <c r="A196" s="40"/>
      <c r="B196" s="41"/>
      <c r="C196" s="215" t="s">
        <v>459</v>
      </c>
      <c r="D196" s="215" t="s">
        <v>182</v>
      </c>
      <c r="E196" s="216" t="s">
        <v>8671</v>
      </c>
      <c r="F196" s="217" t="s">
        <v>8672</v>
      </c>
      <c r="G196" s="218" t="s">
        <v>235</v>
      </c>
      <c r="H196" s="219">
        <v>115</v>
      </c>
      <c r="I196" s="220"/>
      <c r="J196" s="221">
        <f>ROUND(I196*H196,2)</f>
        <v>0</v>
      </c>
      <c r="K196" s="217" t="s">
        <v>19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187</v>
      </c>
      <c r="AT196" s="226" t="s">
        <v>182</v>
      </c>
      <c r="AU196" s="226" t="s">
        <v>80</v>
      </c>
      <c r="AY196" s="19" t="s">
        <v>180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187</v>
      </c>
      <c r="BM196" s="226" t="s">
        <v>8673</v>
      </c>
    </row>
    <row r="197" s="2" customFormat="1">
      <c r="A197" s="40"/>
      <c r="B197" s="41"/>
      <c r="C197" s="42"/>
      <c r="D197" s="228" t="s">
        <v>189</v>
      </c>
      <c r="E197" s="42"/>
      <c r="F197" s="229" t="s">
        <v>8672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189</v>
      </c>
      <c r="AU197" s="19" t="s">
        <v>80</v>
      </c>
    </row>
    <row r="198" s="2" customFormat="1" ht="24.15" customHeight="1">
      <c r="A198" s="40"/>
      <c r="B198" s="41"/>
      <c r="C198" s="215" t="s">
        <v>476</v>
      </c>
      <c r="D198" s="215" t="s">
        <v>182</v>
      </c>
      <c r="E198" s="216" t="s">
        <v>8674</v>
      </c>
      <c r="F198" s="217" t="s">
        <v>8675</v>
      </c>
      <c r="G198" s="218" t="s">
        <v>3685</v>
      </c>
      <c r="H198" s="219">
        <v>1</v>
      </c>
      <c r="I198" s="220"/>
      <c r="J198" s="221">
        <f>ROUND(I198*H198,2)</f>
        <v>0</v>
      </c>
      <c r="K198" s="217" t="s">
        <v>19</v>
      </c>
      <c r="L198" s="46"/>
      <c r="M198" s="222" t="s">
        <v>19</v>
      </c>
      <c r="N198" s="223" t="s">
        <v>43</v>
      </c>
      <c r="O198" s="86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187</v>
      </c>
      <c r="AT198" s="226" t="s">
        <v>182</v>
      </c>
      <c r="AU198" s="226" t="s">
        <v>80</v>
      </c>
      <c r="AY198" s="19" t="s">
        <v>180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187</v>
      </c>
      <c r="BM198" s="226" t="s">
        <v>8676</v>
      </c>
    </row>
    <row r="199" s="2" customFormat="1">
      <c r="A199" s="40"/>
      <c r="B199" s="41"/>
      <c r="C199" s="42"/>
      <c r="D199" s="228" t="s">
        <v>189</v>
      </c>
      <c r="E199" s="42"/>
      <c r="F199" s="229" t="s">
        <v>8675</v>
      </c>
      <c r="G199" s="42"/>
      <c r="H199" s="42"/>
      <c r="I199" s="230"/>
      <c r="J199" s="42"/>
      <c r="K199" s="42"/>
      <c r="L199" s="46"/>
      <c r="M199" s="278"/>
      <c r="N199" s="279"/>
      <c r="O199" s="280"/>
      <c r="P199" s="280"/>
      <c r="Q199" s="280"/>
      <c r="R199" s="280"/>
      <c r="S199" s="280"/>
      <c r="T199" s="281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189</v>
      </c>
      <c r="AU199" s="19" t="s">
        <v>80</v>
      </c>
    </row>
    <row r="200" s="2" customFormat="1" ht="6.96" customHeight="1">
      <c r="A200" s="40"/>
      <c r="B200" s="61"/>
      <c r="C200" s="62"/>
      <c r="D200" s="62"/>
      <c r="E200" s="62"/>
      <c r="F200" s="62"/>
      <c r="G200" s="62"/>
      <c r="H200" s="62"/>
      <c r="I200" s="62"/>
      <c r="J200" s="62"/>
      <c r="K200" s="62"/>
      <c r="L200" s="46"/>
      <c r="M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</row>
  </sheetData>
  <sheetProtection sheet="1" autoFilter="0" formatColumns="0" formatRows="0" objects="1" scenarios="1" spinCount="100000" saltValue="dPjceq/ORs//bpr8BnjmGdNI1Os3SZyQjESmjmYokgufl6UdPTB+pxMYw6jts9preO6klpUZ59U42AV5Chd9Dw==" hashValue="DzYXg+f7b0foixKZyiTcQmQpkLeFQjaLa6kP9IOmK0ZtiLEuExYvJoA1/yl6RGUNxuAao0EYI10clK+FE5A4Og==" algorithmName="SHA-512" password="CC35"/>
  <autoFilter ref="C91:K19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hyperlinks>
    <hyperlink ref="F97" r:id="rId1" display="https://podminky.urs.cz/item/CS_URS_2023_02/132251101"/>
    <hyperlink ref="F100" r:id="rId2" display="https://podminky.urs.cz/item/CS_URS_2023_02/132251252"/>
    <hyperlink ref="F103" r:id="rId3" display="https://podminky.urs.cz/item/CS_URS_2023_02/162751117"/>
    <hyperlink ref="F111" r:id="rId4" display="https://podminky.urs.cz/item/CS_URS_2023_02/162751119"/>
    <hyperlink ref="F119" r:id="rId5" display="https://podminky.urs.cz/item/CS_URS_2023_02/174111101"/>
    <hyperlink ref="F127" r:id="rId6" display="https://podminky.urs.cz/item/CS_URS_2023_02/21331111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8677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ROUND(J87,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ROUND((SUM(BE87:BE115)),  2)</f>
        <v>0</v>
      </c>
      <c r="G35" s="40"/>
      <c r="H35" s="40"/>
      <c r="I35" s="160">
        <v>0.20999999999999999</v>
      </c>
      <c r="J35" s="159">
        <f>ROUND(((SUM(BE87:BE115))*I35),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ROUND((SUM(BF87:BF115)),  2)</f>
        <v>0</v>
      </c>
      <c r="G36" s="40"/>
      <c r="H36" s="40"/>
      <c r="I36" s="160">
        <v>0.14999999999999999</v>
      </c>
      <c r="J36" s="159">
        <f>ROUND(((SUM(BF87:BF115))*I36),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ROUND((SUM(BG87:BG115)),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ROUND((SUM(BH87:BH115)),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ROUND((SUM(BI87:BI115)),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ROU2330 - FVE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8678</v>
      </c>
      <c r="E64" s="180"/>
      <c r="F64" s="180"/>
      <c r="G64" s="180"/>
      <c r="H64" s="180"/>
      <c r="I64" s="180"/>
      <c r="J64" s="181">
        <f>J88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8679</v>
      </c>
      <c r="E65" s="185"/>
      <c r="F65" s="185"/>
      <c r="G65" s="185"/>
      <c r="H65" s="185"/>
      <c r="I65" s="185"/>
      <c r="J65" s="186">
        <f>J89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165</v>
      </c>
      <c r="D72" s="42"/>
      <c r="E72" s="42"/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Projekt budovy v Čechově ulici ve Šlapanicích</v>
      </c>
      <c r="F75" s="34"/>
      <c r="G75" s="34"/>
      <c r="H75" s="34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154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589</v>
      </c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590</v>
      </c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ROU2330 - FVE</v>
      </c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Šlapanice</v>
      </c>
      <c r="G81" s="42"/>
      <c r="H81" s="42"/>
      <c r="I81" s="34" t="s">
        <v>23</v>
      </c>
      <c r="J81" s="74" t="str">
        <f>IF(J14="","",J14)</f>
        <v>3. 9. 2023</v>
      </c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Město Šlapanice</v>
      </c>
      <c r="G83" s="42"/>
      <c r="H83" s="42"/>
      <c r="I83" s="34" t="s">
        <v>31</v>
      </c>
      <c r="J83" s="38" t="str">
        <f>E23</f>
        <v>Studio Zlamal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34</v>
      </c>
      <c r="J84" s="38" t="str">
        <f>E26</f>
        <v xml:space="preserve"> 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8"/>
      <c r="B86" s="189"/>
      <c r="C86" s="190" t="s">
        <v>166</v>
      </c>
      <c r="D86" s="191" t="s">
        <v>57</v>
      </c>
      <c r="E86" s="191" t="s">
        <v>53</v>
      </c>
      <c r="F86" s="191" t="s">
        <v>54</v>
      </c>
      <c r="G86" s="191" t="s">
        <v>167</v>
      </c>
      <c r="H86" s="191" t="s">
        <v>168</v>
      </c>
      <c r="I86" s="191" t="s">
        <v>169</v>
      </c>
      <c r="J86" s="191" t="s">
        <v>158</v>
      </c>
      <c r="K86" s="192" t="s">
        <v>170</v>
      </c>
      <c r="L86" s="193"/>
      <c r="M86" s="94" t="s">
        <v>19</v>
      </c>
      <c r="N86" s="95" t="s">
        <v>42</v>
      </c>
      <c r="O86" s="95" t="s">
        <v>171</v>
      </c>
      <c r="P86" s="95" t="s">
        <v>172</v>
      </c>
      <c r="Q86" s="95" t="s">
        <v>173</v>
      </c>
      <c r="R86" s="95" t="s">
        <v>174</v>
      </c>
      <c r="S86" s="95" t="s">
        <v>175</v>
      </c>
      <c r="T86" s="96" t="s">
        <v>176</v>
      </c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  <c r="AE86" s="188"/>
    </row>
    <row r="87" s="2" customFormat="1" ht="22.8" customHeight="1">
      <c r="A87" s="40"/>
      <c r="B87" s="41"/>
      <c r="C87" s="101" t="s">
        <v>177</v>
      </c>
      <c r="D87" s="42"/>
      <c r="E87" s="42"/>
      <c r="F87" s="42"/>
      <c r="G87" s="42"/>
      <c r="H87" s="42"/>
      <c r="I87" s="42"/>
      <c r="J87" s="194">
        <f>BK87</f>
        <v>0</v>
      </c>
      <c r="K87" s="42"/>
      <c r="L87" s="46"/>
      <c r="M87" s="97"/>
      <c r="N87" s="195"/>
      <c r="O87" s="98"/>
      <c r="P87" s="196">
        <f>P88</f>
        <v>0</v>
      </c>
      <c r="Q87" s="98"/>
      <c r="R87" s="196">
        <f>R88</f>
        <v>0</v>
      </c>
      <c r="S87" s="98"/>
      <c r="T87" s="197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159</v>
      </c>
      <c r="BK87" s="198">
        <f>BK88</f>
        <v>0</v>
      </c>
    </row>
    <row r="88" s="12" customFormat="1" ht="25.92" customHeight="1">
      <c r="A88" s="12"/>
      <c r="B88" s="199"/>
      <c r="C88" s="200"/>
      <c r="D88" s="201" t="s">
        <v>71</v>
      </c>
      <c r="E88" s="202" t="s">
        <v>3164</v>
      </c>
      <c r="F88" s="202" t="s">
        <v>3164</v>
      </c>
      <c r="G88" s="200"/>
      <c r="H88" s="200"/>
      <c r="I88" s="203"/>
      <c r="J88" s="204">
        <f>BK88</f>
        <v>0</v>
      </c>
      <c r="K88" s="200"/>
      <c r="L88" s="205"/>
      <c r="M88" s="206"/>
      <c r="N88" s="207"/>
      <c r="O88" s="207"/>
      <c r="P88" s="208">
        <f>P89</f>
        <v>0</v>
      </c>
      <c r="Q88" s="207"/>
      <c r="R88" s="208">
        <f>R89</f>
        <v>0</v>
      </c>
      <c r="S88" s="207"/>
      <c r="T88" s="209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82</v>
      </c>
      <c r="AT88" s="211" t="s">
        <v>71</v>
      </c>
      <c r="AU88" s="211" t="s">
        <v>72</v>
      </c>
      <c r="AY88" s="210" t="s">
        <v>180</v>
      </c>
      <c r="BK88" s="212">
        <f>BK89</f>
        <v>0</v>
      </c>
    </row>
    <row r="89" s="12" customFormat="1" ht="22.8" customHeight="1">
      <c r="A89" s="12"/>
      <c r="B89" s="199"/>
      <c r="C89" s="200"/>
      <c r="D89" s="201" t="s">
        <v>71</v>
      </c>
      <c r="E89" s="213" t="s">
        <v>8680</v>
      </c>
      <c r="F89" s="213" t="s">
        <v>133</v>
      </c>
      <c r="G89" s="200"/>
      <c r="H89" s="200"/>
      <c r="I89" s="203"/>
      <c r="J89" s="214">
        <f>BK89</f>
        <v>0</v>
      </c>
      <c r="K89" s="200"/>
      <c r="L89" s="205"/>
      <c r="M89" s="206"/>
      <c r="N89" s="207"/>
      <c r="O89" s="207"/>
      <c r="P89" s="208">
        <f>SUM(P90:P115)</f>
        <v>0</v>
      </c>
      <c r="Q89" s="207"/>
      <c r="R89" s="208">
        <f>SUM(R90:R115)</f>
        <v>0</v>
      </c>
      <c r="S89" s="207"/>
      <c r="T89" s="209">
        <f>SUM(T90:T115)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82</v>
      </c>
      <c r="AT89" s="211" t="s">
        <v>71</v>
      </c>
      <c r="AU89" s="211" t="s">
        <v>80</v>
      </c>
      <c r="AY89" s="210" t="s">
        <v>180</v>
      </c>
      <c r="BK89" s="212">
        <f>SUM(BK90:BK115)</f>
        <v>0</v>
      </c>
    </row>
    <row r="90" s="2" customFormat="1" ht="16.5" customHeight="1">
      <c r="A90" s="40"/>
      <c r="B90" s="41"/>
      <c r="C90" s="215" t="s">
        <v>80</v>
      </c>
      <c r="D90" s="215" t="s">
        <v>182</v>
      </c>
      <c r="E90" s="216" t="s">
        <v>80</v>
      </c>
      <c r="F90" s="217" t="s">
        <v>8681</v>
      </c>
      <c r="G90" s="218" t="s">
        <v>3685</v>
      </c>
      <c r="H90" s="219">
        <v>1</v>
      </c>
      <c r="I90" s="220"/>
      <c r="J90" s="221">
        <f>ROUND(I90*H90,2)</f>
        <v>0</v>
      </c>
      <c r="K90" s="217" t="s">
        <v>19</v>
      </c>
      <c r="L90" s="46"/>
      <c r="M90" s="222" t="s">
        <v>19</v>
      </c>
      <c r="N90" s="223" t="s">
        <v>43</v>
      </c>
      <c r="O90" s="86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286</v>
      </c>
      <c r="AT90" s="226" t="s">
        <v>182</v>
      </c>
      <c r="AU90" s="226" t="s">
        <v>82</v>
      </c>
      <c r="AY90" s="19" t="s">
        <v>180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80</v>
      </c>
      <c r="BK90" s="227">
        <f>ROUND(I90*H90,2)</f>
        <v>0</v>
      </c>
      <c r="BL90" s="19" t="s">
        <v>286</v>
      </c>
      <c r="BM90" s="226" t="s">
        <v>8682</v>
      </c>
    </row>
    <row r="91" s="2" customFormat="1">
      <c r="A91" s="40"/>
      <c r="B91" s="41"/>
      <c r="C91" s="42"/>
      <c r="D91" s="228" t="s">
        <v>189</v>
      </c>
      <c r="E91" s="42"/>
      <c r="F91" s="229" t="s">
        <v>8681</v>
      </c>
      <c r="G91" s="42"/>
      <c r="H91" s="42"/>
      <c r="I91" s="230"/>
      <c r="J91" s="42"/>
      <c r="K91" s="42"/>
      <c r="L91" s="46"/>
      <c r="M91" s="231"/>
      <c r="N91" s="232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189</v>
      </c>
      <c r="AU91" s="19" t="s">
        <v>82</v>
      </c>
    </row>
    <row r="92" s="2" customFormat="1" ht="16.5" customHeight="1">
      <c r="A92" s="40"/>
      <c r="B92" s="41"/>
      <c r="C92" s="282" t="s">
        <v>82</v>
      </c>
      <c r="D92" s="282" t="s">
        <v>754</v>
      </c>
      <c r="E92" s="283" t="s">
        <v>82</v>
      </c>
      <c r="F92" s="284" t="s">
        <v>8683</v>
      </c>
      <c r="G92" s="285" t="s">
        <v>387</v>
      </c>
      <c r="H92" s="286">
        <v>22</v>
      </c>
      <c r="I92" s="287"/>
      <c r="J92" s="288">
        <f>ROUND(I92*H92,2)</f>
        <v>0</v>
      </c>
      <c r="K92" s="284" t="s">
        <v>19</v>
      </c>
      <c r="L92" s="289"/>
      <c r="M92" s="290" t="s">
        <v>19</v>
      </c>
      <c r="N92" s="291" t="s">
        <v>43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398</v>
      </c>
      <c r="AT92" s="226" t="s">
        <v>754</v>
      </c>
      <c r="AU92" s="226" t="s">
        <v>82</v>
      </c>
      <c r="AY92" s="19" t="s">
        <v>180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80</v>
      </c>
      <c r="BK92" s="227">
        <f>ROUND(I92*H92,2)</f>
        <v>0</v>
      </c>
      <c r="BL92" s="19" t="s">
        <v>286</v>
      </c>
      <c r="BM92" s="226" t="s">
        <v>8684</v>
      </c>
    </row>
    <row r="93" s="2" customFormat="1">
      <c r="A93" s="40"/>
      <c r="B93" s="41"/>
      <c r="C93" s="42"/>
      <c r="D93" s="228" t="s">
        <v>189</v>
      </c>
      <c r="E93" s="42"/>
      <c r="F93" s="229" t="s">
        <v>8683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189</v>
      </c>
      <c r="AU93" s="19" t="s">
        <v>82</v>
      </c>
    </row>
    <row r="94" s="2" customFormat="1" ht="16.5" customHeight="1">
      <c r="A94" s="40"/>
      <c r="B94" s="41"/>
      <c r="C94" s="282" t="s">
        <v>100</v>
      </c>
      <c r="D94" s="282" t="s">
        <v>754</v>
      </c>
      <c r="E94" s="283" t="s">
        <v>100</v>
      </c>
      <c r="F94" s="284" t="s">
        <v>8685</v>
      </c>
      <c r="G94" s="285" t="s">
        <v>387</v>
      </c>
      <c r="H94" s="286">
        <v>22</v>
      </c>
      <c r="I94" s="287"/>
      <c r="J94" s="288">
        <f>ROUND(I94*H94,2)</f>
        <v>0</v>
      </c>
      <c r="K94" s="284" t="s">
        <v>19</v>
      </c>
      <c r="L94" s="289"/>
      <c r="M94" s="290" t="s">
        <v>19</v>
      </c>
      <c r="N94" s="291" t="s">
        <v>43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398</v>
      </c>
      <c r="AT94" s="226" t="s">
        <v>754</v>
      </c>
      <c r="AU94" s="226" t="s">
        <v>82</v>
      </c>
      <c r="AY94" s="19" t="s">
        <v>180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286</v>
      </c>
      <c r="BM94" s="226" t="s">
        <v>8686</v>
      </c>
    </row>
    <row r="95" s="2" customFormat="1">
      <c r="A95" s="40"/>
      <c r="B95" s="41"/>
      <c r="C95" s="42"/>
      <c r="D95" s="228" t="s">
        <v>189</v>
      </c>
      <c r="E95" s="42"/>
      <c r="F95" s="229" t="s">
        <v>8685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189</v>
      </c>
      <c r="AU95" s="19" t="s">
        <v>82</v>
      </c>
    </row>
    <row r="96" s="2" customFormat="1" ht="16.5" customHeight="1">
      <c r="A96" s="40"/>
      <c r="B96" s="41"/>
      <c r="C96" s="282" t="s">
        <v>187</v>
      </c>
      <c r="D96" s="282" t="s">
        <v>754</v>
      </c>
      <c r="E96" s="283" t="s">
        <v>187</v>
      </c>
      <c r="F96" s="284" t="s">
        <v>8687</v>
      </c>
      <c r="G96" s="285" t="s">
        <v>387</v>
      </c>
      <c r="H96" s="286">
        <v>22</v>
      </c>
      <c r="I96" s="287"/>
      <c r="J96" s="288">
        <f>ROUND(I96*H96,2)</f>
        <v>0</v>
      </c>
      <c r="K96" s="284" t="s">
        <v>19</v>
      </c>
      <c r="L96" s="289"/>
      <c r="M96" s="290" t="s">
        <v>19</v>
      </c>
      <c r="N96" s="291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398</v>
      </c>
      <c r="AT96" s="226" t="s">
        <v>754</v>
      </c>
      <c r="AU96" s="226" t="s">
        <v>82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286</v>
      </c>
      <c r="BM96" s="226" t="s">
        <v>8688</v>
      </c>
    </row>
    <row r="97" s="2" customFormat="1">
      <c r="A97" s="40"/>
      <c r="B97" s="41"/>
      <c r="C97" s="42"/>
      <c r="D97" s="228" t="s">
        <v>189</v>
      </c>
      <c r="E97" s="42"/>
      <c r="F97" s="229" t="s">
        <v>8687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189</v>
      </c>
      <c r="AU97" s="19" t="s">
        <v>82</v>
      </c>
    </row>
    <row r="98" s="2" customFormat="1" ht="16.5" customHeight="1">
      <c r="A98" s="40"/>
      <c r="B98" s="41"/>
      <c r="C98" s="282" t="s">
        <v>211</v>
      </c>
      <c r="D98" s="282" t="s">
        <v>754</v>
      </c>
      <c r="E98" s="283" t="s">
        <v>211</v>
      </c>
      <c r="F98" s="284" t="s">
        <v>8689</v>
      </c>
      <c r="G98" s="285" t="s">
        <v>387</v>
      </c>
      <c r="H98" s="286">
        <v>1</v>
      </c>
      <c r="I98" s="287"/>
      <c r="J98" s="288">
        <f>ROUND(I98*H98,2)</f>
        <v>0</v>
      </c>
      <c r="K98" s="284" t="s">
        <v>19</v>
      </c>
      <c r="L98" s="289"/>
      <c r="M98" s="290" t="s">
        <v>19</v>
      </c>
      <c r="N98" s="291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398</v>
      </c>
      <c r="AT98" s="226" t="s">
        <v>754</v>
      </c>
      <c r="AU98" s="226" t="s">
        <v>82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286</v>
      </c>
      <c r="BM98" s="226" t="s">
        <v>8690</v>
      </c>
    </row>
    <row r="99" s="2" customFormat="1">
      <c r="A99" s="40"/>
      <c r="B99" s="41"/>
      <c r="C99" s="42"/>
      <c r="D99" s="228" t="s">
        <v>189</v>
      </c>
      <c r="E99" s="42"/>
      <c r="F99" s="229" t="s">
        <v>8689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82</v>
      </c>
    </row>
    <row r="100" s="2" customFormat="1" ht="16.5" customHeight="1">
      <c r="A100" s="40"/>
      <c r="B100" s="41"/>
      <c r="C100" s="282" t="s">
        <v>217</v>
      </c>
      <c r="D100" s="282" t="s">
        <v>754</v>
      </c>
      <c r="E100" s="283" t="s">
        <v>217</v>
      </c>
      <c r="F100" s="284" t="s">
        <v>8691</v>
      </c>
      <c r="G100" s="285" t="s">
        <v>387</v>
      </c>
      <c r="H100" s="286">
        <v>1</v>
      </c>
      <c r="I100" s="287"/>
      <c r="J100" s="288">
        <f>ROUND(I100*H100,2)</f>
        <v>0</v>
      </c>
      <c r="K100" s="284" t="s">
        <v>19</v>
      </c>
      <c r="L100" s="289"/>
      <c r="M100" s="290" t="s">
        <v>19</v>
      </c>
      <c r="N100" s="291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398</v>
      </c>
      <c r="AT100" s="226" t="s">
        <v>754</v>
      </c>
      <c r="AU100" s="226" t="s">
        <v>82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286</v>
      </c>
      <c r="BM100" s="226" t="s">
        <v>8692</v>
      </c>
    </row>
    <row r="101" s="2" customFormat="1">
      <c r="A101" s="40"/>
      <c r="B101" s="41"/>
      <c r="C101" s="42"/>
      <c r="D101" s="228" t="s">
        <v>189</v>
      </c>
      <c r="E101" s="42"/>
      <c r="F101" s="229" t="s">
        <v>8691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189</v>
      </c>
      <c r="AU101" s="19" t="s">
        <v>82</v>
      </c>
    </row>
    <row r="102" s="2" customFormat="1" ht="16.5" customHeight="1">
      <c r="A102" s="40"/>
      <c r="B102" s="41"/>
      <c r="C102" s="282" t="s">
        <v>224</v>
      </c>
      <c r="D102" s="282" t="s">
        <v>754</v>
      </c>
      <c r="E102" s="283" t="s">
        <v>224</v>
      </c>
      <c r="F102" s="284" t="s">
        <v>8693</v>
      </c>
      <c r="G102" s="285" t="s">
        <v>387</v>
      </c>
      <c r="H102" s="286">
        <v>1</v>
      </c>
      <c r="I102" s="287"/>
      <c r="J102" s="288">
        <f>ROUND(I102*H102,2)</f>
        <v>0</v>
      </c>
      <c r="K102" s="284" t="s">
        <v>19</v>
      </c>
      <c r="L102" s="289"/>
      <c r="M102" s="290" t="s">
        <v>19</v>
      </c>
      <c r="N102" s="291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398</v>
      </c>
      <c r="AT102" s="226" t="s">
        <v>754</v>
      </c>
      <c r="AU102" s="226" t="s">
        <v>82</v>
      </c>
      <c r="AY102" s="19" t="s">
        <v>180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286</v>
      </c>
      <c r="BM102" s="226" t="s">
        <v>8694</v>
      </c>
    </row>
    <row r="103" s="2" customFormat="1">
      <c r="A103" s="40"/>
      <c r="B103" s="41"/>
      <c r="C103" s="42"/>
      <c r="D103" s="228" t="s">
        <v>189</v>
      </c>
      <c r="E103" s="42"/>
      <c r="F103" s="229" t="s">
        <v>8693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189</v>
      </c>
      <c r="AU103" s="19" t="s">
        <v>82</v>
      </c>
    </row>
    <row r="104" s="2" customFormat="1" ht="16.5" customHeight="1">
      <c r="A104" s="40"/>
      <c r="B104" s="41"/>
      <c r="C104" s="282" t="s">
        <v>232</v>
      </c>
      <c r="D104" s="282" t="s">
        <v>754</v>
      </c>
      <c r="E104" s="283" t="s">
        <v>232</v>
      </c>
      <c r="F104" s="284" t="s">
        <v>8695</v>
      </c>
      <c r="G104" s="285" t="s">
        <v>387</v>
      </c>
      <c r="H104" s="286">
        <v>1</v>
      </c>
      <c r="I104" s="287"/>
      <c r="J104" s="288">
        <f>ROUND(I104*H104,2)</f>
        <v>0</v>
      </c>
      <c r="K104" s="284" t="s">
        <v>19</v>
      </c>
      <c r="L104" s="289"/>
      <c r="M104" s="290" t="s">
        <v>19</v>
      </c>
      <c r="N104" s="291" t="s">
        <v>43</v>
      </c>
      <c r="O104" s="86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6" t="s">
        <v>398</v>
      </c>
      <c r="AT104" s="226" t="s">
        <v>754</v>
      </c>
      <c r="AU104" s="226" t="s">
        <v>82</v>
      </c>
      <c r="AY104" s="19" t="s">
        <v>180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19" t="s">
        <v>80</v>
      </c>
      <c r="BK104" s="227">
        <f>ROUND(I104*H104,2)</f>
        <v>0</v>
      </c>
      <c r="BL104" s="19" t="s">
        <v>286</v>
      </c>
      <c r="BM104" s="226" t="s">
        <v>8696</v>
      </c>
    </row>
    <row r="105" s="2" customFormat="1">
      <c r="A105" s="40"/>
      <c r="B105" s="41"/>
      <c r="C105" s="42"/>
      <c r="D105" s="228" t="s">
        <v>189</v>
      </c>
      <c r="E105" s="42"/>
      <c r="F105" s="229" t="s">
        <v>8697</v>
      </c>
      <c r="G105" s="42"/>
      <c r="H105" s="42"/>
      <c r="I105" s="230"/>
      <c r="J105" s="42"/>
      <c r="K105" s="42"/>
      <c r="L105" s="46"/>
      <c r="M105" s="231"/>
      <c r="N105" s="232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189</v>
      </c>
      <c r="AU105" s="19" t="s">
        <v>82</v>
      </c>
    </row>
    <row r="106" s="2" customFormat="1" ht="16.5" customHeight="1">
      <c r="A106" s="40"/>
      <c r="B106" s="41"/>
      <c r="C106" s="282" t="s">
        <v>240</v>
      </c>
      <c r="D106" s="282" t="s">
        <v>754</v>
      </c>
      <c r="E106" s="283" t="s">
        <v>240</v>
      </c>
      <c r="F106" s="284" t="s">
        <v>8698</v>
      </c>
      <c r="G106" s="285" t="s">
        <v>387</v>
      </c>
      <c r="H106" s="286">
        <v>1</v>
      </c>
      <c r="I106" s="287"/>
      <c r="J106" s="288">
        <f>ROUND(I106*H106,2)</f>
        <v>0</v>
      </c>
      <c r="K106" s="284" t="s">
        <v>19</v>
      </c>
      <c r="L106" s="289"/>
      <c r="M106" s="290" t="s">
        <v>19</v>
      </c>
      <c r="N106" s="291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398</v>
      </c>
      <c r="AT106" s="226" t="s">
        <v>754</v>
      </c>
      <c r="AU106" s="226" t="s">
        <v>82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286</v>
      </c>
      <c r="BM106" s="226" t="s">
        <v>8699</v>
      </c>
    </row>
    <row r="107" s="2" customFormat="1">
      <c r="A107" s="40"/>
      <c r="B107" s="41"/>
      <c r="C107" s="42"/>
      <c r="D107" s="228" t="s">
        <v>189</v>
      </c>
      <c r="E107" s="42"/>
      <c r="F107" s="229" t="s">
        <v>8698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189</v>
      </c>
      <c r="AU107" s="19" t="s">
        <v>82</v>
      </c>
    </row>
    <row r="108" s="2" customFormat="1" ht="16.5" customHeight="1">
      <c r="A108" s="40"/>
      <c r="B108" s="41"/>
      <c r="C108" s="282" t="s">
        <v>247</v>
      </c>
      <c r="D108" s="282" t="s">
        <v>754</v>
      </c>
      <c r="E108" s="283" t="s">
        <v>247</v>
      </c>
      <c r="F108" s="284" t="s">
        <v>8700</v>
      </c>
      <c r="G108" s="285" t="s">
        <v>387</v>
      </c>
      <c r="H108" s="286">
        <v>1</v>
      </c>
      <c r="I108" s="287"/>
      <c r="J108" s="288">
        <f>ROUND(I108*H108,2)</f>
        <v>0</v>
      </c>
      <c r="K108" s="284" t="s">
        <v>19</v>
      </c>
      <c r="L108" s="289"/>
      <c r="M108" s="290" t="s">
        <v>19</v>
      </c>
      <c r="N108" s="291" t="s">
        <v>43</v>
      </c>
      <c r="O108" s="86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6" t="s">
        <v>398</v>
      </c>
      <c r="AT108" s="226" t="s">
        <v>754</v>
      </c>
      <c r="AU108" s="226" t="s">
        <v>82</v>
      </c>
      <c r="AY108" s="19" t="s">
        <v>180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19" t="s">
        <v>80</v>
      </c>
      <c r="BK108" s="227">
        <f>ROUND(I108*H108,2)</f>
        <v>0</v>
      </c>
      <c r="BL108" s="19" t="s">
        <v>286</v>
      </c>
      <c r="BM108" s="226" t="s">
        <v>8701</v>
      </c>
    </row>
    <row r="109" s="2" customFormat="1">
      <c r="A109" s="40"/>
      <c r="B109" s="41"/>
      <c r="C109" s="42"/>
      <c r="D109" s="228" t="s">
        <v>189</v>
      </c>
      <c r="E109" s="42"/>
      <c r="F109" s="229" t="s">
        <v>8700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189</v>
      </c>
      <c r="AU109" s="19" t="s">
        <v>82</v>
      </c>
    </row>
    <row r="110" s="2" customFormat="1" ht="16.5" customHeight="1">
      <c r="A110" s="40"/>
      <c r="B110" s="41"/>
      <c r="C110" s="282" t="s">
        <v>257</v>
      </c>
      <c r="D110" s="282" t="s">
        <v>754</v>
      </c>
      <c r="E110" s="283" t="s">
        <v>257</v>
      </c>
      <c r="F110" s="284" t="s">
        <v>8685</v>
      </c>
      <c r="G110" s="285" t="s">
        <v>387</v>
      </c>
      <c r="H110" s="286">
        <v>1</v>
      </c>
      <c r="I110" s="287"/>
      <c r="J110" s="288">
        <f>ROUND(I110*H110,2)</f>
        <v>0</v>
      </c>
      <c r="K110" s="284" t="s">
        <v>19</v>
      </c>
      <c r="L110" s="289"/>
      <c r="M110" s="290" t="s">
        <v>19</v>
      </c>
      <c r="N110" s="291" t="s">
        <v>43</v>
      </c>
      <c r="O110" s="86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6" t="s">
        <v>398</v>
      </c>
      <c r="AT110" s="226" t="s">
        <v>754</v>
      </c>
      <c r="AU110" s="226" t="s">
        <v>82</v>
      </c>
      <c r="AY110" s="19" t="s">
        <v>180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19" t="s">
        <v>80</v>
      </c>
      <c r="BK110" s="227">
        <f>ROUND(I110*H110,2)</f>
        <v>0</v>
      </c>
      <c r="BL110" s="19" t="s">
        <v>286</v>
      </c>
      <c r="BM110" s="226" t="s">
        <v>8702</v>
      </c>
    </row>
    <row r="111" s="2" customFormat="1">
      <c r="A111" s="40"/>
      <c r="B111" s="41"/>
      <c r="C111" s="42"/>
      <c r="D111" s="228" t="s">
        <v>189</v>
      </c>
      <c r="E111" s="42"/>
      <c r="F111" s="229" t="s">
        <v>8685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189</v>
      </c>
      <c r="AU111" s="19" t="s">
        <v>82</v>
      </c>
    </row>
    <row r="112" s="2" customFormat="1" ht="16.5" customHeight="1">
      <c r="A112" s="40"/>
      <c r="B112" s="41"/>
      <c r="C112" s="282" t="s">
        <v>263</v>
      </c>
      <c r="D112" s="282" t="s">
        <v>754</v>
      </c>
      <c r="E112" s="283" t="s">
        <v>263</v>
      </c>
      <c r="F112" s="284" t="s">
        <v>8703</v>
      </c>
      <c r="G112" s="285" t="s">
        <v>235</v>
      </c>
      <c r="H112" s="286">
        <v>20</v>
      </c>
      <c r="I112" s="287"/>
      <c r="J112" s="288">
        <f>ROUND(I112*H112,2)</f>
        <v>0</v>
      </c>
      <c r="K112" s="284" t="s">
        <v>19</v>
      </c>
      <c r="L112" s="289"/>
      <c r="M112" s="290" t="s">
        <v>19</v>
      </c>
      <c r="N112" s="291" t="s">
        <v>43</v>
      </c>
      <c r="O112" s="86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6" t="s">
        <v>398</v>
      </c>
      <c r="AT112" s="226" t="s">
        <v>754</v>
      </c>
      <c r="AU112" s="226" t="s">
        <v>82</v>
      </c>
      <c r="AY112" s="19" t="s">
        <v>180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9" t="s">
        <v>80</v>
      </c>
      <c r="BK112" s="227">
        <f>ROUND(I112*H112,2)</f>
        <v>0</v>
      </c>
      <c r="BL112" s="19" t="s">
        <v>286</v>
      </c>
      <c r="BM112" s="226" t="s">
        <v>8704</v>
      </c>
    </row>
    <row r="113" s="2" customFormat="1">
      <c r="A113" s="40"/>
      <c r="B113" s="41"/>
      <c r="C113" s="42"/>
      <c r="D113" s="228" t="s">
        <v>189</v>
      </c>
      <c r="E113" s="42"/>
      <c r="F113" s="229" t="s">
        <v>8703</v>
      </c>
      <c r="G113" s="42"/>
      <c r="H113" s="42"/>
      <c r="I113" s="230"/>
      <c r="J113" s="42"/>
      <c r="K113" s="42"/>
      <c r="L113" s="46"/>
      <c r="M113" s="231"/>
      <c r="N113" s="232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189</v>
      </c>
      <c r="AU113" s="19" t="s">
        <v>82</v>
      </c>
    </row>
    <row r="114" s="2" customFormat="1" ht="16.5" customHeight="1">
      <c r="A114" s="40"/>
      <c r="B114" s="41"/>
      <c r="C114" s="282" t="s">
        <v>269</v>
      </c>
      <c r="D114" s="282" t="s">
        <v>754</v>
      </c>
      <c r="E114" s="283" t="s">
        <v>269</v>
      </c>
      <c r="F114" s="284" t="s">
        <v>8705</v>
      </c>
      <c r="G114" s="285" t="s">
        <v>235</v>
      </c>
      <c r="H114" s="286">
        <v>20</v>
      </c>
      <c r="I114" s="287"/>
      <c r="J114" s="288">
        <f>ROUND(I114*H114,2)</f>
        <v>0</v>
      </c>
      <c r="K114" s="284" t="s">
        <v>19</v>
      </c>
      <c r="L114" s="289"/>
      <c r="M114" s="290" t="s">
        <v>19</v>
      </c>
      <c r="N114" s="291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398</v>
      </c>
      <c r="AT114" s="226" t="s">
        <v>754</v>
      </c>
      <c r="AU114" s="226" t="s">
        <v>82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286</v>
      </c>
      <c r="BM114" s="226" t="s">
        <v>8706</v>
      </c>
    </row>
    <row r="115" s="2" customFormat="1">
      <c r="A115" s="40"/>
      <c r="B115" s="41"/>
      <c r="C115" s="42"/>
      <c r="D115" s="228" t="s">
        <v>189</v>
      </c>
      <c r="E115" s="42"/>
      <c r="F115" s="229" t="s">
        <v>8705</v>
      </c>
      <c r="G115" s="42"/>
      <c r="H115" s="42"/>
      <c r="I115" s="230"/>
      <c r="J115" s="42"/>
      <c r="K115" s="42"/>
      <c r="L115" s="46"/>
      <c r="M115" s="278"/>
      <c r="N115" s="279"/>
      <c r="O115" s="280"/>
      <c r="P115" s="280"/>
      <c r="Q115" s="280"/>
      <c r="R115" s="280"/>
      <c r="S115" s="280"/>
      <c r="T115" s="281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189</v>
      </c>
      <c r="AU115" s="19" t="s">
        <v>82</v>
      </c>
    </row>
    <row r="116" s="2" customFormat="1" ht="6.96" customHeight="1">
      <c r="A116" s="40"/>
      <c r="B116" s="61"/>
      <c r="C116" s="62"/>
      <c r="D116" s="62"/>
      <c r="E116" s="62"/>
      <c r="F116" s="62"/>
      <c r="G116" s="62"/>
      <c r="H116" s="62"/>
      <c r="I116" s="62"/>
      <c r="J116" s="62"/>
      <c r="K116" s="62"/>
      <c r="L116" s="46"/>
      <c r="M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</row>
  </sheetData>
  <sheetProtection sheet="1" autoFilter="0" formatColumns="0" formatRows="0" objects="1" scenarios="1" spinCount="100000" saltValue="UJdpOVW/kEzm9A2aUDjRk7t3FDRCuZH4pfbCAiecX7Apgt0GZ/vHfRx9O73g8s1ArR9xVY6BbGnsgcRh868aZA==" hashValue="k81tNR6BgNrawSwtrfEexYttUnE5tXlBesANYsw9Ax8jKwilm8+6+12mejaRz0NdS2lgwYVTQNhluC151/OtJQ==" algorithmName="SHA-512" password="CC35"/>
  <autoFilter ref="C86:K11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8707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ROUND(J88,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ROUND((SUM(BE88:BE103)),  2)</f>
        <v>0</v>
      </c>
      <c r="G35" s="40"/>
      <c r="H35" s="40"/>
      <c r="I35" s="160">
        <v>0.20999999999999999</v>
      </c>
      <c r="J35" s="159">
        <f>ROUND(((SUM(BE88:BE103))*I35),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ROUND((SUM(BF88:BF103)),  2)</f>
        <v>0</v>
      </c>
      <c r="G36" s="40"/>
      <c r="H36" s="40"/>
      <c r="I36" s="160">
        <v>0.14999999999999999</v>
      </c>
      <c r="J36" s="159">
        <f>ROUND(((SUM(BF88:BF103))*I36),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ROUND((SUM(BG88:BG103)),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ROUND((SUM(BH88:BH103)),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ROUND((SUM(BI88:BI103)),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ROU2331 - Sgrafito + sochy na fasádě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8678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8708</v>
      </c>
      <c r="E65" s="185"/>
      <c r="F65" s="185"/>
      <c r="G65" s="185"/>
      <c r="H65" s="185"/>
      <c r="I65" s="185"/>
      <c r="J65" s="186">
        <f>J90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8709</v>
      </c>
      <c r="E66" s="185"/>
      <c r="F66" s="185"/>
      <c r="G66" s="185"/>
      <c r="H66" s="185"/>
      <c r="I66" s="185"/>
      <c r="J66" s="186">
        <f>J95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165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2" t="str">
        <f>E7</f>
        <v>Projekt budovy v Čechově ulici ve Šlapanicích</v>
      </c>
      <c r="F76" s="34"/>
      <c r="G76" s="34"/>
      <c r="H76" s="34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154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2" t="s">
        <v>589</v>
      </c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590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ROU2331 - Sgrafito + sochy na fasádě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Šlapanice</v>
      </c>
      <c r="G82" s="42"/>
      <c r="H82" s="42"/>
      <c r="I82" s="34" t="s">
        <v>23</v>
      </c>
      <c r="J82" s="74" t="str">
        <f>IF(J14="","",J14)</f>
        <v>3. 9. 2023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E17</f>
        <v>Město Šlapanice</v>
      </c>
      <c r="G84" s="42"/>
      <c r="H84" s="42"/>
      <c r="I84" s="34" t="s">
        <v>31</v>
      </c>
      <c r="J84" s="38" t="str">
        <f>E23</f>
        <v>Studio Zlamal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IF(E20="","",E20)</f>
        <v>Vyplň údaj</v>
      </c>
      <c r="G85" s="42"/>
      <c r="H85" s="42"/>
      <c r="I85" s="34" t="s">
        <v>34</v>
      </c>
      <c r="J85" s="38" t="str">
        <f>E26</f>
        <v xml:space="preserve"> 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8"/>
      <c r="B87" s="189"/>
      <c r="C87" s="190" t="s">
        <v>166</v>
      </c>
      <c r="D87" s="191" t="s">
        <v>57</v>
      </c>
      <c r="E87" s="191" t="s">
        <v>53</v>
      </c>
      <c r="F87" s="191" t="s">
        <v>54</v>
      </c>
      <c r="G87" s="191" t="s">
        <v>167</v>
      </c>
      <c r="H87" s="191" t="s">
        <v>168</v>
      </c>
      <c r="I87" s="191" t="s">
        <v>169</v>
      </c>
      <c r="J87" s="191" t="s">
        <v>158</v>
      </c>
      <c r="K87" s="192" t="s">
        <v>170</v>
      </c>
      <c r="L87" s="193"/>
      <c r="M87" s="94" t="s">
        <v>19</v>
      </c>
      <c r="N87" s="95" t="s">
        <v>42</v>
      </c>
      <c r="O87" s="95" t="s">
        <v>171</v>
      </c>
      <c r="P87" s="95" t="s">
        <v>172</v>
      </c>
      <c r="Q87" s="95" t="s">
        <v>173</v>
      </c>
      <c r="R87" s="95" t="s">
        <v>174</v>
      </c>
      <c r="S87" s="95" t="s">
        <v>175</v>
      </c>
      <c r="T87" s="96" t="s">
        <v>176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0"/>
      <c r="B88" s="41"/>
      <c r="C88" s="101" t="s">
        <v>177</v>
      </c>
      <c r="D88" s="42"/>
      <c r="E88" s="42"/>
      <c r="F88" s="42"/>
      <c r="G88" s="42"/>
      <c r="H88" s="42"/>
      <c r="I88" s="42"/>
      <c r="J88" s="194">
        <f>BK88</f>
        <v>0</v>
      </c>
      <c r="K88" s="42"/>
      <c r="L88" s="46"/>
      <c r="M88" s="97"/>
      <c r="N88" s="195"/>
      <c r="O88" s="98"/>
      <c r="P88" s="196">
        <f>P89</f>
        <v>0</v>
      </c>
      <c r="Q88" s="98"/>
      <c r="R88" s="196">
        <f>R89</f>
        <v>0</v>
      </c>
      <c r="S88" s="98"/>
      <c r="T88" s="197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159</v>
      </c>
      <c r="BK88" s="198">
        <f>BK89</f>
        <v>0</v>
      </c>
    </row>
    <row r="89" s="12" customFormat="1" ht="25.92" customHeight="1">
      <c r="A89" s="12"/>
      <c r="B89" s="199"/>
      <c r="C89" s="200"/>
      <c r="D89" s="201" t="s">
        <v>71</v>
      </c>
      <c r="E89" s="202" t="s">
        <v>3164</v>
      </c>
      <c r="F89" s="202" t="s">
        <v>3164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P90+P95</f>
        <v>0</v>
      </c>
      <c r="Q89" s="207"/>
      <c r="R89" s="208">
        <f>R90+R95</f>
        <v>0</v>
      </c>
      <c r="S89" s="207"/>
      <c r="T89" s="209">
        <f>T90+T95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82</v>
      </c>
      <c r="AT89" s="211" t="s">
        <v>71</v>
      </c>
      <c r="AU89" s="211" t="s">
        <v>72</v>
      </c>
      <c r="AY89" s="210" t="s">
        <v>180</v>
      </c>
      <c r="BK89" s="212">
        <f>BK90+BK95</f>
        <v>0</v>
      </c>
    </row>
    <row r="90" s="12" customFormat="1" ht="22.8" customHeight="1">
      <c r="A90" s="12"/>
      <c r="B90" s="199"/>
      <c r="C90" s="200"/>
      <c r="D90" s="201" t="s">
        <v>71</v>
      </c>
      <c r="E90" s="213" t="s">
        <v>8680</v>
      </c>
      <c r="F90" s="213" t="s">
        <v>8710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SUM(P91:P94)</f>
        <v>0</v>
      </c>
      <c r="Q90" s="207"/>
      <c r="R90" s="208">
        <f>SUM(R91:R94)</f>
        <v>0</v>
      </c>
      <c r="S90" s="207"/>
      <c r="T90" s="209">
        <f>SUM(T91:T94)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82</v>
      </c>
      <c r="AT90" s="211" t="s">
        <v>71</v>
      </c>
      <c r="AU90" s="211" t="s">
        <v>80</v>
      </c>
      <c r="AY90" s="210" t="s">
        <v>180</v>
      </c>
      <c r="BK90" s="212">
        <f>SUM(BK91:BK94)</f>
        <v>0</v>
      </c>
    </row>
    <row r="91" s="2" customFormat="1" ht="24.15" customHeight="1">
      <c r="A91" s="40"/>
      <c r="B91" s="41"/>
      <c r="C91" s="215" t="s">
        <v>80</v>
      </c>
      <c r="D91" s="215" t="s">
        <v>182</v>
      </c>
      <c r="E91" s="216" t="s">
        <v>80</v>
      </c>
      <c r="F91" s="217" t="s">
        <v>8711</v>
      </c>
      <c r="G91" s="218" t="s">
        <v>3685</v>
      </c>
      <c r="H91" s="219">
        <v>1</v>
      </c>
      <c r="I91" s="220"/>
      <c r="J91" s="221">
        <f>ROUND(I91*H91,2)</f>
        <v>0</v>
      </c>
      <c r="K91" s="217" t="s">
        <v>19</v>
      </c>
      <c r="L91" s="46"/>
      <c r="M91" s="222" t="s">
        <v>19</v>
      </c>
      <c r="N91" s="223" t="s">
        <v>43</v>
      </c>
      <c r="O91" s="86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286</v>
      </c>
      <c r="AT91" s="226" t="s">
        <v>182</v>
      </c>
      <c r="AU91" s="226" t="s">
        <v>82</v>
      </c>
      <c r="AY91" s="19" t="s">
        <v>180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80</v>
      </c>
      <c r="BK91" s="227">
        <f>ROUND(I91*H91,2)</f>
        <v>0</v>
      </c>
      <c r="BL91" s="19" t="s">
        <v>286</v>
      </c>
      <c r="BM91" s="226" t="s">
        <v>8712</v>
      </c>
    </row>
    <row r="92" s="2" customFormat="1">
      <c r="A92" s="40"/>
      <c r="B92" s="41"/>
      <c r="C92" s="42"/>
      <c r="D92" s="228" t="s">
        <v>189</v>
      </c>
      <c r="E92" s="42"/>
      <c r="F92" s="229" t="s">
        <v>8711</v>
      </c>
      <c r="G92" s="42"/>
      <c r="H92" s="42"/>
      <c r="I92" s="230"/>
      <c r="J92" s="42"/>
      <c r="K92" s="42"/>
      <c r="L92" s="46"/>
      <c r="M92" s="231"/>
      <c r="N92" s="232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189</v>
      </c>
      <c r="AU92" s="19" t="s">
        <v>82</v>
      </c>
    </row>
    <row r="93" s="2" customFormat="1" ht="24.15" customHeight="1">
      <c r="A93" s="40"/>
      <c r="B93" s="41"/>
      <c r="C93" s="215" t="s">
        <v>82</v>
      </c>
      <c r="D93" s="215" t="s">
        <v>182</v>
      </c>
      <c r="E93" s="216" t="s">
        <v>82</v>
      </c>
      <c r="F93" s="217" t="s">
        <v>8713</v>
      </c>
      <c r="G93" s="218" t="s">
        <v>3685</v>
      </c>
      <c r="H93" s="219">
        <v>1</v>
      </c>
      <c r="I93" s="220"/>
      <c r="J93" s="221">
        <f>ROUND(I93*H93,2)</f>
        <v>0</v>
      </c>
      <c r="K93" s="217" t="s">
        <v>19</v>
      </c>
      <c r="L93" s="46"/>
      <c r="M93" s="222" t="s">
        <v>19</v>
      </c>
      <c r="N93" s="223" t="s">
        <v>43</v>
      </c>
      <c r="O93" s="86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6" t="s">
        <v>286</v>
      </c>
      <c r="AT93" s="226" t="s">
        <v>182</v>
      </c>
      <c r="AU93" s="226" t="s">
        <v>82</v>
      </c>
      <c r="AY93" s="19" t="s">
        <v>180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19" t="s">
        <v>80</v>
      </c>
      <c r="BK93" s="227">
        <f>ROUND(I93*H93,2)</f>
        <v>0</v>
      </c>
      <c r="BL93" s="19" t="s">
        <v>286</v>
      </c>
      <c r="BM93" s="226" t="s">
        <v>8714</v>
      </c>
    </row>
    <row r="94" s="2" customFormat="1">
      <c r="A94" s="40"/>
      <c r="B94" s="41"/>
      <c r="C94" s="42"/>
      <c r="D94" s="228" t="s">
        <v>189</v>
      </c>
      <c r="E94" s="42"/>
      <c r="F94" s="229" t="s">
        <v>8713</v>
      </c>
      <c r="G94" s="42"/>
      <c r="H94" s="42"/>
      <c r="I94" s="230"/>
      <c r="J94" s="42"/>
      <c r="K94" s="42"/>
      <c r="L94" s="46"/>
      <c r="M94" s="231"/>
      <c r="N94" s="232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189</v>
      </c>
      <c r="AU94" s="19" t="s">
        <v>82</v>
      </c>
    </row>
    <row r="95" s="12" customFormat="1" ht="22.8" customHeight="1">
      <c r="A95" s="12"/>
      <c r="B95" s="199"/>
      <c r="C95" s="200"/>
      <c r="D95" s="201" t="s">
        <v>71</v>
      </c>
      <c r="E95" s="213" t="s">
        <v>8715</v>
      </c>
      <c r="F95" s="213" t="s">
        <v>8716</v>
      </c>
      <c r="G95" s="200"/>
      <c r="H95" s="200"/>
      <c r="I95" s="203"/>
      <c r="J95" s="214">
        <f>BK95</f>
        <v>0</v>
      </c>
      <c r="K95" s="200"/>
      <c r="L95" s="205"/>
      <c r="M95" s="206"/>
      <c r="N95" s="207"/>
      <c r="O95" s="207"/>
      <c r="P95" s="208">
        <f>SUM(P96:P103)</f>
        <v>0</v>
      </c>
      <c r="Q95" s="207"/>
      <c r="R95" s="208">
        <f>SUM(R96:R103)</f>
        <v>0</v>
      </c>
      <c r="S95" s="207"/>
      <c r="T95" s="209">
        <f>SUM(T96:T103)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0" t="s">
        <v>82</v>
      </c>
      <c r="AT95" s="211" t="s">
        <v>71</v>
      </c>
      <c r="AU95" s="211" t="s">
        <v>80</v>
      </c>
      <c r="AY95" s="210" t="s">
        <v>180</v>
      </c>
      <c r="BK95" s="212">
        <f>SUM(BK96:BK103)</f>
        <v>0</v>
      </c>
    </row>
    <row r="96" s="2" customFormat="1" ht="24.15" customHeight="1">
      <c r="A96" s="40"/>
      <c r="B96" s="41"/>
      <c r="C96" s="215" t="s">
        <v>100</v>
      </c>
      <c r="D96" s="215" t="s">
        <v>182</v>
      </c>
      <c r="E96" s="216" t="s">
        <v>100</v>
      </c>
      <c r="F96" s="217" t="s">
        <v>8717</v>
      </c>
      <c r="G96" s="218" t="s">
        <v>3685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286</v>
      </c>
      <c r="AT96" s="226" t="s">
        <v>182</v>
      </c>
      <c r="AU96" s="226" t="s">
        <v>82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286</v>
      </c>
      <c r="BM96" s="226" t="s">
        <v>8718</v>
      </c>
    </row>
    <row r="97" s="2" customFormat="1">
      <c r="A97" s="40"/>
      <c r="B97" s="41"/>
      <c r="C97" s="42"/>
      <c r="D97" s="228" t="s">
        <v>189</v>
      </c>
      <c r="E97" s="42"/>
      <c r="F97" s="229" t="s">
        <v>8717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189</v>
      </c>
      <c r="AU97" s="19" t="s">
        <v>82</v>
      </c>
    </row>
    <row r="98" s="2" customFormat="1" ht="24.15" customHeight="1">
      <c r="A98" s="40"/>
      <c r="B98" s="41"/>
      <c r="C98" s="215" t="s">
        <v>187</v>
      </c>
      <c r="D98" s="215" t="s">
        <v>182</v>
      </c>
      <c r="E98" s="216" t="s">
        <v>187</v>
      </c>
      <c r="F98" s="217" t="s">
        <v>8719</v>
      </c>
      <c r="G98" s="218" t="s">
        <v>3685</v>
      </c>
      <c r="H98" s="219">
        <v>1</v>
      </c>
      <c r="I98" s="220"/>
      <c r="J98" s="221">
        <f>ROUND(I98*H98,2)</f>
        <v>0</v>
      </c>
      <c r="K98" s="217" t="s">
        <v>19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286</v>
      </c>
      <c r="AT98" s="226" t="s">
        <v>182</v>
      </c>
      <c r="AU98" s="226" t="s">
        <v>82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286</v>
      </c>
      <c r="BM98" s="226" t="s">
        <v>8720</v>
      </c>
    </row>
    <row r="99" s="2" customFormat="1">
      <c r="A99" s="40"/>
      <c r="B99" s="41"/>
      <c r="C99" s="42"/>
      <c r="D99" s="228" t="s">
        <v>189</v>
      </c>
      <c r="E99" s="42"/>
      <c r="F99" s="229" t="s">
        <v>8719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82</v>
      </c>
    </row>
    <row r="100" s="2" customFormat="1" ht="24.15" customHeight="1">
      <c r="A100" s="40"/>
      <c r="B100" s="41"/>
      <c r="C100" s="215" t="s">
        <v>211</v>
      </c>
      <c r="D100" s="215" t="s">
        <v>182</v>
      </c>
      <c r="E100" s="216" t="s">
        <v>211</v>
      </c>
      <c r="F100" s="217" t="s">
        <v>8721</v>
      </c>
      <c r="G100" s="218" t="s">
        <v>3685</v>
      </c>
      <c r="H100" s="219">
        <v>1</v>
      </c>
      <c r="I100" s="220"/>
      <c r="J100" s="221">
        <f>ROUND(I100*H100,2)</f>
        <v>0</v>
      </c>
      <c r="K100" s="217" t="s">
        <v>19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286</v>
      </c>
      <c r="AT100" s="226" t="s">
        <v>182</v>
      </c>
      <c r="AU100" s="226" t="s">
        <v>82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286</v>
      </c>
      <c r="BM100" s="226" t="s">
        <v>8722</v>
      </c>
    </row>
    <row r="101" s="2" customFormat="1">
      <c r="A101" s="40"/>
      <c r="B101" s="41"/>
      <c r="C101" s="42"/>
      <c r="D101" s="228" t="s">
        <v>189</v>
      </c>
      <c r="E101" s="42"/>
      <c r="F101" s="229" t="s">
        <v>8721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189</v>
      </c>
      <c r="AU101" s="19" t="s">
        <v>82</v>
      </c>
    </row>
    <row r="102" s="2" customFormat="1" ht="24.15" customHeight="1">
      <c r="A102" s="40"/>
      <c r="B102" s="41"/>
      <c r="C102" s="215" t="s">
        <v>217</v>
      </c>
      <c r="D102" s="215" t="s">
        <v>182</v>
      </c>
      <c r="E102" s="216" t="s">
        <v>217</v>
      </c>
      <c r="F102" s="217" t="s">
        <v>8723</v>
      </c>
      <c r="G102" s="218" t="s">
        <v>3685</v>
      </c>
      <c r="H102" s="219">
        <v>1</v>
      </c>
      <c r="I102" s="220"/>
      <c r="J102" s="221">
        <f>ROUND(I102*H102,2)</f>
        <v>0</v>
      </c>
      <c r="K102" s="217" t="s">
        <v>19</v>
      </c>
      <c r="L102" s="46"/>
      <c r="M102" s="222" t="s">
        <v>19</v>
      </c>
      <c r="N102" s="223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286</v>
      </c>
      <c r="AT102" s="226" t="s">
        <v>182</v>
      </c>
      <c r="AU102" s="226" t="s">
        <v>82</v>
      </c>
      <c r="AY102" s="19" t="s">
        <v>180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286</v>
      </c>
      <c r="BM102" s="226" t="s">
        <v>8724</v>
      </c>
    </row>
    <row r="103" s="2" customFormat="1">
      <c r="A103" s="40"/>
      <c r="B103" s="41"/>
      <c r="C103" s="42"/>
      <c r="D103" s="228" t="s">
        <v>189</v>
      </c>
      <c r="E103" s="42"/>
      <c r="F103" s="229" t="s">
        <v>8723</v>
      </c>
      <c r="G103" s="42"/>
      <c r="H103" s="42"/>
      <c r="I103" s="230"/>
      <c r="J103" s="42"/>
      <c r="K103" s="42"/>
      <c r="L103" s="46"/>
      <c r="M103" s="278"/>
      <c r="N103" s="279"/>
      <c r="O103" s="280"/>
      <c r="P103" s="280"/>
      <c r="Q103" s="280"/>
      <c r="R103" s="280"/>
      <c r="S103" s="280"/>
      <c r="T103" s="281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189</v>
      </c>
      <c r="AU103" s="19" t="s">
        <v>82</v>
      </c>
    </row>
    <row r="104" s="2" customFormat="1" ht="6.96" customHeight="1">
      <c r="A104" s="40"/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46"/>
      <c r="M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</sheetData>
  <sheetProtection sheet="1" autoFilter="0" formatColumns="0" formatRows="0" objects="1" scenarios="1" spinCount="100000" saltValue="aOtv98mh8PHAnk3Cj4MjN3DVtSeOZStmcAiSMkz4tVdXeHsr+6J1LWrR8u11GR1P5L4NmafuzJGlWcAqPcfm0Q==" hashValue="M3v09/us/RZna9/4kTIREkW3vlAcZSATI3QupQGEUJvd2iu1GH1KW9LdONA35U+S+FgtKmiPKuYwwbr1jJWlbA==" algorithmName="SHA-512" password="CC35"/>
  <autoFilter ref="C87:K10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8725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ROUND(J95,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ROUND((SUM(BE95:BE265)),  2)</f>
        <v>0</v>
      </c>
      <c r="G35" s="40"/>
      <c r="H35" s="40"/>
      <c r="I35" s="160">
        <v>0.20999999999999999</v>
      </c>
      <c r="J35" s="159">
        <f>ROUND(((SUM(BE95:BE265))*I35),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ROUND((SUM(BF95:BF265)),  2)</f>
        <v>0</v>
      </c>
      <c r="G36" s="40"/>
      <c r="H36" s="40"/>
      <c r="I36" s="160">
        <v>0.14999999999999999</v>
      </c>
      <c r="J36" s="159">
        <f>ROUND(((SUM(BF95:BF265))*I36),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ROUND((SUM(BG95:BG265)),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ROUND((SUM(BH95:BH265)),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ROUND((SUM(BI95:BI265)),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ROU2332 - Ostrůvek zeleně + vyrovnávací schody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J96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J97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592</v>
      </c>
      <c r="E66" s="185"/>
      <c r="F66" s="185"/>
      <c r="G66" s="185"/>
      <c r="H66" s="185"/>
      <c r="I66" s="185"/>
      <c r="J66" s="186">
        <f>J135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593</v>
      </c>
      <c r="E67" s="185"/>
      <c r="F67" s="185"/>
      <c r="G67" s="185"/>
      <c r="H67" s="185"/>
      <c r="I67" s="185"/>
      <c r="J67" s="186">
        <f>J163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595</v>
      </c>
      <c r="E68" s="185"/>
      <c r="F68" s="185"/>
      <c r="G68" s="185"/>
      <c r="H68" s="185"/>
      <c r="I68" s="185"/>
      <c r="J68" s="186">
        <f>J199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164</v>
      </c>
      <c r="E69" s="185"/>
      <c r="F69" s="185"/>
      <c r="G69" s="185"/>
      <c r="H69" s="185"/>
      <c r="I69" s="185"/>
      <c r="J69" s="186">
        <f>J211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77"/>
      <c r="C70" s="178"/>
      <c r="D70" s="179" t="s">
        <v>599</v>
      </c>
      <c r="E70" s="180"/>
      <c r="F70" s="180"/>
      <c r="G70" s="180"/>
      <c r="H70" s="180"/>
      <c r="I70" s="180"/>
      <c r="J70" s="181">
        <f>J215</f>
        <v>0</v>
      </c>
      <c r="K70" s="178"/>
      <c r="L70" s="182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83"/>
      <c r="C71" s="127"/>
      <c r="D71" s="184" t="s">
        <v>600</v>
      </c>
      <c r="E71" s="185"/>
      <c r="F71" s="185"/>
      <c r="G71" s="185"/>
      <c r="H71" s="185"/>
      <c r="I71" s="185"/>
      <c r="J71" s="186">
        <f>J216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7"/>
      <c r="D72" s="184" t="s">
        <v>609</v>
      </c>
      <c r="E72" s="185"/>
      <c r="F72" s="185"/>
      <c r="G72" s="185"/>
      <c r="H72" s="185"/>
      <c r="I72" s="185"/>
      <c r="J72" s="186">
        <f>J234</f>
        <v>0</v>
      </c>
      <c r="K72" s="127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7"/>
      <c r="D73" s="184" t="s">
        <v>612</v>
      </c>
      <c r="E73" s="185"/>
      <c r="F73" s="185"/>
      <c r="G73" s="185"/>
      <c r="H73" s="185"/>
      <c r="I73" s="185"/>
      <c r="J73" s="186">
        <f>J241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165</v>
      </c>
      <c r="D80" s="42"/>
      <c r="E80" s="42"/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Projekt budovy v Čechově ulici ve Šlapanicích</v>
      </c>
      <c r="F83" s="34"/>
      <c r="G83" s="34"/>
      <c r="H83" s="34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154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589</v>
      </c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590</v>
      </c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ROU2332 - Ostrůvek zeleně + vyrovnávací schody</v>
      </c>
      <c r="F87" s="42"/>
      <c r="G87" s="42"/>
      <c r="H87" s="42"/>
      <c r="I87" s="42"/>
      <c r="J87" s="42"/>
      <c r="K87" s="42"/>
      <c r="L87" s="147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>Šlapanice</v>
      </c>
      <c r="G89" s="42"/>
      <c r="H89" s="42"/>
      <c r="I89" s="34" t="s">
        <v>23</v>
      </c>
      <c r="J89" s="74" t="str">
        <f>IF(J14="","",J14)</f>
        <v>3. 9. 2023</v>
      </c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>Město Šlapanice</v>
      </c>
      <c r="G91" s="42"/>
      <c r="H91" s="42"/>
      <c r="I91" s="34" t="s">
        <v>31</v>
      </c>
      <c r="J91" s="38" t="str">
        <f>E23</f>
        <v>Studio Zlamal</v>
      </c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IF(E20="","",E20)</f>
        <v>Vyplň údaj</v>
      </c>
      <c r="G92" s="42"/>
      <c r="H92" s="42"/>
      <c r="I92" s="34" t="s">
        <v>34</v>
      </c>
      <c r="J92" s="38" t="str">
        <f>E26</f>
        <v xml:space="preserve"> 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8"/>
      <c r="B94" s="189"/>
      <c r="C94" s="190" t="s">
        <v>166</v>
      </c>
      <c r="D94" s="191" t="s">
        <v>57</v>
      </c>
      <c r="E94" s="191" t="s">
        <v>53</v>
      </c>
      <c r="F94" s="191" t="s">
        <v>54</v>
      </c>
      <c r="G94" s="191" t="s">
        <v>167</v>
      </c>
      <c r="H94" s="191" t="s">
        <v>168</v>
      </c>
      <c r="I94" s="191" t="s">
        <v>169</v>
      </c>
      <c r="J94" s="191" t="s">
        <v>158</v>
      </c>
      <c r="K94" s="192" t="s">
        <v>170</v>
      </c>
      <c r="L94" s="193"/>
      <c r="M94" s="94" t="s">
        <v>19</v>
      </c>
      <c r="N94" s="95" t="s">
        <v>42</v>
      </c>
      <c r="O94" s="95" t="s">
        <v>171</v>
      </c>
      <c r="P94" s="95" t="s">
        <v>172</v>
      </c>
      <c r="Q94" s="95" t="s">
        <v>173</v>
      </c>
      <c r="R94" s="95" t="s">
        <v>174</v>
      </c>
      <c r="S94" s="95" t="s">
        <v>175</v>
      </c>
      <c r="T94" s="96" t="s">
        <v>176</v>
      </c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  <c r="AE94" s="188"/>
    </row>
    <row r="95" s="2" customFormat="1" ht="22.8" customHeight="1">
      <c r="A95" s="40"/>
      <c r="B95" s="41"/>
      <c r="C95" s="101" t="s">
        <v>177</v>
      </c>
      <c r="D95" s="42"/>
      <c r="E95" s="42"/>
      <c r="F95" s="42"/>
      <c r="G95" s="42"/>
      <c r="H95" s="42"/>
      <c r="I95" s="42"/>
      <c r="J95" s="194">
        <f>BK95</f>
        <v>0</v>
      </c>
      <c r="K95" s="42"/>
      <c r="L95" s="46"/>
      <c r="M95" s="97"/>
      <c r="N95" s="195"/>
      <c r="O95" s="98"/>
      <c r="P95" s="196">
        <f>P96+P215</f>
        <v>0</v>
      </c>
      <c r="Q95" s="98"/>
      <c r="R95" s="196">
        <f>R96+R215</f>
        <v>53.062167889999998</v>
      </c>
      <c r="S95" s="98"/>
      <c r="T95" s="197">
        <f>T96+T215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71</v>
      </c>
      <c r="AU95" s="19" t="s">
        <v>159</v>
      </c>
      <c r="BK95" s="198">
        <f>BK96+BK215</f>
        <v>0</v>
      </c>
    </row>
    <row r="96" s="12" customFormat="1" ht="25.92" customHeight="1">
      <c r="A96" s="12"/>
      <c r="B96" s="199"/>
      <c r="C96" s="200"/>
      <c r="D96" s="201" t="s">
        <v>71</v>
      </c>
      <c r="E96" s="202" t="s">
        <v>178</v>
      </c>
      <c r="F96" s="202" t="s">
        <v>179</v>
      </c>
      <c r="G96" s="200"/>
      <c r="H96" s="200"/>
      <c r="I96" s="203"/>
      <c r="J96" s="204">
        <f>BK96</f>
        <v>0</v>
      </c>
      <c r="K96" s="200"/>
      <c r="L96" s="205"/>
      <c r="M96" s="206"/>
      <c r="N96" s="207"/>
      <c r="O96" s="207"/>
      <c r="P96" s="208">
        <f>P97+P135+P163+P199+P211</f>
        <v>0</v>
      </c>
      <c r="Q96" s="207"/>
      <c r="R96" s="208">
        <f>R97+R135+R163+R199+R211</f>
        <v>52.46525089</v>
      </c>
      <c r="S96" s="207"/>
      <c r="T96" s="209">
        <f>T97+T135+T163+T199+T211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0" t="s">
        <v>80</v>
      </c>
      <c r="AT96" s="211" t="s">
        <v>71</v>
      </c>
      <c r="AU96" s="211" t="s">
        <v>72</v>
      </c>
      <c r="AY96" s="210" t="s">
        <v>180</v>
      </c>
      <c r="BK96" s="212">
        <f>BK97+BK135+BK163+BK199+BK211</f>
        <v>0</v>
      </c>
    </row>
    <row r="97" s="12" customFormat="1" ht="22.8" customHeight="1">
      <c r="A97" s="12"/>
      <c r="B97" s="199"/>
      <c r="C97" s="200"/>
      <c r="D97" s="201" t="s">
        <v>71</v>
      </c>
      <c r="E97" s="213" t="s">
        <v>80</v>
      </c>
      <c r="F97" s="213" t="s">
        <v>181</v>
      </c>
      <c r="G97" s="200"/>
      <c r="H97" s="200"/>
      <c r="I97" s="203"/>
      <c r="J97" s="214">
        <f>BK97</f>
        <v>0</v>
      </c>
      <c r="K97" s="200"/>
      <c r="L97" s="205"/>
      <c r="M97" s="206"/>
      <c r="N97" s="207"/>
      <c r="O97" s="207"/>
      <c r="P97" s="208">
        <f>SUM(P98:P134)</f>
        <v>0</v>
      </c>
      <c r="Q97" s="207"/>
      <c r="R97" s="208">
        <f>SUM(R98:R134)</f>
        <v>0</v>
      </c>
      <c r="S97" s="207"/>
      <c r="T97" s="209">
        <f>SUM(T98:T134)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0" t="s">
        <v>80</v>
      </c>
      <c r="AT97" s="211" t="s">
        <v>71</v>
      </c>
      <c r="AU97" s="211" t="s">
        <v>80</v>
      </c>
      <c r="AY97" s="210" t="s">
        <v>180</v>
      </c>
      <c r="BK97" s="212">
        <f>SUM(BK98:BK134)</f>
        <v>0</v>
      </c>
    </row>
    <row r="98" s="2" customFormat="1" ht="21.75" customHeight="1">
      <c r="A98" s="40"/>
      <c r="B98" s="41"/>
      <c r="C98" s="215" t="s">
        <v>80</v>
      </c>
      <c r="D98" s="215" t="s">
        <v>182</v>
      </c>
      <c r="E98" s="216" t="s">
        <v>8542</v>
      </c>
      <c r="F98" s="217" t="s">
        <v>8543</v>
      </c>
      <c r="G98" s="218" t="s">
        <v>250</v>
      </c>
      <c r="H98" s="219">
        <v>33.146000000000001</v>
      </c>
      <c r="I98" s="220"/>
      <c r="J98" s="221">
        <f>ROUND(I98*H98,2)</f>
        <v>0</v>
      </c>
      <c r="K98" s="217" t="s">
        <v>186</v>
      </c>
      <c r="L98" s="46"/>
      <c r="M98" s="222" t="s">
        <v>19</v>
      </c>
      <c r="N98" s="223" t="s">
        <v>43</v>
      </c>
      <c r="O98" s="86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6" t="s">
        <v>187</v>
      </c>
      <c r="AT98" s="226" t="s">
        <v>182</v>
      </c>
      <c r="AU98" s="226" t="s">
        <v>82</v>
      </c>
      <c r="AY98" s="19" t="s">
        <v>180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19" t="s">
        <v>80</v>
      </c>
      <c r="BK98" s="227">
        <f>ROUND(I98*H98,2)</f>
        <v>0</v>
      </c>
      <c r="BL98" s="19" t="s">
        <v>187</v>
      </c>
      <c r="BM98" s="226" t="s">
        <v>8726</v>
      </c>
    </row>
    <row r="99" s="2" customFormat="1">
      <c r="A99" s="40"/>
      <c r="B99" s="41"/>
      <c r="C99" s="42"/>
      <c r="D99" s="228" t="s">
        <v>189</v>
      </c>
      <c r="E99" s="42"/>
      <c r="F99" s="229" t="s">
        <v>8545</v>
      </c>
      <c r="G99" s="42"/>
      <c r="H99" s="42"/>
      <c r="I99" s="230"/>
      <c r="J99" s="42"/>
      <c r="K99" s="42"/>
      <c r="L99" s="46"/>
      <c r="M99" s="231"/>
      <c r="N99" s="232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189</v>
      </c>
      <c r="AU99" s="19" t="s">
        <v>82</v>
      </c>
    </row>
    <row r="100" s="2" customFormat="1">
      <c r="A100" s="40"/>
      <c r="B100" s="41"/>
      <c r="C100" s="42"/>
      <c r="D100" s="233" t="s">
        <v>191</v>
      </c>
      <c r="E100" s="42"/>
      <c r="F100" s="234" t="s">
        <v>8546</v>
      </c>
      <c r="G100" s="42"/>
      <c r="H100" s="42"/>
      <c r="I100" s="230"/>
      <c r="J100" s="42"/>
      <c r="K100" s="42"/>
      <c r="L100" s="46"/>
      <c r="M100" s="231"/>
      <c r="N100" s="232"/>
      <c r="O100" s="86"/>
      <c r="P100" s="86"/>
      <c r="Q100" s="86"/>
      <c r="R100" s="86"/>
      <c r="S100" s="86"/>
      <c r="T100" s="87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191</v>
      </c>
      <c r="AU100" s="19" t="s">
        <v>82</v>
      </c>
    </row>
    <row r="101" s="14" customFormat="1">
      <c r="A101" s="14"/>
      <c r="B101" s="246"/>
      <c r="C101" s="247"/>
      <c r="D101" s="228" t="s">
        <v>193</v>
      </c>
      <c r="E101" s="248" t="s">
        <v>19</v>
      </c>
      <c r="F101" s="249" t="s">
        <v>8727</v>
      </c>
      <c r="G101" s="247"/>
      <c r="H101" s="248" t="s">
        <v>19</v>
      </c>
      <c r="I101" s="250"/>
      <c r="J101" s="247"/>
      <c r="K101" s="247"/>
      <c r="L101" s="251"/>
      <c r="M101" s="252"/>
      <c r="N101" s="253"/>
      <c r="O101" s="253"/>
      <c r="P101" s="253"/>
      <c r="Q101" s="253"/>
      <c r="R101" s="253"/>
      <c r="S101" s="253"/>
      <c r="T101" s="25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5" t="s">
        <v>193</v>
      </c>
      <c r="AU101" s="255" t="s">
        <v>82</v>
      </c>
      <c r="AV101" s="14" t="s">
        <v>80</v>
      </c>
      <c r="AW101" s="14" t="s">
        <v>33</v>
      </c>
      <c r="AX101" s="14" t="s">
        <v>72</v>
      </c>
      <c r="AY101" s="255" t="s">
        <v>180</v>
      </c>
    </row>
    <row r="102" s="13" customFormat="1">
      <c r="A102" s="13"/>
      <c r="B102" s="235"/>
      <c r="C102" s="236"/>
      <c r="D102" s="228" t="s">
        <v>193</v>
      </c>
      <c r="E102" s="237" t="s">
        <v>19</v>
      </c>
      <c r="F102" s="238" t="s">
        <v>8728</v>
      </c>
      <c r="G102" s="236"/>
      <c r="H102" s="239">
        <v>14.446</v>
      </c>
      <c r="I102" s="240"/>
      <c r="J102" s="236"/>
      <c r="K102" s="236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193</v>
      </c>
      <c r="AU102" s="245" t="s">
        <v>82</v>
      </c>
      <c r="AV102" s="13" t="s">
        <v>82</v>
      </c>
      <c r="AW102" s="13" t="s">
        <v>33</v>
      </c>
      <c r="AX102" s="13" t="s">
        <v>72</v>
      </c>
      <c r="AY102" s="245" t="s">
        <v>180</v>
      </c>
    </row>
    <row r="103" s="14" customFormat="1">
      <c r="A103" s="14"/>
      <c r="B103" s="246"/>
      <c r="C103" s="247"/>
      <c r="D103" s="228" t="s">
        <v>193</v>
      </c>
      <c r="E103" s="248" t="s">
        <v>19</v>
      </c>
      <c r="F103" s="249" t="s">
        <v>8729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193</v>
      </c>
      <c r="AU103" s="255" t="s">
        <v>82</v>
      </c>
      <c r="AV103" s="14" t="s">
        <v>80</v>
      </c>
      <c r="AW103" s="14" t="s">
        <v>33</v>
      </c>
      <c r="AX103" s="14" t="s">
        <v>72</v>
      </c>
      <c r="AY103" s="255" t="s">
        <v>180</v>
      </c>
    </row>
    <row r="104" s="13" customFormat="1">
      <c r="A104" s="13"/>
      <c r="B104" s="235"/>
      <c r="C104" s="236"/>
      <c r="D104" s="228" t="s">
        <v>193</v>
      </c>
      <c r="E104" s="237" t="s">
        <v>19</v>
      </c>
      <c r="F104" s="238" t="s">
        <v>8730</v>
      </c>
      <c r="G104" s="236"/>
      <c r="H104" s="239">
        <v>18.699999999999999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193</v>
      </c>
      <c r="AU104" s="245" t="s">
        <v>82</v>
      </c>
      <c r="AV104" s="13" t="s">
        <v>82</v>
      </c>
      <c r="AW104" s="13" t="s">
        <v>33</v>
      </c>
      <c r="AX104" s="13" t="s">
        <v>72</v>
      </c>
      <c r="AY104" s="245" t="s">
        <v>180</v>
      </c>
    </row>
    <row r="105" s="15" customFormat="1">
      <c r="A105" s="15"/>
      <c r="B105" s="256"/>
      <c r="C105" s="257"/>
      <c r="D105" s="228" t="s">
        <v>193</v>
      </c>
      <c r="E105" s="258" t="s">
        <v>19</v>
      </c>
      <c r="F105" s="259" t="s">
        <v>353</v>
      </c>
      <c r="G105" s="257"/>
      <c r="H105" s="260">
        <v>33.146000000000001</v>
      </c>
      <c r="I105" s="261"/>
      <c r="J105" s="257"/>
      <c r="K105" s="257"/>
      <c r="L105" s="262"/>
      <c r="M105" s="263"/>
      <c r="N105" s="264"/>
      <c r="O105" s="264"/>
      <c r="P105" s="264"/>
      <c r="Q105" s="264"/>
      <c r="R105" s="264"/>
      <c r="S105" s="264"/>
      <c r="T105" s="26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6" t="s">
        <v>193</v>
      </c>
      <c r="AU105" s="266" t="s">
        <v>82</v>
      </c>
      <c r="AV105" s="15" t="s">
        <v>187</v>
      </c>
      <c r="AW105" s="15" t="s">
        <v>33</v>
      </c>
      <c r="AX105" s="15" t="s">
        <v>80</v>
      </c>
      <c r="AY105" s="266" t="s">
        <v>180</v>
      </c>
    </row>
    <row r="106" s="2" customFormat="1" ht="21.75" customHeight="1">
      <c r="A106" s="40"/>
      <c r="B106" s="41"/>
      <c r="C106" s="215" t="s">
        <v>82</v>
      </c>
      <c r="D106" s="215" t="s">
        <v>182</v>
      </c>
      <c r="E106" s="216" t="s">
        <v>342</v>
      </c>
      <c r="F106" s="217" t="s">
        <v>343</v>
      </c>
      <c r="G106" s="218" t="s">
        <v>250</v>
      </c>
      <c r="H106" s="219">
        <v>46.345999999999997</v>
      </c>
      <c r="I106" s="220"/>
      <c r="J106" s="221">
        <f>ROUND(I106*H106,2)</f>
        <v>0</v>
      </c>
      <c r="K106" s="217" t="s">
        <v>186</v>
      </c>
      <c r="L106" s="46"/>
      <c r="M106" s="222" t="s">
        <v>19</v>
      </c>
      <c r="N106" s="223" t="s">
        <v>43</v>
      </c>
      <c r="O106" s="86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6" t="s">
        <v>187</v>
      </c>
      <c r="AT106" s="226" t="s">
        <v>182</v>
      </c>
      <c r="AU106" s="226" t="s">
        <v>82</v>
      </c>
      <c r="AY106" s="19" t="s">
        <v>180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19" t="s">
        <v>80</v>
      </c>
      <c r="BK106" s="227">
        <f>ROUND(I106*H106,2)</f>
        <v>0</v>
      </c>
      <c r="BL106" s="19" t="s">
        <v>187</v>
      </c>
      <c r="BM106" s="226" t="s">
        <v>8731</v>
      </c>
    </row>
    <row r="107" s="2" customFormat="1">
      <c r="A107" s="40"/>
      <c r="B107" s="41"/>
      <c r="C107" s="42"/>
      <c r="D107" s="228" t="s">
        <v>189</v>
      </c>
      <c r="E107" s="42"/>
      <c r="F107" s="229" t="s">
        <v>345</v>
      </c>
      <c r="G107" s="42"/>
      <c r="H107" s="42"/>
      <c r="I107" s="230"/>
      <c r="J107" s="42"/>
      <c r="K107" s="42"/>
      <c r="L107" s="46"/>
      <c r="M107" s="231"/>
      <c r="N107" s="232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189</v>
      </c>
      <c r="AU107" s="19" t="s">
        <v>82</v>
      </c>
    </row>
    <row r="108" s="2" customFormat="1">
      <c r="A108" s="40"/>
      <c r="B108" s="41"/>
      <c r="C108" s="42"/>
      <c r="D108" s="233" t="s">
        <v>191</v>
      </c>
      <c r="E108" s="42"/>
      <c r="F108" s="234" t="s">
        <v>346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191</v>
      </c>
      <c r="AU108" s="19" t="s">
        <v>82</v>
      </c>
    </row>
    <row r="109" s="14" customFormat="1">
      <c r="A109" s="14"/>
      <c r="B109" s="246"/>
      <c r="C109" s="247"/>
      <c r="D109" s="228" t="s">
        <v>193</v>
      </c>
      <c r="E109" s="248" t="s">
        <v>19</v>
      </c>
      <c r="F109" s="249" t="s">
        <v>8732</v>
      </c>
      <c r="G109" s="247"/>
      <c r="H109" s="248" t="s">
        <v>19</v>
      </c>
      <c r="I109" s="250"/>
      <c r="J109" s="247"/>
      <c r="K109" s="247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193</v>
      </c>
      <c r="AU109" s="255" t="s">
        <v>82</v>
      </c>
      <c r="AV109" s="14" t="s">
        <v>80</v>
      </c>
      <c r="AW109" s="14" t="s">
        <v>33</v>
      </c>
      <c r="AX109" s="14" t="s">
        <v>72</v>
      </c>
      <c r="AY109" s="255" t="s">
        <v>180</v>
      </c>
    </row>
    <row r="110" s="13" customFormat="1">
      <c r="A110" s="13"/>
      <c r="B110" s="235"/>
      <c r="C110" s="236"/>
      <c r="D110" s="228" t="s">
        <v>193</v>
      </c>
      <c r="E110" s="237" t="s">
        <v>19</v>
      </c>
      <c r="F110" s="238" t="s">
        <v>8733</v>
      </c>
      <c r="G110" s="236"/>
      <c r="H110" s="239">
        <v>19.946000000000002</v>
      </c>
      <c r="I110" s="240"/>
      <c r="J110" s="236"/>
      <c r="K110" s="236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193</v>
      </c>
      <c r="AU110" s="245" t="s">
        <v>82</v>
      </c>
      <c r="AV110" s="13" t="s">
        <v>82</v>
      </c>
      <c r="AW110" s="13" t="s">
        <v>33</v>
      </c>
      <c r="AX110" s="13" t="s">
        <v>72</v>
      </c>
      <c r="AY110" s="245" t="s">
        <v>180</v>
      </c>
    </row>
    <row r="111" s="14" customFormat="1">
      <c r="A111" s="14"/>
      <c r="B111" s="246"/>
      <c r="C111" s="247"/>
      <c r="D111" s="228" t="s">
        <v>193</v>
      </c>
      <c r="E111" s="248" t="s">
        <v>19</v>
      </c>
      <c r="F111" s="249" t="s">
        <v>8734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193</v>
      </c>
      <c r="AU111" s="255" t="s">
        <v>82</v>
      </c>
      <c r="AV111" s="14" t="s">
        <v>80</v>
      </c>
      <c r="AW111" s="14" t="s">
        <v>33</v>
      </c>
      <c r="AX111" s="14" t="s">
        <v>72</v>
      </c>
      <c r="AY111" s="255" t="s">
        <v>180</v>
      </c>
    </row>
    <row r="112" s="13" customFormat="1">
      <c r="A112" s="13"/>
      <c r="B112" s="235"/>
      <c r="C112" s="236"/>
      <c r="D112" s="228" t="s">
        <v>193</v>
      </c>
      <c r="E112" s="237" t="s">
        <v>19</v>
      </c>
      <c r="F112" s="238" t="s">
        <v>8735</v>
      </c>
      <c r="G112" s="236"/>
      <c r="H112" s="239">
        <v>26.399999999999999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193</v>
      </c>
      <c r="AU112" s="245" t="s">
        <v>82</v>
      </c>
      <c r="AV112" s="13" t="s">
        <v>82</v>
      </c>
      <c r="AW112" s="13" t="s">
        <v>33</v>
      </c>
      <c r="AX112" s="13" t="s">
        <v>72</v>
      </c>
      <c r="AY112" s="245" t="s">
        <v>180</v>
      </c>
    </row>
    <row r="113" s="15" customFormat="1">
      <c r="A113" s="15"/>
      <c r="B113" s="256"/>
      <c r="C113" s="257"/>
      <c r="D113" s="228" t="s">
        <v>193</v>
      </c>
      <c r="E113" s="258" t="s">
        <v>19</v>
      </c>
      <c r="F113" s="259" t="s">
        <v>353</v>
      </c>
      <c r="G113" s="257"/>
      <c r="H113" s="260">
        <v>46.346000000000004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6" t="s">
        <v>193</v>
      </c>
      <c r="AU113" s="266" t="s">
        <v>82</v>
      </c>
      <c r="AV113" s="15" t="s">
        <v>187</v>
      </c>
      <c r="AW113" s="15" t="s">
        <v>33</v>
      </c>
      <c r="AX113" s="15" t="s">
        <v>80</v>
      </c>
      <c r="AY113" s="266" t="s">
        <v>180</v>
      </c>
    </row>
    <row r="114" s="2" customFormat="1" ht="24.15" customHeight="1">
      <c r="A114" s="40"/>
      <c r="B114" s="41"/>
      <c r="C114" s="215" t="s">
        <v>100</v>
      </c>
      <c r="D114" s="215" t="s">
        <v>182</v>
      </c>
      <c r="E114" s="216" t="s">
        <v>355</v>
      </c>
      <c r="F114" s="217" t="s">
        <v>356</v>
      </c>
      <c r="G114" s="218" t="s">
        <v>250</v>
      </c>
      <c r="H114" s="219">
        <v>664</v>
      </c>
      <c r="I114" s="220"/>
      <c r="J114" s="221">
        <f>ROUND(I114*H114,2)</f>
        <v>0</v>
      </c>
      <c r="K114" s="217" t="s">
        <v>186</v>
      </c>
      <c r="L114" s="46"/>
      <c r="M114" s="222" t="s">
        <v>19</v>
      </c>
      <c r="N114" s="223" t="s">
        <v>43</v>
      </c>
      <c r="O114" s="86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6" t="s">
        <v>187</v>
      </c>
      <c r="AT114" s="226" t="s">
        <v>182</v>
      </c>
      <c r="AU114" s="226" t="s">
        <v>82</v>
      </c>
      <c r="AY114" s="19" t="s">
        <v>180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9" t="s">
        <v>80</v>
      </c>
      <c r="BK114" s="227">
        <f>ROUND(I114*H114,2)</f>
        <v>0</v>
      </c>
      <c r="BL114" s="19" t="s">
        <v>187</v>
      </c>
      <c r="BM114" s="226" t="s">
        <v>8736</v>
      </c>
    </row>
    <row r="115" s="2" customFormat="1">
      <c r="A115" s="40"/>
      <c r="B115" s="41"/>
      <c r="C115" s="42"/>
      <c r="D115" s="228" t="s">
        <v>189</v>
      </c>
      <c r="E115" s="42"/>
      <c r="F115" s="229" t="s">
        <v>358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189</v>
      </c>
      <c r="AU115" s="19" t="s">
        <v>82</v>
      </c>
    </row>
    <row r="116" s="2" customFormat="1">
      <c r="A116" s="40"/>
      <c r="B116" s="41"/>
      <c r="C116" s="42"/>
      <c r="D116" s="233" t="s">
        <v>191</v>
      </c>
      <c r="E116" s="42"/>
      <c r="F116" s="234" t="s">
        <v>359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191</v>
      </c>
      <c r="AU116" s="19" t="s">
        <v>82</v>
      </c>
    </row>
    <row r="117" s="14" customFormat="1">
      <c r="A117" s="14"/>
      <c r="B117" s="246"/>
      <c r="C117" s="247"/>
      <c r="D117" s="228" t="s">
        <v>193</v>
      </c>
      <c r="E117" s="248" t="s">
        <v>19</v>
      </c>
      <c r="F117" s="249" t="s">
        <v>360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193</v>
      </c>
      <c r="AU117" s="255" t="s">
        <v>82</v>
      </c>
      <c r="AV117" s="14" t="s">
        <v>80</v>
      </c>
      <c r="AW117" s="14" t="s">
        <v>33</v>
      </c>
      <c r="AX117" s="14" t="s">
        <v>72</v>
      </c>
      <c r="AY117" s="255" t="s">
        <v>180</v>
      </c>
    </row>
    <row r="118" s="13" customFormat="1">
      <c r="A118" s="13"/>
      <c r="B118" s="235"/>
      <c r="C118" s="236"/>
      <c r="D118" s="228" t="s">
        <v>193</v>
      </c>
      <c r="E118" s="237" t="s">
        <v>19</v>
      </c>
      <c r="F118" s="238" t="s">
        <v>8737</v>
      </c>
      <c r="G118" s="236"/>
      <c r="H118" s="239">
        <v>400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193</v>
      </c>
      <c r="AU118" s="245" t="s">
        <v>82</v>
      </c>
      <c r="AV118" s="13" t="s">
        <v>82</v>
      </c>
      <c r="AW118" s="13" t="s">
        <v>33</v>
      </c>
      <c r="AX118" s="13" t="s">
        <v>72</v>
      </c>
      <c r="AY118" s="245" t="s">
        <v>180</v>
      </c>
    </row>
    <row r="119" s="14" customFormat="1">
      <c r="A119" s="14"/>
      <c r="B119" s="246"/>
      <c r="C119" s="247"/>
      <c r="D119" s="228" t="s">
        <v>193</v>
      </c>
      <c r="E119" s="248" t="s">
        <v>19</v>
      </c>
      <c r="F119" s="249" t="s">
        <v>806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193</v>
      </c>
      <c r="AU119" s="255" t="s">
        <v>82</v>
      </c>
      <c r="AV119" s="14" t="s">
        <v>80</v>
      </c>
      <c r="AW119" s="14" t="s">
        <v>33</v>
      </c>
      <c r="AX119" s="14" t="s">
        <v>72</v>
      </c>
      <c r="AY119" s="255" t="s">
        <v>180</v>
      </c>
    </row>
    <row r="120" s="13" customFormat="1">
      <c r="A120" s="13"/>
      <c r="B120" s="235"/>
      <c r="C120" s="236"/>
      <c r="D120" s="228" t="s">
        <v>193</v>
      </c>
      <c r="E120" s="237" t="s">
        <v>19</v>
      </c>
      <c r="F120" s="238" t="s">
        <v>8738</v>
      </c>
      <c r="G120" s="236"/>
      <c r="H120" s="239">
        <v>264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193</v>
      </c>
      <c r="AU120" s="245" t="s">
        <v>82</v>
      </c>
      <c r="AV120" s="13" t="s">
        <v>82</v>
      </c>
      <c r="AW120" s="13" t="s">
        <v>33</v>
      </c>
      <c r="AX120" s="13" t="s">
        <v>72</v>
      </c>
      <c r="AY120" s="245" t="s">
        <v>180</v>
      </c>
    </row>
    <row r="121" s="15" customFormat="1">
      <c r="A121" s="15"/>
      <c r="B121" s="256"/>
      <c r="C121" s="257"/>
      <c r="D121" s="228" t="s">
        <v>193</v>
      </c>
      <c r="E121" s="258" t="s">
        <v>19</v>
      </c>
      <c r="F121" s="259" t="s">
        <v>353</v>
      </c>
      <c r="G121" s="257"/>
      <c r="H121" s="260">
        <v>664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193</v>
      </c>
      <c r="AU121" s="266" t="s">
        <v>82</v>
      </c>
      <c r="AV121" s="15" t="s">
        <v>187</v>
      </c>
      <c r="AW121" s="15" t="s">
        <v>33</v>
      </c>
      <c r="AX121" s="15" t="s">
        <v>80</v>
      </c>
      <c r="AY121" s="266" t="s">
        <v>180</v>
      </c>
    </row>
    <row r="122" s="2" customFormat="1" ht="16.5" customHeight="1">
      <c r="A122" s="40"/>
      <c r="B122" s="41"/>
      <c r="C122" s="215" t="s">
        <v>187</v>
      </c>
      <c r="D122" s="215" t="s">
        <v>182</v>
      </c>
      <c r="E122" s="216" t="s">
        <v>365</v>
      </c>
      <c r="F122" s="217" t="s">
        <v>366</v>
      </c>
      <c r="G122" s="218" t="s">
        <v>367</v>
      </c>
      <c r="H122" s="219">
        <v>40</v>
      </c>
      <c r="I122" s="220"/>
      <c r="J122" s="221">
        <f>ROUND(I122*H122,2)</f>
        <v>0</v>
      </c>
      <c r="K122" s="217" t="s">
        <v>19</v>
      </c>
      <c r="L122" s="46"/>
      <c r="M122" s="222" t="s">
        <v>19</v>
      </c>
      <c r="N122" s="223" t="s">
        <v>43</v>
      </c>
      <c r="O122" s="86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6" t="s">
        <v>187</v>
      </c>
      <c r="AT122" s="226" t="s">
        <v>182</v>
      </c>
      <c r="AU122" s="226" t="s">
        <v>82</v>
      </c>
      <c r="AY122" s="19" t="s">
        <v>180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19" t="s">
        <v>80</v>
      </c>
      <c r="BK122" s="227">
        <f>ROUND(I122*H122,2)</f>
        <v>0</v>
      </c>
      <c r="BL122" s="19" t="s">
        <v>187</v>
      </c>
      <c r="BM122" s="226" t="s">
        <v>8739</v>
      </c>
    </row>
    <row r="123" s="2" customFormat="1">
      <c r="A123" s="40"/>
      <c r="B123" s="41"/>
      <c r="C123" s="42"/>
      <c r="D123" s="228" t="s">
        <v>189</v>
      </c>
      <c r="E123" s="42"/>
      <c r="F123" s="229" t="s">
        <v>366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189</v>
      </c>
      <c r="AU123" s="19" t="s">
        <v>82</v>
      </c>
    </row>
    <row r="124" s="13" customFormat="1">
      <c r="A124" s="13"/>
      <c r="B124" s="235"/>
      <c r="C124" s="236"/>
      <c r="D124" s="228" t="s">
        <v>193</v>
      </c>
      <c r="E124" s="237" t="s">
        <v>19</v>
      </c>
      <c r="F124" s="238" t="s">
        <v>8740</v>
      </c>
      <c r="G124" s="236"/>
      <c r="H124" s="239">
        <v>40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193</v>
      </c>
      <c r="AU124" s="245" t="s">
        <v>82</v>
      </c>
      <c r="AV124" s="13" t="s">
        <v>82</v>
      </c>
      <c r="AW124" s="13" t="s">
        <v>33</v>
      </c>
      <c r="AX124" s="13" t="s">
        <v>80</v>
      </c>
      <c r="AY124" s="245" t="s">
        <v>180</v>
      </c>
    </row>
    <row r="125" s="2" customFormat="1" ht="16.5" customHeight="1">
      <c r="A125" s="40"/>
      <c r="B125" s="41"/>
      <c r="C125" s="215" t="s">
        <v>211</v>
      </c>
      <c r="D125" s="215" t="s">
        <v>182</v>
      </c>
      <c r="E125" s="216" t="s">
        <v>843</v>
      </c>
      <c r="F125" s="217" t="s">
        <v>844</v>
      </c>
      <c r="G125" s="218" t="s">
        <v>250</v>
      </c>
      <c r="H125" s="219">
        <v>13.199999999999999</v>
      </c>
      <c r="I125" s="220"/>
      <c r="J125" s="221">
        <f>ROUND(I125*H125,2)</f>
        <v>0</v>
      </c>
      <c r="K125" s="217" t="s">
        <v>186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187</v>
      </c>
      <c r="AT125" s="226" t="s">
        <v>182</v>
      </c>
      <c r="AU125" s="226" t="s">
        <v>82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187</v>
      </c>
      <c r="BM125" s="226" t="s">
        <v>8741</v>
      </c>
    </row>
    <row r="126" s="2" customFormat="1">
      <c r="A126" s="40"/>
      <c r="B126" s="41"/>
      <c r="C126" s="42"/>
      <c r="D126" s="228" t="s">
        <v>189</v>
      </c>
      <c r="E126" s="42"/>
      <c r="F126" s="229" t="s">
        <v>846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189</v>
      </c>
      <c r="AU126" s="19" t="s">
        <v>82</v>
      </c>
    </row>
    <row r="127" s="2" customFormat="1">
      <c r="A127" s="40"/>
      <c r="B127" s="41"/>
      <c r="C127" s="42"/>
      <c r="D127" s="233" t="s">
        <v>191</v>
      </c>
      <c r="E127" s="42"/>
      <c r="F127" s="234" t="s">
        <v>847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191</v>
      </c>
      <c r="AU127" s="19" t="s">
        <v>82</v>
      </c>
    </row>
    <row r="128" s="14" customFormat="1">
      <c r="A128" s="14"/>
      <c r="B128" s="246"/>
      <c r="C128" s="247"/>
      <c r="D128" s="228" t="s">
        <v>193</v>
      </c>
      <c r="E128" s="248" t="s">
        <v>19</v>
      </c>
      <c r="F128" s="249" t="s">
        <v>8742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193</v>
      </c>
      <c r="AU128" s="255" t="s">
        <v>82</v>
      </c>
      <c r="AV128" s="14" t="s">
        <v>80</v>
      </c>
      <c r="AW128" s="14" t="s">
        <v>33</v>
      </c>
      <c r="AX128" s="14" t="s">
        <v>72</v>
      </c>
      <c r="AY128" s="255" t="s">
        <v>180</v>
      </c>
    </row>
    <row r="129" s="13" customFormat="1">
      <c r="A129" s="13"/>
      <c r="B129" s="235"/>
      <c r="C129" s="236"/>
      <c r="D129" s="228" t="s">
        <v>193</v>
      </c>
      <c r="E129" s="237" t="s">
        <v>19</v>
      </c>
      <c r="F129" s="238" t="s">
        <v>8743</v>
      </c>
      <c r="G129" s="236"/>
      <c r="H129" s="239">
        <v>13.199999999999999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193</v>
      </c>
      <c r="AU129" s="245" t="s">
        <v>82</v>
      </c>
      <c r="AV129" s="13" t="s">
        <v>82</v>
      </c>
      <c r="AW129" s="13" t="s">
        <v>33</v>
      </c>
      <c r="AX129" s="13" t="s">
        <v>80</v>
      </c>
      <c r="AY129" s="245" t="s">
        <v>180</v>
      </c>
    </row>
    <row r="130" s="2" customFormat="1" ht="16.5" customHeight="1">
      <c r="A130" s="40"/>
      <c r="B130" s="41"/>
      <c r="C130" s="215" t="s">
        <v>217</v>
      </c>
      <c r="D130" s="215" t="s">
        <v>182</v>
      </c>
      <c r="E130" s="216" t="s">
        <v>848</v>
      </c>
      <c r="F130" s="217" t="s">
        <v>849</v>
      </c>
      <c r="G130" s="218" t="s">
        <v>250</v>
      </c>
      <c r="H130" s="219">
        <v>13.199999999999999</v>
      </c>
      <c r="I130" s="220"/>
      <c r="J130" s="221">
        <f>ROUND(I130*H130,2)</f>
        <v>0</v>
      </c>
      <c r="K130" s="217" t="s">
        <v>186</v>
      </c>
      <c r="L130" s="46"/>
      <c r="M130" s="222" t="s">
        <v>19</v>
      </c>
      <c r="N130" s="223" t="s">
        <v>43</v>
      </c>
      <c r="O130" s="86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187</v>
      </c>
      <c r="AT130" s="226" t="s">
        <v>182</v>
      </c>
      <c r="AU130" s="226" t="s">
        <v>82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187</v>
      </c>
      <c r="BM130" s="226" t="s">
        <v>8744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851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82</v>
      </c>
    </row>
    <row r="132" s="2" customFormat="1">
      <c r="A132" s="40"/>
      <c r="B132" s="41"/>
      <c r="C132" s="42"/>
      <c r="D132" s="233" t="s">
        <v>191</v>
      </c>
      <c r="E132" s="42"/>
      <c r="F132" s="234" t="s">
        <v>852</v>
      </c>
      <c r="G132" s="42"/>
      <c r="H132" s="42"/>
      <c r="I132" s="230"/>
      <c r="J132" s="42"/>
      <c r="K132" s="42"/>
      <c r="L132" s="46"/>
      <c r="M132" s="231"/>
      <c r="N132" s="232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191</v>
      </c>
      <c r="AU132" s="19" t="s">
        <v>82</v>
      </c>
    </row>
    <row r="133" s="14" customFormat="1">
      <c r="A133" s="14"/>
      <c r="B133" s="246"/>
      <c r="C133" s="247"/>
      <c r="D133" s="228" t="s">
        <v>193</v>
      </c>
      <c r="E133" s="248" t="s">
        <v>19</v>
      </c>
      <c r="F133" s="249" t="s">
        <v>8745</v>
      </c>
      <c r="G133" s="247"/>
      <c r="H133" s="248" t="s">
        <v>19</v>
      </c>
      <c r="I133" s="250"/>
      <c r="J133" s="247"/>
      <c r="K133" s="247"/>
      <c r="L133" s="251"/>
      <c r="M133" s="252"/>
      <c r="N133" s="253"/>
      <c r="O133" s="253"/>
      <c r="P133" s="253"/>
      <c r="Q133" s="253"/>
      <c r="R133" s="253"/>
      <c r="S133" s="253"/>
      <c r="T133" s="25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5" t="s">
        <v>193</v>
      </c>
      <c r="AU133" s="255" t="s">
        <v>82</v>
      </c>
      <c r="AV133" s="14" t="s">
        <v>80</v>
      </c>
      <c r="AW133" s="14" t="s">
        <v>33</v>
      </c>
      <c r="AX133" s="14" t="s">
        <v>72</v>
      </c>
      <c r="AY133" s="255" t="s">
        <v>180</v>
      </c>
    </row>
    <row r="134" s="13" customFormat="1">
      <c r="A134" s="13"/>
      <c r="B134" s="235"/>
      <c r="C134" s="236"/>
      <c r="D134" s="228" t="s">
        <v>193</v>
      </c>
      <c r="E134" s="237" t="s">
        <v>19</v>
      </c>
      <c r="F134" s="238" t="s">
        <v>8746</v>
      </c>
      <c r="G134" s="236"/>
      <c r="H134" s="239">
        <v>13.199999999999999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193</v>
      </c>
      <c r="AU134" s="245" t="s">
        <v>82</v>
      </c>
      <c r="AV134" s="13" t="s">
        <v>82</v>
      </c>
      <c r="AW134" s="13" t="s">
        <v>33</v>
      </c>
      <c r="AX134" s="13" t="s">
        <v>80</v>
      </c>
      <c r="AY134" s="245" t="s">
        <v>180</v>
      </c>
    </row>
    <row r="135" s="12" customFormat="1" ht="22.8" customHeight="1">
      <c r="A135" s="12"/>
      <c r="B135" s="199"/>
      <c r="C135" s="200"/>
      <c r="D135" s="201" t="s">
        <v>71</v>
      </c>
      <c r="E135" s="213" t="s">
        <v>82</v>
      </c>
      <c r="F135" s="213" t="s">
        <v>881</v>
      </c>
      <c r="G135" s="200"/>
      <c r="H135" s="200"/>
      <c r="I135" s="203"/>
      <c r="J135" s="214">
        <f>BK135</f>
        <v>0</v>
      </c>
      <c r="K135" s="200"/>
      <c r="L135" s="205"/>
      <c r="M135" s="206"/>
      <c r="N135" s="207"/>
      <c r="O135" s="207"/>
      <c r="P135" s="208">
        <f>SUM(P136:P162)</f>
        <v>0</v>
      </c>
      <c r="Q135" s="207"/>
      <c r="R135" s="208">
        <f>SUM(R136:R162)</f>
        <v>36.246887659999999</v>
      </c>
      <c r="S135" s="207"/>
      <c r="T135" s="209">
        <f>SUM(T136:T162)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0" t="s">
        <v>80</v>
      </c>
      <c r="AT135" s="211" t="s">
        <v>71</v>
      </c>
      <c r="AU135" s="211" t="s">
        <v>80</v>
      </c>
      <c r="AY135" s="210" t="s">
        <v>180</v>
      </c>
      <c r="BK135" s="212">
        <f>SUM(BK136:BK162)</f>
        <v>0</v>
      </c>
    </row>
    <row r="136" s="2" customFormat="1" ht="16.5" customHeight="1">
      <c r="A136" s="40"/>
      <c r="B136" s="41"/>
      <c r="C136" s="215" t="s">
        <v>224</v>
      </c>
      <c r="D136" s="215" t="s">
        <v>182</v>
      </c>
      <c r="E136" s="216" t="s">
        <v>8747</v>
      </c>
      <c r="F136" s="217" t="s">
        <v>8748</v>
      </c>
      <c r="G136" s="218" t="s">
        <v>250</v>
      </c>
      <c r="H136" s="219">
        <v>2.6040000000000001</v>
      </c>
      <c r="I136" s="220"/>
      <c r="J136" s="221">
        <f>ROUND(I136*H136,2)</f>
        <v>0</v>
      </c>
      <c r="K136" s="217" t="s">
        <v>186</v>
      </c>
      <c r="L136" s="46"/>
      <c r="M136" s="222" t="s">
        <v>19</v>
      </c>
      <c r="N136" s="223" t="s">
        <v>43</v>
      </c>
      <c r="O136" s="86"/>
      <c r="P136" s="224">
        <f>O136*H136</f>
        <v>0</v>
      </c>
      <c r="Q136" s="224">
        <v>2.3010199999999998</v>
      </c>
      <c r="R136" s="224">
        <f>Q136*H136</f>
        <v>5.9918560799999998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187</v>
      </c>
      <c r="AT136" s="226" t="s">
        <v>182</v>
      </c>
      <c r="AU136" s="226" t="s">
        <v>82</v>
      </c>
      <c r="AY136" s="19" t="s">
        <v>180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187</v>
      </c>
      <c r="BM136" s="226" t="s">
        <v>8749</v>
      </c>
    </row>
    <row r="137" s="2" customFormat="1">
      <c r="A137" s="40"/>
      <c r="B137" s="41"/>
      <c r="C137" s="42"/>
      <c r="D137" s="228" t="s">
        <v>189</v>
      </c>
      <c r="E137" s="42"/>
      <c r="F137" s="229" t="s">
        <v>8750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189</v>
      </c>
      <c r="AU137" s="19" t="s">
        <v>82</v>
      </c>
    </row>
    <row r="138" s="2" customFormat="1">
      <c r="A138" s="40"/>
      <c r="B138" s="41"/>
      <c r="C138" s="42"/>
      <c r="D138" s="233" t="s">
        <v>191</v>
      </c>
      <c r="E138" s="42"/>
      <c r="F138" s="234" t="s">
        <v>8751</v>
      </c>
      <c r="G138" s="42"/>
      <c r="H138" s="42"/>
      <c r="I138" s="230"/>
      <c r="J138" s="42"/>
      <c r="K138" s="42"/>
      <c r="L138" s="46"/>
      <c r="M138" s="231"/>
      <c r="N138" s="232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191</v>
      </c>
      <c r="AU138" s="19" t="s">
        <v>82</v>
      </c>
    </row>
    <row r="139" s="14" customFormat="1">
      <c r="A139" s="14"/>
      <c r="B139" s="246"/>
      <c r="C139" s="247"/>
      <c r="D139" s="228" t="s">
        <v>193</v>
      </c>
      <c r="E139" s="248" t="s">
        <v>19</v>
      </c>
      <c r="F139" s="249" t="s">
        <v>8752</v>
      </c>
      <c r="G139" s="247"/>
      <c r="H139" s="248" t="s">
        <v>19</v>
      </c>
      <c r="I139" s="250"/>
      <c r="J139" s="247"/>
      <c r="K139" s="247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193</v>
      </c>
      <c r="AU139" s="255" t="s">
        <v>82</v>
      </c>
      <c r="AV139" s="14" t="s">
        <v>80</v>
      </c>
      <c r="AW139" s="14" t="s">
        <v>33</v>
      </c>
      <c r="AX139" s="14" t="s">
        <v>72</v>
      </c>
      <c r="AY139" s="255" t="s">
        <v>180</v>
      </c>
    </row>
    <row r="140" s="14" customFormat="1">
      <c r="A140" s="14"/>
      <c r="B140" s="246"/>
      <c r="C140" s="247"/>
      <c r="D140" s="228" t="s">
        <v>193</v>
      </c>
      <c r="E140" s="248" t="s">
        <v>19</v>
      </c>
      <c r="F140" s="249" t="s">
        <v>8753</v>
      </c>
      <c r="G140" s="247"/>
      <c r="H140" s="248" t="s">
        <v>19</v>
      </c>
      <c r="I140" s="250"/>
      <c r="J140" s="247"/>
      <c r="K140" s="247"/>
      <c r="L140" s="251"/>
      <c r="M140" s="252"/>
      <c r="N140" s="253"/>
      <c r="O140" s="253"/>
      <c r="P140" s="253"/>
      <c r="Q140" s="253"/>
      <c r="R140" s="253"/>
      <c r="S140" s="253"/>
      <c r="T140" s="25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5" t="s">
        <v>193</v>
      </c>
      <c r="AU140" s="255" t="s">
        <v>82</v>
      </c>
      <c r="AV140" s="14" t="s">
        <v>80</v>
      </c>
      <c r="AW140" s="14" t="s">
        <v>33</v>
      </c>
      <c r="AX140" s="14" t="s">
        <v>72</v>
      </c>
      <c r="AY140" s="255" t="s">
        <v>180</v>
      </c>
    </row>
    <row r="141" s="13" customFormat="1">
      <c r="A141" s="13"/>
      <c r="B141" s="235"/>
      <c r="C141" s="236"/>
      <c r="D141" s="228" t="s">
        <v>193</v>
      </c>
      <c r="E141" s="237" t="s">
        <v>19</v>
      </c>
      <c r="F141" s="238" t="s">
        <v>8754</v>
      </c>
      <c r="G141" s="236"/>
      <c r="H141" s="239">
        <v>1.9079999999999999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193</v>
      </c>
      <c r="AU141" s="245" t="s">
        <v>82</v>
      </c>
      <c r="AV141" s="13" t="s">
        <v>82</v>
      </c>
      <c r="AW141" s="13" t="s">
        <v>33</v>
      </c>
      <c r="AX141" s="13" t="s">
        <v>72</v>
      </c>
      <c r="AY141" s="245" t="s">
        <v>180</v>
      </c>
    </row>
    <row r="142" s="14" customFormat="1">
      <c r="A142" s="14"/>
      <c r="B142" s="246"/>
      <c r="C142" s="247"/>
      <c r="D142" s="228" t="s">
        <v>193</v>
      </c>
      <c r="E142" s="248" t="s">
        <v>19</v>
      </c>
      <c r="F142" s="249" t="s">
        <v>8755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193</v>
      </c>
      <c r="AU142" s="255" t="s">
        <v>82</v>
      </c>
      <c r="AV142" s="14" t="s">
        <v>80</v>
      </c>
      <c r="AW142" s="14" t="s">
        <v>33</v>
      </c>
      <c r="AX142" s="14" t="s">
        <v>72</v>
      </c>
      <c r="AY142" s="255" t="s">
        <v>180</v>
      </c>
    </row>
    <row r="143" s="13" customFormat="1">
      <c r="A143" s="13"/>
      <c r="B143" s="235"/>
      <c r="C143" s="236"/>
      <c r="D143" s="228" t="s">
        <v>193</v>
      </c>
      <c r="E143" s="237" t="s">
        <v>19</v>
      </c>
      <c r="F143" s="238" t="s">
        <v>8756</v>
      </c>
      <c r="G143" s="236"/>
      <c r="H143" s="239">
        <v>0.19600000000000001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193</v>
      </c>
      <c r="AU143" s="245" t="s">
        <v>82</v>
      </c>
      <c r="AV143" s="13" t="s">
        <v>82</v>
      </c>
      <c r="AW143" s="13" t="s">
        <v>33</v>
      </c>
      <c r="AX143" s="13" t="s">
        <v>72</v>
      </c>
      <c r="AY143" s="245" t="s">
        <v>180</v>
      </c>
    </row>
    <row r="144" s="14" customFormat="1">
      <c r="A144" s="14"/>
      <c r="B144" s="246"/>
      <c r="C144" s="247"/>
      <c r="D144" s="228" t="s">
        <v>193</v>
      </c>
      <c r="E144" s="248" t="s">
        <v>19</v>
      </c>
      <c r="F144" s="249" t="s">
        <v>8757</v>
      </c>
      <c r="G144" s="247"/>
      <c r="H144" s="248" t="s">
        <v>19</v>
      </c>
      <c r="I144" s="250"/>
      <c r="J144" s="247"/>
      <c r="K144" s="247"/>
      <c r="L144" s="251"/>
      <c r="M144" s="252"/>
      <c r="N144" s="253"/>
      <c r="O144" s="253"/>
      <c r="P144" s="253"/>
      <c r="Q144" s="253"/>
      <c r="R144" s="253"/>
      <c r="S144" s="253"/>
      <c r="T144" s="25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5" t="s">
        <v>193</v>
      </c>
      <c r="AU144" s="255" t="s">
        <v>82</v>
      </c>
      <c r="AV144" s="14" t="s">
        <v>80</v>
      </c>
      <c r="AW144" s="14" t="s">
        <v>33</v>
      </c>
      <c r="AX144" s="14" t="s">
        <v>72</v>
      </c>
      <c r="AY144" s="255" t="s">
        <v>180</v>
      </c>
    </row>
    <row r="145" s="13" customFormat="1">
      <c r="A145" s="13"/>
      <c r="B145" s="235"/>
      <c r="C145" s="236"/>
      <c r="D145" s="228" t="s">
        <v>193</v>
      </c>
      <c r="E145" s="237" t="s">
        <v>19</v>
      </c>
      <c r="F145" s="238" t="s">
        <v>8758</v>
      </c>
      <c r="G145" s="236"/>
      <c r="H145" s="239">
        <v>0.5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5" t="s">
        <v>193</v>
      </c>
      <c r="AU145" s="245" t="s">
        <v>82</v>
      </c>
      <c r="AV145" s="13" t="s">
        <v>82</v>
      </c>
      <c r="AW145" s="13" t="s">
        <v>33</v>
      </c>
      <c r="AX145" s="13" t="s">
        <v>72</v>
      </c>
      <c r="AY145" s="245" t="s">
        <v>180</v>
      </c>
    </row>
    <row r="146" s="15" customFormat="1">
      <c r="A146" s="15"/>
      <c r="B146" s="256"/>
      <c r="C146" s="257"/>
      <c r="D146" s="228" t="s">
        <v>193</v>
      </c>
      <c r="E146" s="258" t="s">
        <v>19</v>
      </c>
      <c r="F146" s="259" t="s">
        <v>353</v>
      </c>
      <c r="G146" s="257"/>
      <c r="H146" s="260">
        <v>2.6040000000000001</v>
      </c>
      <c r="I146" s="261"/>
      <c r="J146" s="257"/>
      <c r="K146" s="257"/>
      <c r="L146" s="262"/>
      <c r="M146" s="263"/>
      <c r="N146" s="264"/>
      <c r="O146" s="264"/>
      <c r="P146" s="264"/>
      <c r="Q146" s="264"/>
      <c r="R146" s="264"/>
      <c r="S146" s="264"/>
      <c r="T146" s="26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6" t="s">
        <v>193</v>
      </c>
      <c r="AU146" s="266" t="s">
        <v>82</v>
      </c>
      <c r="AV146" s="15" t="s">
        <v>187</v>
      </c>
      <c r="AW146" s="15" t="s">
        <v>33</v>
      </c>
      <c r="AX146" s="15" t="s">
        <v>80</v>
      </c>
      <c r="AY146" s="266" t="s">
        <v>180</v>
      </c>
    </row>
    <row r="147" s="2" customFormat="1" ht="16.5" customHeight="1">
      <c r="A147" s="40"/>
      <c r="B147" s="41"/>
      <c r="C147" s="215" t="s">
        <v>232</v>
      </c>
      <c r="D147" s="215" t="s">
        <v>182</v>
      </c>
      <c r="E147" s="216" t="s">
        <v>1071</v>
      </c>
      <c r="F147" s="217" t="s">
        <v>1072</v>
      </c>
      <c r="G147" s="218" t="s">
        <v>250</v>
      </c>
      <c r="H147" s="219">
        <v>11.842000000000001</v>
      </c>
      <c r="I147" s="220"/>
      <c r="J147" s="221">
        <f>ROUND(I147*H147,2)</f>
        <v>0</v>
      </c>
      <c r="K147" s="217" t="s">
        <v>186</v>
      </c>
      <c r="L147" s="46"/>
      <c r="M147" s="222" t="s">
        <v>19</v>
      </c>
      <c r="N147" s="223" t="s">
        <v>43</v>
      </c>
      <c r="O147" s="86"/>
      <c r="P147" s="224">
        <f>O147*H147</f>
        <v>0</v>
      </c>
      <c r="Q147" s="224">
        <v>2.5018699999999998</v>
      </c>
      <c r="R147" s="224">
        <f>Q147*H147</f>
        <v>29.62714454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187</v>
      </c>
      <c r="AT147" s="226" t="s">
        <v>182</v>
      </c>
      <c r="AU147" s="226" t="s">
        <v>82</v>
      </c>
      <c r="AY147" s="19" t="s">
        <v>180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187</v>
      </c>
      <c r="BM147" s="226" t="s">
        <v>8759</v>
      </c>
    </row>
    <row r="148" s="2" customFormat="1">
      <c r="A148" s="40"/>
      <c r="B148" s="41"/>
      <c r="C148" s="42"/>
      <c r="D148" s="228" t="s">
        <v>189</v>
      </c>
      <c r="E148" s="42"/>
      <c r="F148" s="229" t="s">
        <v>1074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189</v>
      </c>
      <c r="AU148" s="19" t="s">
        <v>82</v>
      </c>
    </row>
    <row r="149" s="2" customFormat="1">
      <c r="A149" s="40"/>
      <c r="B149" s="41"/>
      <c r="C149" s="42"/>
      <c r="D149" s="233" t="s">
        <v>191</v>
      </c>
      <c r="E149" s="42"/>
      <c r="F149" s="234" t="s">
        <v>1075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191</v>
      </c>
      <c r="AU149" s="19" t="s">
        <v>82</v>
      </c>
    </row>
    <row r="150" s="14" customFormat="1">
      <c r="A150" s="14"/>
      <c r="B150" s="246"/>
      <c r="C150" s="247"/>
      <c r="D150" s="228" t="s">
        <v>193</v>
      </c>
      <c r="E150" s="248" t="s">
        <v>19</v>
      </c>
      <c r="F150" s="249" t="s">
        <v>8760</v>
      </c>
      <c r="G150" s="247"/>
      <c r="H150" s="248" t="s">
        <v>19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193</v>
      </c>
      <c r="AU150" s="255" t="s">
        <v>82</v>
      </c>
      <c r="AV150" s="14" t="s">
        <v>80</v>
      </c>
      <c r="AW150" s="14" t="s">
        <v>33</v>
      </c>
      <c r="AX150" s="14" t="s">
        <v>72</v>
      </c>
      <c r="AY150" s="255" t="s">
        <v>180</v>
      </c>
    </row>
    <row r="151" s="13" customFormat="1">
      <c r="A151" s="13"/>
      <c r="B151" s="235"/>
      <c r="C151" s="236"/>
      <c r="D151" s="228" t="s">
        <v>193</v>
      </c>
      <c r="E151" s="237" t="s">
        <v>19</v>
      </c>
      <c r="F151" s="238" t="s">
        <v>8761</v>
      </c>
      <c r="G151" s="236"/>
      <c r="H151" s="239">
        <v>8.5839999999999996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193</v>
      </c>
      <c r="AU151" s="245" t="s">
        <v>82</v>
      </c>
      <c r="AV151" s="13" t="s">
        <v>82</v>
      </c>
      <c r="AW151" s="13" t="s">
        <v>33</v>
      </c>
      <c r="AX151" s="13" t="s">
        <v>72</v>
      </c>
      <c r="AY151" s="245" t="s">
        <v>180</v>
      </c>
    </row>
    <row r="152" s="14" customFormat="1">
      <c r="A152" s="14"/>
      <c r="B152" s="246"/>
      <c r="C152" s="247"/>
      <c r="D152" s="228" t="s">
        <v>193</v>
      </c>
      <c r="E152" s="248" t="s">
        <v>19</v>
      </c>
      <c r="F152" s="249" t="s">
        <v>8755</v>
      </c>
      <c r="G152" s="247"/>
      <c r="H152" s="248" t="s">
        <v>19</v>
      </c>
      <c r="I152" s="250"/>
      <c r="J152" s="247"/>
      <c r="K152" s="247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193</v>
      </c>
      <c r="AU152" s="255" t="s">
        <v>82</v>
      </c>
      <c r="AV152" s="14" t="s">
        <v>80</v>
      </c>
      <c r="AW152" s="14" t="s">
        <v>33</v>
      </c>
      <c r="AX152" s="14" t="s">
        <v>72</v>
      </c>
      <c r="AY152" s="255" t="s">
        <v>180</v>
      </c>
    </row>
    <row r="153" s="13" customFormat="1">
      <c r="A153" s="13"/>
      <c r="B153" s="235"/>
      <c r="C153" s="236"/>
      <c r="D153" s="228" t="s">
        <v>193</v>
      </c>
      <c r="E153" s="237" t="s">
        <v>19</v>
      </c>
      <c r="F153" s="238" t="s">
        <v>8762</v>
      </c>
      <c r="G153" s="236"/>
      <c r="H153" s="239">
        <v>1.6579999999999999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193</v>
      </c>
      <c r="AU153" s="245" t="s">
        <v>82</v>
      </c>
      <c r="AV153" s="13" t="s">
        <v>82</v>
      </c>
      <c r="AW153" s="13" t="s">
        <v>33</v>
      </c>
      <c r="AX153" s="13" t="s">
        <v>72</v>
      </c>
      <c r="AY153" s="245" t="s">
        <v>180</v>
      </c>
    </row>
    <row r="154" s="13" customFormat="1">
      <c r="A154" s="13"/>
      <c r="B154" s="235"/>
      <c r="C154" s="236"/>
      <c r="D154" s="228" t="s">
        <v>193</v>
      </c>
      <c r="E154" s="237" t="s">
        <v>19</v>
      </c>
      <c r="F154" s="238" t="s">
        <v>8763</v>
      </c>
      <c r="G154" s="236"/>
      <c r="H154" s="239">
        <v>0.86499999999999999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193</v>
      </c>
      <c r="AU154" s="245" t="s">
        <v>82</v>
      </c>
      <c r="AV154" s="13" t="s">
        <v>82</v>
      </c>
      <c r="AW154" s="13" t="s">
        <v>33</v>
      </c>
      <c r="AX154" s="13" t="s">
        <v>72</v>
      </c>
      <c r="AY154" s="245" t="s">
        <v>180</v>
      </c>
    </row>
    <row r="155" s="14" customFormat="1">
      <c r="A155" s="14"/>
      <c r="B155" s="246"/>
      <c r="C155" s="247"/>
      <c r="D155" s="228" t="s">
        <v>193</v>
      </c>
      <c r="E155" s="248" t="s">
        <v>19</v>
      </c>
      <c r="F155" s="249" t="s">
        <v>8764</v>
      </c>
      <c r="G155" s="247"/>
      <c r="H155" s="248" t="s">
        <v>19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193</v>
      </c>
      <c r="AU155" s="255" t="s">
        <v>82</v>
      </c>
      <c r="AV155" s="14" t="s">
        <v>80</v>
      </c>
      <c r="AW155" s="14" t="s">
        <v>33</v>
      </c>
      <c r="AX155" s="14" t="s">
        <v>72</v>
      </c>
      <c r="AY155" s="255" t="s">
        <v>180</v>
      </c>
    </row>
    <row r="156" s="13" customFormat="1">
      <c r="A156" s="13"/>
      <c r="B156" s="235"/>
      <c r="C156" s="236"/>
      <c r="D156" s="228" t="s">
        <v>193</v>
      </c>
      <c r="E156" s="237" t="s">
        <v>19</v>
      </c>
      <c r="F156" s="238" t="s">
        <v>8765</v>
      </c>
      <c r="G156" s="236"/>
      <c r="H156" s="239">
        <v>0.73499999999999999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193</v>
      </c>
      <c r="AU156" s="245" t="s">
        <v>82</v>
      </c>
      <c r="AV156" s="13" t="s">
        <v>82</v>
      </c>
      <c r="AW156" s="13" t="s">
        <v>33</v>
      </c>
      <c r="AX156" s="13" t="s">
        <v>72</v>
      </c>
      <c r="AY156" s="245" t="s">
        <v>180</v>
      </c>
    </row>
    <row r="157" s="15" customFormat="1">
      <c r="A157" s="15"/>
      <c r="B157" s="256"/>
      <c r="C157" s="257"/>
      <c r="D157" s="228" t="s">
        <v>193</v>
      </c>
      <c r="E157" s="258" t="s">
        <v>19</v>
      </c>
      <c r="F157" s="259" t="s">
        <v>353</v>
      </c>
      <c r="G157" s="257"/>
      <c r="H157" s="260">
        <v>11.842000000000001</v>
      </c>
      <c r="I157" s="261"/>
      <c r="J157" s="257"/>
      <c r="K157" s="257"/>
      <c r="L157" s="262"/>
      <c r="M157" s="263"/>
      <c r="N157" s="264"/>
      <c r="O157" s="264"/>
      <c r="P157" s="264"/>
      <c r="Q157" s="264"/>
      <c r="R157" s="264"/>
      <c r="S157" s="264"/>
      <c r="T157" s="26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6" t="s">
        <v>193</v>
      </c>
      <c r="AU157" s="266" t="s">
        <v>82</v>
      </c>
      <c r="AV157" s="15" t="s">
        <v>187</v>
      </c>
      <c r="AW157" s="15" t="s">
        <v>33</v>
      </c>
      <c r="AX157" s="15" t="s">
        <v>80</v>
      </c>
      <c r="AY157" s="266" t="s">
        <v>180</v>
      </c>
    </row>
    <row r="158" s="2" customFormat="1" ht="16.5" customHeight="1">
      <c r="A158" s="40"/>
      <c r="B158" s="41"/>
      <c r="C158" s="215" t="s">
        <v>240</v>
      </c>
      <c r="D158" s="215" t="s">
        <v>182</v>
      </c>
      <c r="E158" s="216" t="s">
        <v>1123</v>
      </c>
      <c r="F158" s="217" t="s">
        <v>1124</v>
      </c>
      <c r="G158" s="218" t="s">
        <v>367</v>
      </c>
      <c r="H158" s="219">
        <v>0.59199999999999997</v>
      </c>
      <c r="I158" s="220"/>
      <c r="J158" s="221">
        <f>ROUND(I158*H158,2)</f>
        <v>0</v>
      </c>
      <c r="K158" s="217" t="s">
        <v>186</v>
      </c>
      <c r="L158" s="46"/>
      <c r="M158" s="222" t="s">
        <v>19</v>
      </c>
      <c r="N158" s="223" t="s">
        <v>43</v>
      </c>
      <c r="O158" s="86"/>
      <c r="P158" s="224">
        <f>O158*H158</f>
        <v>0</v>
      </c>
      <c r="Q158" s="224">
        <v>1.0606199999999999</v>
      </c>
      <c r="R158" s="224">
        <f>Q158*H158</f>
        <v>0.62788703999999995</v>
      </c>
      <c r="S158" s="224">
        <v>0</v>
      </c>
      <c r="T158" s="225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6" t="s">
        <v>187</v>
      </c>
      <c r="AT158" s="226" t="s">
        <v>182</v>
      </c>
      <c r="AU158" s="226" t="s">
        <v>82</v>
      </c>
      <c r="AY158" s="19" t="s">
        <v>180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19" t="s">
        <v>80</v>
      </c>
      <c r="BK158" s="227">
        <f>ROUND(I158*H158,2)</f>
        <v>0</v>
      </c>
      <c r="BL158" s="19" t="s">
        <v>187</v>
      </c>
      <c r="BM158" s="226" t="s">
        <v>8766</v>
      </c>
    </row>
    <row r="159" s="2" customFormat="1">
      <c r="A159" s="40"/>
      <c r="B159" s="41"/>
      <c r="C159" s="42"/>
      <c r="D159" s="228" t="s">
        <v>189</v>
      </c>
      <c r="E159" s="42"/>
      <c r="F159" s="229" t="s">
        <v>1126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189</v>
      </c>
      <c r="AU159" s="19" t="s">
        <v>82</v>
      </c>
    </row>
    <row r="160" s="2" customFormat="1">
      <c r="A160" s="40"/>
      <c r="B160" s="41"/>
      <c r="C160" s="42"/>
      <c r="D160" s="233" t="s">
        <v>191</v>
      </c>
      <c r="E160" s="42"/>
      <c r="F160" s="234" t="s">
        <v>1127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191</v>
      </c>
      <c r="AU160" s="19" t="s">
        <v>82</v>
      </c>
    </row>
    <row r="161" s="14" customFormat="1">
      <c r="A161" s="14"/>
      <c r="B161" s="246"/>
      <c r="C161" s="247"/>
      <c r="D161" s="228" t="s">
        <v>193</v>
      </c>
      <c r="E161" s="248" t="s">
        <v>19</v>
      </c>
      <c r="F161" s="249" t="s">
        <v>1128</v>
      </c>
      <c r="G161" s="247"/>
      <c r="H161" s="248" t="s">
        <v>19</v>
      </c>
      <c r="I161" s="250"/>
      <c r="J161" s="247"/>
      <c r="K161" s="247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193</v>
      </c>
      <c r="AU161" s="255" t="s">
        <v>82</v>
      </c>
      <c r="AV161" s="14" t="s">
        <v>80</v>
      </c>
      <c r="AW161" s="14" t="s">
        <v>33</v>
      </c>
      <c r="AX161" s="14" t="s">
        <v>72</v>
      </c>
      <c r="AY161" s="255" t="s">
        <v>180</v>
      </c>
    </row>
    <row r="162" s="13" customFormat="1">
      <c r="A162" s="13"/>
      <c r="B162" s="235"/>
      <c r="C162" s="236"/>
      <c r="D162" s="228" t="s">
        <v>193</v>
      </c>
      <c r="E162" s="237" t="s">
        <v>19</v>
      </c>
      <c r="F162" s="238" t="s">
        <v>8767</v>
      </c>
      <c r="G162" s="236"/>
      <c r="H162" s="239">
        <v>0.59199999999999997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5" t="s">
        <v>193</v>
      </c>
      <c r="AU162" s="245" t="s">
        <v>82</v>
      </c>
      <c r="AV162" s="13" t="s">
        <v>82</v>
      </c>
      <c r="AW162" s="13" t="s">
        <v>33</v>
      </c>
      <c r="AX162" s="13" t="s">
        <v>80</v>
      </c>
      <c r="AY162" s="245" t="s">
        <v>180</v>
      </c>
    </row>
    <row r="163" s="12" customFormat="1" ht="22.8" customHeight="1">
      <c r="A163" s="12"/>
      <c r="B163" s="199"/>
      <c r="C163" s="200"/>
      <c r="D163" s="201" t="s">
        <v>71</v>
      </c>
      <c r="E163" s="213" t="s">
        <v>100</v>
      </c>
      <c r="F163" s="213" t="s">
        <v>1211</v>
      </c>
      <c r="G163" s="200"/>
      <c r="H163" s="200"/>
      <c r="I163" s="203"/>
      <c r="J163" s="214">
        <f>BK163</f>
        <v>0</v>
      </c>
      <c r="K163" s="200"/>
      <c r="L163" s="205"/>
      <c r="M163" s="206"/>
      <c r="N163" s="207"/>
      <c r="O163" s="207"/>
      <c r="P163" s="208">
        <f>SUM(P164:P198)</f>
        <v>0</v>
      </c>
      <c r="Q163" s="207"/>
      <c r="R163" s="208">
        <f>SUM(R164:R198)</f>
        <v>14.816718229999999</v>
      </c>
      <c r="S163" s="207"/>
      <c r="T163" s="209">
        <f>SUM(T164:T198)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0" t="s">
        <v>80</v>
      </c>
      <c r="AT163" s="211" t="s">
        <v>71</v>
      </c>
      <c r="AU163" s="211" t="s">
        <v>80</v>
      </c>
      <c r="AY163" s="210" t="s">
        <v>180</v>
      </c>
      <c r="BK163" s="212">
        <f>SUM(BK164:BK198)</f>
        <v>0</v>
      </c>
    </row>
    <row r="164" s="2" customFormat="1" ht="16.5" customHeight="1">
      <c r="A164" s="40"/>
      <c r="B164" s="41"/>
      <c r="C164" s="215" t="s">
        <v>247</v>
      </c>
      <c r="D164" s="215" t="s">
        <v>182</v>
      </c>
      <c r="E164" s="216" t="s">
        <v>8768</v>
      </c>
      <c r="F164" s="217" t="s">
        <v>8769</v>
      </c>
      <c r="G164" s="218" t="s">
        <v>250</v>
      </c>
      <c r="H164" s="219">
        <v>5.6980000000000004</v>
      </c>
      <c r="I164" s="220"/>
      <c r="J164" s="221">
        <f>ROUND(I164*H164,2)</f>
        <v>0</v>
      </c>
      <c r="K164" s="217" t="s">
        <v>186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2.5018699999999998</v>
      </c>
      <c r="R164" s="224">
        <f>Q164*H164</f>
        <v>14.255655259999999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187</v>
      </c>
      <c r="AT164" s="226" t="s">
        <v>182</v>
      </c>
      <c r="AU164" s="226" t="s">
        <v>82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187</v>
      </c>
      <c r="BM164" s="226" t="s">
        <v>8770</v>
      </c>
    </row>
    <row r="165" s="2" customFormat="1">
      <c r="A165" s="40"/>
      <c r="B165" s="41"/>
      <c r="C165" s="42"/>
      <c r="D165" s="228" t="s">
        <v>189</v>
      </c>
      <c r="E165" s="42"/>
      <c r="F165" s="229" t="s">
        <v>8771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189</v>
      </c>
      <c r="AU165" s="19" t="s">
        <v>82</v>
      </c>
    </row>
    <row r="166" s="2" customFormat="1">
      <c r="A166" s="40"/>
      <c r="B166" s="41"/>
      <c r="C166" s="42"/>
      <c r="D166" s="233" t="s">
        <v>191</v>
      </c>
      <c r="E166" s="42"/>
      <c r="F166" s="234" t="s">
        <v>8772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191</v>
      </c>
      <c r="AU166" s="19" t="s">
        <v>82</v>
      </c>
    </row>
    <row r="167" s="13" customFormat="1">
      <c r="A167" s="13"/>
      <c r="B167" s="235"/>
      <c r="C167" s="236"/>
      <c r="D167" s="228" t="s">
        <v>193</v>
      </c>
      <c r="E167" s="237" t="s">
        <v>19</v>
      </c>
      <c r="F167" s="238" t="s">
        <v>8773</v>
      </c>
      <c r="G167" s="236"/>
      <c r="H167" s="239">
        <v>1.9930000000000001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193</v>
      </c>
      <c r="AU167" s="245" t="s">
        <v>82</v>
      </c>
      <c r="AV167" s="13" t="s">
        <v>82</v>
      </c>
      <c r="AW167" s="13" t="s">
        <v>33</v>
      </c>
      <c r="AX167" s="13" t="s">
        <v>72</v>
      </c>
      <c r="AY167" s="245" t="s">
        <v>180</v>
      </c>
    </row>
    <row r="168" s="13" customFormat="1">
      <c r="A168" s="13"/>
      <c r="B168" s="235"/>
      <c r="C168" s="236"/>
      <c r="D168" s="228" t="s">
        <v>193</v>
      </c>
      <c r="E168" s="237" t="s">
        <v>19</v>
      </c>
      <c r="F168" s="238" t="s">
        <v>8774</v>
      </c>
      <c r="G168" s="236"/>
      <c r="H168" s="239">
        <v>2.8290000000000002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193</v>
      </c>
      <c r="AU168" s="245" t="s">
        <v>82</v>
      </c>
      <c r="AV168" s="13" t="s">
        <v>82</v>
      </c>
      <c r="AW168" s="13" t="s">
        <v>33</v>
      </c>
      <c r="AX168" s="13" t="s">
        <v>72</v>
      </c>
      <c r="AY168" s="245" t="s">
        <v>180</v>
      </c>
    </row>
    <row r="169" s="13" customFormat="1">
      <c r="A169" s="13"/>
      <c r="B169" s="235"/>
      <c r="C169" s="236"/>
      <c r="D169" s="228" t="s">
        <v>193</v>
      </c>
      <c r="E169" s="237" t="s">
        <v>19</v>
      </c>
      <c r="F169" s="238" t="s">
        <v>8775</v>
      </c>
      <c r="G169" s="236"/>
      <c r="H169" s="239">
        <v>0.876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193</v>
      </c>
      <c r="AU169" s="245" t="s">
        <v>82</v>
      </c>
      <c r="AV169" s="13" t="s">
        <v>82</v>
      </c>
      <c r="AW169" s="13" t="s">
        <v>33</v>
      </c>
      <c r="AX169" s="13" t="s">
        <v>72</v>
      </c>
      <c r="AY169" s="245" t="s">
        <v>180</v>
      </c>
    </row>
    <row r="170" s="15" customFormat="1">
      <c r="A170" s="15"/>
      <c r="B170" s="256"/>
      <c r="C170" s="257"/>
      <c r="D170" s="228" t="s">
        <v>193</v>
      </c>
      <c r="E170" s="258" t="s">
        <v>19</v>
      </c>
      <c r="F170" s="259" t="s">
        <v>353</v>
      </c>
      <c r="G170" s="257"/>
      <c r="H170" s="260">
        <v>5.6980000000000004</v>
      </c>
      <c r="I170" s="261"/>
      <c r="J170" s="257"/>
      <c r="K170" s="257"/>
      <c r="L170" s="262"/>
      <c r="M170" s="263"/>
      <c r="N170" s="264"/>
      <c r="O170" s="264"/>
      <c r="P170" s="264"/>
      <c r="Q170" s="264"/>
      <c r="R170" s="264"/>
      <c r="S170" s="264"/>
      <c r="T170" s="26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6" t="s">
        <v>193</v>
      </c>
      <c r="AU170" s="266" t="s">
        <v>82</v>
      </c>
      <c r="AV170" s="15" t="s">
        <v>187</v>
      </c>
      <c r="AW170" s="15" t="s">
        <v>33</v>
      </c>
      <c r="AX170" s="15" t="s">
        <v>80</v>
      </c>
      <c r="AY170" s="266" t="s">
        <v>180</v>
      </c>
    </row>
    <row r="171" s="2" customFormat="1" ht="16.5" customHeight="1">
      <c r="A171" s="40"/>
      <c r="B171" s="41"/>
      <c r="C171" s="215" t="s">
        <v>257</v>
      </c>
      <c r="D171" s="215" t="s">
        <v>182</v>
      </c>
      <c r="E171" s="216" t="s">
        <v>1475</v>
      </c>
      <c r="F171" s="217" t="s">
        <v>1476</v>
      </c>
      <c r="G171" s="218" t="s">
        <v>185</v>
      </c>
      <c r="H171" s="219">
        <v>28.486999999999998</v>
      </c>
      <c r="I171" s="220"/>
      <c r="J171" s="221">
        <f>ROUND(I171*H171,2)</f>
        <v>0</v>
      </c>
      <c r="K171" s="217" t="s">
        <v>186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0.0027499999999999998</v>
      </c>
      <c r="R171" s="224">
        <f>Q171*H171</f>
        <v>0.078339249999999985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187</v>
      </c>
      <c r="AT171" s="226" t="s">
        <v>182</v>
      </c>
      <c r="AU171" s="226" t="s">
        <v>82</v>
      </c>
      <c r="AY171" s="19" t="s">
        <v>180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187</v>
      </c>
      <c r="BM171" s="226" t="s">
        <v>8776</v>
      </c>
    </row>
    <row r="172" s="2" customFormat="1">
      <c r="A172" s="40"/>
      <c r="B172" s="41"/>
      <c r="C172" s="42"/>
      <c r="D172" s="228" t="s">
        <v>189</v>
      </c>
      <c r="E172" s="42"/>
      <c r="F172" s="229" t="s">
        <v>1478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189</v>
      </c>
      <c r="AU172" s="19" t="s">
        <v>82</v>
      </c>
    </row>
    <row r="173" s="2" customFormat="1">
      <c r="A173" s="40"/>
      <c r="B173" s="41"/>
      <c r="C173" s="42"/>
      <c r="D173" s="233" t="s">
        <v>191</v>
      </c>
      <c r="E173" s="42"/>
      <c r="F173" s="234" t="s">
        <v>1479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191</v>
      </c>
      <c r="AU173" s="19" t="s">
        <v>82</v>
      </c>
    </row>
    <row r="174" s="13" customFormat="1">
      <c r="A174" s="13"/>
      <c r="B174" s="235"/>
      <c r="C174" s="236"/>
      <c r="D174" s="228" t="s">
        <v>193</v>
      </c>
      <c r="E174" s="237" t="s">
        <v>19</v>
      </c>
      <c r="F174" s="238" t="s">
        <v>8777</v>
      </c>
      <c r="G174" s="236"/>
      <c r="H174" s="239">
        <v>22.629000000000001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193</v>
      </c>
      <c r="AU174" s="245" t="s">
        <v>82</v>
      </c>
      <c r="AV174" s="13" t="s">
        <v>82</v>
      </c>
      <c r="AW174" s="13" t="s">
        <v>33</v>
      </c>
      <c r="AX174" s="13" t="s">
        <v>72</v>
      </c>
      <c r="AY174" s="245" t="s">
        <v>180</v>
      </c>
    </row>
    <row r="175" s="13" customFormat="1">
      <c r="A175" s="13"/>
      <c r="B175" s="235"/>
      <c r="C175" s="236"/>
      <c r="D175" s="228" t="s">
        <v>193</v>
      </c>
      <c r="E175" s="237" t="s">
        <v>19</v>
      </c>
      <c r="F175" s="238" t="s">
        <v>8778</v>
      </c>
      <c r="G175" s="236"/>
      <c r="H175" s="239">
        <v>2.4569999999999999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193</v>
      </c>
      <c r="AU175" s="245" t="s">
        <v>82</v>
      </c>
      <c r="AV175" s="13" t="s">
        <v>82</v>
      </c>
      <c r="AW175" s="13" t="s">
        <v>33</v>
      </c>
      <c r="AX175" s="13" t="s">
        <v>72</v>
      </c>
      <c r="AY175" s="245" t="s">
        <v>180</v>
      </c>
    </row>
    <row r="176" s="13" customFormat="1">
      <c r="A176" s="13"/>
      <c r="B176" s="235"/>
      <c r="C176" s="236"/>
      <c r="D176" s="228" t="s">
        <v>193</v>
      </c>
      <c r="E176" s="237" t="s">
        <v>19</v>
      </c>
      <c r="F176" s="238" t="s">
        <v>8779</v>
      </c>
      <c r="G176" s="236"/>
      <c r="H176" s="239">
        <v>3.4009999999999998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193</v>
      </c>
      <c r="AU176" s="245" t="s">
        <v>82</v>
      </c>
      <c r="AV176" s="13" t="s">
        <v>82</v>
      </c>
      <c r="AW176" s="13" t="s">
        <v>33</v>
      </c>
      <c r="AX176" s="13" t="s">
        <v>72</v>
      </c>
      <c r="AY176" s="245" t="s">
        <v>180</v>
      </c>
    </row>
    <row r="177" s="15" customFormat="1">
      <c r="A177" s="15"/>
      <c r="B177" s="256"/>
      <c r="C177" s="257"/>
      <c r="D177" s="228" t="s">
        <v>193</v>
      </c>
      <c r="E177" s="258" t="s">
        <v>19</v>
      </c>
      <c r="F177" s="259" t="s">
        <v>353</v>
      </c>
      <c r="G177" s="257"/>
      <c r="H177" s="260">
        <v>28.486999999999998</v>
      </c>
      <c r="I177" s="261"/>
      <c r="J177" s="257"/>
      <c r="K177" s="257"/>
      <c r="L177" s="262"/>
      <c r="M177" s="263"/>
      <c r="N177" s="264"/>
      <c r="O177" s="264"/>
      <c r="P177" s="264"/>
      <c r="Q177" s="264"/>
      <c r="R177" s="264"/>
      <c r="S177" s="264"/>
      <c r="T177" s="26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6" t="s">
        <v>193</v>
      </c>
      <c r="AU177" s="266" t="s">
        <v>82</v>
      </c>
      <c r="AV177" s="15" t="s">
        <v>187</v>
      </c>
      <c r="AW177" s="15" t="s">
        <v>33</v>
      </c>
      <c r="AX177" s="15" t="s">
        <v>80</v>
      </c>
      <c r="AY177" s="266" t="s">
        <v>180</v>
      </c>
    </row>
    <row r="178" s="2" customFormat="1" ht="16.5" customHeight="1">
      <c r="A178" s="40"/>
      <c r="B178" s="41"/>
      <c r="C178" s="215" t="s">
        <v>263</v>
      </c>
      <c r="D178" s="215" t="s">
        <v>182</v>
      </c>
      <c r="E178" s="216" t="s">
        <v>1487</v>
      </c>
      <c r="F178" s="217" t="s">
        <v>1488</v>
      </c>
      <c r="G178" s="218" t="s">
        <v>185</v>
      </c>
      <c r="H178" s="219">
        <v>28.486999999999998</v>
      </c>
      <c r="I178" s="220"/>
      <c r="J178" s="221">
        <f>ROUND(I178*H178,2)</f>
        <v>0</v>
      </c>
      <c r="K178" s="217" t="s">
        <v>186</v>
      </c>
      <c r="L178" s="46"/>
      <c r="M178" s="222" t="s">
        <v>19</v>
      </c>
      <c r="N178" s="223" t="s">
        <v>43</v>
      </c>
      <c r="O178" s="86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6" t="s">
        <v>187</v>
      </c>
      <c r="AT178" s="226" t="s">
        <v>182</v>
      </c>
      <c r="AU178" s="226" t="s">
        <v>82</v>
      </c>
      <c r="AY178" s="19" t="s">
        <v>180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9" t="s">
        <v>80</v>
      </c>
      <c r="BK178" s="227">
        <f>ROUND(I178*H178,2)</f>
        <v>0</v>
      </c>
      <c r="BL178" s="19" t="s">
        <v>187</v>
      </c>
      <c r="BM178" s="226" t="s">
        <v>8780</v>
      </c>
    </row>
    <row r="179" s="2" customFormat="1">
      <c r="A179" s="40"/>
      <c r="B179" s="41"/>
      <c r="C179" s="42"/>
      <c r="D179" s="228" t="s">
        <v>189</v>
      </c>
      <c r="E179" s="42"/>
      <c r="F179" s="229" t="s">
        <v>1490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189</v>
      </c>
      <c r="AU179" s="19" t="s">
        <v>82</v>
      </c>
    </row>
    <row r="180" s="2" customFormat="1">
      <c r="A180" s="40"/>
      <c r="B180" s="41"/>
      <c r="C180" s="42"/>
      <c r="D180" s="233" t="s">
        <v>191</v>
      </c>
      <c r="E180" s="42"/>
      <c r="F180" s="234" t="s">
        <v>1491</v>
      </c>
      <c r="G180" s="42"/>
      <c r="H180" s="42"/>
      <c r="I180" s="230"/>
      <c r="J180" s="42"/>
      <c r="K180" s="42"/>
      <c r="L180" s="46"/>
      <c r="M180" s="231"/>
      <c r="N180" s="232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191</v>
      </c>
      <c r="AU180" s="19" t="s">
        <v>82</v>
      </c>
    </row>
    <row r="181" s="2" customFormat="1" ht="16.5" customHeight="1">
      <c r="A181" s="40"/>
      <c r="B181" s="41"/>
      <c r="C181" s="215" t="s">
        <v>269</v>
      </c>
      <c r="D181" s="215" t="s">
        <v>182</v>
      </c>
      <c r="E181" s="216" t="s">
        <v>8781</v>
      </c>
      <c r="F181" s="217" t="s">
        <v>8782</v>
      </c>
      <c r="G181" s="218" t="s">
        <v>185</v>
      </c>
      <c r="H181" s="219">
        <v>17.094000000000001</v>
      </c>
      <c r="I181" s="220"/>
      <c r="J181" s="221">
        <f>ROUND(I181*H181,2)</f>
        <v>0</v>
      </c>
      <c r="K181" s="217" t="s">
        <v>186</v>
      </c>
      <c r="L181" s="46"/>
      <c r="M181" s="222" t="s">
        <v>19</v>
      </c>
      <c r="N181" s="223" t="s">
        <v>43</v>
      </c>
      <c r="O181" s="86"/>
      <c r="P181" s="224">
        <f>O181*H181</f>
        <v>0</v>
      </c>
      <c r="Q181" s="224">
        <v>0.0040800000000000003</v>
      </c>
      <c r="R181" s="224">
        <f>Q181*H181</f>
        <v>0.069743520000000003</v>
      </c>
      <c r="S181" s="224">
        <v>0</v>
      </c>
      <c r="T181" s="225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6" t="s">
        <v>187</v>
      </c>
      <c r="AT181" s="226" t="s">
        <v>182</v>
      </c>
      <c r="AU181" s="226" t="s">
        <v>82</v>
      </c>
      <c r="AY181" s="19" t="s">
        <v>180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9" t="s">
        <v>80</v>
      </c>
      <c r="BK181" s="227">
        <f>ROUND(I181*H181,2)</f>
        <v>0</v>
      </c>
      <c r="BL181" s="19" t="s">
        <v>187</v>
      </c>
      <c r="BM181" s="226" t="s">
        <v>8783</v>
      </c>
    </row>
    <row r="182" s="2" customFormat="1">
      <c r="A182" s="40"/>
      <c r="B182" s="41"/>
      <c r="C182" s="42"/>
      <c r="D182" s="228" t="s">
        <v>189</v>
      </c>
      <c r="E182" s="42"/>
      <c r="F182" s="229" t="s">
        <v>8784</v>
      </c>
      <c r="G182" s="42"/>
      <c r="H182" s="42"/>
      <c r="I182" s="230"/>
      <c r="J182" s="42"/>
      <c r="K182" s="42"/>
      <c r="L182" s="46"/>
      <c r="M182" s="231"/>
      <c r="N182" s="232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189</v>
      </c>
      <c r="AU182" s="19" t="s">
        <v>82</v>
      </c>
    </row>
    <row r="183" s="2" customFormat="1">
      <c r="A183" s="40"/>
      <c r="B183" s="41"/>
      <c r="C183" s="42"/>
      <c r="D183" s="233" t="s">
        <v>191</v>
      </c>
      <c r="E183" s="42"/>
      <c r="F183" s="234" t="s">
        <v>8785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191</v>
      </c>
      <c r="AU183" s="19" t="s">
        <v>82</v>
      </c>
    </row>
    <row r="184" s="13" customFormat="1">
      <c r="A184" s="13"/>
      <c r="B184" s="235"/>
      <c r="C184" s="236"/>
      <c r="D184" s="228" t="s">
        <v>193</v>
      </c>
      <c r="E184" s="237" t="s">
        <v>19</v>
      </c>
      <c r="F184" s="238" t="s">
        <v>8786</v>
      </c>
      <c r="G184" s="236"/>
      <c r="H184" s="239">
        <v>13.487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193</v>
      </c>
      <c r="AU184" s="245" t="s">
        <v>82</v>
      </c>
      <c r="AV184" s="13" t="s">
        <v>82</v>
      </c>
      <c r="AW184" s="13" t="s">
        <v>33</v>
      </c>
      <c r="AX184" s="13" t="s">
        <v>72</v>
      </c>
      <c r="AY184" s="245" t="s">
        <v>180</v>
      </c>
    </row>
    <row r="185" s="13" customFormat="1">
      <c r="A185" s="13"/>
      <c r="B185" s="235"/>
      <c r="C185" s="236"/>
      <c r="D185" s="228" t="s">
        <v>193</v>
      </c>
      <c r="E185" s="237" t="s">
        <v>19</v>
      </c>
      <c r="F185" s="238" t="s">
        <v>8787</v>
      </c>
      <c r="G185" s="236"/>
      <c r="H185" s="239">
        <v>3.6070000000000002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193</v>
      </c>
      <c r="AU185" s="245" t="s">
        <v>82</v>
      </c>
      <c r="AV185" s="13" t="s">
        <v>82</v>
      </c>
      <c r="AW185" s="13" t="s">
        <v>33</v>
      </c>
      <c r="AX185" s="13" t="s">
        <v>72</v>
      </c>
      <c r="AY185" s="245" t="s">
        <v>180</v>
      </c>
    </row>
    <row r="186" s="15" customFormat="1">
      <c r="A186" s="15"/>
      <c r="B186" s="256"/>
      <c r="C186" s="257"/>
      <c r="D186" s="228" t="s">
        <v>193</v>
      </c>
      <c r="E186" s="258" t="s">
        <v>19</v>
      </c>
      <c r="F186" s="259" t="s">
        <v>353</v>
      </c>
      <c r="G186" s="257"/>
      <c r="H186" s="260">
        <v>17.094000000000001</v>
      </c>
      <c r="I186" s="261"/>
      <c r="J186" s="257"/>
      <c r="K186" s="257"/>
      <c r="L186" s="262"/>
      <c r="M186" s="263"/>
      <c r="N186" s="264"/>
      <c r="O186" s="264"/>
      <c r="P186" s="264"/>
      <c r="Q186" s="264"/>
      <c r="R186" s="264"/>
      <c r="S186" s="264"/>
      <c r="T186" s="26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6" t="s">
        <v>193</v>
      </c>
      <c r="AU186" s="266" t="s">
        <v>82</v>
      </c>
      <c r="AV186" s="15" t="s">
        <v>187</v>
      </c>
      <c r="AW186" s="15" t="s">
        <v>33</v>
      </c>
      <c r="AX186" s="15" t="s">
        <v>80</v>
      </c>
      <c r="AY186" s="266" t="s">
        <v>180</v>
      </c>
    </row>
    <row r="187" s="2" customFormat="1" ht="16.5" customHeight="1">
      <c r="A187" s="40"/>
      <c r="B187" s="41"/>
      <c r="C187" s="215" t="s">
        <v>275</v>
      </c>
      <c r="D187" s="215" t="s">
        <v>182</v>
      </c>
      <c r="E187" s="216" t="s">
        <v>8788</v>
      </c>
      <c r="F187" s="217" t="s">
        <v>8789</v>
      </c>
      <c r="G187" s="218" t="s">
        <v>185</v>
      </c>
      <c r="H187" s="219">
        <v>17.094000000000001</v>
      </c>
      <c r="I187" s="220"/>
      <c r="J187" s="221">
        <f>ROUND(I187*H187,2)</f>
        <v>0</v>
      </c>
      <c r="K187" s="217" t="s">
        <v>186</v>
      </c>
      <c r="L187" s="46"/>
      <c r="M187" s="222" t="s">
        <v>19</v>
      </c>
      <c r="N187" s="223" t="s">
        <v>43</v>
      </c>
      <c r="O187" s="86"/>
      <c r="P187" s="224">
        <f>O187*H187</f>
        <v>0</v>
      </c>
      <c r="Q187" s="224">
        <v>0</v>
      </c>
      <c r="R187" s="224">
        <f>Q187*H187</f>
        <v>0</v>
      </c>
      <c r="S187" s="224">
        <v>0</v>
      </c>
      <c r="T187" s="225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6" t="s">
        <v>187</v>
      </c>
      <c r="AT187" s="226" t="s">
        <v>182</v>
      </c>
      <c r="AU187" s="226" t="s">
        <v>82</v>
      </c>
      <c r="AY187" s="19" t="s">
        <v>180</v>
      </c>
      <c r="BE187" s="227">
        <f>IF(N187="základní",J187,0)</f>
        <v>0</v>
      </c>
      <c r="BF187" s="227">
        <f>IF(N187="snížená",J187,0)</f>
        <v>0</v>
      </c>
      <c r="BG187" s="227">
        <f>IF(N187="zákl. přenesená",J187,0)</f>
        <v>0</v>
      </c>
      <c r="BH187" s="227">
        <f>IF(N187="sníž. přenesená",J187,0)</f>
        <v>0</v>
      </c>
      <c r="BI187" s="227">
        <f>IF(N187="nulová",J187,0)</f>
        <v>0</v>
      </c>
      <c r="BJ187" s="19" t="s">
        <v>80</v>
      </c>
      <c r="BK187" s="227">
        <f>ROUND(I187*H187,2)</f>
        <v>0</v>
      </c>
      <c r="BL187" s="19" t="s">
        <v>187</v>
      </c>
      <c r="BM187" s="226" t="s">
        <v>8790</v>
      </c>
    </row>
    <row r="188" s="2" customFormat="1">
      <c r="A188" s="40"/>
      <c r="B188" s="41"/>
      <c r="C188" s="42"/>
      <c r="D188" s="228" t="s">
        <v>189</v>
      </c>
      <c r="E188" s="42"/>
      <c r="F188" s="229" t="s">
        <v>8791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189</v>
      </c>
      <c r="AU188" s="19" t="s">
        <v>82</v>
      </c>
    </row>
    <row r="189" s="2" customFormat="1">
      <c r="A189" s="40"/>
      <c r="B189" s="41"/>
      <c r="C189" s="42"/>
      <c r="D189" s="233" t="s">
        <v>191</v>
      </c>
      <c r="E189" s="42"/>
      <c r="F189" s="234" t="s">
        <v>8792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191</v>
      </c>
      <c r="AU189" s="19" t="s">
        <v>82</v>
      </c>
    </row>
    <row r="190" s="2" customFormat="1" ht="16.5" customHeight="1">
      <c r="A190" s="40"/>
      <c r="B190" s="41"/>
      <c r="C190" s="215" t="s">
        <v>8</v>
      </c>
      <c r="D190" s="215" t="s">
        <v>182</v>
      </c>
      <c r="E190" s="216" t="s">
        <v>1507</v>
      </c>
      <c r="F190" s="217" t="s">
        <v>1508</v>
      </c>
      <c r="G190" s="218" t="s">
        <v>185</v>
      </c>
      <c r="H190" s="219">
        <v>45.581000000000003</v>
      </c>
      <c r="I190" s="220"/>
      <c r="J190" s="221">
        <f>ROUND(I190*H190,2)</f>
        <v>0</v>
      </c>
      <c r="K190" s="217" t="s">
        <v>186</v>
      </c>
      <c r="L190" s="46"/>
      <c r="M190" s="222" t="s">
        <v>19</v>
      </c>
      <c r="N190" s="223" t="s">
        <v>43</v>
      </c>
      <c r="O190" s="86"/>
      <c r="P190" s="224">
        <f>O190*H190</f>
        <v>0</v>
      </c>
      <c r="Q190" s="224">
        <v>0.0025000000000000001</v>
      </c>
      <c r="R190" s="224">
        <f>Q190*H190</f>
        <v>0.11395250000000001</v>
      </c>
      <c r="S190" s="224">
        <v>0</v>
      </c>
      <c r="T190" s="225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6" t="s">
        <v>187</v>
      </c>
      <c r="AT190" s="226" t="s">
        <v>182</v>
      </c>
      <c r="AU190" s="226" t="s">
        <v>82</v>
      </c>
      <c r="AY190" s="19" t="s">
        <v>180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19" t="s">
        <v>80</v>
      </c>
      <c r="BK190" s="227">
        <f>ROUND(I190*H190,2)</f>
        <v>0</v>
      </c>
      <c r="BL190" s="19" t="s">
        <v>187</v>
      </c>
      <c r="BM190" s="226" t="s">
        <v>8793</v>
      </c>
    </row>
    <row r="191" s="2" customFormat="1">
      <c r="A191" s="40"/>
      <c r="B191" s="41"/>
      <c r="C191" s="42"/>
      <c r="D191" s="228" t="s">
        <v>189</v>
      </c>
      <c r="E191" s="42"/>
      <c r="F191" s="229" t="s">
        <v>1510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189</v>
      </c>
      <c r="AU191" s="19" t="s">
        <v>82</v>
      </c>
    </row>
    <row r="192" s="2" customFormat="1">
      <c r="A192" s="40"/>
      <c r="B192" s="41"/>
      <c r="C192" s="42"/>
      <c r="D192" s="233" t="s">
        <v>191</v>
      </c>
      <c r="E192" s="42"/>
      <c r="F192" s="234" t="s">
        <v>1511</v>
      </c>
      <c r="G192" s="42"/>
      <c r="H192" s="42"/>
      <c r="I192" s="230"/>
      <c r="J192" s="42"/>
      <c r="K192" s="42"/>
      <c r="L192" s="46"/>
      <c r="M192" s="231"/>
      <c r="N192" s="232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191</v>
      </c>
      <c r="AU192" s="19" t="s">
        <v>82</v>
      </c>
    </row>
    <row r="193" s="13" customFormat="1">
      <c r="A193" s="13"/>
      <c r="B193" s="235"/>
      <c r="C193" s="236"/>
      <c r="D193" s="228" t="s">
        <v>193</v>
      </c>
      <c r="E193" s="237" t="s">
        <v>19</v>
      </c>
      <c r="F193" s="238" t="s">
        <v>8794</v>
      </c>
      <c r="G193" s="236"/>
      <c r="H193" s="239">
        <v>45.581000000000003</v>
      </c>
      <c r="I193" s="240"/>
      <c r="J193" s="236"/>
      <c r="K193" s="236"/>
      <c r="L193" s="241"/>
      <c r="M193" s="242"/>
      <c r="N193" s="243"/>
      <c r="O193" s="243"/>
      <c r="P193" s="243"/>
      <c r="Q193" s="243"/>
      <c r="R193" s="243"/>
      <c r="S193" s="243"/>
      <c r="T193" s="244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5" t="s">
        <v>193</v>
      </c>
      <c r="AU193" s="245" t="s">
        <v>82</v>
      </c>
      <c r="AV193" s="13" t="s">
        <v>82</v>
      </c>
      <c r="AW193" s="13" t="s">
        <v>33</v>
      </c>
      <c r="AX193" s="13" t="s">
        <v>80</v>
      </c>
      <c r="AY193" s="245" t="s">
        <v>180</v>
      </c>
    </row>
    <row r="194" s="2" customFormat="1" ht="16.5" customHeight="1">
      <c r="A194" s="40"/>
      <c r="B194" s="41"/>
      <c r="C194" s="215" t="s">
        <v>286</v>
      </c>
      <c r="D194" s="215" t="s">
        <v>182</v>
      </c>
      <c r="E194" s="216" t="s">
        <v>1513</v>
      </c>
      <c r="F194" s="217" t="s">
        <v>1514</v>
      </c>
      <c r="G194" s="218" t="s">
        <v>367</v>
      </c>
      <c r="H194" s="219">
        <v>0.28499999999999998</v>
      </c>
      <c r="I194" s="220"/>
      <c r="J194" s="221">
        <f>ROUND(I194*H194,2)</f>
        <v>0</v>
      </c>
      <c r="K194" s="217" t="s">
        <v>186</v>
      </c>
      <c r="L194" s="46"/>
      <c r="M194" s="222" t="s">
        <v>19</v>
      </c>
      <c r="N194" s="223" t="s">
        <v>43</v>
      </c>
      <c r="O194" s="86"/>
      <c r="P194" s="224">
        <f>O194*H194</f>
        <v>0</v>
      </c>
      <c r="Q194" s="224">
        <v>1.04922</v>
      </c>
      <c r="R194" s="224">
        <f>Q194*H194</f>
        <v>0.29902770000000001</v>
      </c>
      <c r="S194" s="224">
        <v>0</v>
      </c>
      <c r="T194" s="225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6" t="s">
        <v>187</v>
      </c>
      <c r="AT194" s="226" t="s">
        <v>182</v>
      </c>
      <c r="AU194" s="226" t="s">
        <v>82</v>
      </c>
      <c r="AY194" s="19" t="s">
        <v>180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19" t="s">
        <v>80</v>
      </c>
      <c r="BK194" s="227">
        <f>ROUND(I194*H194,2)</f>
        <v>0</v>
      </c>
      <c r="BL194" s="19" t="s">
        <v>187</v>
      </c>
      <c r="BM194" s="226" t="s">
        <v>8795</v>
      </c>
    </row>
    <row r="195" s="2" customFormat="1">
      <c r="A195" s="40"/>
      <c r="B195" s="41"/>
      <c r="C195" s="42"/>
      <c r="D195" s="228" t="s">
        <v>189</v>
      </c>
      <c r="E195" s="42"/>
      <c r="F195" s="229" t="s">
        <v>1516</v>
      </c>
      <c r="G195" s="42"/>
      <c r="H195" s="42"/>
      <c r="I195" s="230"/>
      <c r="J195" s="42"/>
      <c r="K195" s="42"/>
      <c r="L195" s="46"/>
      <c r="M195" s="231"/>
      <c r="N195" s="232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189</v>
      </c>
      <c r="AU195" s="19" t="s">
        <v>82</v>
      </c>
    </row>
    <row r="196" s="2" customFormat="1">
      <c r="A196" s="40"/>
      <c r="B196" s="41"/>
      <c r="C196" s="42"/>
      <c r="D196" s="233" t="s">
        <v>191</v>
      </c>
      <c r="E196" s="42"/>
      <c r="F196" s="234" t="s">
        <v>1517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191</v>
      </c>
      <c r="AU196" s="19" t="s">
        <v>82</v>
      </c>
    </row>
    <row r="197" s="14" customFormat="1">
      <c r="A197" s="14"/>
      <c r="B197" s="246"/>
      <c r="C197" s="247"/>
      <c r="D197" s="228" t="s">
        <v>193</v>
      </c>
      <c r="E197" s="248" t="s">
        <v>19</v>
      </c>
      <c r="F197" s="249" t="s">
        <v>1128</v>
      </c>
      <c r="G197" s="247"/>
      <c r="H197" s="248" t="s">
        <v>19</v>
      </c>
      <c r="I197" s="250"/>
      <c r="J197" s="247"/>
      <c r="K197" s="247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193</v>
      </c>
      <c r="AU197" s="255" t="s">
        <v>82</v>
      </c>
      <c r="AV197" s="14" t="s">
        <v>80</v>
      </c>
      <c r="AW197" s="14" t="s">
        <v>33</v>
      </c>
      <c r="AX197" s="14" t="s">
        <v>72</v>
      </c>
      <c r="AY197" s="255" t="s">
        <v>180</v>
      </c>
    </row>
    <row r="198" s="13" customFormat="1">
      <c r="A198" s="13"/>
      <c r="B198" s="235"/>
      <c r="C198" s="236"/>
      <c r="D198" s="228" t="s">
        <v>193</v>
      </c>
      <c r="E198" s="237" t="s">
        <v>19</v>
      </c>
      <c r="F198" s="238" t="s">
        <v>8796</v>
      </c>
      <c r="G198" s="236"/>
      <c r="H198" s="239">
        <v>0.28499999999999998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193</v>
      </c>
      <c r="AU198" s="245" t="s">
        <v>82</v>
      </c>
      <c r="AV198" s="13" t="s">
        <v>82</v>
      </c>
      <c r="AW198" s="13" t="s">
        <v>33</v>
      </c>
      <c r="AX198" s="13" t="s">
        <v>80</v>
      </c>
      <c r="AY198" s="245" t="s">
        <v>180</v>
      </c>
    </row>
    <row r="199" s="12" customFormat="1" ht="22.8" customHeight="1">
      <c r="A199" s="12"/>
      <c r="B199" s="199"/>
      <c r="C199" s="200"/>
      <c r="D199" s="201" t="s">
        <v>71</v>
      </c>
      <c r="E199" s="213" t="s">
        <v>187</v>
      </c>
      <c r="F199" s="213" t="s">
        <v>2012</v>
      </c>
      <c r="G199" s="200"/>
      <c r="H199" s="200"/>
      <c r="I199" s="203"/>
      <c r="J199" s="214">
        <f>BK199</f>
        <v>0</v>
      </c>
      <c r="K199" s="200"/>
      <c r="L199" s="205"/>
      <c r="M199" s="206"/>
      <c r="N199" s="207"/>
      <c r="O199" s="207"/>
      <c r="P199" s="208">
        <f>SUM(P200:P210)</f>
        <v>0</v>
      </c>
      <c r="Q199" s="207"/>
      <c r="R199" s="208">
        <f>SUM(R200:R210)</f>
        <v>1.401645</v>
      </c>
      <c r="S199" s="207"/>
      <c r="T199" s="209">
        <f>SUM(T200:T210)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0" t="s">
        <v>80</v>
      </c>
      <c r="AT199" s="211" t="s">
        <v>71</v>
      </c>
      <c r="AU199" s="211" t="s">
        <v>80</v>
      </c>
      <c r="AY199" s="210" t="s">
        <v>180</v>
      </c>
      <c r="BK199" s="212">
        <f>SUM(BK200:BK210)</f>
        <v>0</v>
      </c>
    </row>
    <row r="200" s="2" customFormat="1" ht="16.5" customHeight="1">
      <c r="A200" s="40"/>
      <c r="B200" s="41"/>
      <c r="C200" s="215" t="s">
        <v>292</v>
      </c>
      <c r="D200" s="215" t="s">
        <v>182</v>
      </c>
      <c r="E200" s="216" t="s">
        <v>2267</v>
      </c>
      <c r="F200" s="217" t="s">
        <v>2268</v>
      </c>
      <c r="G200" s="218" t="s">
        <v>235</v>
      </c>
      <c r="H200" s="219">
        <v>12.25</v>
      </c>
      <c r="I200" s="220"/>
      <c r="J200" s="221">
        <f>ROUND(I200*H200,2)</f>
        <v>0</v>
      </c>
      <c r="K200" s="217" t="s">
        <v>186</v>
      </c>
      <c r="L200" s="46"/>
      <c r="M200" s="222" t="s">
        <v>19</v>
      </c>
      <c r="N200" s="223" t="s">
        <v>43</v>
      </c>
      <c r="O200" s="86"/>
      <c r="P200" s="224">
        <f>O200*H200</f>
        <v>0</v>
      </c>
      <c r="Q200" s="224">
        <v>0.11046</v>
      </c>
      <c r="R200" s="224">
        <f>Q200*H200</f>
        <v>1.353135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187</v>
      </c>
      <c r="AT200" s="226" t="s">
        <v>182</v>
      </c>
      <c r="AU200" s="226" t="s">
        <v>82</v>
      </c>
      <c r="AY200" s="19" t="s">
        <v>180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187</v>
      </c>
      <c r="BM200" s="226" t="s">
        <v>8797</v>
      </c>
    </row>
    <row r="201" s="2" customFormat="1">
      <c r="A201" s="40"/>
      <c r="B201" s="41"/>
      <c r="C201" s="42"/>
      <c r="D201" s="228" t="s">
        <v>189</v>
      </c>
      <c r="E201" s="42"/>
      <c r="F201" s="229" t="s">
        <v>2270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189</v>
      </c>
      <c r="AU201" s="19" t="s">
        <v>82</v>
      </c>
    </row>
    <row r="202" s="2" customFormat="1">
      <c r="A202" s="40"/>
      <c r="B202" s="41"/>
      <c r="C202" s="42"/>
      <c r="D202" s="233" t="s">
        <v>191</v>
      </c>
      <c r="E202" s="42"/>
      <c r="F202" s="234" t="s">
        <v>2271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191</v>
      </c>
      <c r="AU202" s="19" t="s">
        <v>82</v>
      </c>
    </row>
    <row r="203" s="13" customFormat="1">
      <c r="A203" s="13"/>
      <c r="B203" s="235"/>
      <c r="C203" s="236"/>
      <c r="D203" s="228" t="s">
        <v>193</v>
      </c>
      <c r="E203" s="237" t="s">
        <v>19</v>
      </c>
      <c r="F203" s="238" t="s">
        <v>8798</v>
      </c>
      <c r="G203" s="236"/>
      <c r="H203" s="239">
        <v>12.25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193</v>
      </c>
      <c r="AU203" s="245" t="s">
        <v>82</v>
      </c>
      <c r="AV203" s="13" t="s">
        <v>82</v>
      </c>
      <c r="AW203" s="13" t="s">
        <v>33</v>
      </c>
      <c r="AX203" s="13" t="s">
        <v>80</v>
      </c>
      <c r="AY203" s="245" t="s">
        <v>180</v>
      </c>
    </row>
    <row r="204" s="2" customFormat="1" ht="16.5" customHeight="1">
      <c r="A204" s="40"/>
      <c r="B204" s="41"/>
      <c r="C204" s="215" t="s">
        <v>298</v>
      </c>
      <c r="D204" s="215" t="s">
        <v>182</v>
      </c>
      <c r="E204" s="216" t="s">
        <v>2276</v>
      </c>
      <c r="F204" s="217" t="s">
        <v>2277</v>
      </c>
      <c r="G204" s="218" t="s">
        <v>185</v>
      </c>
      <c r="H204" s="219">
        <v>6.125</v>
      </c>
      <c r="I204" s="220"/>
      <c r="J204" s="221">
        <f>ROUND(I204*H204,2)</f>
        <v>0</v>
      </c>
      <c r="K204" s="217" t="s">
        <v>186</v>
      </c>
      <c r="L204" s="46"/>
      <c r="M204" s="222" t="s">
        <v>19</v>
      </c>
      <c r="N204" s="223" t="s">
        <v>43</v>
      </c>
      <c r="O204" s="86"/>
      <c r="P204" s="224">
        <f>O204*H204</f>
        <v>0</v>
      </c>
      <c r="Q204" s="224">
        <v>0.00792</v>
      </c>
      <c r="R204" s="224">
        <f>Q204*H204</f>
        <v>0.048509999999999998</v>
      </c>
      <c r="S204" s="224">
        <v>0</v>
      </c>
      <c r="T204" s="225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6" t="s">
        <v>187</v>
      </c>
      <c r="AT204" s="226" t="s">
        <v>182</v>
      </c>
      <c r="AU204" s="226" t="s">
        <v>82</v>
      </c>
      <c r="AY204" s="19" t="s">
        <v>180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19" t="s">
        <v>80</v>
      </c>
      <c r="BK204" s="227">
        <f>ROUND(I204*H204,2)</f>
        <v>0</v>
      </c>
      <c r="BL204" s="19" t="s">
        <v>187</v>
      </c>
      <c r="BM204" s="226" t="s">
        <v>8799</v>
      </c>
    </row>
    <row r="205" s="2" customFormat="1">
      <c r="A205" s="40"/>
      <c r="B205" s="41"/>
      <c r="C205" s="42"/>
      <c r="D205" s="228" t="s">
        <v>189</v>
      </c>
      <c r="E205" s="42"/>
      <c r="F205" s="229" t="s">
        <v>2279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189</v>
      </c>
      <c r="AU205" s="19" t="s">
        <v>82</v>
      </c>
    </row>
    <row r="206" s="2" customFormat="1">
      <c r="A206" s="40"/>
      <c r="B206" s="41"/>
      <c r="C206" s="42"/>
      <c r="D206" s="233" t="s">
        <v>191</v>
      </c>
      <c r="E206" s="42"/>
      <c r="F206" s="234" t="s">
        <v>2280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191</v>
      </c>
      <c r="AU206" s="19" t="s">
        <v>82</v>
      </c>
    </row>
    <row r="207" s="13" customFormat="1">
      <c r="A207" s="13"/>
      <c r="B207" s="235"/>
      <c r="C207" s="236"/>
      <c r="D207" s="228" t="s">
        <v>193</v>
      </c>
      <c r="E207" s="237" t="s">
        <v>19</v>
      </c>
      <c r="F207" s="238" t="s">
        <v>8800</v>
      </c>
      <c r="G207" s="236"/>
      <c r="H207" s="239">
        <v>6.125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193</v>
      </c>
      <c r="AU207" s="245" t="s">
        <v>82</v>
      </c>
      <c r="AV207" s="13" t="s">
        <v>82</v>
      </c>
      <c r="AW207" s="13" t="s">
        <v>33</v>
      </c>
      <c r="AX207" s="13" t="s">
        <v>80</v>
      </c>
      <c r="AY207" s="245" t="s">
        <v>180</v>
      </c>
    </row>
    <row r="208" s="2" customFormat="1" ht="16.5" customHeight="1">
      <c r="A208" s="40"/>
      <c r="B208" s="41"/>
      <c r="C208" s="215" t="s">
        <v>305</v>
      </c>
      <c r="D208" s="215" t="s">
        <v>182</v>
      </c>
      <c r="E208" s="216" t="s">
        <v>2283</v>
      </c>
      <c r="F208" s="217" t="s">
        <v>2284</v>
      </c>
      <c r="G208" s="218" t="s">
        <v>185</v>
      </c>
      <c r="H208" s="219">
        <v>6.125</v>
      </c>
      <c r="I208" s="220"/>
      <c r="J208" s="221">
        <f>ROUND(I208*H208,2)</f>
        <v>0</v>
      </c>
      <c r="K208" s="217" t="s">
        <v>186</v>
      </c>
      <c r="L208" s="46"/>
      <c r="M208" s="222" t="s">
        <v>19</v>
      </c>
      <c r="N208" s="223" t="s">
        <v>43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187</v>
      </c>
      <c r="AT208" s="226" t="s">
        <v>182</v>
      </c>
      <c r="AU208" s="226" t="s">
        <v>82</v>
      </c>
      <c r="AY208" s="19" t="s">
        <v>180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187</v>
      </c>
      <c r="BM208" s="226" t="s">
        <v>8801</v>
      </c>
    </row>
    <row r="209" s="2" customFormat="1">
      <c r="A209" s="40"/>
      <c r="B209" s="41"/>
      <c r="C209" s="42"/>
      <c r="D209" s="228" t="s">
        <v>189</v>
      </c>
      <c r="E209" s="42"/>
      <c r="F209" s="229" t="s">
        <v>2286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189</v>
      </c>
      <c r="AU209" s="19" t="s">
        <v>82</v>
      </c>
    </row>
    <row r="210" s="2" customFormat="1">
      <c r="A210" s="40"/>
      <c r="B210" s="41"/>
      <c r="C210" s="42"/>
      <c r="D210" s="233" t="s">
        <v>191</v>
      </c>
      <c r="E210" s="42"/>
      <c r="F210" s="234" t="s">
        <v>2287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191</v>
      </c>
      <c r="AU210" s="19" t="s">
        <v>82</v>
      </c>
    </row>
    <row r="211" s="12" customFormat="1" ht="22.8" customHeight="1">
      <c r="A211" s="12"/>
      <c r="B211" s="199"/>
      <c r="C211" s="200"/>
      <c r="D211" s="201" t="s">
        <v>71</v>
      </c>
      <c r="E211" s="213" t="s">
        <v>581</v>
      </c>
      <c r="F211" s="213" t="s">
        <v>582</v>
      </c>
      <c r="G211" s="200"/>
      <c r="H211" s="200"/>
      <c r="I211" s="203"/>
      <c r="J211" s="214">
        <f>BK211</f>
        <v>0</v>
      </c>
      <c r="K211" s="200"/>
      <c r="L211" s="205"/>
      <c r="M211" s="206"/>
      <c r="N211" s="207"/>
      <c r="O211" s="207"/>
      <c r="P211" s="208">
        <f>SUM(P212:P214)</f>
        <v>0</v>
      </c>
      <c r="Q211" s="207"/>
      <c r="R211" s="208">
        <f>SUM(R212:R214)</f>
        <v>0</v>
      </c>
      <c r="S211" s="207"/>
      <c r="T211" s="209">
        <f>SUM(T212:T214)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0" t="s">
        <v>80</v>
      </c>
      <c r="AT211" s="211" t="s">
        <v>71</v>
      </c>
      <c r="AU211" s="211" t="s">
        <v>80</v>
      </c>
      <c r="AY211" s="210" t="s">
        <v>180</v>
      </c>
      <c r="BK211" s="212">
        <f>SUM(BK212:BK214)</f>
        <v>0</v>
      </c>
    </row>
    <row r="212" s="2" customFormat="1" ht="21.75" customHeight="1">
      <c r="A212" s="40"/>
      <c r="B212" s="41"/>
      <c r="C212" s="215" t="s">
        <v>311</v>
      </c>
      <c r="D212" s="215" t="s">
        <v>182</v>
      </c>
      <c r="E212" s="216" t="s">
        <v>8802</v>
      </c>
      <c r="F212" s="217" t="s">
        <v>8803</v>
      </c>
      <c r="G212" s="218" t="s">
        <v>367</v>
      </c>
      <c r="H212" s="219">
        <v>52.465000000000003</v>
      </c>
      <c r="I212" s="220"/>
      <c r="J212" s="221">
        <f>ROUND(I212*H212,2)</f>
        <v>0</v>
      </c>
      <c r="K212" s="217" t="s">
        <v>186</v>
      </c>
      <c r="L212" s="46"/>
      <c r="M212" s="222" t="s">
        <v>19</v>
      </c>
      <c r="N212" s="223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187</v>
      </c>
      <c r="AT212" s="226" t="s">
        <v>182</v>
      </c>
      <c r="AU212" s="226" t="s">
        <v>82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187</v>
      </c>
      <c r="BM212" s="226" t="s">
        <v>8804</v>
      </c>
    </row>
    <row r="213" s="2" customFormat="1">
      <c r="A213" s="40"/>
      <c r="B213" s="41"/>
      <c r="C213" s="42"/>
      <c r="D213" s="228" t="s">
        <v>189</v>
      </c>
      <c r="E213" s="42"/>
      <c r="F213" s="229" t="s">
        <v>8805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189</v>
      </c>
      <c r="AU213" s="19" t="s">
        <v>82</v>
      </c>
    </row>
    <row r="214" s="2" customFormat="1">
      <c r="A214" s="40"/>
      <c r="B214" s="41"/>
      <c r="C214" s="42"/>
      <c r="D214" s="233" t="s">
        <v>191</v>
      </c>
      <c r="E214" s="42"/>
      <c r="F214" s="234" t="s">
        <v>8806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191</v>
      </c>
      <c r="AU214" s="19" t="s">
        <v>82</v>
      </c>
    </row>
    <row r="215" s="12" customFormat="1" ht="25.92" customHeight="1">
      <c r="A215" s="12"/>
      <c r="B215" s="199"/>
      <c r="C215" s="200"/>
      <c r="D215" s="201" t="s">
        <v>71</v>
      </c>
      <c r="E215" s="202" t="s">
        <v>3164</v>
      </c>
      <c r="F215" s="202" t="s">
        <v>3165</v>
      </c>
      <c r="G215" s="200"/>
      <c r="H215" s="200"/>
      <c r="I215" s="203"/>
      <c r="J215" s="204">
        <f>BK215</f>
        <v>0</v>
      </c>
      <c r="K215" s="200"/>
      <c r="L215" s="205"/>
      <c r="M215" s="206"/>
      <c r="N215" s="207"/>
      <c r="O215" s="207"/>
      <c r="P215" s="208">
        <f>P216+P234+P241</f>
        <v>0</v>
      </c>
      <c r="Q215" s="207"/>
      <c r="R215" s="208">
        <f>R216+R234+R241</f>
        <v>0.59691700000000003</v>
      </c>
      <c r="S215" s="207"/>
      <c r="T215" s="209">
        <f>T216+T234+T241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0" t="s">
        <v>82</v>
      </c>
      <c r="AT215" s="211" t="s">
        <v>71</v>
      </c>
      <c r="AU215" s="211" t="s">
        <v>72</v>
      </c>
      <c r="AY215" s="210" t="s">
        <v>180</v>
      </c>
      <c r="BK215" s="212">
        <f>BK216+BK234+BK241</f>
        <v>0</v>
      </c>
    </row>
    <row r="216" s="12" customFormat="1" ht="22.8" customHeight="1">
      <c r="A216" s="12"/>
      <c r="B216" s="199"/>
      <c r="C216" s="200"/>
      <c r="D216" s="201" t="s">
        <v>71</v>
      </c>
      <c r="E216" s="213" t="s">
        <v>3166</v>
      </c>
      <c r="F216" s="213" t="s">
        <v>3167</v>
      </c>
      <c r="G216" s="200"/>
      <c r="H216" s="200"/>
      <c r="I216" s="203"/>
      <c r="J216" s="214">
        <f>BK216</f>
        <v>0</v>
      </c>
      <c r="K216" s="200"/>
      <c r="L216" s="205"/>
      <c r="M216" s="206"/>
      <c r="N216" s="207"/>
      <c r="O216" s="207"/>
      <c r="P216" s="208">
        <f>SUM(P217:P233)</f>
        <v>0</v>
      </c>
      <c r="Q216" s="207"/>
      <c r="R216" s="208">
        <f>SUM(R217:R233)</f>
        <v>0.13900000000000001</v>
      </c>
      <c r="S216" s="207"/>
      <c r="T216" s="209">
        <f>SUM(T217:T233)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10" t="s">
        <v>82</v>
      </c>
      <c r="AT216" s="211" t="s">
        <v>71</v>
      </c>
      <c r="AU216" s="211" t="s">
        <v>80</v>
      </c>
      <c r="AY216" s="210" t="s">
        <v>180</v>
      </c>
      <c r="BK216" s="212">
        <f>SUM(BK217:BK233)</f>
        <v>0</v>
      </c>
    </row>
    <row r="217" s="2" customFormat="1" ht="16.5" customHeight="1">
      <c r="A217" s="40"/>
      <c r="B217" s="41"/>
      <c r="C217" s="215" t="s">
        <v>7</v>
      </c>
      <c r="D217" s="215" t="s">
        <v>182</v>
      </c>
      <c r="E217" s="216" t="s">
        <v>8807</v>
      </c>
      <c r="F217" s="217" t="s">
        <v>8808</v>
      </c>
      <c r="G217" s="218" t="s">
        <v>185</v>
      </c>
      <c r="H217" s="219">
        <v>95.375</v>
      </c>
      <c r="I217" s="220"/>
      <c r="J217" s="221">
        <f>ROUND(I217*H217,2)</f>
        <v>0</v>
      </c>
      <c r="K217" s="217" t="s">
        <v>186</v>
      </c>
      <c r="L217" s="46"/>
      <c r="M217" s="222" t="s">
        <v>19</v>
      </c>
      <c r="N217" s="223" t="s">
        <v>43</v>
      </c>
      <c r="O217" s="86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6" t="s">
        <v>286</v>
      </c>
      <c r="AT217" s="226" t="s">
        <v>182</v>
      </c>
      <c r="AU217" s="226" t="s">
        <v>82</v>
      </c>
      <c r="AY217" s="19" t="s">
        <v>180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9" t="s">
        <v>80</v>
      </c>
      <c r="BK217" s="227">
        <f>ROUND(I217*H217,2)</f>
        <v>0</v>
      </c>
      <c r="BL217" s="19" t="s">
        <v>286</v>
      </c>
      <c r="BM217" s="226" t="s">
        <v>8809</v>
      </c>
    </row>
    <row r="218" s="2" customFormat="1">
      <c r="A218" s="40"/>
      <c r="B218" s="41"/>
      <c r="C218" s="42"/>
      <c r="D218" s="228" t="s">
        <v>189</v>
      </c>
      <c r="E218" s="42"/>
      <c r="F218" s="229" t="s">
        <v>8810</v>
      </c>
      <c r="G218" s="42"/>
      <c r="H218" s="42"/>
      <c r="I218" s="230"/>
      <c r="J218" s="42"/>
      <c r="K218" s="42"/>
      <c r="L218" s="46"/>
      <c r="M218" s="231"/>
      <c r="N218" s="232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189</v>
      </c>
      <c r="AU218" s="19" t="s">
        <v>82</v>
      </c>
    </row>
    <row r="219" s="2" customFormat="1">
      <c r="A219" s="40"/>
      <c r="B219" s="41"/>
      <c r="C219" s="42"/>
      <c r="D219" s="233" t="s">
        <v>191</v>
      </c>
      <c r="E219" s="42"/>
      <c r="F219" s="234" t="s">
        <v>8811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191</v>
      </c>
      <c r="AU219" s="19" t="s">
        <v>82</v>
      </c>
    </row>
    <row r="220" s="13" customFormat="1">
      <c r="A220" s="13"/>
      <c r="B220" s="235"/>
      <c r="C220" s="236"/>
      <c r="D220" s="228" t="s">
        <v>193</v>
      </c>
      <c r="E220" s="237" t="s">
        <v>19</v>
      </c>
      <c r="F220" s="238" t="s">
        <v>8812</v>
      </c>
      <c r="G220" s="236"/>
      <c r="H220" s="239">
        <v>95.375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193</v>
      </c>
      <c r="AU220" s="245" t="s">
        <v>82</v>
      </c>
      <c r="AV220" s="13" t="s">
        <v>82</v>
      </c>
      <c r="AW220" s="13" t="s">
        <v>33</v>
      </c>
      <c r="AX220" s="13" t="s">
        <v>80</v>
      </c>
      <c r="AY220" s="245" t="s">
        <v>180</v>
      </c>
    </row>
    <row r="221" s="2" customFormat="1" ht="16.5" customHeight="1">
      <c r="A221" s="40"/>
      <c r="B221" s="41"/>
      <c r="C221" s="282" t="s">
        <v>322</v>
      </c>
      <c r="D221" s="282" t="s">
        <v>754</v>
      </c>
      <c r="E221" s="283" t="s">
        <v>8813</v>
      </c>
      <c r="F221" s="284" t="s">
        <v>8814</v>
      </c>
      <c r="G221" s="285" t="s">
        <v>367</v>
      </c>
      <c r="H221" s="286">
        <v>0.033000000000000002</v>
      </c>
      <c r="I221" s="287"/>
      <c r="J221" s="288">
        <f>ROUND(I221*H221,2)</f>
        <v>0</v>
      </c>
      <c r="K221" s="284" t="s">
        <v>186</v>
      </c>
      <c r="L221" s="289"/>
      <c r="M221" s="290" t="s">
        <v>19</v>
      </c>
      <c r="N221" s="291" t="s">
        <v>43</v>
      </c>
      <c r="O221" s="86"/>
      <c r="P221" s="224">
        <f>O221*H221</f>
        <v>0</v>
      </c>
      <c r="Q221" s="224">
        <v>1</v>
      </c>
      <c r="R221" s="224">
        <f>Q221*H221</f>
        <v>0.033000000000000002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398</v>
      </c>
      <c r="AT221" s="226" t="s">
        <v>754</v>
      </c>
      <c r="AU221" s="226" t="s">
        <v>82</v>
      </c>
      <c r="AY221" s="19" t="s">
        <v>180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286</v>
      </c>
      <c r="BM221" s="226" t="s">
        <v>8815</v>
      </c>
    </row>
    <row r="222" s="2" customFormat="1">
      <c r="A222" s="40"/>
      <c r="B222" s="41"/>
      <c r="C222" s="42"/>
      <c r="D222" s="228" t="s">
        <v>189</v>
      </c>
      <c r="E222" s="42"/>
      <c r="F222" s="229" t="s">
        <v>8814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189</v>
      </c>
      <c r="AU222" s="19" t="s">
        <v>82</v>
      </c>
    </row>
    <row r="223" s="13" customFormat="1">
      <c r="A223" s="13"/>
      <c r="B223" s="235"/>
      <c r="C223" s="236"/>
      <c r="D223" s="228" t="s">
        <v>193</v>
      </c>
      <c r="E223" s="236"/>
      <c r="F223" s="238" t="s">
        <v>8816</v>
      </c>
      <c r="G223" s="236"/>
      <c r="H223" s="239">
        <v>0.033000000000000002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5" t="s">
        <v>193</v>
      </c>
      <c r="AU223" s="245" t="s">
        <v>82</v>
      </c>
      <c r="AV223" s="13" t="s">
        <v>82</v>
      </c>
      <c r="AW223" s="13" t="s">
        <v>4</v>
      </c>
      <c r="AX223" s="13" t="s">
        <v>80</v>
      </c>
      <c r="AY223" s="245" t="s">
        <v>180</v>
      </c>
    </row>
    <row r="224" s="2" customFormat="1" ht="16.5" customHeight="1">
      <c r="A224" s="40"/>
      <c r="B224" s="41"/>
      <c r="C224" s="215" t="s">
        <v>328</v>
      </c>
      <c r="D224" s="215" t="s">
        <v>182</v>
      </c>
      <c r="E224" s="216" t="s">
        <v>3223</v>
      </c>
      <c r="F224" s="217" t="s">
        <v>3224</v>
      </c>
      <c r="G224" s="218" t="s">
        <v>185</v>
      </c>
      <c r="H224" s="219">
        <v>95.375</v>
      </c>
      <c r="I224" s="220"/>
      <c r="J224" s="221">
        <f>ROUND(I224*H224,2)</f>
        <v>0</v>
      </c>
      <c r="K224" s="217" t="s">
        <v>186</v>
      </c>
      <c r="L224" s="46"/>
      <c r="M224" s="222" t="s">
        <v>19</v>
      </c>
      <c r="N224" s="223" t="s">
        <v>43</v>
      </c>
      <c r="O224" s="86"/>
      <c r="P224" s="224">
        <f>O224*H224</f>
        <v>0</v>
      </c>
      <c r="Q224" s="224">
        <v>0</v>
      </c>
      <c r="R224" s="224">
        <f>Q224*H224</f>
        <v>0</v>
      </c>
      <c r="S224" s="224">
        <v>0</v>
      </c>
      <c r="T224" s="225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6" t="s">
        <v>286</v>
      </c>
      <c r="AT224" s="226" t="s">
        <v>182</v>
      </c>
      <c r="AU224" s="226" t="s">
        <v>82</v>
      </c>
      <c r="AY224" s="19" t="s">
        <v>180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19" t="s">
        <v>80</v>
      </c>
      <c r="BK224" s="227">
        <f>ROUND(I224*H224,2)</f>
        <v>0</v>
      </c>
      <c r="BL224" s="19" t="s">
        <v>286</v>
      </c>
      <c r="BM224" s="226" t="s">
        <v>8817</v>
      </c>
    </row>
    <row r="225" s="2" customFormat="1">
      <c r="A225" s="40"/>
      <c r="B225" s="41"/>
      <c r="C225" s="42"/>
      <c r="D225" s="228" t="s">
        <v>189</v>
      </c>
      <c r="E225" s="42"/>
      <c r="F225" s="229" t="s">
        <v>3226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189</v>
      </c>
      <c r="AU225" s="19" t="s">
        <v>82</v>
      </c>
    </row>
    <row r="226" s="2" customFormat="1">
      <c r="A226" s="40"/>
      <c r="B226" s="41"/>
      <c r="C226" s="42"/>
      <c r="D226" s="233" t="s">
        <v>191</v>
      </c>
      <c r="E226" s="42"/>
      <c r="F226" s="234" t="s">
        <v>3227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191</v>
      </c>
      <c r="AU226" s="19" t="s">
        <v>82</v>
      </c>
    </row>
    <row r="227" s="13" customFormat="1">
      <c r="A227" s="13"/>
      <c r="B227" s="235"/>
      <c r="C227" s="236"/>
      <c r="D227" s="228" t="s">
        <v>193</v>
      </c>
      <c r="E227" s="237" t="s">
        <v>19</v>
      </c>
      <c r="F227" s="238" t="s">
        <v>8812</v>
      </c>
      <c r="G227" s="236"/>
      <c r="H227" s="239">
        <v>95.375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193</v>
      </c>
      <c r="AU227" s="245" t="s">
        <v>82</v>
      </c>
      <c r="AV227" s="13" t="s">
        <v>82</v>
      </c>
      <c r="AW227" s="13" t="s">
        <v>33</v>
      </c>
      <c r="AX227" s="13" t="s">
        <v>80</v>
      </c>
      <c r="AY227" s="245" t="s">
        <v>180</v>
      </c>
    </row>
    <row r="228" s="2" customFormat="1" ht="16.5" customHeight="1">
      <c r="A228" s="40"/>
      <c r="B228" s="41"/>
      <c r="C228" s="282" t="s">
        <v>334</v>
      </c>
      <c r="D228" s="282" t="s">
        <v>754</v>
      </c>
      <c r="E228" s="283" t="s">
        <v>3390</v>
      </c>
      <c r="F228" s="284" t="s">
        <v>3391</v>
      </c>
      <c r="G228" s="285" t="s">
        <v>367</v>
      </c>
      <c r="H228" s="286">
        <v>0.106</v>
      </c>
      <c r="I228" s="287"/>
      <c r="J228" s="288">
        <f>ROUND(I228*H228,2)</f>
        <v>0</v>
      </c>
      <c r="K228" s="284" t="s">
        <v>186</v>
      </c>
      <c r="L228" s="289"/>
      <c r="M228" s="290" t="s">
        <v>19</v>
      </c>
      <c r="N228" s="291" t="s">
        <v>43</v>
      </c>
      <c r="O228" s="86"/>
      <c r="P228" s="224">
        <f>O228*H228</f>
        <v>0</v>
      </c>
      <c r="Q228" s="224">
        <v>1</v>
      </c>
      <c r="R228" s="224">
        <f>Q228*H228</f>
        <v>0.106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398</v>
      </c>
      <c r="AT228" s="226" t="s">
        <v>754</v>
      </c>
      <c r="AU228" s="226" t="s">
        <v>82</v>
      </c>
      <c r="AY228" s="19" t="s">
        <v>180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286</v>
      </c>
      <c r="BM228" s="226" t="s">
        <v>8818</v>
      </c>
    </row>
    <row r="229" s="2" customFormat="1">
      <c r="A229" s="40"/>
      <c r="B229" s="41"/>
      <c r="C229" s="42"/>
      <c r="D229" s="228" t="s">
        <v>189</v>
      </c>
      <c r="E229" s="42"/>
      <c r="F229" s="229" t="s">
        <v>3391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189</v>
      </c>
      <c r="AU229" s="19" t="s">
        <v>82</v>
      </c>
    </row>
    <row r="230" s="13" customFormat="1">
      <c r="A230" s="13"/>
      <c r="B230" s="235"/>
      <c r="C230" s="236"/>
      <c r="D230" s="228" t="s">
        <v>193</v>
      </c>
      <c r="E230" s="236"/>
      <c r="F230" s="238" t="s">
        <v>8819</v>
      </c>
      <c r="G230" s="236"/>
      <c r="H230" s="239">
        <v>0.106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5" t="s">
        <v>193</v>
      </c>
      <c r="AU230" s="245" t="s">
        <v>82</v>
      </c>
      <c r="AV230" s="13" t="s">
        <v>82</v>
      </c>
      <c r="AW230" s="13" t="s">
        <v>4</v>
      </c>
      <c r="AX230" s="13" t="s">
        <v>80</v>
      </c>
      <c r="AY230" s="245" t="s">
        <v>180</v>
      </c>
    </row>
    <row r="231" s="2" customFormat="1" ht="21.75" customHeight="1">
      <c r="A231" s="40"/>
      <c r="B231" s="41"/>
      <c r="C231" s="215" t="s">
        <v>341</v>
      </c>
      <c r="D231" s="215" t="s">
        <v>182</v>
      </c>
      <c r="E231" s="216" t="s">
        <v>3345</v>
      </c>
      <c r="F231" s="217" t="s">
        <v>3346</v>
      </c>
      <c r="G231" s="218" t="s">
        <v>3347</v>
      </c>
      <c r="H231" s="293"/>
      <c r="I231" s="220"/>
      <c r="J231" s="221">
        <f>ROUND(I231*H231,2)</f>
        <v>0</v>
      </c>
      <c r="K231" s="217" t="s">
        <v>186</v>
      </c>
      <c r="L231" s="46"/>
      <c r="M231" s="222" t="s">
        <v>19</v>
      </c>
      <c r="N231" s="223" t="s">
        <v>43</v>
      </c>
      <c r="O231" s="86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6" t="s">
        <v>286</v>
      </c>
      <c r="AT231" s="226" t="s">
        <v>182</v>
      </c>
      <c r="AU231" s="226" t="s">
        <v>82</v>
      </c>
      <c r="AY231" s="19" t="s">
        <v>180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9" t="s">
        <v>80</v>
      </c>
      <c r="BK231" s="227">
        <f>ROUND(I231*H231,2)</f>
        <v>0</v>
      </c>
      <c r="BL231" s="19" t="s">
        <v>286</v>
      </c>
      <c r="BM231" s="226" t="s">
        <v>8820</v>
      </c>
    </row>
    <row r="232" s="2" customFormat="1">
      <c r="A232" s="40"/>
      <c r="B232" s="41"/>
      <c r="C232" s="42"/>
      <c r="D232" s="228" t="s">
        <v>189</v>
      </c>
      <c r="E232" s="42"/>
      <c r="F232" s="229" t="s">
        <v>3349</v>
      </c>
      <c r="G232" s="42"/>
      <c r="H232" s="42"/>
      <c r="I232" s="230"/>
      <c r="J232" s="42"/>
      <c r="K232" s="42"/>
      <c r="L232" s="46"/>
      <c r="M232" s="231"/>
      <c r="N232" s="232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189</v>
      </c>
      <c r="AU232" s="19" t="s">
        <v>82</v>
      </c>
    </row>
    <row r="233" s="2" customFormat="1">
      <c r="A233" s="40"/>
      <c r="B233" s="41"/>
      <c r="C233" s="42"/>
      <c r="D233" s="233" t="s">
        <v>191</v>
      </c>
      <c r="E233" s="42"/>
      <c r="F233" s="234" t="s">
        <v>3350</v>
      </c>
      <c r="G233" s="42"/>
      <c r="H233" s="42"/>
      <c r="I233" s="230"/>
      <c r="J233" s="42"/>
      <c r="K233" s="42"/>
      <c r="L233" s="46"/>
      <c r="M233" s="231"/>
      <c r="N233" s="232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191</v>
      </c>
      <c r="AU233" s="19" t="s">
        <v>82</v>
      </c>
    </row>
    <row r="234" s="12" customFormat="1" ht="22.8" customHeight="1">
      <c r="A234" s="12"/>
      <c r="B234" s="199"/>
      <c r="C234" s="200"/>
      <c r="D234" s="201" t="s">
        <v>71</v>
      </c>
      <c r="E234" s="213" t="s">
        <v>4292</v>
      </c>
      <c r="F234" s="213" t="s">
        <v>4293</v>
      </c>
      <c r="G234" s="200"/>
      <c r="H234" s="200"/>
      <c r="I234" s="203"/>
      <c r="J234" s="214">
        <f>BK234</f>
        <v>0</v>
      </c>
      <c r="K234" s="200"/>
      <c r="L234" s="205"/>
      <c r="M234" s="206"/>
      <c r="N234" s="207"/>
      <c r="O234" s="207"/>
      <c r="P234" s="208">
        <f>SUM(P235:P240)</f>
        <v>0</v>
      </c>
      <c r="Q234" s="207"/>
      <c r="R234" s="208">
        <f>SUM(R235:R240)</f>
        <v>0</v>
      </c>
      <c r="S234" s="207"/>
      <c r="T234" s="209">
        <f>SUM(T235:T240)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10" t="s">
        <v>82</v>
      </c>
      <c r="AT234" s="211" t="s">
        <v>71</v>
      </c>
      <c r="AU234" s="211" t="s">
        <v>80</v>
      </c>
      <c r="AY234" s="210" t="s">
        <v>180</v>
      </c>
      <c r="BK234" s="212">
        <f>SUM(BK235:BK240)</f>
        <v>0</v>
      </c>
    </row>
    <row r="235" s="2" customFormat="1" ht="24.15" customHeight="1">
      <c r="A235" s="40"/>
      <c r="B235" s="41"/>
      <c r="C235" s="215" t="s">
        <v>354</v>
      </c>
      <c r="D235" s="215" t="s">
        <v>182</v>
      </c>
      <c r="E235" s="216" t="s">
        <v>8821</v>
      </c>
      <c r="F235" s="217" t="s">
        <v>8822</v>
      </c>
      <c r="G235" s="218" t="s">
        <v>185</v>
      </c>
      <c r="H235" s="219">
        <v>1.99</v>
      </c>
      <c r="I235" s="220"/>
      <c r="J235" s="221">
        <f>ROUND(I235*H235,2)</f>
        <v>0</v>
      </c>
      <c r="K235" s="217" t="s">
        <v>19</v>
      </c>
      <c r="L235" s="46"/>
      <c r="M235" s="222" t="s">
        <v>19</v>
      </c>
      <c r="N235" s="223" t="s">
        <v>43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286</v>
      </c>
      <c r="AT235" s="226" t="s">
        <v>182</v>
      </c>
      <c r="AU235" s="226" t="s">
        <v>82</v>
      </c>
      <c r="AY235" s="19" t="s">
        <v>180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286</v>
      </c>
      <c r="BM235" s="226" t="s">
        <v>8823</v>
      </c>
    </row>
    <row r="236" s="2" customFormat="1">
      <c r="A236" s="40"/>
      <c r="B236" s="41"/>
      <c r="C236" s="42"/>
      <c r="D236" s="228" t="s">
        <v>189</v>
      </c>
      <c r="E236" s="42"/>
      <c r="F236" s="229" t="s">
        <v>8822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189</v>
      </c>
      <c r="AU236" s="19" t="s">
        <v>82</v>
      </c>
    </row>
    <row r="237" s="13" customFormat="1">
      <c r="A237" s="13"/>
      <c r="B237" s="235"/>
      <c r="C237" s="236"/>
      <c r="D237" s="228" t="s">
        <v>193</v>
      </c>
      <c r="E237" s="237" t="s">
        <v>19</v>
      </c>
      <c r="F237" s="238" t="s">
        <v>8824</v>
      </c>
      <c r="G237" s="236"/>
      <c r="H237" s="239">
        <v>1.99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5" t="s">
        <v>193</v>
      </c>
      <c r="AU237" s="245" t="s">
        <v>82</v>
      </c>
      <c r="AV237" s="13" t="s">
        <v>82</v>
      </c>
      <c r="AW237" s="13" t="s">
        <v>33</v>
      </c>
      <c r="AX237" s="13" t="s">
        <v>80</v>
      </c>
      <c r="AY237" s="245" t="s">
        <v>180</v>
      </c>
    </row>
    <row r="238" s="2" customFormat="1" ht="24.15" customHeight="1">
      <c r="A238" s="40"/>
      <c r="B238" s="41"/>
      <c r="C238" s="215" t="s">
        <v>364</v>
      </c>
      <c r="D238" s="215" t="s">
        <v>182</v>
      </c>
      <c r="E238" s="216" t="s">
        <v>8825</v>
      </c>
      <c r="F238" s="217" t="s">
        <v>8826</v>
      </c>
      <c r="G238" s="218" t="s">
        <v>185</v>
      </c>
      <c r="H238" s="219">
        <v>2.2080000000000002</v>
      </c>
      <c r="I238" s="220"/>
      <c r="J238" s="221">
        <f>ROUND(I238*H238,2)</f>
        <v>0</v>
      </c>
      <c r="K238" s="217" t="s">
        <v>19</v>
      </c>
      <c r="L238" s="46"/>
      <c r="M238" s="222" t="s">
        <v>19</v>
      </c>
      <c r="N238" s="223" t="s">
        <v>43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286</v>
      </c>
      <c r="AT238" s="226" t="s">
        <v>182</v>
      </c>
      <c r="AU238" s="226" t="s">
        <v>82</v>
      </c>
      <c r="AY238" s="19" t="s">
        <v>180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286</v>
      </c>
      <c r="BM238" s="226" t="s">
        <v>8827</v>
      </c>
    </row>
    <row r="239" s="2" customFormat="1">
      <c r="A239" s="40"/>
      <c r="B239" s="41"/>
      <c r="C239" s="42"/>
      <c r="D239" s="228" t="s">
        <v>189</v>
      </c>
      <c r="E239" s="42"/>
      <c r="F239" s="229" t="s">
        <v>8826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189</v>
      </c>
      <c r="AU239" s="19" t="s">
        <v>82</v>
      </c>
    </row>
    <row r="240" s="13" customFormat="1">
      <c r="A240" s="13"/>
      <c r="B240" s="235"/>
      <c r="C240" s="236"/>
      <c r="D240" s="228" t="s">
        <v>193</v>
      </c>
      <c r="E240" s="237" t="s">
        <v>19</v>
      </c>
      <c r="F240" s="238" t="s">
        <v>8828</v>
      </c>
      <c r="G240" s="236"/>
      <c r="H240" s="239">
        <v>2.2080000000000002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193</v>
      </c>
      <c r="AU240" s="245" t="s">
        <v>82</v>
      </c>
      <c r="AV240" s="13" t="s">
        <v>82</v>
      </c>
      <c r="AW240" s="13" t="s">
        <v>33</v>
      </c>
      <c r="AX240" s="13" t="s">
        <v>80</v>
      </c>
      <c r="AY240" s="245" t="s">
        <v>180</v>
      </c>
    </row>
    <row r="241" s="12" customFormat="1" ht="22.8" customHeight="1">
      <c r="A241" s="12"/>
      <c r="B241" s="199"/>
      <c r="C241" s="200"/>
      <c r="D241" s="201" t="s">
        <v>71</v>
      </c>
      <c r="E241" s="213" t="s">
        <v>4733</v>
      </c>
      <c r="F241" s="213" t="s">
        <v>4734</v>
      </c>
      <c r="G241" s="200"/>
      <c r="H241" s="200"/>
      <c r="I241" s="203"/>
      <c r="J241" s="214">
        <f>BK241</f>
        <v>0</v>
      </c>
      <c r="K241" s="200"/>
      <c r="L241" s="205"/>
      <c r="M241" s="206"/>
      <c r="N241" s="207"/>
      <c r="O241" s="207"/>
      <c r="P241" s="208">
        <f>SUM(P242:P265)</f>
        <v>0</v>
      </c>
      <c r="Q241" s="207"/>
      <c r="R241" s="208">
        <f>SUM(R242:R265)</f>
        <v>0.45791700000000002</v>
      </c>
      <c r="S241" s="207"/>
      <c r="T241" s="209">
        <f>SUM(T242:T265)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0" t="s">
        <v>82</v>
      </c>
      <c r="AT241" s="211" t="s">
        <v>71</v>
      </c>
      <c r="AU241" s="211" t="s">
        <v>80</v>
      </c>
      <c r="AY241" s="210" t="s">
        <v>180</v>
      </c>
      <c r="BK241" s="212">
        <f>SUM(BK242:BK265)</f>
        <v>0</v>
      </c>
    </row>
    <row r="242" s="2" customFormat="1" ht="16.5" customHeight="1">
      <c r="A242" s="40"/>
      <c r="B242" s="41"/>
      <c r="C242" s="215" t="s">
        <v>370</v>
      </c>
      <c r="D242" s="215" t="s">
        <v>182</v>
      </c>
      <c r="E242" s="216" t="s">
        <v>4736</v>
      </c>
      <c r="F242" s="217" t="s">
        <v>4737</v>
      </c>
      <c r="G242" s="218" t="s">
        <v>235</v>
      </c>
      <c r="H242" s="219">
        <v>12.25</v>
      </c>
      <c r="I242" s="220"/>
      <c r="J242" s="221">
        <f>ROUND(I242*H242,2)</f>
        <v>0</v>
      </c>
      <c r="K242" s="217" t="s">
        <v>186</v>
      </c>
      <c r="L242" s="46"/>
      <c r="M242" s="222" t="s">
        <v>19</v>
      </c>
      <c r="N242" s="223" t="s">
        <v>43</v>
      </c>
      <c r="O242" s="86"/>
      <c r="P242" s="224">
        <f>O242*H242</f>
        <v>0</v>
      </c>
      <c r="Q242" s="224">
        <v>0.0038</v>
      </c>
      <c r="R242" s="224">
        <f>Q242*H242</f>
        <v>0.046550000000000001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286</v>
      </c>
      <c r="AT242" s="226" t="s">
        <v>182</v>
      </c>
      <c r="AU242" s="226" t="s">
        <v>82</v>
      </c>
      <c r="AY242" s="19" t="s">
        <v>180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286</v>
      </c>
      <c r="BM242" s="226" t="s">
        <v>8829</v>
      </c>
    </row>
    <row r="243" s="2" customFormat="1">
      <c r="A243" s="40"/>
      <c r="B243" s="41"/>
      <c r="C243" s="42"/>
      <c r="D243" s="228" t="s">
        <v>189</v>
      </c>
      <c r="E243" s="42"/>
      <c r="F243" s="229" t="s">
        <v>4739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189</v>
      </c>
      <c r="AU243" s="19" t="s">
        <v>82</v>
      </c>
    </row>
    <row r="244" s="2" customFormat="1">
      <c r="A244" s="40"/>
      <c r="B244" s="41"/>
      <c r="C244" s="42"/>
      <c r="D244" s="233" t="s">
        <v>191</v>
      </c>
      <c r="E244" s="42"/>
      <c r="F244" s="234" t="s">
        <v>4740</v>
      </c>
      <c r="G244" s="42"/>
      <c r="H244" s="42"/>
      <c r="I244" s="230"/>
      <c r="J244" s="42"/>
      <c r="K244" s="42"/>
      <c r="L244" s="46"/>
      <c r="M244" s="231"/>
      <c r="N244" s="232"/>
      <c r="O244" s="86"/>
      <c r="P244" s="86"/>
      <c r="Q244" s="86"/>
      <c r="R244" s="86"/>
      <c r="S244" s="86"/>
      <c r="T244" s="87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191</v>
      </c>
      <c r="AU244" s="19" t="s">
        <v>82</v>
      </c>
    </row>
    <row r="245" s="13" customFormat="1">
      <c r="A245" s="13"/>
      <c r="B245" s="235"/>
      <c r="C245" s="236"/>
      <c r="D245" s="228" t="s">
        <v>193</v>
      </c>
      <c r="E245" s="237" t="s">
        <v>19</v>
      </c>
      <c r="F245" s="238" t="s">
        <v>8798</v>
      </c>
      <c r="G245" s="236"/>
      <c r="H245" s="239">
        <v>12.25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193</v>
      </c>
      <c r="AU245" s="245" t="s">
        <v>82</v>
      </c>
      <c r="AV245" s="13" t="s">
        <v>82</v>
      </c>
      <c r="AW245" s="13" t="s">
        <v>33</v>
      </c>
      <c r="AX245" s="13" t="s">
        <v>80</v>
      </c>
      <c r="AY245" s="245" t="s">
        <v>180</v>
      </c>
    </row>
    <row r="246" s="2" customFormat="1" ht="16.5" customHeight="1">
      <c r="A246" s="40"/>
      <c r="B246" s="41"/>
      <c r="C246" s="282" t="s">
        <v>384</v>
      </c>
      <c r="D246" s="282" t="s">
        <v>754</v>
      </c>
      <c r="E246" s="283" t="s">
        <v>4745</v>
      </c>
      <c r="F246" s="284" t="s">
        <v>4746</v>
      </c>
      <c r="G246" s="285" t="s">
        <v>185</v>
      </c>
      <c r="H246" s="286">
        <v>7.008</v>
      </c>
      <c r="I246" s="287"/>
      <c r="J246" s="288">
        <f>ROUND(I246*H246,2)</f>
        <v>0</v>
      </c>
      <c r="K246" s="284" t="s">
        <v>186</v>
      </c>
      <c r="L246" s="289"/>
      <c r="M246" s="290" t="s">
        <v>19</v>
      </c>
      <c r="N246" s="291" t="s">
        <v>43</v>
      </c>
      <c r="O246" s="86"/>
      <c r="P246" s="224">
        <f>O246*H246</f>
        <v>0</v>
      </c>
      <c r="Q246" s="224">
        <v>0.053999999999999999</v>
      </c>
      <c r="R246" s="224">
        <f>Q246*H246</f>
        <v>0.37843199999999999</v>
      </c>
      <c r="S246" s="224">
        <v>0</v>
      </c>
      <c r="T246" s="225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6" t="s">
        <v>398</v>
      </c>
      <c r="AT246" s="226" t="s">
        <v>754</v>
      </c>
      <c r="AU246" s="226" t="s">
        <v>82</v>
      </c>
      <c r="AY246" s="19" t="s">
        <v>180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19" t="s">
        <v>80</v>
      </c>
      <c r="BK246" s="227">
        <f>ROUND(I246*H246,2)</f>
        <v>0</v>
      </c>
      <c r="BL246" s="19" t="s">
        <v>286</v>
      </c>
      <c r="BM246" s="226" t="s">
        <v>8830</v>
      </c>
    </row>
    <row r="247" s="2" customFormat="1">
      <c r="A247" s="40"/>
      <c r="B247" s="41"/>
      <c r="C247" s="42"/>
      <c r="D247" s="228" t="s">
        <v>189</v>
      </c>
      <c r="E247" s="42"/>
      <c r="F247" s="229" t="s">
        <v>4746</v>
      </c>
      <c r="G247" s="42"/>
      <c r="H247" s="42"/>
      <c r="I247" s="230"/>
      <c r="J247" s="42"/>
      <c r="K247" s="42"/>
      <c r="L247" s="46"/>
      <c r="M247" s="231"/>
      <c r="N247" s="232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189</v>
      </c>
      <c r="AU247" s="19" t="s">
        <v>82</v>
      </c>
    </row>
    <row r="248" s="13" customFormat="1">
      <c r="A248" s="13"/>
      <c r="B248" s="235"/>
      <c r="C248" s="236"/>
      <c r="D248" s="228" t="s">
        <v>193</v>
      </c>
      <c r="E248" s="237" t="s">
        <v>19</v>
      </c>
      <c r="F248" s="238" t="s">
        <v>8831</v>
      </c>
      <c r="G248" s="236"/>
      <c r="H248" s="239">
        <v>6.7380000000000004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193</v>
      </c>
      <c r="AU248" s="245" t="s">
        <v>82</v>
      </c>
      <c r="AV248" s="13" t="s">
        <v>82</v>
      </c>
      <c r="AW248" s="13" t="s">
        <v>33</v>
      </c>
      <c r="AX248" s="13" t="s">
        <v>80</v>
      </c>
      <c r="AY248" s="245" t="s">
        <v>180</v>
      </c>
    </row>
    <row r="249" s="13" customFormat="1">
      <c r="A249" s="13"/>
      <c r="B249" s="235"/>
      <c r="C249" s="236"/>
      <c r="D249" s="228" t="s">
        <v>193</v>
      </c>
      <c r="E249" s="236"/>
      <c r="F249" s="238" t="s">
        <v>8832</v>
      </c>
      <c r="G249" s="236"/>
      <c r="H249" s="239">
        <v>7.008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193</v>
      </c>
      <c r="AU249" s="245" t="s">
        <v>82</v>
      </c>
      <c r="AV249" s="13" t="s">
        <v>82</v>
      </c>
      <c r="AW249" s="13" t="s">
        <v>4</v>
      </c>
      <c r="AX249" s="13" t="s">
        <v>80</v>
      </c>
      <c r="AY249" s="245" t="s">
        <v>180</v>
      </c>
    </row>
    <row r="250" s="2" customFormat="1" ht="16.5" customHeight="1">
      <c r="A250" s="40"/>
      <c r="B250" s="41"/>
      <c r="C250" s="215" t="s">
        <v>389</v>
      </c>
      <c r="D250" s="215" t="s">
        <v>182</v>
      </c>
      <c r="E250" s="216" t="s">
        <v>4756</v>
      </c>
      <c r="F250" s="217" t="s">
        <v>4757</v>
      </c>
      <c r="G250" s="218" t="s">
        <v>235</v>
      </c>
      <c r="H250" s="219">
        <v>12.25</v>
      </c>
      <c r="I250" s="220"/>
      <c r="J250" s="221">
        <f>ROUND(I250*H250,2)</f>
        <v>0</v>
      </c>
      <c r="K250" s="217" t="s">
        <v>186</v>
      </c>
      <c r="L250" s="46"/>
      <c r="M250" s="222" t="s">
        <v>19</v>
      </c>
      <c r="N250" s="223" t="s">
        <v>43</v>
      </c>
      <c r="O250" s="86"/>
      <c r="P250" s="224">
        <f>O250*H250</f>
        <v>0</v>
      </c>
      <c r="Q250" s="224">
        <v>0.0023800000000000002</v>
      </c>
      <c r="R250" s="224">
        <f>Q250*H250</f>
        <v>0.029155</v>
      </c>
      <c r="S250" s="224">
        <v>0</v>
      </c>
      <c r="T250" s="225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6" t="s">
        <v>286</v>
      </c>
      <c r="AT250" s="226" t="s">
        <v>182</v>
      </c>
      <c r="AU250" s="226" t="s">
        <v>82</v>
      </c>
      <c r="AY250" s="19" t="s">
        <v>180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9" t="s">
        <v>80</v>
      </c>
      <c r="BK250" s="227">
        <f>ROUND(I250*H250,2)</f>
        <v>0</v>
      </c>
      <c r="BL250" s="19" t="s">
        <v>286</v>
      </c>
      <c r="BM250" s="226" t="s">
        <v>8833</v>
      </c>
    </row>
    <row r="251" s="2" customFormat="1">
      <c r="A251" s="40"/>
      <c r="B251" s="41"/>
      <c r="C251" s="42"/>
      <c r="D251" s="228" t="s">
        <v>189</v>
      </c>
      <c r="E251" s="42"/>
      <c r="F251" s="229" t="s">
        <v>4759</v>
      </c>
      <c r="G251" s="42"/>
      <c r="H251" s="42"/>
      <c r="I251" s="230"/>
      <c r="J251" s="42"/>
      <c r="K251" s="42"/>
      <c r="L251" s="46"/>
      <c r="M251" s="231"/>
      <c r="N251" s="232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189</v>
      </c>
      <c r="AU251" s="19" t="s">
        <v>82</v>
      </c>
    </row>
    <row r="252" s="2" customFormat="1">
      <c r="A252" s="40"/>
      <c r="B252" s="41"/>
      <c r="C252" s="42"/>
      <c r="D252" s="233" t="s">
        <v>191</v>
      </c>
      <c r="E252" s="42"/>
      <c r="F252" s="234" t="s">
        <v>4760</v>
      </c>
      <c r="G252" s="42"/>
      <c r="H252" s="42"/>
      <c r="I252" s="230"/>
      <c r="J252" s="42"/>
      <c r="K252" s="42"/>
      <c r="L252" s="46"/>
      <c r="M252" s="231"/>
      <c r="N252" s="232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191</v>
      </c>
      <c r="AU252" s="19" t="s">
        <v>82</v>
      </c>
    </row>
    <row r="253" s="13" customFormat="1">
      <c r="A253" s="13"/>
      <c r="B253" s="235"/>
      <c r="C253" s="236"/>
      <c r="D253" s="228" t="s">
        <v>193</v>
      </c>
      <c r="E253" s="237" t="s">
        <v>19</v>
      </c>
      <c r="F253" s="238" t="s">
        <v>8798</v>
      </c>
      <c r="G253" s="236"/>
      <c r="H253" s="239">
        <v>12.25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193</v>
      </c>
      <c r="AU253" s="245" t="s">
        <v>82</v>
      </c>
      <c r="AV253" s="13" t="s">
        <v>82</v>
      </c>
      <c r="AW253" s="13" t="s">
        <v>33</v>
      </c>
      <c r="AX253" s="13" t="s">
        <v>80</v>
      </c>
      <c r="AY253" s="245" t="s">
        <v>180</v>
      </c>
    </row>
    <row r="254" s="2" customFormat="1" ht="16.5" customHeight="1">
      <c r="A254" s="40"/>
      <c r="B254" s="41"/>
      <c r="C254" s="215" t="s">
        <v>393</v>
      </c>
      <c r="D254" s="215" t="s">
        <v>182</v>
      </c>
      <c r="E254" s="216" t="s">
        <v>4786</v>
      </c>
      <c r="F254" s="217" t="s">
        <v>4787</v>
      </c>
      <c r="G254" s="218" t="s">
        <v>185</v>
      </c>
      <c r="H254" s="219">
        <v>7</v>
      </c>
      <c r="I254" s="220"/>
      <c r="J254" s="221">
        <f>ROUND(I254*H254,2)</f>
        <v>0</v>
      </c>
      <c r="K254" s="217" t="s">
        <v>186</v>
      </c>
      <c r="L254" s="46"/>
      <c r="M254" s="222" t="s">
        <v>19</v>
      </c>
      <c r="N254" s="223" t="s">
        <v>43</v>
      </c>
      <c r="O254" s="86"/>
      <c r="P254" s="224">
        <f>O254*H254</f>
        <v>0</v>
      </c>
      <c r="Q254" s="224">
        <v>0.00029999999999999997</v>
      </c>
      <c r="R254" s="224">
        <f>Q254*H254</f>
        <v>0.0020999999999999999</v>
      </c>
      <c r="S254" s="224">
        <v>0</v>
      </c>
      <c r="T254" s="225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6" t="s">
        <v>286</v>
      </c>
      <c r="AT254" s="226" t="s">
        <v>182</v>
      </c>
      <c r="AU254" s="226" t="s">
        <v>82</v>
      </c>
      <c r="AY254" s="19" t="s">
        <v>180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9" t="s">
        <v>80</v>
      </c>
      <c r="BK254" s="227">
        <f>ROUND(I254*H254,2)</f>
        <v>0</v>
      </c>
      <c r="BL254" s="19" t="s">
        <v>286</v>
      </c>
      <c r="BM254" s="226" t="s">
        <v>8834</v>
      </c>
    </row>
    <row r="255" s="2" customFormat="1">
      <c r="A255" s="40"/>
      <c r="B255" s="41"/>
      <c r="C255" s="42"/>
      <c r="D255" s="228" t="s">
        <v>189</v>
      </c>
      <c r="E255" s="42"/>
      <c r="F255" s="229" t="s">
        <v>4789</v>
      </c>
      <c r="G255" s="42"/>
      <c r="H255" s="42"/>
      <c r="I255" s="230"/>
      <c r="J255" s="42"/>
      <c r="K255" s="42"/>
      <c r="L255" s="46"/>
      <c r="M255" s="231"/>
      <c r="N255" s="232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189</v>
      </c>
      <c r="AU255" s="19" t="s">
        <v>82</v>
      </c>
    </row>
    <row r="256" s="2" customFormat="1">
      <c r="A256" s="40"/>
      <c r="B256" s="41"/>
      <c r="C256" s="42"/>
      <c r="D256" s="233" t="s">
        <v>191</v>
      </c>
      <c r="E256" s="42"/>
      <c r="F256" s="234" t="s">
        <v>4790</v>
      </c>
      <c r="G256" s="42"/>
      <c r="H256" s="42"/>
      <c r="I256" s="230"/>
      <c r="J256" s="42"/>
      <c r="K256" s="42"/>
      <c r="L256" s="46"/>
      <c r="M256" s="231"/>
      <c r="N256" s="232"/>
      <c r="O256" s="86"/>
      <c r="P256" s="86"/>
      <c r="Q256" s="86"/>
      <c r="R256" s="86"/>
      <c r="S256" s="86"/>
      <c r="T256" s="87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T256" s="19" t="s">
        <v>191</v>
      </c>
      <c r="AU256" s="19" t="s">
        <v>82</v>
      </c>
    </row>
    <row r="257" s="2" customFormat="1" ht="16.5" customHeight="1">
      <c r="A257" s="40"/>
      <c r="B257" s="41"/>
      <c r="C257" s="215" t="s">
        <v>398</v>
      </c>
      <c r="D257" s="215" t="s">
        <v>182</v>
      </c>
      <c r="E257" s="216" t="s">
        <v>4792</v>
      </c>
      <c r="F257" s="217" t="s">
        <v>4793</v>
      </c>
      <c r="G257" s="218" t="s">
        <v>185</v>
      </c>
      <c r="H257" s="219">
        <v>7</v>
      </c>
      <c r="I257" s="220"/>
      <c r="J257" s="221">
        <f>ROUND(I257*H257,2)</f>
        <v>0</v>
      </c>
      <c r="K257" s="217" t="s">
        <v>186</v>
      </c>
      <c r="L257" s="46"/>
      <c r="M257" s="222" t="s">
        <v>19</v>
      </c>
      <c r="N257" s="223" t="s">
        <v>43</v>
      </c>
      <c r="O257" s="86"/>
      <c r="P257" s="224">
        <f>O257*H257</f>
        <v>0</v>
      </c>
      <c r="Q257" s="224">
        <v>1.0000000000000001E-05</v>
      </c>
      <c r="R257" s="224">
        <f>Q257*H257</f>
        <v>7.0000000000000007E-05</v>
      </c>
      <c r="S257" s="224">
        <v>0</v>
      </c>
      <c r="T257" s="225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6" t="s">
        <v>286</v>
      </c>
      <c r="AT257" s="226" t="s">
        <v>182</v>
      </c>
      <c r="AU257" s="226" t="s">
        <v>82</v>
      </c>
      <c r="AY257" s="19" t="s">
        <v>180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9" t="s">
        <v>80</v>
      </c>
      <c r="BK257" s="227">
        <f>ROUND(I257*H257,2)</f>
        <v>0</v>
      </c>
      <c r="BL257" s="19" t="s">
        <v>286</v>
      </c>
      <c r="BM257" s="226" t="s">
        <v>8835</v>
      </c>
    </row>
    <row r="258" s="2" customFormat="1">
      <c r="A258" s="40"/>
      <c r="B258" s="41"/>
      <c r="C258" s="42"/>
      <c r="D258" s="228" t="s">
        <v>189</v>
      </c>
      <c r="E258" s="42"/>
      <c r="F258" s="229" t="s">
        <v>4795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189</v>
      </c>
      <c r="AU258" s="19" t="s">
        <v>82</v>
      </c>
    </row>
    <row r="259" s="2" customFormat="1">
      <c r="A259" s="40"/>
      <c r="B259" s="41"/>
      <c r="C259" s="42"/>
      <c r="D259" s="233" t="s">
        <v>191</v>
      </c>
      <c r="E259" s="42"/>
      <c r="F259" s="234" t="s">
        <v>4796</v>
      </c>
      <c r="G259" s="42"/>
      <c r="H259" s="42"/>
      <c r="I259" s="230"/>
      <c r="J259" s="42"/>
      <c r="K259" s="42"/>
      <c r="L259" s="46"/>
      <c r="M259" s="231"/>
      <c r="N259" s="232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191</v>
      </c>
      <c r="AU259" s="19" t="s">
        <v>82</v>
      </c>
    </row>
    <row r="260" s="2" customFormat="1" ht="16.5" customHeight="1">
      <c r="A260" s="40"/>
      <c r="B260" s="41"/>
      <c r="C260" s="215" t="s">
        <v>402</v>
      </c>
      <c r="D260" s="215" t="s">
        <v>182</v>
      </c>
      <c r="E260" s="216" t="s">
        <v>4798</v>
      </c>
      <c r="F260" s="217" t="s">
        <v>4799</v>
      </c>
      <c r="G260" s="218" t="s">
        <v>185</v>
      </c>
      <c r="H260" s="219">
        <v>7</v>
      </c>
      <c r="I260" s="220"/>
      <c r="J260" s="221">
        <f>ROUND(I260*H260,2)</f>
        <v>0</v>
      </c>
      <c r="K260" s="217" t="s">
        <v>186</v>
      </c>
      <c r="L260" s="46"/>
      <c r="M260" s="222" t="s">
        <v>19</v>
      </c>
      <c r="N260" s="223" t="s">
        <v>43</v>
      </c>
      <c r="O260" s="86"/>
      <c r="P260" s="224">
        <f>O260*H260</f>
        <v>0</v>
      </c>
      <c r="Q260" s="224">
        <v>0.00023000000000000001</v>
      </c>
      <c r="R260" s="224">
        <f>Q260*H260</f>
        <v>0.0016100000000000001</v>
      </c>
      <c r="S260" s="224">
        <v>0</v>
      </c>
      <c r="T260" s="225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286</v>
      </c>
      <c r="AT260" s="226" t="s">
        <v>182</v>
      </c>
      <c r="AU260" s="226" t="s">
        <v>82</v>
      </c>
      <c r="AY260" s="19" t="s">
        <v>180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286</v>
      </c>
      <c r="BM260" s="226" t="s">
        <v>8836</v>
      </c>
    </row>
    <row r="261" s="2" customFormat="1">
      <c r="A261" s="40"/>
      <c r="B261" s="41"/>
      <c r="C261" s="42"/>
      <c r="D261" s="228" t="s">
        <v>189</v>
      </c>
      <c r="E261" s="42"/>
      <c r="F261" s="229" t="s">
        <v>4801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189</v>
      </c>
      <c r="AU261" s="19" t="s">
        <v>82</v>
      </c>
    </row>
    <row r="262" s="2" customFormat="1">
      <c r="A262" s="40"/>
      <c r="B262" s="41"/>
      <c r="C262" s="42"/>
      <c r="D262" s="233" t="s">
        <v>191</v>
      </c>
      <c r="E262" s="42"/>
      <c r="F262" s="234" t="s">
        <v>4802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191</v>
      </c>
      <c r="AU262" s="19" t="s">
        <v>82</v>
      </c>
    </row>
    <row r="263" s="2" customFormat="1" ht="16.5" customHeight="1">
      <c r="A263" s="40"/>
      <c r="B263" s="41"/>
      <c r="C263" s="215" t="s">
        <v>406</v>
      </c>
      <c r="D263" s="215" t="s">
        <v>182</v>
      </c>
      <c r="E263" s="216" t="s">
        <v>4808</v>
      </c>
      <c r="F263" s="217" t="s">
        <v>4809</v>
      </c>
      <c r="G263" s="218" t="s">
        <v>3347</v>
      </c>
      <c r="H263" s="293"/>
      <c r="I263" s="220"/>
      <c r="J263" s="221">
        <f>ROUND(I263*H263,2)</f>
        <v>0</v>
      </c>
      <c r="K263" s="217" t="s">
        <v>186</v>
      </c>
      <c r="L263" s="46"/>
      <c r="M263" s="222" t="s">
        <v>19</v>
      </c>
      <c r="N263" s="223" t="s">
        <v>43</v>
      </c>
      <c r="O263" s="86"/>
      <c r="P263" s="224">
        <f>O263*H263</f>
        <v>0</v>
      </c>
      <c r="Q263" s="224">
        <v>0</v>
      </c>
      <c r="R263" s="224">
        <f>Q263*H263</f>
        <v>0</v>
      </c>
      <c r="S263" s="224">
        <v>0</v>
      </c>
      <c r="T263" s="225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6" t="s">
        <v>286</v>
      </c>
      <c r="AT263" s="226" t="s">
        <v>182</v>
      </c>
      <c r="AU263" s="226" t="s">
        <v>82</v>
      </c>
      <c r="AY263" s="19" t="s">
        <v>180</v>
      </c>
      <c r="BE263" s="227">
        <f>IF(N263="základní",J263,0)</f>
        <v>0</v>
      </c>
      <c r="BF263" s="227">
        <f>IF(N263="snížená",J263,0)</f>
        <v>0</v>
      </c>
      <c r="BG263" s="227">
        <f>IF(N263="zákl. přenesená",J263,0)</f>
        <v>0</v>
      </c>
      <c r="BH263" s="227">
        <f>IF(N263="sníž. přenesená",J263,0)</f>
        <v>0</v>
      </c>
      <c r="BI263" s="227">
        <f>IF(N263="nulová",J263,0)</f>
        <v>0</v>
      </c>
      <c r="BJ263" s="19" t="s">
        <v>80</v>
      </c>
      <c r="BK263" s="227">
        <f>ROUND(I263*H263,2)</f>
        <v>0</v>
      </c>
      <c r="BL263" s="19" t="s">
        <v>286</v>
      </c>
      <c r="BM263" s="226" t="s">
        <v>8837</v>
      </c>
    </row>
    <row r="264" s="2" customFormat="1">
      <c r="A264" s="40"/>
      <c r="B264" s="41"/>
      <c r="C264" s="42"/>
      <c r="D264" s="228" t="s">
        <v>189</v>
      </c>
      <c r="E264" s="42"/>
      <c r="F264" s="229" t="s">
        <v>4811</v>
      </c>
      <c r="G264" s="42"/>
      <c r="H264" s="42"/>
      <c r="I264" s="230"/>
      <c r="J264" s="42"/>
      <c r="K264" s="42"/>
      <c r="L264" s="46"/>
      <c r="M264" s="231"/>
      <c r="N264" s="232"/>
      <c r="O264" s="86"/>
      <c r="P264" s="86"/>
      <c r="Q264" s="86"/>
      <c r="R264" s="86"/>
      <c r="S264" s="86"/>
      <c r="T264" s="87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T264" s="19" t="s">
        <v>189</v>
      </c>
      <c r="AU264" s="19" t="s">
        <v>82</v>
      </c>
    </row>
    <row r="265" s="2" customFormat="1">
      <c r="A265" s="40"/>
      <c r="B265" s="41"/>
      <c r="C265" s="42"/>
      <c r="D265" s="233" t="s">
        <v>191</v>
      </c>
      <c r="E265" s="42"/>
      <c r="F265" s="234" t="s">
        <v>4812</v>
      </c>
      <c r="G265" s="42"/>
      <c r="H265" s="42"/>
      <c r="I265" s="230"/>
      <c r="J265" s="42"/>
      <c r="K265" s="42"/>
      <c r="L265" s="46"/>
      <c r="M265" s="278"/>
      <c r="N265" s="279"/>
      <c r="O265" s="280"/>
      <c r="P265" s="280"/>
      <c r="Q265" s="280"/>
      <c r="R265" s="280"/>
      <c r="S265" s="280"/>
      <c r="T265" s="281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191</v>
      </c>
      <c r="AU265" s="19" t="s">
        <v>82</v>
      </c>
    </row>
    <row r="266" s="2" customFormat="1" ht="6.96" customHeight="1">
      <c r="A266" s="40"/>
      <c r="B266" s="61"/>
      <c r="C266" s="62"/>
      <c r="D266" s="62"/>
      <c r="E266" s="62"/>
      <c r="F266" s="62"/>
      <c r="G266" s="62"/>
      <c r="H266" s="62"/>
      <c r="I266" s="62"/>
      <c r="J266" s="62"/>
      <c r="K266" s="62"/>
      <c r="L266" s="46"/>
      <c r="M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</row>
  </sheetData>
  <sheetProtection sheet="1" autoFilter="0" formatColumns="0" formatRows="0" objects="1" scenarios="1" spinCount="100000" saltValue="RczqKey3Ak7MVj6UpOhbX/J2QxPIuCe3ARFrkeir8Ldy3kVl5hgCQ6DR5K2xLHNarGkmIpe7dUMkfv2gctZODg==" hashValue="I9MgPsyNoP4Tg2qemd+qfEPmgF7cMYknwNXhYjYTRiGR3bbNsY+d+tTiR3hu+ZwIJ3lLCms6ruU8oF3nkxV/Wg==" algorithmName="SHA-512" password="CC35"/>
  <autoFilter ref="C94:K2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hyperlinks>
    <hyperlink ref="F100" r:id="rId1" display="https://podminky.urs.cz/item/CS_URS_2023_02/132251101"/>
    <hyperlink ref="F108" r:id="rId2" display="https://podminky.urs.cz/item/CS_URS_2023_02/162751117"/>
    <hyperlink ref="F116" r:id="rId3" display="https://podminky.urs.cz/item/CS_URS_2023_02/162751119"/>
    <hyperlink ref="F127" r:id="rId4" display="https://podminky.urs.cz/item/CS_URS_2023_02/167151101"/>
    <hyperlink ref="F132" r:id="rId5" display="https://podminky.urs.cz/item/CS_URS_2023_02/174111101"/>
    <hyperlink ref="F138" r:id="rId6" display="https://podminky.urs.cz/item/CS_URS_2023_02/274321311"/>
    <hyperlink ref="F149" r:id="rId7" display="https://podminky.urs.cz/item/CS_URS_2023_02/274321511"/>
    <hyperlink ref="F160" r:id="rId8" display="https://podminky.urs.cz/item/CS_URS_2023_02/274361821"/>
    <hyperlink ref="F166" r:id="rId9" display="https://podminky.urs.cz/item/CS_URS_2023_02/311321814"/>
    <hyperlink ref="F173" r:id="rId10" display="https://podminky.urs.cz/item/CS_URS_2023_02/311351121"/>
    <hyperlink ref="F180" r:id="rId11" display="https://podminky.urs.cz/item/CS_URS_2023_02/311351122"/>
    <hyperlink ref="F183" r:id="rId12" display="https://podminky.urs.cz/item/CS_URS_2023_02/311351411"/>
    <hyperlink ref="F189" r:id="rId13" display="https://podminky.urs.cz/item/CS_URS_2023_02/311351412"/>
    <hyperlink ref="F192" r:id="rId14" display="https://podminky.urs.cz/item/CS_URS_2023_02/311351911"/>
    <hyperlink ref="F196" r:id="rId15" display="https://podminky.urs.cz/item/CS_URS_2023_02/311361821"/>
    <hyperlink ref="F202" r:id="rId16" display="https://podminky.urs.cz/item/CS_URS_2023_02/434311115"/>
    <hyperlink ref="F206" r:id="rId17" display="https://podminky.urs.cz/item/CS_URS_2023_02/434351141"/>
    <hyperlink ref="F210" r:id="rId18" display="https://podminky.urs.cz/item/CS_URS_2023_02/434351142"/>
    <hyperlink ref="F214" r:id="rId19" display="https://podminky.urs.cz/item/CS_URS_2023_02/998153131"/>
    <hyperlink ref="F219" r:id="rId20" display="https://podminky.urs.cz/item/CS_URS_2023_02/711112001"/>
    <hyperlink ref="F226" r:id="rId21" display="https://podminky.urs.cz/item/CS_URS_2023_02/711112011"/>
    <hyperlink ref="F233" r:id="rId22" display="https://podminky.urs.cz/item/CS_URS_2023_02/998711202"/>
    <hyperlink ref="F244" r:id="rId23" display="https://podminky.urs.cz/item/CS_URS_2023_02/772231312"/>
    <hyperlink ref="F252" r:id="rId24" display="https://podminky.urs.cz/item/CS_URS_2023_02/772231423"/>
    <hyperlink ref="F256" r:id="rId25" display="https://podminky.urs.cz/item/CS_URS_2023_02/772991111"/>
    <hyperlink ref="F259" r:id="rId26" display="https://podminky.urs.cz/item/CS_URS_2023_02/772991411"/>
    <hyperlink ref="F262" r:id="rId27" display="https://podminky.urs.cz/item/CS_URS_2023_02/772991422"/>
    <hyperlink ref="F265" r:id="rId28" display="https://podminky.urs.cz/item/CS_URS_2023_02/99877220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9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8838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ROUND(J88,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ROUND((SUM(BE88:BE247)),  2)</f>
        <v>0</v>
      </c>
      <c r="G35" s="40"/>
      <c r="H35" s="40"/>
      <c r="I35" s="160">
        <v>0.20999999999999999</v>
      </c>
      <c r="J35" s="159">
        <f>ROUND(((SUM(BE88:BE247))*I35),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ROUND((SUM(BF88:BF247)),  2)</f>
        <v>0</v>
      </c>
      <c r="G36" s="40"/>
      <c r="H36" s="40"/>
      <c r="I36" s="160">
        <v>0.14999999999999999</v>
      </c>
      <c r="J36" s="159">
        <f>ROUND(((SUM(BF88:BF247))*I36),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ROUND((SUM(BG88:BG247)),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ROUND((SUM(BH88:BH247)),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ROUND((SUM(BI88:BI247)),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ROU2333 - Sadové úpravy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J88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J89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J90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164</v>
      </c>
      <c r="E66" s="185"/>
      <c r="F66" s="185"/>
      <c r="G66" s="185"/>
      <c r="H66" s="185"/>
      <c r="I66" s="185"/>
      <c r="J66" s="186">
        <f>J244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165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2" t="str">
        <f>E7</f>
        <v>Projekt budovy v Čechově ulici ve Šlapanicích</v>
      </c>
      <c r="F76" s="34"/>
      <c r="G76" s="34"/>
      <c r="H76" s="34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1" customFormat="1" ht="12" customHeight="1">
      <c r="B77" s="23"/>
      <c r="C77" s="34" t="s">
        <v>154</v>
      </c>
      <c r="D77" s="24"/>
      <c r="E77" s="24"/>
      <c r="F77" s="24"/>
      <c r="G77" s="24"/>
      <c r="H77" s="24"/>
      <c r="I77" s="24"/>
      <c r="J77" s="24"/>
      <c r="K77" s="24"/>
      <c r="L77" s="22"/>
    </row>
    <row r="78" s="2" customFormat="1" ht="16.5" customHeight="1">
      <c r="A78" s="40"/>
      <c r="B78" s="41"/>
      <c r="C78" s="42"/>
      <c r="D78" s="42"/>
      <c r="E78" s="172" t="s">
        <v>589</v>
      </c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590</v>
      </c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E11</f>
        <v>ROU2333 - Sadové úpravy</v>
      </c>
      <c r="F80" s="42"/>
      <c r="G80" s="42"/>
      <c r="H80" s="42"/>
      <c r="I80" s="42"/>
      <c r="J80" s="42"/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F14</f>
        <v>Šlapanice</v>
      </c>
      <c r="G82" s="42"/>
      <c r="H82" s="42"/>
      <c r="I82" s="34" t="s">
        <v>23</v>
      </c>
      <c r="J82" s="74" t="str">
        <f>IF(J14="","",J14)</f>
        <v>3. 9. 2023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25</v>
      </c>
      <c r="D84" s="42"/>
      <c r="E84" s="42"/>
      <c r="F84" s="29" t="str">
        <f>E17</f>
        <v>Město Šlapanice</v>
      </c>
      <c r="G84" s="42"/>
      <c r="H84" s="42"/>
      <c r="I84" s="34" t="s">
        <v>31</v>
      </c>
      <c r="J84" s="38" t="str">
        <f>E23</f>
        <v>Studio Zlamal</v>
      </c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IF(E20="","",E20)</f>
        <v>Vyplň údaj</v>
      </c>
      <c r="G85" s="42"/>
      <c r="H85" s="42"/>
      <c r="I85" s="34" t="s">
        <v>34</v>
      </c>
      <c r="J85" s="38" t="str">
        <f>E26</f>
        <v xml:space="preserve"> </v>
      </c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88"/>
      <c r="B87" s="189"/>
      <c r="C87" s="190" t="s">
        <v>166</v>
      </c>
      <c r="D87" s="191" t="s">
        <v>57</v>
      </c>
      <c r="E87" s="191" t="s">
        <v>53</v>
      </c>
      <c r="F87" s="191" t="s">
        <v>54</v>
      </c>
      <c r="G87" s="191" t="s">
        <v>167</v>
      </c>
      <c r="H87" s="191" t="s">
        <v>168</v>
      </c>
      <c r="I87" s="191" t="s">
        <v>169</v>
      </c>
      <c r="J87" s="191" t="s">
        <v>158</v>
      </c>
      <c r="K87" s="192" t="s">
        <v>170</v>
      </c>
      <c r="L87" s="193"/>
      <c r="M87" s="94" t="s">
        <v>19</v>
      </c>
      <c r="N87" s="95" t="s">
        <v>42</v>
      </c>
      <c r="O87" s="95" t="s">
        <v>171</v>
      </c>
      <c r="P87" s="95" t="s">
        <v>172</v>
      </c>
      <c r="Q87" s="95" t="s">
        <v>173</v>
      </c>
      <c r="R87" s="95" t="s">
        <v>174</v>
      </c>
      <c r="S87" s="95" t="s">
        <v>175</v>
      </c>
      <c r="T87" s="96" t="s">
        <v>176</v>
      </c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  <c r="AE87" s="188"/>
    </row>
    <row r="88" s="2" customFormat="1" ht="22.8" customHeight="1">
      <c r="A88" s="40"/>
      <c r="B88" s="41"/>
      <c r="C88" s="101" t="s">
        <v>177</v>
      </c>
      <c r="D88" s="42"/>
      <c r="E88" s="42"/>
      <c r="F88" s="42"/>
      <c r="G88" s="42"/>
      <c r="H88" s="42"/>
      <c r="I88" s="42"/>
      <c r="J88" s="194">
        <f>BK88</f>
        <v>0</v>
      </c>
      <c r="K88" s="42"/>
      <c r="L88" s="46"/>
      <c r="M88" s="97"/>
      <c r="N88" s="195"/>
      <c r="O88" s="98"/>
      <c r="P88" s="196">
        <f>P89</f>
        <v>0</v>
      </c>
      <c r="Q88" s="98"/>
      <c r="R88" s="196">
        <f>R89</f>
        <v>2.8546900000000002</v>
      </c>
      <c r="S88" s="98"/>
      <c r="T88" s="197">
        <f>T89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159</v>
      </c>
      <c r="BK88" s="198">
        <f>BK89</f>
        <v>0</v>
      </c>
    </row>
    <row r="89" s="12" customFormat="1" ht="25.92" customHeight="1">
      <c r="A89" s="12"/>
      <c r="B89" s="199"/>
      <c r="C89" s="200"/>
      <c r="D89" s="201" t="s">
        <v>71</v>
      </c>
      <c r="E89" s="202" t="s">
        <v>178</v>
      </c>
      <c r="F89" s="202" t="s">
        <v>179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P90+P244</f>
        <v>0</v>
      </c>
      <c r="Q89" s="207"/>
      <c r="R89" s="208">
        <f>R90+R244</f>
        <v>2.8546900000000002</v>
      </c>
      <c r="S89" s="207"/>
      <c r="T89" s="209">
        <f>T90+T244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80</v>
      </c>
      <c r="AT89" s="211" t="s">
        <v>71</v>
      </c>
      <c r="AU89" s="211" t="s">
        <v>72</v>
      </c>
      <c r="AY89" s="210" t="s">
        <v>180</v>
      </c>
      <c r="BK89" s="212">
        <f>BK90+BK244</f>
        <v>0</v>
      </c>
    </row>
    <row r="90" s="12" customFormat="1" ht="22.8" customHeight="1">
      <c r="A90" s="12"/>
      <c r="B90" s="199"/>
      <c r="C90" s="200"/>
      <c r="D90" s="201" t="s">
        <v>71</v>
      </c>
      <c r="E90" s="213" t="s">
        <v>80</v>
      </c>
      <c r="F90" s="213" t="s">
        <v>181</v>
      </c>
      <c r="G90" s="200"/>
      <c r="H90" s="200"/>
      <c r="I90" s="203"/>
      <c r="J90" s="214">
        <f>BK90</f>
        <v>0</v>
      </c>
      <c r="K90" s="200"/>
      <c r="L90" s="205"/>
      <c r="M90" s="206"/>
      <c r="N90" s="207"/>
      <c r="O90" s="207"/>
      <c r="P90" s="208">
        <f>SUM(P91:P243)</f>
        <v>0</v>
      </c>
      <c r="Q90" s="207"/>
      <c r="R90" s="208">
        <f>SUM(R91:R243)</f>
        <v>2.8546900000000002</v>
      </c>
      <c r="S90" s="207"/>
      <c r="T90" s="209">
        <f>SUM(T91:T243)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0" t="s">
        <v>80</v>
      </c>
      <c r="AT90" s="211" t="s">
        <v>71</v>
      </c>
      <c r="AU90" s="211" t="s">
        <v>80</v>
      </c>
      <c r="AY90" s="210" t="s">
        <v>180</v>
      </c>
      <c r="BK90" s="212">
        <f>SUM(BK91:BK243)</f>
        <v>0</v>
      </c>
    </row>
    <row r="91" s="2" customFormat="1" ht="21.75" customHeight="1">
      <c r="A91" s="40"/>
      <c r="B91" s="41"/>
      <c r="C91" s="215" t="s">
        <v>80</v>
      </c>
      <c r="D91" s="215" t="s">
        <v>182</v>
      </c>
      <c r="E91" s="216" t="s">
        <v>342</v>
      </c>
      <c r="F91" s="217" t="s">
        <v>343</v>
      </c>
      <c r="G91" s="218" t="s">
        <v>250</v>
      </c>
      <c r="H91" s="219">
        <v>19.658999999999999</v>
      </c>
      <c r="I91" s="220"/>
      <c r="J91" s="221">
        <f>ROUND(I91*H91,2)</f>
        <v>0</v>
      </c>
      <c r="K91" s="217" t="s">
        <v>186</v>
      </c>
      <c r="L91" s="46"/>
      <c r="M91" s="222" t="s">
        <v>19</v>
      </c>
      <c r="N91" s="223" t="s">
        <v>43</v>
      </c>
      <c r="O91" s="86"/>
      <c r="P91" s="224">
        <f>O91*H91</f>
        <v>0</v>
      </c>
      <c r="Q91" s="224">
        <v>0</v>
      </c>
      <c r="R91" s="224">
        <f>Q91*H91</f>
        <v>0</v>
      </c>
      <c r="S91" s="224">
        <v>0</v>
      </c>
      <c r="T91" s="225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6" t="s">
        <v>187</v>
      </c>
      <c r="AT91" s="226" t="s">
        <v>182</v>
      </c>
      <c r="AU91" s="226" t="s">
        <v>82</v>
      </c>
      <c r="AY91" s="19" t="s">
        <v>180</v>
      </c>
      <c r="BE91" s="227">
        <f>IF(N91="základní",J91,0)</f>
        <v>0</v>
      </c>
      <c r="BF91" s="227">
        <f>IF(N91="snížená",J91,0)</f>
        <v>0</v>
      </c>
      <c r="BG91" s="227">
        <f>IF(N91="zákl. přenesená",J91,0)</f>
        <v>0</v>
      </c>
      <c r="BH91" s="227">
        <f>IF(N91="sníž. přenesená",J91,0)</f>
        <v>0</v>
      </c>
      <c r="BI91" s="227">
        <f>IF(N91="nulová",J91,0)</f>
        <v>0</v>
      </c>
      <c r="BJ91" s="19" t="s">
        <v>80</v>
      </c>
      <c r="BK91" s="227">
        <f>ROUND(I91*H91,2)</f>
        <v>0</v>
      </c>
      <c r="BL91" s="19" t="s">
        <v>187</v>
      </c>
      <c r="BM91" s="226" t="s">
        <v>8839</v>
      </c>
    </row>
    <row r="92" s="2" customFormat="1">
      <c r="A92" s="40"/>
      <c r="B92" s="41"/>
      <c r="C92" s="42"/>
      <c r="D92" s="228" t="s">
        <v>189</v>
      </c>
      <c r="E92" s="42"/>
      <c r="F92" s="229" t="s">
        <v>345</v>
      </c>
      <c r="G92" s="42"/>
      <c r="H92" s="42"/>
      <c r="I92" s="230"/>
      <c r="J92" s="42"/>
      <c r="K92" s="42"/>
      <c r="L92" s="46"/>
      <c r="M92" s="231"/>
      <c r="N92" s="232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189</v>
      </c>
      <c r="AU92" s="19" t="s">
        <v>82</v>
      </c>
    </row>
    <row r="93" s="2" customFormat="1">
      <c r="A93" s="40"/>
      <c r="B93" s="41"/>
      <c r="C93" s="42"/>
      <c r="D93" s="233" t="s">
        <v>191</v>
      </c>
      <c r="E93" s="42"/>
      <c r="F93" s="234" t="s">
        <v>346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191</v>
      </c>
      <c r="AU93" s="19" t="s">
        <v>82</v>
      </c>
    </row>
    <row r="94" s="14" customFormat="1">
      <c r="A94" s="14"/>
      <c r="B94" s="246"/>
      <c r="C94" s="247"/>
      <c r="D94" s="228" t="s">
        <v>193</v>
      </c>
      <c r="E94" s="248" t="s">
        <v>19</v>
      </c>
      <c r="F94" s="249" t="s">
        <v>8840</v>
      </c>
      <c r="G94" s="247"/>
      <c r="H94" s="248" t="s">
        <v>19</v>
      </c>
      <c r="I94" s="250"/>
      <c r="J94" s="247"/>
      <c r="K94" s="247"/>
      <c r="L94" s="251"/>
      <c r="M94" s="252"/>
      <c r="N94" s="253"/>
      <c r="O94" s="253"/>
      <c r="P94" s="253"/>
      <c r="Q94" s="253"/>
      <c r="R94" s="253"/>
      <c r="S94" s="253"/>
      <c r="T94" s="25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55" t="s">
        <v>193</v>
      </c>
      <c r="AU94" s="255" t="s">
        <v>82</v>
      </c>
      <c r="AV94" s="14" t="s">
        <v>80</v>
      </c>
      <c r="AW94" s="14" t="s">
        <v>33</v>
      </c>
      <c r="AX94" s="14" t="s">
        <v>72</v>
      </c>
      <c r="AY94" s="255" t="s">
        <v>180</v>
      </c>
    </row>
    <row r="95" s="13" customFormat="1">
      <c r="A95" s="13"/>
      <c r="B95" s="235"/>
      <c r="C95" s="236"/>
      <c r="D95" s="228" t="s">
        <v>193</v>
      </c>
      <c r="E95" s="237" t="s">
        <v>19</v>
      </c>
      <c r="F95" s="238" t="s">
        <v>8841</v>
      </c>
      <c r="G95" s="236"/>
      <c r="H95" s="239">
        <v>19.658999999999999</v>
      </c>
      <c r="I95" s="240"/>
      <c r="J95" s="236"/>
      <c r="K95" s="236"/>
      <c r="L95" s="241"/>
      <c r="M95" s="242"/>
      <c r="N95" s="243"/>
      <c r="O95" s="243"/>
      <c r="P95" s="243"/>
      <c r="Q95" s="243"/>
      <c r="R95" s="243"/>
      <c r="S95" s="243"/>
      <c r="T95" s="24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45" t="s">
        <v>193</v>
      </c>
      <c r="AU95" s="245" t="s">
        <v>82</v>
      </c>
      <c r="AV95" s="13" t="s">
        <v>82</v>
      </c>
      <c r="AW95" s="13" t="s">
        <v>33</v>
      </c>
      <c r="AX95" s="13" t="s">
        <v>80</v>
      </c>
      <c r="AY95" s="245" t="s">
        <v>180</v>
      </c>
    </row>
    <row r="96" s="2" customFormat="1" ht="24.15" customHeight="1">
      <c r="A96" s="40"/>
      <c r="B96" s="41"/>
      <c r="C96" s="215" t="s">
        <v>82</v>
      </c>
      <c r="D96" s="215" t="s">
        <v>182</v>
      </c>
      <c r="E96" s="216" t="s">
        <v>355</v>
      </c>
      <c r="F96" s="217" t="s">
        <v>356</v>
      </c>
      <c r="G96" s="218" t="s">
        <v>250</v>
      </c>
      <c r="H96" s="219">
        <v>196.59</v>
      </c>
      <c r="I96" s="220"/>
      <c r="J96" s="221">
        <f>ROUND(I96*H96,2)</f>
        <v>0</v>
      </c>
      <c r="K96" s="217" t="s">
        <v>186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187</v>
      </c>
      <c r="AT96" s="226" t="s">
        <v>182</v>
      </c>
      <c r="AU96" s="226" t="s">
        <v>82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187</v>
      </c>
      <c r="BM96" s="226" t="s">
        <v>8842</v>
      </c>
    </row>
    <row r="97" s="2" customFormat="1">
      <c r="A97" s="40"/>
      <c r="B97" s="41"/>
      <c r="C97" s="42"/>
      <c r="D97" s="228" t="s">
        <v>189</v>
      </c>
      <c r="E97" s="42"/>
      <c r="F97" s="229" t="s">
        <v>358</v>
      </c>
      <c r="G97" s="42"/>
      <c r="H97" s="42"/>
      <c r="I97" s="230"/>
      <c r="J97" s="42"/>
      <c r="K97" s="42"/>
      <c r="L97" s="46"/>
      <c r="M97" s="231"/>
      <c r="N97" s="232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189</v>
      </c>
      <c r="AU97" s="19" t="s">
        <v>82</v>
      </c>
    </row>
    <row r="98" s="2" customFormat="1">
      <c r="A98" s="40"/>
      <c r="B98" s="41"/>
      <c r="C98" s="42"/>
      <c r="D98" s="233" t="s">
        <v>191</v>
      </c>
      <c r="E98" s="42"/>
      <c r="F98" s="234" t="s">
        <v>359</v>
      </c>
      <c r="G98" s="42"/>
      <c r="H98" s="42"/>
      <c r="I98" s="230"/>
      <c r="J98" s="42"/>
      <c r="K98" s="42"/>
      <c r="L98" s="46"/>
      <c r="M98" s="231"/>
      <c r="N98" s="232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191</v>
      </c>
      <c r="AU98" s="19" t="s">
        <v>82</v>
      </c>
    </row>
    <row r="99" s="13" customFormat="1">
      <c r="A99" s="13"/>
      <c r="B99" s="235"/>
      <c r="C99" s="236"/>
      <c r="D99" s="228" t="s">
        <v>193</v>
      </c>
      <c r="E99" s="237" t="s">
        <v>19</v>
      </c>
      <c r="F99" s="238" t="s">
        <v>8843</v>
      </c>
      <c r="G99" s="236"/>
      <c r="H99" s="239">
        <v>196.59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193</v>
      </c>
      <c r="AU99" s="245" t="s">
        <v>82</v>
      </c>
      <c r="AV99" s="13" t="s">
        <v>82</v>
      </c>
      <c r="AW99" s="13" t="s">
        <v>33</v>
      </c>
      <c r="AX99" s="13" t="s">
        <v>80</v>
      </c>
      <c r="AY99" s="245" t="s">
        <v>180</v>
      </c>
    </row>
    <row r="100" s="2" customFormat="1" ht="16.5" customHeight="1">
      <c r="A100" s="40"/>
      <c r="B100" s="41"/>
      <c r="C100" s="215" t="s">
        <v>100</v>
      </c>
      <c r="D100" s="215" t="s">
        <v>182</v>
      </c>
      <c r="E100" s="216" t="s">
        <v>843</v>
      </c>
      <c r="F100" s="217" t="s">
        <v>844</v>
      </c>
      <c r="G100" s="218" t="s">
        <v>250</v>
      </c>
      <c r="H100" s="219">
        <v>19.658999999999999</v>
      </c>
      <c r="I100" s="220"/>
      <c r="J100" s="221">
        <f>ROUND(I100*H100,2)</f>
        <v>0</v>
      </c>
      <c r="K100" s="217" t="s">
        <v>186</v>
      </c>
      <c r="L100" s="46"/>
      <c r="M100" s="222" t="s">
        <v>19</v>
      </c>
      <c r="N100" s="223" t="s">
        <v>43</v>
      </c>
      <c r="O100" s="86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6" t="s">
        <v>187</v>
      </c>
      <c r="AT100" s="226" t="s">
        <v>182</v>
      </c>
      <c r="AU100" s="226" t="s">
        <v>82</v>
      </c>
      <c r="AY100" s="19" t="s">
        <v>180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19" t="s">
        <v>80</v>
      </c>
      <c r="BK100" s="227">
        <f>ROUND(I100*H100,2)</f>
        <v>0</v>
      </c>
      <c r="BL100" s="19" t="s">
        <v>187</v>
      </c>
      <c r="BM100" s="226" t="s">
        <v>8844</v>
      </c>
    </row>
    <row r="101" s="2" customFormat="1">
      <c r="A101" s="40"/>
      <c r="B101" s="41"/>
      <c r="C101" s="42"/>
      <c r="D101" s="228" t="s">
        <v>189</v>
      </c>
      <c r="E101" s="42"/>
      <c r="F101" s="229" t="s">
        <v>846</v>
      </c>
      <c r="G101" s="42"/>
      <c r="H101" s="42"/>
      <c r="I101" s="230"/>
      <c r="J101" s="42"/>
      <c r="K101" s="42"/>
      <c r="L101" s="46"/>
      <c r="M101" s="231"/>
      <c r="N101" s="232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189</v>
      </c>
      <c r="AU101" s="19" t="s">
        <v>82</v>
      </c>
    </row>
    <row r="102" s="2" customFormat="1">
      <c r="A102" s="40"/>
      <c r="B102" s="41"/>
      <c r="C102" s="42"/>
      <c r="D102" s="233" t="s">
        <v>191</v>
      </c>
      <c r="E102" s="42"/>
      <c r="F102" s="234" t="s">
        <v>847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191</v>
      </c>
      <c r="AU102" s="19" t="s">
        <v>82</v>
      </c>
    </row>
    <row r="103" s="14" customFormat="1">
      <c r="A103" s="14"/>
      <c r="B103" s="246"/>
      <c r="C103" s="247"/>
      <c r="D103" s="228" t="s">
        <v>193</v>
      </c>
      <c r="E103" s="248" t="s">
        <v>19</v>
      </c>
      <c r="F103" s="249" t="s">
        <v>8845</v>
      </c>
      <c r="G103" s="247"/>
      <c r="H103" s="248" t="s">
        <v>19</v>
      </c>
      <c r="I103" s="250"/>
      <c r="J103" s="247"/>
      <c r="K103" s="247"/>
      <c r="L103" s="251"/>
      <c r="M103" s="252"/>
      <c r="N103" s="253"/>
      <c r="O103" s="253"/>
      <c r="P103" s="253"/>
      <c r="Q103" s="253"/>
      <c r="R103" s="253"/>
      <c r="S103" s="253"/>
      <c r="T103" s="25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5" t="s">
        <v>193</v>
      </c>
      <c r="AU103" s="255" t="s">
        <v>82</v>
      </c>
      <c r="AV103" s="14" t="s">
        <v>80</v>
      </c>
      <c r="AW103" s="14" t="s">
        <v>33</v>
      </c>
      <c r="AX103" s="14" t="s">
        <v>72</v>
      </c>
      <c r="AY103" s="255" t="s">
        <v>180</v>
      </c>
    </row>
    <row r="104" s="13" customFormat="1">
      <c r="A104" s="13"/>
      <c r="B104" s="235"/>
      <c r="C104" s="236"/>
      <c r="D104" s="228" t="s">
        <v>193</v>
      </c>
      <c r="E104" s="237" t="s">
        <v>19</v>
      </c>
      <c r="F104" s="238" t="s">
        <v>8846</v>
      </c>
      <c r="G104" s="236"/>
      <c r="H104" s="239">
        <v>16.440000000000001</v>
      </c>
      <c r="I104" s="240"/>
      <c r="J104" s="236"/>
      <c r="K104" s="236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193</v>
      </c>
      <c r="AU104" s="245" t="s">
        <v>82</v>
      </c>
      <c r="AV104" s="13" t="s">
        <v>82</v>
      </c>
      <c r="AW104" s="13" t="s">
        <v>33</v>
      </c>
      <c r="AX104" s="13" t="s">
        <v>72</v>
      </c>
      <c r="AY104" s="245" t="s">
        <v>180</v>
      </c>
    </row>
    <row r="105" s="13" customFormat="1">
      <c r="A105" s="13"/>
      <c r="B105" s="235"/>
      <c r="C105" s="236"/>
      <c r="D105" s="228" t="s">
        <v>193</v>
      </c>
      <c r="E105" s="237" t="s">
        <v>19</v>
      </c>
      <c r="F105" s="238" t="s">
        <v>8847</v>
      </c>
      <c r="G105" s="236"/>
      <c r="H105" s="239">
        <v>3.2189999999999999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193</v>
      </c>
      <c r="AU105" s="245" t="s">
        <v>82</v>
      </c>
      <c r="AV105" s="13" t="s">
        <v>82</v>
      </c>
      <c r="AW105" s="13" t="s">
        <v>33</v>
      </c>
      <c r="AX105" s="13" t="s">
        <v>72</v>
      </c>
      <c r="AY105" s="245" t="s">
        <v>180</v>
      </c>
    </row>
    <row r="106" s="15" customFormat="1">
      <c r="A106" s="15"/>
      <c r="B106" s="256"/>
      <c r="C106" s="257"/>
      <c r="D106" s="228" t="s">
        <v>193</v>
      </c>
      <c r="E106" s="258" t="s">
        <v>19</v>
      </c>
      <c r="F106" s="259" t="s">
        <v>353</v>
      </c>
      <c r="G106" s="257"/>
      <c r="H106" s="260">
        <v>19.659000000000002</v>
      </c>
      <c r="I106" s="261"/>
      <c r="J106" s="257"/>
      <c r="K106" s="257"/>
      <c r="L106" s="262"/>
      <c r="M106" s="263"/>
      <c r="N106" s="264"/>
      <c r="O106" s="264"/>
      <c r="P106" s="264"/>
      <c r="Q106" s="264"/>
      <c r="R106" s="264"/>
      <c r="S106" s="264"/>
      <c r="T106" s="26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6" t="s">
        <v>193</v>
      </c>
      <c r="AU106" s="266" t="s">
        <v>82</v>
      </c>
      <c r="AV106" s="15" t="s">
        <v>187</v>
      </c>
      <c r="AW106" s="15" t="s">
        <v>33</v>
      </c>
      <c r="AX106" s="15" t="s">
        <v>80</v>
      </c>
      <c r="AY106" s="266" t="s">
        <v>180</v>
      </c>
    </row>
    <row r="107" s="2" customFormat="1" ht="16.5" customHeight="1">
      <c r="A107" s="40"/>
      <c r="B107" s="41"/>
      <c r="C107" s="215" t="s">
        <v>187</v>
      </c>
      <c r="D107" s="215" t="s">
        <v>182</v>
      </c>
      <c r="E107" s="216" t="s">
        <v>8848</v>
      </c>
      <c r="F107" s="217" t="s">
        <v>8849</v>
      </c>
      <c r="G107" s="218" t="s">
        <v>3685</v>
      </c>
      <c r="H107" s="219">
        <v>2</v>
      </c>
      <c r="I107" s="220"/>
      <c r="J107" s="221">
        <f>ROUND(I107*H107,2)</f>
        <v>0</v>
      </c>
      <c r="K107" s="217" t="s">
        <v>19</v>
      </c>
      <c r="L107" s="46"/>
      <c r="M107" s="222" t="s">
        <v>19</v>
      </c>
      <c r="N107" s="223" t="s">
        <v>43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187</v>
      </c>
      <c r="AT107" s="226" t="s">
        <v>182</v>
      </c>
      <c r="AU107" s="226" t="s">
        <v>82</v>
      </c>
      <c r="AY107" s="19" t="s">
        <v>180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187</v>
      </c>
      <c r="BM107" s="226" t="s">
        <v>8850</v>
      </c>
    </row>
    <row r="108" s="2" customFormat="1">
      <c r="A108" s="40"/>
      <c r="B108" s="41"/>
      <c r="C108" s="42"/>
      <c r="D108" s="228" t="s">
        <v>189</v>
      </c>
      <c r="E108" s="42"/>
      <c r="F108" s="229" t="s">
        <v>8849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189</v>
      </c>
      <c r="AU108" s="19" t="s">
        <v>82</v>
      </c>
    </row>
    <row r="109" s="2" customFormat="1" ht="16.5" customHeight="1">
      <c r="A109" s="40"/>
      <c r="B109" s="41"/>
      <c r="C109" s="215" t="s">
        <v>211</v>
      </c>
      <c r="D109" s="215" t="s">
        <v>182</v>
      </c>
      <c r="E109" s="216" t="s">
        <v>8851</v>
      </c>
      <c r="F109" s="217" t="s">
        <v>8852</v>
      </c>
      <c r="G109" s="218" t="s">
        <v>387</v>
      </c>
      <c r="H109" s="219">
        <v>57</v>
      </c>
      <c r="I109" s="220"/>
      <c r="J109" s="221">
        <f>ROUND(I109*H109,2)</f>
        <v>0</v>
      </c>
      <c r="K109" s="217" t="s">
        <v>19</v>
      </c>
      <c r="L109" s="46"/>
      <c r="M109" s="222" t="s">
        <v>19</v>
      </c>
      <c r="N109" s="223" t="s">
        <v>43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187</v>
      </c>
      <c r="AT109" s="226" t="s">
        <v>182</v>
      </c>
      <c r="AU109" s="226" t="s">
        <v>82</v>
      </c>
      <c r="AY109" s="19" t="s">
        <v>180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187</v>
      </c>
      <c r="BM109" s="226" t="s">
        <v>8853</v>
      </c>
    </row>
    <row r="110" s="2" customFormat="1">
      <c r="A110" s="40"/>
      <c r="B110" s="41"/>
      <c r="C110" s="42"/>
      <c r="D110" s="228" t="s">
        <v>189</v>
      </c>
      <c r="E110" s="42"/>
      <c r="F110" s="229" t="s">
        <v>8852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189</v>
      </c>
      <c r="AU110" s="19" t="s">
        <v>82</v>
      </c>
    </row>
    <row r="111" s="2" customFormat="1" ht="16.5" customHeight="1">
      <c r="A111" s="40"/>
      <c r="B111" s="41"/>
      <c r="C111" s="215" t="s">
        <v>217</v>
      </c>
      <c r="D111" s="215" t="s">
        <v>182</v>
      </c>
      <c r="E111" s="216" t="s">
        <v>8854</v>
      </c>
      <c r="F111" s="217" t="s">
        <v>8855</v>
      </c>
      <c r="G111" s="218" t="s">
        <v>185</v>
      </c>
      <c r="H111" s="219">
        <v>27.170000000000002</v>
      </c>
      <c r="I111" s="220"/>
      <c r="J111" s="221">
        <f>ROUND(I111*H111,2)</f>
        <v>0</v>
      </c>
      <c r="K111" s="217" t="s">
        <v>19</v>
      </c>
      <c r="L111" s="46"/>
      <c r="M111" s="222" t="s">
        <v>19</v>
      </c>
      <c r="N111" s="223" t="s">
        <v>43</v>
      </c>
      <c r="O111" s="86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6" t="s">
        <v>187</v>
      </c>
      <c r="AT111" s="226" t="s">
        <v>182</v>
      </c>
      <c r="AU111" s="226" t="s">
        <v>82</v>
      </c>
      <c r="AY111" s="19" t="s">
        <v>180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19" t="s">
        <v>80</v>
      </c>
      <c r="BK111" s="227">
        <f>ROUND(I111*H111,2)</f>
        <v>0</v>
      </c>
      <c r="BL111" s="19" t="s">
        <v>187</v>
      </c>
      <c r="BM111" s="226" t="s">
        <v>8856</v>
      </c>
    </row>
    <row r="112" s="2" customFormat="1">
      <c r="A112" s="40"/>
      <c r="B112" s="41"/>
      <c r="C112" s="42"/>
      <c r="D112" s="228" t="s">
        <v>189</v>
      </c>
      <c r="E112" s="42"/>
      <c r="F112" s="229" t="s">
        <v>8855</v>
      </c>
      <c r="G112" s="42"/>
      <c r="H112" s="42"/>
      <c r="I112" s="230"/>
      <c r="J112" s="42"/>
      <c r="K112" s="42"/>
      <c r="L112" s="46"/>
      <c r="M112" s="231"/>
      <c r="N112" s="232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189</v>
      </c>
      <c r="AU112" s="19" t="s">
        <v>82</v>
      </c>
    </row>
    <row r="113" s="2" customFormat="1" ht="24.15" customHeight="1">
      <c r="A113" s="40"/>
      <c r="B113" s="41"/>
      <c r="C113" s="215" t="s">
        <v>224</v>
      </c>
      <c r="D113" s="215" t="s">
        <v>182</v>
      </c>
      <c r="E113" s="216" t="s">
        <v>8857</v>
      </c>
      <c r="F113" s="217" t="s">
        <v>8858</v>
      </c>
      <c r="G113" s="218" t="s">
        <v>185</v>
      </c>
      <c r="H113" s="219">
        <v>27.170000000000002</v>
      </c>
      <c r="I113" s="220"/>
      <c r="J113" s="221">
        <f>ROUND(I113*H113,2)</f>
        <v>0</v>
      </c>
      <c r="K113" s="217" t="s">
        <v>186</v>
      </c>
      <c r="L113" s="46"/>
      <c r="M113" s="222" t="s">
        <v>19</v>
      </c>
      <c r="N113" s="223" t="s">
        <v>43</v>
      </c>
      <c r="O113" s="86"/>
      <c r="P113" s="224">
        <f>O113*H113</f>
        <v>0</v>
      </c>
      <c r="Q113" s="224">
        <v>0</v>
      </c>
      <c r="R113" s="224">
        <f>Q113*H113</f>
        <v>0</v>
      </c>
      <c r="S113" s="224">
        <v>0</v>
      </c>
      <c r="T113" s="225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6" t="s">
        <v>187</v>
      </c>
      <c r="AT113" s="226" t="s">
        <v>182</v>
      </c>
      <c r="AU113" s="226" t="s">
        <v>82</v>
      </c>
      <c r="AY113" s="19" t="s">
        <v>180</v>
      </c>
      <c r="BE113" s="227">
        <f>IF(N113="základní",J113,0)</f>
        <v>0</v>
      </c>
      <c r="BF113" s="227">
        <f>IF(N113="snížená",J113,0)</f>
        <v>0</v>
      </c>
      <c r="BG113" s="227">
        <f>IF(N113="zákl. přenesená",J113,0)</f>
        <v>0</v>
      </c>
      <c r="BH113" s="227">
        <f>IF(N113="sníž. přenesená",J113,0)</f>
        <v>0</v>
      </c>
      <c r="BI113" s="227">
        <f>IF(N113="nulová",J113,0)</f>
        <v>0</v>
      </c>
      <c r="BJ113" s="19" t="s">
        <v>80</v>
      </c>
      <c r="BK113" s="227">
        <f>ROUND(I113*H113,2)</f>
        <v>0</v>
      </c>
      <c r="BL113" s="19" t="s">
        <v>187</v>
      </c>
      <c r="BM113" s="226" t="s">
        <v>8859</v>
      </c>
    </row>
    <row r="114" s="2" customFormat="1">
      <c r="A114" s="40"/>
      <c r="B114" s="41"/>
      <c r="C114" s="42"/>
      <c r="D114" s="228" t="s">
        <v>189</v>
      </c>
      <c r="E114" s="42"/>
      <c r="F114" s="229" t="s">
        <v>8860</v>
      </c>
      <c r="G114" s="42"/>
      <c r="H114" s="42"/>
      <c r="I114" s="230"/>
      <c r="J114" s="42"/>
      <c r="K114" s="42"/>
      <c r="L114" s="46"/>
      <c r="M114" s="231"/>
      <c r="N114" s="232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189</v>
      </c>
      <c r="AU114" s="19" t="s">
        <v>82</v>
      </c>
    </row>
    <row r="115" s="2" customFormat="1">
      <c r="A115" s="40"/>
      <c r="B115" s="41"/>
      <c r="C115" s="42"/>
      <c r="D115" s="233" t="s">
        <v>191</v>
      </c>
      <c r="E115" s="42"/>
      <c r="F115" s="234" t="s">
        <v>8861</v>
      </c>
      <c r="G115" s="42"/>
      <c r="H115" s="42"/>
      <c r="I115" s="230"/>
      <c r="J115" s="42"/>
      <c r="K115" s="42"/>
      <c r="L115" s="46"/>
      <c r="M115" s="231"/>
      <c r="N115" s="232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191</v>
      </c>
      <c r="AU115" s="19" t="s">
        <v>82</v>
      </c>
    </row>
    <row r="116" s="2" customFormat="1" ht="16.5" customHeight="1">
      <c r="A116" s="40"/>
      <c r="B116" s="41"/>
      <c r="C116" s="215" t="s">
        <v>232</v>
      </c>
      <c r="D116" s="215" t="s">
        <v>182</v>
      </c>
      <c r="E116" s="216" t="s">
        <v>8862</v>
      </c>
      <c r="F116" s="217" t="s">
        <v>8863</v>
      </c>
      <c r="G116" s="218" t="s">
        <v>185</v>
      </c>
      <c r="H116" s="219">
        <v>10.369999999999999</v>
      </c>
      <c r="I116" s="220"/>
      <c r="J116" s="221">
        <f>ROUND(I116*H116,2)</f>
        <v>0</v>
      </c>
      <c r="K116" s="217" t="s">
        <v>186</v>
      </c>
      <c r="L116" s="46"/>
      <c r="M116" s="222" t="s">
        <v>19</v>
      </c>
      <c r="N116" s="223" t="s">
        <v>43</v>
      </c>
      <c r="O116" s="86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6" t="s">
        <v>187</v>
      </c>
      <c r="AT116" s="226" t="s">
        <v>182</v>
      </c>
      <c r="AU116" s="226" t="s">
        <v>82</v>
      </c>
      <c r="AY116" s="19" t="s">
        <v>180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19" t="s">
        <v>80</v>
      </c>
      <c r="BK116" s="227">
        <f>ROUND(I116*H116,2)</f>
        <v>0</v>
      </c>
      <c r="BL116" s="19" t="s">
        <v>187</v>
      </c>
      <c r="BM116" s="226" t="s">
        <v>8864</v>
      </c>
    </row>
    <row r="117" s="2" customFormat="1">
      <c r="A117" s="40"/>
      <c r="B117" s="41"/>
      <c r="C117" s="42"/>
      <c r="D117" s="228" t="s">
        <v>189</v>
      </c>
      <c r="E117" s="42"/>
      <c r="F117" s="229" t="s">
        <v>8865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189</v>
      </c>
      <c r="AU117" s="19" t="s">
        <v>82</v>
      </c>
    </row>
    <row r="118" s="2" customFormat="1">
      <c r="A118" s="40"/>
      <c r="B118" s="41"/>
      <c r="C118" s="42"/>
      <c r="D118" s="233" t="s">
        <v>191</v>
      </c>
      <c r="E118" s="42"/>
      <c r="F118" s="234" t="s">
        <v>8866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191</v>
      </c>
      <c r="AU118" s="19" t="s">
        <v>82</v>
      </c>
    </row>
    <row r="119" s="14" customFormat="1">
      <c r="A119" s="14"/>
      <c r="B119" s="246"/>
      <c r="C119" s="247"/>
      <c r="D119" s="228" t="s">
        <v>193</v>
      </c>
      <c r="E119" s="248" t="s">
        <v>19</v>
      </c>
      <c r="F119" s="249" t="s">
        <v>8867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193</v>
      </c>
      <c r="AU119" s="255" t="s">
        <v>82</v>
      </c>
      <c r="AV119" s="14" t="s">
        <v>80</v>
      </c>
      <c r="AW119" s="14" t="s">
        <v>33</v>
      </c>
      <c r="AX119" s="14" t="s">
        <v>72</v>
      </c>
      <c r="AY119" s="255" t="s">
        <v>180</v>
      </c>
    </row>
    <row r="120" s="13" customFormat="1">
      <c r="A120" s="13"/>
      <c r="B120" s="235"/>
      <c r="C120" s="236"/>
      <c r="D120" s="228" t="s">
        <v>193</v>
      </c>
      <c r="E120" s="237" t="s">
        <v>19</v>
      </c>
      <c r="F120" s="238" t="s">
        <v>8868</v>
      </c>
      <c r="G120" s="236"/>
      <c r="H120" s="239">
        <v>10.369999999999999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193</v>
      </c>
      <c r="AU120" s="245" t="s">
        <v>82</v>
      </c>
      <c r="AV120" s="13" t="s">
        <v>82</v>
      </c>
      <c r="AW120" s="13" t="s">
        <v>33</v>
      </c>
      <c r="AX120" s="13" t="s">
        <v>80</v>
      </c>
      <c r="AY120" s="245" t="s">
        <v>180</v>
      </c>
    </row>
    <row r="121" s="2" customFormat="1" ht="16.5" customHeight="1">
      <c r="A121" s="40"/>
      <c r="B121" s="41"/>
      <c r="C121" s="215" t="s">
        <v>240</v>
      </c>
      <c r="D121" s="215" t="s">
        <v>182</v>
      </c>
      <c r="E121" s="216" t="s">
        <v>8869</v>
      </c>
      <c r="F121" s="217" t="s">
        <v>8870</v>
      </c>
      <c r="G121" s="218" t="s">
        <v>185</v>
      </c>
      <c r="H121" s="219">
        <v>16.440000000000001</v>
      </c>
      <c r="I121" s="220"/>
      <c r="J121" s="221">
        <f>ROUND(I121*H121,2)</f>
        <v>0</v>
      </c>
      <c r="K121" s="217" t="s">
        <v>186</v>
      </c>
      <c r="L121" s="46"/>
      <c r="M121" s="222" t="s">
        <v>19</v>
      </c>
      <c r="N121" s="223" t="s">
        <v>43</v>
      </c>
      <c r="O121" s="86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6" t="s">
        <v>187</v>
      </c>
      <c r="AT121" s="226" t="s">
        <v>182</v>
      </c>
      <c r="AU121" s="226" t="s">
        <v>82</v>
      </c>
      <c r="AY121" s="19" t="s">
        <v>180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19" t="s">
        <v>80</v>
      </c>
      <c r="BK121" s="227">
        <f>ROUND(I121*H121,2)</f>
        <v>0</v>
      </c>
      <c r="BL121" s="19" t="s">
        <v>187</v>
      </c>
      <c r="BM121" s="226" t="s">
        <v>8871</v>
      </c>
    </row>
    <row r="122" s="2" customFormat="1">
      <c r="A122" s="40"/>
      <c r="B122" s="41"/>
      <c r="C122" s="42"/>
      <c r="D122" s="228" t="s">
        <v>189</v>
      </c>
      <c r="E122" s="42"/>
      <c r="F122" s="229" t="s">
        <v>8872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189</v>
      </c>
      <c r="AU122" s="19" t="s">
        <v>82</v>
      </c>
    </row>
    <row r="123" s="2" customFormat="1">
      <c r="A123" s="40"/>
      <c r="B123" s="41"/>
      <c r="C123" s="42"/>
      <c r="D123" s="233" t="s">
        <v>191</v>
      </c>
      <c r="E123" s="42"/>
      <c r="F123" s="234" t="s">
        <v>8873</v>
      </c>
      <c r="G123" s="42"/>
      <c r="H123" s="42"/>
      <c r="I123" s="230"/>
      <c r="J123" s="42"/>
      <c r="K123" s="42"/>
      <c r="L123" s="46"/>
      <c r="M123" s="231"/>
      <c r="N123" s="232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191</v>
      </c>
      <c r="AU123" s="19" t="s">
        <v>82</v>
      </c>
    </row>
    <row r="124" s="14" customFormat="1">
      <c r="A124" s="14"/>
      <c r="B124" s="246"/>
      <c r="C124" s="247"/>
      <c r="D124" s="228" t="s">
        <v>193</v>
      </c>
      <c r="E124" s="248" t="s">
        <v>19</v>
      </c>
      <c r="F124" s="249" t="s">
        <v>8874</v>
      </c>
      <c r="G124" s="247"/>
      <c r="H124" s="248" t="s">
        <v>19</v>
      </c>
      <c r="I124" s="250"/>
      <c r="J124" s="247"/>
      <c r="K124" s="247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193</v>
      </c>
      <c r="AU124" s="255" t="s">
        <v>82</v>
      </c>
      <c r="AV124" s="14" t="s">
        <v>80</v>
      </c>
      <c r="AW124" s="14" t="s">
        <v>33</v>
      </c>
      <c r="AX124" s="14" t="s">
        <v>72</v>
      </c>
      <c r="AY124" s="255" t="s">
        <v>180</v>
      </c>
    </row>
    <row r="125" s="14" customFormat="1">
      <c r="A125" s="14"/>
      <c r="B125" s="246"/>
      <c r="C125" s="247"/>
      <c r="D125" s="228" t="s">
        <v>193</v>
      </c>
      <c r="E125" s="248" t="s">
        <v>19</v>
      </c>
      <c r="F125" s="249" t="s">
        <v>8875</v>
      </c>
      <c r="G125" s="247"/>
      <c r="H125" s="248" t="s">
        <v>19</v>
      </c>
      <c r="I125" s="250"/>
      <c r="J125" s="247"/>
      <c r="K125" s="247"/>
      <c r="L125" s="251"/>
      <c r="M125" s="252"/>
      <c r="N125" s="253"/>
      <c r="O125" s="253"/>
      <c r="P125" s="253"/>
      <c r="Q125" s="253"/>
      <c r="R125" s="253"/>
      <c r="S125" s="253"/>
      <c r="T125" s="25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5" t="s">
        <v>193</v>
      </c>
      <c r="AU125" s="255" t="s">
        <v>82</v>
      </c>
      <c r="AV125" s="14" t="s">
        <v>80</v>
      </c>
      <c r="AW125" s="14" t="s">
        <v>33</v>
      </c>
      <c r="AX125" s="14" t="s">
        <v>72</v>
      </c>
      <c r="AY125" s="255" t="s">
        <v>180</v>
      </c>
    </row>
    <row r="126" s="13" customFormat="1">
      <c r="A126" s="13"/>
      <c r="B126" s="235"/>
      <c r="C126" s="236"/>
      <c r="D126" s="228" t="s">
        <v>193</v>
      </c>
      <c r="E126" s="237" t="s">
        <v>19</v>
      </c>
      <c r="F126" s="238" t="s">
        <v>8876</v>
      </c>
      <c r="G126" s="236"/>
      <c r="H126" s="239">
        <v>16.440000000000001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5" t="s">
        <v>193</v>
      </c>
      <c r="AU126" s="245" t="s">
        <v>82</v>
      </c>
      <c r="AV126" s="13" t="s">
        <v>82</v>
      </c>
      <c r="AW126" s="13" t="s">
        <v>33</v>
      </c>
      <c r="AX126" s="13" t="s">
        <v>80</v>
      </c>
      <c r="AY126" s="245" t="s">
        <v>180</v>
      </c>
    </row>
    <row r="127" s="2" customFormat="1" ht="24.15" customHeight="1">
      <c r="A127" s="40"/>
      <c r="B127" s="41"/>
      <c r="C127" s="215" t="s">
        <v>247</v>
      </c>
      <c r="D127" s="215" t="s">
        <v>182</v>
      </c>
      <c r="E127" s="216" t="s">
        <v>8877</v>
      </c>
      <c r="F127" s="217" t="s">
        <v>8878</v>
      </c>
      <c r="G127" s="218" t="s">
        <v>197</v>
      </c>
      <c r="H127" s="219">
        <v>57</v>
      </c>
      <c r="I127" s="220"/>
      <c r="J127" s="221">
        <f>ROUND(I127*H127,2)</f>
        <v>0</v>
      </c>
      <c r="K127" s="217" t="s">
        <v>186</v>
      </c>
      <c r="L127" s="46"/>
      <c r="M127" s="222" t="s">
        <v>19</v>
      </c>
      <c r="N127" s="223" t="s">
        <v>43</v>
      </c>
      <c r="O127" s="86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6" t="s">
        <v>187</v>
      </c>
      <c r="AT127" s="226" t="s">
        <v>182</v>
      </c>
      <c r="AU127" s="226" t="s">
        <v>82</v>
      </c>
      <c r="AY127" s="19" t="s">
        <v>180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19" t="s">
        <v>80</v>
      </c>
      <c r="BK127" s="227">
        <f>ROUND(I127*H127,2)</f>
        <v>0</v>
      </c>
      <c r="BL127" s="19" t="s">
        <v>187</v>
      </c>
      <c r="BM127" s="226" t="s">
        <v>8879</v>
      </c>
    </row>
    <row r="128" s="2" customFormat="1">
      <c r="A128" s="40"/>
      <c r="B128" s="41"/>
      <c r="C128" s="42"/>
      <c r="D128" s="228" t="s">
        <v>189</v>
      </c>
      <c r="E128" s="42"/>
      <c r="F128" s="229" t="s">
        <v>8880</v>
      </c>
      <c r="G128" s="42"/>
      <c r="H128" s="42"/>
      <c r="I128" s="230"/>
      <c r="J128" s="42"/>
      <c r="K128" s="42"/>
      <c r="L128" s="46"/>
      <c r="M128" s="231"/>
      <c r="N128" s="232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189</v>
      </c>
      <c r="AU128" s="19" t="s">
        <v>82</v>
      </c>
    </row>
    <row r="129" s="2" customFormat="1">
      <c r="A129" s="40"/>
      <c r="B129" s="41"/>
      <c r="C129" s="42"/>
      <c r="D129" s="233" t="s">
        <v>191</v>
      </c>
      <c r="E129" s="42"/>
      <c r="F129" s="234" t="s">
        <v>8881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191</v>
      </c>
      <c r="AU129" s="19" t="s">
        <v>82</v>
      </c>
    </row>
    <row r="130" s="2" customFormat="1" ht="16.5" customHeight="1">
      <c r="A130" s="40"/>
      <c r="B130" s="41"/>
      <c r="C130" s="282" t="s">
        <v>257</v>
      </c>
      <c r="D130" s="282" t="s">
        <v>754</v>
      </c>
      <c r="E130" s="283" t="s">
        <v>8882</v>
      </c>
      <c r="F130" s="284" t="s">
        <v>8883</v>
      </c>
      <c r="G130" s="285" t="s">
        <v>250</v>
      </c>
      <c r="H130" s="286">
        <v>3.5630000000000002</v>
      </c>
      <c r="I130" s="287"/>
      <c r="J130" s="288">
        <f>ROUND(I130*H130,2)</f>
        <v>0</v>
      </c>
      <c r="K130" s="284" t="s">
        <v>186</v>
      </c>
      <c r="L130" s="289"/>
      <c r="M130" s="290" t="s">
        <v>19</v>
      </c>
      <c r="N130" s="291" t="s">
        <v>43</v>
      </c>
      <c r="O130" s="86"/>
      <c r="P130" s="224">
        <f>O130*H130</f>
        <v>0</v>
      </c>
      <c r="Q130" s="224">
        <v>0.20999999999999999</v>
      </c>
      <c r="R130" s="224">
        <f>Q130*H130</f>
        <v>0.74823000000000006</v>
      </c>
      <c r="S130" s="224">
        <v>0</v>
      </c>
      <c r="T130" s="225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6" t="s">
        <v>232</v>
      </c>
      <c r="AT130" s="226" t="s">
        <v>754</v>
      </c>
      <c r="AU130" s="226" t="s">
        <v>82</v>
      </c>
      <c r="AY130" s="19" t="s">
        <v>180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19" t="s">
        <v>80</v>
      </c>
      <c r="BK130" s="227">
        <f>ROUND(I130*H130,2)</f>
        <v>0</v>
      </c>
      <c r="BL130" s="19" t="s">
        <v>187</v>
      </c>
      <c r="BM130" s="226" t="s">
        <v>8884</v>
      </c>
    </row>
    <row r="131" s="2" customFormat="1">
      <c r="A131" s="40"/>
      <c r="B131" s="41"/>
      <c r="C131" s="42"/>
      <c r="D131" s="228" t="s">
        <v>189</v>
      </c>
      <c r="E131" s="42"/>
      <c r="F131" s="229" t="s">
        <v>8883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189</v>
      </c>
      <c r="AU131" s="19" t="s">
        <v>82</v>
      </c>
    </row>
    <row r="132" s="13" customFormat="1">
      <c r="A132" s="13"/>
      <c r="B132" s="235"/>
      <c r="C132" s="236"/>
      <c r="D132" s="228" t="s">
        <v>193</v>
      </c>
      <c r="E132" s="236"/>
      <c r="F132" s="238" t="s">
        <v>8885</v>
      </c>
      <c r="G132" s="236"/>
      <c r="H132" s="239">
        <v>3.5630000000000002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193</v>
      </c>
      <c r="AU132" s="245" t="s">
        <v>82</v>
      </c>
      <c r="AV132" s="13" t="s">
        <v>82</v>
      </c>
      <c r="AW132" s="13" t="s">
        <v>4</v>
      </c>
      <c r="AX132" s="13" t="s">
        <v>80</v>
      </c>
      <c r="AY132" s="245" t="s">
        <v>180</v>
      </c>
    </row>
    <row r="133" s="2" customFormat="1" ht="21.75" customHeight="1">
      <c r="A133" s="40"/>
      <c r="B133" s="41"/>
      <c r="C133" s="215" t="s">
        <v>263</v>
      </c>
      <c r="D133" s="215" t="s">
        <v>182</v>
      </c>
      <c r="E133" s="216" t="s">
        <v>8886</v>
      </c>
      <c r="F133" s="217" t="s">
        <v>8887</v>
      </c>
      <c r="G133" s="218" t="s">
        <v>197</v>
      </c>
      <c r="H133" s="219">
        <v>2</v>
      </c>
      <c r="I133" s="220"/>
      <c r="J133" s="221">
        <f>ROUND(I133*H133,2)</f>
        <v>0</v>
      </c>
      <c r="K133" s="217" t="s">
        <v>186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187</v>
      </c>
      <c r="AT133" s="226" t="s">
        <v>182</v>
      </c>
      <c r="AU133" s="226" t="s">
        <v>82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187</v>
      </c>
      <c r="BM133" s="226" t="s">
        <v>8888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8889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82</v>
      </c>
    </row>
    <row r="135" s="2" customFormat="1">
      <c r="A135" s="40"/>
      <c r="B135" s="41"/>
      <c r="C135" s="42"/>
      <c r="D135" s="233" t="s">
        <v>191</v>
      </c>
      <c r="E135" s="42"/>
      <c r="F135" s="234" t="s">
        <v>8890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191</v>
      </c>
      <c r="AU135" s="19" t="s">
        <v>82</v>
      </c>
    </row>
    <row r="136" s="2" customFormat="1" ht="16.5" customHeight="1">
      <c r="A136" s="40"/>
      <c r="B136" s="41"/>
      <c r="C136" s="282" t="s">
        <v>269</v>
      </c>
      <c r="D136" s="282" t="s">
        <v>754</v>
      </c>
      <c r="E136" s="283" t="s">
        <v>8891</v>
      </c>
      <c r="F136" s="284" t="s">
        <v>8892</v>
      </c>
      <c r="G136" s="285" t="s">
        <v>250</v>
      </c>
      <c r="H136" s="286">
        <v>1</v>
      </c>
      <c r="I136" s="287"/>
      <c r="J136" s="288">
        <f>ROUND(I136*H136,2)</f>
        <v>0</v>
      </c>
      <c r="K136" s="284" t="s">
        <v>186</v>
      </c>
      <c r="L136" s="289"/>
      <c r="M136" s="290" t="s">
        <v>19</v>
      </c>
      <c r="N136" s="291" t="s">
        <v>43</v>
      </c>
      <c r="O136" s="86"/>
      <c r="P136" s="224">
        <f>O136*H136</f>
        <v>0</v>
      </c>
      <c r="Q136" s="224">
        <v>0.22</v>
      </c>
      <c r="R136" s="224">
        <f>Q136*H136</f>
        <v>0.22</v>
      </c>
      <c r="S136" s="224">
        <v>0</v>
      </c>
      <c r="T136" s="225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6" t="s">
        <v>232</v>
      </c>
      <c r="AT136" s="226" t="s">
        <v>754</v>
      </c>
      <c r="AU136" s="226" t="s">
        <v>82</v>
      </c>
      <c r="AY136" s="19" t="s">
        <v>180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19" t="s">
        <v>80</v>
      </c>
      <c r="BK136" s="227">
        <f>ROUND(I136*H136,2)</f>
        <v>0</v>
      </c>
      <c r="BL136" s="19" t="s">
        <v>187</v>
      </c>
      <c r="BM136" s="226" t="s">
        <v>8893</v>
      </c>
    </row>
    <row r="137" s="2" customFormat="1">
      <c r="A137" s="40"/>
      <c r="B137" s="41"/>
      <c r="C137" s="42"/>
      <c r="D137" s="228" t="s">
        <v>189</v>
      </c>
      <c r="E137" s="42"/>
      <c r="F137" s="229" t="s">
        <v>8892</v>
      </c>
      <c r="G137" s="42"/>
      <c r="H137" s="42"/>
      <c r="I137" s="230"/>
      <c r="J137" s="42"/>
      <c r="K137" s="42"/>
      <c r="L137" s="46"/>
      <c r="M137" s="231"/>
      <c r="N137" s="232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189</v>
      </c>
      <c r="AU137" s="19" t="s">
        <v>82</v>
      </c>
    </row>
    <row r="138" s="13" customFormat="1">
      <c r="A138" s="13"/>
      <c r="B138" s="235"/>
      <c r="C138" s="236"/>
      <c r="D138" s="228" t="s">
        <v>193</v>
      </c>
      <c r="E138" s="236"/>
      <c r="F138" s="238" t="s">
        <v>8894</v>
      </c>
      <c r="G138" s="236"/>
      <c r="H138" s="239">
        <v>1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193</v>
      </c>
      <c r="AU138" s="245" t="s">
        <v>82</v>
      </c>
      <c r="AV138" s="13" t="s">
        <v>82</v>
      </c>
      <c r="AW138" s="13" t="s">
        <v>4</v>
      </c>
      <c r="AX138" s="13" t="s">
        <v>80</v>
      </c>
      <c r="AY138" s="245" t="s">
        <v>180</v>
      </c>
    </row>
    <row r="139" s="2" customFormat="1" ht="16.5" customHeight="1">
      <c r="A139" s="40"/>
      <c r="B139" s="41"/>
      <c r="C139" s="215" t="s">
        <v>275</v>
      </c>
      <c r="D139" s="215" t="s">
        <v>182</v>
      </c>
      <c r="E139" s="216" t="s">
        <v>8895</v>
      </c>
      <c r="F139" s="217" t="s">
        <v>8896</v>
      </c>
      <c r="G139" s="218" t="s">
        <v>197</v>
      </c>
      <c r="H139" s="219">
        <v>120</v>
      </c>
      <c r="I139" s="220"/>
      <c r="J139" s="221">
        <f>ROUND(I139*H139,2)</f>
        <v>0</v>
      </c>
      <c r="K139" s="217" t="s">
        <v>186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187</v>
      </c>
      <c r="AT139" s="226" t="s">
        <v>182</v>
      </c>
      <c r="AU139" s="226" t="s">
        <v>82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187</v>
      </c>
      <c r="BM139" s="226" t="s">
        <v>8897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8898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82</v>
      </c>
    </row>
    <row r="141" s="2" customFormat="1">
      <c r="A141" s="40"/>
      <c r="B141" s="41"/>
      <c r="C141" s="42"/>
      <c r="D141" s="233" t="s">
        <v>191</v>
      </c>
      <c r="E141" s="42"/>
      <c r="F141" s="234" t="s">
        <v>8899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191</v>
      </c>
      <c r="AU141" s="19" t="s">
        <v>82</v>
      </c>
    </row>
    <row r="142" s="2" customFormat="1" ht="16.5" customHeight="1">
      <c r="A142" s="40"/>
      <c r="B142" s="41"/>
      <c r="C142" s="282" t="s">
        <v>8</v>
      </c>
      <c r="D142" s="282" t="s">
        <v>754</v>
      </c>
      <c r="E142" s="283" t="s">
        <v>8900</v>
      </c>
      <c r="F142" s="284" t="s">
        <v>8901</v>
      </c>
      <c r="G142" s="285" t="s">
        <v>387</v>
      </c>
      <c r="H142" s="286">
        <v>120</v>
      </c>
      <c r="I142" s="287"/>
      <c r="J142" s="288">
        <f>ROUND(I142*H142,2)</f>
        <v>0</v>
      </c>
      <c r="K142" s="284" t="s">
        <v>19</v>
      </c>
      <c r="L142" s="289"/>
      <c r="M142" s="290" t="s">
        <v>19</v>
      </c>
      <c r="N142" s="291" t="s">
        <v>43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232</v>
      </c>
      <c r="AT142" s="226" t="s">
        <v>754</v>
      </c>
      <c r="AU142" s="226" t="s">
        <v>82</v>
      </c>
      <c r="AY142" s="19" t="s">
        <v>180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187</v>
      </c>
      <c r="BM142" s="226" t="s">
        <v>8902</v>
      </c>
    </row>
    <row r="143" s="2" customFormat="1">
      <c r="A143" s="40"/>
      <c r="B143" s="41"/>
      <c r="C143" s="42"/>
      <c r="D143" s="228" t="s">
        <v>189</v>
      </c>
      <c r="E143" s="42"/>
      <c r="F143" s="229" t="s">
        <v>8901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189</v>
      </c>
      <c r="AU143" s="19" t="s">
        <v>82</v>
      </c>
    </row>
    <row r="144" s="2" customFormat="1" ht="16.5" customHeight="1">
      <c r="A144" s="40"/>
      <c r="B144" s="41"/>
      <c r="C144" s="215" t="s">
        <v>286</v>
      </c>
      <c r="D144" s="215" t="s">
        <v>182</v>
      </c>
      <c r="E144" s="216" t="s">
        <v>8903</v>
      </c>
      <c r="F144" s="217" t="s">
        <v>8904</v>
      </c>
      <c r="G144" s="218" t="s">
        <v>197</v>
      </c>
      <c r="H144" s="219">
        <v>250</v>
      </c>
      <c r="I144" s="220"/>
      <c r="J144" s="221">
        <f>ROUND(I144*H144,2)</f>
        <v>0</v>
      </c>
      <c r="K144" s="217" t="s">
        <v>186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187</v>
      </c>
      <c r="AT144" s="226" t="s">
        <v>182</v>
      </c>
      <c r="AU144" s="226" t="s">
        <v>82</v>
      </c>
      <c r="AY144" s="19" t="s">
        <v>180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187</v>
      </c>
      <c r="BM144" s="226" t="s">
        <v>8905</v>
      </c>
    </row>
    <row r="145" s="2" customFormat="1">
      <c r="A145" s="40"/>
      <c r="B145" s="41"/>
      <c r="C145" s="42"/>
      <c r="D145" s="228" t="s">
        <v>189</v>
      </c>
      <c r="E145" s="42"/>
      <c r="F145" s="229" t="s">
        <v>8906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189</v>
      </c>
      <c r="AU145" s="19" t="s">
        <v>82</v>
      </c>
    </row>
    <row r="146" s="2" customFormat="1">
      <c r="A146" s="40"/>
      <c r="B146" s="41"/>
      <c r="C146" s="42"/>
      <c r="D146" s="233" t="s">
        <v>191</v>
      </c>
      <c r="E146" s="42"/>
      <c r="F146" s="234" t="s">
        <v>8907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191</v>
      </c>
      <c r="AU146" s="19" t="s">
        <v>82</v>
      </c>
    </row>
    <row r="147" s="2" customFormat="1" ht="16.5" customHeight="1">
      <c r="A147" s="40"/>
      <c r="B147" s="41"/>
      <c r="C147" s="282" t="s">
        <v>292</v>
      </c>
      <c r="D147" s="282" t="s">
        <v>754</v>
      </c>
      <c r="E147" s="283" t="s">
        <v>8908</v>
      </c>
      <c r="F147" s="284" t="s">
        <v>8909</v>
      </c>
      <c r="G147" s="285" t="s">
        <v>387</v>
      </c>
      <c r="H147" s="286">
        <v>250</v>
      </c>
      <c r="I147" s="287"/>
      <c r="J147" s="288">
        <f>ROUND(I147*H147,2)</f>
        <v>0</v>
      </c>
      <c r="K147" s="284" t="s">
        <v>19</v>
      </c>
      <c r="L147" s="289"/>
      <c r="M147" s="290" t="s">
        <v>19</v>
      </c>
      <c r="N147" s="291" t="s">
        <v>43</v>
      </c>
      <c r="O147" s="86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6" t="s">
        <v>232</v>
      </c>
      <c r="AT147" s="226" t="s">
        <v>754</v>
      </c>
      <c r="AU147" s="226" t="s">
        <v>82</v>
      </c>
      <c r="AY147" s="19" t="s">
        <v>180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9" t="s">
        <v>80</v>
      </c>
      <c r="BK147" s="227">
        <f>ROUND(I147*H147,2)</f>
        <v>0</v>
      </c>
      <c r="BL147" s="19" t="s">
        <v>187</v>
      </c>
      <c r="BM147" s="226" t="s">
        <v>8910</v>
      </c>
    </row>
    <row r="148" s="2" customFormat="1">
      <c r="A148" s="40"/>
      <c r="B148" s="41"/>
      <c r="C148" s="42"/>
      <c r="D148" s="228" t="s">
        <v>189</v>
      </c>
      <c r="E148" s="42"/>
      <c r="F148" s="229" t="s">
        <v>8909</v>
      </c>
      <c r="G148" s="42"/>
      <c r="H148" s="42"/>
      <c r="I148" s="230"/>
      <c r="J148" s="42"/>
      <c r="K148" s="42"/>
      <c r="L148" s="46"/>
      <c r="M148" s="231"/>
      <c r="N148" s="232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189</v>
      </c>
      <c r="AU148" s="19" t="s">
        <v>82</v>
      </c>
    </row>
    <row r="149" s="2" customFormat="1" ht="21.75" customHeight="1">
      <c r="A149" s="40"/>
      <c r="B149" s="41"/>
      <c r="C149" s="215" t="s">
        <v>298</v>
      </c>
      <c r="D149" s="215" t="s">
        <v>182</v>
      </c>
      <c r="E149" s="216" t="s">
        <v>8911</v>
      </c>
      <c r="F149" s="217" t="s">
        <v>8912</v>
      </c>
      <c r="G149" s="218" t="s">
        <v>185</v>
      </c>
      <c r="H149" s="219">
        <v>27.170000000000002</v>
      </c>
      <c r="I149" s="220"/>
      <c r="J149" s="221">
        <f>ROUND(I149*H149,2)</f>
        <v>0</v>
      </c>
      <c r="K149" s="217" t="s">
        <v>186</v>
      </c>
      <c r="L149" s="46"/>
      <c r="M149" s="222" t="s">
        <v>19</v>
      </c>
      <c r="N149" s="223" t="s">
        <v>43</v>
      </c>
      <c r="O149" s="86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6" t="s">
        <v>187</v>
      </c>
      <c r="AT149" s="226" t="s">
        <v>182</v>
      </c>
      <c r="AU149" s="226" t="s">
        <v>82</v>
      </c>
      <c r="AY149" s="19" t="s">
        <v>180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19" t="s">
        <v>80</v>
      </c>
      <c r="BK149" s="227">
        <f>ROUND(I149*H149,2)</f>
        <v>0</v>
      </c>
      <c r="BL149" s="19" t="s">
        <v>187</v>
      </c>
      <c r="BM149" s="226" t="s">
        <v>8913</v>
      </c>
    </row>
    <row r="150" s="2" customFormat="1">
      <c r="A150" s="40"/>
      <c r="B150" s="41"/>
      <c r="C150" s="42"/>
      <c r="D150" s="228" t="s">
        <v>189</v>
      </c>
      <c r="E150" s="42"/>
      <c r="F150" s="229" t="s">
        <v>8914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189</v>
      </c>
      <c r="AU150" s="19" t="s">
        <v>82</v>
      </c>
    </row>
    <row r="151" s="2" customFormat="1">
      <c r="A151" s="40"/>
      <c r="B151" s="41"/>
      <c r="C151" s="42"/>
      <c r="D151" s="233" t="s">
        <v>191</v>
      </c>
      <c r="E151" s="42"/>
      <c r="F151" s="234" t="s">
        <v>8915</v>
      </c>
      <c r="G151" s="42"/>
      <c r="H151" s="42"/>
      <c r="I151" s="230"/>
      <c r="J151" s="42"/>
      <c r="K151" s="42"/>
      <c r="L151" s="46"/>
      <c r="M151" s="231"/>
      <c r="N151" s="232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191</v>
      </c>
      <c r="AU151" s="19" t="s">
        <v>82</v>
      </c>
    </row>
    <row r="152" s="14" customFormat="1">
      <c r="A152" s="14"/>
      <c r="B152" s="246"/>
      <c r="C152" s="247"/>
      <c r="D152" s="228" t="s">
        <v>193</v>
      </c>
      <c r="E152" s="248" t="s">
        <v>19</v>
      </c>
      <c r="F152" s="249" t="s">
        <v>8875</v>
      </c>
      <c r="G152" s="247"/>
      <c r="H152" s="248" t="s">
        <v>19</v>
      </c>
      <c r="I152" s="250"/>
      <c r="J152" s="247"/>
      <c r="K152" s="247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193</v>
      </c>
      <c r="AU152" s="255" t="s">
        <v>82</v>
      </c>
      <c r="AV152" s="14" t="s">
        <v>80</v>
      </c>
      <c r="AW152" s="14" t="s">
        <v>33</v>
      </c>
      <c r="AX152" s="14" t="s">
        <v>72</v>
      </c>
      <c r="AY152" s="255" t="s">
        <v>180</v>
      </c>
    </row>
    <row r="153" s="13" customFormat="1">
      <c r="A153" s="13"/>
      <c r="B153" s="235"/>
      <c r="C153" s="236"/>
      <c r="D153" s="228" t="s">
        <v>193</v>
      </c>
      <c r="E153" s="237" t="s">
        <v>19</v>
      </c>
      <c r="F153" s="238" t="s">
        <v>8876</v>
      </c>
      <c r="G153" s="236"/>
      <c r="H153" s="239">
        <v>16.440000000000001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193</v>
      </c>
      <c r="AU153" s="245" t="s">
        <v>82</v>
      </c>
      <c r="AV153" s="13" t="s">
        <v>82</v>
      </c>
      <c r="AW153" s="13" t="s">
        <v>33</v>
      </c>
      <c r="AX153" s="13" t="s">
        <v>72</v>
      </c>
      <c r="AY153" s="245" t="s">
        <v>180</v>
      </c>
    </row>
    <row r="154" s="14" customFormat="1">
      <c r="A154" s="14"/>
      <c r="B154" s="246"/>
      <c r="C154" s="247"/>
      <c r="D154" s="228" t="s">
        <v>193</v>
      </c>
      <c r="E154" s="248" t="s">
        <v>19</v>
      </c>
      <c r="F154" s="249" t="s">
        <v>8867</v>
      </c>
      <c r="G154" s="247"/>
      <c r="H154" s="248" t="s">
        <v>19</v>
      </c>
      <c r="I154" s="250"/>
      <c r="J154" s="247"/>
      <c r="K154" s="247"/>
      <c r="L154" s="251"/>
      <c r="M154" s="252"/>
      <c r="N154" s="253"/>
      <c r="O154" s="253"/>
      <c r="P154" s="253"/>
      <c r="Q154" s="253"/>
      <c r="R154" s="253"/>
      <c r="S154" s="253"/>
      <c r="T154" s="25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5" t="s">
        <v>193</v>
      </c>
      <c r="AU154" s="255" t="s">
        <v>82</v>
      </c>
      <c r="AV154" s="14" t="s">
        <v>80</v>
      </c>
      <c r="AW154" s="14" t="s">
        <v>33</v>
      </c>
      <c r="AX154" s="14" t="s">
        <v>72</v>
      </c>
      <c r="AY154" s="255" t="s">
        <v>180</v>
      </c>
    </row>
    <row r="155" s="13" customFormat="1">
      <c r="A155" s="13"/>
      <c r="B155" s="235"/>
      <c r="C155" s="236"/>
      <c r="D155" s="228" t="s">
        <v>193</v>
      </c>
      <c r="E155" s="237" t="s">
        <v>19</v>
      </c>
      <c r="F155" s="238" t="s">
        <v>8916</v>
      </c>
      <c r="G155" s="236"/>
      <c r="H155" s="239">
        <v>10.73</v>
      </c>
      <c r="I155" s="240"/>
      <c r="J155" s="236"/>
      <c r="K155" s="236"/>
      <c r="L155" s="241"/>
      <c r="M155" s="242"/>
      <c r="N155" s="243"/>
      <c r="O155" s="243"/>
      <c r="P155" s="243"/>
      <c r="Q155" s="243"/>
      <c r="R155" s="243"/>
      <c r="S155" s="243"/>
      <c r="T155" s="24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5" t="s">
        <v>193</v>
      </c>
      <c r="AU155" s="245" t="s">
        <v>82</v>
      </c>
      <c r="AV155" s="13" t="s">
        <v>82</v>
      </c>
      <c r="AW155" s="13" t="s">
        <v>33</v>
      </c>
      <c r="AX155" s="13" t="s">
        <v>72</v>
      </c>
      <c r="AY155" s="245" t="s">
        <v>180</v>
      </c>
    </row>
    <row r="156" s="15" customFormat="1">
      <c r="A156" s="15"/>
      <c r="B156" s="256"/>
      <c r="C156" s="257"/>
      <c r="D156" s="228" t="s">
        <v>193</v>
      </c>
      <c r="E156" s="258" t="s">
        <v>19</v>
      </c>
      <c r="F156" s="259" t="s">
        <v>353</v>
      </c>
      <c r="G156" s="257"/>
      <c r="H156" s="260">
        <v>27.170000000000002</v>
      </c>
      <c r="I156" s="261"/>
      <c r="J156" s="257"/>
      <c r="K156" s="257"/>
      <c r="L156" s="262"/>
      <c r="M156" s="263"/>
      <c r="N156" s="264"/>
      <c r="O156" s="264"/>
      <c r="P156" s="264"/>
      <c r="Q156" s="264"/>
      <c r="R156" s="264"/>
      <c r="S156" s="264"/>
      <c r="T156" s="26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6" t="s">
        <v>193</v>
      </c>
      <c r="AU156" s="266" t="s">
        <v>82</v>
      </c>
      <c r="AV156" s="15" t="s">
        <v>187</v>
      </c>
      <c r="AW156" s="15" t="s">
        <v>33</v>
      </c>
      <c r="AX156" s="15" t="s">
        <v>80</v>
      </c>
      <c r="AY156" s="266" t="s">
        <v>180</v>
      </c>
    </row>
    <row r="157" s="2" customFormat="1" ht="16.5" customHeight="1">
      <c r="A157" s="40"/>
      <c r="B157" s="41"/>
      <c r="C157" s="215" t="s">
        <v>305</v>
      </c>
      <c r="D157" s="215" t="s">
        <v>182</v>
      </c>
      <c r="E157" s="216" t="s">
        <v>8917</v>
      </c>
      <c r="F157" s="217" t="s">
        <v>8918</v>
      </c>
      <c r="G157" s="218" t="s">
        <v>197</v>
      </c>
      <c r="H157" s="219">
        <v>57</v>
      </c>
      <c r="I157" s="220"/>
      <c r="J157" s="221">
        <f>ROUND(I157*H157,2)</f>
        <v>0</v>
      </c>
      <c r="K157" s="217" t="s">
        <v>186</v>
      </c>
      <c r="L157" s="46"/>
      <c r="M157" s="222" t="s">
        <v>19</v>
      </c>
      <c r="N157" s="223" t="s">
        <v>43</v>
      </c>
      <c r="O157" s="86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6" t="s">
        <v>187</v>
      </c>
      <c r="AT157" s="226" t="s">
        <v>182</v>
      </c>
      <c r="AU157" s="226" t="s">
        <v>82</v>
      </c>
      <c r="AY157" s="19" t="s">
        <v>180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9" t="s">
        <v>80</v>
      </c>
      <c r="BK157" s="227">
        <f>ROUND(I157*H157,2)</f>
        <v>0</v>
      </c>
      <c r="BL157" s="19" t="s">
        <v>187</v>
      </c>
      <c r="BM157" s="226" t="s">
        <v>8919</v>
      </c>
    </row>
    <row r="158" s="2" customFormat="1">
      <c r="A158" s="40"/>
      <c r="B158" s="41"/>
      <c r="C158" s="42"/>
      <c r="D158" s="228" t="s">
        <v>189</v>
      </c>
      <c r="E158" s="42"/>
      <c r="F158" s="229" t="s">
        <v>8920</v>
      </c>
      <c r="G158" s="42"/>
      <c r="H158" s="42"/>
      <c r="I158" s="230"/>
      <c r="J158" s="42"/>
      <c r="K158" s="42"/>
      <c r="L158" s="46"/>
      <c r="M158" s="231"/>
      <c r="N158" s="232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189</v>
      </c>
      <c r="AU158" s="19" t="s">
        <v>82</v>
      </c>
    </row>
    <row r="159" s="2" customFormat="1">
      <c r="A159" s="40"/>
      <c r="B159" s="41"/>
      <c r="C159" s="42"/>
      <c r="D159" s="233" t="s">
        <v>191</v>
      </c>
      <c r="E159" s="42"/>
      <c r="F159" s="234" t="s">
        <v>8921</v>
      </c>
      <c r="G159" s="42"/>
      <c r="H159" s="42"/>
      <c r="I159" s="230"/>
      <c r="J159" s="42"/>
      <c r="K159" s="42"/>
      <c r="L159" s="46"/>
      <c r="M159" s="231"/>
      <c r="N159" s="232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191</v>
      </c>
      <c r="AU159" s="19" t="s">
        <v>82</v>
      </c>
    </row>
    <row r="160" s="2" customFormat="1" ht="16.5" customHeight="1">
      <c r="A160" s="40"/>
      <c r="B160" s="41"/>
      <c r="C160" s="282" t="s">
        <v>311</v>
      </c>
      <c r="D160" s="282" t="s">
        <v>754</v>
      </c>
      <c r="E160" s="283" t="s">
        <v>8922</v>
      </c>
      <c r="F160" s="284" t="s">
        <v>8923</v>
      </c>
      <c r="G160" s="285" t="s">
        <v>387</v>
      </c>
      <c r="H160" s="286">
        <v>14</v>
      </c>
      <c r="I160" s="287"/>
      <c r="J160" s="288">
        <f>ROUND(I160*H160,2)</f>
        <v>0</v>
      </c>
      <c r="K160" s="284" t="s">
        <v>19</v>
      </c>
      <c r="L160" s="289"/>
      <c r="M160" s="290" t="s">
        <v>19</v>
      </c>
      <c r="N160" s="291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232</v>
      </c>
      <c r="AT160" s="226" t="s">
        <v>754</v>
      </c>
      <c r="AU160" s="226" t="s">
        <v>82</v>
      </c>
      <c r="AY160" s="19" t="s">
        <v>180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187</v>
      </c>
      <c r="BM160" s="226" t="s">
        <v>8924</v>
      </c>
    </row>
    <row r="161" s="2" customFormat="1">
      <c r="A161" s="40"/>
      <c r="B161" s="41"/>
      <c r="C161" s="42"/>
      <c r="D161" s="228" t="s">
        <v>189</v>
      </c>
      <c r="E161" s="42"/>
      <c r="F161" s="229" t="s">
        <v>8923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189</v>
      </c>
      <c r="AU161" s="19" t="s">
        <v>82</v>
      </c>
    </row>
    <row r="162" s="2" customFormat="1" ht="16.5" customHeight="1">
      <c r="A162" s="40"/>
      <c r="B162" s="41"/>
      <c r="C162" s="282" t="s">
        <v>7</v>
      </c>
      <c r="D162" s="282" t="s">
        <v>754</v>
      </c>
      <c r="E162" s="283" t="s">
        <v>8925</v>
      </c>
      <c r="F162" s="284" t="s">
        <v>8926</v>
      </c>
      <c r="G162" s="285" t="s">
        <v>387</v>
      </c>
      <c r="H162" s="286">
        <v>43</v>
      </c>
      <c r="I162" s="287"/>
      <c r="J162" s="288">
        <f>ROUND(I162*H162,2)</f>
        <v>0</v>
      </c>
      <c r="K162" s="284" t="s">
        <v>19</v>
      </c>
      <c r="L162" s="289"/>
      <c r="M162" s="290" t="s">
        <v>19</v>
      </c>
      <c r="N162" s="291" t="s">
        <v>43</v>
      </c>
      <c r="O162" s="86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6" t="s">
        <v>232</v>
      </c>
      <c r="AT162" s="226" t="s">
        <v>754</v>
      </c>
      <c r="AU162" s="226" t="s">
        <v>82</v>
      </c>
      <c r="AY162" s="19" t="s">
        <v>180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9" t="s">
        <v>80</v>
      </c>
      <c r="BK162" s="227">
        <f>ROUND(I162*H162,2)</f>
        <v>0</v>
      </c>
      <c r="BL162" s="19" t="s">
        <v>187</v>
      </c>
      <c r="BM162" s="226" t="s">
        <v>8927</v>
      </c>
    </row>
    <row r="163" s="2" customFormat="1">
      <c r="A163" s="40"/>
      <c r="B163" s="41"/>
      <c r="C163" s="42"/>
      <c r="D163" s="228" t="s">
        <v>189</v>
      </c>
      <c r="E163" s="42"/>
      <c r="F163" s="229" t="s">
        <v>8926</v>
      </c>
      <c r="G163" s="42"/>
      <c r="H163" s="42"/>
      <c r="I163" s="230"/>
      <c r="J163" s="42"/>
      <c r="K163" s="42"/>
      <c r="L163" s="46"/>
      <c r="M163" s="231"/>
      <c r="N163" s="232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189</v>
      </c>
      <c r="AU163" s="19" t="s">
        <v>82</v>
      </c>
    </row>
    <row r="164" s="2" customFormat="1" ht="16.5" customHeight="1">
      <c r="A164" s="40"/>
      <c r="B164" s="41"/>
      <c r="C164" s="215" t="s">
        <v>322</v>
      </c>
      <c r="D164" s="215" t="s">
        <v>182</v>
      </c>
      <c r="E164" s="216" t="s">
        <v>8928</v>
      </c>
      <c r="F164" s="217" t="s">
        <v>8929</v>
      </c>
      <c r="G164" s="218" t="s">
        <v>197</v>
      </c>
      <c r="H164" s="219">
        <v>2</v>
      </c>
      <c r="I164" s="220"/>
      <c r="J164" s="221">
        <f>ROUND(I164*H164,2)</f>
        <v>0</v>
      </c>
      <c r="K164" s="217" t="s">
        <v>186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187</v>
      </c>
      <c r="AT164" s="226" t="s">
        <v>182</v>
      </c>
      <c r="AU164" s="226" t="s">
        <v>82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187</v>
      </c>
      <c r="BM164" s="226" t="s">
        <v>8930</v>
      </c>
    </row>
    <row r="165" s="2" customFormat="1">
      <c r="A165" s="40"/>
      <c r="B165" s="41"/>
      <c r="C165" s="42"/>
      <c r="D165" s="228" t="s">
        <v>189</v>
      </c>
      <c r="E165" s="42"/>
      <c r="F165" s="229" t="s">
        <v>8931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189</v>
      </c>
      <c r="AU165" s="19" t="s">
        <v>82</v>
      </c>
    </row>
    <row r="166" s="2" customFormat="1">
      <c r="A166" s="40"/>
      <c r="B166" s="41"/>
      <c r="C166" s="42"/>
      <c r="D166" s="233" t="s">
        <v>191</v>
      </c>
      <c r="E166" s="42"/>
      <c r="F166" s="234" t="s">
        <v>8932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191</v>
      </c>
      <c r="AU166" s="19" t="s">
        <v>82</v>
      </c>
    </row>
    <row r="167" s="2" customFormat="1" ht="16.5" customHeight="1">
      <c r="A167" s="40"/>
      <c r="B167" s="41"/>
      <c r="C167" s="282" t="s">
        <v>328</v>
      </c>
      <c r="D167" s="282" t="s">
        <v>754</v>
      </c>
      <c r="E167" s="283" t="s">
        <v>8933</v>
      </c>
      <c r="F167" s="284" t="s">
        <v>8934</v>
      </c>
      <c r="G167" s="285" t="s">
        <v>387</v>
      </c>
      <c r="H167" s="286">
        <v>1</v>
      </c>
      <c r="I167" s="287"/>
      <c r="J167" s="288">
        <f>ROUND(I167*H167,2)</f>
        <v>0</v>
      </c>
      <c r="K167" s="284" t="s">
        <v>19</v>
      </c>
      <c r="L167" s="289"/>
      <c r="M167" s="290" t="s">
        <v>19</v>
      </c>
      <c r="N167" s="291" t="s">
        <v>43</v>
      </c>
      <c r="O167" s="86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6" t="s">
        <v>232</v>
      </c>
      <c r="AT167" s="226" t="s">
        <v>754</v>
      </c>
      <c r="AU167" s="226" t="s">
        <v>82</v>
      </c>
      <c r="AY167" s="19" t="s">
        <v>180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9" t="s">
        <v>80</v>
      </c>
      <c r="BK167" s="227">
        <f>ROUND(I167*H167,2)</f>
        <v>0</v>
      </c>
      <c r="BL167" s="19" t="s">
        <v>187</v>
      </c>
      <c r="BM167" s="226" t="s">
        <v>8935</v>
      </c>
    </row>
    <row r="168" s="2" customFormat="1">
      <c r="A168" s="40"/>
      <c r="B168" s="41"/>
      <c r="C168" s="42"/>
      <c r="D168" s="228" t="s">
        <v>189</v>
      </c>
      <c r="E168" s="42"/>
      <c r="F168" s="229" t="s">
        <v>8934</v>
      </c>
      <c r="G168" s="42"/>
      <c r="H168" s="42"/>
      <c r="I168" s="230"/>
      <c r="J168" s="42"/>
      <c r="K168" s="42"/>
      <c r="L168" s="46"/>
      <c r="M168" s="231"/>
      <c r="N168" s="232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189</v>
      </c>
      <c r="AU168" s="19" t="s">
        <v>82</v>
      </c>
    </row>
    <row r="169" s="2" customFormat="1" ht="16.5" customHeight="1">
      <c r="A169" s="40"/>
      <c r="B169" s="41"/>
      <c r="C169" s="282" t="s">
        <v>334</v>
      </c>
      <c r="D169" s="282" t="s">
        <v>754</v>
      </c>
      <c r="E169" s="283" t="s">
        <v>8936</v>
      </c>
      <c r="F169" s="284" t="s">
        <v>8937</v>
      </c>
      <c r="G169" s="285" t="s">
        <v>387</v>
      </c>
      <c r="H169" s="286">
        <v>1</v>
      </c>
      <c r="I169" s="287"/>
      <c r="J169" s="288">
        <f>ROUND(I169*H169,2)</f>
        <v>0</v>
      </c>
      <c r="K169" s="284" t="s">
        <v>19</v>
      </c>
      <c r="L169" s="289"/>
      <c r="M169" s="290" t="s">
        <v>19</v>
      </c>
      <c r="N169" s="291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232</v>
      </c>
      <c r="AT169" s="226" t="s">
        <v>754</v>
      </c>
      <c r="AU169" s="226" t="s">
        <v>82</v>
      </c>
      <c r="AY169" s="19" t="s">
        <v>180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187</v>
      </c>
      <c r="BM169" s="226" t="s">
        <v>8938</v>
      </c>
    </row>
    <row r="170" s="2" customFormat="1">
      <c r="A170" s="40"/>
      <c r="B170" s="41"/>
      <c r="C170" s="42"/>
      <c r="D170" s="228" t="s">
        <v>189</v>
      </c>
      <c r="E170" s="42"/>
      <c r="F170" s="229" t="s">
        <v>8937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189</v>
      </c>
      <c r="AU170" s="19" t="s">
        <v>82</v>
      </c>
    </row>
    <row r="171" s="2" customFormat="1" ht="21.75" customHeight="1">
      <c r="A171" s="40"/>
      <c r="B171" s="41"/>
      <c r="C171" s="215" t="s">
        <v>341</v>
      </c>
      <c r="D171" s="215" t="s">
        <v>182</v>
      </c>
      <c r="E171" s="216" t="s">
        <v>8939</v>
      </c>
      <c r="F171" s="217" t="s">
        <v>8940</v>
      </c>
      <c r="G171" s="218" t="s">
        <v>197</v>
      </c>
      <c r="H171" s="219">
        <v>2</v>
      </c>
      <c r="I171" s="220"/>
      <c r="J171" s="221">
        <f>ROUND(I171*H171,2)</f>
        <v>0</v>
      </c>
      <c r="K171" s="217" t="s">
        <v>186</v>
      </c>
      <c r="L171" s="46"/>
      <c r="M171" s="222" t="s">
        <v>19</v>
      </c>
      <c r="N171" s="223" t="s">
        <v>43</v>
      </c>
      <c r="O171" s="86"/>
      <c r="P171" s="224">
        <f>O171*H171</f>
        <v>0</v>
      </c>
      <c r="Q171" s="224">
        <v>5.0000000000000002E-05</v>
      </c>
      <c r="R171" s="224">
        <f>Q171*H171</f>
        <v>0.00010000000000000001</v>
      </c>
      <c r="S171" s="224">
        <v>0</v>
      </c>
      <c r="T171" s="225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6" t="s">
        <v>187</v>
      </c>
      <c r="AT171" s="226" t="s">
        <v>182</v>
      </c>
      <c r="AU171" s="226" t="s">
        <v>82</v>
      </c>
      <c r="AY171" s="19" t="s">
        <v>180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9" t="s">
        <v>80</v>
      </c>
      <c r="BK171" s="227">
        <f>ROUND(I171*H171,2)</f>
        <v>0</v>
      </c>
      <c r="BL171" s="19" t="s">
        <v>187</v>
      </c>
      <c r="BM171" s="226" t="s">
        <v>8941</v>
      </c>
    </row>
    <row r="172" s="2" customFormat="1">
      <c r="A172" s="40"/>
      <c r="B172" s="41"/>
      <c r="C172" s="42"/>
      <c r="D172" s="228" t="s">
        <v>189</v>
      </c>
      <c r="E172" s="42"/>
      <c r="F172" s="229" t="s">
        <v>8942</v>
      </c>
      <c r="G172" s="42"/>
      <c r="H172" s="42"/>
      <c r="I172" s="230"/>
      <c r="J172" s="42"/>
      <c r="K172" s="42"/>
      <c r="L172" s="46"/>
      <c r="M172" s="231"/>
      <c r="N172" s="232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189</v>
      </c>
      <c r="AU172" s="19" t="s">
        <v>82</v>
      </c>
    </row>
    <row r="173" s="2" customFormat="1">
      <c r="A173" s="40"/>
      <c r="B173" s="41"/>
      <c r="C173" s="42"/>
      <c r="D173" s="233" t="s">
        <v>191</v>
      </c>
      <c r="E173" s="42"/>
      <c r="F173" s="234" t="s">
        <v>8943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191</v>
      </c>
      <c r="AU173" s="19" t="s">
        <v>82</v>
      </c>
    </row>
    <row r="174" s="2" customFormat="1" ht="16.5" customHeight="1">
      <c r="A174" s="40"/>
      <c r="B174" s="41"/>
      <c r="C174" s="282" t="s">
        <v>354</v>
      </c>
      <c r="D174" s="282" t="s">
        <v>754</v>
      </c>
      <c r="E174" s="283" t="s">
        <v>8944</v>
      </c>
      <c r="F174" s="284" t="s">
        <v>8945</v>
      </c>
      <c r="G174" s="285" t="s">
        <v>197</v>
      </c>
      <c r="H174" s="286">
        <v>6</v>
      </c>
      <c r="I174" s="287"/>
      <c r="J174" s="288">
        <f>ROUND(I174*H174,2)</f>
        <v>0</v>
      </c>
      <c r="K174" s="284" t="s">
        <v>186</v>
      </c>
      <c r="L174" s="289"/>
      <c r="M174" s="290" t="s">
        <v>19</v>
      </c>
      <c r="N174" s="291" t="s">
        <v>43</v>
      </c>
      <c r="O174" s="86"/>
      <c r="P174" s="224">
        <f>O174*H174</f>
        <v>0</v>
      </c>
      <c r="Q174" s="224">
        <v>0.0047200000000000002</v>
      </c>
      <c r="R174" s="224">
        <f>Q174*H174</f>
        <v>0.028320000000000001</v>
      </c>
      <c r="S174" s="224">
        <v>0</v>
      </c>
      <c r="T174" s="225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6" t="s">
        <v>232</v>
      </c>
      <c r="AT174" s="226" t="s">
        <v>754</v>
      </c>
      <c r="AU174" s="226" t="s">
        <v>82</v>
      </c>
      <c r="AY174" s="19" t="s">
        <v>180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9" t="s">
        <v>80</v>
      </c>
      <c r="BK174" s="227">
        <f>ROUND(I174*H174,2)</f>
        <v>0</v>
      </c>
      <c r="BL174" s="19" t="s">
        <v>187</v>
      </c>
      <c r="BM174" s="226" t="s">
        <v>8946</v>
      </c>
    </row>
    <row r="175" s="2" customFormat="1">
      <c r="A175" s="40"/>
      <c r="B175" s="41"/>
      <c r="C175" s="42"/>
      <c r="D175" s="228" t="s">
        <v>189</v>
      </c>
      <c r="E175" s="42"/>
      <c r="F175" s="229" t="s">
        <v>8945</v>
      </c>
      <c r="G175" s="42"/>
      <c r="H175" s="42"/>
      <c r="I175" s="230"/>
      <c r="J175" s="42"/>
      <c r="K175" s="42"/>
      <c r="L175" s="46"/>
      <c r="M175" s="231"/>
      <c r="N175" s="232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189</v>
      </c>
      <c r="AU175" s="19" t="s">
        <v>82</v>
      </c>
    </row>
    <row r="176" s="13" customFormat="1">
      <c r="A176" s="13"/>
      <c r="B176" s="235"/>
      <c r="C176" s="236"/>
      <c r="D176" s="228" t="s">
        <v>193</v>
      </c>
      <c r="E176" s="236"/>
      <c r="F176" s="238" t="s">
        <v>8947</v>
      </c>
      <c r="G176" s="236"/>
      <c r="H176" s="239">
        <v>6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193</v>
      </c>
      <c r="AU176" s="245" t="s">
        <v>82</v>
      </c>
      <c r="AV176" s="13" t="s">
        <v>82</v>
      </c>
      <c r="AW176" s="13" t="s">
        <v>4</v>
      </c>
      <c r="AX176" s="13" t="s">
        <v>80</v>
      </c>
      <c r="AY176" s="245" t="s">
        <v>180</v>
      </c>
    </row>
    <row r="177" s="2" customFormat="1" ht="16.5" customHeight="1">
      <c r="A177" s="40"/>
      <c r="B177" s="41"/>
      <c r="C177" s="215" t="s">
        <v>364</v>
      </c>
      <c r="D177" s="215" t="s">
        <v>182</v>
      </c>
      <c r="E177" s="216" t="s">
        <v>8948</v>
      </c>
      <c r="F177" s="217" t="s">
        <v>8949</v>
      </c>
      <c r="G177" s="218" t="s">
        <v>197</v>
      </c>
      <c r="H177" s="219">
        <v>2</v>
      </c>
      <c r="I177" s="220"/>
      <c r="J177" s="221">
        <f>ROUND(I177*H177,2)</f>
        <v>0</v>
      </c>
      <c r="K177" s="217" t="s">
        <v>186</v>
      </c>
      <c r="L177" s="46"/>
      <c r="M177" s="222" t="s">
        <v>19</v>
      </c>
      <c r="N177" s="223" t="s">
        <v>43</v>
      </c>
      <c r="O177" s="86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187</v>
      </c>
      <c r="AT177" s="226" t="s">
        <v>182</v>
      </c>
      <c r="AU177" s="226" t="s">
        <v>82</v>
      </c>
      <c r="AY177" s="19" t="s">
        <v>180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187</v>
      </c>
      <c r="BM177" s="226" t="s">
        <v>8950</v>
      </c>
    </row>
    <row r="178" s="2" customFormat="1">
      <c r="A178" s="40"/>
      <c r="B178" s="41"/>
      <c r="C178" s="42"/>
      <c r="D178" s="228" t="s">
        <v>189</v>
      </c>
      <c r="E178" s="42"/>
      <c r="F178" s="229" t="s">
        <v>8951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189</v>
      </c>
      <c r="AU178" s="19" t="s">
        <v>82</v>
      </c>
    </row>
    <row r="179" s="2" customFormat="1">
      <c r="A179" s="40"/>
      <c r="B179" s="41"/>
      <c r="C179" s="42"/>
      <c r="D179" s="233" t="s">
        <v>191</v>
      </c>
      <c r="E179" s="42"/>
      <c r="F179" s="234" t="s">
        <v>8952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191</v>
      </c>
      <c r="AU179" s="19" t="s">
        <v>82</v>
      </c>
    </row>
    <row r="180" s="2" customFormat="1" ht="16.5" customHeight="1">
      <c r="A180" s="40"/>
      <c r="B180" s="41"/>
      <c r="C180" s="282" t="s">
        <v>370</v>
      </c>
      <c r="D180" s="282" t="s">
        <v>754</v>
      </c>
      <c r="E180" s="283" t="s">
        <v>8891</v>
      </c>
      <c r="F180" s="284" t="s">
        <v>8892</v>
      </c>
      <c r="G180" s="285" t="s">
        <v>250</v>
      </c>
      <c r="H180" s="286">
        <v>0.002</v>
      </c>
      <c r="I180" s="287"/>
      <c r="J180" s="288">
        <f>ROUND(I180*H180,2)</f>
        <v>0</v>
      </c>
      <c r="K180" s="284" t="s">
        <v>186</v>
      </c>
      <c r="L180" s="289"/>
      <c r="M180" s="290" t="s">
        <v>19</v>
      </c>
      <c r="N180" s="291" t="s">
        <v>43</v>
      </c>
      <c r="O180" s="86"/>
      <c r="P180" s="224">
        <f>O180*H180</f>
        <v>0</v>
      </c>
      <c r="Q180" s="224">
        <v>0.22</v>
      </c>
      <c r="R180" s="224">
        <f>Q180*H180</f>
        <v>0.00044000000000000002</v>
      </c>
      <c r="S180" s="224">
        <v>0</v>
      </c>
      <c r="T180" s="225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6" t="s">
        <v>232</v>
      </c>
      <c r="AT180" s="226" t="s">
        <v>754</v>
      </c>
      <c r="AU180" s="226" t="s">
        <v>82</v>
      </c>
      <c r="AY180" s="19" t="s">
        <v>180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9" t="s">
        <v>80</v>
      </c>
      <c r="BK180" s="227">
        <f>ROUND(I180*H180,2)</f>
        <v>0</v>
      </c>
      <c r="BL180" s="19" t="s">
        <v>187</v>
      </c>
      <c r="BM180" s="226" t="s">
        <v>8953</v>
      </c>
    </row>
    <row r="181" s="2" customFormat="1">
      <c r="A181" s="40"/>
      <c r="B181" s="41"/>
      <c r="C181" s="42"/>
      <c r="D181" s="228" t="s">
        <v>189</v>
      </c>
      <c r="E181" s="42"/>
      <c r="F181" s="229" t="s">
        <v>8892</v>
      </c>
      <c r="G181" s="42"/>
      <c r="H181" s="42"/>
      <c r="I181" s="230"/>
      <c r="J181" s="42"/>
      <c r="K181" s="42"/>
      <c r="L181" s="46"/>
      <c r="M181" s="231"/>
      <c r="N181" s="232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189</v>
      </c>
      <c r="AU181" s="19" t="s">
        <v>82</v>
      </c>
    </row>
    <row r="182" s="13" customFormat="1">
      <c r="A182" s="13"/>
      <c r="B182" s="235"/>
      <c r="C182" s="236"/>
      <c r="D182" s="228" t="s">
        <v>193</v>
      </c>
      <c r="E182" s="236"/>
      <c r="F182" s="238" t="s">
        <v>8954</v>
      </c>
      <c r="G182" s="236"/>
      <c r="H182" s="239">
        <v>0.002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193</v>
      </c>
      <c r="AU182" s="245" t="s">
        <v>82</v>
      </c>
      <c r="AV182" s="13" t="s">
        <v>82</v>
      </c>
      <c r="AW182" s="13" t="s">
        <v>4</v>
      </c>
      <c r="AX182" s="13" t="s">
        <v>80</v>
      </c>
      <c r="AY182" s="245" t="s">
        <v>180</v>
      </c>
    </row>
    <row r="183" s="2" customFormat="1" ht="21.75" customHeight="1">
      <c r="A183" s="40"/>
      <c r="B183" s="41"/>
      <c r="C183" s="215" t="s">
        <v>384</v>
      </c>
      <c r="D183" s="215" t="s">
        <v>182</v>
      </c>
      <c r="E183" s="216" t="s">
        <v>8955</v>
      </c>
      <c r="F183" s="217" t="s">
        <v>8956</v>
      </c>
      <c r="G183" s="218" t="s">
        <v>185</v>
      </c>
      <c r="H183" s="219">
        <v>27.170000000000002</v>
      </c>
      <c r="I183" s="220"/>
      <c r="J183" s="221">
        <f>ROUND(I183*H183,2)</f>
        <v>0</v>
      </c>
      <c r="K183" s="217" t="s">
        <v>186</v>
      </c>
      <c r="L183" s="46"/>
      <c r="M183" s="222" t="s">
        <v>19</v>
      </c>
      <c r="N183" s="223" t="s">
        <v>43</v>
      </c>
      <c r="O183" s="86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6" t="s">
        <v>187</v>
      </c>
      <c r="AT183" s="226" t="s">
        <v>182</v>
      </c>
      <c r="AU183" s="226" t="s">
        <v>82</v>
      </c>
      <c r="AY183" s="19" t="s">
        <v>180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9" t="s">
        <v>80</v>
      </c>
      <c r="BK183" s="227">
        <f>ROUND(I183*H183,2)</f>
        <v>0</v>
      </c>
      <c r="BL183" s="19" t="s">
        <v>187</v>
      </c>
      <c r="BM183" s="226" t="s">
        <v>8957</v>
      </c>
    </row>
    <row r="184" s="2" customFormat="1">
      <c r="A184" s="40"/>
      <c r="B184" s="41"/>
      <c r="C184" s="42"/>
      <c r="D184" s="228" t="s">
        <v>189</v>
      </c>
      <c r="E184" s="42"/>
      <c r="F184" s="229" t="s">
        <v>8958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189</v>
      </c>
      <c r="AU184" s="19" t="s">
        <v>82</v>
      </c>
    </row>
    <row r="185" s="2" customFormat="1">
      <c r="A185" s="40"/>
      <c r="B185" s="41"/>
      <c r="C185" s="42"/>
      <c r="D185" s="233" t="s">
        <v>191</v>
      </c>
      <c r="E185" s="42"/>
      <c r="F185" s="234" t="s">
        <v>8959</v>
      </c>
      <c r="G185" s="42"/>
      <c r="H185" s="42"/>
      <c r="I185" s="230"/>
      <c r="J185" s="42"/>
      <c r="K185" s="42"/>
      <c r="L185" s="46"/>
      <c r="M185" s="231"/>
      <c r="N185" s="232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191</v>
      </c>
      <c r="AU185" s="19" t="s">
        <v>82</v>
      </c>
    </row>
    <row r="186" s="2" customFormat="1" ht="16.5" customHeight="1">
      <c r="A186" s="40"/>
      <c r="B186" s="41"/>
      <c r="C186" s="215" t="s">
        <v>389</v>
      </c>
      <c r="D186" s="215" t="s">
        <v>182</v>
      </c>
      <c r="E186" s="216" t="s">
        <v>8960</v>
      </c>
      <c r="F186" s="217" t="s">
        <v>8961</v>
      </c>
      <c r="G186" s="218" t="s">
        <v>197</v>
      </c>
      <c r="H186" s="219">
        <v>2</v>
      </c>
      <c r="I186" s="220"/>
      <c r="J186" s="221">
        <f>ROUND(I186*H186,2)</f>
        <v>0</v>
      </c>
      <c r="K186" s="217" t="s">
        <v>186</v>
      </c>
      <c r="L186" s="46"/>
      <c r="M186" s="222" t="s">
        <v>19</v>
      </c>
      <c r="N186" s="223" t="s">
        <v>43</v>
      </c>
      <c r="O186" s="86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6" t="s">
        <v>187</v>
      </c>
      <c r="AT186" s="226" t="s">
        <v>182</v>
      </c>
      <c r="AU186" s="226" t="s">
        <v>82</v>
      </c>
      <c r="AY186" s="19" t="s">
        <v>180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9" t="s">
        <v>80</v>
      </c>
      <c r="BK186" s="227">
        <f>ROUND(I186*H186,2)</f>
        <v>0</v>
      </c>
      <c r="BL186" s="19" t="s">
        <v>187</v>
      </c>
      <c r="BM186" s="226" t="s">
        <v>8962</v>
      </c>
    </row>
    <row r="187" s="2" customFormat="1">
      <c r="A187" s="40"/>
      <c r="B187" s="41"/>
      <c r="C187" s="42"/>
      <c r="D187" s="228" t="s">
        <v>189</v>
      </c>
      <c r="E187" s="42"/>
      <c r="F187" s="229" t="s">
        <v>8963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189</v>
      </c>
      <c r="AU187" s="19" t="s">
        <v>82</v>
      </c>
    </row>
    <row r="188" s="2" customFormat="1">
      <c r="A188" s="40"/>
      <c r="B188" s="41"/>
      <c r="C188" s="42"/>
      <c r="D188" s="233" t="s">
        <v>191</v>
      </c>
      <c r="E188" s="42"/>
      <c r="F188" s="234" t="s">
        <v>8964</v>
      </c>
      <c r="G188" s="42"/>
      <c r="H188" s="42"/>
      <c r="I188" s="230"/>
      <c r="J188" s="42"/>
      <c r="K188" s="42"/>
      <c r="L188" s="46"/>
      <c r="M188" s="231"/>
      <c r="N188" s="232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191</v>
      </c>
      <c r="AU188" s="19" t="s">
        <v>82</v>
      </c>
    </row>
    <row r="189" s="2" customFormat="1" ht="16.5" customHeight="1">
      <c r="A189" s="40"/>
      <c r="B189" s="41"/>
      <c r="C189" s="215" t="s">
        <v>393</v>
      </c>
      <c r="D189" s="215" t="s">
        <v>182</v>
      </c>
      <c r="E189" s="216" t="s">
        <v>8965</v>
      </c>
      <c r="F189" s="217" t="s">
        <v>8966</v>
      </c>
      <c r="G189" s="218" t="s">
        <v>185</v>
      </c>
      <c r="H189" s="219">
        <v>16.440000000000001</v>
      </c>
      <c r="I189" s="220"/>
      <c r="J189" s="221">
        <f>ROUND(I189*H189,2)</f>
        <v>0</v>
      </c>
      <c r="K189" s="217" t="s">
        <v>186</v>
      </c>
      <c r="L189" s="46"/>
      <c r="M189" s="222" t="s">
        <v>19</v>
      </c>
      <c r="N189" s="223" t="s">
        <v>43</v>
      </c>
      <c r="O189" s="86"/>
      <c r="P189" s="224">
        <f>O189*H189</f>
        <v>0</v>
      </c>
      <c r="Q189" s="224">
        <v>0</v>
      </c>
      <c r="R189" s="224">
        <f>Q189*H189</f>
        <v>0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187</v>
      </c>
      <c r="AT189" s="226" t="s">
        <v>182</v>
      </c>
      <c r="AU189" s="226" t="s">
        <v>82</v>
      </c>
      <c r="AY189" s="19" t="s">
        <v>180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187</v>
      </c>
      <c r="BM189" s="226" t="s">
        <v>8967</v>
      </c>
    </row>
    <row r="190" s="2" customFormat="1">
      <c r="A190" s="40"/>
      <c r="B190" s="41"/>
      <c r="C190" s="42"/>
      <c r="D190" s="228" t="s">
        <v>189</v>
      </c>
      <c r="E190" s="42"/>
      <c r="F190" s="229" t="s">
        <v>8968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189</v>
      </c>
      <c r="AU190" s="19" t="s">
        <v>82</v>
      </c>
    </row>
    <row r="191" s="2" customFormat="1">
      <c r="A191" s="40"/>
      <c r="B191" s="41"/>
      <c r="C191" s="42"/>
      <c r="D191" s="233" t="s">
        <v>191</v>
      </c>
      <c r="E191" s="42"/>
      <c r="F191" s="234" t="s">
        <v>8969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191</v>
      </c>
      <c r="AU191" s="19" t="s">
        <v>82</v>
      </c>
    </row>
    <row r="192" s="2" customFormat="1" ht="16.5" customHeight="1">
      <c r="A192" s="40"/>
      <c r="B192" s="41"/>
      <c r="C192" s="282" t="s">
        <v>398</v>
      </c>
      <c r="D192" s="282" t="s">
        <v>754</v>
      </c>
      <c r="E192" s="283" t="s">
        <v>3501</v>
      </c>
      <c r="F192" s="284" t="s">
        <v>3502</v>
      </c>
      <c r="G192" s="285" t="s">
        <v>367</v>
      </c>
      <c r="H192" s="286">
        <v>1.6439999999999999</v>
      </c>
      <c r="I192" s="287"/>
      <c r="J192" s="288">
        <f>ROUND(I192*H192,2)</f>
        <v>0</v>
      </c>
      <c r="K192" s="284" t="s">
        <v>186</v>
      </c>
      <c r="L192" s="289"/>
      <c r="M192" s="290" t="s">
        <v>19</v>
      </c>
      <c r="N192" s="291" t="s">
        <v>43</v>
      </c>
      <c r="O192" s="86"/>
      <c r="P192" s="224">
        <f>O192*H192</f>
        <v>0</v>
      </c>
      <c r="Q192" s="224">
        <v>1</v>
      </c>
      <c r="R192" s="224">
        <f>Q192*H192</f>
        <v>1.6439999999999999</v>
      </c>
      <c r="S192" s="224">
        <v>0</v>
      </c>
      <c r="T192" s="225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6" t="s">
        <v>232</v>
      </c>
      <c r="AT192" s="226" t="s">
        <v>754</v>
      </c>
      <c r="AU192" s="226" t="s">
        <v>82</v>
      </c>
      <c r="AY192" s="19" t="s">
        <v>180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19" t="s">
        <v>80</v>
      </c>
      <c r="BK192" s="227">
        <f>ROUND(I192*H192,2)</f>
        <v>0</v>
      </c>
      <c r="BL192" s="19" t="s">
        <v>187</v>
      </c>
      <c r="BM192" s="226" t="s">
        <v>8970</v>
      </c>
    </row>
    <row r="193" s="2" customFormat="1">
      <c r="A193" s="40"/>
      <c r="B193" s="41"/>
      <c r="C193" s="42"/>
      <c r="D193" s="228" t="s">
        <v>189</v>
      </c>
      <c r="E193" s="42"/>
      <c r="F193" s="229" t="s">
        <v>3502</v>
      </c>
      <c r="G193" s="42"/>
      <c r="H193" s="42"/>
      <c r="I193" s="230"/>
      <c r="J193" s="42"/>
      <c r="K193" s="42"/>
      <c r="L193" s="46"/>
      <c r="M193" s="231"/>
      <c r="N193" s="232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189</v>
      </c>
      <c r="AU193" s="19" t="s">
        <v>82</v>
      </c>
    </row>
    <row r="194" s="13" customFormat="1">
      <c r="A194" s="13"/>
      <c r="B194" s="235"/>
      <c r="C194" s="236"/>
      <c r="D194" s="228" t="s">
        <v>193</v>
      </c>
      <c r="E194" s="237" t="s">
        <v>19</v>
      </c>
      <c r="F194" s="238" t="s">
        <v>8971</v>
      </c>
      <c r="G194" s="236"/>
      <c r="H194" s="239">
        <v>1.6439999999999999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193</v>
      </c>
      <c r="AU194" s="245" t="s">
        <v>82</v>
      </c>
      <c r="AV194" s="13" t="s">
        <v>82</v>
      </c>
      <c r="AW194" s="13" t="s">
        <v>33</v>
      </c>
      <c r="AX194" s="13" t="s">
        <v>80</v>
      </c>
      <c r="AY194" s="245" t="s">
        <v>180</v>
      </c>
    </row>
    <row r="195" s="2" customFormat="1" ht="16.5" customHeight="1">
      <c r="A195" s="40"/>
      <c r="B195" s="41"/>
      <c r="C195" s="215" t="s">
        <v>402</v>
      </c>
      <c r="D195" s="215" t="s">
        <v>182</v>
      </c>
      <c r="E195" s="216" t="s">
        <v>8972</v>
      </c>
      <c r="F195" s="217" t="s">
        <v>8973</v>
      </c>
      <c r="G195" s="218" t="s">
        <v>185</v>
      </c>
      <c r="H195" s="219">
        <v>10.369999999999999</v>
      </c>
      <c r="I195" s="220"/>
      <c r="J195" s="221">
        <f>ROUND(I195*H195,2)</f>
        <v>0</v>
      </c>
      <c r="K195" s="217" t="s">
        <v>186</v>
      </c>
      <c r="L195" s="46"/>
      <c r="M195" s="222" t="s">
        <v>19</v>
      </c>
      <c r="N195" s="223" t="s">
        <v>43</v>
      </c>
      <c r="O195" s="86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6" t="s">
        <v>187</v>
      </c>
      <c r="AT195" s="226" t="s">
        <v>182</v>
      </c>
      <c r="AU195" s="226" t="s">
        <v>82</v>
      </c>
      <c r="AY195" s="19" t="s">
        <v>180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9" t="s">
        <v>80</v>
      </c>
      <c r="BK195" s="227">
        <f>ROUND(I195*H195,2)</f>
        <v>0</v>
      </c>
      <c r="BL195" s="19" t="s">
        <v>187</v>
      </c>
      <c r="BM195" s="226" t="s">
        <v>8974</v>
      </c>
    </row>
    <row r="196" s="2" customFormat="1">
      <c r="A196" s="40"/>
      <c r="B196" s="41"/>
      <c r="C196" s="42"/>
      <c r="D196" s="228" t="s">
        <v>189</v>
      </c>
      <c r="E196" s="42"/>
      <c r="F196" s="229" t="s">
        <v>8975</v>
      </c>
      <c r="G196" s="42"/>
      <c r="H196" s="42"/>
      <c r="I196" s="230"/>
      <c r="J196" s="42"/>
      <c r="K196" s="42"/>
      <c r="L196" s="46"/>
      <c r="M196" s="231"/>
      <c r="N196" s="232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189</v>
      </c>
      <c r="AU196" s="19" t="s">
        <v>82</v>
      </c>
    </row>
    <row r="197" s="2" customFormat="1">
      <c r="A197" s="40"/>
      <c r="B197" s="41"/>
      <c r="C197" s="42"/>
      <c r="D197" s="233" t="s">
        <v>191</v>
      </c>
      <c r="E197" s="42"/>
      <c r="F197" s="234" t="s">
        <v>8976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191</v>
      </c>
      <c r="AU197" s="19" t="s">
        <v>82</v>
      </c>
    </row>
    <row r="198" s="2" customFormat="1" ht="16.5" customHeight="1">
      <c r="A198" s="40"/>
      <c r="B198" s="41"/>
      <c r="C198" s="282" t="s">
        <v>406</v>
      </c>
      <c r="D198" s="282" t="s">
        <v>754</v>
      </c>
      <c r="E198" s="283" t="s">
        <v>8977</v>
      </c>
      <c r="F198" s="284" t="s">
        <v>8978</v>
      </c>
      <c r="G198" s="285" t="s">
        <v>250</v>
      </c>
      <c r="H198" s="286">
        <v>1.0680000000000001</v>
      </c>
      <c r="I198" s="287"/>
      <c r="J198" s="288">
        <f>ROUND(I198*H198,2)</f>
        <v>0</v>
      </c>
      <c r="K198" s="284" t="s">
        <v>186</v>
      </c>
      <c r="L198" s="289"/>
      <c r="M198" s="290" t="s">
        <v>19</v>
      </c>
      <c r="N198" s="291" t="s">
        <v>43</v>
      </c>
      <c r="O198" s="86"/>
      <c r="P198" s="224">
        <f>O198*H198</f>
        <v>0</v>
      </c>
      <c r="Q198" s="224">
        <v>0.20000000000000001</v>
      </c>
      <c r="R198" s="224">
        <f>Q198*H198</f>
        <v>0.21360000000000001</v>
      </c>
      <c r="S198" s="224">
        <v>0</v>
      </c>
      <c r="T198" s="225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6" t="s">
        <v>232</v>
      </c>
      <c r="AT198" s="226" t="s">
        <v>754</v>
      </c>
      <c r="AU198" s="226" t="s">
        <v>82</v>
      </c>
      <c r="AY198" s="19" t="s">
        <v>180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9" t="s">
        <v>80</v>
      </c>
      <c r="BK198" s="227">
        <f>ROUND(I198*H198,2)</f>
        <v>0</v>
      </c>
      <c r="BL198" s="19" t="s">
        <v>187</v>
      </c>
      <c r="BM198" s="226" t="s">
        <v>8979</v>
      </c>
    </row>
    <row r="199" s="2" customFormat="1">
      <c r="A199" s="40"/>
      <c r="B199" s="41"/>
      <c r="C199" s="42"/>
      <c r="D199" s="228" t="s">
        <v>189</v>
      </c>
      <c r="E199" s="42"/>
      <c r="F199" s="229" t="s">
        <v>8978</v>
      </c>
      <c r="G199" s="42"/>
      <c r="H199" s="42"/>
      <c r="I199" s="230"/>
      <c r="J199" s="42"/>
      <c r="K199" s="42"/>
      <c r="L199" s="46"/>
      <c r="M199" s="231"/>
      <c r="N199" s="232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189</v>
      </c>
      <c r="AU199" s="19" t="s">
        <v>82</v>
      </c>
    </row>
    <row r="200" s="13" customFormat="1">
      <c r="A200" s="13"/>
      <c r="B200" s="235"/>
      <c r="C200" s="236"/>
      <c r="D200" s="228" t="s">
        <v>193</v>
      </c>
      <c r="E200" s="236"/>
      <c r="F200" s="238" t="s">
        <v>8980</v>
      </c>
      <c r="G200" s="236"/>
      <c r="H200" s="239">
        <v>1.0680000000000001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193</v>
      </c>
      <c r="AU200" s="245" t="s">
        <v>82</v>
      </c>
      <c r="AV200" s="13" t="s">
        <v>82</v>
      </c>
      <c r="AW200" s="13" t="s">
        <v>4</v>
      </c>
      <c r="AX200" s="13" t="s">
        <v>80</v>
      </c>
      <c r="AY200" s="245" t="s">
        <v>180</v>
      </c>
    </row>
    <row r="201" s="2" customFormat="1" ht="16.5" customHeight="1">
      <c r="A201" s="40"/>
      <c r="B201" s="41"/>
      <c r="C201" s="215" t="s">
        <v>412</v>
      </c>
      <c r="D201" s="215" t="s">
        <v>182</v>
      </c>
      <c r="E201" s="216" t="s">
        <v>8981</v>
      </c>
      <c r="F201" s="217" t="s">
        <v>8982</v>
      </c>
      <c r="G201" s="218" t="s">
        <v>367</v>
      </c>
      <c r="H201" s="219">
        <v>0.0070000000000000001</v>
      </c>
      <c r="I201" s="220"/>
      <c r="J201" s="221">
        <f>ROUND(I201*H201,2)</f>
        <v>0</v>
      </c>
      <c r="K201" s="217" t="s">
        <v>186</v>
      </c>
      <c r="L201" s="46"/>
      <c r="M201" s="222" t="s">
        <v>19</v>
      </c>
      <c r="N201" s="223" t="s">
        <v>43</v>
      </c>
      <c r="O201" s="86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6" t="s">
        <v>187</v>
      </c>
      <c r="AT201" s="226" t="s">
        <v>182</v>
      </c>
      <c r="AU201" s="226" t="s">
        <v>82</v>
      </c>
      <c r="AY201" s="19" t="s">
        <v>180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9" t="s">
        <v>80</v>
      </c>
      <c r="BK201" s="227">
        <f>ROUND(I201*H201,2)</f>
        <v>0</v>
      </c>
      <c r="BL201" s="19" t="s">
        <v>187</v>
      </c>
      <c r="BM201" s="226" t="s">
        <v>8983</v>
      </c>
    </row>
    <row r="202" s="2" customFormat="1">
      <c r="A202" s="40"/>
      <c r="B202" s="41"/>
      <c r="C202" s="42"/>
      <c r="D202" s="228" t="s">
        <v>189</v>
      </c>
      <c r="E202" s="42"/>
      <c r="F202" s="229" t="s">
        <v>8984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189</v>
      </c>
      <c r="AU202" s="19" t="s">
        <v>82</v>
      </c>
    </row>
    <row r="203" s="2" customFormat="1">
      <c r="A203" s="40"/>
      <c r="B203" s="41"/>
      <c r="C203" s="42"/>
      <c r="D203" s="233" t="s">
        <v>191</v>
      </c>
      <c r="E203" s="42"/>
      <c r="F203" s="234" t="s">
        <v>8985</v>
      </c>
      <c r="G203" s="42"/>
      <c r="H203" s="42"/>
      <c r="I203" s="230"/>
      <c r="J203" s="42"/>
      <c r="K203" s="42"/>
      <c r="L203" s="46"/>
      <c r="M203" s="231"/>
      <c r="N203" s="232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191</v>
      </c>
      <c r="AU203" s="19" t="s">
        <v>82</v>
      </c>
    </row>
    <row r="204" s="13" customFormat="1">
      <c r="A204" s="13"/>
      <c r="B204" s="235"/>
      <c r="C204" s="236"/>
      <c r="D204" s="228" t="s">
        <v>193</v>
      </c>
      <c r="E204" s="237" t="s">
        <v>19</v>
      </c>
      <c r="F204" s="238" t="s">
        <v>8986</v>
      </c>
      <c r="G204" s="236"/>
      <c r="H204" s="239">
        <v>0.0070000000000000001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193</v>
      </c>
      <c r="AU204" s="245" t="s">
        <v>82</v>
      </c>
      <c r="AV204" s="13" t="s">
        <v>82</v>
      </c>
      <c r="AW204" s="13" t="s">
        <v>33</v>
      </c>
      <c r="AX204" s="13" t="s">
        <v>80</v>
      </c>
      <c r="AY204" s="245" t="s">
        <v>180</v>
      </c>
    </row>
    <row r="205" s="2" customFormat="1" ht="16.5" customHeight="1">
      <c r="A205" s="40"/>
      <c r="B205" s="41"/>
      <c r="C205" s="282" t="s">
        <v>418</v>
      </c>
      <c r="D205" s="282" t="s">
        <v>754</v>
      </c>
      <c r="E205" s="283" t="s">
        <v>8987</v>
      </c>
      <c r="F205" s="284" t="s">
        <v>8988</v>
      </c>
      <c r="G205" s="285" t="s">
        <v>387</v>
      </c>
      <c r="H205" s="286">
        <v>201</v>
      </c>
      <c r="I205" s="287"/>
      <c r="J205" s="288">
        <f>ROUND(I205*H205,2)</f>
        <v>0</v>
      </c>
      <c r="K205" s="284" t="s">
        <v>19</v>
      </c>
      <c r="L205" s="289"/>
      <c r="M205" s="290" t="s">
        <v>19</v>
      </c>
      <c r="N205" s="291" t="s">
        <v>43</v>
      </c>
      <c r="O205" s="86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6" t="s">
        <v>232</v>
      </c>
      <c r="AT205" s="226" t="s">
        <v>754</v>
      </c>
      <c r="AU205" s="226" t="s">
        <v>82</v>
      </c>
      <c r="AY205" s="19" t="s">
        <v>180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9" t="s">
        <v>80</v>
      </c>
      <c r="BK205" s="227">
        <f>ROUND(I205*H205,2)</f>
        <v>0</v>
      </c>
      <c r="BL205" s="19" t="s">
        <v>187</v>
      </c>
      <c r="BM205" s="226" t="s">
        <v>8989</v>
      </c>
    </row>
    <row r="206" s="2" customFormat="1">
      <c r="A206" s="40"/>
      <c r="B206" s="41"/>
      <c r="C206" s="42"/>
      <c r="D206" s="228" t="s">
        <v>189</v>
      </c>
      <c r="E206" s="42"/>
      <c r="F206" s="229" t="s">
        <v>8988</v>
      </c>
      <c r="G206" s="42"/>
      <c r="H206" s="42"/>
      <c r="I206" s="230"/>
      <c r="J206" s="42"/>
      <c r="K206" s="42"/>
      <c r="L206" s="46"/>
      <c r="M206" s="231"/>
      <c r="N206" s="232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189</v>
      </c>
      <c r="AU206" s="19" t="s">
        <v>82</v>
      </c>
    </row>
    <row r="207" s="14" customFormat="1">
      <c r="A207" s="14"/>
      <c r="B207" s="246"/>
      <c r="C207" s="247"/>
      <c r="D207" s="228" t="s">
        <v>193</v>
      </c>
      <c r="E207" s="248" t="s">
        <v>19</v>
      </c>
      <c r="F207" s="249" t="s">
        <v>8990</v>
      </c>
      <c r="G207" s="247"/>
      <c r="H207" s="248" t="s">
        <v>19</v>
      </c>
      <c r="I207" s="250"/>
      <c r="J207" s="247"/>
      <c r="K207" s="247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193</v>
      </c>
      <c r="AU207" s="255" t="s">
        <v>82</v>
      </c>
      <c r="AV207" s="14" t="s">
        <v>80</v>
      </c>
      <c r="AW207" s="14" t="s">
        <v>33</v>
      </c>
      <c r="AX207" s="14" t="s">
        <v>72</v>
      </c>
      <c r="AY207" s="255" t="s">
        <v>180</v>
      </c>
    </row>
    <row r="208" s="13" customFormat="1">
      <c r="A208" s="13"/>
      <c r="B208" s="235"/>
      <c r="C208" s="236"/>
      <c r="D208" s="228" t="s">
        <v>193</v>
      </c>
      <c r="E208" s="237" t="s">
        <v>19</v>
      </c>
      <c r="F208" s="238" t="s">
        <v>4670</v>
      </c>
      <c r="G208" s="236"/>
      <c r="H208" s="239">
        <v>30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193</v>
      </c>
      <c r="AU208" s="245" t="s">
        <v>82</v>
      </c>
      <c r="AV208" s="13" t="s">
        <v>82</v>
      </c>
      <c r="AW208" s="13" t="s">
        <v>33</v>
      </c>
      <c r="AX208" s="13" t="s">
        <v>72</v>
      </c>
      <c r="AY208" s="245" t="s">
        <v>180</v>
      </c>
    </row>
    <row r="209" s="14" customFormat="1">
      <c r="A209" s="14"/>
      <c r="B209" s="246"/>
      <c r="C209" s="247"/>
      <c r="D209" s="228" t="s">
        <v>193</v>
      </c>
      <c r="E209" s="248" t="s">
        <v>19</v>
      </c>
      <c r="F209" s="249" t="s">
        <v>8991</v>
      </c>
      <c r="G209" s="247"/>
      <c r="H209" s="248" t="s">
        <v>19</v>
      </c>
      <c r="I209" s="250"/>
      <c r="J209" s="247"/>
      <c r="K209" s="247"/>
      <c r="L209" s="251"/>
      <c r="M209" s="252"/>
      <c r="N209" s="253"/>
      <c r="O209" s="253"/>
      <c r="P209" s="253"/>
      <c r="Q209" s="253"/>
      <c r="R209" s="253"/>
      <c r="S209" s="253"/>
      <c r="T209" s="25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5" t="s">
        <v>193</v>
      </c>
      <c r="AU209" s="255" t="s">
        <v>82</v>
      </c>
      <c r="AV209" s="14" t="s">
        <v>80</v>
      </c>
      <c r="AW209" s="14" t="s">
        <v>33</v>
      </c>
      <c r="AX209" s="14" t="s">
        <v>72</v>
      </c>
      <c r="AY209" s="255" t="s">
        <v>180</v>
      </c>
    </row>
    <row r="210" s="13" customFormat="1">
      <c r="A210" s="13"/>
      <c r="B210" s="235"/>
      <c r="C210" s="236"/>
      <c r="D210" s="228" t="s">
        <v>193</v>
      </c>
      <c r="E210" s="237" t="s">
        <v>19</v>
      </c>
      <c r="F210" s="238" t="s">
        <v>8992</v>
      </c>
      <c r="G210" s="236"/>
      <c r="H210" s="239">
        <v>171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5" t="s">
        <v>193</v>
      </c>
      <c r="AU210" s="245" t="s">
        <v>82</v>
      </c>
      <c r="AV210" s="13" t="s">
        <v>82</v>
      </c>
      <c r="AW210" s="13" t="s">
        <v>33</v>
      </c>
      <c r="AX210" s="13" t="s">
        <v>72</v>
      </c>
      <c r="AY210" s="245" t="s">
        <v>180</v>
      </c>
    </row>
    <row r="211" s="15" customFormat="1">
      <c r="A211" s="15"/>
      <c r="B211" s="256"/>
      <c r="C211" s="257"/>
      <c r="D211" s="228" t="s">
        <v>193</v>
      </c>
      <c r="E211" s="258" t="s">
        <v>19</v>
      </c>
      <c r="F211" s="259" t="s">
        <v>353</v>
      </c>
      <c r="G211" s="257"/>
      <c r="H211" s="260">
        <v>201</v>
      </c>
      <c r="I211" s="261"/>
      <c r="J211" s="257"/>
      <c r="K211" s="257"/>
      <c r="L211" s="262"/>
      <c r="M211" s="263"/>
      <c r="N211" s="264"/>
      <c r="O211" s="264"/>
      <c r="P211" s="264"/>
      <c r="Q211" s="264"/>
      <c r="R211" s="264"/>
      <c r="S211" s="264"/>
      <c r="T211" s="26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6" t="s">
        <v>193</v>
      </c>
      <c r="AU211" s="266" t="s">
        <v>82</v>
      </c>
      <c r="AV211" s="15" t="s">
        <v>187</v>
      </c>
      <c r="AW211" s="15" t="s">
        <v>33</v>
      </c>
      <c r="AX211" s="15" t="s">
        <v>80</v>
      </c>
      <c r="AY211" s="266" t="s">
        <v>180</v>
      </c>
    </row>
    <row r="212" s="2" customFormat="1" ht="16.5" customHeight="1">
      <c r="A212" s="40"/>
      <c r="B212" s="41"/>
      <c r="C212" s="282" t="s">
        <v>426</v>
      </c>
      <c r="D212" s="282" t="s">
        <v>754</v>
      </c>
      <c r="E212" s="283" t="s">
        <v>8993</v>
      </c>
      <c r="F212" s="284" t="s">
        <v>8994</v>
      </c>
      <c r="G212" s="285" t="s">
        <v>7703</v>
      </c>
      <c r="H212" s="286">
        <v>6.7000000000000002</v>
      </c>
      <c r="I212" s="287"/>
      <c r="J212" s="288">
        <f>ROUND(I212*H212,2)</f>
        <v>0</v>
      </c>
      <c r="K212" s="284" t="s">
        <v>19</v>
      </c>
      <c r="L212" s="289"/>
      <c r="M212" s="290" t="s">
        <v>19</v>
      </c>
      <c r="N212" s="291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232</v>
      </c>
      <c r="AT212" s="226" t="s">
        <v>754</v>
      </c>
      <c r="AU212" s="226" t="s">
        <v>82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187</v>
      </c>
      <c r="BM212" s="226" t="s">
        <v>8995</v>
      </c>
    </row>
    <row r="213" s="2" customFormat="1">
      <c r="A213" s="40"/>
      <c r="B213" s="41"/>
      <c r="C213" s="42"/>
      <c r="D213" s="228" t="s">
        <v>189</v>
      </c>
      <c r="E213" s="42"/>
      <c r="F213" s="229" t="s">
        <v>8994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189</v>
      </c>
      <c r="AU213" s="19" t="s">
        <v>82</v>
      </c>
    </row>
    <row r="214" s="14" customFormat="1">
      <c r="A214" s="14"/>
      <c r="B214" s="246"/>
      <c r="C214" s="247"/>
      <c r="D214" s="228" t="s">
        <v>193</v>
      </c>
      <c r="E214" s="248" t="s">
        <v>19</v>
      </c>
      <c r="F214" s="249" t="s">
        <v>8996</v>
      </c>
      <c r="G214" s="247"/>
      <c r="H214" s="248" t="s">
        <v>19</v>
      </c>
      <c r="I214" s="250"/>
      <c r="J214" s="247"/>
      <c r="K214" s="247"/>
      <c r="L214" s="251"/>
      <c r="M214" s="252"/>
      <c r="N214" s="253"/>
      <c r="O214" s="253"/>
      <c r="P214" s="253"/>
      <c r="Q214" s="253"/>
      <c r="R214" s="253"/>
      <c r="S214" s="253"/>
      <c r="T214" s="25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5" t="s">
        <v>193</v>
      </c>
      <c r="AU214" s="255" t="s">
        <v>82</v>
      </c>
      <c r="AV214" s="14" t="s">
        <v>80</v>
      </c>
      <c r="AW214" s="14" t="s">
        <v>33</v>
      </c>
      <c r="AX214" s="14" t="s">
        <v>72</v>
      </c>
      <c r="AY214" s="255" t="s">
        <v>180</v>
      </c>
    </row>
    <row r="215" s="13" customFormat="1">
      <c r="A215" s="13"/>
      <c r="B215" s="235"/>
      <c r="C215" s="236"/>
      <c r="D215" s="228" t="s">
        <v>193</v>
      </c>
      <c r="E215" s="237" t="s">
        <v>19</v>
      </c>
      <c r="F215" s="238" t="s">
        <v>8997</v>
      </c>
      <c r="G215" s="236"/>
      <c r="H215" s="239">
        <v>1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193</v>
      </c>
      <c r="AU215" s="245" t="s">
        <v>82</v>
      </c>
      <c r="AV215" s="13" t="s">
        <v>82</v>
      </c>
      <c r="AW215" s="13" t="s">
        <v>33</v>
      </c>
      <c r="AX215" s="13" t="s">
        <v>72</v>
      </c>
      <c r="AY215" s="245" t="s">
        <v>180</v>
      </c>
    </row>
    <row r="216" s="14" customFormat="1">
      <c r="A216" s="14"/>
      <c r="B216" s="246"/>
      <c r="C216" s="247"/>
      <c r="D216" s="228" t="s">
        <v>193</v>
      </c>
      <c r="E216" s="248" t="s">
        <v>19</v>
      </c>
      <c r="F216" s="249" t="s">
        <v>8998</v>
      </c>
      <c r="G216" s="247"/>
      <c r="H216" s="248" t="s">
        <v>19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193</v>
      </c>
      <c r="AU216" s="255" t="s">
        <v>82</v>
      </c>
      <c r="AV216" s="14" t="s">
        <v>80</v>
      </c>
      <c r="AW216" s="14" t="s">
        <v>33</v>
      </c>
      <c r="AX216" s="14" t="s">
        <v>72</v>
      </c>
      <c r="AY216" s="255" t="s">
        <v>180</v>
      </c>
    </row>
    <row r="217" s="13" customFormat="1">
      <c r="A217" s="13"/>
      <c r="B217" s="235"/>
      <c r="C217" s="236"/>
      <c r="D217" s="228" t="s">
        <v>193</v>
      </c>
      <c r="E217" s="237" t="s">
        <v>19</v>
      </c>
      <c r="F217" s="238" t="s">
        <v>8999</v>
      </c>
      <c r="G217" s="236"/>
      <c r="H217" s="239">
        <v>5.7000000000000002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193</v>
      </c>
      <c r="AU217" s="245" t="s">
        <v>82</v>
      </c>
      <c r="AV217" s="13" t="s">
        <v>82</v>
      </c>
      <c r="AW217" s="13" t="s">
        <v>33</v>
      </c>
      <c r="AX217" s="13" t="s">
        <v>72</v>
      </c>
      <c r="AY217" s="245" t="s">
        <v>180</v>
      </c>
    </row>
    <row r="218" s="15" customFormat="1">
      <c r="A218" s="15"/>
      <c r="B218" s="256"/>
      <c r="C218" s="257"/>
      <c r="D218" s="228" t="s">
        <v>193</v>
      </c>
      <c r="E218" s="258" t="s">
        <v>19</v>
      </c>
      <c r="F218" s="259" t="s">
        <v>353</v>
      </c>
      <c r="G218" s="257"/>
      <c r="H218" s="260">
        <v>6.7000000000000002</v>
      </c>
      <c r="I218" s="261"/>
      <c r="J218" s="257"/>
      <c r="K218" s="257"/>
      <c r="L218" s="262"/>
      <c r="M218" s="263"/>
      <c r="N218" s="264"/>
      <c r="O218" s="264"/>
      <c r="P218" s="264"/>
      <c r="Q218" s="264"/>
      <c r="R218" s="264"/>
      <c r="S218" s="264"/>
      <c r="T218" s="26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6" t="s">
        <v>193</v>
      </c>
      <c r="AU218" s="266" t="s">
        <v>82</v>
      </c>
      <c r="AV218" s="15" t="s">
        <v>187</v>
      </c>
      <c r="AW218" s="15" t="s">
        <v>33</v>
      </c>
      <c r="AX218" s="15" t="s">
        <v>80</v>
      </c>
      <c r="AY218" s="266" t="s">
        <v>180</v>
      </c>
    </row>
    <row r="219" s="2" customFormat="1" ht="16.5" customHeight="1">
      <c r="A219" s="40"/>
      <c r="B219" s="41"/>
      <c r="C219" s="282" t="s">
        <v>433</v>
      </c>
      <c r="D219" s="282" t="s">
        <v>754</v>
      </c>
      <c r="E219" s="283" t="s">
        <v>9000</v>
      </c>
      <c r="F219" s="284" t="s">
        <v>9001</v>
      </c>
      <c r="G219" s="285" t="s">
        <v>235</v>
      </c>
      <c r="H219" s="286">
        <v>5</v>
      </c>
      <c r="I219" s="287"/>
      <c r="J219" s="288">
        <f>ROUND(I219*H219,2)</f>
        <v>0</v>
      </c>
      <c r="K219" s="284" t="s">
        <v>19</v>
      </c>
      <c r="L219" s="289"/>
      <c r="M219" s="290" t="s">
        <v>19</v>
      </c>
      <c r="N219" s="291" t="s">
        <v>43</v>
      </c>
      <c r="O219" s="86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6" t="s">
        <v>232</v>
      </c>
      <c r="AT219" s="226" t="s">
        <v>754</v>
      </c>
      <c r="AU219" s="226" t="s">
        <v>82</v>
      </c>
      <c r="AY219" s="19" t="s">
        <v>180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9" t="s">
        <v>80</v>
      </c>
      <c r="BK219" s="227">
        <f>ROUND(I219*H219,2)</f>
        <v>0</v>
      </c>
      <c r="BL219" s="19" t="s">
        <v>187</v>
      </c>
      <c r="BM219" s="226" t="s">
        <v>9002</v>
      </c>
    </row>
    <row r="220" s="2" customFormat="1">
      <c r="A220" s="40"/>
      <c r="B220" s="41"/>
      <c r="C220" s="42"/>
      <c r="D220" s="228" t="s">
        <v>189</v>
      </c>
      <c r="E220" s="42"/>
      <c r="F220" s="229" t="s">
        <v>9001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189</v>
      </c>
      <c r="AU220" s="19" t="s">
        <v>82</v>
      </c>
    </row>
    <row r="221" s="2" customFormat="1" ht="16.5" customHeight="1">
      <c r="A221" s="40"/>
      <c r="B221" s="41"/>
      <c r="C221" s="282" t="s">
        <v>439</v>
      </c>
      <c r="D221" s="282" t="s">
        <v>754</v>
      </c>
      <c r="E221" s="283" t="s">
        <v>9003</v>
      </c>
      <c r="F221" s="284" t="s">
        <v>9004</v>
      </c>
      <c r="G221" s="285" t="s">
        <v>387</v>
      </c>
      <c r="H221" s="286">
        <v>2</v>
      </c>
      <c r="I221" s="287"/>
      <c r="J221" s="288">
        <f>ROUND(I221*H221,2)</f>
        <v>0</v>
      </c>
      <c r="K221" s="284" t="s">
        <v>19</v>
      </c>
      <c r="L221" s="289"/>
      <c r="M221" s="290" t="s">
        <v>19</v>
      </c>
      <c r="N221" s="291" t="s">
        <v>43</v>
      </c>
      <c r="O221" s="86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6" t="s">
        <v>232</v>
      </c>
      <c r="AT221" s="226" t="s">
        <v>754</v>
      </c>
      <c r="AU221" s="226" t="s">
        <v>82</v>
      </c>
      <c r="AY221" s="19" t="s">
        <v>180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19" t="s">
        <v>80</v>
      </c>
      <c r="BK221" s="227">
        <f>ROUND(I221*H221,2)</f>
        <v>0</v>
      </c>
      <c r="BL221" s="19" t="s">
        <v>187</v>
      </c>
      <c r="BM221" s="226" t="s">
        <v>9005</v>
      </c>
    </row>
    <row r="222" s="2" customFormat="1">
      <c r="A222" s="40"/>
      <c r="B222" s="41"/>
      <c r="C222" s="42"/>
      <c r="D222" s="228" t="s">
        <v>189</v>
      </c>
      <c r="E222" s="42"/>
      <c r="F222" s="229" t="s">
        <v>9004</v>
      </c>
      <c r="G222" s="42"/>
      <c r="H222" s="42"/>
      <c r="I222" s="230"/>
      <c r="J222" s="42"/>
      <c r="K222" s="42"/>
      <c r="L222" s="46"/>
      <c r="M222" s="231"/>
      <c r="N222" s="232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189</v>
      </c>
      <c r="AU222" s="19" t="s">
        <v>82</v>
      </c>
    </row>
    <row r="223" s="2" customFormat="1" ht="16.5" customHeight="1">
      <c r="A223" s="40"/>
      <c r="B223" s="41"/>
      <c r="C223" s="282" t="s">
        <v>447</v>
      </c>
      <c r="D223" s="282" t="s">
        <v>754</v>
      </c>
      <c r="E223" s="283" t="s">
        <v>9006</v>
      </c>
      <c r="F223" s="284" t="s">
        <v>9007</v>
      </c>
      <c r="G223" s="285" t="s">
        <v>387</v>
      </c>
      <c r="H223" s="286">
        <v>2</v>
      </c>
      <c r="I223" s="287"/>
      <c r="J223" s="288">
        <f>ROUND(I223*H223,2)</f>
        <v>0</v>
      </c>
      <c r="K223" s="284" t="s">
        <v>19</v>
      </c>
      <c r="L223" s="289"/>
      <c r="M223" s="290" t="s">
        <v>19</v>
      </c>
      <c r="N223" s="291" t="s">
        <v>43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232</v>
      </c>
      <c r="AT223" s="226" t="s">
        <v>754</v>
      </c>
      <c r="AU223" s="226" t="s">
        <v>82</v>
      </c>
      <c r="AY223" s="19" t="s">
        <v>180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187</v>
      </c>
      <c r="BM223" s="226" t="s">
        <v>9008</v>
      </c>
    </row>
    <row r="224" s="2" customFormat="1">
      <c r="A224" s="40"/>
      <c r="B224" s="41"/>
      <c r="C224" s="42"/>
      <c r="D224" s="228" t="s">
        <v>189</v>
      </c>
      <c r="E224" s="42"/>
      <c r="F224" s="229" t="s">
        <v>9007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189</v>
      </c>
      <c r="AU224" s="19" t="s">
        <v>82</v>
      </c>
    </row>
    <row r="225" s="2" customFormat="1" ht="16.5" customHeight="1">
      <c r="A225" s="40"/>
      <c r="B225" s="41"/>
      <c r="C225" s="215" t="s">
        <v>459</v>
      </c>
      <c r="D225" s="215" t="s">
        <v>182</v>
      </c>
      <c r="E225" s="216" t="s">
        <v>9009</v>
      </c>
      <c r="F225" s="217" t="s">
        <v>9010</v>
      </c>
      <c r="G225" s="218" t="s">
        <v>250</v>
      </c>
      <c r="H225" s="219">
        <v>0.71699999999999997</v>
      </c>
      <c r="I225" s="220"/>
      <c r="J225" s="221">
        <f>ROUND(I225*H225,2)</f>
        <v>0</v>
      </c>
      <c r="K225" s="217" t="s">
        <v>186</v>
      </c>
      <c r="L225" s="46"/>
      <c r="M225" s="222" t="s">
        <v>19</v>
      </c>
      <c r="N225" s="223" t="s">
        <v>43</v>
      </c>
      <c r="O225" s="86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6" t="s">
        <v>187</v>
      </c>
      <c r="AT225" s="226" t="s">
        <v>182</v>
      </c>
      <c r="AU225" s="226" t="s">
        <v>82</v>
      </c>
      <c r="AY225" s="19" t="s">
        <v>180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19" t="s">
        <v>80</v>
      </c>
      <c r="BK225" s="227">
        <f>ROUND(I225*H225,2)</f>
        <v>0</v>
      </c>
      <c r="BL225" s="19" t="s">
        <v>187</v>
      </c>
      <c r="BM225" s="226" t="s">
        <v>9011</v>
      </c>
    </row>
    <row r="226" s="2" customFormat="1">
      <c r="A226" s="40"/>
      <c r="B226" s="41"/>
      <c r="C226" s="42"/>
      <c r="D226" s="228" t="s">
        <v>189</v>
      </c>
      <c r="E226" s="42"/>
      <c r="F226" s="229" t="s">
        <v>9012</v>
      </c>
      <c r="G226" s="42"/>
      <c r="H226" s="42"/>
      <c r="I226" s="230"/>
      <c r="J226" s="42"/>
      <c r="K226" s="42"/>
      <c r="L226" s="46"/>
      <c r="M226" s="231"/>
      <c r="N226" s="232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189</v>
      </c>
      <c r="AU226" s="19" t="s">
        <v>82</v>
      </c>
    </row>
    <row r="227" s="2" customFormat="1">
      <c r="A227" s="40"/>
      <c r="B227" s="41"/>
      <c r="C227" s="42"/>
      <c r="D227" s="233" t="s">
        <v>191</v>
      </c>
      <c r="E227" s="42"/>
      <c r="F227" s="234" t="s">
        <v>9013</v>
      </c>
      <c r="G227" s="42"/>
      <c r="H227" s="42"/>
      <c r="I227" s="230"/>
      <c r="J227" s="42"/>
      <c r="K227" s="42"/>
      <c r="L227" s="46"/>
      <c r="M227" s="231"/>
      <c r="N227" s="232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191</v>
      </c>
      <c r="AU227" s="19" t="s">
        <v>82</v>
      </c>
    </row>
    <row r="228" s="14" customFormat="1">
      <c r="A228" s="14"/>
      <c r="B228" s="246"/>
      <c r="C228" s="247"/>
      <c r="D228" s="228" t="s">
        <v>193</v>
      </c>
      <c r="E228" s="248" t="s">
        <v>19</v>
      </c>
      <c r="F228" s="249" t="s">
        <v>9014</v>
      </c>
      <c r="G228" s="247"/>
      <c r="H228" s="248" t="s">
        <v>19</v>
      </c>
      <c r="I228" s="250"/>
      <c r="J228" s="247"/>
      <c r="K228" s="247"/>
      <c r="L228" s="251"/>
      <c r="M228" s="252"/>
      <c r="N228" s="253"/>
      <c r="O228" s="253"/>
      <c r="P228" s="253"/>
      <c r="Q228" s="253"/>
      <c r="R228" s="253"/>
      <c r="S228" s="253"/>
      <c r="T228" s="25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5" t="s">
        <v>193</v>
      </c>
      <c r="AU228" s="255" t="s">
        <v>82</v>
      </c>
      <c r="AV228" s="14" t="s">
        <v>80</v>
      </c>
      <c r="AW228" s="14" t="s">
        <v>33</v>
      </c>
      <c r="AX228" s="14" t="s">
        <v>72</v>
      </c>
      <c r="AY228" s="255" t="s">
        <v>180</v>
      </c>
    </row>
    <row r="229" s="13" customFormat="1">
      <c r="A229" s="13"/>
      <c r="B229" s="235"/>
      <c r="C229" s="236"/>
      <c r="D229" s="228" t="s">
        <v>193</v>
      </c>
      <c r="E229" s="237" t="s">
        <v>19</v>
      </c>
      <c r="F229" s="238" t="s">
        <v>9015</v>
      </c>
      <c r="G229" s="236"/>
      <c r="H229" s="239">
        <v>0.16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5" t="s">
        <v>193</v>
      </c>
      <c r="AU229" s="245" t="s">
        <v>82</v>
      </c>
      <c r="AV229" s="13" t="s">
        <v>82</v>
      </c>
      <c r="AW229" s="13" t="s">
        <v>33</v>
      </c>
      <c r="AX229" s="13" t="s">
        <v>72</v>
      </c>
      <c r="AY229" s="245" t="s">
        <v>180</v>
      </c>
    </row>
    <row r="230" s="14" customFormat="1">
      <c r="A230" s="14"/>
      <c r="B230" s="246"/>
      <c r="C230" s="247"/>
      <c r="D230" s="228" t="s">
        <v>193</v>
      </c>
      <c r="E230" s="248" t="s">
        <v>19</v>
      </c>
      <c r="F230" s="249" t="s">
        <v>9016</v>
      </c>
      <c r="G230" s="247"/>
      <c r="H230" s="248" t="s">
        <v>19</v>
      </c>
      <c r="I230" s="250"/>
      <c r="J230" s="247"/>
      <c r="K230" s="247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193</v>
      </c>
      <c r="AU230" s="255" t="s">
        <v>82</v>
      </c>
      <c r="AV230" s="14" t="s">
        <v>80</v>
      </c>
      <c r="AW230" s="14" t="s">
        <v>33</v>
      </c>
      <c r="AX230" s="14" t="s">
        <v>72</v>
      </c>
      <c r="AY230" s="255" t="s">
        <v>180</v>
      </c>
    </row>
    <row r="231" s="13" customFormat="1">
      <c r="A231" s="13"/>
      <c r="B231" s="235"/>
      <c r="C231" s="236"/>
      <c r="D231" s="228" t="s">
        <v>193</v>
      </c>
      <c r="E231" s="237" t="s">
        <v>19</v>
      </c>
      <c r="F231" s="238" t="s">
        <v>9017</v>
      </c>
      <c r="G231" s="236"/>
      <c r="H231" s="239">
        <v>0.28499999999999998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193</v>
      </c>
      <c r="AU231" s="245" t="s">
        <v>82</v>
      </c>
      <c r="AV231" s="13" t="s">
        <v>82</v>
      </c>
      <c r="AW231" s="13" t="s">
        <v>33</v>
      </c>
      <c r="AX231" s="13" t="s">
        <v>72</v>
      </c>
      <c r="AY231" s="245" t="s">
        <v>180</v>
      </c>
    </row>
    <row r="232" s="14" customFormat="1">
      <c r="A232" s="14"/>
      <c r="B232" s="246"/>
      <c r="C232" s="247"/>
      <c r="D232" s="228" t="s">
        <v>193</v>
      </c>
      <c r="E232" s="248" t="s">
        <v>19</v>
      </c>
      <c r="F232" s="249" t="s">
        <v>9018</v>
      </c>
      <c r="G232" s="247"/>
      <c r="H232" s="248" t="s">
        <v>19</v>
      </c>
      <c r="I232" s="250"/>
      <c r="J232" s="247"/>
      <c r="K232" s="247"/>
      <c r="L232" s="251"/>
      <c r="M232" s="252"/>
      <c r="N232" s="253"/>
      <c r="O232" s="253"/>
      <c r="P232" s="253"/>
      <c r="Q232" s="253"/>
      <c r="R232" s="253"/>
      <c r="S232" s="253"/>
      <c r="T232" s="25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5" t="s">
        <v>193</v>
      </c>
      <c r="AU232" s="255" t="s">
        <v>82</v>
      </c>
      <c r="AV232" s="14" t="s">
        <v>80</v>
      </c>
      <c r="AW232" s="14" t="s">
        <v>33</v>
      </c>
      <c r="AX232" s="14" t="s">
        <v>72</v>
      </c>
      <c r="AY232" s="255" t="s">
        <v>180</v>
      </c>
    </row>
    <row r="233" s="13" customFormat="1">
      <c r="A233" s="13"/>
      <c r="B233" s="235"/>
      <c r="C233" s="236"/>
      <c r="D233" s="228" t="s">
        <v>193</v>
      </c>
      <c r="E233" s="237" t="s">
        <v>19</v>
      </c>
      <c r="F233" s="238" t="s">
        <v>9019</v>
      </c>
      <c r="G233" s="236"/>
      <c r="H233" s="239">
        <v>0.27200000000000002</v>
      </c>
      <c r="I233" s="240"/>
      <c r="J233" s="236"/>
      <c r="K233" s="236"/>
      <c r="L233" s="241"/>
      <c r="M233" s="242"/>
      <c r="N233" s="243"/>
      <c r="O233" s="243"/>
      <c r="P233" s="243"/>
      <c r="Q233" s="243"/>
      <c r="R233" s="243"/>
      <c r="S233" s="243"/>
      <c r="T233" s="244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5" t="s">
        <v>193</v>
      </c>
      <c r="AU233" s="245" t="s">
        <v>82</v>
      </c>
      <c r="AV233" s="13" t="s">
        <v>82</v>
      </c>
      <c r="AW233" s="13" t="s">
        <v>33</v>
      </c>
      <c r="AX233" s="13" t="s">
        <v>72</v>
      </c>
      <c r="AY233" s="245" t="s">
        <v>180</v>
      </c>
    </row>
    <row r="234" s="15" customFormat="1">
      <c r="A234" s="15"/>
      <c r="B234" s="256"/>
      <c r="C234" s="257"/>
      <c r="D234" s="228" t="s">
        <v>193</v>
      </c>
      <c r="E234" s="258" t="s">
        <v>19</v>
      </c>
      <c r="F234" s="259" t="s">
        <v>353</v>
      </c>
      <c r="G234" s="257"/>
      <c r="H234" s="260">
        <v>0.71699999999999997</v>
      </c>
      <c r="I234" s="261"/>
      <c r="J234" s="257"/>
      <c r="K234" s="257"/>
      <c r="L234" s="262"/>
      <c r="M234" s="263"/>
      <c r="N234" s="264"/>
      <c r="O234" s="264"/>
      <c r="P234" s="264"/>
      <c r="Q234" s="264"/>
      <c r="R234" s="264"/>
      <c r="S234" s="264"/>
      <c r="T234" s="26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6" t="s">
        <v>193</v>
      </c>
      <c r="AU234" s="266" t="s">
        <v>82</v>
      </c>
      <c r="AV234" s="15" t="s">
        <v>187</v>
      </c>
      <c r="AW234" s="15" t="s">
        <v>33</v>
      </c>
      <c r="AX234" s="15" t="s">
        <v>80</v>
      </c>
      <c r="AY234" s="266" t="s">
        <v>180</v>
      </c>
    </row>
    <row r="235" s="2" customFormat="1" ht="16.5" customHeight="1">
      <c r="A235" s="40"/>
      <c r="B235" s="41"/>
      <c r="C235" s="215" t="s">
        <v>476</v>
      </c>
      <c r="D235" s="215" t="s">
        <v>182</v>
      </c>
      <c r="E235" s="216" t="s">
        <v>9020</v>
      </c>
      <c r="F235" s="217" t="s">
        <v>9021</v>
      </c>
      <c r="G235" s="218" t="s">
        <v>250</v>
      </c>
      <c r="H235" s="219">
        <v>0.71699999999999997</v>
      </c>
      <c r="I235" s="220"/>
      <c r="J235" s="221">
        <f>ROUND(I235*H235,2)</f>
        <v>0</v>
      </c>
      <c r="K235" s="217" t="s">
        <v>186</v>
      </c>
      <c r="L235" s="46"/>
      <c r="M235" s="222" t="s">
        <v>19</v>
      </c>
      <c r="N235" s="223" t="s">
        <v>43</v>
      </c>
      <c r="O235" s="86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6" t="s">
        <v>187</v>
      </c>
      <c r="AT235" s="226" t="s">
        <v>182</v>
      </c>
      <c r="AU235" s="226" t="s">
        <v>82</v>
      </c>
      <c r="AY235" s="19" t="s">
        <v>180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9" t="s">
        <v>80</v>
      </c>
      <c r="BK235" s="227">
        <f>ROUND(I235*H235,2)</f>
        <v>0</v>
      </c>
      <c r="BL235" s="19" t="s">
        <v>187</v>
      </c>
      <c r="BM235" s="226" t="s">
        <v>9022</v>
      </c>
    </row>
    <row r="236" s="2" customFormat="1">
      <c r="A236" s="40"/>
      <c r="B236" s="41"/>
      <c r="C236" s="42"/>
      <c r="D236" s="228" t="s">
        <v>189</v>
      </c>
      <c r="E236" s="42"/>
      <c r="F236" s="229" t="s">
        <v>9023</v>
      </c>
      <c r="G236" s="42"/>
      <c r="H236" s="42"/>
      <c r="I236" s="230"/>
      <c r="J236" s="42"/>
      <c r="K236" s="42"/>
      <c r="L236" s="46"/>
      <c r="M236" s="231"/>
      <c r="N236" s="232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189</v>
      </c>
      <c r="AU236" s="19" t="s">
        <v>82</v>
      </c>
    </row>
    <row r="237" s="2" customFormat="1">
      <c r="A237" s="40"/>
      <c r="B237" s="41"/>
      <c r="C237" s="42"/>
      <c r="D237" s="233" t="s">
        <v>191</v>
      </c>
      <c r="E237" s="42"/>
      <c r="F237" s="234" t="s">
        <v>9024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191</v>
      </c>
      <c r="AU237" s="19" t="s">
        <v>82</v>
      </c>
    </row>
    <row r="238" s="2" customFormat="1" ht="16.5" customHeight="1">
      <c r="A238" s="40"/>
      <c r="B238" s="41"/>
      <c r="C238" s="215" t="s">
        <v>500</v>
      </c>
      <c r="D238" s="215" t="s">
        <v>182</v>
      </c>
      <c r="E238" s="216" t="s">
        <v>9025</v>
      </c>
      <c r="F238" s="217" t="s">
        <v>9026</v>
      </c>
      <c r="G238" s="218" t="s">
        <v>250</v>
      </c>
      <c r="H238" s="219">
        <v>2.8679999999999999</v>
      </c>
      <c r="I238" s="220"/>
      <c r="J238" s="221">
        <f>ROUND(I238*H238,2)</f>
        <v>0</v>
      </c>
      <c r="K238" s="217" t="s">
        <v>186</v>
      </c>
      <c r="L238" s="46"/>
      <c r="M238" s="222" t="s">
        <v>19</v>
      </c>
      <c r="N238" s="223" t="s">
        <v>43</v>
      </c>
      <c r="O238" s="86"/>
      <c r="P238" s="224">
        <f>O238*H238</f>
        <v>0</v>
      </c>
      <c r="Q238" s="224">
        <v>0</v>
      </c>
      <c r="R238" s="224">
        <f>Q238*H238</f>
        <v>0</v>
      </c>
      <c r="S238" s="224">
        <v>0</v>
      </c>
      <c r="T238" s="225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6" t="s">
        <v>187</v>
      </c>
      <c r="AT238" s="226" t="s">
        <v>182</v>
      </c>
      <c r="AU238" s="226" t="s">
        <v>82</v>
      </c>
      <c r="AY238" s="19" t="s">
        <v>180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19" t="s">
        <v>80</v>
      </c>
      <c r="BK238" s="227">
        <f>ROUND(I238*H238,2)</f>
        <v>0</v>
      </c>
      <c r="BL238" s="19" t="s">
        <v>187</v>
      </c>
      <c r="BM238" s="226" t="s">
        <v>9027</v>
      </c>
    </row>
    <row r="239" s="2" customFormat="1">
      <c r="A239" s="40"/>
      <c r="B239" s="41"/>
      <c r="C239" s="42"/>
      <c r="D239" s="228" t="s">
        <v>189</v>
      </c>
      <c r="E239" s="42"/>
      <c r="F239" s="229" t="s">
        <v>9028</v>
      </c>
      <c r="G239" s="42"/>
      <c r="H239" s="42"/>
      <c r="I239" s="230"/>
      <c r="J239" s="42"/>
      <c r="K239" s="42"/>
      <c r="L239" s="46"/>
      <c r="M239" s="231"/>
      <c r="N239" s="232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189</v>
      </c>
      <c r="AU239" s="19" t="s">
        <v>82</v>
      </c>
    </row>
    <row r="240" s="2" customFormat="1">
      <c r="A240" s="40"/>
      <c r="B240" s="41"/>
      <c r="C240" s="42"/>
      <c r="D240" s="233" t="s">
        <v>191</v>
      </c>
      <c r="E240" s="42"/>
      <c r="F240" s="234" t="s">
        <v>9029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191</v>
      </c>
      <c r="AU240" s="19" t="s">
        <v>82</v>
      </c>
    </row>
    <row r="241" s="13" customFormat="1">
      <c r="A241" s="13"/>
      <c r="B241" s="235"/>
      <c r="C241" s="236"/>
      <c r="D241" s="228" t="s">
        <v>193</v>
      </c>
      <c r="E241" s="237" t="s">
        <v>19</v>
      </c>
      <c r="F241" s="238" t="s">
        <v>9030</v>
      </c>
      <c r="G241" s="236"/>
      <c r="H241" s="239">
        <v>2.8679999999999999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193</v>
      </c>
      <c r="AU241" s="245" t="s">
        <v>82</v>
      </c>
      <c r="AV241" s="13" t="s">
        <v>82</v>
      </c>
      <c r="AW241" s="13" t="s">
        <v>33</v>
      </c>
      <c r="AX241" s="13" t="s">
        <v>80</v>
      </c>
      <c r="AY241" s="245" t="s">
        <v>180</v>
      </c>
    </row>
    <row r="242" s="2" customFormat="1" ht="16.5" customHeight="1">
      <c r="A242" s="40"/>
      <c r="B242" s="41"/>
      <c r="C242" s="282" t="s">
        <v>508</v>
      </c>
      <c r="D242" s="282" t="s">
        <v>754</v>
      </c>
      <c r="E242" s="283" t="s">
        <v>9031</v>
      </c>
      <c r="F242" s="284" t="s">
        <v>9032</v>
      </c>
      <c r="G242" s="285" t="s">
        <v>250</v>
      </c>
      <c r="H242" s="286">
        <v>0.71699999999999997</v>
      </c>
      <c r="I242" s="287"/>
      <c r="J242" s="288">
        <f>ROUND(I242*H242,2)</f>
        <v>0</v>
      </c>
      <c r="K242" s="284" t="s">
        <v>19</v>
      </c>
      <c r="L242" s="289"/>
      <c r="M242" s="290" t="s">
        <v>19</v>
      </c>
      <c r="N242" s="291" t="s">
        <v>43</v>
      </c>
      <c r="O242" s="86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6" t="s">
        <v>232</v>
      </c>
      <c r="AT242" s="226" t="s">
        <v>754</v>
      </c>
      <c r="AU242" s="226" t="s">
        <v>82</v>
      </c>
      <c r="AY242" s="19" t="s">
        <v>180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9" t="s">
        <v>80</v>
      </c>
      <c r="BK242" s="227">
        <f>ROUND(I242*H242,2)</f>
        <v>0</v>
      </c>
      <c r="BL242" s="19" t="s">
        <v>187</v>
      </c>
      <c r="BM242" s="226" t="s">
        <v>9033</v>
      </c>
    </row>
    <row r="243" s="2" customFormat="1">
      <c r="A243" s="40"/>
      <c r="B243" s="41"/>
      <c r="C243" s="42"/>
      <c r="D243" s="228" t="s">
        <v>189</v>
      </c>
      <c r="E243" s="42"/>
      <c r="F243" s="229" t="s">
        <v>9032</v>
      </c>
      <c r="G243" s="42"/>
      <c r="H243" s="42"/>
      <c r="I243" s="230"/>
      <c r="J243" s="42"/>
      <c r="K243" s="42"/>
      <c r="L243" s="46"/>
      <c r="M243" s="231"/>
      <c r="N243" s="232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189</v>
      </c>
      <c r="AU243" s="19" t="s">
        <v>82</v>
      </c>
    </row>
    <row r="244" s="12" customFormat="1" ht="22.8" customHeight="1">
      <c r="A244" s="12"/>
      <c r="B244" s="199"/>
      <c r="C244" s="200"/>
      <c r="D244" s="201" t="s">
        <v>71</v>
      </c>
      <c r="E244" s="213" t="s">
        <v>581</v>
      </c>
      <c r="F244" s="213" t="s">
        <v>582</v>
      </c>
      <c r="G244" s="200"/>
      <c r="H244" s="200"/>
      <c r="I244" s="203"/>
      <c r="J244" s="214">
        <f>BK244</f>
        <v>0</v>
      </c>
      <c r="K244" s="200"/>
      <c r="L244" s="205"/>
      <c r="M244" s="206"/>
      <c r="N244" s="207"/>
      <c r="O244" s="207"/>
      <c r="P244" s="208">
        <f>SUM(P245:P247)</f>
        <v>0</v>
      </c>
      <c r="Q244" s="207"/>
      <c r="R244" s="208">
        <f>SUM(R245:R247)</f>
        <v>0</v>
      </c>
      <c r="S244" s="207"/>
      <c r="T244" s="209">
        <f>SUM(T245:T247)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0" t="s">
        <v>80</v>
      </c>
      <c r="AT244" s="211" t="s">
        <v>71</v>
      </c>
      <c r="AU244" s="211" t="s">
        <v>80</v>
      </c>
      <c r="AY244" s="210" t="s">
        <v>180</v>
      </c>
      <c r="BK244" s="212">
        <f>SUM(BK245:BK247)</f>
        <v>0</v>
      </c>
    </row>
    <row r="245" s="2" customFormat="1" ht="16.5" customHeight="1">
      <c r="A245" s="40"/>
      <c r="B245" s="41"/>
      <c r="C245" s="215" t="s">
        <v>514</v>
      </c>
      <c r="D245" s="215" t="s">
        <v>182</v>
      </c>
      <c r="E245" s="216" t="s">
        <v>9034</v>
      </c>
      <c r="F245" s="217" t="s">
        <v>9035</v>
      </c>
      <c r="G245" s="218" t="s">
        <v>367</v>
      </c>
      <c r="H245" s="219">
        <v>2.855</v>
      </c>
      <c r="I245" s="220"/>
      <c r="J245" s="221">
        <f>ROUND(I245*H245,2)</f>
        <v>0</v>
      </c>
      <c r="K245" s="217" t="s">
        <v>186</v>
      </c>
      <c r="L245" s="46"/>
      <c r="M245" s="222" t="s">
        <v>19</v>
      </c>
      <c r="N245" s="223" t="s">
        <v>43</v>
      </c>
      <c r="O245" s="86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6" t="s">
        <v>187</v>
      </c>
      <c r="AT245" s="226" t="s">
        <v>182</v>
      </c>
      <c r="AU245" s="226" t="s">
        <v>82</v>
      </c>
      <c r="AY245" s="19" t="s">
        <v>180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19" t="s">
        <v>80</v>
      </c>
      <c r="BK245" s="227">
        <f>ROUND(I245*H245,2)</f>
        <v>0</v>
      </c>
      <c r="BL245" s="19" t="s">
        <v>187</v>
      </c>
      <c r="BM245" s="226" t="s">
        <v>9036</v>
      </c>
    </row>
    <row r="246" s="2" customFormat="1">
      <c r="A246" s="40"/>
      <c r="B246" s="41"/>
      <c r="C246" s="42"/>
      <c r="D246" s="228" t="s">
        <v>189</v>
      </c>
      <c r="E246" s="42"/>
      <c r="F246" s="229" t="s">
        <v>9037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189</v>
      </c>
      <c r="AU246" s="19" t="s">
        <v>82</v>
      </c>
    </row>
    <row r="247" s="2" customFormat="1">
      <c r="A247" s="40"/>
      <c r="B247" s="41"/>
      <c r="C247" s="42"/>
      <c r="D247" s="233" t="s">
        <v>191</v>
      </c>
      <c r="E247" s="42"/>
      <c r="F247" s="234" t="s">
        <v>9038</v>
      </c>
      <c r="G247" s="42"/>
      <c r="H247" s="42"/>
      <c r="I247" s="230"/>
      <c r="J247" s="42"/>
      <c r="K247" s="42"/>
      <c r="L247" s="46"/>
      <c r="M247" s="278"/>
      <c r="N247" s="279"/>
      <c r="O247" s="280"/>
      <c r="P247" s="280"/>
      <c r="Q247" s="280"/>
      <c r="R247" s="280"/>
      <c r="S247" s="280"/>
      <c r="T247" s="281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191</v>
      </c>
      <c r="AU247" s="19" t="s">
        <v>82</v>
      </c>
    </row>
    <row r="248" s="2" customFormat="1" ht="6.96" customHeight="1">
      <c r="A248" s="40"/>
      <c r="B248" s="61"/>
      <c r="C248" s="62"/>
      <c r="D248" s="62"/>
      <c r="E248" s="62"/>
      <c r="F248" s="62"/>
      <c r="G248" s="62"/>
      <c r="H248" s="62"/>
      <c r="I248" s="62"/>
      <c r="J248" s="62"/>
      <c r="K248" s="62"/>
      <c r="L248" s="46"/>
      <c r="M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</row>
  </sheetData>
  <sheetProtection sheet="1" autoFilter="0" formatColumns="0" formatRows="0" objects="1" scenarios="1" spinCount="100000" saltValue="dDYZSTj6w3RKx9rdgCo/reTBrqO6K1xbe0hay9UowC4S8W9G0h/Ojdl1b8/8TY0Lc05Q4u/ZP2Et/htuWofd4g==" hashValue="1T4klI4k7m4WNF+TkGE/5gzfjPBKWgK2nGmwTmMJ5u4r9xGbZVpIkeoCUZhlnzE5SC6AMAi5LWXw21cGTxt4zA==" algorithmName="SHA-512" password="CC35"/>
  <autoFilter ref="C87:K2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3" r:id="rId1" display="https://podminky.urs.cz/item/CS_URS_2023_02/162751117"/>
    <hyperlink ref="F98" r:id="rId2" display="https://podminky.urs.cz/item/CS_URS_2023_02/162751119"/>
    <hyperlink ref="F102" r:id="rId3" display="https://podminky.urs.cz/item/CS_URS_2023_02/167151101"/>
    <hyperlink ref="F115" r:id="rId4" display="https://podminky.urs.cz/item/CS_URS_2023_02/181111121"/>
    <hyperlink ref="F118" r:id="rId5" display="https://podminky.urs.cz/item/CS_URS_2023_02/181311105"/>
    <hyperlink ref="F123" r:id="rId6" display="https://podminky.urs.cz/item/CS_URS_2023_02/181311107"/>
    <hyperlink ref="F129" r:id="rId7" display="https://podminky.urs.cz/item/CS_URS_2023_02/183101214"/>
    <hyperlink ref="F135" r:id="rId8" display="https://podminky.urs.cz/item/CS_URS_2023_02/183101221"/>
    <hyperlink ref="F141" r:id="rId9" display="https://podminky.urs.cz/item/CS_URS_2023_02/183211312"/>
    <hyperlink ref="F146" r:id="rId10" display="https://podminky.urs.cz/item/CS_URS_2023_02/183211313"/>
    <hyperlink ref="F151" r:id="rId11" display="https://podminky.urs.cz/item/CS_URS_2023_02/183402121"/>
    <hyperlink ref="F159" r:id="rId12" display="https://podminky.urs.cz/item/CS_URS_2023_02/184102112"/>
    <hyperlink ref="F166" r:id="rId13" display="https://podminky.urs.cz/item/CS_URS_2023_02/184201112"/>
    <hyperlink ref="F173" r:id="rId14" display="https://podminky.urs.cz/item/CS_URS_2023_02/184215132"/>
    <hyperlink ref="F179" r:id="rId15" display="https://podminky.urs.cz/item/CS_URS_2023_02/184215411"/>
    <hyperlink ref="F185" r:id="rId16" display="https://podminky.urs.cz/item/CS_URS_2023_02/184813511"/>
    <hyperlink ref="F188" r:id="rId17" display="https://podminky.urs.cz/item/CS_URS_2023_02/184852321"/>
    <hyperlink ref="F191" r:id="rId18" display="https://podminky.urs.cz/item/CS_URS_2023_02/184911151"/>
    <hyperlink ref="F197" r:id="rId19" display="https://podminky.urs.cz/item/CS_URS_2023_02/184911421"/>
    <hyperlink ref="F203" r:id="rId20" display="https://podminky.urs.cz/item/CS_URS_2023_02/185802114"/>
    <hyperlink ref="F227" r:id="rId21" display="https://podminky.urs.cz/item/CS_URS_2023_02/185804311"/>
    <hyperlink ref="F237" r:id="rId22" display="https://podminky.urs.cz/item/CS_URS_2023_02/185851121"/>
    <hyperlink ref="F240" r:id="rId23" display="https://podminky.urs.cz/item/CS_URS_2023_02/185851129"/>
    <hyperlink ref="F247" r:id="rId24" display="https://podminky.urs.cz/item/CS_URS_2023_02/9982314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5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1" customFormat="1" ht="12" customHeight="1">
      <c r="B8" s="22"/>
      <c r="D8" s="145" t="s">
        <v>154</v>
      </c>
      <c r="L8" s="22"/>
    </row>
    <row r="9" s="2" customFormat="1" ht="16.5" customHeight="1">
      <c r="A9" s="40"/>
      <c r="B9" s="46"/>
      <c r="C9" s="40"/>
      <c r="D9" s="40"/>
      <c r="E9" s="146" t="s">
        <v>589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590</v>
      </c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8" t="s">
        <v>9039</v>
      </c>
      <c r="F11" s="40"/>
      <c r="G11" s="40"/>
      <c r="H11" s="40"/>
      <c r="I11" s="40"/>
      <c r="J11" s="40"/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49" t="str">
        <f>'Rekapitulace stavby'!AN8</f>
        <v>3. 9. 2023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5" t="s">
        <v>28</v>
      </c>
      <c r="J17" s="135" t="s">
        <v>19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29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28</v>
      </c>
      <c r="J20" s="35" t="str">
        <f>'Rekapitulace stavby'!AN14</f>
        <v>Vyplň údaj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31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5" t="s">
        <v>28</v>
      </c>
      <c r="J23" s="135" t="s">
        <v>19</v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34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28</v>
      </c>
      <c r="J26" s="135" t="str">
        <f>IF('Rekapitulace stavby'!AN20="","",'Rekapitulace stavby'!AN20)</f>
        <v/>
      </c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7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36</v>
      </c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0"/>
      <c r="B29" s="151"/>
      <c r="C29" s="150"/>
      <c r="D29" s="150"/>
      <c r="E29" s="152" t="s">
        <v>19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5" t="s">
        <v>38</v>
      </c>
      <c r="E32" s="40"/>
      <c r="F32" s="40"/>
      <c r="G32" s="40"/>
      <c r="H32" s="40"/>
      <c r="I32" s="40"/>
      <c r="J32" s="156">
        <f>ROUND(J98, 2)</f>
        <v>0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4"/>
      <c r="E33" s="154"/>
      <c r="F33" s="154"/>
      <c r="G33" s="154"/>
      <c r="H33" s="154"/>
      <c r="I33" s="154"/>
      <c r="J33" s="154"/>
      <c r="K33" s="154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7" t="s">
        <v>40</v>
      </c>
      <c r="G34" s="40"/>
      <c r="H34" s="40"/>
      <c r="I34" s="157" t="s">
        <v>39</v>
      </c>
      <c r="J34" s="157" t="s">
        <v>41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8" t="s">
        <v>42</v>
      </c>
      <c r="E35" s="145" t="s">
        <v>43</v>
      </c>
      <c r="F35" s="159">
        <f>ROUND((SUM(BE98:BE281)),  2)</f>
        <v>0</v>
      </c>
      <c r="G35" s="40"/>
      <c r="H35" s="40"/>
      <c r="I35" s="160">
        <v>0.20999999999999999</v>
      </c>
      <c r="J35" s="159">
        <f>ROUND(((SUM(BE98:BE281))*I35),  2)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44</v>
      </c>
      <c r="F36" s="159">
        <f>ROUND((SUM(BF98:BF281)),  2)</f>
        <v>0</v>
      </c>
      <c r="G36" s="40"/>
      <c r="H36" s="40"/>
      <c r="I36" s="160">
        <v>0.14999999999999999</v>
      </c>
      <c r="J36" s="159">
        <f>ROUND(((SUM(BF98:BF281))*I36),  2)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45</v>
      </c>
      <c r="F37" s="159">
        <f>ROUND((SUM(BG98:BG281)),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46</v>
      </c>
      <c r="F38" s="159">
        <f>ROUND((SUM(BH98:BH281)),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47</v>
      </c>
      <c r="F39" s="159">
        <f>ROUND((SUM(BI98:BI281)),  2)</f>
        <v>0</v>
      </c>
      <c r="G39" s="40"/>
      <c r="H39" s="40"/>
      <c r="I39" s="160">
        <v>0</v>
      </c>
      <c r="J39" s="159">
        <f>0</f>
        <v>0</v>
      </c>
      <c r="K39" s="40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48</v>
      </c>
      <c r="E41" s="163"/>
      <c r="F41" s="163"/>
      <c r="G41" s="164" t="s">
        <v>49</v>
      </c>
      <c r="H41" s="165" t="s">
        <v>50</v>
      </c>
      <c r="I41" s="163"/>
      <c r="J41" s="166">
        <f>SUM(J32:J39)</f>
        <v>0</v>
      </c>
      <c r="K41" s="167"/>
      <c r="L41" s="147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156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Projekt budovy v Čechově ulici ve Šlapanicích</v>
      </c>
      <c r="F50" s="34"/>
      <c r="G50" s="34"/>
      <c r="H50" s="34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154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589</v>
      </c>
      <c r="F52" s="42"/>
      <c r="G52" s="42"/>
      <c r="H52" s="42"/>
      <c r="I52" s="42"/>
      <c r="J52" s="42"/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590</v>
      </c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ROU2334 - Oplocení</v>
      </c>
      <c r="F54" s="42"/>
      <c r="G54" s="42"/>
      <c r="H54" s="42"/>
      <c r="I54" s="42"/>
      <c r="J54" s="42"/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Šlapanice</v>
      </c>
      <c r="G56" s="42"/>
      <c r="H56" s="42"/>
      <c r="I56" s="34" t="s">
        <v>23</v>
      </c>
      <c r="J56" s="74" t="str">
        <f>IF(J14="","",J14)</f>
        <v>3. 9. 2023</v>
      </c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Město Šlapanice</v>
      </c>
      <c r="G58" s="42"/>
      <c r="H58" s="42"/>
      <c r="I58" s="34" t="s">
        <v>31</v>
      </c>
      <c r="J58" s="38" t="str">
        <f>E23</f>
        <v>Studio Zlamal</v>
      </c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7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3" t="s">
        <v>157</v>
      </c>
      <c r="D61" s="174"/>
      <c r="E61" s="174"/>
      <c r="F61" s="174"/>
      <c r="G61" s="174"/>
      <c r="H61" s="174"/>
      <c r="I61" s="174"/>
      <c r="J61" s="175" t="s">
        <v>158</v>
      </c>
      <c r="K61" s="174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6" t="s">
        <v>70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7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159</v>
      </c>
    </row>
    <row r="64" s="9" customFormat="1" ht="24.96" customHeight="1">
      <c r="A64" s="9"/>
      <c r="B64" s="177"/>
      <c r="C64" s="178"/>
      <c r="D64" s="179" t="s">
        <v>160</v>
      </c>
      <c r="E64" s="180"/>
      <c r="F64" s="180"/>
      <c r="G64" s="180"/>
      <c r="H64" s="180"/>
      <c r="I64" s="180"/>
      <c r="J64" s="181">
        <f>J99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7"/>
      <c r="D65" s="184" t="s">
        <v>161</v>
      </c>
      <c r="E65" s="185"/>
      <c r="F65" s="185"/>
      <c r="G65" s="185"/>
      <c r="H65" s="185"/>
      <c r="I65" s="185"/>
      <c r="J65" s="186">
        <f>J100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592</v>
      </c>
      <c r="E66" s="185"/>
      <c r="F66" s="185"/>
      <c r="G66" s="185"/>
      <c r="H66" s="185"/>
      <c r="I66" s="185"/>
      <c r="J66" s="186">
        <f>J138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7"/>
      <c r="D67" s="184" t="s">
        <v>593</v>
      </c>
      <c r="E67" s="185"/>
      <c r="F67" s="185"/>
      <c r="G67" s="185"/>
      <c r="H67" s="185"/>
      <c r="I67" s="185"/>
      <c r="J67" s="186">
        <f>J153</f>
        <v>0</v>
      </c>
      <c r="K67" s="127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7"/>
      <c r="D68" s="184" t="s">
        <v>597</v>
      </c>
      <c r="E68" s="185"/>
      <c r="F68" s="185"/>
      <c r="G68" s="185"/>
      <c r="H68" s="185"/>
      <c r="I68" s="185"/>
      <c r="J68" s="186">
        <f>J171</f>
        <v>0</v>
      </c>
      <c r="K68" s="127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3"/>
      <c r="C69" s="127"/>
      <c r="D69" s="184" t="s">
        <v>162</v>
      </c>
      <c r="E69" s="185"/>
      <c r="F69" s="185"/>
      <c r="G69" s="185"/>
      <c r="H69" s="185"/>
      <c r="I69" s="185"/>
      <c r="J69" s="186">
        <f>J187</f>
        <v>0</v>
      </c>
      <c r="K69" s="127"/>
      <c r="L69" s="18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3"/>
      <c r="C70" s="127"/>
      <c r="D70" s="184" t="s">
        <v>163</v>
      </c>
      <c r="E70" s="185"/>
      <c r="F70" s="185"/>
      <c r="G70" s="185"/>
      <c r="H70" s="185"/>
      <c r="I70" s="185"/>
      <c r="J70" s="186">
        <f>J208</f>
        <v>0</v>
      </c>
      <c r="K70" s="127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7"/>
      <c r="D71" s="184" t="s">
        <v>164</v>
      </c>
      <c r="E71" s="185"/>
      <c r="F71" s="185"/>
      <c r="G71" s="185"/>
      <c r="H71" s="185"/>
      <c r="I71" s="185"/>
      <c r="J71" s="186">
        <f>J222</f>
        <v>0</v>
      </c>
      <c r="K71" s="127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7"/>
      <c r="C72" s="178"/>
      <c r="D72" s="179" t="s">
        <v>599</v>
      </c>
      <c r="E72" s="180"/>
      <c r="F72" s="180"/>
      <c r="G72" s="180"/>
      <c r="H72" s="180"/>
      <c r="I72" s="180"/>
      <c r="J72" s="181">
        <f>J226</f>
        <v>0</v>
      </c>
      <c r="K72" s="178"/>
      <c r="L72" s="182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3"/>
      <c r="C73" s="127"/>
      <c r="D73" s="184" t="s">
        <v>600</v>
      </c>
      <c r="E73" s="185"/>
      <c r="F73" s="185"/>
      <c r="G73" s="185"/>
      <c r="H73" s="185"/>
      <c r="I73" s="185"/>
      <c r="J73" s="186">
        <f>J227</f>
        <v>0</v>
      </c>
      <c r="K73" s="127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7"/>
      <c r="D74" s="184" t="s">
        <v>608</v>
      </c>
      <c r="E74" s="185"/>
      <c r="F74" s="185"/>
      <c r="G74" s="185"/>
      <c r="H74" s="185"/>
      <c r="I74" s="185"/>
      <c r="J74" s="186">
        <f>J247</f>
        <v>0</v>
      </c>
      <c r="K74" s="127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7"/>
      <c r="D75" s="184" t="s">
        <v>9040</v>
      </c>
      <c r="E75" s="185"/>
      <c r="F75" s="185"/>
      <c r="G75" s="185"/>
      <c r="H75" s="185"/>
      <c r="I75" s="185"/>
      <c r="J75" s="186">
        <f>J259</f>
        <v>0</v>
      </c>
      <c r="K75" s="127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7"/>
      <c r="D76" s="184" t="s">
        <v>615</v>
      </c>
      <c r="E76" s="185"/>
      <c r="F76" s="185"/>
      <c r="G76" s="185"/>
      <c r="H76" s="185"/>
      <c r="I76" s="185"/>
      <c r="J76" s="186">
        <f>J265</f>
        <v>0</v>
      </c>
      <c r="K76" s="127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165</v>
      </c>
      <c r="D83" s="42"/>
      <c r="E83" s="42"/>
      <c r="F83" s="42"/>
      <c r="G83" s="42"/>
      <c r="H83" s="42"/>
      <c r="I83" s="42"/>
      <c r="J83" s="42"/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7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2" t="str">
        <f>E7</f>
        <v>Projekt budovy v Čechově ulici ve Šlapanicích</v>
      </c>
      <c r="F86" s="34"/>
      <c r="G86" s="34"/>
      <c r="H86" s="34"/>
      <c r="I86" s="42"/>
      <c r="J86" s="42"/>
      <c r="K86" s="42"/>
      <c r="L86" s="147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154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2" t="s">
        <v>589</v>
      </c>
      <c r="F88" s="42"/>
      <c r="G88" s="42"/>
      <c r="H88" s="42"/>
      <c r="I88" s="42"/>
      <c r="J88" s="42"/>
      <c r="K88" s="42"/>
      <c r="L88" s="147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590</v>
      </c>
      <c r="D89" s="42"/>
      <c r="E89" s="42"/>
      <c r="F89" s="42"/>
      <c r="G89" s="42"/>
      <c r="H89" s="42"/>
      <c r="I89" s="42"/>
      <c r="J89" s="42"/>
      <c r="K89" s="42"/>
      <c r="L89" s="147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>ROU2334 - Oplocení</v>
      </c>
      <c r="F90" s="42"/>
      <c r="G90" s="42"/>
      <c r="H90" s="42"/>
      <c r="I90" s="42"/>
      <c r="J90" s="42"/>
      <c r="K90" s="42"/>
      <c r="L90" s="147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7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F14</f>
        <v>Šlapanice</v>
      </c>
      <c r="G92" s="42"/>
      <c r="H92" s="42"/>
      <c r="I92" s="34" t="s">
        <v>23</v>
      </c>
      <c r="J92" s="74" t="str">
        <f>IF(J14="","",J14)</f>
        <v>3. 9. 2023</v>
      </c>
      <c r="K92" s="42"/>
      <c r="L92" s="147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7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E17</f>
        <v>Město Šlapanice</v>
      </c>
      <c r="G94" s="42"/>
      <c r="H94" s="42"/>
      <c r="I94" s="34" t="s">
        <v>31</v>
      </c>
      <c r="J94" s="38" t="str">
        <f>E23</f>
        <v>Studio Zlamal</v>
      </c>
      <c r="K94" s="42"/>
      <c r="L94" s="147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29</v>
      </c>
      <c r="D95" s="42"/>
      <c r="E95" s="42"/>
      <c r="F95" s="29" t="str">
        <f>IF(E20="","",E20)</f>
        <v>Vyplň údaj</v>
      </c>
      <c r="G95" s="42"/>
      <c r="H95" s="42"/>
      <c r="I95" s="34" t="s">
        <v>34</v>
      </c>
      <c r="J95" s="38" t="str">
        <f>E26</f>
        <v xml:space="preserve"> </v>
      </c>
      <c r="K95" s="42"/>
      <c r="L95" s="147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7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8"/>
      <c r="B97" s="189"/>
      <c r="C97" s="190" t="s">
        <v>166</v>
      </c>
      <c r="D97" s="191" t="s">
        <v>57</v>
      </c>
      <c r="E97" s="191" t="s">
        <v>53</v>
      </c>
      <c r="F97" s="191" t="s">
        <v>54</v>
      </c>
      <c r="G97" s="191" t="s">
        <v>167</v>
      </c>
      <c r="H97" s="191" t="s">
        <v>168</v>
      </c>
      <c r="I97" s="191" t="s">
        <v>169</v>
      </c>
      <c r="J97" s="191" t="s">
        <v>158</v>
      </c>
      <c r="K97" s="192" t="s">
        <v>170</v>
      </c>
      <c r="L97" s="193"/>
      <c r="M97" s="94" t="s">
        <v>19</v>
      </c>
      <c r="N97" s="95" t="s">
        <v>42</v>
      </c>
      <c r="O97" s="95" t="s">
        <v>171</v>
      </c>
      <c r="P97" s="95" t="s">
        <v>172</v>
      </c>
      <c r="Q97" s="95" t="s">
        <v>173</v>
      </c>
      <c r="R97" s="95" t="s">
        <v>174</v>
      </c>
      <c r="S97" s="95" t="s">
        <v>175</v>
      </c>
      <c r="T97" s="96" t="s">
        <v>176</v>
      </c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</row>
    <row r="98" s="2" customFormat="1" ht="22.8" customHeight="1">
      <c r="A98" s="40"/>
      <c r="B98" s="41"/>
      <c r="C98" s="101" t="s">
        <v>177</v>
      </c>
      <c r="D98" s="42"/>
      <c r="E98" s="42"/>
      <c r="F98" s="42"/>
      <c r="G98" s="42"/>
      <c r="H98" s="42"/>
      <c r="I98" s="42"/>
      <c r="J98" s="194">
        <f>BK98</f>
        <v>0</v>
      </c>
      <c r="K98" s="42"/>
      <c r="L98" s="46"/>
      <c r="M98" s="97"/>
      <c r="N98" s="195"/>
      <c r="O98" s="98"/>
      <c r="P98" s="196">
        <f>P99+P226</f>
        <v>0</v>
      </c>
      <c r="Q98" s="98"/>
      <c r="R98" s="196">
        <f>R99+R226</f>
        <v>58.674344870000006</v>
      </c>
      <c r="S98" s="98"/>
      <c r="T98" s="197">
        <f>T99+T226</f>
        <v>1.6698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71</v>
      </c>
      <c r="AU98" s="19" t="s">
        <v>159</v>
      </c>
      <c r="BK98" s="198">
        <f>BK99+BK226</f>
        <v>0</v>
      </c>
    </row>
    <row r="99" s="12" customFormat="1" ht="25.92" customHeight="1">
      <c r="A99" s="12"/>
      <c r="B99" s="199"/>
      <c r="C99" s="200"/>
      <c r="D99" s="201" t="s">
        <v>71</v>
      </c>
      <c r="E99" s="202" t="s">
        <v>178</v>
      </c>
      <c r="F99" s="202" t="s">
        <v>179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P100+P138+P153+P171+P187+P208+P222</f>
        <v>0</v>
      </c>
      <c r="Q99" s="207"/>
      <c r="R99" s="208">
        <f>R100+R138+R153+R171+R187+R208+R222</f>
        <v>58.358096870000004</v>
      </c>
      <c r="S99" s="207"/>
      <c r="T99" s="209">
        <f>T100+T138+T153+T171+T187+T208+T222</f>
        <v>1.276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80</v>
      </c>
      <c r="AT99" s="211" t="s">
        <v>71</v>
      </c>
      <c r="AU99" s="211" t="s">
        <v>72</v>
      </c>
      <c r="AY99" s="210" t="s">
        <v>180</v>
      </c>
      <c r="BK99" s="212">
        <f>BK100+BK138+BK153+BK171+BK187+BK208+BK222</f>
        <v>0</v>
      </c>
    </row>
    <row r="100" s="12" customFormat="1" ht="22.8" customHeight="1">
      <c r="A100" s="12"/>
      <c r="B100" s="199"/>
      <c r="C100" s="200"/>
      <c r="D100" s="201" t="s">
        <v>71</v>
      </c>
      <c r="E100" s="213" t="s">
        <v>80</v>
      </c>
      <c r="F100" s="213" t="s">
        <v>181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SUM(P101:P137)</f>
        <v>0</v>
      </c>
      <c r="Q100" s="207"/>
      <c r="R100" s="208">
        <f>SUM(R101:R137)</f>
        <v>0</v>
      </c>
      <c r="S100" s="207"/>
      <c r="T100" s="209">
        <f>SUM(T101:T137)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80</v>
      </c>
      <c r="AT100" s="211" t="s">
        <v>71</v>
      </c>
      <c r="AU100" s="211" t="s">
        <v>80</v>
      </c>
      <c r="AY100" s="210" t="s">
        <v>180</v>
      </c>
      <c r="BK100" s="212">
        <f>SUM(BK101:BK137)</f>
        <v>0</v>
      </c>
    </row>
    <row r="101" s="2" customFormat="1" ht="21.75" customHeight="1">
      <c r="A101" s="40"/>
      <c r="B101" s="41"/>
      <c r="C101" s="215" t="s">
        <v>80</v>
      </c>
      <c r="D101" s="215" t="s">
        <v>182</v>
      </c>
      <c r="E101" s="216" t="s">
        <v>8542</v>
      </c>
      <c r="F101" s="217" t="s">
        <v>8543</v>
      </c>
      <c r="G101" s="218" t="s">
        <v>250</v>
      </c>
      <c r="H101" s="219">
        <v>13.680999999999999</v>
      </c>
      <c r="I101" s="220"/>
      <c r="J101" s="221">
        <f>ROUND(I101*H101,2)</f>
        <v>0</v>
      </c>
      <c r="K101" s="217" t="s">
        <v>186</v>
      </c>
      <c r="L101" s="46"/>
      <c r="M101" s="222" t="s">
        <v>19</v>
      </c>
      <c r="N101" s="223" t="s">
        <v>43</v>
      </c>
      <c r="O101" s="86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6" t="s">
        <v>187</v>
      </c>
      <c r="AT101" s="226" t="s">
        <v>182</v>
      </c>
      <c r="AU101" s="226" t="s">
        <v>82</v>
      </c>
      <c r="AY101" s="19" t="s">
        <v>180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9" t="s">
        <v>80</v>
      </c>
      <c r="BK101" s="227">
        <f>ROUND(I101*H101,2)</f>
        <v>0</v>
      </c>
      <c r="BL101" s="19" t="s">
        <v>187</v>
      </c>
      <c r="BM101" s="226" t="s">
        <v>9041</v>
      </c>
    </row>
    <row r="102" s="2" customFormat="1">
      <c r="A102" s="40"/>
      <c r="B102" s="41"/>
      <c r="C102" s="42"/>
      <c r="D102" s="228" t="s">
        <v>189</v>
      </c>
      <c r="E102" s="42"/>
      <c r="F102" s="229" t="s">
        <v>8545</v>
      </c>
      <c r="G102" s="42"/>
      <c r="H102" s="42"/>
      <c r="I102" s="230"/>
      <c r="J102" s="42"/>
      <c r="K102" s="42"/>
      <c r="L102" s="46"/>
      <c r="M102" s="231"/>
      <c r="N102" s="232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189</v>
      </c>
      <c r="AU102" s="19" t="s">
        <v>82</v>
      </c>
    </row>
    <row r="103" s="2" customFormat="1">
      <c r="A103" s="40"/>
      <c r="B103" s="41"/>
      <c r="C103" s="42"/>
      <c r="D103" s="233" t="s">
        <v>191</v>
      </c>
      <c r="E103" s="42"/>
      <c r="F103" s="234" t="s">
        <v>8546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191</v>
      </c>
      <c r="AU103" s="19" t="s">
        <v>82</v>
      </c>
    </row>
    <row r="104" s="14" customFormat="1">
      <c r="A104" s="14"/>
      <c r="B104" s="246"/>
      <c r="C104" s="247"/>
      <c r="D104" s="228" t="s">
        <v>193</v>
      </c>
      <c r="E104" s="248" t="s">
        <v>19</v>
      </c>
      <c r="F104" s="249" t="s">
        <v>9042</v>
      </c>
      <c r="G104" s="247"/>
      <c r="H104" s="248" t="s">
        <v>19</v>
      </c>
      <c r="I104" s="250"/>
      <c r="J104" s="247"/>
      <c r="K104" s="247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193</v>
      </c>
      <c r="AU104" s="255" t="s">
        <v>82</v>
      </c>
      <c r="AV104" s="14" t="s">
        <v>80</v>
      </c>
      <c r="AW104" s="14" t="s">
        <v>33</v>
      </c>
      <c r="AX104" s="14" t="s">
        <v>72</v>
      </c>
      <c r="AY104" s="255" t="s">
        <v>180</v>
      </c>
    </row>
    <row r="105" s="13" customFormat="1">
      <c r="A105" s="13"/>
      <c r="B105" s="235"/>
      <c r="C105" s="236"/>
      <c r="D105" s="228" t="s">
        <v>193</v>
      </c>
      <c r="E105" s="237" t="s">
        <v>19</v>
      </c>
      <c r="F105" s="238" t="s">
        <v>9043</v>
      </c>
      <c r="G105" s="236"/>
      <c r="H105" s="239">
        <v>6.5430000000000001</v>
      </c>
      <c r="I105" s="240"/>
      <c r="J105" s="236"/>
      <c r="K105" s="236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193</v>
      </c>
      <c r="AU105" s="245" t="s">
        <v>82</v>
      </c>
      <c r="AV105" s="13" t="s">
        <v>82</v>
      </c>
      <c r="AW105" s="13" t="s">
        <v>33</v>
      </c>
      <c r="AX105" s="13" t="s">
        <v>72</v>
      </c>
      <c r="AY105" s="245" t="s">
        <v>180</v>
      </c>
    </row>
    <row r="106" s="14" customFormat="1">
      <c r="A106" s="14"/>
      <c r="B106" s="246"/>
      <c r="C106" s="247"/>
      <c r="D106" s="228" t="s">
        <v>193</v>
      </c>
      <c r="E106" s="248" t="s">
        <v>19</v>
      </c>
      <c r="F106" s="249" t="s">
        <v>9044</v>
      </c>
      <c r="G106" s="247"/>
      <c r="H106" s="248" t="s">
        <v>19</v>
      </c>
      <c r="I106" s="250"/>
      <c r="J106" s="247"/>
      <c r="K106" s="247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193</v>
      </c>
      <c r="AU106" s="255" t="s">
        <v>82</v>
      </c>
      <c r="AV106" s="14" t="s">
        <v>80</v>
      </c>
      <c r="AW106" s="14" t="s">
        <v>33</v>
      </c>
      <c r="AX106" s="14" t="s">
        <v>72</v>
      </c>
      <c r="AY106" s="255" t="s">
        <v>180</v>
      </c>
    </row>
    <row r="107" s="13" customFormat="1">
      <c r="A107" s="13"/>
      <c r="B107" s="235"/>
      <c r="C107" s="236"/>
      <c r="D107" s="228" t="s">
        <v>193</v>
      </c>
      <c r="E107" s="237" t="s">
        <v>19</v>
      </c>
      <c r="F107" s="238" t="s">
        <v>9045</v>
      </c>
      <c r="G107" s="236"/>
      <c r="H107" s="239">
        <v>7.1379999999999999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193</v>
      </c>
      <c r="AU107" s="245" t="s">
        <v>82</v>
      </c>
      <c r="AV107" s="13" t="s">
        <v>82</v>
      </c>
      <c r="AW107" s="13" t="s">
        <v>33</v>
      </c>
      <c r="AX107" s="13" t="s">
        <v>72</v>
      </c>
      <c r="AY107" s="245" t="s">
        <v>180</v>
      </c>
    </row>
    <row r="108" s="15" customFormat="1">
      <c r="A108" s="15"/>
      <c r="B108" s="256"/>
      <c r="C108" s="257"/>
      <c r="D108" s="228" t="s">
        <v>193</v>
      </c>
      <c r="E108" s="258" t="s">
        <v>19</v>
      </c>
      <c r="F108" s="259" t="s">
        <v>353</v>
      </c>
      <c r="G108" s="257"/>
      <c r="H108" s="260">
        <v>13.681000000000001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6" t="s">
        <v>193</v>
      </c>
      <c r="AU108" s="266" t="s">
        <v>82</v>
      </c>
      <c r="AV108" s="15" t="s">
        <v>187</v>
      </c>
      <c r="AW108" s="15" t="s">
        <v>33</v>
      </c>
      <c r="AX108" s="15" t="s">
        <v>80</v>
      </c>
      <c r="AY108" s="266" t="s">
        <v>180</v>
      </c>
    </row>
    <row r="109" s="2" customFormat="1" ht="21.75" customHeight="1">
      <c r="A109" s="40"/>
      <c r="B109" s="41"/>
      <c r="C109" s="215" t="s">
        <v>82</v>
      </c>
      <c r="D109" s="215" t="s">
        <v>182</v>
      </c>
      <c r="E109" s="216" t="s">
        <v>342</v>
      </c>
      <c r="F109" s="217" t="s">
        <v>343</v>
      </c>
      <c r="G109" s="218" t="s">
        <v>250</v>
      </c>
      <c r="H109" s="219">
        <v>19.033999999999999</v>
      </c>
      <c r="I109" s="220"/>
      <c r="J109" s="221">
        <f>ROUND(I109*H109,2)</f>
        <v>0</v>
      </c>
      <c r="K109" s="217" t="s">
        <v>186</v>
      </c>
      <c r="L109" s="46"/>
      <c r="M109" s="222" t="s">
        <v>19</v>
      </c>
      <c r="N109" s="223" t="s">
        <v>43</v>
      </c>
      <c r="O109" s="86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6" t="s">
        <v>187</v>
      </c>
      <c r="AT109" s="226" t="s">
        <v>182</v>
      </c>
      <c r="AU109" s="226" t="s">
        <v>82</v>
      </c>
      <c r="AY109" s="19" t="s">
        <v>180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9" t="s">
        <v>80</v>
      </c>
      <c r="BK109" s="227">
        <f>ROUND(I109*H109,2)</f>
        <v>0</v>
      </c>
      <c r="BL109" s="19" t="s">
        <v>187</v>
      </c>
      <c r="BM109" s="226" t="s">
        <v>9046</v>
      </c>
    </row>
    <row r="110" s="2" customFormat="1">
      <c r="A110" s="40"/>
      <c r="B110" s="41"/>
      <c r="C110" s="42"/>
      <c r="D110" s="228" t="s">
        <v>189</v>
      </c>
      <c r="E110" s="42"/>
      <c r="F110" s="229" t="s">
        <v>345</v>
      </c>
      <c r="G110" s="42"/>
      <c r="H110" s="42"/>
      <c r="I110" s="230"/>
      <c r="J110" s="42"/>
      <c r="K110" s="42"/>
      <c r="L110" s="46"/>
      <c r="M110" s="231"/>
      <c r="N110" s="232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189</v>
      </c>
      <c r="AU110" s="19" t="s">
        <v>82</v>
      </c>
    </row>
    <row r="111" s="2" customFormat="1">
      <c r="A111" s="40"/>
      <c r="B111" s="41"/>
      <c r="C111" s="42"/>
      <c r="D111" s="233" t="s">
        <v>191</v>
      </c>
      <c r="E111" s="42"/>
      <c r="F111" s="234" t="s">
        <v>346</v>
      </c>
      <c r="G111" s="42"/>
      <c r="H111" s="42"/>
      <c r="I111" s="230"/>
      <c r="J111" s="42"/>
      <c r="K111" s="42"/>
      <c r="L111" s="46"/>
      <c r="M111" s="231"/>
      <c r="N111" s="232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191</v>
      </c>
      <c r="AU111" s="19" t="s">
        <v>82</v>
      </c>
    </row>
    <row r="112" s="14" customFormat="1">
      <c r="A112" s="14"/>
      <c r="B112" s="246"/>
      <c r="C112" s="247"/>
      <c r="D112" s="228" t="s">
        <v>193</v>
      </c>
      <c r="E112" s="248" t="s">
        <v>19</v>
      </c>
      <c r="F112" s="249" t="s">
        <v>8549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193</v>
      </c>
      <c r="AU112" s="255" t="s">
        <v>82</v>
      </c>
      <c r="AV112" s="14" t="s">
        <v>80</v>
      </c>
      <c r="AW112" s="14" t="s">
        <v>33</v>
      </c>
      <c r="AX112" s="14" t="s">
        <v>72</v>
      </c>
      <c r="AY112" s="255" t="s">
        <v>180</v>
      </c>
    </row>
    <row r="113" s="13" customFormat="1">
      <c r="A113" s="13"/>
      <c r="B113" s="235"/>
      <c r="C113" s="236"/>
      <c r="D113" s="228" t="s">
        <v>193</v>
      </c>
      <c r="E113" s="237" t="s">
        <v>19</v>
      </c>
      <c r="F113" s="238" t="s">
        <v>9047</v>
      </c>
      <c r="G113" s="236"/>
      <c r="H113" s="239">
        <v>8.3279999999999994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193</v>
      </c>
      <c r="AU113" s="245" t="s">
        <v>82</v>
      </c>
      <c r="AV113" s="13" t="s">
        <v>82</v>
      </c>
      <c r="AW113" s="13" t="s">
        <v>33</v>
      </c>
      <c r="AX113" s="13" t="s">
        <v>72</v>
      </c>
      <c r="AY113" s="245" t="s">
        <v>180</v>
      </c>
    </row>
    <row r="114" s="14" customFormat="1">
      <c r="A114" s="14"/>
      <c r="B114" s="246"/>
      <c r="C114" s="247"/>
      <c r="D114" s="228" t="s">
        <v>193</v>
      </c>
      <c r="E114" s="248" t="s">
        <v>19</v>
      </c>
      <c r="F114" s="249" t="s">
        <v>8734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193</v>
      </c>
      <c r="AU114" s="255" t="s">
        <v>82</v>
      </c>
      <c r="AV114" s="14" t="s">
        <v>80</v>
      </c>
      <c r="AW114" s="14" t="s">
        <v>33</v>
      </c>
      <c r="AX114" s="14" t="s">
        <v>72</v>
      </c>
      <c r="AY114" s="255" t="s">
        <v>180</v>
      </c>
    </row>
    <row r="115" s="13" customFormat="1">
      <c r="A115" s="13"/>
      <c r="B115" s="235"/>
      <c r="C115" s="236"/>
      <c r="D115" s="228" t="s">
        <v>193</v>
      </c>
      <c r="E115" s="237" t="s">
        <v>19</v>
      </c>
      <c r="F115" s="238" t="s">
        <v>9048</v>
      </c>
      <c r="G115" s="236"/>
      <c r="H115" s="239">
        <v>10.706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193</v>
      </c>
      <c r="AU115" s="245" t="s">
        <v>82</v>
      </c>
      <c r="AV115" s="13" t="s">
        <v>82</v>
      </c>
      <c r="AW115" s="13" t="s">
        <v>33</v>
      </c>
      <c r="AX115" s="13" t="s">
        <v>72</v>
      </c>
      <c r="AY115" s="245" t="s">
        <v>180</v>
      </c>
    </row>
    <row r="116" s="15" customFormat="1">
      <c r="A116" s="15"/>
      <c r="B116" s="256"/>
      <c r="C116" s="257"/>
      <c r="D116" s="228" t="s">
        <v>193</v>
      </c>
      <c r="E116" s="258" t="s">
        <v>19</v>
      </c>
      <c r="F116" s="259" t="s">
        <v>353</v>
      </c>
      <c r="G116" s="257"/>
      <c r="H116" s="260">
        <v>19.033999999999999</v>
      </c>
      <c r="I116" s="261"/>
      <c r="J116" s="257"/>
      <c r="K116" s="257"/>
      <c r="L116" s="262"/>
      <c r="M116" s="263"/>
      <c r="N116" s="264"/>
      <c r="O116" s="264"/>
      <c r="P116" s="264"/>
      <c r="Q116" s="264"/>
      <c r="R116" s="264"/>
      <c r="S116" s="264"/>
      <c r="T116" s="26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6" t="s">
        <v>193</v>
      </c>
      <c r="AU116" s="266" t="s">
        <v>82</v>
      </c>
      <c r="AV116" s="15" t="s">
        <v>187</v>
      </c>
      <c r="AW116" s="15" t="s">
        <v>33</v>
      </c>
      <c r="AX116" s="15" t="s">
        <v>80</v>
      </c>
      <c r="AY116" s="266" t="s">
        <v>180</v>
      </c>
    </row>
    <row r="117" s="2" customFormat="1" ht="24.15" customHeight="1">
      <c r="A117" s="40"/>
      <c r="B117" s="41"/>
      <c r="C117" s="215" t="s">
        <v>100</v>
      </c>
      <c r="D117" s="215" t="s">
        <v>182</v>
      </c>
      <c r="E117" s="216" t="s">
        <v>355</v>
      </c>
      <c r="F117" s="217" t="s">
        <v>356</v>
      </c>
      <c r="G117" s="218" t="s">
        <v>250</v>
      </c>
      <c r="H117" s="219">
        <v>273.62</v>
      </c>
      <c r="I117" s="220"/>
      <c r="J117" s="221">
        <f>ROUND(I117*H117,2)</f>
        <v>0</v>
      </c>
      <c r="K117" s="217" t="s">
        <v>186</v>
      </c>
      <c r="L117" s="46"/>
      <c r="M117" s="222" t="s">
        <v>19</v>
      </c>
      <c r="N117" s="223" t="s">
        <v>43</v>
      </c>
      <c r="O117" s="86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6" t="s">
        <v>187</v>
      </c>
      <c r="AT117" s="226" t="s">
        <v>182</v>
      </c>
      <c r="AU117" s="226" t="s">
        <v>82</v>
      </c>
      <c r="AY117" s="19" t="s">
        <v>180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19" t="s">
        <v>80</v>
      </c>
      <c r="BK117" s="227">
        <f>ROUND(I117*H117,2)</f>
        <v>0</v>
      </c>
      <c r="BL117" s="19" t="s">
        <v>187</v>
      </c>
      <c r="BM117" s="226" t="s">
        <v>9049</v>
      </c>
    </row>
    <row r="118" s="2" customFormat="1">
      <c r="A118" s="40"/>
      <c r="B118" s="41"/>
      <c r="C118" s="42"/>
      <c r="D118" s="228" t="s">
        <v>189</v>
      </c>
      <c r="E118" s="42"/>
      <c r="F118" s="229" t="s">
        <v>358</v>
      </c>
      <c r="G118" s="42"/>
      <c r="H118" s="42"/>
      <c r="I118" s="230"/>
      <c r="J118" s="42"/>
      <c r="K118" s="42"/>
      <c r="L118" s="46"/>
      <c r="M118" s="231"/>
      <c r="N118" s="232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189</v>
      </c>
      <c r="AU118" s="19" t="s">
        <v>82</v>
      </c>
    </row>
    <row r="119" s="2" customFormat="1">
      <c r="A119" s="40"/>
      <c r="B119" s="41"/>
      <c r="C119" s="42"/>
      <c r="D119" s="233" t="s">
        <v>191</v>
      </c>
      <c r="E119" s="42"/>
      <c r="F119" s="234" t="s">
        <v>359</v>
      </c>
      <c r="G119" s="42"/>
      <c r="H119" s="42"/>
      <c r="I119" s="230"/>
      <c r="J119" s="42"/>
      <c r="K119" s="42"/>
      <c r="L119" s="46"/>
      <c r="M119" s="231"/>
      <c r="N119" s="232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191</v>
      </c>
      <c r="AU119" s="19" t="s">
        <v>82</v>
      </c>
    </row>
    <row r="120" s="14" customFormat="1">
      <c r="A120" s="14"/>
      <c r="B120" s="246"/>
      <c r="C120" s="247"/>
      <c r="D120" s="228" t="s">
        <v>193</v>
      </c>
      <c r="E120" s="248" t="s">
        <v>19</v>
      </c>
      <c r="F120" s="249" t="s">
        <v>360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193</v>
      </c>
      <c r="AU120" s="255" t="s">
        <v>82</v>
      </c>
      <c r="AV120" s="14" t="s">
        <v>80</v>
      </c>
      <c r="AW120" s="14" t="s">
        <v>33</v>
      </c>
      <c r="AX120" s="14" t="s">
        <v>72</v>
      </c>
      <c r="AY120" s="255" t="s">
        <v>180</v>
      </c>
    </row>
    <row r="121" s="13" customFormat="1">
      <c r="A121" s="13"/>
      <c r="B121" s="235"/>
      <c r="C121" s="236"/>
      <c r="D121" s="228" t="s">
        <v>193</v>
      </c>
      <c r="E121" s="237" t="s">
        <v>19</v>
      </c>
      <c r="F121" s="238" t="s">
        <v>9050</v>
      </c>
      <c r="G121" s="236"/>
      <c r="H121" s="239">
        <v>166.56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193</v>
      </c>
      <c r="AU121" s="245" t="s">
        <v>82</v>
      </c>
      <c r="AV121" s="13" t="s">
        <v>82</v>
      </c>
      <c r="AW121" s="13" t="s">
        <v>33</v>
      </c>
      <c r="AX121" s="13" t="s">
        <v>72</v>
      </c>
      <c r="AY121" s="245" t="s">
        <v>180</v>
      </c>
    </row>
    <row r="122" s="14" customFormat="1">
      <c r="A122" s="14"/>
      <c r="B122" s="246"/>
      <c r="C122" s="247"/>
      <c r="D122" s="228" t="s">
        <v>193</v>
      </c>
      <c r="E122" s="248" t="s">
        <v>19</v>
      </c>
      <c r="F122" s="249" t="s">
        <v>9051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193</v>
      </c>
      <c r="AU122" s="255" t="s">
        <v>82</v>
      </c>
      <c r="AV122" s="14" t="s">
        <v>80</v>
      </c>
      <c r="AW122" s="14" t="s">
        <v>33</v>
      </c>
      <c r="AX122" s="14" t="s">
        <v>72</v>
      </c>
      <c r="AY122" s="255" t="s">
        <v>180</v>
      </c>
    </row>
    <row r="123" s="13" customFormat="1">
      <c r="A123" s="13"/>
      <c r="B123" s="235"/>
      <c r="C123" s="236"/>
      <c r="D123" s="228" t="s">
        <v>193</v>
      </c>
      <c r="E123" s="237" t="s">
        <v>19</v>
      </c>
      <c r="F123" s="238" t="s">
        <v>9052</v>
      </c>
      <c r="G123" s="236"/>
      <c r="H123" s="239">
        <v>107.06</v>
      </c>
      <c r="I123" s="240"/>
      <c r="J123" s="236"/>
      <c r="K123" s="236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193</v>
      </c>
      <c r="AU123" s="245" t="s">
        <v>82</v>
      </c>
      <c r="AV123" s="13" t="s">
        <v>82</v>
      </c>
      <c r="AW123" s="13" t="s">
        <v>33</v>
      </c>
      <c r="AX123" s="13" t="s">
        <v>72</v>
      </c>
      <c r="AY123" s="245" t="s">
        <v>180</v>
      </c>
    </row>
    <row r="124" s="15" customFormat="1">
      <c r="A124" s="15"/>
      <c r="B124" s="256"/>
      <c r="C124" s="257"/>
      <c r="D124" s="228" t="s">
        <v>193</v>
      </c>
      <c r="E124" s="258" t="s">
        <v>19</v>
      </c>
      <c r="F124" s="259" t="s">
        <v>353</v>
      </c>
      <c r="G124" s="257"/>
      <c r="H124" s="260">
        <v>273.62</v>
      </c>
      <c r="I124" s="261"/>
      <c r="J124" s="257"/>
      <c r="K124" s="257"/>
      <c r="L124" s="262"/>
      <c r="M124" s="263"/>
      <c r="N124" s="264"/>
      <c r="O124" s="264"/>
      <c r="P124" s="264"/>
      <c r="Q124" s="264"/>
      <c r="R124" s="264"/>
      <c r="S124" s="264"/>
      <c r="T124" s="26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6" t="s">
        <v>193</v>
      </c>
      <c r="AU124" s="266" t="s">
        <v>82</v>
      </c>
      <c r="AV124" s="15" t="s">
        <v>187</v>
      </c>
      <c r="AW124" s="15" t="s">
        <v>33</v>
      </c>
      <c r="AX124" s="15" t="s">
        <v>80</v>
      </c>
      <c r="AY124" s="266" t="s">
        <v>180</v>
      </c>
    </row>
    <row r="125" s="2" customFormat="1" ht="16.5" customHeight="1">
      <c r="A125" s="40"/>
      <c r="B125" s="41"/>
      <c r="C125" s="215" t="s">
        <v>187</v>
      </c>
      <c r="D125" s="215" t="s">
        <v>182</v>
      </c>
      <c r="E125" s="216" t="s">
        <v>365</v>
      </c>
      <c r="F125" s="217" t="s">
        <v>366</v>
      </c>
      <c r="G125" s="218" t="s">
        <v>367</v>
      </c>
      <c r="H125" s="219">
        <v>16.655999999999999</v>
      </c>
      <c r="I125" s="220"/>
      <c r="J125" s="221">
        <f>ROUND(I125*H125,2)</f>
        <v>0</v>
      </c>
      <c r="K125" s="217" t="s">
        <v>19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187</v>
      </c>
      <c r="AT125" s="226" t="s">
        <v>182</v>
      </c>
      <c r="AU125" s="226" t="s">
        <v>82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187</v>
      </c>
      <c r="BM125" s="226" t="s">
        <v>9053</v>
      </c>
    </row>
    <row r="126" s="2" customFormat="1">
      <c r="A126" s="40"/>
      <c r="B126" s="41"/>
      <c r="C126" s="42"/>
      <c r="D126" s="228" t="s">
        <v>189</v>
      </c>
      <c r="E126" s="42"/>
      <c r="F126" s="229" t="s">
        <v>366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189</v>
      </c>
      <c r="AU126" s="19" t="s">
        <v>82</v>
      </c>
    </row>
    <row r="127" s="13" customFormat="1">
      <c r="A127" s="13"/>
      <c r="B127" s="235"/>
      <c r="C127" s="236"/>
      <c r="D127" s="228" t="s">
        <v>193</v>
      </c>
      <c r="E127" s="237" t="s">
        <v>19</v>
      </c>
      <c r="F127" s="238" t="s">
        <v>9054</v>
      </c>
      <c r="G127" s="236"/>
      <c r="H127" s="239">
        <v>16.655999999999999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193</v>
      </c>
      <c r="AU127" s="245" t="s">
        <v>82</v>
      </c>
      <c r="AV127" s="13" t="s">
        <v>82</v>
      </c>
      <c r="AW127" s="13" t="s">
        <v>33</v>
      </c>
      <c r="AX127" s="13" t="s">
        <v>80</v>
      </c>
      <c r="AY127" s="245" t="s">
        <v>180</v>
      </c>
    </row>
    <row r="128" s="2" customFormat="1" ht="16.5" customHeight="1">
      <c r="A128" s="40"/>
      <c r="B128" s="41"/>
      <c r="C128" s="215" t="s">
        <v>211</v>
      </c>
      <c r="D128" s="215" t="s">
        <v>182</v>
      </c>
      <c r="E128" s="216" t="s">
        <v>843</v>
      </c>
      <c r="F128" s="217" t="s">
        <v>844</v>
      </c>
      <c r="G128" s="218" t="s">
        <v>250</v>
      </c>
      <c r="H128" s="219">
        <v>5.3529999999999998</v>
      </c>
      <c r="I128" s="220"/>
      <c r="J128" s="221">
        <f>ROUND(I128*H128,2)</f>
        <v>0</v>
      </c>
      <c r="K128" s="217" t="s">
        <v>186</v>
      </c>
      <c r="L128" s="46"/>
      <c r="M128" s="222" t="s">
        <v>19</v>
      </c>
      <c r="N128" s="223" t="s">
        <v>43</v>
      </c>
      <c r="O128" s="86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6" t="s">
        <v>187</v>
      </c>
      <c r="AT128" s="226" t="s">
        <v>182</v>
      </c>
      <c r="AU128" s="226" t="s">
        <v>82</v>
      </c>
      <c r="AY128" s="19" t="s">
        <v>180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19" t="s">
        <v>80</v>
      </c>
      <c r="BK128" s="227">
        <f>ROUND(I128*H128,2)</f>
        <v>0</v>
      </c>
      <c r="BL128" s="19" t="s">
        <v>187</v>
      </c>
      <c r="BM128" s="226" t="s">
        <v>9055</v>
      </c>
    </row>
    <row r="129" s="2" customFormat="1">
      <c r="A129" s="40"/>
      <c r="B129" s="41"/>
      <c r="C129" s="42"/>
      <c r="D129" s="228" t="s">
        <v>189</v>
      </c>
      <c r="E129" s="42"/>
      <c r="F129" s="229" t="s">
        <v>846</v>
      </c>
      <c r="G129" s="42"/>
      <c r="H129" s="42"/>
      <c r="I129" s="230"/>
      <c r="J129" s="42"/>
      <c r="K129" s="42"/>
      <c r="L129" s="46"/>
      <c r="M129" s="231"/>
      <c r="N129" s="232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189</v>
      </c>
      <c r="AU129" s="19" t="s">
        <v>82</v>
      </c>
    </row>
    <row r="130" s="2" customFormat="1">
      <c r="A130" s="40"/>
      <c r="B130" s="41"/>
      <c r="C130" s="42"/>
      <c r="D130" s="233" t="s">
        <v>191</v>
      </c>
      <c r="E130" s="42"/>
      <c r="F130" s="234" t="s">
        <v>847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191</v>
      </c>
      <c r="AU130" s="19" t="s">
        <v>82</v>
      </c>
    </row>
    <row r="131" s="14" customFormat="1">
      <c r="A131" s="14"/>
      <c r="B131" s="246"/>
      <c r="C131" s="247"/>
      <c r="D131" s="228" t="s">
        <v>193</v>
      </c>
      <c r="E131" s="248" t="s">
        <v>19</v>
      </c>
      <c r="F131" s="249" t="s">
        <v>8742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193</v>
      </c>
      <c r="AU131" s="255" t="s">
        <v>82</v>
      </c>
      <c r="AV131" s="14" t="s">
        <v>80</v>
      </c>
      <c r="AW131" s="14" t="s">
        <v>33</v>
      </c>
      <c r="AX131" s="14" t="s">
        <v>72</v>
      </c>
      <c r="AY131" s="255" t="s">
        <v>180</v>
      </c>
    </row>
    <row r="132" s="13" customFormat="1">
      <c r="A132" s="13"/>
      <c r="B132" s="235"/>
      <c r="C132" s="236"/>
      <c r="D132" s="228" t="s">
        <v>193</v>
      </c>
      <c r="E132" s="237" t="s">
        <v>19</v>
      </c>
      <c r="F132" s="238" t="s">
        <v>9056</v>
      </c>
      <c r="G132" s="236"/>
      <c r="H132" s="239">
        <v>5.3529999999999998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193</v>
      </c>
      <c r="AU132" s="245" t="s">
        <v>82</v>
      </c>
      <c r="AV132" s="13" t="s">
        <v>82</v>
      </c>
      <c r="AW132" s="13" t="s">
        <v>33</v>
      </c>
      <c r="AX132" s="13" t="s">
        <v>80</v>
      </c>
      <c r="AY132" s="245" t="s">
        <v>180</v>
      </c>
    </row>
    <row r="133" s="2" customFormat="1" ht="16.5" customHeight="1">
      <c r="A133" s="40"/>
      <c r="B133" s="41"/>
      <c r="C133" s="215" t="s">
        <v>217</v>
      </c>
      <c r="D133" s="215" t="s">
        <v>182</v>
      </c>
      <c r="E133" s="216" t="s">
        <v>848</v>
      </c>
      <c r="F133" s="217" t="s">
        <v>849</v>
      </c>
      <c r="G133" s="218" t="s">
        <v>250</v>
      </c>
      <c r="H133" s="219">
        <v>5.3529999999999998</v>
      </c>
      <c r="I133" s="220"/>
      <c r="J133" s="221">
        <f>ROUND(I133*H133,2)</f>
        <v>0</v>
      </c>
      <c r="K133" s="217" t="s">
        <v>186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187</v>
      </c>
      <c r="AT133" s="226" t="s">
        <v>182</v>
      </c>
      <c r="AU133" s="226" t="s">
        <v>82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187</v>
      </c>
      <c r="BM133" s="226" t="s">
        <v>9057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851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82</v>
      </c>
    </row>
    <row r="135" s="2" customFormat="1">
      <c r="A135" s="40"/>
      <c r="B135" s="41"/>
      <c r="C135" s="42"/>
      <c r="D135" s="233" t="s">
        <v>191</v>
      </c>
      <c r="E135" s="42"/>
      <c r="F135" s="234" t="s">
        <v>852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191</v>
      </c>
      <c r="AU135" s="19" t="s">
        <v>82</v>
      </c>
    </row>
    <row r="136" s="14" customFormat="1">
      <c r="A136" s="14"/>
      <c r="B136" s="246"/>
      <c r="C136" s="247"/>
      <c r="D136" s="228" t="s">
        <v>193</v>
      </c>
      <c r="E136" s="248" t="s">
        <v>19</v>
      </c>
      <c r="F136" s="249" t="s">
        <v>9058</v>
      </c>
      <c r="G136" s="247"/>
      <c r="H136" s="248" t="s">
        <v>19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193</v>
      </c>
      <c r="AU136" s="255" t="s">
        <v>82</v>
      </c>
      <c r="AV136" s="14" t="s">
        <v>80</v>
      </c>
      <c r="AW136" s="14" t="s">
        <v>33</v>
      </c>
      <c r="AX136" s="14" t="s">
        <v>72</v>
      </c>
      <c r="AY136" s="255" t="s">
        <v>180</v>
      </c>
    </row>
    <row r="137" s="13" customFormat="1">
      <c r="A137" s="13"/>
      <c r="B137" s="235"/>
      <c r="C137" s="236"/>
      <c r="D137" s="228" t="s">
        <v>193</v>
      </c>
      <c r="E137" s="237" t="s">
        <v>19</v>
      </c>
      <c r="F137" s="238" t="s">
        <v>9059</v>
      </c>
      <c r="G137" s="236"/>
      <c r="H137" s="239">
        <v>5.3529999999999998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193</v>
      </c>
      <c r="AU137" s="245" t="s">
        <v>82</v>
      </c>
      <c r="AV137" s="13" t="s">
        <v>82</v>
      </c>
      <c r="AW137" s="13" t="s">
        <v>33</v>
      </c>
      <c r="AX137" s="13" t="s">
        <v>80</v>
      </c>
      <c r="AY137" s="245" t="s">
        <v>180</v>
      </c>
    </row>
    <row r="138" s="12" customFormat="1" ht="22.8" customHeight="1">
      <c r="A138" s="12"/>
      <c r="B138" s="199"/>
      <c r="C138" s="200"/>
      <c r="D138" s="201" t="s">
        <v>71</v>
      </c>
      <c r="E138" s="213" t="s">
        <v>82</v>
      </c>
      <c r="F138" s="213" t="s">
        <v>881</v>
      </c>
      <c r="G138" s="200"/>
      <c r="H138" s="200"/>
      <c r="I138" s="203"/>
      <c r="J138" s="214">
        <f>BK138</f>
        <v>0</v>
      </c>
      <c r="K138" s="200"/>
      <c r="L138" s="205"/>
      <c r="M138" s="206"/>
      <c r="N138" s="207"/>
      <c r="O138" s="207"/>
      <c r="P138" s="208">
        <f>SUM(P139:P152)</f>
        <v>0</v>
      </c>
      <c r="Q138" s="207"/>
      <c r="R138" s="208">
        <f>SUM(R139:R152)</f>
        <v>16.565233800000001</v>
      </c>
      <c r="S138" s="207"/>
      <c r="T138" s="209">
        <f>SUM(T139:T152)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0" t="s">
        <v>80</v>
      </c>
      <c r="AT138" s="211" t="s">
        <v>71</v>
      </c>
      <c r="AU138" s="211" t="s">
        <v>80</v>
      </c>
      <c r="AY138" s="210" t="s">
        <v>180</v>
      </c>
      <c r="BK138" s="212">
        <f>SUM(BK139:BK152)</f>
        <v>0</v>
      </c>
    </row>
    <row r="139" s="2" customFormat="1" ht="16.5" customHeight="1">
      <c r="A139" s="40"/>
      <c r="B139" s="41"/>
      <c r="C139" s="215" t="s">
        <v>224</v>
      </c>
      <c r="D139" s="215" t="s">
        <v>182</v>
      </c>
      <c r="E139" s="216" t="s">
        <v>8747</v>
      </c>
      <c r="F139" s="217" t="s">
        <v>8748</v>
      </c>
      <c r="G139" s="218" t="s">
        <v>250</v>
      </c>
      <c r="H139" s="219">
        <v>0.59499999999999997</v>
      </c>
      <c r="I139" s="220"/>
      <c r="J139" s="221">
        <f>ROUND(I139*H139,2)</f>
        <v>0</v>
      </c>
      <c r="K139" s="217" t="s">
        <v>186</v>
      </c>
      <c r="L139" s="46"/>
      <c r="M139" s="222" t="s">
        <v>19</v>
      </c>
      <c r="N139" s="223" t="s">
        <v>43</v>
      </c>
      <c r="O139" s="86"/>
      <c r="P139" s="224">
        <f>O139*H139</f>
        <v>0</v>
      </c>
      <c r="Q139" s="224">
        <v>2.3010199999999998</v>
      </c>
      <c r="R139" s="224">
        <f>Q139*H139</f>
        <v>1.3691068999999998</v>
      </c>
      <c r="S139" s="224">
        <v>0</v>
      </c>
      <c r="T139" s="225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6" t="s">
        <v>187</v>
      </c>
      <c r="AT139" s="226" t="s">
        <v>182</v>
      </c>
      <c r="AU139" s="226" t="s">
        <v>82</v>
      </c>
      <c r="AY139" s="19" t="s">
        <v>180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19" t="s">
        <v>80</v>
      </c>
      <c r="BK139" s="227">
        <f>ROUND(I139*H139,2)</f>
        <v>0</v>
      </c>
      <c r="BL139" s="19" t="s">
        <v>187</v>
      </c>
      <c r="BM139" s="226" t="s">
        <v>9060</v>
      </c>
    </row>
    <row r="140" s="2" customFormat="1">
      <c r="A140" s="40"/>
      <c r="B140" s="41"/>
      <c r="C140" s="42"/>
      <c r="D140" s="228" t="s">
        <v>189</v>
      </c>
      <c r="E140" s="42"/>
      <c r="F140" s="229" t="s">
        <v>8750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189</v>
      </c>
      <c r="AU140" s="19" t="s">
        <v>82</v>
      </c>
    </row>
    <row r="141" s="2" customFormat="1">
      <c r="A141" s="40"/>
      <c r="B141" s="41"/>
      <c r="C141" s="42"/>
      <c r="D141" s="233" t="s">
        <v>191</v>
      </c>
      <c r="E141" s="42"/>
      <c r="F141" s="234" t="s">
        <v>8751</v>
      </c>
      <c r="G141" s="42"/>
      <c r="H141" s="42"/>
      <c r="I141" s="230"/>
      <c r="J141" s="42"/>
      <c r="K141" s="42"/>
      <c r="L141" s="46"/>
      <c r="M141" s="231"/>
      <c r="N141" s="232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191</v>
      </c>
      <c r="AU141" s="19" t="s">
        <v>82</v>
      </c>
    </row>
    <row r="142" s="14" customFormat="1">
      <c r="A142" s="14"/>
      <c r="B142" s="246"/>
      <c r="C142" s="247"/>
      <c r="D142" s="228" t="s">
        <v>193</v>
      </c>
      <c r="E142" s="248" t="s">
        <v>19</v>
      </c>
      <c r="F142" s="249" t="s">
        <v>9061</v>
      </c>
      <c r="G142" s="247"/>
      <c r="H142" s="248" t="s">
        <v>19</v>
      </c>
      <c r="I142" s="250"/>
      <c r="J142" s="247"/>
      <c r="K142" s="247"/>
      <c r="L142" s="251"/>
      <c r="M142" s="252"/>
      <c r="N142" s="253"/>
      <c r="O142" s="253"/>
      <c r="P142" s="253"/>
      <c r="Q142" s="253"/>
      <c r="R142" s="253"/>
      <c r="S142" s="253"/>
      <c r="T142" s="25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5" t="s">
        <v>193</v>
      </c>
      <c r="AU142" s="255" t="s">
        <v>82</v>
      </c>
      <c r="AV142" s="14" t="s">
        <v>80</v>
      </c>
      <c r="AW142" s="14" t="s">
        <v>33</v>
      </c>
      <c r="AX142" s="14" t="s">
        <v>72</v>
      </c>
      <c r="AY142" s="255" t="s">
        <v>180</v>
      </c>
    </row>
    <row r="143" s="13" customFormat="1">
      <c r="A143" s="13"/>
      <c r="B143" s="235"/>
      <c r="C143" s="236"/>
      <c r="D143" s="228" t="s">
        <v>193</v>
      </c>
      <c r="E143" s="237" t="s">
        <v>19</v>
      </c>
      <c r="F143" s="238" t="s">
        <v>9062</v>
      </c>
      <c r="G143" s="236"/>
      <c r="H143" s="239">
        <v>0.59499999999999997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193</v>
      </c>
      <c r="AU143" s="245" t="s">
        <v>82</v>
      </c>
      <c r="AV143" s="13" t="s">
        <v>82</v>
      </c>
      <c r="AW143" s="13" t="s">
        <v>33</v>
      </c>
      <c r="AX143" s="13" t="s">
        <v>80</v>
      </c>
      <c r="AY143" s="245" t="s">
        <v>180</v>
      </c>
    </row>
    <row r="144" s="2" customFormat="1" ht="16.5" customHeight="1">
      <c r="A144" s="40"/>
      <c r="B144" s="41"/>
      <c r="C144" s="215" t="s">
        <v>232</v>
      </c>
      <c r="D144" s="215" t="s">
        <v>182</v>
      </c>
      <c r="E144" s="216" t="s">
        <v>1071</v>
      </c>
      <c r="F144" s="217" t="s">
        <v>1072</v>
      </c>
      <c r="G144" s="218" t="s">
        <v>250</v>
      </c>
      <c r="H144" s="219">
        <v>5.9480000000000004</v>
      </c>
      <c r="I144" s="220"/>
      <c r="J144" s="221">
        <f>ROUND(I144*H144,2)</f>
        <v>0</v>
      </c>
      <c r="K144" s="217" t="s">
        <v>186</v>
      </c>
      <c r="L144" s="46"/>
      <c r="M144" s="222" t="s">
        <v>19</v>
      </c>
      <c r="N144" s="223" t="s">
        <v>43</v>
      </c>
      <c r="O144" s="86"/>
      <c r="P144" s="224">
        <f>O144*H144</f>
        <v>0</v>
      </c>
      <c r="Q144" s="224">
        <v>2.5018699999999998</v>
      </c>
      <c r="R144" s="224">
        <f>Q144*H144</f>
        <v>14.88112276</v>
      </c>
      <c r="S144" s="224">
        <v>0</v>
      </c>
      <c r="T144" s="225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6" t="s">
        <v>187</v>
      </c>
      <c r="AT144" s="226" t="s">
        <v>182</v>
      </c>
      <c r="AU144" s="226" t="s">
        <v>82</v>
      </c>
      <c r="AY144" s="19" t="s">
        <v>180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9" t="s">
        <v>80</v>
      </c>
      <c r="BK144" s="227">
        <f>ROUND(I144*H144,2)</f>
        <v>0</v>
      </c>
      <c r="BL144" s="19" t="s">
        <v>187</v>
      </c>
      <c r="BM144" s="226" t="s">
        <v>9063</v>
      </c>
    </row>
    <row r="145" s="2" customFormat="1">
      <c r="A145" s="40"/>
      <c r="B145" s="41"/>
      <c r="C145" s="42"/>
      <c r="D145" s="228" t="s">
        <v>189</v>
      </c>
      <c r="E145" s="42"/>
      <c r="F145" s="229" t="s">
        <v>1074</v>
      </c>
      <c r="G145" s="42"/>
      <c r="H145" s="42"/>
      <c r="I145" s="230"/>
      <c r="J145" s="42"/>
      <c r="K145" s="42"/>
      <c r="L145" s="46"/>
      <c r="M145" s="231"/>
      <c r="N145" s="232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189</v>
      </c>
      <c r="AU145" s="19" t="s">
        <v>82</v>
      </c>
    </row>
    <row r="146" s="2" customFormat="1">
      <c r="A146" s="40"/>
      <c r="B146" s="41"/>
      <c r="C146" s="42"/>
      <c r="D146" s="233" t="s">
        <v>191</v>
      </c>
      <c r="E146" s="42"/>
      <c r="F146" s="234" t="s">
        <v>1075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191</v>
      </c>
      <c r="AU146" s="19" t="s">
        <v>82</v>
      </c>
    </row>
    <row r="147" s="13" customFormat="1">
      <c r="A147" s="13"/>
      <c r="B147" s="235"/>
      <c r="C147" s="236"/>
      <c r="D147" s="228" t="s">
        <v>193</v>
      </c>
      <c r="E147" s="237" t="s">
        <v>19</v>
      </c>
      <c r="F147" s="238" t="s">
        <v>9064</v>
      </c>
      <c r="G147" s="236"/>
      <c r="H147" s="239">
        <v>5.9480000000000004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5" t="s">
        <v>193</v>
      </c>
      <c r="AU147" s="245" t="s">
        <v>82</v>
      </c>
      <c r="AV147" s="13" t="s">
        <v>82</v>
      </c>
      <c r="AW147" s="13" t="s">
        <v>33</v>
      </c>
      <c r="AX147" s="13" t="s">
        <v>80</v>
      </c>
      <c r="AY147" s="245" t="s">
        <v>180</v>
      </c>
    </row>
    <row r="148" s="2" customFormat="1" ht="16.5" customHeight="1">
      <c r="A148" s="40"/>
      <c r="B148" s="41"/>
      <c r="C148" s="215" t="s">
        <v>240</v>
      </c>
      <c r="D148" s="215" t="s">
        <v>182</v>
      </c>
      <c r="E148" s="216" t="s">
        <v>1123</v>
      </c>
      <c r="F148" s="217" t="s">
        <v>1124</v>
      </c>
      <c r="G148" s="218" t="s">
        <v>367</v>
      </c>
      <c r="H148" s="219">
        <v>0.29699999999999999</v>
      </c>
      <c r="I148" s="220"/>
      <c r="J148" s="221">
        <f>ROUND(I148*H148,2)</f>
        <v>0</v>
      </c>
      <c r="K148" s="217" t="s">
        <v>186</v>
      </c>
      <c r="L148" s="46"/>
      <c r="M148" s="222" t="s">
        <v>19</v>
      </c>
      <c r="N148" s="223" t="s">
        <v>43</v>
      </c>
      <c r="O148" s="86"/>
      <c r="P148" s="224">
        <f>O148*H148</f>
        <v>0</v>
      </c>
      <c r="Q148" s="224">
        <v>1.0606199999999999</v>
      </c>
      <c r="R148" s="224">
        <f>Q148*H148</f>
        <v>0.31500413999999993</v>
      </c>
      <c r="S148" s="224">
        <v>0</v>
      </c>
      <c r="T148" s="225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6" t="s">
        <v>187</v>
      </c>
      <c r="AT148" s="226" t="s">
        <v>182</v>
      </c>
      <c r="AU148" s="226" t="s">
        <v>82</v>
      </c>
      <c r="AY148" s="19" t="s">
        <v>180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19" t="s">
        <v>80</v>
      </c>
      <c r="BK148" s="227">
        <f>ROUND(I148*H148,2)</f>
        <v>0</v>
      </c>
      <c r="BL148" s="19" t="s">
        <v>187</v>
      </c>
      <c r="BM148" s="226" t="s">
        <v>9065</v>
      </c>
    </row>
    <row r="149" s="2" customFormat="1">
      <c r="A149" s="40"/>
      <c r="B149" s="41"/>
      <c r="C149" s="42"/>
      <c r="D149" s="228" t="s">
        <v>189</v>
      </c>
      <c r="E149" s="42"/>
      <c r="F149" s="229" t="s">
        <v>1126</v>
      </c>
      <c r="G149" s="42"/>
      <c r="H149" s="42"/>
      <c r="I149" s="230"/>
      <c r="J149" s="42"/>
      <c r="K149" s="42"/>
      <c r="L149" s="46"/>
      <c r="M149" s="231"/>
      <c r="N149" s="232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189</v>
      </c>
      <c r="AU149" s="19" t="s">
        <v>82</v>
      </c>
    </row>
    <row r="150" s="2" customFormat="1">
      <c r="A150" s="40"/>
      <c r="B150" s="41"/>
      <c r="C150" s="42"/>
      <c r="D150" s="233" t="s">
        <v>191</v>
      </c>
      <c r="E150" s="42"/>
      <c r="F150" s="234" t="s">
        <v>1127</v>
      </c>
      <c r="G150" s="42"/>
      <c r="H150" s="42"/>
      <c r="I150" s="230"/>
      <c r="J150" s="42"/>
      <c r="K150" s="42"/>
      <c r="L150" s="46"/>
      <c r="M150" s="231"/>
      <c r="N150" s="232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191</v>
      </c>
      <c r="AU150" s="19" t="s">
        <v>82</v>
      </c>
    </row>
    <row r="151" s="14" customFormat="1">
      <c r="A151" s="14"/>
      <c r="B151" s="246"/>
      <c r="C151" s="247"/>
      <c r="D151" s="228" t="s">
        <v>193</v>
      </c>
      <c r="E151" s="248" t="s">
        <v>19</v>
      </c>
      <c r="F151" s="249" t="s">
        <v>1128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193</v>
      </c>
      <c r="AU151" s="255" t="s">
        <v>82</v>
      </c>
      <c r="AV151" s="14" t="s">
        <v>80</v>
      </c>
      <c r="AW151" s="14" t="s">
        <v>33</v>
      </c>
      <c r="AX151" s="14" t="s">
        <v>72</v>
      </c>
      <c r="AY151" s="255" t="s">
        <v>180</v>
      </c>
    </row>
    <row r="152" s="13" customFormat="1">
      <c r="A152" s="13"/>
      <c r="B152" s="235"/>
      <c r="C152" s="236"/>
      <c r="D152" s="228" t="s">
        <v>193</v>
      </c>
      <c r="E152" s="237" t="s">
        <v>19</v>
      </c>
      <c r="F152" s="238" t="s">
        <v>9066</v>
      </c>
      <c r="G152" s="236"/>
      <c r="H152" s="239">
        <v>0.29699999999999999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193</v>
      </c>
      <c r="AU152" s="245" t="s">
        <v>82</v>
      </c>
      <c r="AV152" s="13" t="s">
        <v>82</v>
      </c>
      <c r="AW152" s="13" t="s">
        <v>33</v>
      </c>
      <c r="AX152" s="13" t="s">
        <v>80</v>
      </c>
      <c r="AY152" s="245" t="s">
        <v>180</v>
      </c>
    </row>
    <row r="153" s="12" customFormat="1" ht="22.8" customHeight="1">
      <c r="A153" s="12"/>
      <c r="B153" s="199"/>
      <c r="C153" s="200"/>
      <c r="D153" s="201" t="s">
        <v>71</v>
      </c>
      <c r="E153" s="213" t="s">
        <v>100</v>
      </c>
      <c r="F153" s="213" t="s">
        <v>1211</v>
      </c>
      <c r="G153" s="200"/>
      <c r="H153" s="200"/>
      <c r="I153" s="203"/>
      <c r="J153" s="214">
        <f>BK153</f>
        <v>0</v>
      </c>
      <c r="K153" s="200"/>
      <c r="L153" s="205"/>
      <c r="M153" s="206"/>
      <c r="N153" s="207"/>
      <c r="O153" s="207"/>
      <c r="P153" s="208">
        <f>SUM(P154:P170)</f>
        <v>0</v>
      </c>
      <c r="Q153" s="207"/>
      <c r="R153" s="208">
        <f>SUM(R154:R170)</f>
        <v>40.083517829999998</v>
      </c>
      <c r="S153" s="207"/>
      <c r="T153" s="209">
        <f>SUM(T154:T170)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0" t="s">
        <v>80</v>
      </c>
      <c r="AT153" s="211" t="s">
        <v>71</v>
      </c>
      <c r="AU153" s="211" t="s">
        <v>80</v>
      </c>
      <c r="AY153" s="210" t="s">
        <v>180</v>
      </c>
      <c r="BK153" s="212">
        <f>SUM(BK154:BK170)</f>
        <v>0</v>
      </c>
    </row>
    <row r="154" s="2" customFormat="1" ht="21.75" customHeight="1">
      <c r="A154" s="40"/>
      <c r="B154" s="41"/>
      <c r="C154" s="215" t="s">
        <v>247</v>
      </c>
      <c r="D154" s="215" t="s">
        <v>182</v>
      </c>
      <c r="E154" s="216" t="s">
        <v>9067</v>
      </c>
      <c r="F154" s="217" t="s">
        <v>9068</v>
      </c>
      <c r="G154" s="218" t="s">
        <v>185</v>
      </c>
      <c r="H154" s="219">
        <v>55.762999999999998</v>
      </c>
      <c r="I154" s="220"/>
      <c r="J154" s="221">
        <f>ROUND(I154*H154,2)</f>
        <v>0</v>
      </c>
      <c r="K154" s="217" t="s">
        <v>186</v>
      </c>
      <c r="L154" s="46"/>
      <c r="M154" s="222" t="s">
        <v>19</v>
      </c>
      <c r="N154" s="223" t="s">
        <v>43</v>
      </c>
      <c r="O154" s="86"/>
      <c r="P154" s="224">
        <f>O154*H154</f>
        <v>0</v>
      </c>
      <c r="Q154" s="224">
        <v>0.49689</v>
      </c>
      <c r="R154" s="224">
        <f>Q154*H154</f>
        <v>27.708077069999998</v>
      </c>
      <c r="S154" s="224">
        <v>0</v>
      </c>
      <c r="T154" s="225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6" t="s">
        <v>187</v>
      </c>
      <c r="AT154" s="226" t="s">
        <v>182</v>
      </c>
      <c r="AU154" s="226" t="s">
        <v>82</v>
      </c>
      <c r="AY154" s="19" t="s">
        <v>180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19" t="s">
        <v>80</v>
      </c>
      <c r="BK154" s="227">
        <f>ROUND(I154*H154,2)</f>
        <v>0</v>
      </c>
      <c r="BL154" s="19" t="s">
        <v>187</v>
      </c>
      <c r="BM154" s="226" t="s">
        <v>9069</v>
      </c>
    </row>
    <row r="155" s="2" customFormat="1">
      <c r="A155" s="40"/>
      <c r="B155" s="41"/>
      <c r="C155" s="42"/>
      <c r="D155" s="228" t="s">
        <v>189</v>
      </c>
      <c r="E155" s="42"/>
      <c r="F155" s="229" t="s">
        <v>9070</v>
      </c>
      <c r="G155" s="42"/>
      <c r="H155" s="42"/>
      <c r="I155" s="230"/>
      <c r="J155" s="42"/>
      <c r="K155" s="42"/>
      <c r="L155" s="46"/>
      <c r="M155" s="231"/>
      <c r="N155" s="232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189</v>
      </c>
      <c r="AU155" s="19" t="s">
        <v>82</v>
      </c>
    </row>
    <row r="156" s="2" customFormat="1">
      <c r="A156" s="40"/>
      <c r="B156" s="41"/>
      <c r="C156" s="42"/>
      <c r="D156" s="233" t="s">
        <v>191</v>
      </c>
      <c r="E156" s="42"/>
      <c r="F156" s="234" t="s">
        <v>9071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191</v>
      </c>
      <c r="AU156" s="19" t="s">
        <v>82</v>
      </c>
    </row>
    <row r="157" s="14" customFormat="1">
      <c r="A157" s="14"/>
      <c r="B157" s="246"/>
      <c r="C157" s="247"/>
      <c r="D157" s="228" t="s">
        <v>193</v>
      </c>
      <c r="E157" s="248" t="s">
        <v>19</v>
      </c>
      <c r="F157" s="249" t="s">
        <v>9042</v>
      </c>
      <c r="G157" s="247"/>
      <c r="H157" s="248" t="s">
        <v>19</v>
      </c>
      <c r="I157" s="250"/>
      <c r="J157" s="247"/>
      <c r="K157" s="247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193</v>
      </c>
      <c r="AU157" s="255" t="s">
        <v>82</v>
      </c>
      <c r="AV157" s="14" t="s">
        <v>80</v>
      </c>
      <c r="AW157" s="14" t="s">
        <v>33</v>
      </c>
      <c r="AX157" s="14" t="s">
        <v>72</v>
      </c>
      <c r="AY157" s="255" t="s">
        <v>180</v>
      </c>
    </row>
    <row r="158" s="13" customFormat="1">
      <c r="A158" s="13"/>
      <c r="B158" s="235"/>
      <c r="C158" s="236"/>
      <c r="D158" s="228" t="s">
        <v>193</v>
      </c>
      <c r="E158" s="237" t="s">
        <v>19</v>
      </c>
      <c r="F158" s="238" t="s">
        <v>9072</v>
      </c>
      <c r="G158" s="236"/>
      <c r="H158" s="239">
        <v>55.762999999999998</v>
      </c>
      <c r="I158" s="240"/>
      <c r="J158" s="236"/>
      <c r="K158" s="236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193</v>
      </c>
      <c r="AU158" s="245" t="s">
        <v>82</v>
      </c>
      <c r="AV158" s="13" t="s">
        <v>82</v>
      </c>
      <c r="AW158" s="13" t="s">
        <v>33</v>
      </c>
      <c r="AX158" s="13" t="s">
        <v>80</v>
      </c>
      <c r="AY158" s="245" t="s">
        <v>180</v>
      </c>
    </row>
    <row r="159" s="2" customFormat="1" ht="16.5" customHeight="1">
      <c r="A159" s="40"/>
      <c r="B159" s="41"/>
      <c r="C159" s="215" t="s">
        <v>257</v>
      </c>
      <c r="D159" s="215" t="s">
        <v>182</v>
      </c>
      <c r="E159" s="216" t="s">
        <v>9073</v>
      </c>
      <c r="F159" s="217" t="s">
        <v>9074</v>
      </c>
      <c r="G159" s="218" t="s">
        <v>250</v>
      </c>
      <c r="H159" s="219">
        <v>6.5999999999999996</v>
      </c>
      <c r="I159" s="220"/>
      <c r="J159" s="221">
        <f>ROUND(I159*H159,2)</f>
        <v>0</v>
      </c>
      <c r="K159" s="217" t="s">
        <v>186</v>
      </c>
      <c r="L159" s="46"/>
      <c r="M159" s="222" t="s">
        <v>19</v>
      </c>
      <c r="N159" s="223" t="s">
        <v>43</v>
      </c>
      <c r="O159" s="86"/>
      <c r="P159" s="224">
        <f>O159*H159</f>
        <v>0</v>
      </c>
      <c r="Q159" s="224">
        <v>1.78636</v>
      </c>
      <c r="R159" s="224">
        <f>Q159*H159</f>
        <v>11.789975999999999</v>
      </c>
      <c r="S159" s="224">
        <v>0</v>
      </c>
      <c r="T159" s="225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6" t="s">
        <v>187</v>
      </c>
      <c r="AT159" s="226" t="s">
        <v>182</v>
      </c>
      <c r="AU159" s="226" t="s">
        <v>82</v>
      </c>
      <c r="AY159" s="19" t="s">
        <v>180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9" t="s">
        <v>80</v>
      </c>
      <c r="BK159" s="227">
        <f>ROUND(I159*H159,2)</f>
        <v>0</v>
      </c>
      <c r="BL159" s="19" t="s">
        <v>187</v>
      </c>
      <c r="BM159" s="226" t="s">
        <v>9075</v>
      </c>
    </row>
    <row r="160" s="2" customFormat="1">
      <c r="A160" s="40"/>
      <c r="B160" s="41"/>
      <c r="C160" s="42"/>
      <c r="D160" s="228" t="s">
        <v>189</v>
      </c>
      <c r="E160" s="42"/>
      <c r="F160" s="229" t="s">
        <v>9076</v>
      </c>
      <c r="G160" s="42"/>
      <c r="H160" s="42"/>
      <c r="I160" s="230"/>
      <c r="J160" s="42"/>
      <c r="K160" s="42"/>
      <c r="L160" s="46"/>
      <c r="M160" s="231"/>
      <c r="N160" s="232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189</v>
      </c>
      <c r="AU160" s="19" t="s">
        <v>82</v>
      </c>
    </row>
    <row r="161" s="2" customFormat="1">
      <c r="A161" s="40"/>
      <c r="B161" s="41"/>
      <c r="C161" s="42"/>
      <c r="D161" s="233" t="s">
        <v>191</v>
      </c>
      <c r="E161" s="42"/>
      <c r="F161" s="234" t="s">
        <v>9077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191</v>
      </c>
      <c r="AU161" s="19" t="s">
        <v>82</v>
      </c>
    </row>
    <row r="162" s="14" customFormat="1">
      <c r="A162" s="14"/>
      <c r="B162" s="246"/>
      <c r="C162" s="247"/>
      <c r="D162" s="228" t="s">
        <v>193</v>
      </c>
      <c r="E162" s="248" t="s">
        <v>19</v>
      </c>
      <c r="F162" s="249" t="s">
        <v>9078</v>
      </c>
      <c r="G162" s="247"/>
      <c r="H162" s="248" t="s">
        <v>19</v>
      </c>
      <c r="I162" s="250"/>
      <c r="J162" s="247"/>
      <c r="K162" s="247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193</v>
      </c>
      <c r="AU162" s="255" t="s">
        <v>82</v>
      </c>
      <c r="AV162" s="14" t="s">
        <v>80</v>
      </c>
      <c r="AW162" s="14" t="s">
        <v>33</v>
      </c>
      <c r="AX162" s="14" t="s">
        <v>72</v>
      </c>
      <c r="AY162" s="255" t="s">
        <v>180</v>
      </c>
    </row>
    <row r="163" s="13" customFormat="1">
      <c r="A163" s="13"/>
      <c r="B163" s="235"/>
      <c r="C163" s="236"/>
      <c r="D163" s="228" t="s">
        <v>193</v>
      </c>
      <c r="E163" s="237" t="s">
        <v>19</v>
      </c>
      <c r="F163" s="238" t="s">
        <v>9079</v>
      </c>
      <c r="G163" s="236"/>
      <c r="H163" s="239">
        <v>6.5999999999999996</v>
      </c>
      <c r="I163" s="240"/>
      <c r="J163" s="236"/>
      <c r="K163" s="236"/>
      <c r="L163" s="241"/>
      <c r="M163" s="242"/>
      <c r="N163" s="243"/>
      <c r="O163" s="243"/>
      <c r="P163" s="243"/>
      <c r="Q163" s="243"/>
      <c r="R163" s="243"/>
      <c r="S163" s="243"/>
      <c r="T163" s="244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5" t="s">
        <v>193</v>
      </c>
      <c r="AU163" s="245" t="s">
        <v>82</v>
      </c>
      <c r="AV163" s="13" t="s">
        <v>82</v>
      </c>
      <c r="AW163" s="13" t="s">
        <v>33</v>
      </c>
      <c r="AX163" s="13" t="s">
        <v>80</v>
      </c>
      <c r="AY163" s="245" t="s">
        <v>180</v>
      </c>
    </row>
    <row r="164" s="2" customFormat="1" ht="16.5" customHeight="1">
      <c r="A164" s="40"/>
      <c r="B164" s="41"/>
      <c r="C164" s="215" t="s">
        <v>263</v>
      </c>
      <c r="D164" s="215" t="s">
        <v>182</v>
      </c>
      <c r="E164" s="216" t="s">
        <v>1513</v>
      </c>
      <c r="F164" s="217" t="s">
        <v>1514</v>
      </c>
      <c r="G164" s="218" t="s">
        <v>367</v>
      </c>
      <c r="H164" s="219">
        <v>0.55800000000000005</v>
      </c>
      <c r="I164" s="220"/>
      <c r="J164" s="221">
        <f>ROUND(I164*H164,2)</f>
        <v>0</v>
      </c>
      <c r="K164" s="217" t="s">
        <v>186</v>
      </c>
      <c r="L164" s="46"/>
      <c r="M164" s="222" t="s">
        <v>19</v>
      </c>
      <c r="N164" s="223" t="s">
        <v>43</v>
      </c>
      <c r="O164" s="86"/>
      <c r="P164" s="224">
        <f>O164*H164</f>
        <v>0</v>
      </c>
      <c r="Q164" s="224">
        <v>1.04922</v>
      </c>
      <c r="R164" s="224">
        <f>Q164*H164</f>
        <v>0.58546476000000003</v>
      </c>
      <c r="S164" s="224">
        <v>0</v>
      </c>
      <c r="T164" s="225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6" t="s">
        <v>187</v>
      </c>
      <c r="AT164" s="226" t="s">
        <v>182</v>
      </c>
      <c r="AU164" s="226" t="s">
        <v>82</v>
      </c>
      <c r="AY164" s="19" t="s">
        <v>180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9" t="s">
        <v>80</v>
      </c>
      <c r="BK164" s="227">
        <f>ROUND(I164*H164,2)</f>
        <v>0</v>
      </c>
      <c r="BL164" s="19" t="s">
        <v>187</v>
      </c>
      <c r="BM164" s="226" t="s">
        <v>9080</v>
      </c>
    </row>
    <row r="165" s="2" customFormat="1">
      <c r="A165" s="40"/>
      <c r="B165" s="41"/>
      <c r="C165" s="42"/>
      <c r="D165" s="228" t="s">
        <v>189</v>
      </c>
      <c r="E165" s="42"/>
      <c r="F165" s="229" t="s">
        <v>1516</v>
      </c>
      <c r="G165" s="42"/>
      <c r="H165" s="42"/>
      <c r="I165" s="230"/>
      <c r="J165" s="42"/>
      <c r="K165" s="42"/>
      <c r="L165" s="46"/>
      <c r="M165" s="231"/>
      <c r="N165" s="232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189</v>
      </c>
      <c r="AU165" s="19" t="s">
        <v>82</v>
      </c>
    </row>
    <row r="166" s="2" customFormat="1">
      <c r="A166" s="40"/>
      <c r="B166" s="41"/>
      <c r="C166" s="42"/>
      <c r="D166" s="233" t="s">
        <v>191</v>
      </c>
      <c r="E166" s="42"/>
      <c r="F166" s="234" t="s">
        <v>1517</v>
      </c>
      <c r="G166" s="42"/>
      <c r="H166" s="42"/>
      <c r="I166" s="230"/>
      <c r="J166" s="42"/>
      <c r="K166" s="42"/>
      <c r="L166" s="46"/>
      <c r="M166" s="231"/>
      <c r="N166" s="232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191</v>
      </c>
      <c r="AU166" s="19" t="s">
        <v>82</v>
      </c>
    </row>
    <row r="167" s="14" customFormat="1">
      <c r="A167" s="14"/>
      <c r="B167" s="246"/>
      <c r="C167" s="247"/>
      <c r="D167" s="228" t="s">
        <v>193</v>
      </c>
      <c r="E167" s="248" t="s">
        <v>19</v>
      </c>
      <c r="F167" s="249" t="s">
        <v>1128</v>
      </c>
      <c r="G167" s="247"/>
      <c r="H167" s="248" t="s">
        <v>19</v>
      </c>
      <c r="I167" s="250"/>
      <c r="J167" s="247"/>
      <c r="K167" s="247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193</v>
      </c>
      <c r="AU167" s="255" t="s">
        <v>82</v>
      </c>
      <c r="AV167" s="14" t="s">
        <v>80</v>
      </c>
      <c r="AW167" s="14" t="s">
        <v>33</v>
      </c>
      <c r="AX167" s="14" t="s">
        <v>72</v>
      </c>
      <c r="AY167" s="255" t="s">
        <v>180</v>
      </c>
    </row>
    <row r="168" s="13" customFormat="1">
      <c r="A168" s="13"/>
      <c r="B168" s="235"/>
      <c r="C168" s="236"/>
      <c r="D168" s="228" t="s">
        <v>193</v>
      </c>
      <c r="E168" s="237" t="s">
        <v>19</v>
      </c>
      <c r="F168" s="238" t="s">
        <v>9081</v>
      </c>
      <c r="G168" s="236"/>
      <c r="H168" s="239">
        <v>0.55800000000000005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193</v>
      </c>
      <c r="AU168" s="245" t="s">
        <v>82</v>
      </c>
      <c r="AV168" s="13" t="s">
        <v>82</v>
      </c>
      <c r="AW168" s="13" t="s">
        <v>33</v>
      </c>
      <c r="AX168" s="13" t="s">
        <v>80</v>
      </c>
      <c r="AY168" s="245" t="s">
        <v>180</v>
      </c>
    </row>
    <row r="169" s="2" customFormat="1" ht="16.5" customHeight="1">
      <c r="A169" s="40"/>
      <c r="B169" s="41"/>
      <c r="C169" s="215" t="s">
        <v>269</v>
      </c>
      <c r="D169" s="215" t="s">
        <v>182</v>
      </c>
      <c r="E169" s="216" t="s">
        <v>9082</v>
      </c>
      <c r="F169" s="217" t="s">
        <v>9083</v>
      </c>
      <c r="G169" s="218" t="s">
        <v>387</v>
      </c>
      <c r="H169" s="219">
        <v>1</v>
      </c>
      <c r="I169" s="220"/>
      <c r="J169" s="221">
        <f>ROUND(I169*H169,2)</f>
        <v>0</v>
      </c>
      <c r="K169" s="217" t="s">
        <v>19</v>
      </c>
      <c r="L169" s="46"/>
      <c r="M169" s="222" t="s">
        <v>19</v>
      </c>
      <c r="N169" s="223" t="s">
        <v>43</v>
      </c>
      <c r="O169" s="86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6" t="s">
        <v>187</v>
      </c>
      <c r="AT169" s="226" t="s">
        <v>182</v>
      </c>
      <c r="AU169" s="226" t="s">
        <v>82</v>
      </c>
      <c r="AY169" s="19" t="s">
        <v>180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19" t="s">
        <v>80</v>
      </c>
      <c r="BK169" s="227">
        <f>ROUND(I169*H169,2)</f>
        <v>0</v>
      </c>
      <c r="BL169" s="19" t="s">
        <v>187</v>
      </c>
      <c r="BM169" s="226" t="s">
        <v>9084</v>
      </c>
    </row>
    <row r="170" s="2" customFormat="1">
      <c r="A170" s="40"/>
      <c r="B170" s="41"/>
      <c r="C170" s="42"/>
      <c r="D170" s="228" t="s">
        <v>189</v>
      </c>
      <c r="E170" s="42"/>
      <c r="F170" s="229" t="s">
        <v>9083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189</v>
      </c>
      <c r="AU170" s="19" t="s">
        <v>82</v>
      </c>
    </row>
    <row r="171" s="12" customFormat="1" ht="22.8" customHeight="1">
      <c r="A171" s="12"/>
      <c r="B171" s="199"/>
      <c r="C171" s="200"/>
      <c r="D171" s="201" t="s">
        <v>71</v>
      </c>
      <c r="E171" s="213" t="s">
        <v>217</v>
      </c>
      <c r="F171" s="213" t="s">
        <v>2328</v>
      </c>
      <c r="G171" s="200"/>
      <c r="H171" s="200"/>
      <c r="I171" s="203"/>
      <c r="J171" s="214">
        <f>BK171</f>
        <v>0</v>
      </c>
      <c r="K171" s="200"/>
      <c r="L171" s="205"/>
      <c r="M171" s="206"/>
      <c r="N171" s="207"/>
      <c r="O171" s="207"/>
      <c r="P171" s="208">
        <f>SUM(P172:P186)</f>
        <v>0</v>
      </c>
      <c r="Q171" s="207"/>
      <c r="R171" s="208">
        <f>SUM(R172:R186)</f>
        <v>1.69642</v>
      </c>
      <c r="S171" s="207"/>
      <c r="T171" s="209">
        <f>SUM(T172:T186)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0" t="s">
        <v>80</v>
      </c>
      <c r="AT171" s="211" t="s">
        <v>71</v>
      </c>
      <c r="AU171" s="211" t="s">
        <v>80</v>
      </c>
      <c r="AY171" s="210" t="s">
        <v>180</v>
      </c>
      <c r="BK171" s="212">
        <f>SUM(BK172:BK186)</f>
        <v>0</v>
      </c>
    </row>
    <row r="172" s="2" customFormat="1" ht="16.5" customHeight="1">
      <c r="A172" s="40"/>
      <c r="B172" s="41"/>
      <c r="C172" s="215" t="s">
        <v>275</v>
      </c>
      <c r="D172" s="215" t="s">
        <v>182</v>
      </c>
      <c r="E172" s="216" t="s">
        <v>9085</v>
      </c>
      <c r="F172" s="217" t="s">
        <v>9086</v>
      </c>
      <c r="G172" s="218" t="s">
        <v>185</v>
      </c>
      <c r="H172" s="219">
        <v>22</v>
      </c>
      <c r="I172" s="220"/>
      <c r="J172" s="221">
        <f>ROUND(I172*H172,2)</f>
        <v>0</v>
      </c>
      <c r="K172" s="217" t="s">
        <v>186</v>
      </c>
      <c r="L172" s="46"/>
      <c r="M172" s="222" t="s">
        <v>19</v>
      </c>
      <c r="N172" s="223" t="s">
        <v>43</v>
      </c>
      <c r="O172" s="86"/>
      <c r="P172" s="224">
        <f>O172*H172</f>
        <v>0</v>
      </c>
      <c r="Q172" s="224">
        <v>0.0073499999999999998</v>
      </c>
      <c r="R172" s="224">
        <f>Q172*H172</f>
        <v>0.16169999999999998</v>
      </c>
      <c r="S172" s="224">
        <v>0</v>
      </c>
      <c r="T172" s="225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6" t="s">
        <v>187</v>
      </c>
      <c r="AT172" s="226" t="s">
        <v>182</v>
      </c>
      <c r="AU172" s="226" t="s">
        <v>82</v>
      </c>
      <c r="AY172" s="19" t="s">
        <v>180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9" t="s">
        <v>80</v>
      </c>
      <c r="BK172" s="227">
        <f>ROUND(I172*H172,2)</f>
        <v>0</v>
      </c>
      <c r="BL172" s="19" t="s">
        <v>187</v>
      </c>
      <c r="BM172" s="226" t="s">
        <v>9087</v>
      </c>
    </row>
    <row r="173" s="2" customFormat="1">
      <c r="A173" s="40"/>
      <c r="B173" s="41"/>
      <c r="C173" s="42"/>
      <c r="D173" s="228" t="s">
        <v>189</v>
      </c>
      <c r="E173" s="42"/>
      <c r="F173" s="229" t="s">
        <v>9088</v>
      </c>
      <c r="G173" s="42"/>
      <c r="H173" s="42"/>
      <c r="I173" s="230"/>
      <c r="J173" s="42"/>
      <c r="K173" s="42"/>
      <c r="L173" s="46"/>
      <c r="M173" s="231"/>
      <c r="N173" s="232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189</v>
      </c>
      <c r="AU173" s="19" t="s">
        <v>82</v>
      </c>
    </row>
    <row r="174" s="2" customFormat="1">
      <c r="A174" s="40"/>
      <c r="B174" s="41"/>
      <c r="C174" s="42"/>
      <c r="D174" s="233" t="s">
        <v>191</v>
      </c>
      <c r="E174" s="42"/>
      <c r="F174" s="234" t="s">
        <v>9089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191</v>
      </c>
      <c r="AU174" s="19" t="s">
        <v>82</v>
      </c>
    </row>
    <row r="175" s="14" customFormat="1">
      <c r="A175" s="14"/>
      <c r="B175" s="246"/>
      <c r="C175" s="247"/>
      <c r="D175" s="228" t="s">
        <v>193</v>
      </c>
      <c r="E175" s="248" t="s">
        <v>19</v>
      </c>
      <c r="F175" s="249" t="s">
        <v>9078</v>
      </c>
      <c r="G175" s="247"/>
      <c r="H175" s="248" t="s">
        <v>19</v>
      </c>
      <c r="I175" s="250"/>
      <c r="J175" s="247"/>
      <c r="K175" s="247"/>
      <c r="L175" s="251"/>
      <c r="M175" s="252"/>
      <c r="N175" s="253"/>
      <c r="O175" s="253"/>
      <c r="P175" s="253"/>
      <c r="Q175" s="253"/>
      <c r="R175" s="253"/>
      <c r="S175" s="253"/>
      <c r="T175" s="25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5" t="s">
        <v>193</v>
      </c>
      <c r="AU175" s="255" t="s">
        <v>82</v>
      </c>
      <c r="AV175" s="14" t="s">
        <v>80</v>
      </c>
      <c r="AW175" s="14" t="s">
        <v>33</v>
      </c>
      <c r="AX175" s="14" t="s">
        <v>72</v>
      </c>
      <c r="AY175" s="255" t="s">
        <v>180</v>
      </c>
    </row>
    <row r="176" s="13" customFormat="1">
      <c r="A176" s="13"/>
      <c r="B176" s="235"/>
      <c r="C176" s="236"/>
      <c r="D176" s="228" t="s">
        <v>193</v>
      </c>
      <c r="E176" s="237" t="s">
        <v>19</v>
      </c>
      <c r="F176" s="238" t="s">
        <v>9090</v>
      </c>
      <c r="G176" s="236"/>
      <c r="H176" s="239">
        <v>22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5" t="s">
        <v>193</v>
      </c>
      <c r="AU176" s="245" t="s">
        <v>82</v>
      </c>
      <c r="AV176" s="13" t="s">
        <v>82</v>
      </c>
      <c r="AW176" s="13" t="s">
        <v>33</v>
      </c>
      <c r="AX176" s="13" t="s">
        <v>80</v>
      </c>
      <c r="AY176" s="245" t="s">
        <v>180</v>
      </c>
    </row>
    <row r="177" s="2" customFormat="1" ht="16.5" customHeight="1">
      <c r="A177" s="40"/>
      <c r="B177" s="41"/>
      <c r="C177" s="215" t="s">
        <v>8</v>
      </c>
      <c r="D177" s="215" t="s">
        <v>182</v>
      </c>
      <c r="E177" s="216" t="s">
        <v>9091</v>
      </c>
      <c r="F177" s="217" t="s">
        <v>9092</v>
      </c>
      <c r="G177" s="218" t="s">
        <v>185</v>
      </c>
      <c r="H177" s="219">
        <v>22</v>
      </c>
      <c r="I177" s="220"/>
      <c r="J177" s="221">
        <f>ROUND(I177*H177,2)</f>
        <v>0</v>
      </c>
      <c r="K177" s="217" t="s">
        <v>186</v>
      </c>
      <c r="L177" s="46"/>
      <c r="M177" s="222" t="s">
        <v>19</v>
      </c>
      <c r="N177" s="223" t="s">
        <v>43</v>
      </c>
      <c r="O177" s="86"/>
      <c r="P177" s="224">
        <f>O177*H177</f>
        <v>0</v>
      </c>
      <c r="Q177" s="224">
        <v>0.026360000000000001</v>
      </c>
      <c r="R177" s="224">
        <f>Q177*H177</f>
        <v>0.57991999999999999</v>
      </c>
      <c r="S177" s="224">
        <v>0</v>
      </c>
      <c r="T177" s="225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6" t="s">
        <v>187</v>
      </c>
      <c r="AT177" s="226" t="s">
        <v>182</v>
      </c>
      <c r="AU177" s="226" t="s">
        <v>82</v>
      </c>
      <c r="AY177" s="19" t="s">
        <v>180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9" t="s">
        <v>80</v>
      </c>
      <c r="BK177" s="227">
        <f>ROUND(I177*H177,2)</f>
        <v>0</v>
      </c>
      <c r="BL177" s="19" t="s">
        <v>187</v>
      </c>
      <c r="BM177" s="226" t="s">
        <v>9093</v>
      </c>
    </row>
    <row r="178" s="2" customFormat="1">
      <c r="A178" s="40"/>
      <c r="B178" s="41"/>
      <c r="C178" s="42"/>
      <c r="D178" s="228" t="s">
        <v>189</v>
      </c>
      <c r="E178" s="42"/>
      <c r="F178" s="229" t="s">
        <v>9094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189</v>
      </c>
      <c r="AU178" s="19" t="s">
        <v>82</v>
      </c>
    </row>
    <row r="179" s="2" customFormat="1">
      <c r="A179" s="40"/>
      <c r="B179" s="41"/>
      <c r="C179" s="42"/>
      <c r="D179" s="233" t="s">
        <v>191</v>
      </c>
      <c r="E179" s="42"/>
      <c r="F179" s="234" t="s">
        <v>9095</v>
      </c>
      <c r="G179" s="42"/>
      <c r="H179" s="42"/>
      <c r="I179" s="230"/>
      <c r="J179" s="42"/>
      <c r="K179" s="42"/>
      <c r="L179" s="46"/>
      <c r="M179" s="231"/>
      <c r="N179" s="232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191</v>
      </c>
      <c r="AU179" s="19" t="s">
        <v>82</v>
      </c>
    </row>
    <row r="180" s="14" customFormat="1">
      <c r="A180" s="14"/>
      <c r="B180" s="246"/>
      <c r="C180" s="247"/>
      <c r="D180" s="228" t="s">
        <v>193</v>
      </c>
      <c r="E180" s="248" t="s">
        <v>19</v>
      </c>
      <c r="F180" s="249" t="s">
        <v>9078</v>
      </c>
      <c r="G180" s="247"/>
      <c r="H180" s="248" t="s">
        <v>19</v>
      </c>
      <c r="I180" s="250"/>
      <c r="J180" s="247"/>
      <c r="K180" s="247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193</v>
      </c>
      <c r="AU180" s="255" t="s">
        <v>82</v>
      </c>
      <c r="AV180" s="14" t="s">
        <v>80</v>
      </c>
      <c r="AW180" s="14" t="s">
        <v>33</v>
      </c>
      <c r="AX180" s="14" t="s">
        <v>72</v>
      </c>
      <c r="AY180" s="255" t="s">
        <v>180</v>
      </c>
    </row>
    <row r="181" s="13" customFormat="1">
      <c r="A181" s="13"/>
      <c r="B181" s="235"/>
      <c r="C181" s="236"/>
      <c r="D181" s="228" t="s">
        <v>193</v>
      </c>
      <c r="E181" s="237" t="s">
        <v>19</v>
      </c>
      <c r="F181" s="238" t="s">
        <v>9090</v>
      </c>
      <c r="G181" s="236"/>
      <c r="H181" s="239">
        <v>22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193</v>
      </c>
      <c r="AU181" s="245" t="s">
        <v>82</v>
      </c>
      <c r="AV181" s="13" t="s">
        <v>82</v>
      </c>
      <c r="AW181" s="13" t="s">
        <v>33</v>
      </c>
      <c r="AX181" s="13" t="s">
        <v>80</v>
      </c>
      <c r="AY181" s="245" t="s">
        <v>180</v>
      </c>
    </row>
    <row r="182" s="2" customFormat="1" ht="16.5" customHeight="1">
      <c r="A182" s="40"/>
      <c r="B182" s="41"/>
      <c r="C182" s="215" t="s">
        <v>286</v>
      </c>
      <c r="D182" s="215" t="s">
        <v>182</v>
      </c>
      <c r="E182" s="216" t="s">
        <v>9096</v>
      </c>
      <c r="F182" s="217" t="s">
        <v>9097</v>
      </c>
      <c r="G182" s="218" t="s">
        <v>185</v>
      </c>
      <c r="H182" s="219">
        <v>44</v>
      </c>
      <c r="I182" s="220"/>
      <c r="J182" s="221">
        <f>ROUND(I182*H182,2)</f>
        <v>0</v>
      </c>
      <c r="K182" s="217" t="s">
        <v>186</v>
      </c>
      <c r="L182" s="46"/>
      <c r="M182" s="222" t="s">
        <v>19</v>
      </c>
      <c r="N182" s="223" t="s">
        <v>43</v>
      </c>
      <c r="O182" s="86"/>
      <c r="P182" s="224">
        <f>O182*H182</f>
        <v>0</v>
      </c>
      <c r="Q182" s="224">
        <v>0.021700000000000001</v>
      </c>
      <c r="R182" s="224">
        <f>Q182*H182</f>
        <v>0.95479999999999998</v>
      </c>
      <c r="S182" s="224">
        <v>0</v>
      </c>
      <c r="T182" s="225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6" t="s">
        <v>187</v>
      </c>
      <c r="AT182" s="226" t="s">
        <v>182</v>
      </c>
      <c r="AU182" s="226" t="s">
        <v>82</v>
      </c>
      <c r="AY182" s="19" t="s">
        <v>180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9" t="s">
        <v>80</v>
      </c>
      <c r="BK182" s="227">
        <f>ROUND(I182*H182,2)</f>
        <v>0</v>
      </c>
      <c r="BL182" s="19" t="s">
        <v>187</v>
      </c>
      <c r="BM182" s="226" t="s">
        <v>9098</v>
      </c>
    </row>
    <row r="183" s="2" customFormat="1">
      <c r="A183" s="40"/>
      <c r="B183" s="41"/>
      <c r="C183" s="42"/>
      <c r="D183" s="228" t="s">
        <v>189</v>
      </c>
      <c r="E183" s="42"/>
      <c r="F183" s="229" t="s">
        <v>9099</v>
      </c>
      <c r="G183" s="42"/>
      <c r="H183" s="42"/>
      <c r="I183" s="230"/>
      <c r="J183" s="42"/>
      <c r="K183" s="42"/>
      <c r="L183" s="46"/>
      <c r="M183" s="231"/>
      <c r="N183" s="232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189</v>
      </c>
      <c r="AU183" s="19" t="s">
        <v>82</v>
      </c>
    </row>
    <row r="184" s="2" customFormat="1">
      <c r="A184" s="40"/>
      <c r="B184" s="41"/>
      <c r="C184" s="42"/>
      <c r="D184" s="233" t="s">
        <v>191</v>
      </c>
      <c r="E184" s="42"/>
      <c r="F184" s="234" t="s">
        <v>9100</v>
      </c>
      <c r="G184" s="42"/>
      <c r="H184" s="42"/>
      <c r="I184" s="230"/>
      <c r="J184" s="42"/>
      <c r="K184" s="42"/>
      <c r="L184" s="46"/>
      <c r="M184" s="231"/>
      <c r="N184" s="232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191</v>
      </c>
      <c r="AU184" s="19" t="s">
        <v>82</v>
      </c>
    </row>
    <row r="185" s="14" customFormat="1">
      <c r="A185" s="14"/>
      <c r="B185" s="246"/>
      <c r="C185" s="247"/>
      <c r="D185" s="228" t="s">
        <v>193</v>
      </c>
      <c r="E185" s="248" t="s">
        <v>19</v>
      </c>
      <c r="F185" s="249" t="s">
        <v>9101</v>
      </c>
      <c r="G185" s="247"/>
      <c r="H185" s="248" t="s">
        <v>19</v>
      </c>
      <c r="I185" s="250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193</v>
      </c>
      <c r="AU185" s="255" t="s">
        <v>82</v>
      </c>
      <c r="AV185" s="14" t="s">
        <v>80</v>
      </c>
      <c r="AW185" s="14" t="s">
        <v>33</v>
      </c>
      <c r="AX185" s="14" t="s">
        <v>72</v>
      </c>
      <c r="AY185" s="255" t="s">
        <v>180</v>
      </c>
    </row>
    <row r="186" s="13" customFormat="1">
      <c r="A186" s="13"/>
      <c r="B186" s="235"/>
      <c r="C186" s="236"/>
      <c r="D186" s="228" t="s">
        <v>193</v>
      </c>
      <c r="E186" s="237" t="s">
        <v>19</v>
      </c>
      <c r="F186" s="238" t="s">
        <v>9102</v>
      </c>
      <c r="G186" s="236"/>
      <c r="H186" s="239">
        <v>44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193</v>
      </c>
      <c r="AU186" s="245" t="s">
        <v>82</v>
      </c>
      <c r="AV186" s="13" t="s">
        <v>82</v>
      </c>
      <c r="AW186" s="13" t="s">
        <v>33</v>
      </c>
      <c r="AX186" s="13" t="s">
        <v>80</v>
      </c>
      <c r="AY186" s="245" t="s">
        <v>180</v>
      </c>
    </row>
    <row r="187" s="12" customFormat="1" ht="22.8" customHeight="1">
      <c r="A187" s="12"/>
      <c r="B187" s="199"/>
      <c r="C187" s="200"/>
      <c r="D187" s="201" t="s">
        <v>71</v>
      </c>
      <c r="E187" s="213" t="s">
        <v>240</v>
      </c>
      <c r="F187" s="213" t="s">
        <v>383</v>
      </c>
      <c r="G187" s="200"/>
      <c r="H187" s="200"/>
      <c r="I187" s="203"/>
      <c r="J187" s="214">
        <f>BK187</f>
        <v>0</v>
      </c>
      <c r="K187" s="200"/>
      <c r="L187" s="205"/>
      <c r="M187" s="206"/>
      <c r="N187" s="207"/>
      <c r="O187" s="207"/>
      <c r="P187" s="208">
        <f>SUM(P188:P207)</f>
        <v>0</v>
      </c>
      <c r="Q187" s="207"/>
      <c r="R187" s="208">
        <f>SUM(R188:R207)</f>
        <v>0.012925240000000001</v>
      </c>
      <c r="S187" s="207"/>
      <c r="T187" s="209">
        <f>SUM(T188:T207)</f>
        <v>1.276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0" t="s">
        <v>80</v>
      </c>
      <c r="AT187" s="211" t="s">
        <v>71</v>
      </c>
      <c r="AU187" s="211" t="s">
        <v>80</v>
      </c>
      <c r="AY187" s="210" t="s">
        <v>180</v>
      </c>
      <c r="BK187" s="212">
        <f>SUM(BK188:BK207)</f>
        <v>0</v>
      </c>
    </row>
    <row r="188" s="2" customFormat="1" ht="24.15" customHeight="1">
      <c r="A188" s="40"/>
      <c r="B188" s="41"/>
      <c r="C188" s="215" t="s">
        <v>292</v>
      </c>
      <c r="D188" s="215" t="s">
        <v>182</v>
      </c>
      <c r="E188" s="216" t="s">
        <v>3086</v>
      </c>
      <c r="F188" s="217" t="s">
        <v>3087</v>
      </c>
      <c r="G188" s="218" t="s">
        <v>185</v>
      </c>
      <c r="H188" s="219">
        <v>44.244</v>
      </c>
      <c r="I188" s="220"/>
      <c r="J188" s="221">
        <f>ROUND(I188*H188,2)</f>
        <v>0</v>
      </c>
      <c r="K188" s="217" t="s">
        <v>186</v>
      </c>
      <c r="L188" s="46"/>
      <c r="M188" s="222" t="s">
        <v>19</v>
      </c>
      <c r="N188" s="223" t="s">
        <v>43</v>
      </c>
      <c r="O188" s="86"/>
      <c r="P188" s="224">
        <f>O188*H188</f>
        <v>0</v>
      </c>
      <c r="Q188" s="224">
        <v>0.00021000000000000001</v>
      </c>
      <c r="R188" s="224">
        <f>Q188*H188</f>
        <v>0.009291240000000001</v>
      </c>
      <c r="S188" s="224">
        <v>0</v>
      </c>
      <c r="T188" s="225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6" t="s">
        <v>187</v>
      </c>
      <c r="AT188" s="226" t="s">
        <v>182</v>
      </c>
      <c r="AU188" s="226" t="s">
        <v>82</v>
      </c>
      <c r="AY188" s="19" t="s">
        <v>180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9" t="s">
        <v>80</v>
      </c>
      <c r="BK188" s="227">
        <f>ROUND(I188*H188,2)</f>
        <v>0</v>
      </c>
      <c r="BL188" s="19" t="s">
        <v>187</v>
      </c>
      <c r="BM188" s="226" t="s">
        <v>9103</v>
      </c>
    </row>
    <row r="189" s="2" customFormat="1">
      <c r="A189" s="40"/>
      <c r="B189" s="41"/>
      <c r="C189" s="42"/>
      <c r="D189" s="228" t="s">
        <v>189</v>
      </c>
      <c r="E189" s="42"/>
      <c r="F189" s="229" t="s">
        <v>3089</v>
      </c>
      <c r="G189" s="42"/>
      <c r="H189" s="42"/>
      <c r="I189" s="230"/>
      <c r="J189" s="42"/>
      <c r="K189" s="42"/>
      <c r="L189" s="46"/>
      <c r="M189" s="231"/>
      <c r="N189" s="232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189</v>
      </c>
      <c r="AU189" s="19" t="s">
        <v>82</v>
      </c>
    </row>
    <row r="190" s="2" customFormat="1">
      <c r="A190" s="40"/>
      <c r="B190" s="41"/>
      <c r="C190" s="42"/>
      <c r="D190" s="233" t="s">
        <v>191</v>
      </c>
      <c r="E190" s="42"/>
      <c r="F190" s="234" t="s">
        <v>3090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191</v>
      </c>
      <c r="AU190" s="19" t="s">
        <v>82</v>
      </c>
    </row>
    <row r="191" s="14" customFormat="1">
      <c r="A191" s="14"/>
      <c r="B191" s="246"/>
      <c r="C191" s="247"/>
      <c r="D191" s="228" t="s">
        <v>193</v>
      </c>
      <c r="E191" s="248" t="s">
        <v>19</v>
      </c>
      <c r="F191" s="249" t="s">
        <v>9042</v>
      </c>
      <c r="G191" s="247"/>
      <c r="H191" s="248" t="s">
        <v>19</v>
      </c>
      <c r="I191" s="250"/>
      <c r="J191" s="247"/>
      <c r="K191" s="247"/>
      <c r="L191" s="251"/>
      <c r="M191" s="252"/>
      <c r="N191" s="253"/>
      <c r="O191" s="253"/>
      <c r="P191" s="253"/>
      <c r="Q191" s="253"/>
      <c r="R191" s="253"/>
      <c r="S191" s="253"/>
      <c r="T191" s="25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5" t="s">
        <v>193</v>
      </c>
      <c r="AU191" s="255" t="s">
        <v>82</v>
      </c>
      <c r="AV191" s="14" t="s">
        <v>80</v>
      </c>
      <c r="AW191" s="14" t="s">
        <v>33</v>
      </c>
      <c r="AX191" s="14" t="s">
        <v>72</v>
      </c>
      <c r="AY191" s="255" t="s">
        <v>180</v>
      </c>
    </row>
    <row r="192" s="13" customFormat="1">
      <c r="A192" s="13"/>
      <c r="B192" s="235"/>
      <c r="C192" s="236"/>
      <c r="D192" s="228" t="s">
        <v>193</v>
      </c>
      <c r="E192" s="237" t="s">
        <v>19</v>
      </c>
      <c r="F192" s="238" t="s">
        <v>9104</v>
      </c>
      <c r="G192" s="236"/>
      <c r="H192" s="239">
        <v>17.844000000000001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193</v>
      </c>
      <c r="AU192" s="245" t="s">
        <v>82</v>
      </c>
      <c r="AV192" s="13" t="s">
        <v>82</v>
      </c>
      <c r="AW192" s="13" t="s">
        <v>33</v>
      </c>
      <c r="AX192" s="13" t="s">
        <v>72</v>
      </c>
      <c r="AY192" s="245" t="s">
        <v>180</v>
      </c>
    </row>
    <row r="193" s="14" customFormat="1">
      <c r="A193" s="14"/>
      <c r="B193" s="246"/>
      <c r="C193" s="247"/>
      <c r="D193" s="228" t="s">
        <v>193</v>
      </c>
      <c r="E193" s="248" t="s">
        <v>19</v>
      </c>
      <c r="F193" s="249" t="s">
        <v>9105</v>
      </c>
      <c r="G193" s="247"/>
      <c r="H193" s="248" t="s">
        <v>19</v>
      </c>
      <c r="I193" s="250"/>
      <c r="J193" s="247"/>
      <c r="K193" s="247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193</v>
      </c>
      <c r="AU193" s="255" t="s">
        <v>82</v>
      </c>
      <c r="AV193" s="14" t="s">
        <v>80</v>
      </c>
      <c r="AW193" s="14" t="s">
        <v>33</v>
      </c>
      <c r="AX193" s="14" t="s">
        <v>72</v>
      </c>
      <c r="AY193" s="255" t="s">
        <v>180</v>
      </c>
    </row>
    <row r="194" s="13" customFormat="1">
      <c r="A194" s="13"/>
      <c r="B194" s="235"/>
      <c r="C194" s="236"/>
      <c r="D194" s="228" t="s">
        <v>193</v>
      </c>
      <c r="E194" s="237" t="s">
        <v>19</v>
      </c>
      <c r="F194" s="238" t="s">
        <v>9106</v>
      </c>
      <c r="G194" s="236"/>
      <c r="H194" s="239">
        <v>26.399999999999999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193</v>
      </c>
      <c r="AU194" s="245" t="s">
        <v>82</v>
      </c>
      <c r="AV194" s="13" t="s">
        <v>82</v>
      </c>
      <c r="AW194" s="13" t="s">
        <v>33</v>
      </c>
      <c r="AX194" s="13" t="s">
        <v>72</v>
      </c>
      <c r="AY194" s="245" t="s">
        <v>180</v>
      </c>
    </row>
    <row r="195" s="15" customFormat="1">
      <c r="A195" s="15"/>
      <c r="B195" s="256"/>
      <c r="C195" s="257"/>
      <c r="D195" s="228" t="s">
        <v>193</v>
      </c>
      <c r="E195" s="258" t="s">
        <v>19</v>
      </c>
      <c r="F195" s="259" t="s">
        <v>353</v>
      </c>
      <c r="G195" s="257"/>
      <c r="H195" s="260">
        <v>44.244</v>
      </c>
      <c r="I195" s="261"/>
      <c r="J195" s="257"/>
      <c r="K195" s="257"/>
      <c r="L195" s="262"/>
      <c r="M195" s="263"/>
      <c r="N195" s="264"/>
      <c r="O195" s="264"/>
      <c r="P195" s="264"/>
      <c r="Q195" s="264"/>
      <c r="R195" s="264"/>
      <c r="S195" s="264"/>
      <c r="T195" s="26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6" t="s">
        <v>193</v>
      </c>
      <c r="AU195" s="266" t="s">
        <v>82</v>
      </c>
      <c r="AV195" s="15" t="s">
        <v>187</v>
      </c>
      <c r="AW195" s="15" t="s">
        <v>33</v>
      </c>
      <c r="AX195" s="15" t="s">
        <v>80</v>
      </c>
      <c r="AY195" s="266" t="s">
        <v>180</v>
      </c>
    </row>
    <row r="196" s="2" customFormat="1" ht="16.5" customHeight="1">
      <c r="A196" s="40"/>
      <c r="B196" s="41"/>
      <c r="C196" s="215" t="s">
        <v>298</v>
      </c>
      <c r="D196" s="215" t="s">
        <v>182</v>
      </c>
      <c r="E196" s="216" t="s">
        <v>3101</v>
      </c>
      <c r="F196" s="217" t="s">
        <v>3102</v>
      </c>
      <c r="G196" s="218" t="s">
        <v>185</v>
      </c>
      <c r="H196" s="219">
        <v>2.2999999999999998</v>
      </c>
      <c r="I196" s="220"/>
      <c r="J196" s="221">
        <f>ROUND(I196*H196,2)</f>
        <v>0</v>
      </c>
      <c r="K196" s="217" t="s">
        <v>186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0.00158</v>
      </c>
      <c r="R196" s="224">
        <f>Q196*H196</f>
        <v>0.0036339999999999996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187</v>
      </c>
      <c r="AT196" s="226" t="s">
        <v>182</v>
      </c>
      <c r="AU196" s="226" t="s">
        <v>82</v>
      </c>
      <c r="AY196" s="19" t="s">
        <v>180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187</v>
      </c>
      <c r="BM196" s="226" t="s">
        <v>9107</v>
      </c>
    </row>
    <row r="197" s="2" customFormat="1">
      <c r="A197" s="40"/>
      <c r="B197" s="41"/>
      <c r="C197" s="42"/>
      <c r="D197" s="228" t="s">
        <v>189</v>
      </c>
      <c r="E197" s="42"/>
      <c r="F197" s="229" t="s">
        <v>3104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189</v>
      </c>
      <c r="AU197" s="19" t="s">
        <v>82</v>
      </c>
    </row>
    <row r="198" s="2" customFormat="1">
      <c r="A198" s="40"/>
      <c r="B198" s="41"/>
      <c r="C198" s="42"/>
      <c r="D198" s="233" t="s">
        <v>191</v>
      </c>
      <c r="E198" s="42"/>
      <c r="F198" s="234" t="s">
        <v>3105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191</v>
      </c>
      <c r="AU198" s="19" t="s">
        <v>82</v>
      </c>
    </row>
    <row r="199" s="14" customFormat="1">
      <c r="A199" s="14"/>
      <c r="B199" s="246"/>
      <c r="C199" s="247"/>
      <c r="D199" s="228" t="s">
        <v>193</v>
      </c>
      <c r="E199" s="248" t="s">
        <v>19</v>
      </c>
      <c r="F199" s="249" t="s">
        <v>9042</v>
      </c>
      <c r="G199" s="247"/>
      <c r="H199" s="248" t="s">
        <v>19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193</v>
      </c>
      <c r="AU199" s="255" t="s">
        <v>82</v>
      </c>
      <c r="AV199" s="14" t="s">
        <v>80</v>
      </c>
      <c r="AW199" s="14" t="s">
        <v>33</v>
      </c>
      <c r="AX199" s="14" t="s">
        <v>72</v>
      </c>
      <c r="AY199" s="255" t="s">
        <v>180</v>
      </c>
    </row>
    <row r="200" s="13" customFormat="1">
      <c r="A200" s="13"/>
      <c r="B200" s="235"/>
      <c r="C200" s="236"/>
      <c r="D200" s="228" t="s">
        <v>193</v>
      </c>
      <c r="E200" s="237" t="s">
        <v>19</v>
      </c>
      <c r="F200" s="238" t="s">
        <v>9108</v>
      </c>
      <c r="G200" s="236"/>
      <c r="H200" s="239">
        <v>0.80000000000000004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193</v>
      </c>
      <c r="AU200" s="245" t="s">
        <v>82</v>
      </c>
      <c r="AV200" s="13" t="s">
        <v>82</v>
      </c>
      <c r="AW200" s="13" t="s">
        <v>33</v>
      </c>
      <c r="AX200" s="13" t="s">
        <v>72</v>
      </c>
      <c r="AY200" s="245" t="s">
        <v>180</v>
      </c>
    </row>
    <row r="201" s="13" customFormat="1">
      <c r="A201" s="13"/>
      <c r="B201" s="235"/>
      <c r="C201" s="236"/>
      <c r="D201" s="228" t="s">
        <v>193</v>
      </c>
      <c r="E201" s="237" t="s">
        <v>19</v>
      </c>
      <c r="F201" s="238" t="s">
        <v>9109</v>
      </c>
      <c r="G201" s="236"/>
      <c r="H201" s="239">
        <v>1.5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5" t="s">
        <v>193</v>
      </c>
      <c r="AU201" s="245" t="s">
        <v>82</v>
      </c>
      <c r="AV201" s="13" t="s">
        <v>82</v>
      </c>
      <c r="AW201" s="13" t="s">
        <v>33</v>
      </c>
      <c r="AX201" s="13" t="s">
        <v>72</v>
      </c>
      <c r="AY201" s="245" t="s">
        <v>180</v>
      </c>
    </row>
    <row r="202" s="15" customFormat="1">
      <c r="A202" s="15"/>
      <c r="B202" s="256"/>
      <c r="C202" s="257"/>
      <c r="D202" s="228" t="s">
        <v>193</v>
      </c>
      <c r="E202" s="258" t="s">
        <v>19</v>
      </c>
      <c r="F202" s="259" t="s">
        <v>353</v>
      </c>
      <c r="G202" s="257"/>
      <c r="H202" s="260">
        <v>2.2999999999999998</v>
      </c>
      <c r="I202" s="261"/>
      <c r="J202" s="257"/>
      <c r="K202" s="257"/>
      <c r="L202" s="262"/>
      <c r="M202" s="263"/>
      <c r="N202" s="264"/>
      <c r="O202" s="264"/>
      <c r="P202" s="264"/>
      <c r="Q202" s="264"/>
      <c r="R202" s="264"/>
      <c r="S202" s="264"/>
      <c r="T202" s="26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6" t="s">
        <v>193</v>
      </c>
      <c r="AU202" s="266" t="s">
        <v>82</v>
      </c>
      <c r="AV202" s="15" t="s">
        <v>187</v>
      </c>
      <c r="AW202" s="15" t="s">
        <v>33</v>
      </c>
      <c r="AX202" s="15" t="s">
        <v>80</v>
      </c>
      <c r="AY202" s="266" t="s">
        <v>180</v>
      </c>
    </row>
    <row r="203" s="2" customFormat="1" ht="24.15" customHeight="1">
      <c r="A203" s="40"/>
      <c r="B203" s="41"/>
      <c r="C203" s="215" t="s">
        <v>305</v>
      </c>
      <c r="D203" s="215" t="s">
        <v>182</v>
      </c>
      <c r="E203" s="216" t="s">
        <v>9110</v>
      </c>
      <c r="F203" s="217" t="s">
        <v>9111</v>
      </c>
      <c r="G203" s="218" t="s">
        <v>185</v>
      </c>
      <c r="H203" s="219">
        <v>44</v>
      </c>
      <c r="I203" s="220"/>
      <c r="J203" s="221">
        <f>ROUND(I203*H203,2)</f>
        <v>0</v>
      </c>
      <c r="K203" s="217" t="s">
        <v>186</v>
      </c>
      <c r="L203" s="46"/>
      <c r="M203" s="222" t="s">
        <v>19</v>
      </c>
      <c r="N203" s="223" t="s">
        <v>43</v>
      </c>
      <c r="O203" s="86"/>
      <c r="P203" s="224">
        <f>O203*H203</f>
        <v>0</v>
      </c>
      <c r="Q203" s="224">
        <v>0</v>
      </c>
      <c r="R203" s="224">
        <f>Q203*H203</f>
        <v>0</v>
      </c>
      <c r="S203" s="224">
        <v>0.029000000000000001</v>
      </c>
      <c r="T203" s="225">
        <f>S203*H203</f>
        <v>1.276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6" t="s">
        <v>187</v>
      </c>
      <c r="AT203" s="226" t="s">
        <v>182</v>
      </c>
      <c r="AU203" s="226" t="s">
        <v>82</v>
      </c>
      <c r="AY203" s="19" t="s">
        <v>180</v>
      </c>
      <c r="BE203" s="227">
        <f>IF(N203="základní",J203,0)</f>
        <v>0</v>
      </c>
      <c r="BF203" s="227">
        <f>IF(N203="snížená",J203,0)</f>
        <v>0</v>
      </c>
      <c r="BG203" s="227">
        <f>IF(N203="zákl. přenesená",J203,0)</f>
        <v>0</v>
      </c>
      <c r="BH203" s="227">
        <f>IF(N203="sníž. přenesená",J203,0)</f>
        <v>0</v>
      </c>
      <c r="BI203" s="227">
        <f>IF(N203="nulová",J203,0)</f>
        <v>0</v>
      </c>
      <c r="BJ203" s="19" t="s">
        <v>80</v>
      </c>
      <c r="BK203" s="227">
        <f>ROUND(I203*H203,2)</f>
        <v>0</v>
      </c>
      <c r="BL203" s="19" t="s">
        <v>187</v>
      </c>
      <c r="BM203" s="226" t="s">
        <v>9112</v>
      </c>
    </row>
    <row r="204" s="2" customFormat="1">
      <c r="A204" s="40"/>
      <c r="B204" s="41"/>
      <c r="C204" s="42"/>
      <c r="D204" s="228" t="s">
        <v>189</v>
      </c>
      <c r="E204" s="42"/>
      <c r="F204" s="229" t="s">
        <v>9113</v>
      </c>
      <c r="G204" s="42"/>
      <c r="H204" s="42"/>
      <c r="I204" s="230"/>
      <c r="J204" s="42"/>
      <c r="K204" s="42"/>
      <c r="L204" s="46"/>
      <c r="M204" s="231"/>
      <c r="N204" s="232"/>
      <c r="O204" s="86"/>
      <c r="P204" s="86"/>
      <c r="Q204" s="86"/>
      <c r="R204" s="86"/>
      <c r="S204" s="86"/>
      <c r="T204" s="87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T204" s="19" t="s">
        <v>189</v>
      </c>
      <c r="AU204" s="19" t="s">
        <v>82</v>
      </c>
    </row>
    <row r="205" s="2" customFormat="1">
      <c r="A205" s="40"/>
      <c r="B205" s="41"/>
      <c r="C205" s="42"/>
      <c r="D205" s="233" t="s">
        <v>191</v>
      </c>
      <c r="E205" s="42"/>
      <c r="F205" s="234" t="s">
        <v>9114</v>
      </c>
      <c r="G205" s="42"/>
      <c r="H205" s="42"/>
      <c r="I205" s="230"/>
      <c r="J205" s="42"/>
      <c r="K205" s="42"/>
      <c r="L205" s="46"/>
      <c r="M205" s="231"/>
      <c r="N205" s="232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191</v>
      </c>
      <c r="AU205" s="19" t="s">
        <v>82</v>
      </c>
    </row>
    <row r="206" s="14" customFormat="1">
      <c r="A206" s="14"/>
      <c r="B206" s="246"/>
      <c r="C206" s="247"/>
      <c r="D206" s="228" t="s">
        <v>193</v>
      </c>
      <c r="E206" s="248" t="s">
        <v>19</v>
      </c>
      <c r="F206" s="249" t="s">
        <v>9101</v>
      </c>
      <c r="G206" s="247"/>
      <c r="H206" s="248" t="s">
        <v>19</v>
      </c>
      <c r="I206" s="250"/>
      <c r="J206" s="247"/>
      <c r="K206" s="247"/>
      <c r="L206" s="251"/>
      <c r="M206" s="252"/>
      <c r="N206" s="253"/>
      <c r="O206" s="253"/>
      <c r="P206" s="253"/>
      <c r="Q206" s="253"/>
      <c r="R206" s="253"/>
      <c r="S206" s="253"/>
      <c r="T206" s="25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5" t="s">
        <v>193</v>
      </c>
      <c r="AU206" s="255" t="s">
        <v>82</v>
      </c>
      <c r="AV206" s="14" t="s">
        <v>80</v>
      </c>
      <c r="AW206" s="14" t="s">
        <v>33</v>
      </c>
      <c r="AX206" s="14" t="s">
        <v>72</v>
      </c>
      <c r="AY206" s="255" t="s">
        <v>180</v>
      </c>
    </row>
    <row r="207" s="13" customFormat="1">
      <c r="A207" s="13"/>
      <c r="B207" s="235"/>
      <c r="C207" s="236"/>
      <c r="D207" s="228" t="s">
        <v>193</v>
      </c>
      <c r="E207" s="237" t="s">
        <v>19</v>
      </c>
      <c r="F207" s="238" t="s">
        <v>9102</v>
      </c>
      <c r="G207" s="236"/>
      <c r="H207" s="239">
        <v>44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193</v>
      </c>
      <c r="AU207" s="245" t="s">
        <v>82</v>
      </c>
      <c r="AV207" s="13" t="s">
        <v>82</v>
      </c>
      <c r="AW207" s="13" t="s">
        <v>33</v>
      </c>
      <c r="AX207" s="13" t="s">
        <v>80</v>
      </c>
      <c r="AY207" s="245" t="s">
        <v>180</v>
      </c>
    </row>
    <row r="208" s="12" customFormat="1" ht="22.8" customHeight="1">
      <c r="A208" s="12"/>
      <c r="B208" s="199"/>
      <c r="C208" s="200"/>
      <c r="D208" s="201" t="s">
        <v>71</v>
      </c>
      <c r="E208" s="213" t="s">
        <v>498</v>
      </c>
      <c r="F208" s="213" t="s">
        <v>499</v>
      </c>
      <c r="G208" s="200"/>
      <c r="H208" s="200"/>
      <c r="I208" s="203"/>
      <c r="J208" s="214">
        <f>BK208</f>
        <v>0</v>
      </c>
      <c r="K208" s="200"/>
      <c r="L208" s="205"/>
      <c r="M208" s="206"/>
      <c r="N208" s="207"/>
      <c r="O208" s="207"/>
      <c r="P208" s="208">
        <f>SUM(P209:P221)</f>
        <v>0</v>
      </c>
      <c r="Q208" s="207"/>
      <c r="R208" s="208">
        <f>SUM(R209:R221)</f>
        <v>0</v>
      </c>
      <c r="S208" s="207"/>
      <c r="T208" s="209">
        <f>SUM(T209:T221)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10" t="s">
        <v>80</v>
      </c>
      <c r="AT208" s="211" t="s">
        <v>71</v>
      </c>
      <c r="AU208" s="211" t="s">
        <v>80</v>
      </c>
      <c r="AY208" s="210" t="s">
        <v>180</v>
      </c>
      <c r="BK208" s="212">
        <f>SUM(BK209:BK221)</f>
        <v>0</v>
      </c>
    </row>
    <row r="209" s="2" customFormat="1" ht="16.5" customHeight="1">
      <c r="A209" s="40"/>
      <c r="B209" s="41"/>
      <c r="C209" s="215" t="s">
        <v>311</v>
      </c>
      <c r="D209" s="215" t="s">
        <v>182</v>
      </c>
      <c r="E209" s="216" t="s">
        <v>9115</v>
      </c>
      <c r="F209" s="217" t="s">
        <v>9116</v>
      </c>
      <c r="G209" s="218" t="s">
        <v>367</v>
      </c>
      <c r="H209" s="219">
        <v>1.6699999999999999</v>
      </c>
      <c r="I209" s="220"/>
      <c r="J209" s="221">
        <f>ROUND(I209*H209,2)</f>
        <v>0</v>
      </c>
      <c r="K209" s="217" t="s">
        <v>186</v>
      </c>
      <c r="L209" s="46"/>
      <c r="M209" s="222" t="s">
        <v>19</v>
      </c>
      <c r="N209" s="223" t="s">
        <v>43</v>
      </c>
      <c r="O209" s="86"/>
      <c r="P209" s="224">
        <f>O209*H209</f>
        <v>0</v>
      </c>
      <c r="Q209" s="224">
        <v>0</v>
      </c>
      <c r="R209" s="224">
        <f>Q209*H209</f>
        <v>0</v>
      </c>
      <c r="S209" s="224">
        <v>0</v>
      </c>
      <c r="T209" s="225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6" t="s">
        <v>187</v>
      </c>
      <c r="AT209" s="226" t="s">
        <v>182</v>
      </c>
      <c r="AU209" s="226" t="s">
        <v>82</v>
      </c>
      <c r="AY209" s="19" t="s">
        <v>180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9" t="s">
        <v>80</v>
      </c>
      <c r="BK209" s="227">
        <f>ROUND(I209*H209,2)</f>
        <v>0</v>
      </c>
      <c r="BL209" s="19" t="s">
        <v>187</v>
      </c>
      <c r="BM209" s="226" t="s">
        <v>9117</v>
      </c>
    </row>
    <row r="210" s="2" customFormat="1">
      <c r="A210" s="40"/>
      <c r="B210" s="41"/>
      <c r="C210" s="42"/>
      <c r="D210" s="228" t="s">
        <v>189</v>
      </c>
      <c r="E210" s="42"/>
      <c r="F210" s="229" t="s">
        <v>9118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189</v>
      </c>
      <c r="AU210" s="19" t="s">
        <v>82</v>
      </c>
    </row>
    <row r="211" s="2" customFormat="1">
      <c r="A211" s="40"/>
      <c r="B211" s="41"/>
      <c r="C211" s="42"/>
      <c r="D211" s="233" t="s">
        <v>191</v>
      </c>
      <c r="E211" s="42"/>
      <c r="F211" s="234" t="s">
        <v>9119</v>
      </c>
      <c r="G211" s="42"/>
      <c r="H211" s="42"/>
      <c r="I211" s="230"/>
      <c r="J211" s="42"/>
      <c r="K211" s="42"/>
      <c r="L211" s="46"/>
      <c r="M211" s="231"/>
      <c r="N211" s="232"/>
      <c r="O211" s="86"/>
      <c r="P211" s="86"/>
      <c r="Q211" s="86"/>
      <c r="R211" s="86"/>
      <c r="S211" s="86"/>
      <c r="T211" s="87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T211" s="19" t="s">
        <v>191</v>
      </c>
      <c r="AU211" s="19" t="s">
        <v>82</v>
      </c>
    </row>
    <row r="212" s="2" customFormat="1" ht="16.5" customHeight="1">
      <c r="A212" s="40"/>
      <c r="B212" s="41"/>
      <c r="C212" s="215" t="s">
        <v>7</v>
      </c>
      <c r="D212" s="215" t="s">
        <v>182</v>
      </c>
      <c r="E212" s="216" t="s">
        <v>9120</v>
      </c>
      <c r="F212" s="217" t="s">
        <v>9121</v>
      </c>
      <c r="G212" s="218" t="s">
        <v>367</v>
      </c>
      <c r="H212" s="219">
        <v>1.6699999999999999</v>
      </c>
      <c r="I212" s="220"/>
      <c r="J212" s="221">
        <f>ROUND(I212*H212,2)</f>
        <v>0</v>
      </c>
      <c r="K212" s="217" t="s">
        <v>186</v>
      </c>
      <c r="L212" s="46"/>
      <c r="M212" s="222" t="s">
        <v>19</v>
      </c>
      <c r="N212" s="223" t="s">
        <v>43</v>
      </c>
      <c r="O212" s="86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6" t="s">
        <v>187</v>
      </c>
      <c r="AT212" s="226" t="s">
        <v>182</v>
      </c>
      <c r="AU212" s="226" t="s">
        <v>82</v>
      </c>
      <c r="AY212" s="19" t="s">
        <v>180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19" t="s">
        <v>80</v>
      </c>
      <c r="BK212" s="227">
        <f>ROUND(I212*H212,2)</f>
        <v>0</v>
      </c>
      <c r="BL212" s="19" t="s">
        <v>187</v>
      </c>
      <c r="BM212" s="226" t="s">
        <v>9122</v>
      </c>
    </row>
    <row r="213" s="2" customFormat="1">
      <c r="A213" s="40"/>
      <c r="B213" s="41"/>
      <c r="C213" s="42"/>
      <c r="D213" s="228" t="s">
        <v>189</v>
      </c>
      <c r="E213" s="42"/>
      <c r="F213" s="229" t="s">
        <v>9123</v>
      </c>
      <c r="G213" s="42"/>
      <c r="H213" s="42"/>
      <c r="I213" s="230"/>
      <c r="J213" s="42"/>
      <c r="K213" s="42"/>
      <c r="L213" s="46"/>
      <c r="M213" s="231"/>
      <c r="N213" s="232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189</v>
      </c>
      <c r="AU213" s="19" t="s">
        <v>82</v>
      </c>
    </row>
    <row r="214" s="2" customFormat="1">
      <c r="A214" s="40"/>
      <c r="B214" s="41"/>
      <c r="C214" s="42"/>
      <c r="D214" s="233" t="s">
        <v>191</v>
      </c>
      <c r="E214" s="42"/>
      <c r="F214" s="234" t="s">
        <v>9124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191</v>
      </c>
      <c r="AU214" s="19" t="s">
        <v>82</v>
      </c>
    </row>
    <row r="215" s="2" customFormat="1" ht="16.5" customHeight="1">
      <c r="A215" s="40"/>
      <c r="B215" s="41"/>
      <c r="C215" s="215" t="s">
        <v>322</v>
      </c>
      <c r="D215" s="215" t="s">
        <v>182</v>
      </c>
      <c r="E215" s="216" t="s">
        <v>9125</v>
      </c>
      <c r="F215" s="217" t="s">
        <v>9126</v>
      </c>
      <c r="G215" s="218" t="s">
        <v>367</v>
      </c>
      <c r="H215" s="219">
        <v>31.73</v>
      </c>
      <c r="I215" s="220"/>
      <c r="J215" s="221">
        <f>ROUND(I215*H215,2)</f>
        <v>0</v>
      </c>
      <c r="K215" s="217" t="s">
        <v>186</v>
      </c>
      <c r="L215" s="46"/>
      <c r="M215" s="222" t="s">
        <v>19</v>
      </c>
      <c r="N215" s="223" t="s">
        <v>43</v>
      </c>
      <c r="O215" s="86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6" t="s">
        <v>187</v>
      </c>
      <c r="AT215" s="226" t="s">
        <v>182</v>
      </c>
      <c r="AU215" s="226" t="s">
        <v>82</v>
      </c>
      <c r="AY215" s="19" t="s">
        <v>180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9" t="s">
        <v>80</v>
      </c>
      <c r="BK215" s="227">
        <f>ROUND(I215*H215,2)</f>
        <v>0</v>
      </c>
      <c r="BL215" s="19" t="s">
        <v>187</v>
      </c>
      <c r="BM215" s="226" t="s">
        <v>9127</v>
      </c>
    </row>
    <row r="216" s="2" customFormat="1">
      <c r="A216" s="40"/>
      <c r="B216" s="41"/>
      <c r="C216" s="42"/>
      <c r="D216" s="228" t="s">
        <v>189</v>
      </c>
      <c r="E216" s="42"/>
      <c r="F216" s="229" t="s">
        <v>9128</v>
      </c>
      <c r="G216" s="42"/>
      <c r="H216" s="42"/>
      <c r="I216" s="230"/>
      <c r="J216" s="42"/>
      <c r="K216" s="42"/>
      <c r="L216" s="46"/>
      <c r="M216" s="231"/>
      <c r="N216" s="232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189</v>
      </c>
      <c r="AU216" s="19" t="s">
        <v>82</v>
      </c>
    </row>
    <row r="217" s="2" customFormat="1">
      <c r="A217" s="40"/>
      <c r="B217" s="41"/>
      <c r="C217" s="42"/>
      <c r="D217" s="233" t="s">
        <v>191</v>
      </c>
      <c r="E217" s="42"/>
      <c r="F217" s="234" t="s">
        <v>9129</v>
      </c>
      <c r="G217" s="42"/>
      <c r="H217" s="42"/>
      <c r="I217" s="230"/>
      <c r="J217" s="42"/>
      <c r="K217" s="42"/>
      <c r="L217" s="46"/>
      <c r="M217" s="231"/>
      <c r="N217" s="232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191</v>
      </c>
      <c r="AU217" s="19" t="s">
        <v>82</v>
      </c>
    </row>
    <row r="218" s="14" customFormat="1">
      <c r="A218" s="14"/>
      <c r="B218" s="246"/>
      <c r="C218" s="247"/>
      <c r="D218" s="228" t="s">
        <v>193</v>
      </c>
      <c r="E218" s="248" t="s">
        <v>19</v>
      </c>
      <c r="F218" s="249" t="s">
        <v>9130</v>
      </c>
      <c r="G218" s="247"/>
      <c r="H218" s="248" t="s">
        <v>19</v>
      </c>
      <c r="I218" s="250"/>
      <c r="J218" s="247"/>
      <c r="K218" s="247"/>
      <c r="L218" s="251"/>
      <c r="M218" s="252"/>
      <c r="N218" s="253"/>
      <c r="O218" s="253"/>
      <c r="P218" s="253"/>
      <c r="Q218" s="253"/>
      <c r="R218" s="253"/>
      <c r="S218" s="253"/>
      <c r="T218" s="25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5" t="s">
        <v>193</v>
      </c>
      <c r="AU218" s="255" t="s">
        <v>82</v>
      </c>
      <c r="AV218" s="14" t="s">
        <v>80</v>
      </c>
      <c r="AW218" s="14" t="s">
        <v>33</v>
      </c>
      <c r="AX218" s="14" t="s">
        <v>72</v>
      </c>
      <c r="AY218" s="255" t="s">
        <v>180</v>
      </c>
    </row>
    <row r="219" s="13" customFormat="1">
      <c r="A219" s="13"/>
      <c r="B219" s="235"/>
      <c r="C219" s="236"/>
      <c r="D219" s="228" t="s">
        <v>193</v>
      </c>
      <c r="E219" s="237" t="s">
        <v>19</v>
      </c>
      <c r="F219" s="238" t="s">
        <v>9131</v>
      </c>
      <c r="G219" s="236"/>
      <c r="H219" s="239">
        <v>31.73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193</v>
      </c>
      <c r="AU219" s="245" t="s">
        <v>82</v>
      </c>
      <c r="AV219" s="13" t="s">
        <v>82</v>
      </c>
      <c r="AW219" s="13" t="s">
        <v>33</v>
      </c>
      <c r="AX219" s="13" t="s">
        <v>80</v>
      </c>
      <c r="AY219" s="245" t="s">
        <v>180</v>
      </c>
    </row>
    <row r="220" s="2" customFormat="1" ht="16.5" customHeight="1">
      <c r="A220" s="40"/>
      <c r="B220" s="41"/>
      <c r="C220" s="215" t="s">
        <v>328</v>
      </c>
      <c r="D220" s="215" t="s">
        <v>182</v>
      </c>
      <c r="E220" s="216" t="s">
        <v>9132</v>
      </c>
      <c r="F220" s="217" t="s">
        <v>577</v>
      </c>
      <c r="G220" s="218" t="s">
        <v>367</v>
      </c>
      <c r="H220" s="219">
        <v>1.6699999999999999</v>
      </c>
      <c r="I220" s="220"/>
      <c r="J220" s="221">
        <f>ROUND(I220*H220,2)</f>
        <v>0</v>
      </c>
      <c r="K220" s="217" t="s">
        <v>19</v>
      </c>
      <c r="L220" s="46"/>
      <c r="M220" s="222" t="s">
        <v>19</v>
      </c>
      <c r="N220" s="223" t="s">
        <v>43</v>
      </c>
      <c r="O220" s="86"/>
      <c r="P220" s="224">
        <f>O220*H220</f>
        <v>0</v>
      </c>
      <c r="Q220" s="224">
        <v>0</v>
      </c>
      <c r="R220" s="224">
        <f>Q220*H220</f>
        <v>0</v>
      </c>
      <c r="S220" s="224">
        <v>0</v>
      </c>
      <c r="T220" s="225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6" t="s">
        <v>187</v>
      </c>
      <c r="AT220" s="226" t="s">
        <v>182</v>
      </c>
      <c r="AU220" s="226" t="s">
        <v>82</v>
      </c>
      <c r="AY220" s="19" t="s">
        <v>180</v>
      </c>
      <c r="BE220" s="227">
        <f>IF(N220="základní",J220,0)</f>
        <v>0</v>
      </c>
      <c r="BF220" s="227">
        <f>IF(N220="snížená",J220,0)</f>
        <v>0</v>
      </c>
      <c r="BG220" s="227">
        <f>IF(N220="zákl. přenesená",J220,0)</f>
        <v>0</v>
      </c>
      <c r="BH220" s="227">
        <f>IF(N220="sníž. přenesená",J220,0)</f>
        <v>0</v>
      </c>
      <c r="BI220" s="227">
        <f>IF(N220="nulová",J220,0)</f>
        <v>0</v>
      </c>
      <c r="BJ220" s="19" t="s">
        <v>80</v>
      </c>
      <c r="BK220" s="227">
        <f>ROUND(I220*H220,2)</f>
        <v>0</v>
      </c>
      <c r="BL220" s="19" t="s">
        <v>187</v>
      </c>
      <c r="BM220" s="226" t="s">
        <v>9133</v>
      </c>
    </row>
    <row r="221" s="2" customFormat="1">
      <c r="A221" s="40"/>
      <c r="B221" s="41"/>
      <c r="C221" s="42"/>
      <c r="D221" s="228" t="s">
        <v>189</v>
      </c>
      <c r="E221" s="42"/>
      <c r="F221" s="229" t="s">
        <v>577</v>
      </c>
      <c r="G221" s="42"/>
      <c r="H221" s="42"/>
      <c r="I221" s="230"/>
      <c r="J221" s="42"/>
      <c r="K221" s="42"/>
      <c r="L221" s="46"/>
      <c r="M221" s="231"/>
      <c r="N221" s="232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189</v>
      </c>
      <c r="AU221" s="19" t="s">
        <v>82</v>
      </c>
    </row>
    <row r="222" s="12" customFormat="1" ht="22.8" customHeight="1">
      <c r="A222" s="12"/>
      <c r="B222" s="199"/>
      <c r="C222" s="200"/>
      <c r="D222" s="201" t="s">
        <v>71</v>
      </c>
      <c r="E222" s="213" t="s">
        <v>581</v>
      </c>
      <c r="F222" s="213" t="s">
        <v>582</v>
      </c>
      <c r="G222" s="200"/>
      <c r="H222" s="200"/>
      <c r="I222" s="203"/>
      <c r="J222" s="214">
        <f>BK222</f>
        <v>0</v>
      </c>
      <c r="K222" s="200"/>
      <c r="L222" s="205"/>
      <c r="M222" s="206"/>
      <c r="N222" s="207"/>
      <c r="O222" s="207"/>
      <c r="P222" s="208">
        <f>SUM(P223:P225)</f>
        <v>0</v>
      </c>
      <c r="Q222" s="207"/>
      <c r="R222" s="208">
        <f>SUM(R223:R225)</f>
        <v>0</v>
      </c>
      <c r="S222" s="207"/>
      <c r="T222" s="209">
        <f>SUM(T223:T225)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10" t="s">
        <v>80</v>
      </c>
      <c r="AT222" s="211" t="s">
        <v>71</v>
      </c>
      <c r="AU222" s="211" t="s">
        <v>80</v>
      </c>
      <c r="AY222" s="210" t="s">
        <v>180</v>
      </c>
      <c r="BK222" s="212">
        <f>SUM(BK223:BK225)</f>
        <v>0</v>
      </c>
    </row>
    <row r="223" s="2" customFormat="1" ht="16.5" customHeight="1">
      <c r="A223" s="40"/>
      <c r="B223" s="41"/>
      <c r="C223" s="215" t="s">
        <v>334</v>
      </c>
      <c r="D223" s="215" t="s">
        <v>182</v>
      </c>
      <c r="E223" s="216" t="s">
        <v>9134</v>
      </c>
      <c r="F223" s="217" t="s">
        <v>9135</v>
      </c>
      <c r="G223" s="218" t="s">
        <v>367</v>
      </c>
      <c r="H223" s="219">
        <v>58.357999999999997</v>
      </c>
      <c r="I223" s="220"/>
      <c r="J223" s="221">
        <f>ROUND(I223*H223,2)</f>
        <v>0</v>
      </c>
      <c r="K223" s="217" t="s">
        <v>186</v>
      </c>
      <c r="L223" s="46"/>
      <c r="M223" s="222" t="s">
        <v>19</v>
      </c>
      <c r="N223" s="223" t="s">
        <v>43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187</v>
      </c>
      <c r="AT223" s="226" t="s">
        <v>182</v>
      </c>
      <c r="AU223" s="226" t="s">
        <v>82</v>
      </c>
      <c r="AY223" s="19" t="s">
        <v>180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187</v>
      </c>
      <c r="BM223" s="226" t="s">
        <v>9136</v>
      </c>
    </row>
    <row r="224" s="2" customFormat="1">
      <c r="A224" s="40"/>
      <c r="B224" s="41"/>
      <c r="C224" s="42"/>
      <c r="D224" s="228" t="s">
        <v>189</v>
      </c>
      <c r="E224" s="42"/>
      <c r="F224" s="229" t="s">
        <v>9137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189</v>
      </c>
      <c r="AU224" s="19" t="s">
        <v>82</v>
      </c>
    </row>
    <row r="225" s="2" customFormat="1">
      <c r="A225" s="40"/>
      <c r="B225" s="41"/>
      <c r="C225" s="42"/>
      <c r="D225" s="233" t="s">
        <v>191</v>
      </c>
      <c r="E225" s="42"/>
      <c r="F225" s="234" t="s">
        <v>9138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191</v>
      </c>
      <c r="AU225" s="19" t="s">
        <v>82</v>
      </c>
    </row>
    <row r="226" s="12" customFormat="1" ht="25.92" customHeight="1">
      <c r="A226" s="12"/>
      <c r="B226" s="199"/>
      <c r="C226" s="200"/>
      <c r="D226" s="201" t="s">
        <v>71</v>
      </c>
      <c r="E226" s="202" t="s">
        <v>3164</v>
      </c>
      <c r="F226" s="202" t="s">
        <v>3165</v>
      </c>
      <c r="G226" s="200"/>
      <c r="H226" s="200"/>
      <c r="I226" s="203"/>
      <c r="J226" s="204">
        <f>BK226</f>
        <v>0</v>
      </c>
      <c r="K226" s="200"/>
      <c r="L226" s="205"/>
      <c r="M226" s="206"/>
      <c r="N226" s="207"/>
      <c r="O226" s="207"/>
      <c r="P226" s="208">
        <f>P227+P247+P259+P265</f>
        <v>0</v>
      </c>
      <c r="Q226" s="207"/>
      <c r="R226" s="208">
        <f>R227+R247+R259+R265</f>
        <v>0.31624800000000003</v>
      </c>
      <c r="S226" s="207"/>
      <c r="T226" s="209">
        <f>T227+T247+T259+T265</f>
        <v>0.39379999999999998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0" t="s">
        <v>82</v>
      </c>
      <c r="AT226" s="211" t="s">
        <v>71</v>
      </c>
      <c r="AU226" s="211" t="s">
        <v>72</v>
      </c>
      <c r="AY226" s="210" t="s">
        <v>180</v>
      </c>
      <c r="BK226" s="212">
        <f>BK227+BK247+BK259+BK265</f>
        <v>0</v>
      </c>
    </row>
    <row r="227" s="12" customFormat="1" ht="22.8" customHeight="1">
      <c r="A227" s="12"/>
      <c r="B227" s="199"/>
      <c r="C227" s="200"/>
      <c r="D227" s="201" t="s">
        <v>71</v>
      </c>
      <c r="E227" s="213" t="s">
        <v>3166</v>
      </c>
      <c r="F227" s="213" t="s">
        <v>3167</v>
      </c>
      <c r="G227" s="200"/>
      <c r="H227" s="200"/>
      <c r="I227" s="203"/>
      <c r="J227" s="214">
        <f>BK227</f>
        <v>0</v>
      </c>
      <c r="K227" s="200"/>
      <c r="L227" s="205"/>
      <c r="M227" s="206"/>
      <c r="N227" s="207"/>
      <c r="O227" s="207"/>
      <c r="P227" s="208">
        <f>SUM(P228:P246)</f>
        <v>0</v>
      </c>
      <c r="Q227" s="207"/>
      <c r="R227" s="208">
        <f>SUM(R228:R246)</f>
        <v>0.037999999999999999</v>
      </c>
      <c r="S227" s="207"/>
      <c r="T227" s="209">
        <f>SUM(T228:T246)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0" t="s">
        <v>82</v>
      </c>
      <c r="AT227" s="211" t="s">
        <v>71</v>
      </c>
      <c r="AU227" s="211" t="s">
        <v>80</v>
      </c>
      <c r="AY227" s="210" t="s">
        <v>180</v>
      </c>
      <c r="BK227" s="212">
        <f>SUM(BK228:BK246)</f>
        <v>0</v>
      </c>
    </row>
    <row r="228" s="2" customFormat="1" ht="16.5" customHeight="1">
      <c r="A228" s="40"/>
      <c r="B228" s="41"/>
      <c r="C228" s="215" t="s">
        <v>341</v>
      </c>
      <c r="D228" s="215" t="s">
        <v>182</v>
      </c>
      <c r="E228" s="216" t="s">
        <v>8807</v>
      </c>
      <c r="F228" s="217" t="s">
        <v>8808</v>
      </c>
      <c r="G228" s="218" t="s">
        <v>185</v>
      </c>
      <c r="H228" s="219">
        <v>26.765999999999998</v>
      </c>
      <c r="I228" s="220"/>
      <c r="J228" s="221">
        <f>ROUND(I228*H228,2)</f>
        <v>0</v>
      </c>
      <c r="K228" s="217" t="s">
        <v>186</v>
      </c>
      <c r="L228" s="46"/>
      <c r="M228" s="222" t="s">
        <v>19</v>
      </c>
      <c r="N228" s="223" t="s">
        <v>43</v>
      </c>
      <c r="O228" s="86"/>
      <c r="P228" s="224">
        <f>O228*H228</f>
        <v>0</v>
      </c>
      <c r="Q228" s="224">
        <v>0</v>
      </c>
      <c r="R228" s="224">
        <f>Q228*H228</f>
        <v>0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286</v>
      </c>
      <c r="AT228" s="226" t="s">
        <v>182</v>
      </c>
      <c r="AU228" s="226" t="s">
        <v>82</v>
      </c>
      <c r="AY228" s="19" t="s">
        <v>180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286</v>
      </c>
      <c r="BM228" s="226" t="s">
        <v>9139</v>
      </c>
    </row>
    <row r="229" s="2" customFormat="1">
      <c r="A229" s="40"/>
      <c r="B229" s="41"/>
      <c r="C229" s="42"/>
      <c r="D229" s="228" t="s">
        <v>189</v>
      </c>
      <c r="E229" s="42"/>
      <c r="F229" s="229" t="s">
        <v>8810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189</v>
      </c>
      <c r="AU229" s="19" t="s">
        <v>82</v>
      </c>
    </row>
    <row r="230" s="2" customFormat="1">
      <c r="A230" s="40"/>
      <c r="B230" s="41"/>
      <c r="C230" s="42"/>
      <c r="D230" s="233" t="s">
        <v>191</v>
      </c>
      <c r="E230" s="42"/>
      <c r="F230" s="234" t="s">
        <v>8811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191</v>
      </c>
      <c r="AU230" s="19" t="s">
        <v>82</v>
      </c>
    </row>
    <row r="231" s="14" customFormat="1">
      <c r="A231" s="14"/>
      <c r="B231" s="246"/>
      <c r="C231" s="247"/>
      <c r="D231" s="228" t="s">
        <v>193</v>
      </c>
      <c r="E231" s="248" t="s">
        <v>19</v>
      </c>
      <c r="F231" s="249" t="s">
        <v>9140</v>
      </c>
      <c r="G231" s="247"/>
      <c r="H231" s="248" t="s">
        <v>19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193</v>
      </c>
      <c r="AU231" s="255" t="s">
        <v>82</v>
      </c>
      <c r="AV231" s="14" t="s">
        <v>80</v>
      </c>
      <c r="AW231" s="14" t="s">
        <v>33</v>
      </c>
      <c r="AX231" s="14" t="s">
        <v>72</v>
      </c>
      <c r="AY231" s="255" t="s">
        <v>180</v>
      </c>
    </row>
    <row r="232" s="13" customFormat="1">
      <c r="A232" s="13"/>
      <c r="B232" s="235"/>
      <c r="C232" s="236"/>
      <c r="D232" s="228" t="s">
        <v>193</v>
      </c>
      <c r="E232" s="237" t="s">
        <v>19</v>
      </c>
      <c r="F232" s="238" t="s">
        <v>9141</v>
      </c>
      <c r="G232" s="236"/>
      <c r="H232" s="239">
        <v>26.765999999999998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193</v>
      </c>
      <c r="AU232" s="245" t="s">
        <v>82</v>
      </c>
      <c r="AV232" s="13" t="s">
        <v>82</v>
      </c>
      <c r="AW232" s="13" t="s">
        <v>33</v>
      </c>
      <c r="AX232" s="13" t="s">
        <v>80</v>
      </c>
      <c r="AY232" s="245" t="s">
        <v>180</v>
      </c>
    </row>
    <row r="233" s="2" customFormat="1" ht="16.5" customHeight="1">
      <c r="A233" s="40"/>
      <c r="B233" s="41"/>
      <c r="C233" s="282" t="s">
        <v>354</v>
      </c>
      <c r="D233" s="282" t="s">
        <v>754</v>
      </c>
      <c r="E233" s="283" t="s">
        <v>8813</v>
      </c>
      <c r="F233" s="284" t="s">
        <v>8814</v>
      </c>
      <c r="G233" s="285" t="s">
        <v>367</v>
      </c>
      <c r="H233" s="286">
        <v>0.0089999999999999993</v>
      </c>
      <c r="I233" s="287"/>
      <c r="J233" s="288">
        <f>ROUND(I233*H233,2)</f>
        <v>0</v>
      </c>
      <c r="K233" s="284" t="s">
        <v>186</v>
      </c>
      <c r="L233" s="289"/>
      <c r="M233" s="290" t="s">
        <v>19</v>
      </c>
      <c r="N233" s="291" t="s">
        <v>43</v>
      </c>
      <c r="O233" s="86"/>
      <c r="P233" s="224">
        <f>O233*H233</f>
        <v>0</v>
      </c>
      <c r="Q233" s="224">
        <v>1</v>
      </c>
      <c r="R233" s="224">
        <f>Q233*H233</f>
        <v>0.0089999999999999993</v>
      </c>
      <c r="S233" s="224">
        <v>0</v>
      </c>
      <c r="T233" s="225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6" t="s">
        <v>398</v>
      </c>
      <c r="AT233" s="226" t="s">
        <v>754</v>
      </c>
      <c r="AU233" s="226" t="s">
        <v>82</v>
      </c>
      <c r="AY233" s="19" t="s">
        <v>180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9" t="s">
        <v>80</v>
      </c>
      <c r="BK233" s="227">
        <f>ROUND(I233*H233,2)</f>
        <v>0</v>
      </c>
      <c r="BL233" s="19" t="s">
        <v>286</v>
      </c>
      <c r="BM233" s="226" t="s">
        <v>9142</v>
      </c>
    </row>
    <row r="234" s="2" customFormat="1">
      <c r="A234" s="40"/>
      <c r="B234" s="41"/>
      <c r="C234" s="42"/>
      <c r="D234" s="228" t="s">
        <v>189</v>
      </c>
      <c r="E234" s="42"/>
      <c r="F234" s="229" t="s">
        <v>8814</v>
      </c>
      <c r="G234" s="42"/>
      <c r="H234" s="42"/>
      <c r="I234" s="230"/>
      <c r="J234" s="42"/>
      <c r="K234" s="42"/>
      <c r="L234" s="46"/>
      <c r="M234" s="231"/>
      <c r="N234" s="232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189</v>
      </c>
      <c r="AU234" s="19" t="s">
        <v>82</v>
      </c>
    </row>
    <row r="235" s="13" customFormat="1">
      <c r="A235" s="13"/>
      <c r="B235" s="235"/>
      <c r="C235" s="236"/>
      <c r="D235" s="228" t="s">
        <v>193</v>
      </c>
      <c r="E235" s="236"/>
      <c r="F235" s="238" t="s">
        <v>9143</v>
      </c>
      <c r="G235" s="236"/>
      <c r="H235" s="239">
        <v>0.0089999999999999993</v>
      </c>
      <c r="I235" s="240"/>
      <c r="J235" s="236"/>
      <c r="K235" s="236"/>
      <c r="L235" s="241"/>
      <c r="M235" s="242"/>
      <c r="N235" s="243"/>
      <c r="O235" s="243"/>
      <c r="P235" s="243"/>
      <c r="Q235" s="243"/>
      <c r="R235" s="243"/>
      <c r="S235" s="243"/>
      <c r="T235" s="244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5" t="s">
        <v>193</v>
      </c>
      <c r="AU235" s="245" t="s">
        <v>82</v>
      </c>
      <c r="AV235" s="13" t="s">
        <v>82</v>
      </c>
      <c r="AW235" s="13" t="s">
        <v>4</v>
      </c>
      <c r="AX235" s="13" t="s">
        <v>80</v>
      </c>
      <c r="AY235" s="245" t="s">
        <v>180</v>
      </c>
    </row>
    <row r="236" s="2" customFormat="1" ht="16.5" customHeight="1">
      <c r="A236" s="40"/>
      <c r="B236" s="41"/>
      <c r="C236" s="215" t="s">
        <v>364</v>
      </c>
      <c r="D236" s="215" t="s">
        <v>182</v>
      </c>
      <c r="E236" s="216" t="s">
        <v>3223</v>
      </c>
      <c r="F236" s="217" t="s">
        <v>3224</v>
      </c>
      <c r="G236" s="218" t="s">
        <v>185</v>
      </c>
      <c r="H236" s="219">
        <v>26.765999999999998</v>
      </c>
      <c r="I236" s="220"/>
      <c r="J236" s="221">
        <f>ROUND(I236*H236,2)</f>
        <v>0</v>
      </c>
      <c r="K236" s="217" t="s">
        <v>186</v>
      </c>
      <c r="L236" s="46"/>
      <c r="M236" s="222" t="s">
        <v>19</v>
      </c>
      <c r="N236" s="223" t="s">
        <v>43</v>
      </c>
      <c r="O236" s="86"/>
      <c r="P236" s="224">
        <f>O236*H236</f>
        <v>0</v>
      </c>
      <c r="Q236" s="224">
        <v>0</v>
      </c>
      <c r="R236" s="224">
        <f>Q236*H236</f>
        <v>0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286</v>
      </c>
      <c r="AT236" s="226" t="s">
        <v>182</v>
      </c>
      <c r="AU236" s="226" t="s">
        <v>82</v>
      </c>
      <c r="AY236" s="19" t="s">
        <v>180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286</v>
      </c>
      <c r="BM236" s="226" t="s">
        <v>9144</v>
      </c>
    </row>
    <row r="237" s="2" customFormat="1">
      <c r="A237" s="40"/>
      <c r="B237" s="41"/>
      <c r="C237" s="42"/>
      <c r="D237" s="228" t="s">
        <v>189</v>
      </c>
      <c r="E237" s="42"/>
      <c r="F237" s="229" t="s">
        <v>3226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189</v>
      </c>
      <c r="AU237" s="19" t="s">
        <v>82</v>
      </c>
    </row>
    <row r="238" s="2" customFormat="1">
      <c r="A238" s="40"/>
      <c r="B238" s="41"/>
      <c r="C238" s="42"/>
      <c r="D238" s="233" t="s">
        <v>191</v>
      </c>
      <c r="E238" s="42"/>
      <c r="F238" s="234" t="s">
        <v>3227</v>
      </c>
      <c r="G238" s="42"/>
      <c r="H238" s="42"/>
      <c r="I238" s="230"/>
      <c r="J238" s="42"/>
      <c r="K238" s="42"/>
      <c r="L238" s="46"/>
      <c r="M238" s="231"/>
      <c r="N238" s="232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191</v>
      </c>
      <c r="AU238" s="19" t="s">
        <v>82</v>
      </c>
    </row>
    <row r="239" s="14" customFormat="1">
      <c r="A239" s="14"/>
      <c r="B239" s="246"/>
      <c r="C239" s="247"/>
      <c r="D239" s="228" t="s">
        <v>193</v>
      </c>
      <c r="E239" s="248" t="s">
        <v>19</v>
      </c>
      <c r="F239" s="249" t="s">
        <v>9140</v>
      </c>
      <c r="G239" s="247"/>
      <c r="H239" s="248" t="s">
        <v>19</v>
      </c>
      <c r="I239" s="250"/>
      <c r="J239" s="247"/>
      <c r="K239" s="247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193</v>
      </c>
      <c r="AU239" s="255" t="s">
        <v>82</v>
      </c>
      <c r="AV239" s="14" t="s">
        <v>80</v>
      </c>
      <c r="AW239" s="14" t="s">
        <v>33</v>
      </c>
      <c r="AX239" s="14" t="s">
        <v>72</v>
      </c>
      <c r="AY239" s="255" t="s">
        <v>180</v>
      </c>
    </row>
    <row r="240" s="13" customFormat="1">
      <c r="A240" s="13"/>
      <c r="B240" s="235"/>
      <c r="C240" s="236"/>
      <c r="D240" s="228" t="s">
        <v>193</v>
      </c>
      <c r="E240" s="237" t="s">
        <v>19</v>
      </c>
      <c r="F240" s="238" t="s">
        <v>9141</v>
      </c>
      <c r="G240" s="236"/>
      <c r="H240" s="239">
        <v>26.765999999999998</v>
      </c>
      <c r="I240" s="240"/>
      <c r="J240" s="236"/>
      <c r="K240" s="236"/>
      <c r="L240" s="241"/>
      <c r="M240" s="242"/>
      <c r="N240" s="243"/>
      <c r="O240" s="243"/>
      <c r="P240" s="243"/>
      <c r="Q240" s="243"/>
      <c r="R240" s="243"/>
      <c r="S240" s="243"/>
      <c r="T240" s="244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5" t="s">
        <v>193</v>
      </c>
      <c r="AU240" s="245" t="s">
        <v>82</v>
      </c>
      <c r="AV240" s="13" t="s">
        <v>82</v>
      </c>
      <c r="AW240" s="13" t="s">
        <v>33</v>
      </c>
      <c r="AX240" s="13" t="s">
        <v>80</v>
      </c>
      <c r="AY240" s="245" t="s">
        <v>180</v>
      </c>
    </row>
    <row r="241" s="2" customFormat="1" ht="16.5" customHeight="1">
      <c r="A241" s="40"/>
      <c r="B241" s="41"/>
      <c r="C241" s="282" t="s">
        <v>370</v>
      </c>
      <c r="D241" s="282" t="s">
        <v>754</v>
      </c>
      <c r="E241" s="283" t="s">
        <v>3390</v>
      </c>
      <c r="F241" s="284" t="s">
        <v>3391</v>
      </c>
      <c r="G241" s="285" t="s">
        <v>367</v>
      </c>
      <c r="H241" s="286">
        <v>0.029000000000000001</v>
      </c>
      <c r="I241" s="287"/>
      <c r="J241" s="288">
        <f>ROUND(I241*H241,2)</f>
        <v>0</v>
      </c>
      <c r="K241" s="284" t="s">
        <v>186</v>
      </c>
      <c r="L241" s="289"/>
      <c r="M241" s="290" t="s">
        <v>19</v>
      </c>
      <c r="N241" s="291" t="s">
        <v>43</v>
      </c>
      <c r="O241" s="86"/>
      <c r="P241" s="224">
        <f>O241*H241</f>
        <v>0</v>
      </c>
      <c r="Q241" s="224">
        <v>1</v>
      </c>
      <c r="R241" s="224">
        <f>Q241*H241</f>
        <v>0.029000000000000001</v>
      </c>
      <c r="S241" s="224">
        <v>0</v>
      </c>
      <c r="T241" s="225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6" t="s">
        <v>398</v>
      </c>
      <c r="AT241" s="226" t="s">
        <v>754</v>
      </c>
      <c r="AU241" s="226" t="s">
        <v>82</v>
      </c>
      <c r="AY241" s="19" t="s">
        <v>180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9" t="s">
        <v>80</v>
      </c>
      <c r="BK241" s="227">
        <f>ROUND(I241*H241,2)</f>
        <v>0</v>
      </c>
      <c r="BL241" s="19" t="s">
        <v>286</v>
      </c>
      <c r="BM241" s="226" t="s">
        <v>9145</v>
      </c>
    </row>
    <row r="242" s="2" customFormat="1">
      <c r="A242" s="40"/>
      <c r="B242" s="41"/>
      <c r="C242" s="42"/>
      <c r="D242" s="228" t="s">
        <v>189</v>
      </c>
      <c r="E242" s="42"/>
      <c r="F242" s="229" t="s">
        <v>3391</v>
      </c>
      <c r="G242" s="42"/>
      <c r="H242" s="42"/>
      <c r="I242" s="230"/>
      <c r="J242" s="42"/>
      <c r="K242" s="42"/>
      <c r="L242" s="46"/>
      <c r="M242" s="231"/>
      <c r="N242" s="232"/>
      <c r="O242" s="86"/>
      <c r="P242" s="86"/>
      <c r="Q242" s="86"/>
      <c r="R242" s="86"/>
      <c r="S242" s="86"/>
      <c r="T242" s="87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T242" s="19" t="s">
        <v>189</v>
      </c>
      <c r="AU242" s="19" t="s">
        <v>82</v>
      </c>
    </row>
    <row r="243" s="13" customFormat="1">
      <c r="A243" s="13"/>
      <c r="B243" s="235"/>
      <c r="C243" s="236"/>
      <c r="D243" s="228" t="s">
        <v>193</v>
      </c>
      <c r="E243" s="236"/>
      <c r="F243" s="238" t="s">
        <v>9146</v>
      </c>
      <c r="G243" s="236"/>
      <c r="H243" s="239">
        <v>0.029000000000000001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193</v>
      </c>
      <c r="AU243" s="245" t="s">
        <v>82</v>
      </c>
      <c r="AV243" s="13" t="s">
        <v>82</v>
      </c>
      <c r="AW243" s="13" t="s">
        <v>4</v>
      </c>
      <c r="AX243" s="13" t="s">
        <v>80</v>
      </c>
      <c r="AY243" s="245" t="s">
        <v>180</v>
      </c>
    </row>
    <row r="244" s="2" customFormat="1" ht="21.75" customHeight="1">
      <c r="A244" s="40"/>
      <c r="B244" s="41"/>
      <c r="C244" s="215" t="s">
        <v>384</v>
      </c>
      <c r="D244" s="215" t="s">
        <v>182</v>
      </c>
      <c r="E244" s="216" t="s">
        <v>3345</v>
      </c>
      <c r="F244" s="217" t="s">
        <v>3346</v>
      </c>
      <c r="G244" s="218" t="s">
        <v>3347</v>
      </c>
      <c r="H244" s="293"/>
      <c r="I244" s="220"/>
      <c r="J244" s="221">
        <f>ROUND(I244*H244,2)</f>
        <v>0</v>
      </c>
      <c r="K244" s="217" t="s">
        <v>186</v>
      </c>
      <c r="L244" s="46"/>
      <c r="M244" s="222" t="s">
        <v>19</v>
      </c>
      <c r="N244" s="223" t="s">
        <v>43</v>
      </c>
      <c r="O244" s="86"/>
      <c r="P244" s="224">
        <f>O244*H244</f>
        <v>0</v>
      </c>
      <c r="Q244" s="224">
        <v>0</v>
      </c>
      <c r="R244" s="224">
        <f>Q244*H244</f>
        <v>0</v>
      </c>
      <c r="S244" s="224">
        <v>0</v>
      </c>
      <c r="T244" s="225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6" t="s">
        <v>286</v>
      </c>
      <c r="AT244" s="226" t="s">
        <v>182</v>
      </c>
      <c r="AU244" s="226" t="s">
        <v>82</v>
      </c>
      <c r="AY244" s="19" t="s">
        <v>180</v>
      </c>
      <c r="BE244" s="227">
        <f>IF(N244="základní",J244,0)</f>
        <v>0</v>
      </c>
      <c r="BF244" s="227">
        <f>IF(N244="snížená",J244,0)</f>
        <v>0</v>
      </c>
      <c r="BG244" s="227">
        <f>IF(N244="zákl. přenesená",J244,0)</f>
        <v>0</v>
      </c>
      <c r="BH244" s="227">
        <f>IF(N244="sníž. přenesená",J244,0)</f>
        <v>0</v>
      </c>
      <c r="BI244" s="227">
        <f>IF(N244="nulová",J244,0)</f>
        <v>0</v>
      </c>
      <c r="BJ244" s="19" t="s">
        <v>80</v>
      </c>
      <c r="BK244" s="227">
        <f>ROUND(I244*H244,2)</f>
        <v>0</v>
      </c>
      <c r="BL244" s="19" t="s">
        <v>286</v>
      </c>
      <c r="BM244" s="226" t="s">
        <v>9147</v>
      </c>
    </row>
    <row r="245" s="2" customFormat="1">
      <c r="A245" s="40"/>
      <c r="B245" s="41"/>
      <c r="C245" s="42"/>
      <c r="D245" s="228" t="s">
        <v>189</v>
      </c>
      <c r="E245" s="42"/>
      <c r="F245" s="229" t="s">
        <v>3349</v>
      </c>
      <c r="G245" s="42"/>
      <c r="H245" s="42"/>
      <c r="I245" s="230"/>
      <c r="J245" s="42"/>
      <c r="K245" s="42"/>
      <c r="L245" s="46"/>
      <c r="M245" s="231"/>
      <c r="N245" s="232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189</v>
      </c>
      <c r="AU245" s="19" t="s">
        <v>82</v>
      </c>
    </row>
    <row r="246" s="2" customFormat="1">
      <c r="A246" s="40"/>
      <c r="B246" s="41"/>
      <c r="C246" s="42"/>
      <c r="D246" s="233" t="s">
        <v>191</v>
      </c>
      <c r="E246" s="42"/>
      <c r="F246" s="234" t="s">
        <v>3350</v>
      </c>
      <c r="G246" s="42"/>
      <c r="H246" s="42"/>
      <c r="I246" s="230"/>
      <c r="J246" s="42"/>
      <c r="K246" s="42"/>
      <c r="L246" s="46"/>
      <c r="M246" s="231"/>
      <c r="N246" s="232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191</v>
      </c>
      <c r="AU246" s="19" t="s">
        <v>82</v>
      </c>
    </row>
    <row r="247" s="12" customFormat="1" ht="22.8" customHeight="1">
      <c r="A247" s="12"/>
      <c r="B247" s="199"/>
      <c r="C247" s="200"/>
      <c r="D247" s="201" t="s">
        <v>71</v>
      </c>
      <c r="E247" s="213" t="s">
        <v>4225</v>
      </c>
      <c r="F247" s="213" t="s">
        <v>4226</v>
      </c>
      <c r="G247" s="200"/>
      <c r="H247" s="200"/>
      <c r="I247" s="203"/>
      <c r="J247" s="214">
        <f>BK247</f>
        <v>0</v>
      </c>
      <c r="K247" s="200"/>
      <c r="L247" s="205"/>
      <c r="M247" s="206"/>
      <c r="N247" s="207"/>
      <c r="O247" s="207"/>
      <c r="P247" s="208">
        <f>SUM(P248:P258)</f>
        <v>0</v>
      </c>
      <c r="Q247" s="207"/>
      <c r="R247" s="208">
        <f>SUM(R248:R258)</f>
        <v>0.220168</v>
      </c>
      <c r="S247" s="207"/>
      <c r="T247" s="209">
        <f>SUM(T248:T258)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0" t="s">
        <v>82</v>
      </c>
      <c r="AT247" s="211" t="s">
        <v>71</v>
      </c>
      <c r="AU247" s="211" t="s">
        <v>80</v>
      </c>
      <c r="AY247" s="210" t="s">
        <v>180</v>
      </c>
      <c r="BK247" s="212">
        <f>SUM(BK248:BK258)</f>
        <v>0</v>
      </c>
    </row>
    <row r="248" s="2" customFormat="1" ht="21.75" customHeight="1">
      <c r="A248" s="40"/>
      <c r="B248" s="41"/>
      <c r="C248" s="215" t="s">
        <v>389</v>
      </c>
      <c r="D248" s="215" t="s">
        <v>182</v>
      </c>
      <c r="E248" s="216" t="s">
        <v>9148</v>
      </c>
      <c r="F248" s="217" t="s">
        <v>9149</v>
      </c>
      <c r="G248" s="218" t="s">
        <v>235</v>
      </c>
      <c r="H248" s="219">
        <v>37.700000000000003</v>
      </c>
      <c r="I248" s="220"/>
      <c r="J248" s="221">
        <f>ROUND(I248*H248,2)</f>
        <v>0</v>
      </c>
      <c r="K248" s="217" t="s">
        <v>186</v>
      </c>
      <c r="L248" s="46"/>
      <c r="M248" s="222" t="s">
        <v>19</v>
      </c>
      <c r="N248" s="223" t="s">
        <v>43</v>
      </c>
      <c r="O248" s="86"/>
      <c r="P248" s="224">
        <f>O248*H248</f>
        <v>0</v>
      </c>
      <c r="Q248" s="224">
        <v>0.0058399999999999997</v>
      </c>
      <c r="R248" s="224">
        <f>Q248*H248</f>
        <v>0.220168</v>
      </c>
      <c r="S248" s="224">
        <v>0</v>
      </c>
      <c r="T248" s="225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6" t="s">
        <v>286</v>
      </c>
      <c r="AT248" s="226" t="s">
        <v>182</v>
      </c>
      <c r="AU248" s="226" t="s">
        <v>82</v>
      </c>
      <c r="AY248" s="19" t="s">
        <v>180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9" t="s">
        <v>80</v>
      </c>
      <c r="BK248" s="227">
        <f>ROUND(I248*H248,2)</f>
        <v>0</v>
      </c>
      <c r="BL248" s="19" t="s">
        <v>286</v>
      </c>
      <c r="BM248" s="226" t="s">
        <v>9150</v>
      </c>
    </row>
    <row r="249" s="2" customFormat="1">
      <c r="A249" s="40"/>
      <c r="B249" s="41"/>
      <c r="C249" s="42"/>
      <c r="D249" s="228" t="s">
        <v>189</v>
      </c>
      <c r="E249" s="42"/>
      <c r="F249" s="229" t="s">
        <v>9151</v>
      </c>
      <c r="G249" s="42"/>
      <c r="H249" s="42"/>
      <c r="I249" s="230"/>
      <c r="J249" s="42"/>
      <c r="K249" s="42"/>
      <c r="L249" s="46"/>
      <c r="M249" s="231"/>
      <c r="N249" s="232"/>
      <c r="O249" s="86"/>
      <c r="P249" s="86"/>
      <c r="Q249" s="86"/>
      <c r="R249" s="86"/>
      <c r="S249" s="86"/>
      <c r="T249" s="87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T249" s="19" t="s">
        <v>189</v>
      </c>
      <c r="AU249" s="19" t="s">
        <v>82</v>
      </c>
    </row>
    <row r="250" s="2" customFormat="1">
      <c r="A250" s="40"/>
      <c r="B250" s="41"/>
      <c r="C250" s="42"/>
      <c r="D250" s="233" t="s">
        <v>191</v>
      </c>
      <c r="E250" s="42"/>
      <c r="F250" s="234" t="s">
        <v>9152</v>
      </c>
      <c r="G250" s="42"/>
      <c r="H250" s="42"/>
      <c r="I250" s="230"/>
      <c r="J250" s="42"/>
      <c r="K250" s="42"/>
      <c r="L250" s="46"/>
      <c r="M250" s="231"/>
      <c r="N250" s="232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191</v>
      </c>
      <c r="AU250" s="19" t="s">
        <v>82</v>
      </c>
    </row>
    <row r="251" s="14" customFormat="1">
      <c r="A251" s="14"/>
      <c r="B251" s="246"/>
      <c r="C251" s="247"/>
      <c r="D251" s="228" t="s">
        <v>193</v>
      </c>
      <c r="E251" s="248" t="s">
        <v>19</v>
      </c>
      <c r="F251" s="249" t="s">
        <v>9153</v>
      </c>
      <c r="G251" s="247"/>
      <c r="H251" s="248" t="s">
        <v>19</v>
      </c>
      <c r="I251" s="250"/>
      <c r="J251" s="247"/>
      <c r="K251" s="247"/>
      <c r="L251" s="251"/>
      <c r="M251" s="252"/>
      <c r="N251" s="253"/>
      <c r="O251" s="253"/>
      <c r="P251" s="253"/>
      <c r="Q251" s="253"/>
      <c r="R251" s="253"/>
      <c r="S251" s="253"/>
      <c r="T251" s="25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5" t="s">
        <v>193</v>
      </c>
      <c r="AU251" s="255" t="s">
        <v>82</v>
      </c>
      <c r="AV251" s="14" t="s">
        <v>80</v>
      </c>
      <c r="AW251" s="14" t="s">
        <v>33</v>
      </c>
      <c r="AX251" s="14" t="s">
        <v>72</v>
      </c>
      <c r="AY251" s="255" t="s">
        <v>180</v>
      </c>
    </row>
    <row r="252" s="13" customFormat="1">
      <c r="A252" s="13"/>
      <c r="B252" s="235"/>
      <c r="C252" s="236"/>
      <c r="D252" s="228" t="s">
        <v>193</v>
      </c>
      <c r="E252" s="237" t="s">
        <v>19</v>
      </c>
      <c r="F252" s="238" t="s">
        <v>9154</v>
      </c>
      <c r="G252" s="236"/>
      <c r="H252" s="239">
        <v>15.699999999999999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193</v>
      </c>
      <c r="AU252" s="245" t="s">
        <v>82</v>
      </c>
      <c r="AV252" s="13" t="s">
        <v>82</v>
      </c>
      <c r="AW252" s="13" t="s">
        <v>33</v>
      </c>
      <c r="AX252" s="13" t="s">
        <v>72</v>
      </c>
      <c r="AY252" s="245" t="s">
        <v>180</v>
      </c>
    </row>
    <row r="253" s="14" customFormat="1">
      <c r="A253" s="14"/>
      <c r="B253" s="246"/>
      <c r="C253" s="247"/>
      <c r="D253" s="228" t="s">
        <v>193</v>
      </c>
      <c r="E253" s="248" t="s">
        <v>19</v>
      </c>
      <c r="F253" s="249" t="s">
        <v>9155</v>
      </c>
      <c r="G253" s="247"/>
      <c r="H253" s="248" t="s">
        <v>19</v>
      </c>
      <c r="I253" s="250"/>
      <c r="J253" s="247"/>
      <c r="K253" s="247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193</v>
      </c>
      <c r="AU253" s="255" t="s">
        <v>82</v>
      </c>
      <c r="AV253" s="14" t="s">
        <v>80</v>
      </c>
      <c r="AW253" s="14" t="s">
        <v>33</v>
      </c>
      <c r="AX253" s="14" t="s">
        <v>72</v>
      </c>
      <c r="AY253" s="255" t="s">
        <v>180</v>
      </c>
    </row>
    <row r="254" s="13" customFormat="1">
      <c r="A254" s="13"/>
      <c r="B254" s="235"/>
      <c r="C254" s="236"/>
      <c r="D254" s="228" t="s">
        <v>193</v>
      </c>
      <c r="E254" s="237" t="s">
        <v>19</v>
      </c>
      <c r="F254" s="238" t="s">
        <v>322</v>
      </c>
      <c r="G254" s="236"/>
      <c r="H254" s="239">
        <v>22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5" t="s">
        <v>193</v>
      </c>
      <c r="AU254" s="245" t="s">
        <v>82</v>
      </c>
      <c r="AV254" s="13" t="s">
        <v>82</v>
      </c>
      <c r="AW254" s="13" t="s">
        <v>33</v>
      </c>
      <c r="AX254" s="13" t="s">
        <v>72</v>
      </c>
      <c r="AY254" s="245" t="s">
        <v>180</v>
      </c>
    </row>
    <row r="255" s="15" customFormat="1">
      <c r="A255" s="15"/>
      <c r="B255" s="256"/>
      <c r="C255" s="257"/>
      <c r="D255" s="228" t="s">
        <v>193</v>
      </c>
      <c r="E255" s="258" t="s">
        <v>19</v>
      </c>
      <c r="F255" s="259" t="s">
        <v>353</v>
      </c>
      <c r="G255" s="257"/>
      <c r="H255" s="260">
        <v>37.700000000000003</v>
      </c>
      <c r="I255" s="261"/>
      <c r="J255" s="257"/>
      <c r="K255" s="257"/>
      <c r="L255" s="262"/>
      <c r="M255" s="263"/>
      <c r="N255" s="264"/>
      <c r="O255" s="264"/>
      <c r="P255" s="264"/>
      <c r="Q255" s="264"/>
      <c r="R255" s="264"/>
      <c r="S255" s="264"/>
      <c r="T255" s="26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6" t="s">
        <v>193</v>
      </c>
      <c r="AU255" s="266" t="s">
        <v>82</v>
      </c>
      <c r="AV255" s="15" t="s">
        <v>187</v>
      </c>
      <c r="AW255" s="15" t="s">
        <v>33</v>
      </c>
      <c r="AX255" s="15" t="s">
        <v>80</v>
      </c>
      <c r="AY255" s="266" t="s">
        <v>180</v>
      </c>
    </row>
    <row r="256" s="2" customFormat="1" ht="16.5" customHeight="1">
      <c r="A256" s="40"/>
      <c r="B256" s="41"/>
      <c r="C256" s="215" t="s">
        <v>393</v>
      </c>
      <c r="D256" s="215" t="s">
        <v>182</v>
      </c>
      <c r="E256" s="216" t="s">
        <v>4287</v>
      </c>
      <c r="F256" s="217" t="s">
        <v>4288</v>
      </c>
      <c r="G256" s="218" t="s">
        <v>3347</v>
      </c>
      <c r="H256" s="293"/>
      <c r="I256" s="220"/>
      <c r="J256" s="221">
        <f>ROUND(I256*H256,2)</f>
        <v>0</v>
      </c>
      <c r="K256" s="217" t="s">
        <v>186</v>
      </c>
      <c r="L256" s="46"/>
      <c r="M256" s="222" t="s">
        <v>19</v>
      </c>
      <c r="N256" s="223" t="s">
        <v>43</v>
      </c>
      <c r="O256" s="86"/>
      <c r="P256" s="224">
        <f>O256*H256</f>
        <v>0</v>
      </c>
      <c r="Q256" s="224">
        <v>0</v>
      </c>
      <c r="R256" s="224">
        <f>Q256*H256</f>
        <v>0</v>
      </c>
      <c r="S256" s="224">
        <v>0</v>
      </c>
      <c r="T256" s="225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6" t="s">
        <v>286</v>
      </c>
      <c r="AT256" s="226" t="s">
        <v>182</v>
      </c>
      <c r="AU256" s="226" t="s">
        <v>82</v>
      </c>
      <c r="AY256" s="19" t="s">
        <v>180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9" t="s">
        <v>80</v>
      </c>
      <c r="BK256" s="227">
        <f>ROUND(I256*H256,2)</f>
        <v>0</v>
      </c>
      <c r="BL256" s="19" t="s">
        <v>286</v>
      </c>
      <c r="BM256" s="226" t="s">
        <v>9156</v>
      </c>
    </row>
    <row r="257" s="2" customFormat="1">
      <c r="A257" s="40"/>
      <c r="B257" s="41"/>
      <c r="C257" s="42"/>
      <c r="D257" s="228" t="s">
        <v>189</v>
      </c>
      <c r="E257" s="42"/>
      <c r="F257" s="229" t="s">
        <v>4290</v>
      </c>
      <c r="G257" s="42"/>
      <c r="H257" s="42"/>
      <c r="I257" s="230"/>
      <c r="J257" s="42"/>
      <c r="K257" s="42"/>
      <c r="L257" s="46"/>
      <c r="M257" s="231"/>
      <c r="N257" s="232"/>
      <c r="O257" s="86"/>
      <c r="P257" s="86"/>
      <c r="Q257" s="86"/>
      <c r="R257" s="86"/>
      <c r="S257" s="86"/>
      <c r="T257" s="87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T257" s="19" t="s">
        <v>189</v>
      </c>
      <c r="AU257" s="19" t="s">
        <v>82</v>
      </c>
    </row>
    <row r="258" s="2" customFormat="1">
      <c r="A258" s="40"/>
      <c r="B258" s="41"/>
      <c r="C258" s="42"/>
      <c r="D258" s="233" t="s">
        <v>191</v>
      </c>
      <c r="E258" s="42"/>
      <c r="F258" s="234" t="s">
        <v>4291</v>
      </c>
      <c r="G258" s="42"/>
      <c r="H258" s="42"/>
      <c r="I258" s="230"/>
      <c r="J258" s="42"/>
      <c r="K258" s="42"/>
      <c r="L258" s="46"/>
      <c r="M258" s="231"/>
      <c r="N258" s="232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191</v>
      </c>
      <c r="AU258" s="19" t="s">
        <v>82</v>
      </c>
    </row>
    <row r="259" s="12" customFormat="1" ht="22.8" customHeight="1">
      <c r="A259" s="12"/>
      <c r="B259" s="199"/>
      <c r="C259" s="200"/>
      <c r="D259" s="201" t="s">
        <v>71</v>
      </c>
      <c r="E259" s="213" t="s">
        <v>9157</v>
      </c>
      <c r="F259" s="213" t="s">
        <v>9158</v>
      </c>
      <c r="G259" s="200"/>
      <c r="H259" s="200"/>
      <c r="I259" s="203"/>
      <c r="J259" s="214">
        <f>BK259</f>
        <v>0</v>
      </c>
      <c r="K259" s="200"/>
      <c r="L259" s="205"/>
      <c r="M259" s="206"/>
      <c r="N259" s="207"/>
      <c r="O259" s="207"/>
      <c r="P259" s="208">
        <f>SUM(P260:P264)</f>
        <v>0</v>
      </c>
      <c r="Q259" s="207"/>
      <c r="R259" s="208">
        <f>SUM(R260:R264)</f>
        <v>0</v>
      </c>
      <c r="S259" s="207"/>
      <c r="T259" s="209">
        <f>SUM(T260:T264)</f>
        <v>0.39379999999999998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0" t="s">
        <v>82</v>
      </c>
      <c r="AT259" s="211" t="s">
        <v>71</v>
      </c>
      <c r="AU259" s="211" t="s">
        <v>80</v>
      </c>
      <c r="AY259" s="210" t="s">
        <v>180</v>
      </c>
      <c r="BK259" s="212">
        <f>SUM(BK260:BK264)</f>
        <v>0</v>
      </c>
    </row>
    <row r="260" s="2" customFormat="1" ht="16.5" customHeight="1">
      <c r="A260" s="40"/>
      <c r="B260" s="41"/>
      <c r="C260" s="215" t="s">
        <v>398</v>
      </c>
      <c r="D260" s="215" t="s">
        <v>182</v>
      </c>
      <c r="E260" s="216" t="s">
        <v>9159</v>
      </c>
      <c r="F260" s="217" t="s">
        <v>9160</v>
      </c>
      <c r="G260" s="218" t="s">
        <v>235</v>
      </c>
      <c r="H260" s="219">
        <v>22</v>
      </c>
      <c r="I260" s="220"/>
      <c r="J260" s="221">
        <f>ROUND(I260*H260,2)</f>
        <v>0</v>
      </c>
      <c r="K260" s="217" t="s">
        <v>186</v>
      </c>
      <c r="L260" s="46"/>
      <c r="M260" s="222" t="s">
        <v>19</v>
      </c>
      <c r="N260" s="223" t="s">
        <v>43</v>
      </c>
      <c r="O260" s="86"/>
      <c r="P260" s="224">
        <f>O260*H260</f>
        <v>0</v>
      </c>
      <c r="Q260" s="224">
        <v>0</v>
      </c>
      <c r="R260" s="224">
        <f>Q260*H260</f>
        <v>0</v>
      </c>
      <c r="S260" s="224">
        <v>0.017899999999999999</v>
      </c>
      <c r="T260" s="225">
        <f>S260*H260</f>
        <v>0.39379999999999998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6" t="s">
        <v>286</v>
      </c>
      <c r="AT260" s="226" t="s">
        <v>182</v>
      </c>
      <c r="AU260" s="226" t="s">
        <v>82</v>
      </c>
      <c r="AY260" s="19" t="s">
        <v>180</v>
      </c>
      <c r="BE260" s="227">
        <f>IF(N260="základní",J260,0)</f>
        <v>0</v>
      </c>
      <c r="BF260" s="227">
        <f>IF(N260="snížená",J260,0)</f>
        <v>0</v>
      </c>
      <c r="BG260" s="227">
        <f>IF(N260="zákl. přenesená",J260,0)</f>
        <v>0</v>
      </c>
      <c r="BH260" s="227">
        <f>IF(N260="sníž. přenesená",J260,0)</f>
        <v>0</v>
      </c>
      <c r="BI260" s="227">
        <f>IF(N260="nulová",J260,0)</f>
        <v>0</v>
      </c>
      <c r="BJ260" s="19" t="s">
        <v>80</v>
      </c>
      <c r="BK260" s="227">
        <f>ROUND(I260*H260,2)</f>
        <v>0</v>
      </c>
      <c r="BL260" s="19" t="s">
        <v>286</v>
      </c>
      <c r="BM260" s="226" t="s">
        <v>9161</v>
      </c>
    </row>
    <row r="261" s="2" customFormat="1">
      <c r="A261" s="40"/>
      <c r="B261" s="41"/>
      <c r="C261" s="42"/>
      <c r="D261" s="228" t="s">
        <v>189</v>
      </c>
      <c r="E261" s="42"/>
      <c r="F261" s="229" t="s">
        <v>9162</v>
      </c>
      <c r="G261" s="42"/>
      <c r="H261" s="42"/>
      <c r="I261" s="230"/>
      <c r="J261" s="42"/>
      <c r="K261" s="42"/>
      <c r="L261" s="46"/>
      <c r="M261" s="231"/>
      <c r="N261" s="232"/>
      <c r="O261" s="86"/>
      <c r="P261" s="86"/>
      <c r="Q261" s="86"/>
      <c r="R261" s="86"/>
      <c r="S261" s="86"/>
      <c r="T261" s="87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T261" s="19" t="s">
        <v>189</v>
      </c>
      <c r="AU261" s="19" t="s">
        <v>82</v>
      </c>
    </row>
    <row r="262" s="2" customFormat="1">
      <c r="A262" s="40"/>
      <c r="B262" s="41"/>
      <c r="C262" s="42"/>
      <c r="D262" s="233" t="s">
        <v>191</v>
      </c>
      <c r="E262" s="42"/>
      <c r="F262" s="234" t="s">
        <v>9163</v>
      </c>
      <c r="G262" s="42"/>
      <c r="H262" s="42"/>
      <c r="I262" s="230"/>
      <c r="J262" s="42"/>
      <c r="K262" s="42"/>
      <c r="L262" s="46"/>
      <c r="M262" s="231"/>
      <c r="N262" s="232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191</v>
      </c>
      <c r="AU262" s="19" t="s">
        <v>82</v>
      </c>
    </row>
    <row r="263" s="14" customFormat="1">
      <c r="A263" s="14"/>
      <c r="B263" s="246"/>
      <c r="C263" s="247"/>
      <c r="D263" s="228" t="s">
        <v>193</v>
      </c>
      <c r="E263" s="248" t="s">
        <v>19</v>
      </c>
      <c r="F263" s="249" t="s">
        <v>9101</v>
      </c>
      <c r="G263" s="247"/>
      <c r="H263" s="248" t="s">
        <v>19</v>
      </c>
      <c r="I263" s="250"/>
      <c r="J263" s="247"/>
      <c r="K263" s="247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193</v>
      </c>
      <c r="AU263" s="255" t="s">
        <v>82</v>
      </c>
      <c r="AV263" s="14" t="s">
        <v>80</v>
      </c>
      <c r="AW263" s="14" t="s">
        <v>33</v>
      </c>
      <c r="AX263" s="14" t="s">
        <v>72</v>
      </c>
      <c r="AY263" s="255" t="s">
        <v>180</v>
      </c>
    </row>
    <row r="264" s="13" customFormat="1">
      <c r="A264" s="13"/>
      <c r="B264" s="235"/>
      <c r="C264" s="236"/>
      <c r="D264" s="228" t="s">
        <v>193</v>
      </c>
      <c r="E264" s="237" t="s">
        <v>19</v>
      </c>
      <c r="F264" s="238" t="s">
        <v>322</v>
      </c>
      <c r="G264" s="236"/>
      <c r="H264" s="239">
        <v>22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193</v>
      </c>
      <c r="AU264" s="245" t="s">
        <v>82</v>
      </c>
      <c r="AV264" s="13" t="s">
        <v>82</v>
      </c>
      <c r="AW264" s="13" t="s">
        <v>33</v>
      </c>
      <c r="AX264" s="13" t="s">
        <v>80</v>
      </c>
      <c r="AY264" s="245" t="s">
        <v>180</v>
      </c>
    </row>
    <row r="265" s="12" customFormat="1" ht="22.8" customHeight="1">
      <c r="A265" s="12"/>
      <c r="B265" s="199"/>
      <c r="C265" s="200"/>
      <c r="D265" s="201" t="s">
        <v>71</v>
      </c>
      <c r="E265" s="213" t="s">
        <v>4984</v>
      </c>
      <c r="F265" s="213" t="s">
        <v>4985</v>
      </c>
      <c r="G265" s="200"/>
      <c r="H265" s="200"/>
      <c r="I265" s="203"/>
      <c r="J265" s="214">
        <f>BK265</f>
        <v>0</v>
      </c>
      <c r="K265" s="200"/>
      <c r="L265" s="205"/>
      <c r="M265" s="206"/>
      <c r="N265" s="207"/>
      <c r="O265" s="207"/>
      <c r="P265" s="208">
        <f>SUM(P266:P281)</f>
        <v>0</v>
      </c>
      <c r="Q265" s="207"/>
      <c r="R265" s="208">
        <f>SUM(R266:R281)</f>
        <v>0.05808</v>
      </c>
      <c r="S265" s="207"/>
      <c r="T265" s="209">
        <f>SUM(T266:T281)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10" t="s">
        <v>82</v>
      </c>
      <c r="AT265" s="211" t="s">
        <v>71</v>
      </c>
      <c r="AU265" s="211" t="s">
        <v>80</v>
      </c>
      <c r="AY265" s="210" t="s">
        <v>180</v>
      </c>
      <c r="BK265" s="212">
        <f>SUM(BK266:BK281)</f>
        <v>0</v>
      </c>
    </row>
    <row r="266" s="2" customFormat="1" ht="16.5" customHeight="1">
      <c r="A266" s="40"/>
      <c r="B266" s="41"/>
      <c r="C266" s="215" t="s">
        <v>402</v>
      </c>
      <c r="D266" s="215" t="s">
        <v>182</v>
      </c>
      <c r="E266" s="216" t="s">
        <v>9164</v>
      </c>
      <c r="F266" s="217" t="s">
        <v>9165</v>
      </c>
      <c r="G266" s="218" t="s">
        <v>185</v>
      </c>
      <c r="H266" s="219">
        <v>66</v>
      </c>
      <c r="I266" s="220"/>
      <c r="J266" s="221">
        <f>ROUND(I266*H266,2)</f>
        <v>0</v>
      </c>
      <c r="K266" s="217" t="s">
        <v>186</v>
      </c>
      <c r="L266" s="46"/>
      <c r="M266" s="222" t="s">
        <v>19</v>
      </c>
      <c r="N266" s="223" t="s">
        <v>43</v>
      </c>
      <c r="O266" s="86"/>
      <c r="P266" s="224">
        <f>O266*H266</f>
        <v>0</v>
      </c>
      <c r="Q266" s="224">
        <v>0</v>
      </c>
      <c r="R266" s="224">
        <f>Q266*H266</f>
        <v>0</v>
      </c>
      <c r="S266" s="224">
        <v>0</v>
      </c>
      <c r="T266" s="225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6" t="s">
        <v>286</v>
      </c>
      <c r="AT266" s="226" t="s">
        <v>182</v>
      </c>
      <c r="AU266" s="226" t="s">
        <v>82</v>
      </c>
      <c r="AY266" s="19" t="s">
        <v>180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9" t="s">
        <v>80</v>
      </c>
      <c r="BK266" s="227">
        <f>ROUND(I266*H266,2)</f>
        <v>0</v>
      </c>
      <c r="BL266" s="19" t="s">
        <v>286</v>
      </c>
      <c r="BM266" s="226" t="s">
        <v>9166</v>
      </c>
    </row>
    <row r="267" s="2" customFormat="1">
      <c r="A267" s="40"/>
      <c r="B267" s="41"/>
      <c r="C267" s="42"/>
      <c r="D267" s="228" t="s">
        <v>189</v>
      </c>
      <c r="E267" s="42"/>
      <c r="F267" s="229" t="s">
        <v>9167</v>
      </c>
      <c r="G267" s="42"/>
      <c r="H267" s="42"/>
      <c r="I267" s="230"/>
      <c r="J267" s="42"/>
      <c r="K267" s="42"/>
      <c r="L267" s="46"/>
      <c r="M267" s="231"/>
      <c r="N267" s="232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189</v>
      </c>
      <c r="AU267" s="19" t="s">
        <v>82</v>
      </c>
    </row>
    <row r="268" s="2" customFormat="1">
      <c r="A268" s="40"/>
      <c r="B268" s="41"/>
      <c r="C268" s="42"/>
      <c r="D268" s="233" t="s">
        <v>191</v>
      </c>
      <c r="E268" s="42"/>
      <c r="F268" s="234" t="s">
        <v>9168</v>
      </c>
      <c r="G268" s="42"/>
      <c r="H268" s="42"/>
      <c r="I268" s="230"/>
      <c r="J268" s="42"/>
      <c r="K268" s="42"/>
      <c r="L268" s="46"/>
      <c r="M268" s="231"/>
      <c r="N268" s="232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191</v>
      </c>
      <c r="AU268" s="19" t="s">
        <v>82</v>
      </c>
    </row>
    <row r="269" s="14" customFormat="1">
      <c r="A269" s="14"/>
      <c r="B269" s="246"/>
      <c r="C269" s="247"/>
      <c r="D269" s="228" t="s">
        <v>193</v>
      </c>
      <c r="E269" s="248" t="s">
        <v>19</v>
      </c>
      <c r="F269" s="249" t="s">
        <v>9101</v>
      </c>
      <c r="G269" s="247"/>
      <c r="H269" s="248" t="s">
        <v>19</v>
      </c>
      <c r="I269" s="250"/>
      <c r="J269" s="247"/>
      <c r="K269" s="247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193</v>
      </c>
      <c r="AU269" s="255" t="s">
        <v>82</v>
      </c>
      <c r="AV269" s="14" t="s">
        <v>80</v>
      </c>
      <c r="AW269" s="14" t="s">
        <v>33</v>
      </c>
      <c r="AX269" s="14" t="s">
        <v>72</v>
      </c>
      <c r="AY269" s="255" t="s">
        <v>180</v>
      </c>
    </row>
    <row r="270" s="13" customFormat="1">
      <c r="A270" s="13"/>
      <c r="B270" s="235"/>
      <c r="C270" s="236"/>
      <c r="D270" s="228" t="s">
        <v>193</v>
      </c>
      <c r="E270" s="237" t="s">
        <v>19</v>
      </c>
      <c r="F270" s="238" t="s">
        <v>9169</v>
      </c>
      <c r="G270" s="236"/>
      <c r="H270" s="239">
        <v>66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193</v>
      </c>
      <c r="AU270" s="245" t="s">
        <v>82</v>
      </c>
      <c r="AV270" s="13" t="s">
        <v>82</v>
      </c>
      <c r="AW270" s="13" t="s">
        <v>33</v>
      </c>
      <c r="AX270" s="13" t="s">
        <v>80</v>
      </c>
      <c r="AY270" s="245" t="s">
        <v>180</v>
      </c>
    </row>
    <row r="271" s="2" customFormat="1" ht="16.5" customHeight="1">
      <c r="A271" s="40"/>
      <c r="B271" s="41"/>
      <c r="C271" s="215" t="s">
        <v>406</v>
      </c>
      <c r="D271" s="215" t="s">
        <v>182</v>
      </c>
      <c r="E271" s="216" t="s">
        <v>4987</v>
      </c>
      <c r="F271" s="217" t="s">
        <v>4988</v>
      </c>
      <c r="G271" s="218" t="s">
        <v>185</v>
      </c>
      <c r="H271" s="219">
        <v>66</v>
      </c>
      <c r="I271" s="220"/>
      <c r="J271" s="221">
        <f>ROUND(I271*H271,2)</f>
        <v>0</v>
      </c>
      <c r="K271" s="217" t="s">
        <v>186</v>
      </c>
      <c r="L271" s="46"/>
      <c r="M271" s="222" t="s">
        <v>19</v>
      </c>
      <c r="N271" s="223" t="s">
        <v>43</v>
      </c>
      <c r="O271" s="86"/>
      <c r="P271" s="224">
        <f>O271*H271</f>
        <v>0</v>
      </c>
      <c r="Q271" s="224">
        <v>0.00013999999999999999</v>
      </c>
      <c r="R271" s="224">
        <f>Q271*H271</f>
        <v>0.0092399999999999999</v>
      </c>
      <c r="S271" s="224">
        <v>0</v>
      </c>
      <c r="T271" s="225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6" t="s">
        <v>286</v>
      </c>
      <c r="AT271" s="226" t="s">
        <v>182</v>
      </c>
      <c r="AU271" s="226" t="s">
        <v>82</v>
      </c>
      <c r="AY271" s="19" t="s">
        <v>180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9" t="s">
        <v>80</v>
      </c>
      <c r="BK271" s="227">
        <f>ROUND(I271*H271,2)</f>
        <v>0</v>
      </c>
      <c r="BL271" s="19" t="s">
        <v>286</v>
      </c>
      <c r="BM271" s="226" t="s">
        <v>9170</v>
      </c>
    </row>
    <row r="272" s="2" customFormat="1">
      <c r="A272" s="40"/>
      <c r="B272" s="41"/>
      <c r="C272" s="42"/>
      <c r="D272" s="228" t="s">
        <v>189</v>
      </c>
      <c r="E272" s="42"/>
      <c r="F272" s="229" t="s">
        <v>4990</v>
      </c>
      <c r="G272" s="42"/>
      <c r="H272" s="42"/>
      <c r="I272" s="230"/>
      <c r="J272" s="42"/>
      <c r="K272" s="42"/>
      <c r="L272" s="46"/>
      <c r="M272" s="231"/>
      <c r="N272" s="232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189</v>
      </c>
      <c r="AU272" s="19" t="s">
        <v>82</v>
      </c>
    </row>
    <row r="273" s="2" customFormat="1">
      <c r="A273" s="40"/>
      <c r="B273" s="41"/>
      <c r="C273" s="42"/>
      <c r="D273" s="233" t="s">
        <v>191</v>
      </c>
      <c r="E273" s="42"/>
      <c r="F273" s="234" t="s">
        <v>4991</v>
      </c>
      <c r="G273" s="42"/>
      <c r="H273" s="42"/>
      <c r="I273" s="230"/>
      <c r="J273" s="42"/>
      <c r="K273" s="42"/>
      <c r="L273" s="46"/>
      <c r="M273" s="231"/>
      <c r="N273" s="232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191</v>
      </c>
      <c r="AU273" s="19" t="s">
        <v>82</v>
      </c>
    </row>
    <row r="274" s="2" customFormat="1" ht="16.5" customHeight="1">
      <c r="A274" s="40"/>
      <c r="B274" s="41"/>
      <c r="C274" s="215" t="s">
        <v>412</v>
      </c>
      <c r="D274" s="215" t="s">
        <v>182</v>
      </c>
      <c r="E274" s="216" t="s">
        <v>4998</v>
      </c>
      <c r="F274" s="217" t="s">
        <v>4999</v>
      </c>
      <c r="G274" s="218" t="s">
        <v>185</v>
      </c>
      <c r="H274" s="219">
        <v>6.5999999999999996</v>
      </c>
      <c r="I274" s="220"/>
      <c r="J274" s="221">
        <f>ROUND(I274*H274,2)</f>
        <v>0</v>
      </c>
      <c r="K274" s="217" t="s">
        <v>186</v>
      </c>
      <c r="L274" s="46"/>
      <c r="M274" s="222" t="s">
        <v>19</v>
      </c>
      <c r="N274" s="223" t="s">
        <v>43</v>
      </c>
      <c r="O274" s="86"/>
      <c r="P274" s="224">
        <f>O274*H274</f>
        <v>0</v>
      </c>
      <c r="Q274" s="224">
        <v>0.00020000000000000001</v>
      </c>
      <c r="R274" s="224">
        <f>Q274*H274</f>
        <v>0.00132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286</v>
      </c>
      <c r="AT274" s="226" t="s">
        <v>182</v>
      </c>
      <c r="AU274" s="226" t="s">
        <v>82</v>
      </c>
      <c r="AY274" s="19" t="s">
        <v>180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286</v>
      </c>
      <c r="BM274" s="226" t="s">
        <v>9171</v>
      </c>
    </row>
    <row r="275" s="2" customFormat="1">
      <c r="A275" s="40"/>
      <c r="B275" s="41"/>
      <c r="C275" s="42"/>
      <c r="D275" s="228" t="s">
        <v>189</v>
      </c>
      <c r="E275" s="42"/>
      <c r="F275" s="229" t="s">
        <v>5001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189</v>
      </c>
      <c r="AU275" s="19" t="s">
        <v>82</v>
      </c>
    </row>
    <row r="276" s="2" customFormat="1">
      <c r="A276" s="40"/>
      <c r="B276" s="41"/>
      <c r="C276" s="42"/>
      <c r="D276" s="233" t="s">
        <v>191</v>
      </c>
      <c r="E276" s="42"/>
      <c r="F276" s="234" t="s">
        <v>5002</v>
      </c>
      <c r="G276" s="42"/>
      <c r="H276" s="42"/>
      <c r="I276" s="230"/>
      <c r="J276" s="42"/>
      <c r="K276" s="42"/>
      <c r="L276" s="46"/>
      <c r="M276" s="231"/>
      <c r="N276" s="232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191</v>
      </c>
      <c r="AU276" s="19" t="s">
        <v>82</v>
      </c>
    </row>
    <row r="277" s="14" customFormat="1">
      <c r="A277" s="14"/>
      <c r="B277" s="246"/>
      <c r="C277" s="247"/>
      <c r="D277" s="228" t="s">
        <v>193</v>
      </c>
      <c r="E277" s="248" t="s">
        <v>19</v>
      </c>
      <c r="F277" s="249" t="s">
        <v>9101</v>
      </c>
      <c r="G277" s="247"/>
      <c r="H277" s="248" t="s">
        <v>19</v>
      </c>
      <c r="I277" s="250"/>
      <c r="J277" s="247"/>
      <c r="K277" s="247"/>
      <c r="L277" s="251"/>
      <c r="M277" s="252"/>
      <c r="N277" s="253"/>
      <c r="O277" s="253"/>
      <c r="P277" s="253"/>
      <c r="Q277" s="253"/>
      <c r="R277" s="253"/>
      <c r="S277" s="253"/>
      <c r="T277" s="25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5" t="s">
        <v>193</v>
      </c>
      <c r="AU277" s="255" t="s">
        <v>82</v>
      </c>
      <c r="AV277" s="14" t="s">
        <v>80</v>
      </c>
      <c r="AW277" s="14" t="s">
        <v>33</v>
      </c>
      <c r="AX277" s="14" t="s">
        <v>72</v>
      </c>
      <c r="AY277" s="255" t="s">
        <v>180</v>
      </c>
    </row>
    <row r="278" s="13" customFormat="1">
      <c r="A278" s="13"/>
      <c r="B278" s="235"/>
      <c r="C278" s="236"/>
      <c r="D278" s="228" t="s">
        <v>193</v>
      </c>
      <c r="E278" s="237" t="s">
        <v>19</v>
      </c>
      <c r="F278" s="238" t="s">
        <v>9172</v>
      </c>
      <c r="G278" s="236"/>
      <c r="H278" s="239">
        <v>6.5999999999999996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5" t="s">
        <v>193</v>
      </c>
      <c r="AU278" s="245" t="s">
        <v>82</v>
      </c>
      <c r="AV278" s="13" t="s">
        <v>82</v>
      </c>
      <c r="AW278" s="13" t="s">
        <v>33</v>
      </c>
      <c r="AX278" s="13" t="s">
        <v>80</v>
      </c>
      <c r="AY278" s="245" t="s">
        <v>180</v>
      </c>
    </row>
    <row r="279" s="2" customFormat="1" ht="16.5" customHeight="1">
      <c r="A279" s="40"/>
      <c r="B279" s="41"/>
      <c r="C279" s="215" t="s">
        <v>418</v>
      </c>
      <c r="D279" s="215" t="s">
        <v>182</v>
      </c>
      <c r="E279" s="216" t="s">
        <v>9173</v>
      </c>
      <c r="F279" s="217" t="s">
        <v>9174</v>
      </c>
      <c r="G279" s="218" t="s">
        <v>185</v>
      </c>
      <c r="H279" s="219">
        <v>66</v>
      </c>
      <c r="I279" s="220"/>
      <c r="J279" s="221">
        <f>ROUND(I279*H279,2)</f>
        <v>0</v>
      </c>
      <c r="K279" s="217" t="s">
        <v>186</v>
      </c>
      <c r="L279" s="46"/>
      <c r="M279" s="222" t="s">
        <v>19</v>
      </c>
      <c r="N279" s="223" t="s">
        <v>43</v>
      </c>
      <c r="O279" s="86"/>
      <c r="P279" s="224">
        <f>O279*H279</f>
        <v>0</v>
      </c>
      <c r="Q279" s="224">
        <v>0.00072000000000000005</v>
      </c>
      <c r="R279" s="224">
        <f>Q279*H279</f>
        <v>0.04752</v>
      </c>
      <c r="S279" s="224">
        <v>0</v>
      </c>
      <c r="T279" s="225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6" t="s">
        <v>286</v>
      </c>
      <c r="AT279" s="226" t="s">
        <v>182</v>
      </c>
      <c r="AU279" s="226" t="s">
        <v>82</v>
      </c>
      <c r="AY279" s="19" t="s">
        <v>180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9" t="s">
        <v>80</v>
      </c>
      <c r="BK279" s="227">
        <f>ROUND(I279*H279,2)</f>
        <v>0</v>
      </c>
      <c r="BL279" s="19" t="s">
        <v>286</v>
      </c>
      <c r="BM279" s="226" t="s">
        <v>9175</v>
      </c>
    </row>
    <row r="280" s="2" customFormat="1">
      <c r="A280" s="40"/>
      <c r="B280" s="41"/>
      <c r="C280" s="42"/>
      <c r="D280" s="228" t="s">
        <v>189</v>
      </c>
      <c r="E280" s="42"/>
      <c r="F280" s="229" t="s">
        <v>9176</v>
      </c>
      <c r="G280" s="42"/>
      <c r="H280" s="42"/>
      <c r="I280" s="230"/>
      <c r="J280" s="42"/>
      <c r="K280" s="42"/>
      <c r="L280" s="46"/>
      <c r="M280" s="231"/>
      <c r="N280" s="232"/>
      <c r="O280" s="86"/>
      <c r="P280" s="86"/>
      <c r="Q280" s="86"/>
      <c r="R280" s="86"/>
      <c r="S280" s="86"/>
      <c r="T280" s="87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T280" s="19" t="s">
        <v>189</v>
      </c>
      <c r="AU280" s="19" t="s">
        <v>82</v>
      </c>
    </row>
    <row r="281" s="2" customFormat="1">
      <c r="A281" s="40"/>
      <c r="B281" s="41"/>
      <c r="C281" s="42"/>
      <c r="D281" s="233" t="s">
        <v>191</v>
      </c>
      <c r="E281" s="42"/>
      <c r="F281" s="234" t="s">
        <v>9177</v>
      </c>
      <c r="G281" s="42"/>
      <c r="H281" s="42"/>
      <c r="I281" s="230"/>
      <c r="J281" s="42"/>
      <c r="K281" s="42"/>
      <c r="L281" s="46"/>
      <c r="M281" s="278"/>
      <c r="N281" s="279"/>
      <c r="O281" s="280"/>
      <c r="P281" s="280"/>
      <c r="Q281" s="280"/>
      <c r="R281" s="280"/>
      <c r="S281" s="280"/>
      <c r="T281" s="281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191</v>
      </c>
      <c r="AU281" s="19" t="s">
        <v>82</v>
      </c>
    </row>
    <row r="282" s="2" customFormat="1" ht="6.96" customHeight="1">
      <c r="A282" s="40"/>
      <c r="B282" s="61"/>
      <c r="C282" s="62"/>
      <c r="D282" s="62"/>
      <c r="E282" s="62"/>
      <c r="F282" s="62"/>
      <c r="G282" s="62"/>
      <c r="H282" s="62"/>
      <c r="I282" s="62"/>
      <c r="J282" s="62"/>
      <c r="K282" s="62"/>
      <c r="L282" s="46"/>
      <c r="M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</row>
  </sheetData>
  <sheetProtection sheet="1" autoFilter="0" formatColumns="0" formatRows="0" objects="1" scenarios="1" spinCount="100000" saltValue="NmyuPyO2D7tdULumTR348wdpO0pZTYKHzaM4dyYOxwySy0nu3vNWSx0he2E/5IM4tdX6ZjQT4OgtczZYxeNrEg==" hashValue="Lus3hLKIte9FcgN12Gxb/Vufj+GrxP3+aBGIiZ/SC1vc5MZ8LYYdb2oc7icM0bfpl33ZuPfia74cya2+YYoxYQ==" algorithmName="SHA-512" password="CC35"/>
  <autoFilter ref="C97:K28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3" r:id="rId1" display="https://podminky.urs.cz/item/CS_URS_2023_02/132251101"/>
    <hyperlink ref="F111" r:id="rId2" display="https://podminky.urs.cz/item/CS_URS_2023_02/162751117"/>
    <hyperlink ref="F119" r:id="rId3" display="https://podminky.urs.cz/item/CS_URS_2023_02/162751119"/>
    <hyperlink ref="F130" r:id="rId4" display="https://podminky.urs.cz/item/CS_URS_2023_02/167151101"/>
    <hyperlink ref="F135" r:id="rId5" display="https://podminky.urs.cz/item/CS_URS_2023_02/174111101"/>
    <hyperlink ref="F141" r:id="rId6" display="https://podminky.urs.cz/item/CS_URS_2023_02/274321311"/>
    <hyperlink ref="F146" r:id="rId7" display="https://podminky.urs.cz/item/CS_URS_2023_02/274321511"/>
    <hyperlink ref="F150" r:id="rId8" display="https://podminky.urs.cz/item/CS_URS_2023_02/274361821"/>
    <hyperlink ref="F156" r:id="rId9" display="https://podminky.urs.cz/item/CS_URS_2023_02/311113152"/>
    <hyperlink ref="F161" r:id="rId10" display="https://podminky.urs.cz/item/CS_URS_2023_02/311231126"/>
    <hyperlink ref="F166" r:id="rId11" display="https://podminky.urs.cz/item/CS_URS_2023_02/311361821"/>
    <hyperlink ref="F174" r:id="rId12" display="https://podminky.urs.cz/item/CS_URS_2023_02/622131101"/>
    <hyperlink ref="F179" r:id="rId13" display="https://podminky.urs.cz/item/CS_URS_2023_02/622321141"/>
    <hyperlink ref="F184" r:id="rId14" display="https://podminky.urs.cz/item/CS_URS_2023_02/622325203"/>
    <hyperlink ref="F190" r:id="rId15" display="https://podminky.urs.cz/item/CS_URS_2023_02/949101112"/>
    <hyperlink ref="F198" r:id="rId16" display="https://podminky.urs.cz/item/CS_URS_2023_02/953312125"/>
    <hyperlink ref="F205" r:id="rId17" display="https://podminky.urs.cz/item/CS_URS_2023_02/978015361"/>
    <hyperlink ref="F211" r:id="rId18" display="https://podminky.urs.cz/item/CS_URS_2023_02/997013111"/>
    <hyperlink ref="F214" r:id="rId19" display="https://podminky.urs.cz/item/CS_URS_2023_02/997013501"/>
    <hyperlink ref="F217" r:id="rId20" display="https://podminky.urs.cz/item/CS_URS_2023_02/997013509"/>
    <hyperlink ref="F225" r:id="rId21" display="https://podminky.urs.cz/item/CS_URS_2023_02/998232110"/>
    <hyperlink ref="F230" r:id="rId22" display="https://podminky.urs.cz/item/CS_URS_2023_02/711112001"/>
    <hyperlink ref="F238" r:id="rId23" display="https://podminky.urs.cz/item/CS_URS_2023_02/711112011"/>
    <hyperlink ref="F246" r:id="rId24" display="https://podminky.urs.cz/item/CS_URS_2023_02/998711202"/>
    <hyperlink ref="F250" r:id="rId25" display="https://podminky.urs.cz/item/CS_URS_2023_02/764214607"/>
    <hyperlink ref="F258" r:id="rId26" display="https://podminky.urs.cz/item/CS_URS_2023_02/998764202"/>
    <hyperlink ref="F262" r:id="rId27" display="https://podminky.urs.cz/item/CS_URS_2023_02/765211809"/>
    <hyperlink ref="F268" r:id="rId28" display="https://podminky.urs.cz/item/CS_URS_2023_02/783801201"/>
    <hyperlink ref="F273" r:id="rId29" display="https://podminky.urs.cz/item/CS_URS_2023_02/783823135"/>
    <hyperlink ref="F276" r:id="rId30" display="https://podminky.urs.cz/item/CS_URS_2023_02/783826615"/>
    <hyperlink ref="F281" r:id="rId31" display="https://podminky.urs.cz/item/CS_URS_2023_02/78382742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2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154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9178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3. 9. 2023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5" t="s">
        <v>28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19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34</v>
      </c>
      <c r="E23" s="40"/>
      <c r="F23" s="40"/>
      <c r="G23" s="40"/>
      <c r="H23" s="40"/>
      <c r="I23" s="145" t="s">
        <v>26</v>
      </c>
      <c r="J23" s="135" t="str">
        <f>IF('Rekapitulace stavby'!AN19="","",'Rekapitulace stavby'!AN19)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5" t="s">
        <v>28</v>
      </c>
      <c r="J24" s="135" t="str">
        <f>IF('Rekapitulace stavby'!AN20="","",'Rekapitulace stavby'!AN20)</f>
        <v/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36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38</v>
      </c>
      <c r="E30" s="40"/>
      <c r="F30" s="40"/>
      <c r="G30" s="40"/>
      <c r="H30" s="40"/>
      <c r="I30" s="40"/>
      <c r="J30" s="156">
        <f>ROUND(J86,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40</v>
      </c>
      <c r="G32" s="40"/>
      <c r="H32" s="40"/>
      <c r="I32" s="157" t="s">
        <v>39</v>
      </c>
      <c r="J32" s="157" t="s">
        <v>41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42</v>
      </c>
      <c r="E33" s="145" t="s">
        <v>43</v>
      </c>
      <c r="F33" s="159">
        <f>ROUND((SUM(BE86:BE497)),  2)</f>
        <v>0</v>
      </c>
      <c r="G33" s="40"/>
      <c r="H33" s="40"/>
      <c r="I33" s="160">
        <v>0.20999999999999999</v>
      </c>
      <c r="J33" s="159">
        <f>ROUND(((SUM(BE86:BE497))*I33),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44</v>
      </c>
      <c r="F34" s="159">
        <f>ROUND((SUM(BF86:BF497)),  2)</f>
        <v>0</v>
      </c>
      <c r="G34" s="40"/>
      <c r="H34" s="40"/>
      <c r="I34" s="160">
        <v>0.14999999999999999</v>
      </c>
      <c r="J34" s="159">
        <f>ROUND(((SUM(BF86:BF497))*I34),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45</v>
      </c>
      <c r="F35" s="159">
        <f>ROUND((SUM(BG86:BG497)),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46</v>
      </c>
      <c r="F36" s="159">
        <f>ROUND((SUM(BH86:BH497)),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ROUND((SUM(BI86:BI497)),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Projekt budovy v Čechově ulici ve Šlapanicích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ROU233 - Komunikace  a zpevněné plochy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Šlapanice</v>
      </c>
      <c r="G52" s="42"/>
      <c r="H52" s="42"/>
      <c r="I52" s="34" t="s">
        <v>23</v>
      </c>
      <c r="J52" s="74" t="str">
        <f>IF(J12="","",J12)</f>
        <v>3. 9. 2023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Šlapanice</v>
      </c>
      <c r="G54" s="42"/>
      <c r="H54" s="42"/>
      <c r="I54" s="34" t="s">
        <v>31</v>
      </c>
      <c r="J54" s="38" t="str">
        <f>E21</f>
        <v>Studio Zlamal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157</v>
      </c>
      <c r="D57" s="174"/>
      <c r="E57" s="174"/>
      <c r="F57" s="174"/>
      <c r="G57" s="174"/>
      <c r="H57" s="174"/>
      <c r="I57" s="174"/>
      <c r="J57" s="175" t="s">
        <v>158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70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77"/>
      <c r="C60" s="178"/>
      <c r="D60" s="179" t="s">
        <v>160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7"/>
      <c r="D61" s="184" t="s">
        <v>161</v>
      </c>
      <c r="E61" s="185"/>
      <c r="F61" s="185"/>
      <c r="G61" s="185"/>
      <c r="H61" s="185"/>
      <c r="I61" s="185"/>
      <c r="J61" s="186">
        <f>J88</f>
        <v>0</v>
      </c>
      <c r="K61" s="127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7"/>
      <c r="D62" s="184" t="s">
        <v>592</v>
      </c>
      <c r="E62" s="185"/>
      <c r="F62" s="185"/>
      <c r="G62" s="185"/>
      <c r="H62" s="185"/>
      <c r="I62" s="185"/>
      <c r="J62" s="186">
        <f>J184</f>
        <v>0</v>
      </c>
      <c r="K62" s="127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7"/>
      <c r="D63" s="184" t="s">
        <v>596</v>
      </c>
      <c r="E63" s="185"/>
      <c r="F63" s="185"/>
      <c r="G63" s="185"/>
      <c r="H63" s="185"/>
      <c r="I63" s="185"/>
      <c r="J63" s="186">
        <f>J199</f>
        <v>0</v>
      </c>
      <c r="K63" s="127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7"/>
      <c r="D64" s="184" t="s">
        <v>162</v>
      </c>
      <c r="E64" s="185"/>
      <c r="F64" s="185"/>
      <c r="G64" s="185"/>
      <c r="H64" s="185"/>
      <c r="I64" s="185"/>
      <c r="J64" s="186">
        <f>J281</f>
        <v>0</v>
      </c>
      <c r="K64" s="127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7"/>
      <c r="D65" s="184" t="s">
        <v>163</v>
      </c>
      <c r="E65" s="185"/>
      <c r="F65" s="185"/>
      <c r="G65" s="185"/>
      <c r="H65" s="185"/>
      <c r="I65" s="185"/>
      <c r="J65" s="186">
        <f>J439</f>
        <v>0</v>
      </c>
      <c r="K65" s="127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7"/>
      <c r="D66" s="184" t="s">
        <v>164</v>
      </c>
      <c r="E66" s="185"/>
      <c r="F66" s="185"/>
      <c r="G66" s="185"/>
      <c r="H66" s="185"/>
      <c r="I66" s="185"/>
      <c r="J66" s="186">
        <f>J494</f>
        <v>0</v>
      </c>
      <c r="K66" s="127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165</v>
      </c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72" t="str">
        <f>E7</f>
        <v>Projekt budovy v Čechově ulici ve Šlapanicích</v>
      </c>
      <c r="F76" s="34"/>
      <c r="G76" s="34"/>
      <c r="H76" s="34"/>
      <c r="I76" s="42"/>
      <c r="J76" s="42"/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154</v>
      </c>
      <c r="D77" s="42"/>
      <c r="E77" s="42"/>
      <c r="F77" s="42"/>
      <c r="G77" s="42"/>
      <c r="H77" s="42"/>
      <c r="I77" s="42"/>
      <c r="J77" s="42"/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 xml:space="preserve">ROU233 - Komunikace  a zpevněné plochy</v>
      </c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7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F12</f>
        <v>Šlapanice</v>
      </c>
      <c r="G80" s="42"/>
      <c r="H80" s="42"/>
      <c r="I80" s="34" t="s">
        <v>23</v>
      </c>
      <c r="J80" s="74" t="str">
        <f>IF(J12="","",J12)</f>
        <v>3. 9. 2023</v>
      </c>
      <c r="K80" s="42"/>
      <c r="L80" s="147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7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E15</f>
        <v>Město Šlapanice</v>
      </c>
      <c r="G82" s="42"/>
      <c r="H82" s="42"/>
      <c r="I82" s="34" t="s">
        <v>31</v>
      </c>
      <c r="J82" s="38" t="str">
        <f>E21</f>
        <v>Studio Zlamal</v>
      </c>
      <c r="K82" s="42"/>
      <c r="L82" s="147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IF(E18="","",E18)</f>
        <v>Vyplň údaj</v>
      </c>
      <c r="G83" s="42"/>
      <c r="H83" s="42"/>
      <c r="I83" s="34" t="s">
        <v>34</v>
      </c>
      <c r="J83" s="38" t="str">
        <f>E24</f>
        <v xml:space="preserve"> </v>
      </c>
      <c r="K83" s="42"/>
      <c r="L83" s="147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7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8"/>
      <c r="B85" s="189"/>
      <c r="C85" s="190" t="s">
        <v>166</v>
      </c>
      <c r="D85" s="191" t="s">
        <v>57</v>
      </c>
      <c r="E85" s="191" t="s">
        <v>53</v>
      </c>
      <c r="F85" s="191" t="s">
        <v>54</v>
      </c>
      <c r="G85" s="191" t="s">
        <v>167</v>
      </c>
      <c r="H85" s="191" t="s">
        <v>168</v>
      </c>
      <c r="I85" s="191" t="s">
        <v>169</v>
      </c>
      <c r="J85" s="191" t="s">
        <v>158</v>
      </c>
      <c r="K85" s="192" t="s">
        <v>170</v>
      </c>
      <c r="L85" s="193"/>
      <c r="M85" s="94" t="s">
        <v>19</v>
      </c>
      <c r="N85" s="95" t="s">
        <v>42</v>
      </c>
      <c r="O85" s="95" t="s">
        <v>171</v>
      </c>
      <c r="P85" s="95" t="s">
        <v>172</v>
      </c>
      <c r="Q85" s="95" t="s">
        <v>173</v>
      </c>
      <c r="R85" s="95" t="s">
        <v>174</v>
      </c>
      <c r="S85" s="95" t="s">
        <v>175</v>
      </c>
      <c r="T85" s="96" t="s">
        <v>176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0"/>
      <c r="B86" s="41"/>
      <c r="C86" s="101" t="s">
        <v>177</v>
      </c>
      <c r="D86" s="42"/>
      <c r="E86" s="42"/>
      <c r="F86" s="42"/>
      <c r="G86" s="42"/>
      <c r="H86" s="42"/>
      <c r="I86" s="42"/>
      <c r="J86" s="194">
        <f>BK86</f>
        <v>0</v>
      </c>
      <c r="K86" s="42"/>
      <c r="L86" s="46"/>
      <c r="M86" s="97"/>
      <c r="N86" s="195"/>
      <c r="O86" s="98"/>
      <c r="P86" s="196">
        <f>P87</f>
        <v>0</v>
      </c>
      <c r="Q86" s="98"/>
      <c r="R86" s="196">
        <f>R87</f>
        <v>248.84132097999998</v>
      </c>
      <c r="S86" s="98"/>
      <c r="T86" s="197">
        <f>T87</f>
        <v>244.7338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159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71</v>
      </c>
      <c r="E87" s="202" t="s">
        <v>178</v>
      </c>
      <c r="F87" s="202" t="s">
        <v>179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P88+P184+P199+P281+P439+P494</f>
        <v>0</v>
      </c>
      <c r="Q87" s="207"/>
      <c r="R87" s="208">
        <f>R88+R184+R199+R281+R439+R494</f>
        <v>248.84132097999998</v>
      </c>
      <c r="S87" s="207"/>
      <c r="T87" s="209">
        <f>T88+T184+T199+T281+T439+T494</f>
        <v>244.7338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80</v>
      </c>
      <c r="AT87" s="211" t="s">
        <v>71</v>
      </c>
      <c r="AU87" s="211" t="s">
        <v>72</v>
      </c>
      <c r="AY87" s="210" t="s">
        <v>180</v>
      </c>
      <c r="BK87" s="212">
        <f>BK88+BK184+BK199+BK281+BK439+BK494</f>
        <v>0</v>
      </c>
    </row>
    <row r="88" s="12" customFormat="1" ht="22.8" customHeight="1">
      <c r="A88" s="12"/>
      <c r="B88" s="199"/>
      <c r="C88" s="200"/>
      <c r="D88" s="201" t="s">
        <v>71</v>
      </c>
      <c r="E88" s="213" t="s">
        <v>80</v>
      </c>
      <c r="F88" s="213" t="s">
        <v>181</v>
      </c>
      <c r="G88" s="200"/>
      <c r="H88" s="200"/>
      <c r="I88" s="203"/>
      <c r="J88" s="214">
        <f>BK88</f>
        <v>0</v>
      </c>
      <c r="K88" s="200"/>
      <c r="L88" s="205"/>
      <c r="M88" s="206"/>
      <c r="N88" s="207"/>
      <c r="O88" s="207"/>
      <c r="P88" s="208">
        <f>SUM(P89:P183)</f>
        <v>0</v>
      </c>
      <c r="Q88" s="207"/>
      <c r="R88" s="208">
        <f>SUM(R89:R183)</f>
        <v>0.018000000000000002</v>
      </c>
      <c r="S88" s="207"/>
      <c r="T88" s="209">
        <f>SUM(T89:T183)</f>
        <v>240.16980000000001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0" t="s">
        <v>80</v>
      </c>
      <c r="AT88" s="211" t="s">
        <v>71</v>
      </c>
      <c r="AU88" s="211" t="s">
        <v>80</v>
      </c>
      <c r="AY88" s="210" t="s">
        <v>180</v>
      </c>
      <c r="BK88" s="212">
        <f>SUM(BK89:BK183)</f>
        <v>0</v>
      </c>
    </row>
    <row r="89" s="2" customFormat="1" ht="16.5" customHeight="1">
      <c r="A89" s="40"/>
      <c r="B89" s="41"/>
      <c r="C89" s="215" t="s">
        <v>80</v>
      </c>
      <c r="D89" s="215" t="s">
        <v>182</v>
      </c>
      <c r="E89" s="216" t="s">
        <v>218</v>
      </c>
      <c r="F89" s="217" t="s">
        <v>219</v>
      </c>
      <c r="G89" s="218" t="s">
        <v>185</v>
      </c>
      <c r="H89" s="219">
        <v>33.920000000000002</v>
      </c>
      <c r="I89" s="220"/>
      <c r="J89" s="221">
        <f>ROUND(I89*H89,2)</f>
        <v>0</v>
      </c>
      <c r="K89" s="217" t="s">
        <v>186</v>
      </c>
      <c r="L89" s="46"/>
      <c r="M89" s="222" t="s">
        <v>19</v>
      </c>
      <c r="N89" s="223" t="s">
        <v>43</v>
      </c>
      <c r="O89" s="86"/>
      <c r="P89" s="224">
        <f>O89*H89</f>
        <v>0</v>
      </c>
      <c r="Q89" s="224">
        <v>0</v>
      </c>
      <c r="R89" s="224">
        <f>Q89*H89</f>
        <v>0</v>
      </c>
      <c r="S89" s="224">
        <v>0.26000000000000001</v>
      </c>
      <c r="T89" s="225">
        <f>S89*H89</f>
        <v>8.8192000000000004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6" t="s">
        <v>187</v>
      </c>
      <c r="AT89" s="226" t="s">
        <v>182</v>
      </c>
      <c r="AU89" s="226" t="s">
        <v>82</v>
      </c>
      <c r="AY89" s="19" t="s">
        <v>180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19" t="s">
        <v>80</v>
      </c>
      <c r="BK89" s="227">
        <f>ROUND(I89*H89,2)</f>
        <v>0</v>
      </c>
      <c r="BL89" s="19" t="s">
        <v>187</v>
      </c>
      <c r="BM89" s="226" t="s">
        <v>9179</v>
      </c>
    </row>
    <row r="90" s="2" customFormat="1">
      <c r="A90" s="40"/>
      <c r="B90" s="41"/>
      <c r="C90" s="42"/>
      <c r="D90" s="228" t="s">
        <v>189</v>
      </c>
      <c r="E90" s="42"/>
      <c r="F90" s="229" t="s">
        <v>221</v>
      </c>
      <c r="G90" s="42"/>
      <c r="H90" s="42"/>
      <c r="I90" s="230"/>
      <c r="J90" s="42"/>
      <c r="K90" s="42"/>
      <c r="L90" s="46"/>
      <c r="M90" s="231"/>
      <c r="N90" s="232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189</v>
      </c>
      <c r="AU90" s="19" t="s">
        <v>82</v>
      </c>
    </row>
    <row r="91" s="2" customFormat="1">
      <c r="A91" s="40"/>
      <c r="B91" s="41"/>
      <c r="C91" s="42"/>
      <c r="D91" s="233" t="s">
        <v>191</v>
      </c>
      <c r="E91" s="42"/>
      <c r="F91" s="234" t="s">
        <v>222</v>
      </c>
      <c r="G91" s="42"/>
      <c r="H91" s="42"/>
      <c r="I91" s="230"/>
      <c r="J91" s="42"/>
      <c r="K91" s="42"/>
      <c r="L91" s="46"/>
      <c r="M91" s="231"/>
      <c r="N91" s="232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191</v>
      </c>
      <c r="AU91" s="19" t="s">
        <v>82</v>
      </c>
    </row>
    <row r="92" s="14" customFormat="1">
      <c r="A92" s="14"/>
      <c r="B92" s="246"/>
      <c r="C92" s="247"/>
      <c r="D92" s="228" t="s">
        <v>193</v>
      </c>
      <c r="E92" s="248" t="s">
        <v>19</v>
      </c>
      <c r="F92" s="249" t="s">
        <v>9180</v>
      </c>
      <c r="G92" s="247"/>
      <c r="H92" s="248" t="s">
        <v>19</v>
      </c>
      <c r="I92" s="250"/>
      <c r="J92" s="247"/>
      <c r="K92" s="247"/>
      <c r="L92" s="251"/>
      <c r="M92" s="252"/>
      <c r="N92" s="253"/>
      <c r="O92" s="253"/>
      <c r="P92" s="253"/>
      <c r="Q92" s="253"/>
      <c r="R92" s="253"/>
      <c r="S92" s="253"/>
      <c r="T92" s="25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55" t="s">
        <v>193</v>
      </c>
      <c r="AU92" s="255" t="s">
        <v>82</v>
      </c>
      <c r="AV92" s="14" t="s">
        <v>80</v>
      </c>
      <c r="AW92" s="14" t="s">
        <v>33</v>
      </c>
      <c r="AX92" s="14" t="s">
        <v>72</v>
      </c>
      <c r="AY92" s="255" t="s">
        <v>180</v>
      </c>
    </row>
    <row r="93" s="14" customFormat="1">
      <c r="A93" s="14"/>
      <c r="B93" s="246"/>
      <c r="C93" s="247"/>
      <c r="D93" s="228" t="s">
        <v>193</v>
      </c>
      <c r="E93" s="248" t="s">
        <v>19</v>
      </c>
      <c r="F93" s="249" t="s">
        <v>9181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193</v>
      </c>
      <c r="AU93" s="255" t="s">
        <v>82</v>
      </c>
      <c r="AV93" s="14" t="s">
        <v>80</v>
      </c>
      <c r="AW93" s="14" t="s">
        <v>33</v>
      </c>
      <c r="AX93" s="14" t="s">
        <v>72</v>
      </c>
      <c r="AY93" s="255" t="s">
        <v>180</v>
      </c>
    </row>
    <row r="94" s="13" customFormat="1">
      <c r="A94" s="13"/>
      <c r="B94" s="235"/>
      <c r="C94" s="236"/>
      <c r="D94" s="228" t="s">
        <v>193</v>
      </c>
      <c r="E94" s="237" t="s">
        <v>19</v>
      </c>
      <c r="F94" s="238" t="s">
        <v>9182</v>
      </c>
      <c r="G94" s="236"/>
      <c r="H94" s="239">
        <v>8</v>
      </c>
      <c r="I94" s="240"/>
      <c r="J94" s="236"/>
      <c r="K94" s="236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193</v>
      </c>
      <c r="AU94" s="245" t="s">
        <v>82</v>
      </c>
      <c r="AV94" s="13" t="s">
        <v>82</v>
      </c>
      <c r="AW94" s="13" t="s">
        <v>33</v>
      </c>
      <c r="AX94" s="13" t="s">
        <v>72</v>
      </c>
      <c r="AY94" s="245" t="s">
        <v>180</v>
      </c>
    </row>
    <row r="95" s="14" customFormat="1">
      <c r="A95" s="14"/>
      <c r="B95" s="246"/>
      <c r="C95" s="247"/>
      <c r="D95" s="228" t="s">
        <v>193</v>
      </c>
      <c r="E95" s="248" t="s">
        <v>19</v>
      </c>
      <c r="F95" s="249" t="s">
        <v>9183</v>
      </c>
      <c r="G95" s="247"/>
      <c r="H95" s="248" t="s">
        <v>19</v>
      </c>
      <c r="I95" s="250"/>
      <c r="J95" s="247"/>
      <c r="K95" s="247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193</v>
      </c>
      <c r="AU95" s="255" t="s">
        <v>82</v>
      </c>
      <c r="AV95" s="14" t="s">
        <v>80</v>
      </c>
      <c r="AW95" s="14" t="s">
        <v>33</v>
      </c>
      <c r="AX95" s="14" t="s">
        <v>72</v>
      </c>
      <c r="AY95" s="255" t="s">
        <v>180</v>
      </c>
    </row>
    <row r="96" s="13" customFormat="1">
      <c r="A96" s="13"/>
      <c r="B96" s="235"/>
      <c r="C96" s="236"/>
      <c r="D96" s="228" t="s">
        <v>193</v>
      </c>
      <c r="E96" s="237" t="s">
        <v>19</v>
      </c>
      <c r="F96" s="238" t="s">
        <v>9184</v>
      </c>
      <c r="G96" s="236"/>
      <c r="H96" s="239">
        <v>5.8399999999999999</v>
      </c>
      <c r="I96" s="240"/>
      <c r="J96" s="236"/>
      <c r="K96" s="236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193</v>
      </c>
      <c r="AU96" s="245" t="s">
        <v>82</v>
      </c>
      <c r="AV96" s="13" t="s">
        <v>82</v>
      </c>
      <c r="AW96" s="13" t="s">
        <v>33</v>
      </c>
      <c r="AX96" s="13" t="s">
        <v>72</v>
      </c>
      <c r="AY96" s="245" t="s">
        <v>180</v>
      </c>
    </row>
    <row r="97" s="13" customFormat="1">
      <c r="A97" s="13"/>
      <c r="B97" s="235"/>
      <c r="C97" s="236"/>
      <c r="D97" s="228" t="s">
        <v>193</v>
      </c>
      <c r="E97" s="237" t="s">
        <v>19</v>
      </c>
      <c r="F97" s="238" t="s">
        <v>9185</v>
      </c>
      <c r="G97" s="236"/>
      <c r="H97" s="239">
        <v>7.4400000000000004</v>
      </c>
      <c r="I97" s="240"/>
      <c r="J97" s="236"/>
      <c r="K97" s="236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193</v>
      </c>
      <c r="AU97" s="245" t="s">
        <v>82</v>
      </c>
      <c r="AV97" s="13" t="s">
        <v>82</v>
      </c>
      <c r="AW97" s="13" t="s">
        <v>33</v>
      </c>
      <c r="AX97" s="13" t="s">
        <v>72</v>
      </c>
      <c r="AY97" s="245" t="s">
        <v>180</v>
      </c>
    </row>
    <row r="98" s="14" customFormat="1">
      <c r="A98" s="14"/>
      <c r="B98" s="246"/>
      <c r="C98" s="247"/>
      <c r="D98" s="228" t="s">
        <v>193</v>
      </c>
      <c r="E98" s="248" t="s">
        <v>19</v>
      </c>
      <c r="F98" s="249" t="s">
        <v>9186</v>
      </c>
      <c r="G98" s="247"/>
      <c r="H98" s="248" t="s">
        <v>19</v>
      </c>
      <c r="I98" s="250"/>
      <c r="J98" s="247"/>
      <c r="K98" s="247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193</v>
      </c>
      <c r="AU98" s="255" t="s">
        <v>82</v>
      </c>
      <c r="AV98" s="14" t="s">
        <v>80</v>
      </c>
      <c r="AW98" s="14" t="s">
        <v>33</v>
      </c>
      <c r="AX98" s="14" t="s">
        <v>72</v>
      </c>
      <c r="AY98" s="255" t="s">
        <v>180</v>
      </c>
    </row>
    <row r="99" s="13" customFormat="1">
      <c r="A99" s="13"/>
      <c r="B99" s="235"/>
      <c r="C99" s="236"/>
      <c r="D99" s="228" t="s">
        <v>193</v>
      </c>
      <c r="E99" s="237" t="s">
        <v>19</v>
      </c>
      <c r="F99" s="238" t="s">
        <v>9187</v>
      </c>
      <c r="G99" s="236"/>
      <c r="H99" s="239">
        <v>5.5199999999999996</v>
      </c>
      <c r="I99" s="240"/>
      <c r="J99" s="236"/>
      <c r="K99" s="236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193</v>
      </c>
      <c r="AU99" s="245" t="s">
        <v>82</v>
      </c>
      <c r="AV99" s="13" t="s">
        <v>82</v>
      </c>
      <c r="AW99" s="13" t="s">
        <v>33</v>
      </c>
      <c r="AX99" s="13" t="s">
        <v>72</v>
      </c>
      <c r="AY99" s="245" t="s">
        <v>180</v>
      </c>
    </row>
    <row r="100" s="13" customFormat="1">
      <c r="A100" s="13"/>
      <c r="B100" s="235"/>
      <c r="C100" s="236"/>
      <c r="D100" s="228" t="s">
        <v>193</v>
      </c>
      <c r="E100" s="237" t="s">
        <v>19</v>
      </c>
      <c r="F100" s="238" t="s">
        <v>9188</v>
      </c>
      <c r="G100" s="236"/>
      <c r="H100" s="239">
        <v>7.1200000000000001</v>
      </c>
      <c r="I100" s="240"/>
      <c r="J100" s="236"/>
      <c r="K100" s="236"/>
      <c r="L100" s="241"/>
      <c r="M100" s="242"/>
      <c r="N100" s="243"/>
      <c r="O100" s="243"/>
      <c r="P100" s="243"/>
      <c r="Q100" s="243"/>
      <c r="R100" s="243"/>
      <c r="S100" s="243"/>
      <c r="T100" s="24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5" t="s">
        <v>193</v>
      </c>
      <c r="AU100" s="245" t="s">
        <v>82</v>
      </c>
      <c r="AV100" s="13" t="s">
        <v>82</v>
      </c>
      <c r="AW100" s="13" t="s">
        <v>33</v>
      </c>
      <c r="AX100" s="13" t="s">
        <v>72</v>
      </c>
      <c r="AY100" s="245" t="s">
        <v>180</v>
      </c>
    </row>
    <row r="101" s="15" customFormat="1">
      <c r="A101" s="15"/>
      <c r="B101" s="256"/>
      <c r="C101" s="257"/>
      <c r="D101" s="228" t="s">
        <v>193</v>
      </c>
      <c r="E101" s="258" t="s">
        <v>19</v>
      </c>
      <c r="F101" s="259" t="s">
        <v>353</v>
      </c>
      <c r="G101" s="257"/>
      <c r="H101" s="260">
        <v>33.920000000000002</v>
      </c>
      <c r="I101" s="261"/>
      <c r="J101" s="257"/>
      <c r="K101" s="257"/>
      <c r="L101" s="262"/>
      <c r="M101" s="263"/>
      <c r="N101" s="264"/>
      <c r="O101" s="264"/>
      <c r="P101" s="264"/>
      <c r="Q101" s="264"/>
      <c r="R101" s="264"/>
      <c r="S101" s="264"/>
      <c r="T101" s="26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6" t="s">
        <v>193</v>
      </c>
      <c r="AU101" s="266" t="s">
        <v>82</v>
      </c>
      <c r="AV101" s="15" t="s">
        <v>187</v>
      </c>
      <c r="AW101" s="15" t="s">
        <v>33</v>
      </c>
      <c r="AX101" s="15" t="s">
        <v>80</v>
      </c>
      <c r="AY101" s="266" t="s">
        <v>180</v>
      </c>
    </row>
    <row r="102" s="2" customFormat="1" ht="16.5" customHeight="1">
      <c r="A102" s="40"/>
      <c r="B102" s="41"/>
      <c r="C102" s="215" t="s">
        <v>82</v>
      </c>
      <c r="D102" s="215" t="s">
        <v>182</v>
      </c>
      <c r="E102" s="216" t="s">
        <v>9189</v>
      </c>
      <c r="F102" s="217" t="s">
        <v>9190</v>
      </c>
      <c r="G102" s="218" t="s">
        <v>185</v>
      </c>
      <c r="H102" s="219">
        <v>210.69999999999999</v>
      </c>
      <c r="I102" s="220"/>
      <c r="J102" s="221">
        <f>ROUND(I102*H102,2)</f>
        <v>0</v>
      </c>
      <c r="K102" s="217" t="s">
        <v>186</v>
      </c>
      <c r="L102" s="46"/>
      <c r="M102" s="222" t="s">
        <v>19</v>
      </c>
      <c r="N102" s="223" t="s">
        <v>43</v>
      </c>
      <c r="O102" s="86"/>
      <c r="P102" s="224">
        <f>O102*H102</f>
        <v>0</v>
      </c>
      <c r="Q102" s="224">
        <v>0</v>
      </c>
      <c r="R102" s="224">
        <f>Q102*H102</f>
        <v>0</v>
      </c>
      <c r="S102" s="224">
        <v>0.26000000000000001</v>
      </c>
      <c r="T102" s="225">
        <f>S102*H102</f>
        <v>54.781999999999996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6" t="s">
        <v>187</v>
      </c>
      <c r="AT102" s="226" t="s">
        <v>182</v>
      </c>
      <c r="AU102" s="226" t="s">
        <v>82</v>
      </c>
      <c r="AY102" s="19" t="s">
        <v>180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19" t="s">
        <v>80</v>
      </c>
      <c r="BK102" s="227">
        <f>ROUND(I102*H102,2)</f>
        <v>0</v>
      </c>
      <c r="BL102" s="19" t="s">
        <v>187</v>
      </c>
      <c r="BM102" s="226" t="s">
        <v>9191</v>
      </c>
    </row>
    <row r="103" s="2" customFormat="1">
      <c r="A103" s="40"/>
      <c r="B103" s="41"/>
      <c r="C103" s="42"/>
      <c r="D103" s="228" t="s">
        <v>189</v>
      </c>
      <c r="E103" s="42"/>
      <c r="F103" s="229" t="s">
        <v>9192</v>
      </c>
      <c r="G103" s="42"/>
      <c r="H103" s="42"/>
      <c r="I103" s="230"/>
      <c r="J103" s="42"/>
      <c r="K103" s="42"/>
      <c r="L103" s="46"/>
      <c r="M103" s="231"/>
      <c r="N103" s="232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189</v>
      </c>
      <c r="AU103" s="19" t="s">
        <v>82</v>
      </c>
    </row>
    <row r="104" s="2" customFormat="1">
      <c r="A104" s="40"/>
      <c r="B104" s="41"/>
      <c r="C104" s="42"/>
      <c r="D104" s="233" t="s">
        <v>191</v>
      </c>
      <c r="E104" s="42"/>
      <c r="F104" s="234" t="s">
        <v>9193</v>
      </c>
      <c r="G104" s="42"/>
      <c r="H104" s="42"/>
      <c r="I104" s="230"/>
      <c r="J104" s="42"/>
      <c r="K104" s="42"/>
      <c r="L104" s="46"/>
      <c r="M104" s="231"/>
      <c r="N104" s="232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191</v>
      </c>
      <c r="AU104" s="19" t="s">
        <v>82</v>
      </c>
    </row>
    <row r="105" s="14" customFormat="1">
      <c r="A105" s="14"/>
      <c r="B105" s="246"/>
      <c r="C105" s="247"/>
      <c r="D105" s="228" t="s">
        <v>193</v>
      </c>
      <c r="E105" s="248" t="s">
        <v>19</v>
      </c>
      <c r="F105" s="249" t="s">
        <v>9194</v>
      </c>
      <c r="G105" s="247"/>
      <c r="H105" s="248" t="s">
        <v>19</v>
      </c>
      <c r="I105" s="250"/>
      <c r="J105" s="247"/>
      <c r="K105" s="247"/>
      <c r="L105" s="251"/>
      <c r="M105" s="252"/>
      <c r="N105" s="253"/>
      <c r="O105" s="253"/>
      <c r="P105" s="253"/>
      <c r="Q105" s="253"/>
      <c r="R105" s="253"/>
      <c r="S105" s="253"/>
      <c r="T105" s="25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5" t="s">
        <v>193</v>
      </c>
      <c r="AU105" s="255" t="s">
        <v>82</v>
      </c>
      <c r="AV105" s="14" t="s">
        <v>80</v>
      </c>
      <c r="AW105" s="14" t="s">
        <v>33</v>
      </c>
      <c r="AX105" s="14" t="s">
        <v>72</v>
      </c>
      <c r="AY105" s="255" t="s">
        <v>180</v>
      </c>
    </row>
    <row r="106" s="13" customFormat="1">
      <c r="A106" s="13"/>
      <c r="B106" s="235"/>
      <c r="C106" s="236"/>
      <c r="D106" s="228" t="s">
        <v>193</v>
      </c>
      <c r="E106" s="237" t="s">
        <v>19</v>
      </c>
      <c r="F106" s="238" t="s">
        <v>9195</v>
      </c>
      <c r="G106" s="236"/>
      <c r="H106" s="239">
        <v>210.69999999999999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193</v>
      </c>
      <c r="AU106" s="245" t="s">
        <v>82</v>
      </c>
      <c r="AV106" s="13" t="s">
        <v>82</v>
      </c>
      <c r="AW106" s="13" t="s">
        <v>33</v>
      </c>
      <c r="AX106" s="13" t="s">
        <v>80</v>
      </c>
      <c r="AY106" s="245" t="s">
        <v>180</v>
      </c>
    </row>
    <row r="107" s="2" customFormat="1" ht="21.75" customHeight="1">
      <c r="A107" s="40"/>
      <c r="B107" s="41"/>
      <c r="C107" s="215" t="s">
        <v>100</v>
      </c>
      <c r="D107" s="215" t="s">
        <v>182</v>
      </c>
      <c r="E107" s="216" t="s">
        <v>9196</v>
      </c>
      <c r="F107" s="217" t="s">
        <v>9197</v>
      </c>
      <c r="G107" s="218" t="s">
        <v>185</v>
      </c>
      <c r="H107" s="219">
        <v>248.69999999999999</v>
      </c>
      <c r="I107" s="220"/>
      <c r="J107" s="221">
        <f>ROUND(I107*H107,2)</f>
        <v>0</v>
      </c>
      <c r="K107" s="217" t="s">
        <v>186</v>
      </c>
      <c r="L107" s="46"/>
      <c r="M107" s="222" t="s">
        <v>19</v>
      </c>
      <c r="N107" s="223" t="s">
        <v>43</v>
      </c>
      <c r="O107" s="86"/>
      <c r="P107" s="224">
        <f>O107*H107</f>
        <v>0</v>
      </c>
      <c r="Q107" s="224">
        <v>0</v>
      </c>
      <c r="R107" s="224">
        <f>Q107*H107</f>
        <v>0</v>
      </c>
      <c r="S107" s="224">
        <v>0.28999999999999998</v>
      </c>
      <c r="T107" s="225">
        <f>S107*H107</f>
        <v>72.12299999999999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6" t="s">
        <v>187</v>
      </c>
      <c r="AT107" s="226" t="s">
        <v>182</v>
      </c>
      <c r="AU107" s="226" t="s">
        <v>82</v>
      </c>
      <c r="AY107" s="19" t="s">
        <v>180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19" t="s">
        <v>80</v>
      </c>
      <c r="BK107" s="227">
        <f>ROUND(I107*H107,2)</f>
        <v>0</v>
      </c>
      <c r="BL107" s="19" t="s">
        <v>187</v>
      </c>
      <c r="BM107" s="226" t="s">
        <v>9198</v>
      </c>
    </row>
    <row r="108" s="2" customFormat="1">
      <c r="A108" s="40"/>
      <c r="B108" s="41"/>
      <c r="C108" s="42"/>
      <c r="D108" s="228" t="s">
        <v>189</v>
      </c>
      <c r="E108" s="42"/>
      <c r="F108" s="229" t="s">
        <v>9199</v>
      </c>
      <c r="G108" s="42"/>
      <c r="H108" s="42"/>
      <c r="I108" s="230"/>
      <c r="J108" s="42"/>
      <c r="K108" s="42"/>
      <c r="L108" s="46"/>
      <c r="M108" s="231"/>
      <c r="N108" s="232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189</v>
      </c>
      <c r="AU108" s="19" t="s">
        <v>82</v>
      </c>
    </row>
    <row r="109" s="2" customFormat="1">
      <c r="A109" s="40"/>
      <c r="B109" s="41"/>
      <c r="C109" s="42"/>
      <c r="D109" s="233" t="s">
        <v>191</v>
      </c>
      <c r="E109" s="42"/>
      <c r="F109" s="234" t="s">
        <v>9200</v>
      </c>
      <c r="G109" s="42"/>
      <c r="H109" s="42"/>
      <c r="I109" s="230"/>
      <c r="J109" s="42"/>
      <c r="K109" s="42"/>
      <c r="L109" s="46"/>
      <c r="M109" s="231"/>
      <c r="N109" s="232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191</v>
      </c>
      <c r="AU109" s="19" t="s">
        <v>82</v>
      </c>
    </row>
    <row r="110" s="14" customFormat="1">
      <c r="A110" s="14"/>
      <c r="B110" s="246"/>
      <c r="C110" s="247"/>
      <c r="D110" s="228" t="s">
        <v>193</v>
      </c>
      <c r="E110" s="248" t="s">
        <v>19</v>
      </c>
      <c r="F110" s="249" t="s">
        <v>9201</v>
      </c>
      <c r="G110" s="247"/>
      <c r="H110" s="248" t="s">
        <v>19</v>
      </c>
      <c r="I110" s="250"/>
      <c r="J110" s="247"/>
      <c r="K110" s="247"/>
      <c r="L110" s="251"/>
      <c r="M110" s="252"/>
      <c r="N110" s="253"/>
      <c r="O110" s="253"/>
      <c r="P110" s="253"/>
      <c r="Q110" s="253"/>
      <c r="R110" s="253"/>
      <c r="S110" s="253"/>
      <c r="T110" s="25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5" t="s">
        <v>193</v>
      </c>
      <c r="AU110" s="255" t="s">
        <v>82</v>
      </c>
      <c r="AV110" s="14" t="s">
        <v>80</v>
      </c>
      <c r="AW110" s="14" t="s">
        <v>33</v>
      </c>
      <c r="AX110" s="14" t="s">
        <v>72</v>
      </c>
      <c r="AY110" s="255" t="s">
        <v>180</v>
      </c>
    </row>
    <row r="111" s="13" customFormat="1">
      <c r="A111" s="13"/>
      <c r="B111" s="235"/>
      <c r="C111" s="236"/>
      <c r="D111" s="228" t="s">
        <v>193</v>
      </c>
      <c r="E111" s="237" t="s">
        <v>19</v>
      </c>
      <c r="F111" s="238" t="s">
        <v>9202</v>
      </c>
      <c r="G111" s="236"/>
      <c r="H111" s="239">
        <v>218.69999999999999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193</v>
      </c>
      <c r="AU111" s="245" t="s">
        <v>82</v>
      </c>
      <c r="AV111" s="13" t="s">
        <v>82</v>
      </c>
      <c r="AW111" s="13" t="s">
        <v>33</v>
      </c>
      <c r="AX111" s="13" t="s">
        <v>72</v>
      </c>
      <c r="AY111" s="245" t="s">
        <v>180</v>
      </c>
    </row>
    <row r="112" s="14" customFormat="1">
      <c r="A112" s="14"/>
      <c r="B112" s="246"/>
      <c r="C112" s="247"/>
      <c r="D112" s="228" t="s">
        <v>193</v>
      </c>
      <c r="E112" s="248" t="s">
        <v>19</v>
      </c>
      <c r="F112" s="249" t="s">
        <v>9203</v>
      </c>
      <c r="G112" s="247"/>
      <c r="H112" s="248" t="s">
        <v>19</v>
      </c>
      <c r="I112" s="250"/>
      <c r="J112" s="247"/>
      <c r="K112" s="247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193</v>
      </c>
      <c r="AU112" s="255" t="s">
        <v>82</v>
      </c>
      <c r="AV112" s="14" t="s">
        <v>80</v>
      </c>
      <c r="AW112" s="14" t="s">
        <v>33</v>
      </c>
      <c r="AX112" s="14" t="s">
        <v>72</v>
      </c>
      <c r="AY112" s="255" t="s">
        <v>180</v>
      </c>
    </row>
    <row r="113" s="13" customFormat="1">
      <c r="A113" s="13"/>
      <c r="B113" s="235"/>
      <c r="C113" s="236"/>
      <c r="D113" s="228" t="s">
        <v>193</v>
      </c>
      <c r="E113" s="237" t="s">
        <v>19</v>
      </c>
      <c r="F113" s="238" t="s">
        <v>9204</v>
      </c>
      <c r="G113" s="236"/>
      <c r="H113" s="239">
        <v>30</v>
      </c>
      <c r="I113" s="240"/>
      <c r="J113" s="236"/>
      <c r="K113" s="236"/>
      <c r="L113" s="241"/>
      <c r="M113" s="242"/>
      <c r="N113" s="243"/>
      <c r="O113" s="243"/>
      <c r="P113" s="243"/>
      <c r="Q113" s="243"/>
      <c r="R113" s="243"/>
      <c r="S113" s="243"/>
      <c r="T113" s="24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5" t="s">
        <v>193</v>
      </c>
      <c r="AU113" s="245" t="s">
        <v>82</v>
      </c>
      <c r="AV113" s="13" t="s">
        <v>82</v>
      </c>
      <c r="AW113" s="13" t="s">
        <v>33</v>
      </c>
      <c r="AX113" s="13" t="s">
        <v>72</v>
      </c>
      <c r="AY113" s="245" t="s">
        <v>180</v>
      </c>
    </row>
    <row r="114" s="15" customFormat="1">
      <c r="A114" s="15"/>
      <c r="B114" s="256"/>
      <c r="C114" s="257"/>
      <c r="D114" s="228" t="s">
        <v>193</v>
      </c>
      <c r="E114" s="258" t="s">
        <v>19</v>
      </c>
      <c r="F114" s="259" t="s">
        <v>353</v>
      </c>
      <c r="G114" s="257"/>
      <c r="H114" s="260">
        <v>248.69999999999999</v>
      </c>
      <c r="I114" s="261"/>
      <c r="J114" s="257"/>
      <c r="K114" s="257"/>
      <c r="L114" s="262"/>
      <c r="M114" s="263"/>
      <c r="N114" s="264"/>
      <c r="O114" s="264"/>
      <c r="P114" s="264"/>
      <c r="Q114" s="264"/>
      <c r="R114" s="264"/>
      <c r="S114" s="264"/>
      <c r="T114" s="26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6" t="s">
        <v>193</v>
      </c>
      <c r="AU114" s="266" t="s">
        <v>82</v>
      </c>
      <c r="AV114" s="15" t="s">
        <v>187</v>
      </c>
      <c r="AW114" s="15" t="s">
        <v>33</v>
      </c>
      <c r="AX114" s="15" t="s">
        <v>80</v>
      </c>
      <c r="AY114" s="266" t="s">
        <v>180</v>
      </c>
    </row>
    <row r="115" s="2" customFormat="1" ht="21.75" customHeight="1">
      <c r="A115" s="40"/>
      <c r="B115" s="41"/>
      <c r="C115" s="215" t="s">
        <v>187</v>
      </c>
      <c r="D115" s="215" t="s">
        <v>182</v>
      </c>
      <c r="E115" s="216" t="s">
        <v>9205</v>
      </c>
      <c r="F115" s="217" t="s">
        <v>9206</v>
      </c>
      <c r="G115" s="218" t="s">
        <v>185</v>
      </c>
      <c r="H115" s="219">
        <v>62.600000000000001</v>
      </c>
      <c r="I115" s="220"/>
      <c r="J115" s="221">
        <f>ROUND(I115*H115,2)</f>
        <v>0</v>
      </c>
      <c r="K115" s="217" t="s">
        <v>186</v>
      </c>
      <c r="L115" s="46"/>
      <c r="M115" s="222" t="s">
        <v>19</v>
      </c>
      <c r="N115" s="223" t="s">
        <v>43</v>
      </c>
      <c r="O115" s="86"/>
      <c r="P115" s="224">
        <f>O115*H115</f>
        <v>0</v>
      </c>
      <c r="Q115" s="224">
        <v>0</v>
      </c>
      <c r="R115" s="224">
        <f>Q115*H115</f>
        <v>0</v>
      </c>
      <c r="S115" s="224">
        <v>0.44</v>
      </c>
      <c r="T115" s="225">
        <f>S115*H115</f>
        <v>27.544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6" t="s">
        <v>187</v>
      </c>
      <c r="AT115" s="226" t="s">
        <v>182</v>
      </c>
      <c r="AU115" s="226" t="s">
        <v>82</v>
      </c>
      <c r="AY115" s="19" t="s">
        <v>180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19" t="s">
        <v>80</v>
      </c>
      <c r="BK115" s="227">
        <f>ROUND(I115*H115,2)</f>
        <v>0</v>
      </c>
      <c r="BL115" s="19" t="s">
        <v>187</v>
      </c>
      <c r="BM115" s="226" t="s">
        <v>9207</v>
      </c>
    </row>
    <row r="116" s="2" customFormat="1">
      <c r="A116" s="40"/>
      <c r="B116" s="41"/>
      <c r="C116" s="42"/>
      <c r="D116" s="228" t="s">
        <v>189</v>
      </c>
      <c r="E116" s="42"/>
      <c r="F116" s="229" t="s">
        <v>9208</v>
      </c>
      <c r="G116" s="42"/>
      <c r="H116" s="42"/>
      <c r="I116" s="230"/>
      <c r="J116" s="42"/>
      <c r="K116" s="42"/>
      <c r="L116" s="46"/>
      <c r="M116" s="231"/>
      <c r="N116" s="232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189</v>
      </c>
      <c r="AU116" s="19" t="s">
        <v>82</v>
      </c>
    </row>
    <row r="117" s="2" customFormat="1">
      <c r="A117" s="40"/>
      <c r="B117" s="41"/>
      <c r="C117" s="42"/>
      <c r="D117" s="233" t="s">
        <v>191</v>
      </c>
      <c r="E117" s="42"/>
      <c r="F117" s="234" t="s">
        <v>9209</v>
      </c>
      <c r="G117" s="42"/>
      <c r="H117" s="42"/>
      <c r="I117" s="230"/>
      <c r="J117" s="42"/>
      <c r="K117" s="42"/>
      <c r="L117" s="46"/>
      <c r="M117" s="231"/>
      <c r="N117" s="232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191</v>
      </c>
      <c r="AU117" s="19" t="s">
        <v>82</v>
      </c>
    </row>
    <row r="118" s="14" customFormat="1">
      <c r="A118" s="14"/>
      <c r="B118" s="246"/>
      <c r="C118" s="247"/>
      <c r="D118" s="228" t="s">
        <v>193</v>
      </c>
      <c r="E118" s="248" t="s">
        <v>19</v>
      </c>
      <c r="F118" s="249" t="s">
        <v>9210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193</v>
      </c>
      <c r="AU118" s="255" t="s">
        <v>82</v>
      </c>
      <c r="AV118" s="14" t="s">
        <v>80</v>
      </c>
      <c r="AW118" s="14" t="s">
        <v>33</v>
      </c>
      <c r="AX118" s="14" t="s">
        <v>72</v>
      </c>
      <c r="AY118" s="255" t="s">
        <v>180</v>
      </c>
    </row>
    <row r="119" s="13" customFormat="1">
      <c r="A119" s="13"/>
      <c r="B119" s="235"/>
      <c r="C119" s="236"/>
      <c r="D119" s="228" t="s">
        <v>193</v>
      </c>
      <c r="E119" s="237" t="s">
        <v>19</v>
      </c>
      <c r="F119" s="238" t="s">
        <v>9211</v>
      </c>
      <c r="G119" s="236"/>
      <c r="H119" s="239">
        <v>62.600000000000001</v>
      </c>
      <c r="I119" s="240"/>
      <c r="J119" s="236"/>
      <c r="K119" s="236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193</v>
      </c>
      <c r="AU119" s="245" t="s">
        <v>82</v>
      </c>
      <c r="AV119" s="13" t="s">
        <v>82</v>
      </c>
      <c r="AW119" s="13" t="s">
        <v>33</v>
      </c>
      <c r="AX119" s="13" t="s">
        <v>80</v>
      </c>
      <c r="AY119" s="245" t="s">
        <v>180</v>
      </c>
    </row>
    <row r="120" s="2" customFormat="1" ht="16.5" customHeight="1">
      <c r="A120" s="40"/>
      <c r="B120" s="41"/>
      <c r="C120" s="215" t="s">
        <v>211</v>
      </c>
      <c r="D120" s="215" t="s">
        <v>182</v>
      </c>
      <c r="E120" s="216" t="s">
        <v>9212</v>
      </c>
      <c r="F120" s="217" t="s">
        <v>9213</v>
      </c>
      <c r="G120" s="218" t="s">
        <v>185</v>
      </c>
      <c r="H120" s="219">
        <v>62.600000000000001</v>
      </c>
      <c r="I120" s="220"/>
      <c r="J120" s="221">
        <f>ROUND(I120*H120,2)</f>
        <v>0</v>
      </c>
      <c r="K120" s="217" t="s">
        <v>186</v>
      </c>
      <c r="L120" s="46"/>
      <c r="M120" s="222" t="s">
        <v>19</v>
      </c>
      <c r="N120" s="223" t="s">
        <v>43</v>
      </c>
      <c r="O120" s="86"/>
      <c r="P120" s="224">
        <f>O120*H120</f>
        <v>0</v>
      </c>
      <c r="Q120" s="224">
        <v>0</v>
      </c>
      <c r="R120" s="224">
        <f>Q120*H120</f>
        <v>0</v>
      </c>
      <c r="S120" s="224">
        <v>0.316</v>
      </c>
      <c r="T120" s="225">
        <f>S120*H120</f>
        <v>19.781600000000001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6" t="s">
        <v>187</v>
      </c>
      <c r="AT120" s="226" t="s">
        <v>182</v>
      </c>
      <c r="AU120" s="226" t="s">
        <v>82</v>
      </c>
      <c r="AY120" s="19" t="s">
        <v>180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9" t="s">
        <v>80</v>
      </c>
      <c r="BK120" s="227">
        <f>ROUND(I120*H120,2)</f>
        <v>0</v>
      </c>
      <c r="BL120" s="19" t="s">
        <v>187</v>
      </c>
      <c r="BM120" s="226" t="s">
        <v>9214</v>
      </c>
    </row>
    <row r="121" s="2" customFormat="1">
      <c r="A121" s="40"/>
      <c r="B121" s="41"/>
      <c r="C121" s="42"/>
      <c r="D121" s="228" t="s">
        <v>189</v>
      </c>
      <c r="E121" s="42"/>
      <c r="F121" s="229" t="s">
        <v>9215</v>
      </c>
      <c r="G121" s="42"/>
      <c r="H121" s="42"/>
      <c r="I121" s="230"/>
      <c r="J121" s="42"/>
      <c r="K121" s="42"/>
      <c r="L121" s="46"/>
      <c r="M121" s="231"/>
      <c r="N121" s="232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189</v>
      </c>
      <c r="AU121" s="19" t="s">
        <v>82</v>
      </c>
    </row>
    <row r="122" s="2" customFormat="1">
      <c r="A122" s="40"/>
      <c r="B122" s="41"/>
      <c r="C122" s="42"/>
      <c r="D122" s="233" t="s">
        <v>191</v>
      </c>
      <c r="E122" s="42"/>
      <c r="F122" s="234" t="s">
        <v>9216</v>
      </c>
      <c r="G122" s="42"/>
      <c r="H122" s="42"/>
      <c r="I122" s="230"/>
      <c r="J122" s="42"/>
      <c r="K122" s="42"/>
      <c r="L122" s="46"/>
      <c r="M122" s="231"/>
      <c r="N122" s="232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191</v>
      </c>
      <c r="AU122" s="19" t="s">
        <v>82</v>
      </c>
    </row>
    <row r="123" s="14" customFormat="1">
      <c r="A123" s="14"/>
      <c r="B123" s="246"/>
      <c r="C123" s="247"/>
      <c r="D123" s="228" t="s">
        <v>193</v>
      </c>
      <c r="E123" s="248" t="s">
        <v>19</v>
      </c>
      <c r="F123" s="249" t="s">
        <v>9210</v>
      </c>
      <c r="G123" s="247"/>
      <c r="H123" s="248" t="s">
        <v>19</v>
      </c>
      <c r="I123" s="250"/>
      <c r="J123" s="247"/>
      <c r="K123" s="247"/>
      <c r="L123" s="251"/>
      <c r="M123" s="252"/>
      <c r="N123" s="253"/>
      <c r="O123" s="253"/>
      <c r="P123" s="253"/>
      <c r="Q123" s="253"/>
      <c r="R123" s="253"/>
      <c r="S123" s="253"/>
      <c r="T123" s="25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5" t="s">
        <v>193</v>
      </c>
      <c r="AU123" s="255" t="s">
        <v>82</v>
      </c>
      <c r="AV123" s="14" t="s">
        <v>80</v>
      </c>
      <c r="AW123" s="14" t="s">
        <v>33</v>
      </c>
      <c r="AX123" s="14" t="s">
        <v>72</v>
      </c>
      <c r="AY123" s="255" t="s">
        <v>180</v>
      </c>
    </row>
    <row r="124" s="13" customFormat="1">
      <c r="A124" s="13"/>
      <c r="B124" s="235"/>
      <c r="C124" s="236"/>
      <c r="D124" s="228" t="s">
        <v>193</v>
      </c>
      <c r="E124" s="237" t="s">
        <v>19</v>
      </c>
      <c r="F124" s="238" t="s">
        <v>9211</v>
      </c>
      <c r="G124" s="236"/>
      <c r="H124" s="239">
        <v>62.600000000000001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193</v>
      </c>
      <c r="AU124" s="245" t="s">
        <v>82</v>
      </c>
      <c r="AV124" s="13" t="s">
        <v>82</v>
      </c>
      <c r="AW124" s="13" t="s">
        <v>33</v>
      </c>
      <c r="AX124" s="13" t="s">
        <v>80</v>
      </c>
      <c r="AY124" s="245" t="s">
        <v>180</v>
      </c>
    </row>
    <row r="125" s="2" customFormat="1" ht="21.75" customHeight="1">
      <c r="A125" s="40"/>
      <c r="B125" s="41"/>
      <c r="C125" s="215" t="s">
        <v>217</v>
      </c>
      <c r="D125" s="215" t="s">
        <v>182</v>
      </c>
      <c r="E125" s="216" t="s">
        <v>9217</v>
      </c>
      <c r="F125" s="217" t="s">
        <v>9218</v>
      </c>
      <c r="G125" s="218" t="s">
        <v>185</v>
      </c>
      <c r="H125" s="219">
        <v>67.5</v>
      </c>
      <c r="I125" s="220"/>
      <c r="J125" s="221">
        <f>ROUND(I125*H125,2)</f>
        <v>0</v>
      </c>
      <c r="K125" s="217" t="s">
        <v>186</v>
      </c>
      <c r="L125" s="46"/>
      <c r="M125" s="222" t="s">
        <v>19</v>
      </c>
      <c r="N125" s="223" t="s">
        <v>43</v>
      </c>
      <c r="O125" s="86"/>
      <c r="P125" s="224">
        <f>O125*H125</f>
        <v>0</v>
      </c>
      <c r="Q125" s="224">
        <v>0.00012</v>
      </c>
      <c r="R125" s="224">
        <f>Q125*H125</f>
        <v>0.0080999999999999996</v>
      </c>
      <c r="S125" s="224">
        <v>0.23000000000000001</v>
      </c>
      <c r="T125" s="225">
        <f>S125*H125</f>
        <v>15.525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6" t="s">
        <v>187</v>
      </c>
      <c r="AT125" s="226" t="s">
        <v>182</v>
      </c>
      <c r="AU125" s="226" t="s">
        <v>82</v>
      </c>
      <c r="AY125" s="19" t="s">
        <v>180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9" t="s">
        <v>80</v>
      </c>
      <c r="BK125" s="227">
        <f>ROUND(I125*H125,2)</f>
        <v>0</v>
      </c>
      <c r="BL125" s="19" t="s">
        <v>187</v>
      </c>
      <c r="BM125" s="226" t="s">
        <v>9219</v>
      </c>
    </row>
    <row r="126" s="2" customFormat="1">
      <c r="A126" s="40"/>
      <c r="B126" s="41"/>
      <c r="C126" s="42"/>
      <c r="D126" s="228" t="s">
        <v>189</v>
      </c>
      <c r="E126" s="42"/>
      <c r="F126" s="229" t="s">
        <v>9220</v>
      </c>
      <c r="G126" s="42"/>
      <c r="H126" s="42"/>
      <c r="I126" s="230"/>
      <c r="J126" s="42"/>
      <c r="K126" s="42"/>
      <c r="L126" s="46"/>
      <c r="M126" s="231"/>
      <c r="N126" s="232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189</v>
      </c>
      <c r="AU126" s="19" t="s">
        <v>82</v>
      </c>
    </row>
    <row r="127" s="2" customFormat="1">
      <c r="A127" s="40"/>
      <c r="B127" s="41"/>
      <c r="C127" s="42"/>
      <c r="D127" s="233" t="s">
        <v>191</v>
      </c>
      <c r="E127" s="42"/>
      <c r="F127" s="234" t="s">
        <v>9221</v>
      </c>
      <c r="G127" s="42"/>
      <c r="H127" s="42"/>
      <c r="I127" s="230"/>
      <c r="J127" s="42"/>
      <c r="K127" s="42"/>
      <c r="L127" s="46"/>
      <c r="M127" s="231"/>
      <c r="N127" s="232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191</v>
      </c>
      <c r="AU127" s="19" t="s">
        <v>82</v>
      </c>
    </row>
    <row r="128" s="13" customFormat="1">
      <c r="A128" s="13"/>
      <c r="B128" s="235"/>
      <c r="C128" s="236"/>
      <c r="D128" s="228" t="s">
        <v>193</v>
      </c>
      <c r="E128" s="237" t="s">
        <v>19</v>
      </c>
      <c r="F128" s="238" t="s">
        <v>9222</v>
      </c>
      <c r="G128" s="236"/>
      <c r="H128" s="239">
        <v>67.5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193</v>
      </c>
      <c r="AU128" s="245" t="s">
        <v>82</v>
      </c>
      <c r="AV128" s="13" t="s">
        <v>82</v>
      </c>
      <c r="AW128" s="13" t="s">
        <v>33</v>
      </c>
      <c r="AX128" s="13" t="s">
        <v>80</v>
      </c>
      <c r="AY128" s="245" t="s">
        <v>180</v>
      </c>
    </row>
    <row r="129" s="2" customFormat="1" ht="21.75" customHeight="1">
      <c r="A129" s="40"/>
      <c r="B129" s="41"/>
      <c r="C129" s="215" t="s">
        <v>224</v>
      </c>
      <c r="D129" s="215" t="s">
        <v>182</v>
      </c>
      <c r="E129" s="216" t="s">
        <v>9223</v>
      </c>
      <c r="F129" s="217" t="s">
        <v>9224</v>
      </c>
      <c r="G129" s="218" t="s">
        <v>185</v>
      </c>
      <c r="H129" s="219">
        <v>45</v>
      </c>
      <c r="I129" s="220"/>
      <c r="J129" s="221">
        <f>ROUND(I129*H129,2)</f>
        <v>0</v>
      </c>
      <c r="K129" s="217" t="s">
        <v>186</v>
      </c>
      <c r="L129" s="46"/>
      <c r="M129" s="222" t="s">
        <v>19</v>
      </c>
      <c r="N129" s="223" t="s">
        <v>43</v>
      </c>
      <c r="O129" s="86"/>
      <c r="P129" s="224">
        <f>O129*H129</f>
        <v>0</v>
      </c>
      <c r="Q129" s="224">
        <v>0.00022000000000000001</v>
      </c>
      <c r="R129" s="224">
        <f>Q129*H129</f>
        <v>0.0099000000000000008</v>
      </c>
      <c r="S129" s="224">
        <v>0.46000000000000002</v>
      </c>
      <c r="T129" s="225">
        <f>S129*H129</f>
        <v>20.699999999999999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6" t="s">
        <v>187</v>
      </c>
      <c r="AT129" s="226" t="s">
        <v>182</v>
      </c>
      <c r="AU129" s="226" t="s">
        <v>82</v>
      </c>
      <c r="AY129" s="19" t="s">
        <v>180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9" t="s">
        <v>80</v>
      </c>
      <c r="BK129" s="227">
        <f>ROUND(I129*H129,2)</f>
        <v>0</v>
      </c>
      <c r="BL129" s="19" t="s">
        <v>187</v>
      </c>
      <c r="BM129" s="226" t="s">
        <v>9225</v>
      </c>
    </row>
    <row r="130" s="2" customFormat="1">
      <c r="A130" s="40"/>
      <c r="B130" s="41"/>
      <c r="C130" s="42"/>
      <c r="D130" s="228" t="s">
        <v>189</v>
      </c>
      <c r="E130" s="42"/>
      <c r="F130" s="229" t="s">
        <v>9226</v>
      </c>
      <c r="G130" s="42"/>
      <c r="H130" s="42"/>
      <c r="I130" s="230"/>
      <c r="J130" s="42"/>
      <c r="K130" s="42"/>
      <c r="L130" s="46"/>
      <c r="M130" s="231"/>
      <c r="N130" s="232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189</v>
      </c>
      <c r="AU130" s="19" t="s">
        <v>82</v>
      </c>
    </row>
    <row r="131" s="2" customFormat="1">
      <c r="A131" s="40"/>
      <c r="B131" s="41"/>
      <c r="C131" s="42"/>
      <c r="D131" s="233" t="s">
        <v>191</v>
      </c>
      <c r="E131" s="42"/>
      <c r="F131" s="234" t="s">
        <v>9227</v>
      </c>
      <c r="G131" s="42"/>
      <c r="H131" s="42"/>
      <c r="I131" s="230"/>
      <c r="J131" s="42"/>
      <c r="K131" s="42"/>
      <c r="L131" s="46"/>
      <c r="M131" s="231"/>
      <c r="N131" s="232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191</v>
      </c>
      <c r="AU131" s="19" t="s">
        <v>82</v>
      </c>
    </row>
    <row r="132" s="13" customFormat="1">
      <c r="A132" s="13"/>
      <c r="B132" s="235"/>
      <c r="C132" s="236"/>
      <c r="D132" s="228" t="s">
        <v>193</v>
      </c>
      <c r="E132" s="237" t="s">
        <v>19</v>
      </c>
      <c r="F132" s="238" t="s">
        <v>9228</v>
      </c>
      <c r="G132" s="236"/>
      <c r="H132" s="239">
        <v>45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5" t="s">
        <v>193</v>
      </c>
      <c r="AU132" s="245" t="s">
        <v>82</v>
      </c>
      <c r="AV132" s="13" t="s">
        <v>82</v>
      </c>
      <c r="AW132" s="13" t="s">
        <v>33</v>
      </c>
      <c r="AX132" s="13" t="s">
        <v>80</v>
      </c>
      <c r="AY132" s="245" t="s">
        <v>180</v>
      </c>
    </row>
    <row r="133" s="2" customFormat="1" ht="16.5" customHeight="1">
      <c r="A133" s="40"/>
      <c r="B133" s="41"/>
      <c r="C133" s="215" t="s">
        <v>232</v>
      </c>
      <c r="D133" s="215" t="s">
        <v>182</v>
      </c>
      <c r="E133" s="216" t="s">
        <v>233</v>
      </c>
      <c r="F133" s="217" t="s">
        <v>234</v>
      </c>
      <c r="G133" s="218" t="s">
        <v>235</v>
      </c>
      <c r="H133" s="219">
        <v>75</v>
      </c>
      <c r="I133" s="220"/>
      <c r="J133" s="221">
        <f>ROUND(I133*H133,2)</f>
        <v>0</v>
      </c>
      <c r="K133" s="217" t="s">
        <v>186</v>
      </c>
      <c r="L133" s="46"/>
      <c r="M133" s="222" t="s">
        <v>19</v>
      </c>
      <c r="N133" s="223" t="s">
        <v>43</v>
      </c>
      <c r="O133" s="86"/>
      <c r="P133" s="224">
        <f>O133*H133</f>
        <v>0</v>
      </c>
      <c r="Q133" s="224">
        <v>0</v>
      </c>
      <c r="R133" s="224">
        <f>Q133*H133</f>
        <v>0</v>
      </c>
      <c r="S133" s="224">
        <v>0.20499999999999999</v>
      </c>
      <c r="T133" s="225">
        <f>S133*H133</f>
        <v>15.374999999999998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6" t="s">
        <v>187</v>
      </c>
      <c r="AT133" s="226" t="s">
        <v>182</v>
      </c>
      <c r="AU133" s="226" t="s">
        <v>82</v>
      </c>
      <c r="AY133" s="19" t="s">
        <v>180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9" t="s">
        <v>80</v>
      </c>
      <c r="BK133" s="227">
        <f>ROUND(I133*H133,2)</f>
        <v>0</v>
      </c>
      <c r="BL133" s="19" t="s">
        <v>187</v>
      </c>
      <c r="BM133" s="226" t="s">
        <v>9229</v>
      </c>
    </row>
    <row r="134" s="2" customFormat="1">
      <c r="A134" s="40"/>
      <c r="B134" s="41"/>
      <c r="C134" s="42"/>
      <c r="D134" s="228" t="s">
        <v>189</v>
      </c>
      <c r="E134" s="42"/>
      <c r="F134" s="229" t="s">
        <v>237</v>
      </c>
      <c r="G134" s="42"/>
      <c r="H134" s="42"/>
      <c r="I134" s="230"/>
      <c r="J134" s="42"/>
      <c r="K134" s="42"/>
      <c r="L134" s="46"/>
      <c r="M134" s="231"/>
      <c r="N134" s="232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189</v>
      </c>
      <c r="AU134" s="19" t="s">
        <v>82</v>
      </c>
    </row>
    <row r="135" s="2" customFormat="1">
      <c r="A135" s="40"/>
      <c r="B135" s="41"/>
      <c r="C135" s="42"/>
      <c r="D135" s="233" t="s">
        <v>191</v>
      </c>
      <c r="E135" s="42"/>
      <c r="F135" s="234" t="s">
        <v>238</v>
      </c>
      <c r="G135" s="42"/>
      <c r="H135" s="42"/>
      <c r="I135" s="230"/>
      <c r="J135" s="42"/>
      <c r="K135" s="42"/>
      <c r="L135" s="46"/>
      <c r="M135" s="231"/>
      <c r="N135" s="232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191</v>
      </c>
      <c r="AU135" s="19" t="s">
        <v>82</v>
      </c>
    </row>
    <row r="136" s="14" customFormat="1">
      <c r="A136" s="14"/>
      <c r="B136" s="246"/>
      <c r="C136" s="247"/>
      <c r="D136" s="228" t="s">
        <v>193</v>
      </c>
      <c r="E136" s="248" t="s">
        <v>19</v>
      </c>
      <c r="F136" s="249" t="s">
        <v>9230</v>
      </c>
      <c r="G136" s="247"/>
      <c r="H136" s="248" t="s">
        <v>19</v>
      </c>
      <c r="I136" s="250"/>
      <c r="J136" s="247"/>
      <c r="K136" s="247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193</v>
      </c>
      <c r="AU136" s="255" t="s">
        <v>82</v>
      </c>
      <c r="AV136" s="14" t="s">
        <v>80</v>
      </c>
      <c r="AW136" s="14" t="s">
        <v>33</v>
      </c>
      <c r="AX136" s="14" t="s">
        <v>72</v>
      </c>
      <c r="AY136" s="255" t="s">
        <v>180</v>
      </c>
    </row>
    <row r="137" s="13" customFormat="1">
      <c r="A137" s="13"/>
      <c r="B137" s="235"/>
      <c r="C137" s="236"/>
      <c r="D137" s="228" t="s">
        <v>193</v>
      </c>
      <c r="E137" s="237" t="s">
        <v>19</v>
      </c>
      <c r="F137" s="238" t="s">
        <v>1304</v>
      </c>
      <c r="G137" s="236"/>
      <c r="H137" s="239">
        <v>75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193</v>
      </c>
      <c r="AU137" s="245" t="s">
        <v>82</v>
      </c>
      <c r="AV137" s="13" t="s">
        <v>82</v>
      </c>
      <c r="AW137" s="13" t="s">
        <v>33</v>
      </c>
      <c r="AX137" s="13" t="s">
        <v>80</v>
      </c>
      <c r="AY137" s="245" t="s">
        <v>180</v>
      </c>
    </row>
    <row r="138" s="2" customFormat="1" ht="16.5" customHeight="1">
      <c r="A138" s="40"/>
      <c r="B138" s="41"/>
      <c r="C138" s="215" t="s">
        <v>240</v>
      </c>
      <c r="D138" s="215" t="s">
        <v>182</v>
      </c>
      <c r="E138" s="216" t="s">
        <v>9231</v>
      </c>
      <c r="F138" s="217" t="s">
        <v>9232</v>
      </c>
      <c r="G138" s="218" t="s">
        <v>235</v>
      </c>
      <c r="H138" s="219">
        <v>48</v>
      </c>
      <c r="I138" s="220"/>
      <c r="J138" s="221">
        <f>ROUND(I138*H138,2)</f>
        <v>0</v>
      </c>
      <c r="K138" s="217" t="s">
        <v>186</v>
      </c>
      <c r="L138" s="46"/>
      <c r="M138" s="222" t="s">
        <v>19</v>
      </c>
      <c r="N138" s="223" t="s">
        <v>43</v>
      </c>
      <c r="O138" s="86"/>
      <c r="P138" s="224">
        <f>O138*H138</f>
        <v>0</v>
      </c>
      <c r="Q138" s="224">
        <v>0</v>
      </c>
      <c r="R138" s="224">
        <f>Q138*H138</f>
        <v>0</v>
      </c>
      <c r="S138" s="224">
        <v>0.11500000000000001</v>
      </c>
      <c r="T138" s="225">
        <f>S138*H138</f>
        <v>5.5200000000000005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6" t="s">
        <v>187</v>
      </c>
      <c r="AT138" s="226" t="s">
        <v>182</v>
      </c>
      <c r="AU138" s="226" t="s">
        <v>82</v>
      </c>
      <c r="AY138" s="19" t="s">
        <v>180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9" t="s">
        <v>80</v>
      </c>
      <c r="BK138" s="227">
        <f>ROUND(I138*H138,2)</f>
        <v>0</v>
      </c>
      <c r="BL138" s="19" t="s">
        <v>187</v>
      </c>
      <c r="BM138" s="226" t="s">
        <v>9233</v>
      </c>
    </row>
    <row r="139" s="2" customFormat="1">
      <c r="A139" s="40"/>
      <c r="B139" s="41"/>
      <c r="C139" s="42"/>
      <c r="D139" s="228" t="s">
        <v>189</v>
      </c>
      <c r="E139" s="42"/>
      <c r="F139" s="229" t="s">
        <v>9234</v>
      </c>
      <c r="G139" s="42"/>
      <c r="H139" s="42"/>
      <c r="I139" s="230"/>
      <c r="J139" s="42"/>
      <c r="K139" s="42"/>
      <c r="L139" s="46"/>
      <c r="M139" s="231"/>
      <c r="N139" s="232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189</v>
      </c>
      <c r="AU139" s="19" t="s">
        <v>82</v>
      </c>
    </row>
    <row r="140" s="2" customFormat="1">
      <c r="A140" s="40"/>
      <c r="B140" s="41"/>
      <c r="C140" s="42"/>
      <c r="D140" s="233" t="s">
        <v>191</v>
      </c>
      <c r="E140" s="42"/>
      <c r="F140" s="234" t="s">
        <v>9235</v>
      </c>
      <c r="G140" s="42"/>
      <c r="H140" s="42"/>
      <c r="I140" s="230"/>
      <c r="J140" s="42"/>
      <c r="K140" s="42"/>
      <c r="L140" s="46"/>
      <c r="M140" s="231"/>
      <c r="N140" s="232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191</v>
      </c>
      <c r="AU140" s="19" t="s">
        <v>82</v>
      </c>
    </row>
    <row r="141" s="13" customFormat="1">
      <c r="A141" s="13"/>
      <c r="B141" s="235"/>
      <c r="C141" s="236"/>
      <c r="D141" s="228" t="s">
        <v>193</v>
      </c>
      <c r="E141" s="237" t="s">
        <v>19</v>
      </c>
      <c r="F141" s="238" t="s">
        <v>9236</v>
      </c>
      <c r="G141" s="236"/>
      <c r="H141" s="239">
        <v>48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5" t="s">
        <v>193</v>
      </c>
      <c r="AU141" s="245" t="s">
        <v>82</v>
      </c>
      <c r="AV141" s="13" t="s">
        <v>82</v>
      </c>
      <c r="AW141" s="13" t="s">
        <v>33</v>
      </c>
      <c r="AX141" s="13" t="s">
        <v>80</v>
      </c>
      <c r="AY141" s="245" t="s">
        <v>180</v>
      </c>
    </row>
    <row r="142" s="2" customFormat="1" ht="16.5" customHeight="1">
      <c r="A142" s="40"/>
      <c r="B142" s="41"/>
      <c r="C142" s="215" t="s">
        <v>247</v>
      </c>
      <c r="D142" s="215" t="s">
        <v>182</v>
      </c>
      <c r="E142" s="216" t="s">
        <v>9237</v>
      </c>
      <c r="F142" s="217" t="s">
        <v>9238</v>
      </c>
      <c r="G142" s="218" t="s">
        <v>185</v>
      </c>
      <c r="H142" s="219">
        <v>12.300000000000001</v>
      </c>
      <c r="I142" s="220"/>
      <c r="J142" s="221">
        <f>ROUND(I142*H142,2)</f>
        <v>0</v>
      </c>
      <c r="K142" s="217" t="s">
        <v>186</v>
      </c>
      <c r="L142" s="46"/>
      <c r="M142" s="222" t="s">
        <v>19</v>
      </c>
      <c r="N142" s="223" t="s">
        <v>43</v>
      </c>
      <c r="O142" s="86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6" t="s">
        <v>187</v>
      </c>
      <c r="AT142" s="226" t="s">
        <v>182</v>
      </c>
      <c r="AU142" s="226" t="s">
        <v>82</v>
      </c>
      <c r="AY142" s="19" t="s">
        <v>180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19" t="s">
        <v>80</v>
      </c>
      <c r="BK142" s="227">
        <f>ROUND(I142*H142,2)</f>
        <v>0</v>
      </c>
      <c r="BL142" s="19" t="s">
        <v>187</v>
      </c>
      <c r="BM142" s="226" t="s">
        <v>9239</v>
      </c>
    </row>
    <row r="143" s="2" customFormat="1">
      <c r="A143" s="40"/>
      <c r="B143" s="41"/>
      <c r="C143" s="42"/>
      <c r="D143" s="228" t="s">
        <v>189</v>
      </c>
      <c r="E143" s="42"/>
      <c r="F143" s="229" t="s">
        <v>9240</v>
      </c>
      <c r="G143" s="42"/>
      <c r="H143" s="42"/>
      <c r="I143" s="230"/>
      <c r="J143" s="42"/>
      <c r="K143" s="42"/>
      <c r="L143" s="46"/>
      <c r="M143" s="231"/>
      <c r="N143" s="232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189</v>
      </c>
      <c r="AU143" s="19" t="s">
        <v>82</v>
      </c>
    </row>
    <row r="144" s="2" customFormat="1">
      <c r="A144" s="40"/>
      <c r="B144" s="41"/>
      <c r="C144" s="42"/>
      <c r="D144" s="233" t="s">
        <v>191</v>
      </c>
      <c r="E144" s="42"/>
      <c r="F144" s="234" t="s">
        <v>9241</v>
      </c>
      <c r="G144" s="42"/>
      <c r="H144" s="42"/>
      <c r="I144" s="230"/>
      <c r="J144" s="42"/>
      <c r="K144" s="42"/>
      <c r="L144" s="46"/>
      <c r="M144" s="231"/>
      <c r="N144" s="232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191</v>
      </c>
      <c r="AU144" s="19" t="s">
        <v>82</v>
      </c>
    </row>
    <row r="145" s="2" customFormat="1" ht="21.75" customHeight="1">
      <c r="A145" s="40"/>
      <c r="B145" s="41"/>
      <c r="C145" s="215" t="s">
        <v>257</v>
      </c>
      <c r="D145" s="215" t="s">
        <v>182</v>
      </c>
      <c r="E145" s="216" t="s">
        <v>9242</v>
      </c>
      <c r="F145" s="217" t="s">
        <v>9243</v>
      </c>
      <c r="G145" s="218" t="s">
        <v>250</v>
      </c>
      <c r="H145" s="219">
        <v>64.364999999999995</v>
      </c>
      <c r="I145" s="220"/>
      <c r="J145" s="221">
        <f>ROUND(I145*H145,2)</f>
        <v>0</v>
      </c>
      <c r="K145" s="217" t="s">
        <v>186</v>
      </c>
      <c r="L145" s="46"/>
      <c r="M145" s="222" t="s">
        <v>19</v>
      </c>
      <c r="N145" s="223" t="s">
        <v>43</v>
      </c>
      <c r="O145" s="86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6" t="s">
        <v>187</v>
      </c>
      <c r="AT145" s="226" t="s">
        <v>182</v>
      </c>
      <c r="AU145" s="226" t="s">
        <v>82</v>
      </c>
      <c r="AY145" s="19" t="s">
        <v>180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19" t="s">
        <v>80</v>
      </c>
      <c r="BK145" s="227">
        <f>ROUND(I145*H145,2)</f>
        <v>0</v>
      </c>
      <c r="BL145" s="19" t="s">
        <v>187</v>
      </c>
      <c r="BM145" s="226" t="s">
        <v>9244</v>
      </c>
    </row>
    <row r="146" s="2" customFormat="1">
      <c r="A146" s="40"/>
      <c r="B146" s="41"/>
      <c r="C146" s="42"/>
      <c r="D146" s="228" t="s">
        <v>189</v>
      </c>
      <c r="E146" s="42"/>
      <c r="F146" s="229" t="s">
        <v>9245</v>
      </c>
      <c r="G146" s="42"/>
      <c r="H146" s="42"/>
      <c r="I146" s="230"/>
      <c r="J146" s="42"/>
      <c r="K146" s="42"/>
      <c r="L146" s="46"/>
      <c r="M146" s="231"/>
      <c r="N146" s="232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189</v>
      </c>
      <c r="AU146" s="19" t="s">
        <v>82</v>
      </c>
    </row>
    <row r="147" s="2" customFormat="1">
      <c r="A147" s="40"/>
      <c r="B147" s="41"/>
      <c r="C147" s="42"/>
      <c r="D147" s="233" t="s">
        <v>191</v>
      </c>
      <c r="E147" s="42"/>
      <c r="F147" s="234" t="s">
        <v>9246</v>
      </c>
      <c r="G147" s="42"/>
      <c r="H147" s="42"/>
      <c r="I147" s="230"/>
      <c r="J147" s="42"/>
      <c r="K147" s="42"/>
      <c r="L147" s="46"/>
      <c r="M147" s="231"/>
      <c r="N147" s="232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191</v>
      </c>
      <c r="AU147" s="19" t="s">
        <v>82</v>
      </c>
    </row>
    <row r="148" s="14" customFormat="1">
      <c r="A148" s="14"/>
      <c r="B148" s="246"/>
      <c r="C148" s="247"/>
      <c r="D148" s="228" t="s">
        <v>193</v>
      </c>
      <c r="E148" s="248" t="s">
        <v>19</v>
      </c>
      <c r="F148" s="249" t="s">
        <v>9247</v>
      </c>
      <c r="G148" s="247"/>
      <c r="H148" s="248" t="s">
        <v>19</v>
      </c>
      <c r="I148" s="250"/>
      <c r="J148" s="247"/>
      <c r="K148" s="247"/>
      <c r="L148" s="251"/>
      <c r="M148" s="252"/>
      <c r="N148" s="253"/>
      <c r="O148" s="253"/>
      <c r="P148" s="253"/>
      <c r="Q148" s="253"/>
      <c r="R148" s="253"/>
      <c r="S148" s="253"/>
      <c r="T148" s="25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5" t="s">
        <v>193</v>
      </c>
      <c r="AU148" s="255" t="s">
        <v>82</v>
      </c>
      <c r="AV148" s="14" t="s">
        <v>80</v>
      </c>
      <c r="AW148" s="14" t="s">
        <v>33</v>
      </c>
      <c r="AX148" s="14" t="s">
        <v>72</v>
      </c>
      <c r="AY148" s="255" t="s">
        <v>180</v>
      </c>
    </row>
    <row r="149" s="13" customFormat="1">
      <c r="A149" s="13"/>
      <c r="B149" s="235"/>
      <c r="C149" s="236"/>
      <c r="D149" s="228" t="s">
        <v>193</v>
      </c>
      <c r="E149" s="237" t="s">
        <v>19</v>
      </c>
      <c r="F149" s="238" t="s">
        <v>9248</v>
      </c>
      <c r="G149" s="236"/>
      <c r="H149" s="239">
        <v>21.870000000000001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5" t="s">
        <v>193</v>
      </c>
      <c r="AU149" s="245" t="s">
        <v>82</v>
      </c>
      <c r="AV149" s="13" t="s">
        <v>82</v>
      </c>
      <c r="AW149" s="13" t="s">
        <v>33</v>
      </c>
      <c r="AX149" s="13" t="s">
        <v>72</v>
      </c>
      <c r="AY149" s="245" t="s">
        <v>180</v>
      </c>
    </row>
    <row r="150" s="14" customFormat="1">
      <c r="A150" s="14"/>
      <c r="B150" s="246"/>
      <c r="C150" s="247"/>
      <c r="D150" s="228" t="s">
        <v>193</v>
      </c>
      <c r="E150" s="248" t="s">
        <v>19</v>
      </c>
      <c r="F150" s="249" t="s">
        <v>9249</v>
      </c>
      <c r="G150" s="247"/>
      <c r="H150" s="248" t="s">
        <v>19</v>
      </c>
      <c r="I150" s="250"/>
      <c r="J150" s="247"/>
      <c r="K150" s="247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193</v>
      </c>
      <c r="AU150" s="255" t="s">
        <v>82</v>
      </c>
      <c r="AV150" s="14" t="s">
        <v>80</v>
      </c>
      <c r="AW150" s="14" t="s">
        <v>33</v>
      </c>
      <c r="AX150" s="14" t="s">
        <v>72</v>
      </c>
      <c r="AY150" s="255" t="s">
        <v>180</v>
      </c>
    </row>
    <row r="151" s="13" customFormat="1">
      <c r="A151" s="13"/>
      <c r="B151" s="235"/>
      <c r="C151" s="236"/>
      <c r="D151" s="228" t="s">
        <v>193</v>
      </c>
      <c r="E151" s="237" t="s">
        <v>19</v>
      </c>
      <c r="F151" s="238" t="s">
        <v>9250</v>
      </c>
      <c r="G151" s="236"/>
      <c r="H151" s="239">
        <v>41.265000000000001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5" t="s">
        <v>193</v>
      </c>
      <c r="AU151" s="245" t="s">
        <v>82</v>
      </c>
      <c r="AV151" s="13" t="s">
        <v>82</v>
      </c>
      <c r="AW151" s="13" t="s">
        <v>33</v>
      </c>
      <c r="AX151" s="13" t="s">
        <v>72</v>
      </c>
      <c r="AY151" s="245" t="s">
        <v>180</v>
      </c>
    </row>
    <row r="152" s="14" customFormat="1">
      <c r="A152" s="14"/>
      <c r="B152" s="246"/>
      <c r="C152" s="247"/>
      <c r="D152" s="228" t="s">
        <v>193</v>
      </c>
      <c r="E152" s="248" t="s">
        <v>19</v>
      </c>
      <c r="F152" s="249" t="s">
        <v>9251</v>
      </c>
      <c r="G152" s="247"/>
      <c r="H152" s="248" t="s">
        <v>19</v>
      </c>
      <c r="I152" s="250"/>
      <c r="J152" s="247"/>
      <c r="K152" s="247"/>
      <c r="L152" s="251"/>
      <c r="M152" s="252"/>
      <c r="N152" s="253"/>
      <c r="O152" s="253"/>
      <c r="P152" s="253"/>
      <c r="Q152" s="253"/>
      <c r="R152" s="253"/>
      <c r="S152" s="253"/>
      <c r="T152" s="25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5" t="s">
        <v>193</v>
      </c>
      <c r="AU152" s="255" t="s">
        <v>82</v>
      </c>
      <c r="AV152" s="14" t="s">
        <v>80</v>
      </c>
      <c r="AW152" s="14" t="s">
        <v>33</v>
      </c>
      <c r="AX152" s="14" t="s">
        <v>72</v>
      </c>
      <c r="AY152" s="255" t="s">
        <v>180</v>
      </c>
    </row>
    <row r="153" s="13" customFormat="1">
      <c r="A153" s="13"/>
      <c r="B153" s="235"/>
      <c r="C153" s="236"/>
      <c r="D153" s="228" t="s">
        <v>193</v>
      </c>
      <c r="E153" s="237" t="s">
        <v>19</v>
      </c>
      <c r="F153" s="238" t="s">
        <v>9252</v>
      </c>
      <c r="G153" s="236"/>
      <c r="H153" s="239">
        <v>1.23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5" t="s">
        <v>193</v>
      </c>
      <c r="AU153" s="245" t="s">
        <v>82</v>
      </c>
      <c r="AV153" s="13" t="s">
        <v>82</v>
      </c>
      <c r="AW153" s="13" t="s">
        <v>33</v>
      </c>
      <c r="AX153" s="13" t="s">
        <v>72</v>
      </c>
      <c r="AY153" s="245" t="s">
        <v>180</v>
      </c>
    </row>
    <row r="154" s="15" customFormat="1">
      <c r="A154" s="15"/>
      <c r="B154" s="256"/>
      <c r="C154" s="257"/>
      <c r="D154" s="228" t="s">
        <v>193</v>
      </c>
      <c r="E154" s="258" t="s">
        <v>19</v>
      </c>
      <c r="F154" s="259" t="s">
        <v>353</v>
      </c>
      <c r="G154" s="257"/>
      <c r="H154" s="260">
        <v>64.365000000000009</v>
      </c>
      <c r="I154" s="261"/>
      <c r="J154" s="257"/>
      <c r="K154" s="257"/>
      <c r="L154" s="262"/>
      <c r="M154" s="263"/>
      <c r="N154" s="264"/>
      <c r="O154" s="264"/>
      <c r="P154" s="264"/>
      <c r="Q154" s="264"/>
      <c r="R154" s="264"/>
      <c r="S154" s="264"/>
      <c r="T154" s="26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6" t="s">
        <v>193</v>
      </c>
      <c r="AU154" s="266" t="s">
        <v>82</v>
      </c>
      <c r="AV154" s="15" t="s">
        <v>187</v>
      </c>
      <c r="AW154" s="15" t="s">
        <v>33</v>
      </c>
      <c r="AX154" s="15" t="s">
        <v>80</v>
      </c>
      <c r="AY154" s="266" t="s">
        <v>180</v>
      </c>
    </row>
    <row r="155" s="2" customFormat="1" ht="21.75" customHeight="1">
      <c r="A155" s="40"/>
      <c r="B155" s="41"/>
      <c r="C155" s="215" t="s">
        <v>263</v>
      </c>
      <c r="D155" s="215" t="s">
        <v>182</v>
      </c>
      <c r="E155" s="216" t="s">
        <v>8542</v>
      </c>
      <c r="F155" s="217" t="s">
        <v>8543</v>
      </c>
      <c r="G155" s="218" t="s">
        <v>250</v>
      </c>
      <c r="H155" s="219">
        <v>19.440000000000001</v>
      </c>
      <c r="I155" s="220"/>
      <c r="J155" s="221">
        <f>ROUND(I155*H155,2)</f>
        <v>0</v>
      </c>
      <c r="K155" s="217" t="s">
        <v>186</v>
      </c>
      <c r="L155" s="46"/>
      <c r="M155" s="222" t="s">
        <v>19</v>
      </c>
      <c r="N155" s="223" t="s">
        <v>43</v>
      </c>
      <c r="O155" s="86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6" t="s">
        <v>187</v>
      </c>
      <c r="AT155" s="226" t="s">
        <v>182</v>
      </c>
      <c r="AU155" s="226" t="s">
        <v>82</v>
      </c>
      <c r="AY155" s="19" t="s">
        <v>180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19" t="s">
        <v>80</v>
      </c>
      <c r="BK155" s="227">
        <f>ROUND(I155*H155,2)</f>
        <v>0</v>
      </c>
      <c r="BL155" s="19" t="s">
        <v>187</v>
      </c>
      <c r="BM155" s="226" t="s">
        <v>9253</v>
      </c>
    </row>
    <row r="156" s="2" customFormat="1">
      <c r="A156" s="40"/>
      <c r="B156" s="41"/>
      <c r="C156" s="42"/>
      <c r="D156" s="228" t="s">
        <v>189</v>
      </c>
      <c r="E156" s="42"/>
      <c r="F156" s="229" t="s">
        <v>8545</v>
      </c>
      <c r="G156" s="42"/>
      <c r="H156" s="42"/>
      <c r="I156" s="230"/>
      <c r="J156" s="42"/>
      <c r="K156" s="42"/>
      <c r="L156" s="46"/>
      <c r="M156" s="231"/>
      <c r="N156" s="232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189</v>
      </c>
      <c r="AU156" s="19" t="s">
        <v>82</v>
      </c>
    </row>
    <row r="157" s="2" customFormat="1">
      <c r="A157" s="40"/>
      <c r="B157" s="41"/>
      <c r="C157" s="42"/>
      <c r="D157" s="233" t="s">
        <v>191</v>
      </c>
      <c r="E157" s="42"/>
      <c r="F157" s="234" t="s">
        <v>8546</v>
      </c>
      <c r="G157" s="42"/>
      <c r="H157" s="42"/>
      <c r="I157" s="230"/>
      <c r="J157" s="42"/>
      <c r="K157" s="42"/>
      <c r="L157" s="46"/>
      <c r="M157" s="231"/>
      <c r="N157" s="232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191</v>
      </c>
      <c r="AU157" s="19" t="s">
        <v>82</v>
      </c>
    </row>
    <row r="158" s="14" customFormat="1">
      <c r="A158" s="14"/>
      <c r="B158" s="246"/>
      <c r="C158" s="247"/>
      <c r="D158" s="228" t="s">
        <v>193</v>
      </c>
      <c r="E158" s="248" t="s">
        <v>19</v>
      </c>
      <c r="F158" s="249" t="s">
        <v>9254</v>
      </c>
      <c r="G158" s="247"/>
      <c r="H158" s="248" t="s">
        <v>19</v>
      </c>
      <c r="I158" s="250"/>
      <c r="J158" s="247"/>
      <c r="K158" s="247"/>
      <c r="L158" s="251"/>
      <c r="M158" s="252"/>
      <c r="N158" s="253"/>
      <c r="O158" s="253"/>
      <c r="P158" s="253"/>
      <c r="Q158" s="253"/>
      <c r="R158" s="253"/>
      <c r="S158" s="253"/>
      <c r="T158" s="25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5" t="s">
        <v>193</v>
      </c>
      <c r="AU158" s="255" t="s">
        <v>82</v>
      </c>
      <c r="AV158" s="14" t="s">
        <v>80</v>
      </c>
      <c r="AW158" s="14" t="s">
        <v>33</v>
      </c>
      <c r="AX158" s="14" t="s">
        <v>72</v>
      </c>
      <c r="AY158" s="255" t="s">
        <v>180</v>
      </c>
    </row>
    <row r="159" s="13" customFormat="1">
      <c r="A159" s="13"/>
      <c r="B159" s="235"/>
      <c r="C159" s="236"/>
      <c r="D159" s="228" t="s">
        <v>193</v>
      </c>
      <c r="E159" s="237" t="s">
        <v>19</v>
      </c>
      <c r="F159" s="238" t="s">
        <v>9255</v>
      </c>
      <c r="G159" s="236"/>
      <c r="H159" s="239">
        <v>19.440000000000001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5" t="s">
        <v>193</v>
      </c>
      <c r="AU159" s="245" t="s">
        <v>82</v>
      </c>
      <c r="AV159" s="13" t="s">
        <v>82</v>
      </c>
      <c r="AW159" s="13" t="s">
        <v>33</v>
      </c>
      <c r="AX159" s="13" t="s">
        <v>80</v>
      </c>
      <c r="AY159" s="245" t="s">
        <v>180</v>
      </c>
    </row>
    <row r="160" s="2" customFormat="1" ht="21.75" customHeight="1">
      <c r="A160" s="40"/>
      <c r="B160" s="41"/>
      <c r="C160" s="215" t="s">
        <v>269</v>
      </c>
      <c r="D160" s="215" t="s">
        <v>182</v>
      </c>
      <c r="E160" s="216" t="s">
        <v>342</v>
      </c>
      <c r="F160" s="217" t="s">
        <v>343</v>
      </c>
      <c r="G160" s="218" t="s">
        <v>250</v>
      </c>
      <c r="H160" s="219">
        <v>87.489999999999995</v>
      </c>
      <c r="I160" s="220"/>
      <c r="J160" s="221">
        <f>ROUND(I160*H160,2)</f>
        <v>0</v>
      </c>
      <c r="K160" s="217" t="s">
        <v>186</v>
      </c>
      <c r="L160" s="46"/>
      <c r="M160" s="222" t="s">
        <v>19</v>
      </c>
      <c r="N160" s="223" t="s">
        <v>43</v>
      </c>
      <c r="O160" s="86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6" t="s">
        <v>187</v>
      </c>
      <c r="AT160" s="226" t="s">
        <v>182</v>
      </c>
      <c r="AU160" s="226" t="s">
        <v>82</v>
      </c>
      <c r="AY160" s="19" t="s">
        <v>180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9" t="s">
        <v>80</v>
      </c>
      <c r="BK160" s="227">
        <f>ROUND(I160*H160,2)</f>
        <v>0</v>
      </c>
      <c r="BL160" s="19" t="s">
        <v>187</v>
      </c>
      <c r="BM160" s="226" t="s">
        <v>9256</v>
      </c>
    </row>
    <row r="161" s="2" customFormat="1">
      <c r="A161" s="40"/>
      <c r="B161" s="41"/>
      <c r="C161" s="42"/>
      <c r="D161" s="228" t="s">
        <v>189</v>
      </c>
      <c r="E161" s="42"/>
      <c r="F161" s="229" t="s">
        <v>345</v>
      </c>
      <c r="G161" s="42"/>
      <c r="H161" s="42"/>
      <c r="I161" s="230"/>
      <c r="J161" s="42"/>
      <c r="K161" s="42"/>
      <c r="L161" s="46"/>
      <c r="M161" s="231"/>
      <c r="N161" s="232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189</v>
      </c>
      <c r="AU161" s="19" t="s">
        <v>82</v>
      </c>
    </row>
    <row r="162" s="2" customFormat="1">
      <c r="A162" s="40"/>
      <c r="B162" s="41"/>
      <c r="C162" s="42"/>
      <c r="D162" s="233" t="s">
        <v>191</v>
      </c>
      <c r="E162" s="42"/>
      <c r="F162" s="234" t="s">
        <v>346</v>
      </c>
      <c r="G162" s="42"/>
      <c r="H162" s="42"/>
      <c r="I162" s="230"/>
      <c r="J162" s="42"/>
      <c r="K162" s="42"/>
      <c r="L162" s="46"/>
      <c r="M162" s="231"/>
      <c r="N162" s="232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191</v>
      </c>
      <c r="AU162" s="19" t="s">
        <v>82</v>
      </c>
    </row>
    <row r="163" s="14" customFormat="1">
      <c r="A163" s="14"/>
      <c r="B163" s="246"/>
      <c r="C163" s="247"/>
      <c r="D163" s="228" t="s">
        <v>193</v>
      </c>
      <c r="E163" s="248" t="s">
        <v>19</v>
      </c>
      <c r="F163" s="249" t="s">
        <v>347</v>
      </c>
      <c r="G163" s="247"/>
      <c r="H163" s="248" t="s">
        <v>19</v>
      </c>
      <c r="I163" s="250"/>
      <c r="J163" s="247"/>
      <c r="K163" s="247"/>
      <c r="L163" s="251"/>
      <c r="M163" s="252"/>
      <c r="N163" s="253"/>
      <c r="O163" s="253"/>
      <c r="P163" s="253"/>
      <c r="Q163" s="253"/>
      <c r="R163" s="253"/>
      <c r="S163" s="253"/>
      <c r="T163" s="25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5" t="s">
        <v>193</v>
      </c>
      <c r="AU163" s="255" t="s">
        <v>82</v>
      </c>
      <c r="AV163" s="14" t="s">
        <v>80</v>
      </c>
      <c r="AW163" s="14" t="s">
        <v>33</v>
      </c>
      <c r="AX163" s="14" t="s">
        <v>72</v>
      </c>
      <c r="AY163" s="255" t="s">
        <v>180</v>
      </c>
    </row>
    <row r="164" s="13" customFormat="1">
      <c r="A164" s="13"/>
      <c r="B164" s="235"/>
      <c r="C164" s="236"/>
      <c r="D164" s="228" t="s">
        <v>193</v>
      </c>
      <c r="E164" s="237" t="s">
        <v>19</v>
      </c>
      <c r="F164" s="238" t="s">
        <v>9257</v>
      </c>
      <c r="G164" s="236"/>
      <c r="H164" s="239">
        <v>3.6899999999999999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193</v>
      </c>
      <c r="AU164" s="245" t="s">
        <v>82</v>
      </c>
      <c r="AV164" s="13" t="s">
        <v>82</v>
      </c>
      <c r="AW164" s="13" t="s">
        <v>33</v>
      </c>
      <c r="AX164" s="13" t="s">
        <v>72</v>
      </c>
      <c r="AY164" s="245" t="s">
        <v>180</v>
      </c>
    </row>
    <row r="165" s="14" customFormat="1">
      <c r="A165" s="14"/>
      <c r="B165" s="246"/>
      <c r="C165" s="247"/>
      <c r="D165" s="228" t="s">
        <v>193</v>
      </c>
      <c r="E165" s="248" t="s">
        <v>19</v>
      </c>
      <c r="F165" s="249" t="s">
        <v>349</v>
      </c>
      <c r="G165" s="247"/>
      <c r="H165" s="248" t="s">
        <v>19</v>
      </c>
      <c r="I165" s="250"/>
      <c r="J165" s="247"/>
      <c r="K165" s="247"/>
      <c r="L165" s="251"/>
      <c r="M165" s="252"/>
      <c r="N165" s="253"/>
      <c r="O165" s="253"/>
      <c r="P165" s="253"/>
      <c r="Q165" s="253"/>
      <c r="R165" s="253"/>
      <c r="S165" s="253"/>
      <c r="T165" s="25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5" t="s">
        <v>193</v>
      </c>
      <c r="AU165" s="255" t="s">
        <v>82</v>
      </c>
      <c r="AV165" s="14" t="s">
        <v>80</v>
      </c>
      <c r="AW165" s="14" t="s">
        <v>33</v>
      </c>
      <c r="AX165" s="14" t="s">
        <v>72</v>
      </c>
      <c r="AY165" s="255" t="s">
        <v>180</v>
      </c>
    </row>
    <row r="166" s="13" customFormat="1">
      <c r="A166" s="13"/>
      <c r="B166" s="235"/>
      <c r="C166" s="236"/>
      <c r="D166" s="228" t="s">
        <v>193</v>
      </c>
      <c r="E166" s="237" t="s">
        <v>19</v>
      </c>
      <c r="F166" s="238" t="s">
        <v>9258</v>
      </c>
      <c r="G166" s="236"/>
      <c r="H166" s="239">
        <v>83.799999999999997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5" t="s">
        <v>193</v>
      </c>
      <c r="AU166" s="245" t="s">
        <v>82</v>
      </c>
      <c r="AV166" s="13" t="s">
        <v>82</v>
      </c>
      <c r="AW166" s="13" t="s">
        <v>33</v>
      </c>
      <c r="AX166" s="13" t="s">
        <v>72</v>
      </c>
      <c r="AY166" s="245" t="s">
        <v>180</v>
      </c>
    </row>
    <row r="167" s="15" customFormat="1">
      <c r="A167" s="15"/>
      <c r="B167" s="256"/>
      <c r="C167" s="257"/>
      <c r="D167" s="228" t="s">
        <v>193</v>
      </c>
      <c r="E167" s="258" t="s">
        <v>19</v>
      </c>
      <c r="F167" s="259" t="s">
        <v>353</v>
      </c>
      <c r="G167" s="257"/>
      <c r="H167" s="260">
        <v>87.489999999999995</v>
      </c>
      <c r="I167" s="261"/>
      <c r="J167" s="257"/>
      <c r="K167" s="257"/>
      <c r="L167" s="262"/>
      <c r="M167" s="263"/>
      <c r="N167" s="264"/>
      <c r="O167" s="264"/>
      <c r="P167" s="264"/>
      <c r="Q167" s="264"/>
      <c r="R167" s="264"/>
      <c r="S167" s="264"/>
      <c r="T167" s="26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66" t="s">
        <v>193</v>
      </c>
      <c r="AU167" s="266" t="s">
        <v>82</v>
      </c>
      <c r="AV167" s="15" t="s">
        <v>187</v>
      </c>
      <c r="AW167" s="15" t="s">
        <v>33</v>
      </c>
      <c r="AX167" s="15" t="s">
        <v>80</v>
      </c>
      <c r="AY167" s="266" t="s">
        <v>180</v>
      </c>
    </row>
    <row r="168" s="2" customFormat="1" ht="24.15" customHeight="1">
      <c r="A168" s="40"/>
      <c r="B168" s="41"/>
      <c r="C168" s="215" t="s">
        <v>275</v>
      </c>
      <c r="D168" s="215" t="s">
        <v>182</v>
      </c>
      <c r="E168" s="216" t="s">
        <v>355</v>
      </c>
      <c r="F168" s="217" t="s">
        <v>356</v>
      </c>
      <c r="G168" s="218" t="s">
        <v>250</v>
      </c>
      <c r="H168" s="219">
        <v>1749.8</v>
      </c>
      <c r="I168" s="220"/>
      <c r="J168" s="221">
        <f>ROUND(I168*H168,2)</f>
        <v>0</v>
      </c>
      <c r="K168" s="217" t="s">
        <v>186</v>
      </c>
      <c r="L168" s="46"/>
      <c r="M168" s="222" t="s">
        <v>19</v>
      </c>
      <c r="N168" s="223" t="s">
        <v>43</v>
      </c>
      <c r="O168" s="86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6" t="s">
        <v>187</v>
      </c>
      <c r="AT168" s="226" t="s">
        <v>182</v>
      </c>
      <c r="AU168" s="226" t="s">
        <v>82</v>
      </c>
      <c r="AY168" s="19" t="s">
        <v>180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9" t="s">
        <v>80</v>
      </c>
      <c r="BK168" s="227">
        <f>ROUND(I168*H168,2)</f>
        <v>0</v>
      </c>
      <c r="BL168" s="19" t="s">
        <v>187</v>
      </c>
      <c r="BM168" s="226" t="s">
        <v>9259</v>
      </c>
    </row>
    <row r="169" s="2" customFormat="1">
      <c r="A169" s="40"/>
      <c r="B169" s="41"/>
      <c r="C169" s="42"/>
      <c r="D169" s="228" t="s">
        <v>189</v>
      </c>
      <c r="E169" s="42"/>
      <c r="F169" s="229" t="s">
        <v>358</v>
      </c>
      <c r="G169" s="42"/>
      <c r="H169" s="42"/>
      <c r="I169" s="230"/>
      <c r="J169" s="42"/>
      <c r="K169" s="42"/>
      <c r="L169" s="46"/>
      <c r="M169" s="231"/>
      <c r="N169" s="232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189</v>
      </c>
      <c r="AU169" s="19" t="s">
        <v>82</v>
      </c>
    </row>
    <row r="170" s="2" customFormat="1">
      <c r="A170" s="40"/>
      <c r="B170" s="41"/>
      <c r="C170" s="42"/>
      <c r="D170" s="233" t="s">
        <v>191</v>
      </c>
      <c r="E170" s="42"/>
      <c r="F170" s="234" t="s">
        <v>359</v>
      </c>
      <c r="G170" s="42"/>
      <c r="H170" s="42"/>
      <c r="I170" s="230"/>
      <c r="J170" s="42"/>
      <c r="K170" s="42"/>
      <c r="L170" s="46"/>
      <c r="M170" s="231"/>
      <c r="N170" s="232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191</v>
      </c>
      <c r="AU170" s="19" t="s">
        <v>82</v>
      </c>
    </row>
    <row r="171" s="14" customFormat="1">
      <c r="A171" s="14"/>
      <c r="B171" s="246"/>
      <c r="C171" s="247"/>
      <c r="D171" s="228" t="s">
        <v>193</v>
      </c>
      <c r="E171" s="248" t="s">
        <v>19</v>
      </c>
      <c r="F171" s="249" t="s">
        <v>360</v>
      </c>
      <c r="G171" s="247"/>
      <c r="H171" s="248" t="s">
        <v>19</v>
      </c>
      <c r="I171" s="250"/>
      <c r="J171" s="247"/>
      <c r="K171" s="247"/>
      <c r="L171" s="251"/>
      <c r="M171" s="252"/>
      <c r="N171" s="253"/>
      <c r="O171" s="253"/>
      <c r="P171" s="253"/>
      <c r="Q171" s="253"/>
      <c r="R171" s="253"/>
      <c r="S171" s="253"/>
      <c r="T171" s="25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5" t="s">
        <v>193</v>
      </c>
      <c r="AU171" s="255" t="s">
        <v>82</v>
      </c>
      <c r="AV171" s="14" t="s">
        <v>80</v>
      </c>
      <c r="AW171" s="14" t="s">
        <v>33</v>
      </c>
      <c r="AX171" s="14" t="s">
        <v>72</v>
      </c>
      <c r="AY171" s="255" t="s">
        <v>180</v>
      </c>
    </row>
    <row r="172" s="13" customFormat="1">
      <c r="A172" s="13"/>
      <c r="B172" s="235"/>
      <c r="C172" s="236"/>
      <c r="D172" s="228" t="s">
        <v>193</v>
      </c>
      <c r="E172" s="237" t="s">
        <v>19</v>
      </c>
      <c r="F172" s="238" t="s">
        <v>9260</v>
      </c>
      <c r="G172" s="236"/>
      <c r="H172" s="239">
        <v>1749.8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5" t="s">
        <v>193</v>
      </c>
      <c r="AU172" s="245" t="s">
        <v>82</v>
      </c>
      <c r="AV172" s="13" t="s">
        <v>82</v>
      </c>
      <c r="AW172" s="13" t="s">
        <v>33</v>
      </c>
      <c r="AX172" s="13" t="s">
        <v>80</v>
      </c>
      <c r="AY172" s="245" t="s">
        <v>180</v>
      </c>
    </row>
    <row r="173" s="2" customFormat="1" ht="16.5" customHeight="1">
      <c r="A173" s="40"/>
      <c r="B173" s="41"/>
      <c r="C173" s="215" t="s">
        <v>8</v>
      </c>
      <c r="D173" s="215" t="s">
        <v>182</v>
      </c>
      <c r="E173" s="216" t="s">
        <v>365</v>
      </c>
      <c r="F173" s="217" t="s">
        <v>366</v>
      </c>
      <c r="G173" s="218" t="s">
        <v>367</v>
      </c>
      <c r="H173" s="219">
        <v>174.97999999999999</v>
      </c>
      <c r="I173" s="220"/>
      <c r="J173" s="221">
        <f>ROUND(I173*H173,2)</f>
        <v>0</v>
      </c>
      <c r="K173" s="217" t="s">
        <v>19</v>
      </c>
      <c r="L173" s="46"/>
      <c r="M173" s="222" t="s">
        <v>19</v>
      </c>
      <c r="N173" s="223" t="s">
        <v>43</v>
      </c>
      <c r="O173" s="86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6" t="s">
        <v>187</v>
      </c>
      <c r="AT173" s="226" t="s">
        <v>182</v>
      </c>
      <c r="AU173" s="226" t="s">
        <v>82</v>
      </c>
      <c r="AY173" s="19" t="s">
        <v>180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9" t="s">
        <v>80</v>
      </c>
      <c r="BK173" s="227">
        <f>ROUND(I173*H173,2)</f>
        <v>0</v>
      </c>
      <c r="BL173" s="19" t="s">
        <v>187</v>
      </c>
      <c r="BM173" s="226" t="s">
        <v>9261</v>
      </c>
    </row>
    <row r="174" s="2" customFormat="1">
      <c r="A174" s="40"/>
      <c r="B174" s="41"/>
      <c r="C174" s="42"/>
      <c r="D174" s="228" t="s">
        <v>189</v>
      </c>
      <c r="E174" s="42"/>
      <c r="F174" s="229" t="s">
        <v>366</v>
      </c>
      <c r="G174" s="42"/>
      <c r="H174" s="42"/>
      <c r="I174" s="230"/>
      <c r="J174" s="42"/>
      <c r="K174" s="42"/>
      <c r="L174" s="46"/>
      <c r="M174" s="231"/>
      <c r="N174" s="232"/>
      <c r="O174" s="86"/>
      <c r="P174" s="86"/>
      <c r="Q174" s="86"/>
      <c r="R174" s="86"/>
      <c r="S174" s="86"/>
      <c r="T174" s="87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T174" s="19" t="s">
        <v>189</v>
      </c>
      <c r="AU174" s="19" t="s">
        <v>82</v>
      </c>
    </row>
    <row r="175" s="13" customFormat="1">
      <c r="A175" s="13"/>
      <c r="B175" s="235"/>
      <c r="C175" s="236"/>
      <c r="D175" s="228" t="s">
        <v>193</v>
      </c>
      <c r="E175" s="237" t="s">
        <v>19</v>
      </c>
      <c r="F175" s="238" t="s">
        <v>9262</v>
      </c>
      <c r="G175" s="236"/>
      <c r="H175" s="239">
        <v>174.97999999999999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193</v>
      </c>
      <c r="AU175" s="245" t="s">
        <v>82</v>
      </c>
      <c r="AV175" s="13" t="s">
        <v>82</v>
      </c>
      <c r="AW175" s="13" t="s">
        <v>33</v>
      </c>
      <c r="AX175" s="13" t="s">
        <v>80</v>
      </c>
      <c r="AY175" s="245" t="s">
        <v>180</v>
      </c>
    </row>
    <row r="176" s="2" customFormat="1" ht="16.5" customHeight="1">
      <c r="A176" s="40"/>
      <c r="B176" s="41"/>
      <c r="C176" s="215" t="s">
        <v>286</v>
      </c>
      <c r="D176" s="215" t="s">
        <v>182</v>
      </c>
      <c r="E176" s="216" t="s">
        <v>9263</v>
      </c>
      <c r="F176" s="217" t="s">
        <v>9264</v>
      </c>
      <c r="G176" s="218" t="s">
        <v>185</v>
      </c>
      <c r="H176" s="219">
        <v>660.5</v>
      </c>
      <c r="I176" s="220"/>
      <c r="J176" s="221">
        <f>ROUND(I176*H176,2)</f>
        <v>0</v>
      </c>
      <c r="K176" s="217" t="s">
        <v>186</v>
      </c>
      <c r="L176" s="46"/>
      <c r="M176" s="222" t="s">
        <v>19</v>
      </c>
      <c r="N176" s="223" t="s">
        <v>43</v>
      </c>
      <c r="O176" s="86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6" t="s">
        <v>187</v>
      </c>
      <c r="AT176" s="226" t="s">
        <v>182</v>
      </c>
      <c r="AU176" s="226" t="s">
        <v>82</v>
      </c>
      <c r="AY176" s="19" t="s">
        <v>180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9" t="s">
        <v>80</v>
      </c>
      <c r="BK176" s="227">
        <f>ROUND(I176*H176,2)</f>
        <v>0</v>
      </c>
      <c r="BL176" s="19" t="s">
        <v>187</v>
      </c>
      <c r="BM176" s="226" t="s">
        <v>9265</v>
      </c>
    </row>
    <row r="177" s="2" customFormat="1">
      <c r="A177" s="40"/>
      <c r="B177" s="41"/>
      <c r="C177" s="42"/>
      <c r="D177" s="228" t="s">
        <v>189</v>
      </c>
      <c r="E177" s="42"/>
      <c r="F177" s="229" t="s">
        <v>9266</v>
      </c>
      <c r="G177" s="42"/>
      <c r="H177" s="42"/>
      <c r="I177" s="230"/>
      <c r="J177" s="42"/>
      <c r="K177" s="42"/>
      <c r="L177" s="46"/>
      <c r="M177" s="231"/>
      <c r="N177" s="232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189</v>
      </c>
      <c r="AU177" s="19" t="s">
        <v>82</v>
      </c>
    </row>
    <row r="178" s="2" customFormat="1">
      <c r="A178" s="40"/>
      <c r="B178" s="41"/>
      <c r="C178" s="42"/>
      <c r="D178" s="233" t="s">
        <v>191</v>
      </c>
      <c r="E178" s="42"/>
      <c r="F178" s="234" t="s">
        <v>9267</v>
      </c>
      <c r="G178" s="42"/>
      <c r="H178" s="42"/>
      <c r="I178" s="230"/>
      <c r="J178" s="42"/>
      <c r="K178" s="42"/>
      <c r="L178" s="46"/>
      <c r="M178" s="231"/>
      <c r="N178" s="232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191</v>
      </c>
      <c r="AU178" s="19" t="s">
        <v>82</v>
      </c>
    </row>
    <row r="179" s="14" customFormat="1">
      <c r="A179" s="14"/>
      <c r="B179" s="246"/>
      <c r="C179" s="247"/>
      <c r="D179" s="228" t="s">
        <v>193</v>
      </c>
      <c r="E179" s="248" t="s">
        <v>19</v>
      </c>
      <c r="F179" s="249" t="s">
        <v>9268</v>
      </c>
      <c r="G179" s="247"/>
      <c r="H179" s="248" t="s">
        <v>19</v>
      </c>
      <c r="I179" s="250"/>
      <c r="J179" s="247"/>
      <c r="K179" s="247"/>
      <c r="L179" s="251"/>
      <c r="M179" s="252"/>
      <c r="N179" s="253"/>
      <c r="O179" s="253"/>
      <c r="P179" s="253"/>
      <c r="Q179" s="253"/>
      <c r="R179" s="253"/>
      <c r="S179" s="253"/>
      <c r="T179" s="25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5" t="s">
        <v>193</v>
      </c>
      <c r="AU179" s="255" t="s">
        <v>82</v>
      </c>
      <c r="AV179" s="14" t="s">
        <v>80</v>
      </c>
      <c r="AW179" s="14" t="s">
        <v>33</v>
      </c>
      <c r="AX179" s="14" t="s">
        <v>72</v>
      </c>
      <c r="AY179" s="255" t="s">
        <v>180</v>
      </c>
    </row>
    <row r="180" s="13" customFormat="1">
      <c r="A180" s="13"/>
      <c r="B180" s="235"/>
      <c r="C180" s="236"/>
      <c r="D180" s="228" t="s">
        <v>193</v>
      </c>
      <c r="E180" s="237" t="s">
        <v>19</v>
      </c>
      <c r="F180" s="238" t="s">
        <v>9269</v>
      </c>
      <c r="G180" s="236"/>
      <c r="H180" s="239">
        <v>630.5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5" t="s">
        <v>193</v>
      </c>
      <c r="AU180" s="245" t="s">
        <v>82</v>
      </c>
      <c r="AV180" s="13" t="s">
        <v>82</v>
      </c>
      <c r="AW180" s="13" t="s">
        <v>33</v>
      </c>
      <c r="AX180" s="13" t="s">
        <v>72</v>
      </c>
      <c r="AY180" s="245" t="s">
        <v>180</v>
      </c>
    </row>
    <row r="181" s="14" customFormat="1">
      <c r="A181" s="14"/>
      <c r="B181" s="246"/>
      <c r="C181" s="247"/>
      <c r="D181" s="228" t="s">
        <v>193</v>
      </c>
      <c r="E181" s="248" t="s">
        <v>19</v>
      </c>
      <c r="F181" s="249" t="s">
        <v>9203</v>
      </c>
      <c r="G181" s="247"/>
      <c r="H181" s="248" t="s">
        <v>19</v>
      </c>
      <c r="I181" s="250"/>
      <c r="J181" s="247"/>
      <c r="K181" s="247"/>
      <c r="L181" s="251"/>
      <c r="M181" s="252"/>
      <c r="N181" s="253"/>
      <c r="O181" s="253"/>
      <c r="P181" s="253"/>
      <c r="Q181" s="253"/>
      <c r="R181" s="253"/>
      <c r="S181" s="253"/>
      <c r="T181" s="25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5" t="s">
        <v>193</v>
      </c>
      <c r="AU181" s="255" t="s">
        <v>82</v>
      </c>
      <c r="AV181" s="14" t="s">
        <v>80</v>
      </c>
      <c r="AW181" s="14" t="s">
        <v>33</v>
      </c>
      <c r="AX181" s="14" t="s">
        <v>72</v>
      </c>
      <c r="AY181" s="255" t="s">
        <v>180</v>
      </c>
    </row>
    <row r="182" s="13" customFormat="1">
      <c r="A182" s="13"/>
      <c r="B182" s="235"/>
      <c r="C182" s="236"/>
      <c r="D182" s="228" t="s">
        <v>193</v>
      </c>
      <c r="E182" s="237" t="s">
        <v>19</v>
      </c>
      <c r="F182" s="238" t="s">
        <v>9204</v>
      </c>
      <c r="G182" s="236"/>
      <c r="H182" s="239">
        <v>30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5" t="s">
        <v>193</v>
      </c>
      <c r="AU182" s="245" t="s">
        <v>82</v>
      </c>
      <c r="AV182" s="13" t="s">
        <v>82</v>
      </c>
      <c r="AW182" s="13" t="s">
        <v>33</v>
      </c>
      <c r="AX182" s="13" t="s">
        <v>72</v>
      </c>
      <c r="AY182" s="245" t="s">
        <v>180</v>
      </c>
    </row>
    <row r="183" s="15" customFormat="1">
      <c r="A183" s="15"/>
      <c r="B183" s="256"/>
      <c r="C183" s="257"/>
      <c r="D183" s="228" t="s">
        <v>193</v>
      </c>
      <c r="E183" s="258" t="s">
        <v>19</v>
      </c>
      <c r="F183" s="259" t="s">
        <v>353</v>
      </c>
      <c r="G183" s="257"/>
      <c r="H183" s="260">
        <v>660.5</v>
      </c>
      <c r="I183" s="261"/>
      <c r="J183" s="257"/>
      <c r="K183" s="257"/>
      <c r="L183" s="262"/>
      <c r="M183" s="263"/>
      <c r="N183" s="264"/>
      <c r="O183" s="264"/>
      <c r="P183" s="264"/>
      <c r="Q183" s="264"/>
      <c r="R183" s="264"/>
      <c r="S183" s="264"/>
      <c r="T183" s="26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6" t="s">
        <v>193</v>
      </c>
      <c r="AU183" s="266" t="s">
        <v>82</v>
      </c>
      <c r="AV183" s="15" t="s">
        <v>187</v>
      </c>
      <c r="AW183" s="15" t="s">
        <v>33</v>
      </c>
      <c r="AX183" s="15" t="s">
        <v>80</v>
      </c>
      <c r="AY183" s="266" t="s">
        <v>180</v>
      </c>
    </row>
    <row r="184" s="12" customFormat="1" ht="22.8" customHeight="1">
      <c r="A184" s="12"/>
      <c r="B184" s="199"/>
      <c r="C184" s="200"/>
      <c r="D184" s="201" t="s">
        <v>71</v>
      </c>
      <c r="E184" s="213" t="s">
        <v>82</v>
      </c>
      <c r="F184" s="213" t="s">
        <v>881</v>
      </c>
      <c r="G184" s="200"/>
      <c r="H184" s="200"/>
      <c r="I184" s="203"/>
      <c r="J184" s="214">
        <f>BK184</f>
        <v>0</v>
      </c>
      <c r="K184" s="200"/>
      <c r="L184" s="205"/>
      <c r="M184" s="206"/>
      <c r="N184" s="207"/>
      <c r="O184" s="207"/>
      <c r="P184" s="208">
        <f>SUM(P185:P198)</f>
        <v>0</v>
      </c>
      <c r="Q184" s="207"/>
      <c r="R184" s="208">
        <f>SUM(R185:R198)</f>
        <v>0.1342467</v>
      </c>
      <c r="S184" s="207"/>
      <c r="T184" s="209">
        <f>SUM(T185:T198)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80</v>
      </c>
      <c r="AT184" s="211" t="s">
        <v>71</v>
      </c>
      <c r="AU184" s="211" t="s">
        <v>80</v>
      </c>
      <c r="AY184" s="210" t="s">
        <v>180</v>
      </c>
      <c r="BK184" s="212">
        <f>SUM(BK185:BK198)</f>
        <v>0</v>
      </c>
    </row>
    <row r="185" s="2" customFormat="1" ht="16.5" customHeight="1">
      <c r="A185" s="40"/>
      <c r="B185" s="41"/>
      <c r="C185" s="215" t="s">
        <v>292</v>
      </c>
      <c r="D185" s="215" t="s">
        <v>182</v>
      </c>
      <c r="E185" s="216" t="s">
        <v>882</v>
      </c>
      <c r="F185" s="217" t="s">
        <v>883</v>
      </c>
      <c r="G185" s="218" t="s">
        <v>250</v>
      </c>
      <c r="H185" s="219">
        <v>19.440000000000001</v>
      </c>
      <c r="I185" s="220"/>
      <c r="J185" s="221">
        <f>ROUND(I185*H185,2)</f>
        <v>0</v>
      </c>
      <c r="K185" s="217" t="s">
        <v>186</v>
      </c>
      <c r="L185" s="46"/>
      <c r="M185" s="222" t="s">
        <v>19</v>
      </c>
      <c r="N185" s="223" t="s">
        <v>43</v>
      </c>
      <c r="O185" s="86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6" t="s">
        <v>187</v>
      </c>
      <c r="AT185" s="226" t="s">
        <v>182</v>
      </c>
      <c r="AU185" s="226" t="s">
        <v>82</v>
      </c>
      <c r="AY185" s="19" t="s">
        <v>180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19" t="s">
        <v>80</v>
      </c>
      <c r="BK185" s="227">
        <f>ROUND(I185*H185,2)</f>
        <v>0</v>
      </c>
      <c r="BL185" s="19" t="s">
        <v>187</v>
      </c>
      <c r="BM185" s="226" t="s">
        <v>9270</v>
      </c>
    </row>
    <row r="186" s="2" customFormat="1">
      <c r="A186" s="40"/>
      <c r="B186" s="41"/>
      <c r="C186" s="42"/>
      <c r="D186" s="228" t="s">
        <v>189</v>
      </c>
      <c r="E186" s="42"/>
      <c r="F186" s="229" t="s">
        <v>885</v>
      </c>
      <c r="G186" s="42"/>
      <c r="H186" s="42"/>
      <c r="I186" s="230"/>
      <c r="J186" s="42"/>
      <c r="K186" s="42"/>
      <c r="L186" s="46"/>
      <c r="M186" s="231"/>
      <c r="N186" s="232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189</v>
      </c>
      <c r="AU186" s="19" t="s">
        <v>82</v>
      </c>
    </row>
    <row r="187" s="2" customFormat="1">
      <c r="A187" s="40"/>
      <c r="B187" s="41"/>
      <c r="C187" s="42"/>
      <c r="D187" s="233" t="s">
        <v>191</v>
      </c>
      <c r="E187" s="42"/>
      <c r="F187" s="234" t="s">
        <v>886</v>
      </c>
      <c r="G187" s="42"/>
      <c r="H187" s="42"/>
      <c r="I187" s="230"/>
      <c r="J187" s="42"/>
      <c r="K187" s="42"/>
      <c r="L187" s="46"/>
      <c r="M187" s="231"/>
      <c r="N187" s="232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191</v>
      </c>
      <c r="AU187" s="19" t="s">
        <v>82</v>
      </c>
    </row>
    <row r="188" s="13" customFormat="1">
      <c r="A188" s="13"/>
      <c r="B188" s="235"/>
      <c r="C188" s="236"/>
      <c r="D188" s="228" t="s">
        <v>193</v>
      </c>
      <c r="E188" s="237" t="s">
        <v>19</v>
      </c>
      <c r="F188" s="238" t="s">
        <v>9255</v>
      </c>
      <c r="G188" s="236"/>
      <c r="H188" s="239">
        <v>19.440000000000001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5" t="s">
        <v>193</v>
      </c>
      <c r="AU188" s="245" t="s">
        <v>82</v>
      </c>
      <c r="AV188" s="13" t="s">
        <v>82</v>
      </c>
      <c r="AW188" s="13" t="s">
        <v>33</v>
      </c>
      <c r="AX188" s="13" t="s">
        <v>80</v>
      </c>
      <c r="AY188" s="245" t="s">
        <v>180</v>
      </c>
    </row>
    <row r="189" s="2" customFormat="1" ht="16.5" customHeight="1">
      <c r="A189" s="40"/>
      <c r="B189" s="41"/>
      <c r="C189" s="215" t="s">
        <v>298</v>
      </c>
      <c r="D189" s="215" t="s">
        <v>182</v>
      </c>
      <c r="E189" s="216" t="s">
        <v>9271</v>
      </c>
      <c r="F189" s="217" t="s">
        <v>9272</v>
      </c>
      <c r="G189" s="218" t="s">
        <v>185</v>
      </c>
      <c r="H189" s="219">
        <v>162</v>
      </c>
      <c r="I189" s="220"/>
      <c r="J189" s="221">
        <f>ROUND(I189*H189,2)</f>
        <v>0</v>
      </c>
      <c r="K189" s="217" t="s">
        <v>186</v>
      </c>
      <c r="L189" s="46"/>
      <c r="M189" s="222" t="s">
        <v>19</v>
      </c>
      <c r="N189" s="223" t="s">
        <v>43</v>
      </c>
      <c r="O189" s="86"/>
      <c r="P189" s="224">
        <f>O189*H189</f>
        <v>0</v>
      </c>
      <c r="Q189" s="224">
        <v>0.00031</v>
      </c>
      <c r="R189" s="224">
        <f>Q189*H189</f>
        <v>0.050220000000000001</v>
      </c>
      <c r="S189" s="224">
        <v>0</v>
      </c>
      <c r="T189" s="225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6" t="s">
        <v>187</v>
      </c>
      <c r="AT189" s="226" t="s">
        <v>182</v>
      </c>
      <c r="AU189" s="226" t="s">
        <v>82</v>
      </c>
      <c r="AY189" s="19" t="s">
        <v>180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9" t="s">
        <v>80</v>
      </c>
      <c r="BK189" s="227">
        <f>ROUND(I189*H189,2)</f>
        <v>0</v>
      </c>
      <c r="BL189" s="19" t="s">
        <v>187</v>
      </c>
      <c r="BM189" s="226" t="s">
        <v>9273</v>
      </c>
    </row>
    <row r="190" s="2" customFormat="1">
      <c r="A190" s="40"/>
      <c r="B190" s="41"/>
      <c r="C190" s="42"/>
      <c r="D190" s="228" t="s">
        <v>189</v>
      </c>
      <c r="E190" s="42"/>
      <c r="F190" s="229" t="s">
        <v>9274</v>
      </c>
      <c r="G190" s="42"/>
      <c r="H190" s="42"/>
      <c r="I190" s="230"/>
      <c r="J190" s="42"/>
      <c r="K190" s="42"/>
      <c r="L190" s="46"/>
      <c r="M190" s="231"/>
      <c r="N190" s="232"/>
      <c r="O190" s="86"/>
      <c r="P190" s="86"/>
      <c r="Q190" s="86"/>
      <c r="R190" s="86"/>
      <c r="S190" s="86"/>
      <c r="T190" s="87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189</v>
      </c>
      <c r="AU190" s="19" t="s">
        <v>82</v>
      </c>
    </row>
    <row r="191" s="2" customFormat="1">
      <c r="A191" s="40"/>
      <c r="B191" s="41"/>
      <c r="C191" s="42"/>
      <c r="D191" s="233" t="s">
        <v>191</v>
      </c>
      <c r="E191" s="42"/>
      <c r="F191" s="234" t="s">
        <v>9275</v>
      </c>
      <c r="G191" s="42"/>
      <c r="H191" s="42"/>
      <c r="I191" s="230"/>
      <c r="J191" s="42"/>
      <c r="K191" s="42"/>
      <c r="L191" s="46"/>
      <c r="M191" s="231"/>
      <c r="N191" s="232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191</v>
      </c>
      <c r="AU191" s="19" t="s">
        <v>82</v>
      </c>
    </row>
    <row r="192" s="13" customFormat="1">
      <c r="A192" s="13"/>
      <c r="B192" s="235"/>
      <c r="C192" s="236"/>
      <c r="D192" s="228" t="s">
        <v>193</v>
      </c>
      <c r="E192" s="237" t="s">
        <v>19</v>
      </c>
      <c r="F192" s="238" t="s">
        <v>9276</v>
      </c>
      <c r="G192" s="236"/>
      <c r="H192" s="239">
        <v>162</v>
      </c>
      <c r="I192" s="240"/>
      <c r="J192" s="236"/>
      <c r="K192" s="236"/>
      <c r="L192" s="241"/>
      <c r="M192" s="242"/>
      <c r="N192" s="243"/>
      <c r="O192" s="243"/>
      <c r="P192" s="243"/>
      <c r="Q192" s="243"/>
      <c r="R192" s="243"/>
      <c r="S192" s="243"/>
      <c r="T192" s="244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5" t="s">
        <v>193</v>
      </c>
      <c r="AU192" s="245" t="s">
        <v>82</v>
      </c>
      <c r="AV192" s="13" t="s">
        <v>82</v>
      </c>
      <c r="AW192" s="13" t="s">
        <v>33</v>
      </c>
      <c r="AX192" s="13" t="s">
        <v>80</v>
      </c>
      <c r="AY192" s="245" t="s">
        <v>180</v>
      </c>
    </row>
    <row r="193" s="2" customFormat="1" ht="16.5" customHeight="1">
      <c r="A193" s="40"/>
      <c r="B193" s="41"/>
      <c r="C193" s="282" t="s">
        <v>305</v>
      </c>
      <c r="D193" s="282" t="s">
        <v>754</v>
      </c>
      <c r="E193" s="283" t="s">
        <v>899</v>
      </c>
      <c r="F193" s="284" t="s">
        <v>900</v>
      </c>
      <c r="G193" s="285" t="s">
        <v>185</v>
      </c>
      <c r="H193" s="286">
        <v>191.88900000000001</v>
      </c>
      <c r="I193" s="287"/>
      <c r="J193" s="288">
        <f>ROUND(I193*H193,2)</f>
        <v>0</v>
      </c>
      <c r="K193" s="284" t="s">
        <v>186</v>
      </c>
      <c r="L193" s="289"/>
      <c r="M193" s="290" t="s">
        <v>19</v>
      </c>
      <c r="N193" s="291" t="s">
        <v>43</v>
      </c>
      <c r="O193" s="86"/>
      <c r="P193" s="224">
        <f>O193*H193</f>
        <v>0</v>
      </c>
      <c r="Q193" s="224">
        <v>0.00029999999999999997</v>
      </c>
      <c r="R193" s="224">
        <f>Q193*H193</f>
        <v>0.057566699999999998</v>
      </c>
      <c r="S193" s="224">
        <v>0</v>
      </c>
      <c r="T193" s="225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6" t="s">
        <v>232</v>
      </c>
      <c r="AT193" s="226" t="s">
        <v>754</v>
      </c>
      <c r="AU193" s="226" t="s">
        <v>82</v>
      </c>
      <c r="AY193" s="19" t="s">
        <v>180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9" t="s">
        <v>80</v>
      </c>
      <c r="BK193" s="227">
        <f>ROUND(I193*H193,2)</f>
        <v>0</v>
      </c>
      <c r="BL193" s="19" t="s">
        <v>187</v>
      </c>
      <c r="BM193" s="226" t="s">
        <v>9277</v>
      </c>
    </row>
    <row r="194" s="2" customFormat="1">
      <c r="A194" s="40"/>
      <c r="B194" s="41"/>
      <c r="C194" s="42"/>
      <c r="D194" s="228" t="s">
        <v>189</v>
      </c>
      <c r="E194" s="42"/>
      <c r="F194" s="229" t="s">
        <v>900</v>
      </c>
      <c r="G194" s="42"/>
      <c r="H194" s="42"/>
      <c r="I194" s="230"/>
      <c r="J194" s="42"/>
      <c r="K194" s="42"/>
      <c r="L194" s="46"/>
      <c r="M194" s="231"/>
      <c r="N194" s="232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189</v>
      </c>
      <c r="AU194" s="19" t="s">
        <v>82</v>
      </c>
    </row>
    <row r="195" s="13" customFormat="1">
      <c r="A195" s="13"/>
      <c r="B195" s="235"/>
      <c r="C195" s="236"/>
      <c r="D195" s="228" t="s">
        <v>193</v>
      </c>
      <c r="E195" s="236"/>
      <c r="F195" s="238" t="s">
        <v>9278</v>
      </c>
      <c r="G195" s="236"/>
      <c r="H195" s="239">
        <v>191.88900000000001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193</v>
      </c>
      <c r="AU195" s="245" t="s">
        <v>82</v>
      </c>
      <c r="AV195" s="13" t="s">
        <v>82</v>
      </c>
      <c r="AW195" s="13" t="s">
        <v>4</v>
      </c>
      <c r="AX195" s="13" t="s">
        <v>80</v>
      </c>
      <c r="AY195" s="245" t="s">
        <v>180</v>
      </c>
    </row>
    <row r="196" s="2" customFormat="1" ht="16.5" customHeight="1">
      <c r="A196" s="40"/>
      <c r="B196" s="41"/>
      <c r="C196" s="215" t="s">
        <v>311</v>
      </c>
      <c r="D196" s="215" t="s">
        <v>182</v>
      </c>
      <c r="E196" s="216" t="s">
        <v>903</v>
      </c>
      <c r="F196" s="217" t="s">
        <v>904</v>
      </c>
      <c r="G196" s="218" t="s">
        <v>235</v>
      </c>
      <c r="H196" s="219">
        <v>54</v>
      </c>
      <c r="I196" s="220"/>
      <c r="J196" s="221">
        <f>ROUND(I196*H196,2)</f>
        <v>0</v>
      </c>
      <c r="K196" s="217" t="s">
        <v>186</v>
      </c>
      <c r="L196" s="46"/>
      <c r="M196" s="222" t="s">
        <v>19</v>
      </c>
      <c r="N196" s="223" t="s">
        <v>43</v>
      </c>
      <c r="O196" s="86"/>
      <c r="P196" s="224">
        <f>O196*H196</f>
        <v>0</v>
      </c>
      <c r="Q196" s="224">
        <v>0.00048999999999999998</v>
      </c>
      <c r="R196" s="224">
        <f>Q196*H196</f>
        <v>0.026459999999999997</v>
      </c>
      <c r="S196" s="224">
        <v>0</v>
      </c>
      <c r="T196" s="225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6" t="s">
        <v>187</v>
      </c>
      <c r="AT196" s="226" t="s">
        <v>182</v>
      </c>
      <c r="AU196" s="226" t="s">
        <v>82</v>
      </c>
      <c r="AY196" s="19" t="s">
        <v>180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9" t="s">
        <v>80</v>
      </c>
      <c r="BK196" s="227">
        <f>ROUND(I196*H196,2)</f>
        <v>0</v>
      </c>
      <c r="BL196" s="19" t="s">
        <v>187</v>
      </c>
      <c r="BM196" s="226" t="s">
        <v>9279</v>
      </c>
    </row>
    <row r="197" s="2" customFormat="1">
      <c r="A197" s="40"/>
      <c r="B197" s="41"/>
      <c r="C197" s="42"/>
      <c r="D197" s="228" t="s">
        <v>189</v>
      </c>
      <c r="E197" s="42"/>
      <c r="F197" s="229" t="s">
        <v>906</v>
      </c>
      <c r="G197" s="42"/>
      <c r="H197" s="42"/>
      <c r="I197" s="230"/>
      <c r="J197" s="42"/>
      <c r="K197" s="42"/>
      <c r="L197" s="46"/>
      <c r="M197" s="231"/>
      <c r="N197" s="232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189</v>
      </c>
      <c r="AU197" s="19" t="s">
        <v>82</v>
      </c>
    </row>
    <row r="198" s="2" customFormat="1">
      <c r="A198" s="40"/>
      <c r="B198" s="41"/>
      <c r="C198" s="42"/>
      <c r="D198" s="233" t="s">
        <v>191</v>
      </c>
      <c r="E198" s="42"/>
      <c r="F198" s="234" t="s">
        <v>907</v>
      </c>
      <c r="G198" s="42"/>
      <c r="H198" s="42"/>
      <c r="I198" s="230"/>
      <c r="J198" s="42"/>
      <c r="K198" s="42"/>
      <c r="L198" s="46"/>
      <c r="M198" s="231"/>
      <c r="N198" s="232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191</v>
      </c>
      <c r="AU198" s="19" t="s">
        <v>82</v>
      </c>
    </row>
    <row r="199" s="12" customFormat="1" ht="22.8" customHeight="1">
      <c r="A199" s="12"/>
      <c r="B199" s="199"/>
      <c r="C199" s="200"/>
      <c r="D199" s="201" t="s">
        <v>71</v>
      </c>
      <c r="E199" s="213" t="s">
        <v>211</v>
      </c>
      <c r="F199" s="213" t="s">
        <v>2306</v>
      </c>
      <c r="G199" s="200"/>
      <c r="H199" s="200"/>
      <c r="I199" s="203"/>
      <c r="J199" s="214">
        <f>BK199</f>
        <v>0</v>
      </c>
      <c r="K199" s="200"/>
      <c r="L199" s="205"/>
      <c r="M199" s="206"/>
      <c r="N199" s="207"/>
      <c r="O199" s="207"/>
      <c r="P199" s="208">
        <f>SUM(P200:P280)</f>
        <v>0</v>
      </c>
      <c r="Q199" s="207"/>
      <c r="R199" s="208">
        <f>SUM(R200:R280)</f>
        <v>183.82432827999998</v>
      </c>
      <c r="S199" s="207"/>
      <c r="T199" s="209">
        <f>SUM(T200:T280)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0" t="s">
        <v>80</v>
      </c>
      <c r="AT199" s="211" t="s">
        <v>71</v>
      </c>
      <c r="AU199" s="211" t="s">
        <v>80</v>
      </c>
      <c r="AY199" s="210" t="s">
        <v>180</v>
      </c>
      <c r="BK199" s="212">
        <f>SUM(BK200:BK280)</f>
        <v>0</v>
      </c>
    </row>
    <row r="200" s="2" customFormat="1" ht="16.5" customHeight="1">
      <c r="A200" s="40"/>
      <c r="B200" s="41"/>
      <c r="C200" s="215" t="s">
        <v>7</v>
      </c>
      <c r="D200" s="215" t="s">
        <v>182</v>
      </c>
      <c r="E200" s="216" t="s">
        <v>2308</v>
      </c>
      <c r="F200" s="217" t="s">
        <v>2309</v>
      </c>
      <c r="G200" s="218" t="s">
        <v>185</v>
      </c>
      <c r="H200" s="219">
        <v>1291</v>
      </c>
      <c r="I200" s="220"/>
      <c r="J200" s="221">
        <f>ROUND(I200*H200,2)</f>
        <v>0</v>
      </c>
      <c r="K200" s="217" t="s">
        <v>186</v>
      </c>
      <c r="L200" s="46"/>
      <c r="M200" s="222" t="s">
        <v>19</v>
      </c>
      <c r="N200" s="223" t="s">
        <v>43</v>
      </c>
      <c r="O200" s="86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6" t="s">
        <v>187</v>
      </c>
      <c r="AT200" s="226" t="s">
        <v>182</v>
      </c>
      <c r="AU200" s="226" t="s">
        <v>82</v>
      </c>
      <c r="AY200" s="19" t="s">
        <v>180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9" t="s">
        <v>80</v>
      </c>
      <c r="BK200" s="227">
        <f>ROUND(I200*H200,2)</f>
        <v>0</v>
      </c>
      <c r="BL200" s="19" t="s">
        <v>187</v>
      </c>
      <c r="BM200" s="226" t="s">
        <v>9280</v>
      </c>
    </row>
    <row r="201" s="2" customFormat="1">
      <c r="A201" s="40"/>
      <c r="B201" s="41"/>
      <c r="C201" s="42"/>
      <c r="D201" s="228" t="s">
        <v>189</v>
      </c>
      <c r="E201" s="42"/>
      <c r="F201" s="229" t="s">
        <v>2311</v>
      </c>
      <c r="G201" s="42"/>
      <c r="H201" s="42"/>
      <c r="I201" s="230"/>
      <c r="J201" s="42"/>
      <c r="K201" s="42"/>
      <c r="L201" s="46"/>
      <c r="M201" s="231"/>
      <c r="N201" s="232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189</v>
      </c>
      <c r="AU201" s="19" t="s">
        <v>82</v>
      </c>
    </row>
    <row r="202" s="2" customFormat="1">
      <c r="A202" s="40"/>
      <c r="B202" s="41"/>
      <c r="C202" s="42"/>
      <c r="D202" s="233" t="s">
        <v>191</v>
      </c>
      <c r="E202" s="42"/>
      <c r="F202" s="234" t="s">
        <v>2312</v>
      </c>
      <c r="G202" s="42"/>
      <c r="H202" s="42"/>
      <c r="I202" s="230"/>
      <c r="J202" s="42"/>
      <c r="K202" s="42"/>
      <c r="L202" s="46"/>
      <c r="M202" s="231"/>
      <c r="N202" s="232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191</v>
      </c>
      <c r="AU202" s="19" t="s">
        <v>82</v>
      </c>
    </row>
    <row r="203" s="14" customFormat="1">
      <c r="A203" s="14"/>
      <c r="B203" s="246"/>
      <c r="C203" s="247"/>
      <c r="D203" s="228" t="s">
        <v>193</v>
      </c>
      <c r="E203" s="248" t="s">
        <v>19</v>
      </c>
      <c r="F203" s="249" t="s">
        <v>9281</v>
      </c>
      <c r="G203" s="247"/>
      <c r="H203" s="248" t="s">
        <v>19</v>
      </c>
      <c r="I203" s="250"/>
      <c r="J203" s="247"/>
      <c r="K203" s="247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193</v>
      </c>
      <c r="AU203" s="255" t="s">
        <v>82</v>
      </c>
      <c r="AV203" s="14" t="s">
        <v>80</v>
      </c>
      <c r="AW203" s="14" t="s">
        <v>33</v>
      </c>
      <c r="AX203" s="14" t="s">
        <v>72</v>
      </c>
      <c r="AY203" s="255" t="s">
        <v>180</v>
      </c>
    </row>
    <row r="204" s="13" customFormat="1">
      <c r="A204" s="13"/>
      <c r="B204" s="235"/>
      <c r="C204" s="236"/>
      <c r="D204" s="228" t="s">
        <v>193</v>
      </c>
      <c r="E204" s="237" t="s">
        <v>19</v>
      </c>
      <c r="F204" s="238" t="s">
        <v>9282</v>
      </c>
      <c r="G204" s="236"/>
      <c r="H204" s="239">
        <v>1261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5" t="s">
        <v>193</v>
      </c>
      <c r="AU204" s="245" t="s">
        <v>82</v>
      </c>
      <c r="AV204" s="13" t="s">
        <v>82</v>
      </c>
      <c r="AW204" s="13" t="s">
        <v>33</v>
      </c>
      <c r="AX204" s="13" t="s">
        <v>72</v>
      </c>
      <c r="AY204" s="245" t="s">
        <v>180</v>
      </c>
    </row>
    <row r="205" s="14" customFormat="1">
      <c r="A205" s="14"/>
      <c r="B205" s="246"/>
      <c r="C205" s="247"/>
      <c r="D205" s="228" t="s">
        <v>193</v>
      </c>
      <c r="E205" s="248" t="s">
        <v>19</v>
      </c>
      <c r="F205" s="249" t="s">
        <v>9203</v>
      </c>
      <c r="G205" s="247"/>
      <c r="H205" s="248" t="s">
        <v>19</v>
      </c>
      <c r="I205" s="250"/>
      <c r="J205" s="247"/>
      <c r="K205" s="247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193</v>
      </c>
      <c r="AU205" s="255" t="s">
        <v>82</v>
      </c>
      <c r="AV205" s="14" t="s">
        <v>80</v>
      </c>
      <c r="AW205" s="14" t="s">
        <v>33</v>
      </c>
      <c r="AX205" s="14" t="s">
        <v>72</v>
      </c>
      <c r="AY205" s="255" t="s">
        <v>180</v>
      </c>
    </row>
    <row r="206" s="13" customFormat="1">
      <c r="A206" s="13"/>
      <c r="B206" s="235"/>
      <c r="C206" s="236"/>
      <c r="D206" s="228" t="s">
        <v>193</v>
      </c>
      <c r="E206" s="237" t="s">
        <v>19</v>
      </c>
      <c r="F206" s="238" t="s">
        <v>9204</v>
      </c>
      <c r="G206" s="236"/>
      <c r="H206" s="239">
        <v>30</v>
      </c>
      <c r="I206" s="240"/>
      <c r="J206" s="236"/>
      <c r="K206" s="236"/>
      <c r="L206" s="241"/>
      <c r="M206" s="242"/>
      <c r="N206" s="243"/>
      <c r="O206" s="243"/>
      <c r="P206" s="243"/>
      <c r="Q206" s="243"/>
      <c r="R206" s="243"/>
      <c r="S206" s="243"/>
      <c r="T206" s="244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5" t="s">
        <v>193</v>
      </c>
      <c r="AU206" s="245" t="s">
        <v>82</v>
      </c>
      <c r="AV206" s="13" t="s">
        <v>82</v>
      </c>
      <c r="AW206" s="13" t="s">
        <v>33</v>
      </c>
      <c r="AX206" s="13" t="s">
        <v>72</v>
      </c>
      <c r="AY206" s="245" t="s">
        <v>180</v>
      </c>
    </row>
    <row r="207" s="15" customFormat="1">
      <c r="A207" s="15"/>
      <c r="B207" s="256"/>
      <c r="C207" s="257"/>
      <c r="D207" s="228" t="s">
        <v>193</v>
      </c>
      <c r="E207" s="258" t="s">
        <v>19</v>
      </c>
      <c r="F207" s="259" t="s">
        <v>353</v>
      </c>
      <c r="G207" s="257"/>
      <c r="H207" s="260">
        <v>1291</v>
      </c>
      <c r="I207" s="261"/>
      <c r="J207" s="257"/>
      <c r="K207" s="257"/>
      <c r="L207" s="262"/>
      <c r="M207" s="263"/>
      <c r="N207" s="264"/>
      <c r="O207" s="264"/>
      <c r="P207" s="264"/>
      <c r="Q207" s="264"/>
      <c r="R207" s="264"/>
      <c r="S207" s="264"/>
      <c r="T207" s="26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6" t="s">
        <v>193</v>
      </c>
      <c r="AU207" s="266" t="s">
        <v>82</v>
      </c>
      <c r="AV207" s="15" t="s">
        <v>187</v>
      </c>
      <c r="AW207" s="15" t="s">
        <v>33</v>
      </c>
      <c r="AX207" s="15" t="s">
        <v>80</v>
      </c>
      <c r="AY207" s="266" t="s">
        <v>180</v>
      </c>
    </row>
    <row r="208" s="2" customFormat="1" ht="16.5" customHeight="1">
      <c r="A208" s="40"/>
      <c r="B208" s="41"/>
      <c r="C208" s="215" t="s">
        <v>322</v>
      </c>
      <c r="D208" s="215" t="s">
        <v>182</v>
      </c>
      <c r="E208" s="216" t="s">
        <v>9283</v>
      </c>
      <c r="F208" s="217" t="s">
        <v>9284</v>
      </c>
      <c r="G208" s="218" t="s">
        <v>185</v>
      </c>
      <c r="H208" s="219">
        <v>30</v>
      </c>
      <c r="I208" s="220"/>
      <c r="J208" s="221">
        <f>ROUND(I208*H208,2)</f>
        <v>0</v>
      </c>
      <c r="K208" s="217" t="s">
        <v>186</v>
      </c>
      <c r="L208" s="46"/>
      <c r="M208" s="222" t="s">
        <v>19</v>
      </c>
      <c r="N208" s="223" t="s">
        <v>43</v>
      </c>
      <c r="O208" s="86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6" t="s">
        <v>187</v>
      </c>
      <c r="AT208" s="226" t="s">
        <v>182</v>
      </c>
      <c r="AU208" s="226" t="s">
        <v>82</v>
      </c>
      <c r="AY208" s="19" t="s">
        <v>180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9" t="s">
        <v>80</v>
      </c>
      <c r="BK208" s="227">
        <f>ROUND(I208*H208,2)</f>
        <v>0</v>
      </c>
      <c r="BL208" s="19" t="s">
        <v>187</v>
      </c>
      <c r="BM208" s="226" t="s">
        <v>9285</v>
      </c>
    </row>
    <row r="209" s="2" customFormat="1">
      <c r="A209" s="40"/>
      <c r="B209" s="41"/>
      <c r="C209" s="42"/>
      <c r="D209" s="228" t="s">
        <v>189</v>
      </c>
      <c r="E209" s="42"/>
      <c r="F209" s="229" t="s">
        <v>9286</v>
      </c>
      <c r="G209" s="42"/>
      <c r="H209" s="42"/>
      <c r="I209" s="230"/>
      <c r="J209" s="42"/>
      <c r="K209" s="42"/>
      <c r="L209" s="46"/>
      <c r="M209" s="231"/>
      <c r="N209" s="232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189</v>
      </c>
      <c r="AU209" s="19" t="s">
        <v>82</v>
      </c>
    </row>
    <row r="210" s="2" customFormat="1">
      <c r="A210" s="40"/>
      <c r="B210" s="41"/>
      <c r="C210" s="42"/>
      <c r="D210" s="233" t="s">
        <v>191</v>
      </c>
      <c r="E210" s="42"/>
      <c r="F210" s="234" t="s">
        <v>9287</v>
      </c>
      <c r="G210" s="42"/>
      <c r="H210" s="42"/>
      <c r="I210" s="230"/>
      <c r="J210" s="42"/>
      <c r="K210" s="42"/>
      <c r="L210" s="46"/>
      <c r="M210" s="231"/>
      <c r="N210" s="232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191</v>
      </c>
      <c r="AU210" s="19" t="s">
        <v>82</v>
      </c>
    </row>
    <row r="211" s="14" customFormat="1">
      <c r="A211" s="14"/>
      <c r="B211" s="246"/>
      <c r="C211" s="247"/>
      <c r="D211" s="228" t="s">
        <v>193</v>
      </c>
      <c r="E211" s="248" t="s">
        <v>19</v>
      </c>
      <c r="F211" s="249" t="s">
        <v>9203</v>
      </c>
      <c r="G211" s="247"/>
      <c r="H211" s="248" t="s">
        <v>19</v>
      </c>
      <c r="I211" s="250"/>
      <c r="J211" s="247"/>
      <c r="K211" s="247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193</v>
      </c>
      <c r="AU211" s="255" t="s">
        <v>82</v>
      </c>
      <c r="AV211" s="14" t="s">
        <v>80</v>
      </c>
      <c r="AW211" s="14" t="s">
        <v>33</v>
      </c>
      <c r="AX211" s="14" t="s">
        <v>72</v>
      </c>
      <c r="AY211" s="255" t="s">
        <v>180</v>
      </c>
    </row>
    <row r="212" s="13" customFormat="1">
      <c r="A212" s="13"/>
      <c r="B212" s="235"/>
      <c r="C212" s="236"/>
      <c r="D212" s="228" t="s">
        <v>193</v>
      </c>
      <c r="E212" s="237" t="s">
        <v>19</v>
      </c>
      <c r="F212" s="238" t="s">
        <v>9204</v>
      </c>
      <c r="G212" s="236"/>
      <c r="H212" s="239">
        <v>30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193</v>
      </c>
      <c r="AU212" s="245" t="s">
        <v>82</v>
      </c>
      <c r="AV212" s="13" t="s">
        <v>82</v>
      </c>
      <c r="AW212" s="13" t="s">
        <v>33</v>
      </c>
      <c r="AX212" s="13" t="s">
        <v>80</v>
      </c>
      <c r="AY212" s="245" t="s">
        <v>180</v>
      </c>
    </row>
    <row r="213" s="2" customFormat="1" ht="16.5" customHeight="1">
      <c r="A213" s="40"/>
      <c r="B213" s="41"/>
      <c r="C213" s="215" t="s">
        <v>328</v>
      </c>
      <c r="D213" s="215" t="s">
        <v>182</v>
      </c>
      <c r="E213" s="216" t="s">
        <v>9288</v>
      </c>
      <c r="F213" s="217" t="s">
        <v>9289</v>
      </c>
      <c r="G213" s="218" t="s">
        <v>185</v>
      </c>
      <c r="H213" s="219">
        <v>90</v>
      </c>
      <c r="I213" s="220"/>
      <c r="J213" s="221">
        <f>ROUND(I213*H213,2)</f>
        <v>0</v>
      </c>
      <c r="K213" s="217" t="s">
        <v>186</v>
      </c>
      <c r="L213" s="46"/>
      <c r="M213" s="222" t="s">
        <v>19</v>
      </c>
      <c r="N213" s="223" t="s">
        <v>43</v>
      </c>
      <c r="O213" s="86"/>
      <c r="P213" s="224">
        <f>O213*H213</f>
        <v>0</v>
      </c>
      <c r="Q213" s="224">
        <v>0</v>
      </c>
      <c r="R213" s="224">
        <f>Q213*H213</f>
        <v>0</v>
      </c>
      <c r="S213" s="224">
        <v>0</v>
      </c>
      <c r="T213" s="225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6" t="s">
        <v>187</v>
      </c>
      <c r="AT213" s="226" t="s">
        <v>182</v>
      </c>
      <c r="AU213" s="226" t="s">
        <v>82</v>
      </c>
      <c r="AY213" s="19" t="s">
        <v>180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9" t="s">
        <v>80</v>
      </c>
      <c r="BK213" s="227">
        <f>ROUND(I213*H213,2)</f>
        <v>0</v>
      </c>
      <c r="BL213" s="19" t="s">
        <v>187</v>
      </c>
      <c r="BM213" s="226" t="s">
        <v>9290</v>
      </c>
    </row>
    <row r="214" s="2" customFormat="1">
      <c r="A214" s="40"/>
      <c r="B214" s="41"/>
      <c r="C214" s="42"/>
      <c r="D214" s="228" t="s">
        <v>189</v>
      </c>
      <c r="E214" s="42"/>
      <c r="F214" s="229" t="s">
        <v>9291</v>
      </c>
      <c r="G214" s="42"/>
      <c r="H214" s="42"/>
      <c r="I214" s="230"/>
      <c r="J214" s="42"/>
      <c r="K214" s="42"/>
      <c r="L214" s="46"/>
      <c r="M214" s="231"/>
      <c r="N214" s="232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189</v>
      </c>
      <c r="AU214" s="19" t="s">
        <v>82</v>
      </c>
    </row>
    <row r="215" s="2" customFormat="1">
      <c r="A215" s="40"/>
      <c r="B215" s="41"/>
      <c r="C215" s="42"/>
      <c r="D215" s="233" t="s">
        <v>191</v>
      </c>
      <c r="E215" s="42"/>
      <c r="F215" s="234" t="s">
        <v>9292</v>
      </c>
      <c r="G215" s="42"/>
      <c r="H215" s="42"/>
      <c r="I215" s="230"/>
      <c r="J215" s="42"/>
      <c r="K215" s="42"/>
      <c r="L215" s="46"/>
      <c r="M215" s="231"/>
      <c r="N215" s="232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191</v>
      </c>
      <c r="AU215" s="19" t="s">
        <v>82</v>
      </c>
    </row>
    <row r="216" s="14" customFormat="1">
      <c r="A216" s="14"/>
      <c r="B216" s="246"/>
      <c r="C216" s="247"/>
      <c r="D216" s="228" t="s">
        <v>193</v>
      </c>
      <c r="E216" s="248" t="s">
        <v>19</v>
      </c>
      <c r="F216" s="249" t="s">
        <v>9203</v>
      </c>
      <c r="G216" s="247"/>
      <c r="H216" s="248" t="s">
        <v>19</v>
      </c>
      <c r="I216" s="250"/>
      <c r="J216" s="247"/>
      <c r="K216" s="247"/>
      <c r="L216" s="251"/>
      <c r="M216" s="252"/>
      <c r="N216" s="253"/>
      <c r="O216" s="253"/>
      <c r="P216" s="253"/>
      <c r="Q216" s="253"/>
      <c r="R216" s="253"/>
      <c r="S216" s="253"/>
      <c r="T216" s="25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5" t="s">
        <v>193</v>
      </c>
      <c r="AU216" s="255" t="s">
        <v>82</v>
      </c>
      <c r="AV216" s="14" t="s">
        <v>80</v>
      </c>
      <c r="AW216" s="14" t="s">
        <v>33</v>
      </c>
      <c r="AX216" s="14" t="s">
        <v>72</v>
      </c>
      <c r="AY216" s="255" t="s">
        <v>180</v>
      </c>
    </row>
    <row r="217" s="13" customFormat="1">
      <c r="A217" s="13"/>
      <c r="B217" s="235"/>
      <c r="C217" s="236"/>
      <c r="D217" s="228" t="s">
        <v>193</v>
      </c>
      <c r="E217" s="237" t="s">
        <v>19</v>
      </c>
      <c r="F217" s="238" t="s">
        <v>9293</v>
      </c>
      <c r="G217" s="236"/>
      <c r="H217" s="239">
        <v>90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193</v>
      </c>
      <c r="AU217" s="245" t="s">
        <v>82</v>
      </c>
      <c r="AV217" s="13" t="s">
        <v>82</v>
      </c>
      <c r="AW217" s="13" t="s">
        <v>33</v>
      </c>
      <c r="AX217" s="13" t="s">
        <v>80</v>
      </c>
      <c r="AY217" s="245" t="s">
        <v>180</v>
      </c>
    </row>
    <row r="218" s="2" customFormat="1" ht="21.75" customHeight="1">
      <c r="A218" s="40"/>
      <c r="B218" s="41"/>
      <c r="C218" s="215" t="s">
        <v>334</v>
      </c>
      <c r="D218" s="215" t="s">
        <v>182</v>
      </c>
      <c r="E218" s="216" t="s">
        <v>9294</v>
      </c>
      <c r="F218" s="217" t="s">
        <v>9295</v>
      </c>
      <c r="G218" s="218" t="s">
        <v>185</v>
      </c>
      <c r="H218" s="219">
        <v>67.5</v>
      </c>
      <c r="I218" s="220"/>
      <c r="J218" s="221">
        <f>ROUND(I218*H218,2)</f>
        <v>0</v>
      </c>
      <c r="K218" s="217" t="s">
        <v>186</v>
      </c>
      <c r="L218" s="46"/>
      <c r="M218" s="222" t="s">
        <v>19</v>
      </c>
      <c r="N218" s="223" t="s">
        <v>43</v>
      </c>
      <c r="O218" s="86"/>
      <c r="P218" s="224">
        <f>O218*H218</f>
        <v>0</v>
      </c>
      <c r="Q218" s="224">
        <v>0</v>
      </c>
      <c r="R218" s="224">
        <f>Q218*H218</f>
        <v>0</v>
      </c>
      <c r="S218" s="224">
        <v>0</v>
      </c>
      <c r="T218" s="225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6" t="s">
        <v>187</v>
      </c>
      <c r="AT218" s="226" t="s">
        <v>182</v>
      </c>
      <c r="AU218" s="226" t="s">
        <v>82</v>
      </c>
      <c r="AY218" s="19" t="s">
        <v>180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9" t="s">
        <v>80</v>
      </c>
      <c r="BK218" s="227">
        <f>ROUND(I218*H218,2)</f>
        <v>0</v>
      </c>
      <c r="BL218" s="19" t="s">
        <v>187</v>
      </c>
      <c r="BM218" s="226" t="s">
        <v>9296</v>
      </c>
    </row>
    <row r="219" s="2" customFormat="1">
      <c r="A219" s="40"/>
      <c r="B219" s="41"/>
      <c r="C219" s="42"/>
      <c r="D219" s="228" t="s">
        <v>189</v>
      </c>
      <c r="E219" s="42"/>
      <c r="F219" s="229" t="s">
        <v>9297</v>
      </c>
      <c r="G219" s="42"/>
      <c r="H219" s="42"/>
      <c r="I219" s="230"/>
      <c r="J219" s="42"/>
      <c r="K219" s="42"/>
      <c r="L219" s="46"/>
      <c r="M219" s="231"/>
      <c r="N219" s="232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189</v>
      </c>
      <c r="AU219" s="19" t="s">
        <v>82</v>
      </c>
    </row>
    <row r="220" s="2" customFormat="1">
      <c r="A220" s="40"/>
      <c r="B220" s="41"/>
      <c r="C220" s="42"/>
      <c r="D220" s="233" t="s">
        <v>191</v>
      </c>
      <c r="E220" s="42"/>
      <c r="F220" s="234" t="s">
        <v>9298</v>
      </c>
      <c r="G220" s="42"/>
      <c r="H220" s="42"/>
      <c r="I220" s="230"/>
      <c r="J220" s="42"/>
      <c r="K220" s="42"/>
      <c r="L220" s="46"/>
      <c r="M220" s="231"/>
      <c r="N220" s="232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191</v>
      </c>
      <c r="AU220" s="19" t="s">
        <v>82</v>
      </c>
    </row>
    <row r="221" s="14" customFormat="1">
      <c r="A221" s="14"/>
      <c r="B221" s="246"/>
      <c r="C221" s="247"/>
      <c r="D221" s="228" t="s">
        <v>193</v>
      </c>
      <c r="E221" s="248" t="s">
        <v>19</v>
      </c>
      <c r="F221" s="249" t="s">
        <v>9203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193</v>
      </c>
      <c r="AU221" s="255" t="s">
        <v>82</v>
      </c>
      <c r="AV221" s="14" t="s">
        <v>80</v>
      </c>
      <c r="AW221" s="14" t="s">
        <v>33</v>
      </c>
      <c r="AX221" s="14" t="s">
        <v>72</v>
      </c>
      <c r="AY221" s="255" t="s">
        <v>180</v>
      </c>
    </row>
    <row r="222" s="13" customFormat="1">
      <c r="A222" s="13"/>
      <c r="B222" s="235"/>
      <c r="C222" s="236"/>
      <c r="D222" s="228" t="s">
        <v>193</v>
      </c>
      <c r="E222" s="237" t="s">
        <v>19</v>
      </c>
      <c r="F222" s="238" t="s">
        <v>9222</v>
      </c>
      <c r="G222" s="236"/>
      <c r="H222" s="239">
        <v>67.5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193</v>
      </c>
      <c r="AU222" s="245" t="s">
        <v>82</v>
      </c>
      <c r="AV222" s="13" t="s">
        <v>82</v>
      </c>
      <c r="AW222" s="13" t="s">
        <v>33</v>
      </c>
      <c r="AX222" s="13" t="s">
        <v>80</v>
      </c>
      <c r="AY222" s="245" t="s">
        <v>180</v>
      </c>
    </row>
    <row r="223" s="2" customFormat="1" ht="16.5" customHeight="1">
      <c r="A223" s="40"/>
      <c r="B223" s="41"/>
      <c r="C223" s="215" t="s">
        <v>341</v>
      </c>
      <c r="D223" s="215" t="s">
        <v>182</v>
      </c>
      <c r="E223" s="216" t="s">
        <v>9299</v>
      </c>
      <c r="F223" s="217" t="s">
        <v>9300</v>
      </c>
      <c r="G223" s="218" t="s">
        <v>185</v>
      </c>
      <c r="H223" s="219">
        <v>45</v>
      </c>
      <c r="I223" s="220"/>
      <c r="J223" s="221">
        <f>ROUND(I223*H223,2)</f>
        <v>0</v>
      </c>
      <c r="K223" s="217" t="s">
        <v>186</v>
      </c>
      <c r="L223" s="46"/>
      <c r="M223" s="222" t="s">
        <v>19</v>
      </c>
      <c r="N223" s="223" t="s">
        <v>43</v>
      </c>
      <c r="O223" s="86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6" t="s">
        <v>187</v>
      </c>
      <c r="AT223" s="226" t="s">
        <v>182</v>
      </c>
      <c r="AU223" s="226" t="s">
        <v>82</v>
      </c>
      <c r="AY223" s="19" t="s">
        <v>180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9" t="s">
        <v>80</v>
      </c>
      <c r="BK223" s="227">
        <f>ROUND(I223*H223,2)</f>
        <v>0</v>
      </c>
      <c r="BL223" s="19" t="s">
        <v>187</v>
      </c>
      <c r="BM223" s="226" t="s">
        <v>9301</v>
      </c>
    </row>
    <row r="224" s="2" customFormat="1">
      <c r="A224" s="40"/>
      <c r="B224" s="41"/>
      <c r="C224" s="42"/>
      <c r="D224" s="228" t="s">
        <v>189</v>
      </c>
      <c r="E224" s="42"/>
      <c r="F224" s="229" t="s">
        <v>9302</v>
      </c>
      <c r="G224" s="42"/>
      <c r="H224" s="42"/>
      <c r="I224" s="230"/>
      <c r="J224" s="42"/>
      <c r="K224" s="42"/>
      <c r="L224" s="46"/>
      <c r="M224" s="231"/>
      <c r="N224" s="232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189</v>
      </c>
      <c r="AU224" s="19" t="s">
        <v>82</v>
      </c>
    </row>
    <row r="225" s="2" customFormat="1">
      <c r="A225" s="40"/>
      <c r="B225" s="41"/>
      <c r="C225" s="42"/>
      <c r="D225" s="233" t="s">
        <v>191</v>
      </c>
      <c r="E225" s="42"/>
      <c r="F225" s="234" t="s">
        <v>9303</v>
      </c>
      <c r="G225" s="42"/>
      <c r="H225" s="42"/>
      <c r="I225" s="230"/>
      <c r="J225" s="42"/>
      <c r="K225" s="42"/>
      <c r="L225" s="46"/>
      <c r="M225" s="231"/>
      <c r="N225" s="232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191</v>
      </c>
      <c r="AU225" s="19" t="s">
        <v>82</v>
      </c>
    </row>
    <row r="226" s="14" customFormat="1">
      <c r="A226" s="14"/>
      <c r="B226" s="246"/>
      <c r="C226" s="247"/>
      <c r="D226" s="228" t="s">
        <v>193</v>
      </c>
      <c r="E226" s="248" t="s">
        <v>19</v>
      </c>
      <c r="F226" s="249" t="s">
        <v>9203</v>
      </c>
      <c r="G226" s="247"/>
      <c r="H226" s="248" t="s">
        <v>19</v>
      </c>
      <c r="I226" s="250"/>
      <c r="J226" s="247"/>
      <c r="K226" s="247"/>
      <c r="L226" s="251"/>
      <c r="M226" s="252"/>
      <c r="N226" s="253"/>
      <c r="O226" s="253"/>
      <c r="P226" s="253"/>
      <c r="Q226" s="253"/>
      <c r="R226" s="253"/>
      <c r="S226" s="253"/>
      <c r="T226" s="25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5" t="s">
        <v>193</v>
      </c>
      <c r="AU226" s="255" t="s">
        <v>82</v>
      </c>
      <c r="AV226" s="14" t="s">
        <v>80</v>
      </c>
      <c r="AW226" s="14" t="s">
        <v>33</v>
      </c>
      <c r="AX226" s="14" t="s">
        <v>72</v>
      </c>
      <c r="AY226" s="255" t="s">
        <v>180</v>
      </c>
    </row>
    <row r="227" s="13" customFormat="1">
      <c r="A227" s="13"/>
      <c r="B227" s="235"/>
      <c r="C227" s="236"/>
      <c r="D227" s="228" t="s">
        <v>193</v>
      </c>
      <c r="E227" s="237" t="s">
        <v>19</v>
      </c>
      <c r="F227" s="238" t="s">
        <v>9228</v>
      </c>
      <c r="G227" s="236"/>
      <c r="H227" s="239">
        <v>45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193</v>
      </c>
      <c r="AU227" s="245" t="s">
        <v>82</v>
      </c>
      <c r="AV227" s="13" t="s">
        <v>82</v>
      </c>
      <c r="AW227" s="13" t="s">
        <v>33</v>
      </c>
      <c r="AX227" s="13" t="s">
        <v>80</v>
      </c>
      <c r="AY227" s="245" t="s">
        <v>180</v>
      </c>
    </row>
    <row r="228" s="2" customFormat="1" ht="16.5" customHeight="1">
      <c r="A228" s="40"/>
      <c r="B228" s="41"/>
      <c r="C228" s="215" t="s">
        <v>354</v>
      </c>
      <c r="D228" s="215" t="s">
        <v>182</v>
      </c>
      <c r="E228" s="216" t="s">
        <v>9304</v>
      </c>
      <c r="F228" s="217" t="s">
        <v>9305</v>
      </c>
      <c r="G228" s="218" t="s">
        <v>185</v>
      </c>
      <c r="H228" s="219">
        <v>48.299999999999997</v>
      </c>
      <c r="I228" s="220"/>
      <c r="J228" s="221">
        <f>ROUND(I228*H228,2)</f>
        <v>0</v>
      </c>
      <c r="K228" s="217" t="s">
        <v>186</v>
      </c>
      <c r="L228" s="46"/>
      <c r="M228" s="222" t="s">
        <v>19</v>
      </c>
      <c r="N228" s="223" t="s">
        <v>43</v>
      </c>
      <c r="O228" s="86"/>
      <c r="P228" s="224">
        <f>O228*H228</f>
        <v>0</v>
      </c>
      <c r="Q228" s="224">
        <v>0.1837</v>
      </c>
      <c r="R228" s="224">
        <f>Q228*H228</f>
        <v>8.8727099999999997</v>
      </c>
      <c r="S228" s="224">
        <v>0</v>
      </c>
      <c r="T228" s="225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6" t="s">
        <v>187</v>
      </c>
      <c r="AT228" s="226" t="s">
        <v>182</v>
      </c>
      <c r="AU228" s="226" t="s">
        <v>82</v>
      </c>
      <c r="AY228" s="19" t="s">
        <v>180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19" t="s">
        <v>80</v>
      </c>
      <c r="BK228" s="227">
        <f>ROUND(I228*H228,2)</f>
        <v>0</v>
      </c>
      <c r="BL228" s="19" t="s">
        <v>187</v>
      </c>
      <c r="BM228" s="226" t="s">
        <v>9306</v>
      </c>
    </row>
    <row r="229" s="2" customFormat="1">
      <c r="A229" s="40"/>
      <c r="B229" s="41"/>
      <c r="C229" s="42"/>
      <c r="D229" s="228" t="s">
        <v>189</v>
      </c>
      <c r="E229" s="42"/>
      <c r="F229" s="229" t="s">
        <v>9307</v>
      </c>
      <c r="G229" s="42"/>
      <c r="H229" s="42"/>
      <c r="I229" s="230"/>
      <c r="J229" s="42"/>
      <c r="K229" s="42"/>
      <c r="L229" s="46"/>
      <c r="M229" s="231"/>
      <c r="N229" s="232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189</v>
      </c>
      <c r="AU229" s="19" t="s">
        <v>82</v>
      </c>
    </row>
    <row r="230" s="2" customFormat="1">
      <c r="A230" s="40"/>
      <c r="B230" s="41"/>
      <c r="C230" s="42"/>
      <c r="D230" s="233" t="s">
        <v>191</v>
      </c>
      <c r="E230" s="42"/>
      <c r="F230" s="234" t="s">
        <v>9308</v>
      </c>
      <c r="G230" s="42"/>
      <c r="H230" s="42"/>
      <c r="I230" s="230"/>
      <c r="J230" s="42"/>
      <c r="K230" s="42"/>
      <c r="L230" s="46"/>
      <c r="M230" s="231"/>
      <c r="N230" s="232"/>
      <c r="O230" s="86"/>
      <c r="P230" s="86"/>
      <c r="Q230" s="86"/>
      <c r="R230" s="86"/>
      <c r="S230" s="86"/>
      <c r="T230" s="87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T230" s="19" t="s">
        <v>191</v>
      </c>
      <c r="AU230" s="19" t="s">
        <v>82</v>
      </c>
    </row>
    <row r="231" s="14" customFormat="1">
      <c r="A231" s="14"/>
      <c r="B231" s="246"/>
      <c r="C231" s="247"/>
      <c r="D231" s="228" t="s">
        <v>193</v>
      </c>
      <c r="E231" s="248" t="s">
        <v>19</v>
      </c>
      <c r="F231" s="249" t="s">
        <v>9309</v>
      </c>
      <c r="G231" s="247"/>
      <c r="H231" s="248" t="s">
        <v>19</v>
      </c>
      <c r="I231" s="250"/>
      <c r="J231" s="247"/>
      <c r="K231" s="247"/>
      <c r="L231" s="251"/>
      <c r="M231" s="252"/>
      <c r="N231" s="253"/>
      <c r="O231" s="253"/>
      <c r="P231" s="253"/>
      <c r="Q231" s="253"/>
      <c r="R231" s="253"/>
      <c r="S231" s="253"/>
      <c r="T231" s="25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5" t="s">
        <v>193</v>
      </c>
      <c r="AU231" s="255" t="s">
        <v>82</v>
      </c>
      <c r="AV231" s="14" t="s">
        <v>80</v>
      </c>
      <c r="AW231" s="14" t="s">
        <v>33</v>
      </c>
      <c r="AX231" s="14" t="s">
        <v>72</v>
      </c>
      <c r="AY231" s="255" t="s">
        <v>180</v>
      </c>
    </row>
    <row r="232" s="13" customFormat="1">
      <c r="A232" s="13"/>
      <c r="B232" s="235"/>
      <c r="C232" s="236"/>
      <c r="D232" s="228" t="s">
        <v>193</v>
      </c>
      <c r="E232" s="237" t="s">
        <v>19</v>
      </c>
      <c r="F232" s="238" t="s">
        <v>9310</v>
      </c>
      <c r="G232" s="236"/>
      <c r="H232" s="239">
        <v>34.799999999999997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5" t="s">
        <v>193</v>
      </c>
      <c r="AU232" s="245" t="s">
        <v>82</v>
      </c>
      <c r="AV232" s="13" t="s">
        <v>82</v>
      </c>
      <c r="AW232" s="13" t="s">
        <v>33</v>
      </c>
      <c r="AX232" s="13" t="s">
        <v>72</v>
      </c>
      <c r="AY232" s="245" t="s">
        <v>180</v>
      </c>
    </row>
    <row r="233" s="14" customFormat="1">
      <c r="A233" s="14"/>
      <c r="B233" s="246"/>
      <c r="C233" s="247"/>
      <c r="D233" s="228" t="s">
        <v>193</v>
      </c>
      <c r="E233" s="248" t="s">
        <v>19</v>
      </c>
      <c r="F233" s="249" t="s">
        <v>9311</v>
      </c>
      <c r="G233" s="247"/>
      <c r="H233" s="248" t="s">
        <v>19</v>
      </c>
      <c r="I233" s="250"/>
      <c r="J233" s="247"/>
      <c r="K233" s="247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193</v>
      </c>
      <c r="AU233" s="255" t="s">
        <v>82</v>
      </c>
      <c r="AV233" s="14" t="s">
        <v>80</v>
      </c>
      <c r="AW233" s="14" t="s">
        <v>33</v>
      </c>
      <c r="AX233" s="14" t="s">
        <v>72</v>
      </c>
      <c r="AY233" s="255" t="s">
        <v>180</v>
      </c>
    </row>
    <row r="234" s="13" customFormat="1">
      <c r="A234" s="13"/>
      <c r="B234" s="235"/>
      <c r="C234" s="236"/>
      <c r="D234" s="228" t="s">
        <v>193</v>
      </c>
      <c r="E234" s="237" t="s">
        <v>19</v>
      </c>
      <c r="F234" s="238" t="s">
        <v>9312</v>
      </c>
      <c r="G234" s="236"/>
      <c r="H234" s="239">
        <v>13.5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5" t="s">
        <v>193</v>
      </c>
      <c r="AU234" s="245" t="s">
        <v>82</v>
      </c>
      <c r="AV234" s="13" t="s">
        <v>82</v>
      </c>
      <c r="AW234" s="13" t="s">
        <v>33</v>
      </c>
      <c r="AX234" s="13" t="s">
        <v>72</v>
      </c>
      <c r="AY234" s="245" t="s">
        <v>180</v>
      </c>
    </row>
    <row r="235" s="15" customFormat="1">
      <c r="A235" s="15"/>
      <c r="B235" s="256"/>
      <c r="C235" s="257"/>
      <c r="D235" s="228" t="s">
        <v>193</v>
      </c>
      <c r="E235" s="258" t="s">
        <v>19</v>
      </c>
      <c r="F235" s="259" t="s">
        <v>353</v>
      </c>
      <c r="G235" s="257"/>
      <c r="H235" s="260">
        <v>48.299999999999997</v>
      </c>
      <c r="I235" s="261"/>
      <c r="J235" s="257"/>
      <c r="K235" s="257"/>
      <c r="L235" s="262"/>
      <c r="M235" s="263"/>
      <c r="N235" s="264"/>
      <c r="O235" s="264"/>
      <c r="P235" s="264"/>
      <c r="Q235" s="264"/>
      <c r="R235" s="264"/>
      <c r="S235" s="264"/>
      <c r="T235" s="26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6" t="s">
        <v>193</v>
      </c>
      <c r="AU235" s="266" t="s">
        <v>82</v>
      </c>
      <c r="AV235" s="15" t="s">
        <v>187</v>
      </c>
      <c r="AW235" s="15" t="s">
        <v>33</v>
      </c>
      <c r="AX235" s="15" t="s">
        <v>80</v>
      </c>
      <c r="AY235" s="266" t="s">
        <v>180</v>
      </c>
    </row>
    <row r="236" s="2" customFormat="1" ht="16.5" customHeight="1">
      <c r="A236" s="40"/>
      <c r="B236" s="41"/>
      <c r="C236" s="282" t="s">
        <v>364</v>
      </c>
      <c r="D236" s="282" t="s">
        <v>754</v>
      </c>
      <c r="E236" s="283" t="s">
        <v>9313</v>
      </c>
      <c r="F236" s="284" t="s">
        <v>9314</v>
      </c>
      <c r="G236" s="285" t="s">
        <v>185</v>
      </c>
      <c r="H236" s="286">
        <v>49.265999999999998</v>
      </c>
      <c r="I236" s="287"/>
      <c r="J236" s="288">
        <f>ROUND(I236*H236,2)</f>
        <v>0</v>
      </c>
      <c r="K236" s="284" t="s">
        <v>186</v>
      </c>
      <c r="L236" s="289"/>
      <c r="M236" s="290" t="s">
        <v>19</v>
      </c>
      <c r="N236" s="291" t="s">
        <v>43</v>
      </c>
      <c r="O236" s="86"/>
      <c r="P236" s="224">
        <f>O236*H236</f>
        <v>0</v>
      </c>
      <c r="Q236" s="224">
        <v>0.11799999999999999</v>
      </c>
      <c r="R236" s="224">
        <f>Q236*H236</f>
        <v>5.8133879999999998</v>
      </c>
      <c r="S236" s="224">
        <v>0</v>
      </c>
      <c r="T236" s="225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6" t="s">
        <v>232</v>
      </c>
      <c r="AT236" s="226" t="s">
        <v>754</v>
      </c>
      <c r="AU236" s="226" t="s">
        <v>82</v>
      </c>
      <c r="AY236" s="19" t="s">
        <v>180</v>
      </c>
      <c r="BE236" s="227">
        <f>IF(N236="základní",J236,0)</f>
        <v>0</v>
      </c>
      <c r="BF236" s="227">
        <f>IF(N236="snížená",J236,0)</f>
        <v>0</v>
      </c>
      <c r="BG236" s="227">
        <f>IF(N236="zákl. přenesená",J236,0)</f>
        <v>0</v>
      </c>
      <c r="BH236" s="227">
        <f>IF(N236="sníž. přenesená",J236,0)</f>
        <v>0</v>
      </c>
      <c r="BI236" s="227">
        <f>IF(N236="nulová",J236,0)</f>
        <v>0</v>
      </c>
      <c r="BJ236" s="19" t="s">
        <v>80</v>
      </c>
      <c r="BK236" s="227">
        <f>ROUND(I236*H236,2)</f>
        <v>0</v>
      </c>
      <c r="BL236" s="19" t="s">
        <v>187</v>
      </c>
      <c r="BM236" s="226" t="s">
        <v>9315</v>
      </c>
    </row>
    <row r="237" s="2" customFormat="1">
      <c r="A237" s="40"/>
      <c r="B237" s="41"/>
      <c r="C237" s="42"/>
      <c r="D237" s="228" t="s">
        <v>189</v>
      </c>
      <c r="E237" s="42"/>
      <c r="F237" s="229" t="s">
        <v>9314</v>
      </c>
      <c r="G237" s="42"/>
      <c r="H237" s="42"/>
      <c r="I237" s="230"/>
      <c r="J237" s="42"/>
      <c r="K237" s="42"/>
      <c r="L237" s="46"/>
      <c r="M237" s="231"/>
      <c r="N237" s="232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189</v>
      </c>
      <c r="AU237" s="19" t="s">
        <v>82</v>
      </c>
    </row>
    <row r="238" s="13" customFormat="1">
      <c r="A238" s="13"/>
      <c r="B238" s="235"/>
      <c r="C238" s="236"/>
      <c r="D238" s="228" t="s">
        <v>193</v>
      </c>
      <c r="E238" s="236"/>
      <c r="F238" s="238" t="s">
        <v>9316</v>
      </c>
      <c r="G238" s="236"/>
      <c r="H238" s="239">
        <v>49.265999999999998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5" t="s">
        <v>193</v>
      </c>
      <c r="AU238" s="245" t="s">
        <v>82</v>
      </c>
      <c r="AV238" s="13" t="s">
        <v>82</v>
      </c>
      <c r="AW238" s="13" t="s">
        <v>4</v>
      </c>
      <c r="AX238" s="13" t="s">
        <v>80</v>
      </c>
      <c r="AY238" s="245" t="s">
        <v>180</v>
      </c>
    </row>
    <row r="239" s="2" customFormat="1" ht="16.5" customHeight="1">
      <c r="A239" s="40"/>
      <c r="B239" s="41"/>
      <c r="C239" s="215" t="s">
        <v>370</v>
      </c>
      <c r="D239" s="215" t="s">
        <v>182</v>
      </c>
      <c r="E239" s="216" t="s">
        <v>9317</v>
      </c>
      <c r="F239" s="217" t="s">
        <v>9318</v>
      </c>
      <c r="G239" s="218" t="s">
        <v>185</v>
      </c>
      <c r="H239" s="219">
        <v>634.74400000000003</v>
      </c>
      <c r="I239" s="220"/>
      <c r="J239" s="221">
        <f>ROUND(I239*H239,2)</f>
        <v>0</v>
      </c>
      <c r="K239" s="217" t="s">
        <v>186</v>
      </c>
      <c r="L239" s="46"/>
      <c r="M239" s="222" t="s">
        <v>19</v>
      </c>
      <c r="N239" s="223" t="s">
        <v>43</v>
      </c>
      <c r="O239" s="86"/>
      <c r="P239" s="224">
        <f>O239*H239</f>
        <v>0</v>
      </c>
      <c r="Q239" s="224">
        <v>0.11162</v>
      </c>
      <c r="R239" s="224">
        <f>Q239*H239</f>
        <v>70.85012528</v>
      </c>
      <c r="S239" s="224">
        <v>0</v>
      </c>
      <c r="T239" s="225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6" t="s">
        <v>187</v>
      </c>
      <c r="AT239" s="226" t="s">
        <v>182</v>
      </c>
      <c r="AU239" s="226" t="s">
        <v>82</v>
      </c>
      <c r="AY239" s="19" t="s">
        <v>180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9" t="s">
        <v>80</v>
      </c>
      <c r="BK239" s="227">
        <f>ROUND(I239*H239,2)</f>
        <v>0</v>
      </c>
      <c r="BL239" s="19" t="s">
        <v>187</v>
      </c>
      <c r="BM239" s="226" t="s">
        <v>9319</v>
      </c>
    </row>
    <row r="240" s="2" customFormat="1">
      <c r="A240" s="40"/>
      <c r="B240" s="41"/>
      <c r="C240" s="42"/>
      <c r="D240" s="228" t="s">
        <v>189</v>
      </c>
      <c r="E240" s="42"/>
      <c r="F240" s="229" t="s">
        <v>9320</v>
      </c>
      <c r="G240" s="42"/>
      <c r="H240" s="42"/>
      <c r="I240" s="230"/>
      <c r="J240" s="42"/>
      <c r="K240" s="42"/>
      <c r="L240" s="46"/>
      <c r="M240" s="231"/>
      <c r="N240" s="232"/>
      <c r="O240" s="86"/>
      <c r="P240" s="86"/>
      <c r="Q240" s="86"/>
      <c r="R240" s="86"/>
      <c r="S240" s="86"/>
      <c r="T240" s="87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T240" s="19" t="s">
        <v>189</v>
      </c>
      <c r="AU240" s="19" t="s">
        <v>82</v>
      </c>
    </row>
    <row r="241" s="2" customFormat="1">
      <c r="A241" s="40"/>
      <c r="B241" s="41"/>
      <c r="C241" s="42"/>
      <c r="D241" s="233" t="s">
        <v>191</v>
      </c>
      <c r="E241" s="42"/>
      <c r="F241" s="234" t="s">
        <v>9321</v>
      </c>
      <c r="G241" s="42"/>
      <c r="H241" s="42"/>
      <c r="I241" s="230"/>
      <c r="J241" s="42"/>
      <c r="K241" s="42"/>
      <c r="L241" s="46"/>
      <c r="M241" s="231"/>
      <c r="N241" s="232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191</v>
      </c>
      <c r="AU241" s="19" t="s">
        <v>82</v>
      </c>
    </row>
    <row r="242" s="14" customFormat="1">
      <c r="A242" s="14"/>
      <c r="B242" s="246"/>
      <c r="C242" s="247"/>
      <c r="D242" s="228" t="s">
        <v>193</v>
      </c>
      <c r="E242" s="248" t="s">
        <v>19</v>
      </c>
      <c r="F242" s="249" t="s">
        <v>9322</v>
      </c>
      <c r="G242" s="247"/>
      <c r="H242" s="248" t="s">
        <v>19</v>
      </c>
      <c r="I242" s="250"/>
      <c r="J242" s="247"/>
      <c r="K242" s="247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193</v>
      </c>
      <c r="AU242" s="255" t="s">
        <v>82</v>
      </c>
      <c r="AV242" s="14" t="s">
        <v>80</v>
      </c>
      <c r="AW242" s="14" t="s">
        <v>33</v>
      </c>
      <c r="AX242" s="14" t="s">
        <v>72</v>
      </c>
      <c r="AY242" s="255" t="s">
        <v>180</v>
      </c>
    </row>
    <row r="243" s="14" customFormat="1">
      <c r="A243" s="14"/>
      <c r="B243" s="246"/>
      <c r="C243" s="247"/>
      <c r="D243" s="228" t="s">
        <v>193</v>
      </c>
      <c r="E243" s="248" t="s">
        <v>19</v>
      </c>
      <c r="F243" s="249" t="s">
        <v>9323</v>
      </c>
      <c r="G243" s="247"/>
      <c r="H243" s="248" t="s">
        <v>19</v>
      </c>
      <c r="I243" s="250"/>
      <c r="J243" s="247"/>
      <c r="K243" s="247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193</v>
      </c>
      <c r="AU243" s="255" t="s">
        <v>82</v>
      </c>
      <c r="AV243" s="14" t="s">
        <v>80</v>
      </c>
      <c r="AW243" s="14" t="s">
        <v>33</v>
      </c>
      <c r="AX243" s="14" t="s">
        <v>72</v>
      </c>
      <c r="AY243" s="255" t="s">
        <v>180</v>
      </c>
    </row>
    <row r="244" s="13" customFormat="1">
      <c r="A244" s="13"/>
      <c r="B244" s="235"/>
      <c r="C244" s="236"/>
      <c r="D244" s="228" t="s">
        <v>193</v>
      </c>
      <c r="E244" s="237" t="s">
        <v>19</v>
      </c>
      <c r="F244" s="238" t="s">
        <v>9324</v>
      </c>
      <c r="G244" s="236"/>
      <c r="H244" s="239">
        <v>55.299999999999997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5" t="s">
        <v>193</v>
      </c>
      <c r="AU244" s="245" t="s">
        <v>82</v>
      </c>
      <c r="AV244" s="13" t="s">
        <v>82</v>
      </c>
      <c r="AW244" s="13" t="s">
        <v>33</v>
      </c>
      <c r="AX244" s="13" t="s">
        <v>72</v>
      </c>
      <c r="AY244" s="245" t="s">
        <v>180</v>
      </c>
    </row>
    <row r="245" s="14" customFormat="1">
      <c r="A245" s="14"/>
      <c r="B245" s="246"/>
      <c r="C245" s="247"/>
      <c r="D245" s="228" t="s">
        <v>193</v>
      </c>
      <c r="E245" s="248" t="s">
        <v>19</v>
      </c>
      <c r="F245" s="249" t="s">
        <v>9325</v>
      </c>
      <c r="G245" s="247"/>
      <c r="H245" s="248" t="s">
        <v>19</v>
      </c>
      <c r="I245" s="250"/>
      <c r="J245" s="247"/>
      <c r="K245" s="247"/>
      <c r="L245" s="251"/>
      <c r="M245" s="252"/>
      <c r="N245" s="253"/>
      <c r="O245" s="253"/>
      <c r="P245" s="253"/>
      <c r="Q245" s="253"/>
      <c r="R245" s="253"/>
      <c r="S245" s="253"/>
      <c r="T245" s="25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5" t="s">
        <v>193</v>
      </c>
      <c r="AU245" s="255" t="s">
        <v>82</v>
      </c>
      <c r="AV245" s="14" t="s">
        <v>80</v>
      </c>
      <c r="AW245" s="14" t="s">
        <v>33</v>
      </c>
      <c r="AX245" s="14" t="s">
        <v>72</v>
      </c>
      <c r="AY245" s="255" t="s">
        <v>180</v>
      </c>
    </row>
    <row r="246" s="13" customFormat="1">
      <c r="A246" s="13"/>
      <c r="B246" s="235"/>
      <c r="C246" s="236"/>
      <c r="D246" s="228" t="s">
        <v>193</v>
      </c>
      <c r="E246" s="237" t="s">
        <v>19</v>
      </c>
      <c r="F246" s="238" t="s">
        <v>9326</v>
      </c>
      <c r="G246" s="236"/>
      <c r="H246" s="239">
        <v>265.30000000000001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5" t="s">
        <v>193</v>
      </c>
      <c r="AU246" s="245" t="s">
        <v>82</v>
      </c>
      <c r="AV246" s="13" t="s">
        <v>82</v>
      </c>
      <c r="AW246" s="13" t="s">
        <v>33</v>
      </c>
      <c r="AX246" s="13" t="s">
        <v>72</v>
      </c>
      <c r="AY246" s="245" t="s">
        <v>180</v>
      </c>
    </row>
    <row r="247" s="14" customFormat="1">
      <c r="A247" s="14"/>
      <c r="B247" s="246"/>
      <c r="C247" s="247"/>
      <c r="D247" s="228" t="s">
        <v>193</v>
      </c>
      <c r="E247" s="248" t="s">
        <v>19</v>
      </c>
      <c r="F247" s="249" t="s">
        <v>9327</v>
      </c>
      <c r="G247" s="247"/>
      <c r="H247" s="248" t="s">
        <v>19</v>
      </c>
      <c r="I247" s="250"/>
      <c r="J247" s="247"/>
      <c r="K247" s="247"/>
      <c r="L247" s="251"/>
      <c r="M247" s="252"/>
      <c r="N247" s="253"/>
      <c r="O247" s="253"/>
      <c r="P247" s="253"/>
      <c r="Q247" s="253"/>
      <c r="R247" s="253"/>
      <c r="S247" s="253"/>
      <c r="T247" s="25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5" t="s">
        <v>193</v>
      </c>
      <c r="AU247" s="255" t="s">
        <v>82</v>
      </c>
      <c r="AV247" s="14" t="s">
        <v>80</v>
      </c>
      <c r="AW247" s="14" t="s">
        <v>33</v>
      </c>
      <c r="AX247" s="14" t="s">
        <v>72</v>
      </c>
      <c r="AY247" s="255" t="s">
        <v>180</v>
      </c>
    </row>
    <row r="248" s="13" customFormat="1">
      <c r="A248" s="13"/>
      <c r="B248" s="235"/>
      <c r="C248" s="236"/>
      <c r="D248" s="228" t="s">
        <v>193</v>
      </c>
      <c r="E248" s="237" t="s">
        <v>19</v>
      </c>
      <c r="F248" s="238" t="s">
        <v>9328</v>
      </c>
      <c r="G248" s="236"/>
      <c r="H248" s="239">
        <v>188.59999999999999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5" t="s">
        <v>193</v>
      </c>
      <c r="AU248" s="245" t="s">
        <v>82</v>
      </c>
      <c r="AV248" s="13" t="s">
        <v>82</v>
      </c>
      <c r="AW248" s="13" t="s">
        <v>33</v>
      </c>
      <c r="AX248" s="13" t="s">
        <v>72</v>
      </c>
      <c r="AY248" s="245" t="s">
        <v>180</v>
      </c>
    </row>
    <row r="249" s="16" customFormat="1">
      <c r="A249" s="16"/>
      <c r="B249" s="267"/>
      <c r="C249" s="268"/>
      <c r="D249" s="228" t="s">
        <v>193</v>
      </c>
      <c r="E249" s="269" t="s">
        <v>19</v>
      </c>
      <c r="F249" s="270" t="s">
        <v>473</v>
      </c>
      <c r="G249" s="268"/>
      <c r="H249" s="271">
        <v>509.20000000000005</v>
      </c>
      <c r="I249" s="272"/>
      <c r="J249" s="268"/>
      <c r="K249" s="268"/>
      <c r="L249" s="273"/>
      <c r="M249" s="274"/>
      <c r="N249" s="275"/>
      <c r="O249" s="275"/>
      <c r="P249" s="275"/>
      <c r="Q249" s="275"/>
      <c r="R249" s="275"/>
      <c r="S249" s="275"/>
      <c r="T249" s="27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T249" s="277" t="s">
        <v>193</v>
      </c>
      <c r="AU249" s="277" t="s">
        <v>82</v>
      </c>
      <c r="AV249" s="16" t="s">
        <v>100</v>
      </c>
      <c r="AW249" s="16" t="s">
        <v>33</v>
      </c>
      <c r="AX249" s="16" t="s">
        <v>72</v>
      </c>
      <c r="AY249" s="277" t="s">
        <v>180</v>
      </c>
    </row>
    <row r="250" s="14" customFormat="1">
      <c r="A250" s="14"/>
      <c r="B250" s="246"/>
      <c r="C250" s="247"/>
      <c r="D250" s="228" t="s">
        <v>193</v>
      </c>
      <c r="E250" s="248" t="s">
        <v>19</v>
      </c>
      <c r="F250" s="249" t="s">
        <v>9329</v>
      </c>
      <c r="G250" s="247"/>
      <c r="H250" s="248" t="s">
        <v>19</v>
      </c>
      <c r="I250" s="250"/>
      <c r="J250" s="247"/>
      <c r="K250" s="247"/>
      <c r="L250" s="251"/>
      <c r="M250" s="252"/>
      <c r="N250" s="253"/>
      <c r="O250" s="253"/>
      <c r="P250" s="253"/>
      <c r="Q250" s="253"/>
      <c r="R250" s="253"/>
      <c r="S250" s="253"/>
      <c r="T250" s="25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5" t="s">
        <v>193</v>
      </c>
      <c r="AU250" s="255" t="s">
        <v>82</v>
      </c>
      <c r="AV250" s="14" t="s">
        <v>80</v>
      </c>
      <c r="AW250" s="14" t="s">
        <v>33</v>
      </c>
      <c r="AX250" s="14" t="s">
        <v>72</v>
      </c>
      <c r="AY250" s="255" t="s">
        <v>180</v>
      </c>
    </row>
    <row r="251" s="13" customFormat="1">
      <c r="A251" s="13"/>
      <c r="B251" s="235"/>
      <c r="C251" s="236"/>
      <c r="D251" s="228" t="s">
        <v>193</v>
      </c>
      <c r="E251" s="237" t="s">
        <v>19</v>
      </c>
      <c r="F251" s="238" t="s">
        <v>9330</v>
      </c>
      <c r="G251" s="236"/>
      <c r="H251" s="239">
        <v>73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5" t="s">
        <v>193</v>
      </c>
      <c r="AU251" s="245" t="s">
        <v>82</v>
      </c>
      <c r="AV251" s="13" t="s">
        <v>82</v>
      </c>
      <c r="AW251" s="13" t="s">
        <v>33</v>
      </c>
      <c r="AX251" s="13" t="s">
        <v>72</v>
      </c>
      <c r="AY251" s="245" t="s">
        <v>180</v>
      </c>
    </row>
    <row r="252" s="16" customFormat="1">
      <c r="A252" s="16"/>
      <c r="B252" s="267"/>
      <c r="C252" s="268"/>
      <c r="D252" s="228" t="s">
        <v>193</v>
      </c>
      <c r="E252" s="269" t="s">
        <v>19</v>
      </c>
      <c r="F252" s="270" t="s">
        <v>473</v>
      </c>
      <c r="G252" s="268"/>
      <c r="H252" s="271">
        <v>73</v>
      </c>
      <c r="I252" s="272"/>
      <c r="J252" s="268"/>
      <c r="K252" s="268"/>
      <c r="L252" s="273"/>
      <c r="M252" s="274"/>
      <c r="N252" s="275"/>
      <c r="O252" s="275"/>
      <c r="P252" s="275"/>
      <c r="Q252" s="275"/>
      <c r="R252" s="275"/>
      <c r="S252" s="275"/>
      <c r="T252" s="27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T252" s="277" t="s">
        <v>193</v>
      </c>
      <c r="AU252" s="277" t="s">
        <v>82</v>
      </c>
      <c r="AV252" s="16" t="s">
        <v>100</v>
      </c>
      <c r="AW252" s="16" t="s">
        <v>33</v>
      </c>
      <c r="AX252" s="16" t="s">
        <v>72</v>
      </c>
      <c r="AY252" s="277" t="s">
        <v>180</v>
      </c>
    </row>
    <row r="253" s="14" customFormat="1">
      <c r="A253" s="14"/>
      <c r="B253" s="246"/>
      <c r="C253" s="247"/>
      <c r="D253" s="228" t="s">
        <v>193</v>
      </c>
      <c r="E253" s="248" t="s">
        <v>19</v>
      </c>
      <c r="F253" s="249" t="s">
        <v>9180</v>
      </c>
      <c r="G253" s="247"/>
      <c r="H253" s="248" t="s">
        <v>19</v>
      </c>
      <c r="I253" s="250"/>
      <c r="J253" s="247"/>
      <c r="K253" s="247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193</v>
      </c>
      <c r="AU253" s="255" t="s">
        <v>82</v>
      </c>
      <c r="AV253" s="14" t="s">
        <v>80</v>
      </c>
      <c r="AW253" s="14" t="s">
        <v>33</v>
      </c>
      <c r="AX253" s="14" t="s">
        <v>72</v>
      </c>
      <c r="AY253" s="255" t="s">
        <v>180</v>
      </c>
    </row>
    <row r="254" s="14" customFormat="1">
      <c r="A254" s="14"/>
      <c r="B254" s="246"/>
      <c r="C254" s="247"/>
      <c r="D254" s="228" t="s">
        <v>193</v>
      </c>
      <c r="E254" s="248" t="s">
        <v>19</v>
      </c>
      <c r="F254" s="249" t="s">
        <v>9331</v>
      </c>
      <c r="G254" s="247"/>
      <c r="H254" s="248" t="s">
        <v>19</v>
      </c>
      <c r="I254" s="250"/>
      <c r="J254" s="247"/>
      <c r="K254" s="247"/>
      <c r="L254" s="251"/>
      <c r="M254" s="252"/>
      <c r="N254" s="253"/>
      <c r="O254" s="253"/>
      <c r="P254" s="253"/>
      <c r="Q254" s="253"/>
      <c r="R254" s="253"/>
      <c r="S254" s="253"/>
      <c r="T254" s="25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5" t="s">
        <v>193</v>
      </c>
      <c r="AU254" s="255" t="s">
        <v>82</v>
      </c>
      <c r="AV254" s="14" t="s">
        <v>80</v>
      </c>
      <c r="AW254" s="14" t="s">
        <v>33</v>
      </c>
      <c r="AX254" s="14" t="s">
        <v>72</v>
      </c>
      <c r="AY254" s="255" t="s">
        <v>180</v>
      </c>
    </row>
    <row r="255" s="13" customFormat="1">
      <c r="A255" s="13"/>
      <c r="B255" s="235"/>
      <c r="C255" s="236"/>
      <c r="D255" s="228" t="s">
        <v>193</v>
      </c>
      <c r="E255" s="237" t="s">
        <v>19</v>
      </c>
      <c r="F255" s="238" t="s">
        <v>9332</v>
      </c>
      <c r="G255" s="236"/>
      <c r="H255" s="239">
        <v>11.76</v>
      </c>
      <c r="I255" s="240"/>
      <c r="J255" s="236"/>
      <c r="K255" s="236"/>
      <c r="L255" s="241"/>
      <c r="M255" s="242"/>
      <c r="N255" s="243"/>
      <c r="O255" s="243"/>
      <c r="P255" s="243"/>
      <c r="Q255" s="243"/>
      <c r="R255" s="243"/>
      <c r="S255" s="243"/>
      <c r="T255" s="244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5" t="s">
        <v>193</v>
      </c>
      <c r="AU255" s="245" t="s">
        <v>82</v>
      </c>
      <c r="AV255" s="13" t="s">
        <v>82</v>
      </c>
      <c r="AW255" s="13" t="s">
        <v>33</v>
      </c>
      <c r="AX255" s="13" t="s">
        <v>72</v>
      </c>
      <c r="AY255" s="245" t="s">
        <v>180</v>
      </c>
    </row>
    <row r="256" s="13" customFormat="1">
      <c r="A256" s="13"/>
      <c r="B256" s="235"/>
      <c r="C256" s="236"/>
      <c r="D256" s="228" t="s">
        <v>193</v>
      </c>
      <c r="E256" s="237" t="s">
        <v>19</v>
      </c>
      <c r="F256" s="238" t="s">
        <v>9333</v>
      </c>
      <c r="G256" s="236"/>
      <c r="H256" s="239">
        <v>4.8479999999999999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193</v>
      </c>
      <c r="AU256" s="245" t="s">
        <v>82</v>
      </c>
      <c r="AV256" s="13" t="s">
        <v>82</v>
      </c>
      <c r="AW256" s="13" t="s">
        <v>33</v>
      </c>
      <c r="AX256" s="13" t="s">
        <v>72</v>
      </c>
      <c r="AY256" s="245" t="s">
        <v>180</v>
      </c>
    </row>
    <row r="257" s="14" customFormat="1">
      <c r="A257" s="14"/>
      <c r="B257" s="246"/>
      <c r="C257" s="247"/>
      <c r="D257" s="228" t="s">
        <v>193</v>
      </c>
      <c r="E257" s="248" t="s">
        <v>19</v>
      </c>
      <c r="F257" s="249" t="s">
        <v>9334</v>
      </c>
      <c r="G257" s="247"/>
      <c r="H257" s="248" t="s">
        <v>19</v>
      </c>
      <c r="I257" s="250"/>
      <c r="J257" s="247"/>
      <c r="K257" s="247"/>
      <c r="L257" s="251"/>
      <c r="M257" s="252"/>
      <c r="N257" s="253"/>
      <c r="O257" s="253"/>
      <c r="P257" s="253"/>
      <c r="Q257" s="253"/>
      <c r="R257" s="253"/>
      <c r="S257" s="253"/>
      <c r="T257" s="25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5" t="s">
        <v>193</v>
      </c>
      <c r="AU257" s="255" t="s">
        <v>82</v>
      </c>
      <c r="AV257" s="14" t="s">
        <v>80</v>
      </c>
      <c r="AW257" s="14" t="s">
        <v>33</v>
      </c>
      <c r="AX257" s="14" t="s">
        <v>72</v>
      </c>
      <c r="AY257" s="255" t="s">
        <v>180</v>
      </c>
    </row>
    <row r="258" s="13" customFormat="1">
      <c r="A258" s="13"/>
      <c r="B258" s="235"/>
      <c r="C258" s="236"/>
      <c r="D258" s="228" t="s">
        <v>193</v>
      </c>
      <c r="E258" s="237" t="s">
        <v>19</v>
      </c>
      <c r="F258" s="238" t="s">
        <v>9184</v>
      </c>
      <c r="G258" s="236"/>
      <c r="H258" s="239">
        <v>5.8399999999999999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5" t="s">
        <v>193</v>
      </c>
      <c r="AU258" s="245" t="s">
        <v>82</v>
      </c>
      <c r="AV258" s="13" t="s">
        <v>82</v>
      </c>
      <c r="AW258" s="13" t="s">
        <v>33</v>
      </c>
      <c r="AX258" s="13" t="s">
        <v>72</v>
      </c>
      <c r="AY258" s="245" t="s">
        <v>180</v>
      </c>
    </row>
    <row r="259" s="13" customFormat="1">
      <c r="A259" s="13"/>
      <c r="B259" s="235"/>
      <c r="C259" s="236"/>
      <c r="D259" s="228" t="s">
        <v>193</v>
      </c>
      <c r="E259" s="237" t="s">
        <v>19</v>
      </c>
      <c r="F259" s="238" t="s">
        <v>9185</v>
      </c>
      <c r="G259" s="236"/>
      <c r="H259" s="239">
        <v>7.4400000000000004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5" t="s">
        <v>193</v>
      </c>
      <c r="AU259" s="245" t="s">
        <v>82</v>
      </c>
      <c r="AV259" s="13" t="s">
        <v>82</v>
      </c>
      <c r="AW259" s="13" t="s">
        <v>33</v>
      </c>
      <c r="AX259" s="13" t="s">
        <v>72</v>
      </c>
      <c r="AY259" s="245" t="s">
        <v>180</v>
      </c>
    </row>
    <row r="260" s="14" customFormat="1">
      <c r="A260" s="14"/>
      <c r="B260" s="246"/>
      <c r="C260" s="247"/>
      <c r="D260" s="228" t="s">
        <v>193</v>
      </c>
      <c r="E260" s="248" t="s">
        <v>19</v>
      </c>
      <c r="F260" s="249" t="s">
        <v>9335</v>
      </c>
      <c r="G260" s="247"/>
      <c r="H260" s="248" t="s">
        <v>19</v>
      </c>
      <c r="I260" s="250"/>
      <c r="J260" s="247"/>
      <c r="K260" s="247"/>
      <c r="L260" s="251"/>
      <c r="M260" s="252"/>
      <c r="N260" s="253"/>
      <c r="O260" s="253"/>
      <c r="P260" s="253"/>
      <c r="Q260" s="253"/>
      <c r="R260" s="253"/>
      <c r="S260" s="253"/>
      <c r="T260" s="25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5" t="s">
        <v>193</v>
      </c>
      <c r="AU260" s="255" t="s">
        <v>82</v>
      </c>
      <c r="AV260" s="14" t="s">
        <v>80</v>
      </c>
      <c r="AW260" s="14" t="s">
        <v>33</v>
      </c>
      <c r="AX260" s="14" t="s">
        <v>72</v>
      </c>
      <c r="AY260" s="255" t="s">
        <v>180</v>
      </c>
    </row>
    <row r="261" s="13" customFormat="1">
      <c r="A261" s="13"/>
      <c r="B261" s="235"/>
      <c r="C261" s="236"/>
      <c r="D261" s="228" t="s">
        <v>193</v>
      </c>
      <c r="E261" s="237" t="s">
        <v>19</v>
      </c>
      <c r="F261" s="238" t="s">
        <v>9336</v>
      </c>
      <c r="G261" s="236"/>
      <c r="H261" s="239">
        <v>2.016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5" t="s">
        <v>193</v>
      </c>
      <c r="AU261" s="245" t="s">
        <v>82</v>
      </c>
      <c r="AV261" s="13" t="s">
        <v>82</v>
      </c>
      <c r="AW261" s="13" t="s">
        <v>33</v>
      </c>
      <c r="AX261" s="13" t="s">
        <v>72</v>
      </c>
      <c r="AY261" s="245" t="s">
        <v>180</v>
      </c>
    </row>
    <row r="262" s="14" customFormat="1">
      <c r="A262" s="14"/>
      <c r="B262" s="246"/>
      <c r="C262" s="247"/>
      <c r="D262" s="228" t="s">
        <v>193</v>
      </c>
      <c r="E262" s="248" t="s">
        <v>19</v>
      </c>
      <c r="F262" s="249" t="s">
        <v>9181</v>
      </c>
      <c r="G262" s="247"/>
      <c r="H262" s="248" t="s">
        <v>19</v>
      </c>
      <c r="I262" s="250"/>
      <c r="J262" s="247"/>
      <c r="K262" s="247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193</v>
      </c>
      <c r="AU262" s="255" t="s">
        <v>82</v>
      </c>
      <c r="AV262" s="14" t="s">
        <v>80</v>
      </c>
      <c r="AW262" s="14" t="s">
        <v>33</v>
      </c>
      <c r="AX262" s="14" t="s">
        <v>72</v>
      </c>
      <c r="AY262" s="255" t="s">
        <v>180</v>
      </c>
    </row>
    <row r="263" s="13" customFormat="1">
      <c r="A263" s="13"/>
      <c r="B263" s="235"/>
      <c r="C263" s="236"/>
      <c r="D263" s="228" t="s">
        <v>193</v>
      </c>
      <c r="E263" s="237" t="s">
        <v>19</v>
      </c>
      <c r="F263" s="238" t="s">
        <v>9182</v>
      </c>
      <c r="G263" s="236"/>
      <c r="H263" s="239">
        <v>8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5" t="s">
        <v>193</v>
      </c>
      <c r="AU263" s="245" t="s">
        <v>82</v>
      </c>
      <c r="AV263" s="13" t="s">
        <v>82</v>
      </c>
      <c r="AW263" s="13" t="s">
        <v>33</v>
      </c>
      <c r="AX263" s="13" t="s">
        <v>72</v>
      </c>
      <c r="AY263" s="245" t="s">
        <v>180</v>
      </c>
    </row>
    <row r="264" s="16" customFormat="1">
      <c r="A264" s="16"/>
      <c r="B264" s="267"/>
      <c r="C264" s="268"/>
      <c r="D264" s="228" t="s">
        <v>193</v>
      </c>
      <c r="E264" s="269" t="s">
        <v>19</v>
      </c>
      <c r="F264" s="270" t="s">
        <v>473</v>
      </c>
      <c r="G264" s="268"/>
      <c r="H264" s="271">
        <v>39.904000000000003</v>
      </c>
      <c r="I264" s="272"/>
      <c r="J264" s="268"/>
      <c r="K264" s="268"/>
      <c r="L264" s="273"/>
      <c r="M264" s="274"/>
      <c r="N264" s="275"/>
      <c r="O264" s="275"/>
      <c r="P264" s="275"/>
      <c r="Q264" s="275"/>
      <c r="R264" s="275"/>
      <c r="S264" s="275"/>
      <c r="T264" s="27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T264" s="277" t="s">
        <v>193</v>
      </c>
      <c r="AU264" s="277" t="s">
        <v>82</v>
      </c>
      <c r="AV264" s="16" t="s">
        <v>100</v>
      </c>
      <c r="AW264" s="16" t="s">
        <v>33</v>
      </c>
      <c r="AX264" s="16" t="s">
        <v>72</v>
      </c>
      <c r="AY264" s="277" t="s">
        <v>180</v>
      </c>
    </row>
    <row r="265" s="14" customFormat="1">
      <c r="A265" s="14"/>
      <c r="B265" s="246"/>
      <c r="C265" s="247"/>
      <c r="D265" s="228" t="s">
        <v>193</v>
      </c>
      <c r="E265" s="248" t="s">
        <v>19</v>
      </c>
      <c r="F265" s="249" t="s">
        <v>9337</v>
      </c>
      <c r="G265" s="247"/>
      <c r="H265" s="248" t="s">
        <v>19</v>
      </c>
      <c r="I265" s="250"/>
      <c r="J265" s="247"/>
      <c r="K265" s="247"/>
      <c r="L265" s="251"/>
      <c r="M265" s="252"/>
      <c r="N265" s="253"/>
      <c r="O265" s="253"/>
      <c r="P265" s="253"/>
      <c r="Q265" s="253"/>
      <c r="R265" s="253"/>
      <c r="S265" s="253"/>
      <c r="T265" s="25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5" t="s">
        <v>193</v>
      </c>
      <c r="AU265" s="255" t="s">
        <v>82</v>
      </c>
      <c r="AV265" s="14" t="s">
        <v>80</v>
      </c>
      <c r="AW265" s="14" t="s">
        <v>33</v>
      </c>
      <c r="AX265" s="14" t="s">
        <v>72</v>
      </c>
      <c r="AY265" s="255" t="s">
        <v>180</v>
      </c>
    </row>
    <row r="266" s="13" customFormat="1">
      <c r="A266" s="13"/>
      <c r="B266" s="235"/>
      <c r="C266" s="236"/>
      <c r="D266" s="228" t="s">
        <v>193</v>
      </c>
      <c r="E266" s="237" t="s">
        <v>19</v>
      </c>
      <c r="F266" s="238" t="s">
        <v>9187</v>
      </c>
      <c r="G266" s="236"/>
      <c r="H266" s="239">
        <v>5.5199999999999996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5" t="s">
        <v>193</v>
      </c>
      <c r="AU266" s="245" t="s">
        <v>82</v>
      </c>
      <c r="AV266" s="13" t="s">
        <v>82</v>
      </c>
      <c r="AW266" s="13" t="s">
        <v>33</v>
      </c>
      <c r="AX266" s="13" t="s">
        <v>72</v>
      </c>
      <c r="AY266" s="245" t="s">
        <v>180</v>
      </c>
    </row>
    <row r="267" s="13" customFormat="1">
      <c r="A267" s="13"/>
      <c r="B267" s="235"/>
      <c r="C267" s="236"/>
      <c r="D267" s="228" t="s">
        <v>193</v>
      </c>
      <c r="E267" s="237" t="s">
        <v>19</v>
      </c>
      <c r="F267" s="238" t="s">
        <v>9188</v>
      </c>
      <c r="G267" s="236"/>
      <c r="H267" s="239">
        <v>7.1200000000000001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193</v>
      </c>
      <c r="AU267" s="245" t="s">
        <v>82</v>
      </c>
      <c r="AV267" s="13" t="s">
        <v>82</v>
      </c>
      <c r="AW267" s="13" t="s">
        <v>33</v>
      </c>
      <c r="AX267" s="13" t="s">
        <v>72</v>
      </c>
      <c r="AY267" s="245" t="s">
        <v>180</v>
      </c>
    </row>
    <row r="268" s="16" customFormat="1">
      <c r="A268" s="16"/>
      <c r="B268" s="267"/>
      <c r="C268" s="268"/>
      <c r="D268" s="228" t="s">
        <v>193</v>
      </c>
      <c r="E268" s="269" t="s">
        <v>19</v>
      </c>
      <c r="F268" s="270" t="s">
        <v>473</v>
      </c>
      <c r="G268" s="268"/>
      <c r="H268" s="271">
        <v>12.640000000000001</v>
      </c>
      <c r="I268" s="272"/>
      <c r="J268" s="268"/>
      <c r="K268" s="268"/>
      <c r="L268" s="273"/>
      <c r="M268" s="274"/>
      <c r="N268" s="275"/>
      <c r="O268" s="275"/>
      <c r="P268" s="275"/>
      <c r="Q268" s="275"/>
      <c r="R268" s="275"/>
      <c r="S268" s="275"/>
      <c r="T268" s="27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77" t="s">
        <v>193</v>
      </c>
      <c r="AU268" s="277" t="s">
        <v>82</v>
      </c>
      <c r="AV268" s="16" t="s">
        <v>100</v>
      </c>
      <c r="AW268" s="16" t="s">
        <v>33</v>
      </c>
      <c r="AX268" s="16" t="s">
        <v>72</v>
      </c>
      <c r="AY268" s="277" t="s">
        <v>180</v>
      </c>
    </row>
    <row r="269" s="15" customFormat="1">
      <c r="A269" s="15"/>
      <c r="B269" s="256"/>
      <c r="C269" s="257"/>
      <c r="D269" s="228" t="s">
        <v>193</v>
      </c>
      <c r="E269" s="258" t="s">
        <v>19</v>
      </c>
      <c r="F269" s="259" t="s">
        <v>353</v>
      </c>
      <c r="G269" s="257"/>
      <c r="H269" s="260">
        <v>634.74400000000003</v>
      </c>
      <c r="I269" s="261"/>
      <c r="J269" s="257"/>
      <c r="K269" s="257"/>
      <c r="L269" s="262"/>
      <c r="M269" s="263"/>
      <c r="N269" s="264"/>
      <c r="O269" s="264"/>
      <c r="P269" s="264"/>
      <c r="Q269" s="264"/>
      <c r="R269" s="264"/>
      <c r="S269" s="264"/>
      <c r="T269" s="26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6" t="s">
        <v>193</v>
      </c>
      <c r="AU269" s="266" t="s">
        <v>82</v>
      </c>
      <c r="AV269" s="15" t="s">
        <v>187</v>
      </c>
      <c r="AW269" s="15" t="s">
        <v>33</v>
      </c>
      <c r="AX269" s="15" t="s">
        <v>80</v>
      </c>
      <c r="AY269" s="266" t="s">
        <v>180</v>
      </c>
    </row>
    <row r="270" s="2" customFormat="1" ht="16.5" customHeight="1">
      <c r="A270" s="40"/>
      <c r="B270" s="41"/>
      <c r="C270" s="282" t="s">
        <v>384</v>
      </c>
      <c r="D270" s="282" t="s">
        <v>754</v>
      </c>
      <c r="E270" s="283" t="s">
        <v>9338</v>
      </c>
      <c r="F270" s="284" t="s">
        <v>9339</v>
      </c>
      <c r="G270" s="285" t="s">
        <v>185</v>
      </c>
      <c r="H270" s="286">
        <v>532.32899999999995</v>
      </c>
      <c r="I270" s="287"/>
      <c r="J270" s="288">
        <f>ROUND(I270*H270,2)</f>
        <v>0</v>
      </c>
      <c r="K270" s="284" t="s">
        <v>186</v>
      </c>
      <c r="L270" s="289"/>
      <c r="M270" s="290" t="s">
        <v>19</v>
      </c>
      <c r="N270" s="291" t="s">
        <v>43</v>
      </c>
      <c r="O270" s="86"/>
      <c r="P270" s="224">
        <f>O270*H270</f>
        <v>0</v>
      </c>
      <c r="Q270" s="224">
        <v>0.14999999999999999</v>
      </c>
      <c r="R270" s="224">
        <f>Q270*H270</f>
        <v>79.849349999999987</v>
      </c>
      <c r="S270" s="224">
        <v>0</v>
      </c>
      <c r="T270" s="225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6" t="s">
        <v>232</v>
      </c>
      <c r="AT270" s="226" t="s">
        <v>754</v>
      </c>
      <c r="AU270" s="226" t="s">
        <v>82</v>
      </c>
      <c r="AY270" s="19" t="s">
        <v>180</v>
      </c>
      <c r="BE270" s="227">
        <f>IF(N270="základní",J270,0)</f>
        <v>0</v>
      </c>
      <c r="BF270" s="227">
        <f>IF(N270="snížená",J270,0)</f>
        <v>0</v>
      </c>
      <c r="BG270" s="227">
        <f>IF(N270="zákl. přenesená",J270,0)</f>
        <v>0</v>
      </c>
      <c r="BH270" s="227">
        <f>IF(N270="sníž. přenesená",J270,0)</f>
        <v>0</v>
      </c>
      <c r="BI270" s="227">
        <f>IF(N270="nulová",J270,0)</f>
        <v>0</v>
      </c>
      <c r="BJ270" s="19" t="s">
        <v>80</v>
      </c>
      <c r="BK270" s="227">
        <f>ROUND(I270*H270,2)</f>
        <v>0</v>
      </c>
      <c r="BL270" s="19" t="s">
        <v>187</v>
      </c>
      <c r="BM270" s="226" t="s">
        <v>9340</v>
      </c>
    </row>
    <row r="271" s="2" customFormat="1">
      <c r="A271" s="40"/>
      <c r="B271" s="41"/>
      <c r="C271" s="42"/>
      <c r="D271" s="228" t="s">
        <v>189</v>
      </c>
      <c r="E271" s="42"/>
      <c r="F271" s="229" t="s">
        <v>9339</v>
      </c>
      <c r="G271" s="42"/>
      <c r="H271" s="42"/>
      <c r="I271" s="230"/>
      <c r="J271" s="42"/>
      <c r="K271" s="42"/>
      <c r="L271" s="46"/>
      <c r="M271" s="231"/>
      <c r="N271" s="232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189</v>
      </c>
      <c r="AU271" s="19" t="s">
        <v>82</v>
      </c>
    </row>
    <row r="272" s="13" customFormat="1">
      <c r="A272" s="13"/>
      <c r="B272" s="235"/>
      <c r="C272" s="236"/>
      <c r="D272" s="228" t="s">
        <v>193</v>
      </c>
      <c r="E272" s="237" t="s">
        <v>19</v>
      </c>
      <c r="F272" s="238" t="s">
        <v>9341</v>
      </c>
      <c r="G272" s="236"/>
      <c r="H272" s="239">
        <v>527.05799999999999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193</v>
      </c>
      <c r="AU272" s="245" t="s">
        <v>82</v>
      </c>
      <c r="AV272" s="13" t="s">
        <v>82</v>
      </c>
      <c r="AW272" s="13" t="s">
        <v>33</v>
      </c>
      <c r="AX272" s="13" t="s">
        <v>80</v>
      </c>
      <c r="AY272" s="245" t="s">
        <v>180</v>
      </c>
    </row>
    <row r="273" s="13" customFormat="1">
      <c r="A273" s="13"/>
      <c r="B273" s="235"/>
      <c r="C273" s="236"/>
      <c r="D273" s="228" t="s">
        <v>193</v>
      </c>
      <c r="E273" s="236"/>
      <c r="F273" s="238" t="s">
        <v>9342</v>
      </c>
      <c r="G273" s="236"/>
      <c r="H273" s="239">
        <v>532.32899999999995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193</v>
      </c>
      <c r="AU273" s="245" t="s">
        <v>82</v>
      </c>
      <c r="AV273" s="13" t="s">
        <v>82</v>
      </c>
      <c r="AW273" s="13" t="s">
        <v>4</v>
      </c>
      <c r="AX273" s="13" t="s">
        <v>80</v>
      </c>
      <c r="AY273" s="245" t="s">
        <v>180</v>
      </c>
    </row>
    <row r="274" s="2" customFormat="1" ht="16.5" customHeight="1">
      <c r="A274" s="40"/>
      <c r="B274" s="41"/>
      <c r="C274" s="282" t="s">
        <v>389</v>
      </c>
      <c r="D274" s="282" t="s">
        <v>754</v>
      </c>
      <c r="E274" s="283" t="s">
        <v>9343</v>
      </c>
      <c r="F274" s="284" t="s">
        <v>9344</v>
      </c>
      <c r="G274" s="285" t="s">
        <v>185</v>
      </c>
      <c r="H274" s="286">
        <v>73.730000000000004</v>
      </c>
      <c r="I274" s="287"/>
      <c r="J274" s="288">
        <f>ROUND(I274*H274,2)</f>
        <v>0</v>
      </c>
      <c r="K274" s="284" t="s">
        <v>186</v>
      </c>
      <c r="L274" s="289"/>
      <c r="M274" s="290" t="s">
        <v>19</v>
      </c>
      <c r="N274" s="291" t="s">
        <v>43</v>
      </c>
      <c r="O274" s="86"/>
      <c r="P274" s="224">
        <f>O274*H274</f>
        <v>0</v>
      </c>
      <c r="Q274" s="224">
        <v>0.17599999999999999</v>
      </c>
      <c r="R274" s="224">
        <f>Q274*H274</f>
        <v>12.976480000000001</v>
      </c>
      <c r="S274" s="224">
        <v>0</v>
      </c>
      <c r="T274" s="225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6" t="s">
        <v>232</v>
      </c>
      <c r="AT274" s="226" t="s">
        <v>754</v>
      </c>
      <c r="AU274" s="226" t="s">
        <v>82</v>
      </c>
      <c r="AY274" s="19" t="s">
        <v>180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9" t="s">
        <v>80</v>
      </c>
      <c r="BK274" s="227">
        <f>ROUND(I274*H274,2)</f>
        <v>0</v>
      </c>
      <c r="BL274" s="19" t="s">
        <v>187</v>
      </c>
      <c r="BM274" s="226" t="s">
        <v>9345</v>
      </c>
    </row>
    <row r="275" s="2" customFormat="1">
      <c r="A275" s="40"/>
      <c r="B275" s="41"/>
      <c r="C275" s="42"/>
      <c r="D275" s="228" t="s">
        <v>189</v>
      </c>
      <c r="E275" s="42"/>
      <c r="F275" s="229" t="s">
        <v>9344</v>
      </c>
      <c r="G275" s="42"/>
      <c r="H275" s="42"/>
      <c r="I275" s="230"/>
      <c r="J275" s="42"/>
      <c r="K275" s="42"/>
      <c r="L275" s="46"/>
      <c r="M275" s="231"/>
      <c r="N275" s="232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189</v>
      </c>
      <c r="AU275" s="19" t="s">
        <v>82</v>
      </c>
    </row>
    <row r="276" s="13" customFormat="1">
      <c r="A276" s="13"/>
      <c r="B276" s="235"/>
      <c r="C276" s="236"/>
      <c r="D276" s="228" t="s">
        <v>193</v>
      </c>
      <c r="E276" s="236"/>
      <c r="F276" s="238" t="s">
        <v>9346</v>
      </c>
      <c r="G276" s="236"/>
      <c r="H276" s="239">
        <v>73.730000000000004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5" t="s">
        <v>193</v>
      </c>
      <c r="AU276" s="245" t="s">
        <v>82</v>
      </c>
      <c r="AV276" s="13" t="s">
        <v>82</v>
      </c>
      <c r="AW276" s="13" t="s">
        <v>4</v>
      </c>
      <c r="AX276" s="13" t="s">
        <v>80</v>
      </c>
      <c r="AY276" s="245" t="s">
        <v>180</v>
      </c>
    </row>
    <row r="277" s="2" customFormat="1" ht="16.5" customHeight="1">
      <c r="A277" s="40"/>
      <c r="B277" s="41"/>
      <c r="C277" s="282" t="s">
        <v>393</v>
      </c>
      <c r="D277" s="282" t="s">
        <v>754</v>
      </c>
      <c r="E277" s="283" t="s">
        <v>9347</v>
      </c>
      <c r="F277" s="284" t="s">
        <v>9348</v>
      </c>
      <c r="G277" s="285" t="s">
        <v>185</v>
      </c>
      <c r="H277" s="286">
        <v>31.213000000000001</v>
      </c>
      <c r="I277" s="287"/>
      <c r="J277" s="288">
        <f>ROUND(I277*H277,2)</f>
        <v>0</v>
      </c>
      <c r="K277" s="284" t="s">
        <v>186</v>
      </c>
      <c r="L277" s="289"/>
      <c r="M277" s="290" t="s">
        <v>19</v>
      </c>
      <c r="N277" s="291" t="s">
        <v>43</v>
      </c>
      <c r="O277" s="86"/>
      <c r="P277" s="224">
        <f>O277*H277</f>
        <v>0</v>
      </c>
      <c r="Q277" s="224">
        <v>0.17499999999999999</v>
      </c>
      <c r="R277" s="224">
        <f>Q277*H277</f>
        <v>5.462275</v>
      </c>
      <c r="S277" s="224">
        <v>0</v>
      </c>
      <c r="T277" s="225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6" t="s">
        <v>232</v>
      </c>
      <c r="AT277" s="226" t="s">
        <v>754</v>
      </c>
      <c r="AU277" s="226" t="s">
        <v>82</v>
      </c>
      <c r="AY277" s="19" t="s">
        <v>180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9" t="s">
        <v>80</v>
      </c>
      <c r="BK277" s="227">
        <f>ROUND(I277*H277,2)</f>
        <v>0</v>
      </c>
      <c r="BL277" s="19" t="s">
        <v>187</v>
      </c>
      <c r="BM277" s="226" t="s">
        <v>9349</v>
      </c>
    </row>
    <row r="278" s="2" customFormat="1">
      <c r="A278" s="40"/>
      <c r="B278" s="41"/>
      <c r="C278" s="42"/>
      <c r="D278" s="228" t="s">
        <v>189</v>
      </c>
      <c r="E278" s="42"/>
      <c r="F278" s="229" t="s">
        <v>9348</v>
      </c>
      <c r="G278" s="42"/>
      <c r="H278" s="42"/>
      <c r="I278" s="230"/>
      <c r="J278" s="42"/>
      <c r="K278" s="42"/>
      <c r="L278" s="46"/>
      <c r="M278" s="231"/>
      <c r="N278" s="232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189</v>
      </c>
      <c r="AU278" s="19" t="s">
        <v>82</v>
      </c>
    </row>
    <row r="279" s="14" customFormat="1">
      <c r="A279" s="14"/>
      <c r="B279" s="246"/>
      <c r="C279" s="247"/>
      <c r="D279" s="228" t="s">
        <v>193</v>
      </c>
      <c r="E279" s="248" t="s">
        <v>19</v>
      </c>
      <c r="F279" s="249" t="s">
        <v>9350</v>
      </c>
      <c r="G279" s="247"/>
      <c r="H279" s="248" t="s">
        <v>19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193</v>
      </c>
      <c r="AU279" s="255" t="s">
        <v>82</v>
      </c>
      <c r="AV279" s="14" t="s">
        <v>80</v>
      </c>
      <c r="AW279" s="14" t="s">
        <v>33</v>
      </c>
      <c r="AX279" s="14" t="s">
        <v>72</v>
      </c>
      <c r="AY279" s="255" t="s">
        <v>180</v>
      </c>
    </row>
    <row r="280" s="13" customFormat="1">
      <c r="A280" s="13"/>
      <c r="B280" s="235"/>
      <c r="C280" s="236"/>
      <c r="D280" s="228" t="s">
        <v>193</v>
      </c>
      <c r="E280" s="237" t="s">
        <v>19</v>
      </c>
      <c r="F280" s="238" t="s">
        <v>9351</v>
      </c>
      <c r="G280" s="236"/>
      <c r="H280" s="239">
        <v>31.213000000000001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193</v>
      </c>
      <c r="AU280" s="245" t="s">
        <v>82</v>
      </c>
      <c r="AV280" s="13" t="s">
        <v>82</v>
      </c>
      <c r="AW280" s="13" t="s">
        <v>33</v>
      </c>
      <c r="AX280" s="13" t="s">
        <v>80</v>
      </c>
      <c r="AY280" s="245" t="s">
        <v>180</v>
      </c>
    </row>
    <row r="281" s="12" customFormat="1" ht="22.8" customHeight="1">
      <c r="A281" s="12"/>
      <c r="B281" s="199"/>
      <c r="C281" s="200"/>
      <c r="D281" s="201" t="s">
        <v>71</v>
      </c>
      <c r="E281" s="213" t="s">
        <v>240</v>
      </c>
      <c r="F281" s="213" t="s">
        <v>383</v>
      </c>
      <c r="G281" s="200"/>
      <c r="H281" s="200"/>
      <c r="I281" s="203"/>
      <c r="J281" s="214">
        <f>BK281</f>
        <v>0</v>
      </c>
      <c r="K281" s="200"/>
      <c r="L281" s="205"/>
      <c r="M281" s="206"/>
      <c r="N281" s="207"/>
      <c r="O281" s="207"/>
      <c r="P281" s="208">
        <f>SUM(P282:P438)</f>
        <v>0</v>
      </c>
      <c r="Q281" s="207"/>
      <c r="R281" s="208">
        <f>SUM(R282:R438)</f>
        <v>64.864746000000011</v>
      </c>
      <c r="S281" s="207"/>
      <c r="T281" s="209">
        <f>SUM(T282:T438)</f>
        <v>4.5640000000000001</v>
      </c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R281" s="210" t="s">
        <v>80</v>
      </c>
      <c r="AT281" s="211" t="s">
        <v>71</v>
      </c>
      <c r="AU281" s="211" t="s">
        <v>80</v>
      </c>
      <c r="AY281" s="210" t="s">
        <v>180</v>
      </c>
      <c r="BK281" s="212">
        <f>SUM(BK282:BK438)</f>
        <v>0</v>
      </c>
    </row>
    <row r="282" s="2" customFormat="1" ht="16.5" customHeight="1">
      <c r="A282" s="40"/>
      <c r="B282" s="41"/>
      <c r="C282" s="215" t="s">
        <v>398</v>
      </c>
      <c r="D282" s="215" t="s">
        <v>182</v>
      </c>
      <c r="E282" s="216" t="s">
        <v>385</v>
      </c>
      <c r="F282" s="217" t="s">
        <v>9352</v>
      </c>
      <c r="G282" s="218" t="s">
        <v>387</v>
      </c>
      <c r="H282" s="219">
        <v>2</v>
      </c>
      <c r="I282" s="220"/>
      <c r="J282" s="221">
        <f>ROUND(I282*H282,2)</f>
        <v>0</v>
      </c>
      <c r="K282" s="217" t="s">
        <v>19</v>
      </c>
      <c r="L282" s="46"/>
      <c r="M282" s="222" t="s">
        <v>19</v>
      </c>
      <c r="N282" s="223" t="s">
        <v>43</v>
      </c>
      <c r="O282" s="86"/>
      <c r="P282" s="224">
        <f>O282*H282</f>
        <v>0</v>
      </c>
      <c r="Q282" s="224">
        <v>0</v>
      </c>
      <c r="R282" s="224">
        <f>Q282*H282</f>
        <v>0</v>
      </c>
      <c r="S282" s="224">
        <v>0</v>
      </c>
      <c r="T282" s="225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6" t="s">
        <v>187</v>
      </c>
      <c r="AT282" s="226" t="s">
        <v>182</v>
      </c>
      <c r="AU282" s="226" t="s">
        <v>82</v>
      </c>
      <c r="AY282" s="19" t="s">
        <v>180</v>
      </c>
      <c r="BE282" s="227">
        <f>IF(N282="základní",J282,0)</f>
        <v>0</v>
      </c>
      <c r="BF282" s="227">
        <f>IF(N282="snížená",J282,0)</f>
        <v>0</v>
      </c>
      <c r="BG282" s="227">
        <f>IF(N282="zákl. přenesená",J282,0)</f>
        <v>0</v>
      </c>
      <c r="BH282" s="227">
        <f>IF(N282="sníž. přenesená",J282,0)</f>
        <v>0</v>
      </c>
      <c r="BI282" s="227">
        <f>IF(N282="nulová",J282,0)</f>
        <v>0</v>
      </c>
      <c r="BJ282" s="19" t="s">
        <v>80</v>
      </c>
      <c r="BK282" s="227">
        <f>ROUND(I282*H282,2)</f>
        <v>0</v>
      </c>
      <c r="BL282" s="19" t="s">
        <v>187</v>
      </c>
      <c r="BM282" s="226" t="s">
        <v>9353</v>
      </c>
    </row>
    <row r="283" s="2" customFormat="1">
      <c r="A283" s="40"/>
      <c r="B283" s="41"/>
      <c r="C283" s="42"/>
      <c r="D283" s="228" t="s">
        <v>189</v>
      </c>
      <c r="E283" s="42"/>
      <c r="F283" s="229" t="s">
        <v>9352</v>
      </c>
      <c r="G283" s="42"/>
      <c r="H283" s="42"/>
      <c r="I283" s="230"/>
      <c r="J283" s="42"/>
      <c r="K283" s="42"/>
      <c r="L283" s="46"/>
      <c r="M283" s="231"/>
      <c r="N283" s="232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189</v>
      </c>
      <c r="AU283" s="19" t="s">
        <v>82</v>
      </c>
    </row>
    <row r="284" s="2" customFormat="1" ht="16.5" customHeight="1">
      <c r="A284" s="40"/>
      <c r="B284" s="41"/>
      <c r="C284" s="215" t="s">
        <v>402</v>
      </c>
      <c r="D284" s="215" t="s">
        <v>182</v>
      </c>
      <c r="E284" s="216" t="s">
        <v>390</v>
      </c>
      <c r="F284" s="217" t="s">
        <v>9354</v>
      </c>
      <c r="G284" s="218" t="s">
        <v>387</v>
      </c>
      <c r="H284" s="219">
        <v>10</v>
      </c>
      <c r="I284" s="220"/>
      <c r="J284" s="221">
        <f>ROUND(I284*H284,2)</f>
        <v>0</v>
      </c>
      <c r="K284" s="217" t="s">
        <v>19</v>
      </c>
      <c r="L284" s="46"/>
      <c r="M284" s="222" t="s">
        <v>19</v>
      </c>
      <c r="N284" s="223" t="s">
        <v>43</v>
      </c>
      <c r="O284" s="86"/>
      <c r="P284" s="224">
        <f>O284*H284</f>
        <v>0</v>
      </c>
      <c r="Q284" s="224">
        <v>0</v>
      </c>
      <c r="R284" s="224">
        <f>Q284*H284</f>
        <v>0</v>
      </c>
      <c r="S284" s="224">
        <v>0</v>
      </c>
      <c r="T284" s="225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6" t="s">
        <v>187</v>
      </c>
      <c r="AT284" s="226" t="s">
        <v>182</v>
      </c>
      <c r="AU284" s="226" t="s">
        <v>82</v>
      </c>
      <c r="AY284" s="19" t="s">
        <v>180</v>
      </c>
      <c r="BE284" s="227">
        <f>IF(N284="základní",J284,0)</f>
        <v>0</v>
      </c>
      <c r="BF284" s="227">
        <f>IF(N284="snížená",J284,0)</f>
        <v>0</v>
      </c>
      <c r="BG284" s="227">
        <f>IF(N284="zákl. přenesená",J284,0)</f>
        <v>0</v>
      </c>
      <c r="BH284" s="227">
        <f>IF(N284="sníž. přenesená",J284,0)</f>
        <v>0</v>
      </c>
      <c r="BI284" s="227">
        <f>IF(N284="nulová",J284,0)</f>
        <v>0</v>
      </c>
      <c r="BJ284" s="19" t="s">
        <v>80</v>
      </c>
      <c r="BK284" s="227">
        <f>ROUND(I284*H284,2)</f>
        <v>0</v>
      </c>
      <c r="BL284" s="19" t="s">
        <v>187</v>
      </c>
      <c r="BM284" s="226" t="s">
        <v>9355</v>
      </c>
    </row>
    <row r="285" s="2" customFormat="1">
      <c r="A285" s="40"/>
      <c r="B285" s="41"/>
      <c r="C285" s="42"/>
      <c r="D285" s="228" t="s">
        <v>189</v>
      </c>
      <c r="E285" s="42"/>
      <c r="F285" s="229" t="s">
        <v>9354</v>
      </c>
      <c r="G285" s="42"/>
      <c r="H285" s="42"/>
      <c r="I285" s="230"/>
      <c r="J285" s="42"/>
      <c r="K285" s="42"/>
      <c r="L285" s="46"/>
      <c r="M285" s="231"/>
      <c r="N285" s="232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189</v>
      </c>
      <c r="AU285" s="19" t="s">
        <v>82</v>
      </c>
    </row>
    <row r="286" s="14" customFormat="1">
      <c r="A286" s="14"/>
      <c r="B286" s="246"/>
      <c r="C286" s="247"/>
      <c r="D286" s="228" t="s">
        <v>193</v>
      </c>
      <c r="E286" s="248" t="s">
        <v>19</v>
      </c>
      <c r="F286" s="249" t="s">
        <v>9356</v>
      </c>
      <c r="G286" s="247"/>
      <c r="H286" s="248" t="s">
        <v>19</v>
      </c>
      <c r="I286" s="250"/>
      <c r="J286" s="247"/>
      <c r="K286" s="247"/>
      <c r="L286" s="251"/>
      <c r="M286" s="252"/>
      <c r="N286" s="253"/>
      <c r="O286" s="253"/>
      <c r="P286" s="253"/>
      <c r="Q286" s="253"/>
      <c r="R286" s="253"/>
      <c r="S286" s="253"/>
      <c r="T286" s="25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5" t="s">
        <v>193</v>
      </c>
      <c r="AU286" s="255" t="s">
        <v>82</v>
      </c>
      <c r="AV286" s="14" t="s">
        <v>80</v>
      </c>
      <c r="AW286" s="14" t="s">
        <v>33</v>
      </c>
      <c r="AX286" s="14" t="s">
        <v>72</v>
      </c>
      <c r="AY286" s="255" t="s">
        <v>180</v>
      </c>
    </row>
    <row r="287" s="14" customFormat="1">
      <c r="A287" s="14"/>
      <c r="B287" s="246"/>
      <c r="C287" s="247"/>
      <c r="D287" s="228" t="s">
        <v>193</v>
      </c>
      <c r="E287" s="248" t="s">
        <v>19</v>
      </c>
      <c r="F287" s="249" t="s">
        <v>9357</v>
      </c>
      <c r="G287" s="247"/>
      <c r="H287" s="248" t="s">
        <v>19</v>
      </c>
      <c r="I287" s="250"/>
      <c r="J287" s="247"/>
      <c r="K287" s="247"/>
      <c r="L287" s="251"/>
      <c r="M287" s="252"/>
      <c r="N287" s="253"/>
      <c r="O287" s="253"/>
      <c r="P287" s="253"/>
      <c r="Q287" s="253"/>
      <c r="R287" s="253"/>
      <c r="S287" s="253"/>
      <c r="T287" s="25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5" t="s">
        <v>193</v>
      </c>
      <c r="AU287" s="255" t="s">
        <v>82</v>
      </c>
      <c r="AV287" s="14" t="s">
        <v>80</v>
      </c>
      <c r="AW287" s="14" t="s">
        <v>33</v>
      </c>
      <c r="AX287" s="14" t="s">
        <v>72</v>
      </c>
      <c r="AY287" s="255" t="s">
        <v>180</v>
      </c>
    </row>
    <row r="288" s="13" customFormat="1">
      <c r="A288" s="13"/>
      <c r="B288" s="235"/>
      <c r="C288" s="236"/>
      <c r="D288" s="228" t="s">
        <v>193</v>
      </c>
      <c r="E288" s="237" t="s">
        <v>19</v>
      </c>
      <c r="F288" s="238" t="s">
        <v>247</v>
      </c>
      <c r="G288" s="236"/>
      <c r="H288" s="239">
        <v>10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5" t="s">
        <v>193</v>
      </c>
      <c r="AU288" s="245" t="s">
        <v>82</v>
      </c>
      <c r="AV288" s="13" t="s">
        <v>82</v>
      </c>
      <c r="AW288" s="13" t="s">
        <v>33</v>
      </c>
      <c r="AX288" s="13" t="s">
        <v>80</v>
      </c>
      <c r="AY288" s="245" t="s">
        <v>180</v>
      </c>
    </row>
    <row r="289" s="2" customFormat="1" ht="16.5" customHeight="1">
      <c r="A289" s="40"/>
      <c r="B289" s="41"/>
      <c r="C289" s="215" t="s">
        <v>406</v>
      </c>
      <c r="D289" s="215" t="s">
        <v>182</v>
      </c>
      <c r="E289" s="216" t="s">
        <v>9358</v>
      </c>
      <c r="F289" s="217" t="s">
        <v>9359</v>
      </c>
      <c r="G289" s="218" t="s">
        <v>197</v>
      </c>
      <c r="H289" s="219">
        <v>6</v>
      </c>
      <c r="I289" s="220"/>
      <c r="J289" s="221">
        <f>ROUND(I289*H289,2)</f>
        <v>0</v>
      </c>
      <c r="K289" s="217" t="s">
        <v>186</v>
      </c>
      <c r="L289" s="46"/>
      <c r="M289" s="222" t="s">
        <v>19</v>
      </c>
      <c r="N289" s="223" t="s">
        <v>43</v>
      </c>
      <c r="O289" s="86"/>
      <c r="P289" s="224">
        <f>O289*H289</f>
        <v>0</v>
      </c>
      <c r="Q289" s="224">
        <v>0.00069999999999999999</v>
      </c>
      <c r="R289" s="224">
        <f>Q289*H289</f>
        <v>0.0041999999999999997</v>
      </c>
      <c r="S289" s="224">
        <v>0</v>
      </c>
      <c r="T289" s="225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6" t="s">
        <v>187</v>
      </c>
      <c r="AT289" s="226" t="s">
        <v>182</v>
      </c>
      <c r="AU289" s="226" t="s">
        <v>82</v>
      </c>
      <c r="AY289" s="19" t="s">
        <v>180</v>
      </c>
      <c r="BE289" s="227">
        <f>IF(N289="základní",J289,0)</f>
        <v>0</v>
      </c>
      <c r="BF289" s="227">
        <f>IF(N289="snížená",J289,0)</f>
        <v>0</v>
      </c>
      <c r="BG289" s="227">
        <f>IF(N289="zákl. přenesená",J289,0)</f>
        <v>0</v>
      </c>
      <c r="BH289" s="227">
        <f>IF(N289="sníž. přenesená",J289,0)</f>
        <v>0</v>
      </c>
      <c r="BI289" s="227">
        <f>IF(N289="nulová",J289,0)</f>
        <v>0</v>
      </c>
      <c r="BJ289" s="19" t="s">
        <v>80</v>
      </c>
      <c r="BK289" s="227">
        <f>ROUND(I289*H289,2)</f>
        <v>0</v>
      </c>
      <c r="BL289" s="19" t="s">
        <v>187</v>
      </c>
      <c r="BM289" s="226" t="s">
        <v>9360</v>
      </c>
    </row>
    <row r="290" s="2" customFormat="1">
      <c r="A290" s="40"/>
      <c r="B290" s="41"/>
      <c r="C290" s="42"/>
      <c r="D290" s="228" t="s">
        <v>189</v>
      </c>
      <c r="E290" s="42"/>
      <c r="F290" s="229" t="s">
        <v>9361</v>
      </c>
      <c r="G290" s="42"/>
      <c r="H290" s="42"/>
      <c r="I290" s="230"/>
      <c r="J290" s="42"/>
      <c r="K290" s="42"/>
      <c r="L290" s="46"/>
      <c r="M290" s="231"/>
      <c r="N290" s="232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189</v>
      </c>
      <c r="AU290" s="19" t="s">
        <v>82</v>
      </c>
    </row>
    <row r="291" s="2" customFormat="1">
      <c r="A291" s="40"/>
      <c r="B291" s="41"/>
      <c r="C291" s="42"/>
      <c r="D291" s="233" t="s">
        <v>191</v>
      </c>
      <c r="E291" s="42"/>
      <c r="F291" s="234" t="s">
        <v>9362</v>
      </c>
      <c r="G291" s="42"/>
      <c r="H291" s="42"/>
      <c r="I291" s="230"/>
      <c r="J291" s="42"/>
      <c r="K291" s="42"/>
      <c r="L291" s="46"/>
      <c r="M291" s="231"/>
      <c r="N291" s="232"/>
      <c r="O291" s="86"/>
      <c r="P291" s="86"/>
      <c r="Q291" s="86"/>
      <c r="R291" s="86"/>
      <c r="S291" s="86"/>
      <c r="T291" s="87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T291" s="19" t="s">
        <v>191</v>
      </c>
      <c r="AU291" s="19" t="s">
        <v>82</v>
      </c>
    </row>
    <row r="292" s="2" customFormat="1" ht="16.5" customHeight="1">
      <c r="A292" s="40"/>
      <c r="B292" s="41"/>
      <c r="C292" s="282" t="s">
        <v>412</v>
      </c>
      <c r="D292" s="282" t="s">
        <v>754</v>
      </c>
      <c r="E292" s="283" t="s">
        <v>9363</v>
      </c>
      <c r="F292" s="284" t="s">
        <v>9364</v>
      </c>
      <c r="G292" s="285" t="s">
        <v>197</v>
      </c>
      <c r="H292" s="286">
        <v>4</v>
      </c>
      <c r="I292" s="287"/>
      <c r="J292" s="288">
        <f>ROUND(I292*H292,2)</f>
        <v>0</v>
      </c>
      <c r="K292" s="284" t="s">
        <v>186</v>
      </c>
      <c r="L292" s="289"/>
      <c r="M292" s="290" t="s">
        <v>19</v>
      </c>
      <c r="N292" s="291" t="s">
        <v>43</v>
      </c>
      <c r="O292" s="86"/>
      <c r="P292" s="224">
        <f>O292*H292</f>
        <v>0</v>
      </c>
      <c r="Q292" s="224">
        <v>0.0012999999999999999</v>
      </c>
      <c r="R292" s="224">
        <f>Q292*H292</f>
        <v>0.0051999999999999998</v>
      </c>
      <c r="S292" s="224">
        <v>0</v>
      </c>
      <c r="T292" s="225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6" t="s">
        <v>232</v>
      </c>
      <c r="AT292" s="226" t="s">
        <v>754</v>
      </c>
      <c r="AU292" s="226" t="s">
        <v>82</v>
      </c>
      <c r="AY292" s="19" t="s">
        <v>180</v>
      </c>
      <c r="BE292" s="227">
        <f>IF(N292="základní",J292,0)</f>
        <v>0</v>
      </c>
      <c r="BF292" s="227">
        <f>IF(N292="snížená",J292,0)</f>
        <v>0</v>
      </c>
      <c r="BG292" s="227">
        <f>IF(N292="zákl. přenesená",J292,0)</f>
        <v>0</v>
      </c>
      <c r="BH292" s="227">
        <f>IF(N292="sníž. přenesená",J292,0)</f>
        <v>0</v>
      </c>
      <c r="BI292" s="227">
        <f>IF(N292="nulová",J292,0)</f>
        <v>0</v>
      </c>
      <c r="BJ292" s="19" t="s">
        <v>80</v>
      </c>
      <c r="BK292" s="227">
        <f>ROUND(I292*H292,2)</f>
        <v>0</v>
      </c>
      <c r="BL292" s="19" t="s">
        <v>187</v>
      </c>
      <c r="BM292" s="226" t="s">
        <v>9365</v>
      </c>
    </row>
    <row r="293" s="2" customFormat="1">
      <c r="A293" s="40"/>
      <c r="B293" s="41"/>
      <c r="C293" s="42"/>
      <c r="D293" s="228" t="s">
        <v>189</v>
      </c>
      <c r="E293" s="42"/>
      <c r="F293" s="229" t="s">
        <v>9364</v>
      </c>
      <c r="G293" s="42"/>
      <c r="H293" s="42"/>
      <c r="I293" s="230"/>
      <c r="J293" s="42"/>
      <c r="K293" s="42"/>
      <c r="L293" s="46"/>
      <c r="M293" s="231"/>
      <c r="N293" s="232"/>
      <c r="O293" s="86"/>
      <c r="P293" s="86"/>
      <c r="Q293" s="86"/>
      <c r="R293" s="86"/>
      <c r="S293" s="86"/>
      <c r="T293" s="87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T293" s="19" t="s">
        <v>189</v>
      </c>
      <c r="AU293" s="19" t="s">
        <v>82</v>
      </c>
    </row>
    <row r="294" s="14" customFormat="1">
      <c r="A294" s="14"/>
      <c r="B294" s="246"/>
      <c r="C294" s="247"/>
      <c r="D294" s="228" t="s">
        <v>193</v>
      </c>
      <c r="E294" s="248" t="s">
        <v>19</v>
      </c>
      <c r="F294" s="249" t="s">
        <v>9366</v>
      </c>
      <c r="G294" s="247"/>
      <c r="H294" s="248" t="s">
        <v>19</v>
      </c>
      <c r="I294" s="250"/>
      <c r="J294" s="247"/>
      <c r="K294" s="247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193</v>
      </c>
      <c r="AU294" s="255" t="s">
        <v>82</v>
      </c>
      <c r="AV294" s="14" t="s">
        <v>80</v>
      </c>
      <c r="AW294" s="14" t="s">
        <v>33</v>
      </c>
      <c r="AX294" s="14" t="s">
        <v>72</v>
      </c>
      <c r="AY294" s="255" t="s">
        <v>180</v>
      </c>
    </row>
    <row r="295" s="13" customFormat="1">
      <c r="A295" s="13"/>
      <c r="B295" s="235"/>
      <c r="C295" s="236"/>
      <c r="D295" s="228" t="s">
        <v>193</v>
      </c>
      <c r="E295" s="237" t="s">
        <v>19</v>
      </c>
      <c r="F295" s="238" t="s">
        <v>82</v>
      </c>
      <c r="G295" s="236"/>
      <c r="H295" s="239">
        <v>2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193</v>
      </c>
      <c r="AU295" s="245" t="s">
        <v>82</v>
      </c>
      <c r="AV295" s="13" t="s">
        <v>82</v>
      </c>
      <c r="AW295" s="13" t="s">
        <v>33</v>
      </c>
      <c r="AX295" s="13" t="s">
        <v>72</v>
      </c>
      <c r="AY295" s="245" t="s">
        <v>180</v>
      </c>
    </row>
    <row r="296" s="14" customFormat="1">
      <c r="A296" s="14"/>
      <c r="B296" s="246"/>
      <c r="C296" s="247"/>
      <c r="D296" s="228" t="s">
        <v>193</v>
      </c>
      <c r="E296" s="248" t="s">
        <v>19</v>
      </c>
      <c r="F296" s="249" t="s">
        <v>9367</v>
      </c>
      <c r="G296" s="247"/>
      <c r="H296" s="248" t="s">
        <v>19</v>
      </c>
      <c r="I296" s="250"/>
      <c r="J296" s="247"/>
      <c r="K296" s="247"/>
      <c r="L296" s="251"/>
      <c r="M296" s="252"/>
      <c r="N296" s="253"/>
      <c r="O296" s="253"/>
      <c r="P296" s="253"/>
      <c r="Q296" s="253"/>
      <c r="R296" s="253"/>
      <c r="S296" s="253"/>
      <c r="T296" s="25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5" t="s">
        <v>193</v>
      </c>
      <c r="AU296" s="255" t="s">
        <v>82</v>
      </c>
      <c r="AV296" s="14" t="s">
        <v>80</v>
      </c>
      <c r="AW296" s="14" t="s">
        <v>33</v>
      </c>
      <c r="AX296" s="14" t="s">
        <v>72</v>
      </c>
      <c r="AY296" s="255" t="s">
        <v>180</v>
      </c>
    </row>
    <row r="297" s="13" customFormat="1">
      <c r="A297" s="13"/>
      <c r="B297" s="235"/>
      <c r="C297" s="236"/>
      <c r="D297" s="228" t="s">
        <v>193</v>
      </c>
      <c r="E297" s="237" t="s">
        <v>19</v>
      </c>
      <c r="F297" s="238" t="s">
        <v>80</v>
      </c>
      <c r="G297" s="236"/>
      <c r="H297" s="239">
        <v>1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193</v>
      </c>
      <c r="AU297" s="245" t="s">
        <v>82</v>
      </c>
      <c r="AV297" s="13" t="s">
        <v>82</v>
      </c>
      <c r="AW297" s="13" t="s">
        <v>33</v>
      </c>
      <c r="AX297" s="13" t="s">
        <v>72</v>
      </c>
      <c r="AY297" s="245" t="s">
        <v>180</v>
      </c>
    </row>
    <row r="298" s="14" customFormat="1">
      <c r="A298" s="14"/>
      <c r="B298" s="246"/>
      <c r="C298" s="247"/>
      <c r="D298" s="228" t="s">
        <v>193</v>
      </c>
      <c r="E298" s="248" t="s">
        <v>19</v>
      </c>
      <c r="F298" s="249" t="s">
        <v>9368</v>
      </c>
      <c r="G298" s="247"/>
      <c r="H298" s="248" t="s">
        <v>19</v>
      </c>
      <c r="I298" s="250"/>
      <c r="J298" s="247"/>
      <c r="K298" s="247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193</v>
      </c>
      <c r="AU298" s="255" t="s">
        <v>82</v>
      </c>
      <c r="AV298" s="14" t="s">
        <v>80</v>
      </c>
      <c r="AW298" s="14" t="s">
        <v>33</v>
      </c>
      <c r="AX298" s="14" t="s">
        <v>72</v>
      </c>
      <c r="AY298" s="255" t="s">
        <v>180</v>
      </c>
    </row>
    <row r="299" s="13" customFormat="1">
      <c r="A299" s="13"/>
      <c r="B299" s="235"/>
      <c r="C299" s="236"/>
      <c r="D299" s="228" t="s">
        <v>193</v>
      </c>
      <c r="E299" s="237" t="s">
        <v>19</v>
      </c>
      <c r="F299" s="238" t="s">
        <v>80</v>
      </c>
      <c r="G299" s="236"/>
      <c r="H299" s="239">
        <v>1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193</v>
      </c>
      <c r="AU299" s="245" t="s">
        <v>82</v>
      </c>
      <c r="AV299" s="13" t="s">
        <v>82</v>
      </c>
      <c r="AW299" s="13" t="s">
        <v>33</v>
      </c>
      <c r="AX299" s="13" t="s">
        <v>72</v>
      </c>
      <c r="AY299" s="245" t="s">
        <v>180</v>
      </c>
    </row>
    <row r="300" s="15" customFormat="1">
      <c r="A300" s="15"/>
      <c r="B300" s="256"/>
      <c r="C300" s="257"/>
      <c r="D300" s="228" t="s">
        <v>193</v>
      </c>
      <c r="E300" s="258" t="s">
        <v>19</v>
      </c>
      <c r="F300" s="259" t="s">
        <v>353</v>
      </c>
      <c r="G300" s="257"/>
      <c r="H300" s="260">
        <v>4</v>
      </c>
      <c r="I300" s="261"/>
      <c r="J300" s="257"/>
      <c r="K300" s="257"/>
      <c r="L300" s="262"/>
      <c r="M300" s="263"/>
      <c r="N300" s="264"/>
      <c r="O300" s="264"/>
      <c r="P300" s="264"/>
      <c r="Q300" s="264"/>
      <c r="R300" s="264"/>
      <c r="S300" s="264"/>
      <c r="T300" s="26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6" t="s">
        <v>193</v>
      </c>
      <c r="AU300" s="266" t="s">
        <v>82</v>
      </c>
      <c r="AV300" s="15" t="s">
        <v>187</v>
      </c>
      <c r="AW300" s="15" t="s">
        <v>33</v>
      </c>
      <c r="AX300" s="15" t="s">
        <v>80</v>
      </c>
      <c r="AY300" s="266" t="s">
        <v>180</v>
      </c>
    </row>
    <row r="301" s="2" customFormat="1" ht="16.5" customHeight="1">
      <c r="A301" s="40"/>
      <c r="B301" s="41"/>
      <c r="C301" s="282" t="s">
        <v>418</v>
      </c>
      <c r="D301" s="282" t="s">
        <v>754</v>
      </c>
      <c r="E301" s="283" t="s">
        <v>9369</v>
      </c>
      <c r="F301" s="284" t="s">
        <v>9370</v>
      </c>
      <c r="G301" s="285" t="s">
        <v>197</v>
      </c>
      <c r="H301" s="286">
        <v>1</v>
      </c>
      <c r="I301" s="287"/>
      <c r="J301" s="288">
        <f>ROUND(I301*H301,2)</f>
        <v>0</v>
      </c>
      <c r="K301" s="284" t="s">
        <v>186</v>
      </c>
      <c r="L301" s="289"/>
      <c r="M301" s="290" t="s">
        <v>19</v>
      </c>
      <c r="N301" s="291" t="s">
        <v>43</v>
      </c>
      <c r="O301" s="86"/>
      <c r="P301" s="224">
        <f>O301*H301</f>
        <v>0</v>
      </c>
      <c r="Q301" s="224">
        <v>0.0040000000000000001</v>
      </c>
      <c r="R301" s="224">
        <f>Q301*H301</f>
        <v>0.0040000000000000001</v>
      </c>
      <c r="S301" s="224">
        <v>0</v>
      </c>
      <c r="T301" s="225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6" t="s">
        <v>232</v>
      </c>
      <c r="AT301" s="226" t="s">
        <v>754</v>
      </c>
      <c r="AU301" s="226" t="s">
        <v>82</v>
      </c>
      <c r="AY301" s="19" t="s">
        <v>180</v>
      </c>
      <c r="BE301" s="227">
        <f>IF(N301="základní",J301,0)</f>
        <v>0</v>
      </c>
      <c r="BF301" s="227">
        <f>IF(N301="snížená",J301,0)</f>
        <v>0</v>
      </c>
      <c r="BG301" s="227">
        <f>IF(N301="zákl. přenesená",J301,0)</f>
        <v>0</v>
      </c>
      <c r="BH301" s="227">
        <f>IF(N301="sníž. přenesená",J301,0)</f>
        <v>0</v>
      </c>
      <c r="BI301" s="227">
        <f>IF(N301="nulová",J301,0)</f>
        <v>0</v>
      </c>
      <c r="BJ301" s="19" t="s">
        <v>80</v>
      </c>
      <c r="BK301" s="227">
        <f>ROUND(I301*H301,2)</f>
        <v>0</v>
      </c>
      <c r="BL301" s="19" t="s">
        <v>187</v>
      </c>
      <c r="BM301" s="226" t="s">
        <v>9371</v>
      </c>
    </row>
    <row r="302" s="2" customFormat="1">
      <c r="A302" s="40"/>
      <c r="B302" s="41"/>
      <c r="C302" s="42"/>
      <c r="D302" s="228" t="s">
        <v>189</v>
      </c>
      <c r="E302" s="42"/>
      <c r="F302" s="229" t="s">
        <v>9370</v>
      </c>
      <c r="G302" s="42"/>
      <c r="H302" s="42"/>
      <c r="I302" s="230"/>
      <c r="J302" s="42"/>
      <c r="K302" s="42"/>
      <c r="L302" s="46"/>
      <c r="M302" s="231"/>
      <c r="N302" s="232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189</v>
      </c>
      <c r="AU302" s="19" t="s">
        <v>82</v>
      </c>
    </row>
    <row r="303" s="14" customFormat="1">
      <c r="A303" s="14"/>
      <c r="B303" s="246"/>
      <c r="C303" s="247"/>
      <c r="D303" s="228" t="s">
        <v>193</v>
      </c>
      <c r="E303" s="248" t="s">
        <v>19</v>
      </c>
      <c r="F303" s="249" t="s">
        <v>9372</v>
      </c>
      <c r="G303" s="247"/>
      <c r="H303" s="248" t="s">
        <v>19</v>
      </c>
      <c r="I303" s="250"/>
      <c r="J303" s="247"/>
      <c r="K303" s="247"/>
      <c r="L303" s="251"/>
      <c r="M303" s="252"/>
      <c r="N303" s="253"/>
      <c r="O303" s="253"/>
      <c r="P303" s="253"/>
      <c r="Q303" s="253"/>
      <c r="R303" s="253"/>
      <c r="S303" s="253"/>
      <c r="T303" s="25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5" t="s">
        <v>193</v>
      </c>
      <c r="AU303" s="255" t="s">
        <v>82</v>
      </c>
      <c r="AV303" s="14" t="s">
        <v>80</v>
      </c>
      <c r="AW303" s="14" t="s">
        <v>33</v>
      </c>
      <c r="AX303" s="14" t="s">
        <v>72</v>
      </c>
      <c r="AY303" s="255" t="s">
        <v>180</v>
      </c>
    </row>
    <row r="304" s="13" customFormat="1">
      <c r="A304" s="13"/>
      <c r="B304" s="235"/>
      <c r="C304" s="236"/>
      <c r="D304" s="228" t="s">
        <v>193</v>
      </c>
      <c r="E304" s="237" t="s">
        <v>19</v>
      </c>
      <c r="F304" s="238" t="s">
        <v>80</v>
      </c>
      <c r="G304" s="236"/>
      <c r="H304" s="239">
        <v>1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193</v>
      </c>
      <c r="AU304" s="245" t="s">
        <v>82</v>
      </c>
      <c r="AV304" s="13" t="s">
        <v>82</v>
      </c>
      <c r="AW304" s="13" t="s">
        <v>33</v>
      </c>
      <c r="AX304" s="13" t="s">
        <v>80</v>
      </c>
      <c r="AY304" s="245" t="s">
        <v>180</v>
      </c>
    </row>
    <row r="305" s="2" customFormat="1" ht="16.5" customHeight="1">
      <c r="A305" s="40"/>
      <c r="B305" s="41"/>
      <c r="C305" s="282" t="s">
        <v>426</v>
      </c>
      <c r="D305" s="282" t="s">
        <v>754</v>
      </c>
      <c r="E305" s="283" t="s">
        <v>9373</v>
      </c>
      <c r="F305" s="284" t="s">
        <v>9374</v>
      </c>
      <c r="G305" s="285" t="s">
        <v>197</v>
      </c>
      <c r="H305" s="286">
        <v>1</v>
      </c>
      <c r="I305" s="287"/>
      <c r="J305" s="288">
        <f>ROUND(I305*H305,2)</f>
        <v>0</v>
      </c>
      <c r="K305" s="284" t="s">
        <v>186</v>
      </c>
      <c r="L305" s="289"/>
      <c r="M305" s="290" t="s">
        <v>19</v>
      </c>
      <c r="N305" s="291" t="s">
        <v>43</v>
      </c>
      <c r="O305" s="86"/>
      <c r="P305" s="224">
        <f>O305*H305</f>
        <v>0</v>
      </c>
      <c r="Q305" s="224">
        <v>0.0035000000000000001</v>
      </c>
      <c r="R305" s="224">
        <f>Q305*H305</f>
        <v>0.0035000000000000001</v>
      </c>
      <c r="S305" s="224">
        <v>0</v>
      </c>
      <c r="T305" s="225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6" t="s">
        <v>232</v>
      </c>
      <c r="AT305" s="226" t="s">
        <v>754</v>
      </c>
      <c r="AU305" s="226" t="s">
        <v>82</v>
      </c>
      <c r="AY305" s="19" t="s">
        <v>180</v>
      </c>
      <c r="BE305" s="227">
        <f>IF(N305="základní",J305,0)</f>
        <v>0</v>
      </c>
      <c r="BF305" s="227">
        <f>IF(N305="snížená",J305,0)</f>
        <v>0</v>
      </c>
      <c r="BG305" s="227">
        <f>IF(N305="zákl. přenesená",J305,0)</f>
        <v>0</v>
      </c>
      <c r="BH305" s="227">
        <f>IF(N305="sníž. přenesená",J305,0)</f>
        <v>0</v>
      </c>
      <c r="BI305" s="227">
        <f>IF(N305="nulová",J305,0)</f>
        <v>0</v>
      </c>
      <c r="BJ305" s="19" t="s">
        <v>80</v>
      </c>
      <c r="BK305" s="227">
        <f>ROUND(I305*H305,2)</f>
        <v>0</v>
      </c>
      <c r="BL305" s="19" t="s">
        <v>187</v>
      </c>
      <c r="BM305" s="226" t="s">
        <v>9375</v>
      </c>
    </row>
    <row r="306" s="2" customFormat="1">
      <c r="A306" s="40"/>
      <c r="B306" s="41"/>
      <c r="C306" s="42"/>
      <c r="D306" s="228" t="s">
        <v>189</v>
      </c>
      <c r="E306" s="42"/>
      <c r="F306" s="229" t="s">
        <v>9374</v>
      </c>
      <c r="G306" s="42"/>
      <c r="H306" s="42"/>
      <c r="I306" s="230"/>
      <c r="J306" s="42"/>
      <c r="K306" s="42"/>
      <c r="L306" s="46"/>
      <c r="M306" s="231"/>
      <c r="N306" s="232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189</v>
      </c>
      <c r="AU306" s="19" t="s">
        <v>82</v>
      </c>
    </row>
    <row r="307" s="14" customFormat="1">
      <c r="A307" s="14"/>
      <c r="B307" s="246"/>
      <c r="C307" s="247"/>
      <c r="D307" s="228" t="s">
        <v>193</v>
      </c>
      <c r="E307" s="248" t="s">
        <v>19</v>
      </c>
      <c r="F307" s="249" t="s">
        <v>9376</v>
      </c>
      <c r="G307" s="247"/>
      <c r="H307" s="248" t="s">
        <v>19</v>
      </c>
      <c r="I307" s="250"/>
      <c r="J307" s="247"/>
      <c r="K307" s="247"/>
      <c r="L307" s="251"/>
      <c r="M307" s="252"/>
      <c r="N307" s="253"/>
      <c r="O307" s="253"/>
      <c r="P307" s="253"/>
      <c r="Q307" s="253"/>
      <c r="R307" s="253"/>
      <c r="S307" s="253"/>
      <c r="T307" s="25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5" t="s">
        <v>193</v>
      </c>
      <c r="AU307" s="255" t="s">
        <v>82</v>
      </c>
      <c r="AV307" s="14" t="s">
        <v>80</v>
      </c>
      <c r="AW307" s="14" t="s">
        <v>33</v>
      </c>
      <c r="AX307" s="14" t="s">
        <v>72</v>
      </c>
      <c r="AY307" s="255" t="s">
        <v>180</v>
      </c>
    </row>
    <row r="308" s="13" customFormat="1">
      <c r="A308" s="13"/>
      <c r="B308" s="235"/>
      <c r="C308" s="236"/>
      <c r="D308" s="228" t="s">
        <v>193</v>
      </c>
      <c r="E308" s="237" t="s">
        <v>19</v>
      </c>
      <c r="F308" s="238" t="s">
        <v>80</v>
      </c>
      <c r="G308" s="236"/>
      <c r="H308" s="239">
        <v>1</v>
      </c>
      <c r="I308" s="240"/>
      <c r="J308" s="236"/>
      <c r="K308" s="236"/>
      <c r="L308" s="241"/>
      <c r="M308" s="242"/>
      <c r="N308" s="243"/>
      <c r="O308" s="243"/>
      <c r="P308" s="243"/>
      <c r="Q308" s="243"/>
      <c r="R308" s="243"/>
      <c r="S308" s="243"/>
      <c r="T308" s="244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5" t="s">
        <v>193</v>
      </c>
      <c r="AU308" s="245" t="s">
        <v>82</v>
      </c>
      <c r="AV308" s="13" t="s">
        <v>82</v>
      </c>
      <c r="AW308" s="13" t="s">
        <v>33</v>
      </c>
      <c r="AX308" s="13" t="s">
        <v>80</v>
      </c>
      <c r="AY308" s="245" t="s">
        <v>180</v>
      </c>
    </row>
    <row r="309" s="2" customFormat="1" ht="16.5" customHeight="1">
      <c r="A309" s="40"/>
      <c r="B309" s="41"/>
      <c r="C309" s="215" t="s">
        <v>433</v>
      </c>
      <c r="D309" s="215" t="s">
        <v>182</v>
      </c>
      <c r="E309" s="216" t="s">
        <v>9377</v>
      </c>
      <c r="F309" s="217" t="s">
        <v>9378</v>
      </c>
      <c r="G309" s="218" t="s">
        <v>197</v>
      </c>
      <c r="H309" s="219">
        <v>1</v>
      </c>
      <c r="I309" s="220"/>
      <c r="J309" s="221">
        <f>ROUND(I309*H309,2)</f>
        <v>0</v>
      </c>
      <c r="K309" s="217" t="s">
        <v>186</v>
      </c>
      <c r="L309" s="46"/>
      <c r="M309" s="222" t="s">
        <v>19</v>
      </c>
      <c r="N309" s="223" t="s">
        <v>43</v>
      </c>
      <c r="O309" s="86"/>
      <c r="P309" s="224">
        <f>O309*H309</f>
        <v>0</v>
      </c>
      <c r="Q309" s="224">
        <v>0.11241</v>
      </c>
      <c r="R309" s="224">
        <f>Q309*H309</f>
        <v>0.11241</v>
      </c>
      <c r="S309" s="224">
        <v>0</v>
      </c>
      <c r="T309" s="225">
        <f>S309*H309</f>
        <v>0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26" t="s">
        <v>187</v>
      </c>
      <c r="AT309" s="226" t="s">
        <v>182</v>
      </c>
      <c r="AU309" s="226" t="s">
        <v>82</v>
      </c>
      <c r="AY309" s="19" t="s">
        <v>180</v>
      </c>
      <c r="BE309" s="227">
        <f>IF(N309="základní",J309,0)</f>
        <v>0</v>
      </c>
      <c r="BF309" s="227">
        <f>IF(N309="snížená",J309,0)</f>
        <v>0</v>
      </c>
      <c r="BG309" s="227">
        <f>IF(N309="zákl. přenesená",J309,0)</f>
        <v>0</v>
      </c>
      <c r="BH309" s="227">
        <f>IF(N309="sníž. přenesená",J309,0)</f>
        <v>0</v>
      </c>
      <c r="BI309" s="227">
        <f>IF(N309="nulová",J309,0)</f>
        <v>0</v>
      </c>
      <c r="BJ309" s="19" t="s">
        <v>80</v>
      </c>
      <c r="BK309" s="227">
        <f>ROUND(I309*H309,2)</f>
        <v>0</v>
      </c>
      <c r="BL309" s="19" t="s">
        <v>187</v>
      </c>
      <c r="BM309" s="226" t="s">
        <v>9379</v>
      </c>
    </row>
    <row r="310" s="2" customFormat="1">
      <c r="A310" s="40"/>
      <c r="B310" s="41"/>
      <c r="C310" s="42"/>
      <c r="D310" s="228" t="s">
        <v>189</v>
      </c>
      <c r="E310" s="42"/>
      <c r="F310" s="229" t="s">
        <v>9380</v>
      </c>
      <c r="G310" s="42"/>
      <c r="H310" s="42"/>
      <c r="I310" s="230"/>
      <c r="J310" s="42"/>
      <c r="K310" s="42"/>
      <c r="L310" s="46"/>
      <c r="M310" s="231"/>
      <c r="N310" s="232"/>
      <c r="O310" s="86"/>
      <c r="P310" s="86"/>
      <c r="Q310" s="86"/>
      <c r="R310" s="86"/>
      <c r="S310" s="86"/>
      <c r="T310" s="87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T310" s="19" t="s">
        <v>189</v>
      </c>
      <c r="AU310" s="19" t="s">
        <v>82</v>
      </c>
    </row>
    <row r="311" s="2" customFormat="1">
      <c r="A311" s="40"/>
      <c r="B311" s="41"/>
      <c r="C311" s="42"/>
      <c r="D311" s="233" t="s">
        <v>191</v>
      </c>
      <c r="E311" s="42"/>
      <c r="F311" s="234" t="s">
        <v>9381</v>
      </c>
      <c r="G311" s="42"/>
      <c r="H311" s="42"/>
      <c r="I311" s="230"/>
      <c r="J311" s="42"/>
      <c r="K311" s="42"/>
      <c r="L311" s="46"/>
      <c r="M311" s="231"/>
      <c r="N311" s="232"/>
      <c r="O311" s="86"/>
      <c r="P311" s="86"/>
      <c r="Q311" s="86"/>
      <c r="R311" s="86"/>
      <c r="S311" s="86"/>
      <c r="T311" s="87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T311" s="19" t="s">
        <v>191</v>
      </c>
      <c r="AU311" s="19" t="s">
        <v>82</v>
      </c>
    </row>
    <row r="312" s="2" customFormat="1" ht="16.5" customHeight="1">
      <c r="A312" s="40"/>
      <c r="B312" s="41"/>
      <c r="C312" s="282" t="s">
        <v>439</v>
      </c>
      <c r="D312" s="282" t="s">
        <v>754</v>
      </c>
      <c r="E312" s="283" t="s">
        <v>9382</v>
      </c>
      <c r="F312" s="284" t="s">
        <v>9383</v>
      </c>
      <c r="G312" s="285" t="s">
        <v>197</v>
      </c>
      <c r="H312" s="286">
        <v>1</v>
      </c>
      <c r="I312" s="287"/>
      <c r="J312" s="288">
        <f>ROUND(I312*H312,2)</f>
        <v>0</v>
      </c>
      <c r="K312" s="284" t="s">
        <v>186</v>
      </c>
      <c r="L312" s="289"/>
      <c r="M312" s="290" t="s">
        <v>19</v>
      </c>
      <c r="N312" s="291" t="s">
        <v>43</v>
      </c>
      <c r="O312" s="86"/>
      <c r="P312" s="224">
        <f>O312*H312</f>
        <v>0</v>
      </c>
      <c r="Q312" s="224">
        <v>0.0061000000000000004</v>
      </c>
      <c r="R312" s="224">
        <f>Q312*H312</f>
        <v>0.0061000000000000004</v>
      </c>
      <c r="S312" s="224">
        <v>0</v>
      </c>
      <c r="T312" s="225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6" t="s">
        <v>232</v>
      </c>
      <c r="AT312" s="226" t="s">
        <v>754</v>
      </c>
      <c r="AU312" s="226" t="s">
        <v>82</v>
      </c>
      <c r="AY312" s="19" t="s">
        <v>180</v>
      </c>
      <c r="BE312" s="227">
        <f>IF(N312="základní",J312,0)</f>
        <v>0</v>
      </c>
      <c r="BF312" s="227">
        <f>IF(N312="snížená",J312,0)</f>
        <v>0</v>
      </c>
      <c r="BG312" s="227">
        <f>IF(N312="zákl. přenesená",J312,0)</f>
        <v>0</v>
      </c>
      <c r="BH312" s="227">
        <f>IF(N312="sníž. přenesená",J312,0)</f>
        <v>0</v>
      </c>
      <c r="BI312" s="227">
        <f>IF(N312="nulová",J312,0)</f>
        <v>0</v>
      </c>
      <c r="BJ312" s="19" t="s">
        <v>80</v>
      </c>
      <c r="BK312" s="227">
        <f>ROUND(I312*H312,2)</f>
        <v>0</v>
      </c>
      <c r="BL312" s="19" t="s">
        <v>187</v>
      </c>
      <c r="BM312" s="226" t="s">
        <v>9384</v>
      </c>
    </row>
    <row r="313" s="2" customFormat="1">
      <c r="A313" s="40"/>
      <c r="B313" s="41"/>
      <c r="C313" s="42"/>
      <c r="D313" s="228" t="s">
        <v>189</v>
      </c>
      <c r="E313" s="42"/>
      <c r="F313" s="229" t="s">
        <v>9383</v>
      </c>
      <c r="G313" s="42"/>
      <c r="H313" s="42"/>
      <c r="I313" s="230"/>
      <c r="J313" s="42"/>
      <c r="K313" s="42"/>
      <c r="L313" s="46"/>
      <c r="M313" s="231"/>
      <c r="N313" s="232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189</v>
      </c>
      <c r="AU313" s="19" t="s">
        <v>82</v>
      </c>
    </row>
    <row r="314" s="2" customFormat="1" ht="16.5" customHeight="1">
      <c r="A314" s="40"/>
      <c r="B314" s="41"/>
      <c r="C314" s="282" t="s">
        <v>447</v>
      </c>
      <c r="D314" s="282" t="s">
        <v>754</v>
      </c>
      <c r="E314" s="283" t="s">
        <v>9385</v>
      </c>
      <c r="F314" s="284" t="s">
        <v>9386</v>
      </c>
      <c r="G314" s="285" t="s">
        <v>197</v>
      </c>
      <c r="H314" s="286">
        <v>1</v>
      </c>
      <c r="I314" s="287"/>
      <c r="J314" s="288">
        <f>ROUND(I314*H314,2)</f>
        <v>0</v>
      </c>
      <c r="K314" s="284" t="s">
        <v>186</v>
      </c>
      <c r="L314" s="289"/>
      <c r="M314" s="290" t="s">
        <v>19</v>
      </c>
      <c r="N314" s="291" t="s">
        <v>43</v>
      </c>
      <c r="O314" s="86"/>
      <c r="P314" s="224">
        <f>O314*H314</f>
        <v>0</v>
      </c>
      <c r="Q314" s="224">
        <v>0.00035</v>
      </c>
      <c r="R314" s="224">
        <f>Q314*H314</f>
        <v>0.00035</v>
      </c>
      <c r="S314" s="224">
        <v>0</v>
      </c>
      <c r="T314" s="225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6" t="s">
        <v>232</v>
      </c>
      <c r="AT314" s="226" t="s">
        <v>754</v>
      </c>
      <c r="AU314" s="226" t="s">
        <v>82</v>
      </c>
      <c r="AY314" s="19" t="s">
        <v>180</v>
      </c>
      <c r="BE314" s="227">
        <f>IF(N314="základní",J314,0)</f>
        <v>0</v>
      </c>
      <c r="BF314" s="227">
        <f>IF(N314="snížená",J314,0)</f>
        <v>0</v>
      </c>
      <c r="BG314" s="227">
        <f>IF(N314="zákl. přenesená",J314,0)</f>
        <v>0</v>
      </c>
      <c r="BH314" s="227">
        <f>IF(N314="sníž. přenesená",J314,0)</f>
        <v>0</v>
      </c>
      <c r="BI314" s="227">
        <f>IF(N314="nulová",J314,0)</f>
        <v>0</v>
      </c>
      <c r="BJ314" s="19" t="s">
        <v>80</v>
      </c>
      <c r="BK314" s="227">
        <f>ROUND(I314*H314,2)</f>
        <v>0</v>
      </c>
      <c r="BL314" s="19" t="s">
        <v>187</v>
      </c>
      <c r="BM314" s="226" t="s">
        <v>9387</v>
      </c>
    </row>
    <row r="315" s="2" customFormat="1">
      <c r="A315" s="40"/>
      <c r="B315" s="41"/>
      <c r="C315" s="42"/>
      <c r="D315" s="228" t="s">
        <v>189</v>
      </c>
      <c r="E315" s="42"/>
      <c r="F315" s="229" t="s">
        <v>9386</v>
      </c>
      <c r="G315" s="42"/>
      <c r="H315" s="42"/>
      <c r="I315" s="230"/>
      <c r="J315" s="42"/>
      <c r="K315" s="42"/>
      <c r="L315" s="46"/>
      <c r="M315" s="231"/>
      <c r="N315" s="232"/>
      <c r="O315" s="86"/>
      <c r="P315" s="86"/>
      <c r="Q315" s="86"/>
      <c r="R315" s="86"/>
      <c r="S315" s="86"/>
      <c r="T315" s="87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T315" s="19" t="s">
        <v>189</v>
      </c>
      <c r="AU315" s="19" t="s">
        <v>82</v>
      </c>
    </row>
    <row r="316" s="2" customFormat="1" ht="16.5" customHeight="1">
      <c r="A316" s="40"/>
      <c r="B316" s="41"/>
      <c r="C316" s="282" t="s">
        <v>459</v>
      </c>
      <c r="D316" s="282" t="s">
        <v>754</v>
      </c>
      <c r="E316" s="283" t="s">
        <v>9388</v>
      </c>
      <c r="F316" s="284" t="s">
        <v>9389</v>
      </c>
      <c r="G316" s="285" t="s">
        <v>197</v>
      </c>
      <c r="H316" s="286">
        <v>1</v>
      </c>
      <c r="I316" s="287"/>
      <c r="J316" s="288">
        <f>ROUND(I316*H316,2)</f>
        <v>0</v>
      </c>
      <c r="K316" s="284" t="s">
        <v>186</v>
      </c>
      <c r="L316" s="289"/>
      <c r="M316" s="290" t="s">
        <v>19</v>
      </c>
      <c r="N316" s="291" t="s">
        <v>43</v>
      </c>
      <c r="O316" s="86"/>
      <c r="P316" s="224">
        <f>O316*H316</f>
        <v>0</v>
      </c>
      <c r="Q316" s="224">
        <v>0.00010000000000000001</v>
      </c>
      <c r="R316" s="224">
        <f>Q316*H316</f>
        <v>0.00010000000000000001</v>
      </c>
      <c r="S316" s="224">
        <v>0</v>
      </c>
      <c r="T316" s="225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6" t="s">
        <v>232</v>
      </c>
      <c r="AT316" s="226" t="s">
        <v>754</v>
      </c>
      <c r="AU316" s="226" t="s">
        <v>82</v>
      </c>
      <c r="AY316" s="19" t="s">
        <v>180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9" t="s">
        <v>80</v>
      </c>
      <c r="BK316" s="227">
        <f>ROUND(I316*H316,2)</f>
        <v>0</v>
      </c>
      <c r="BL316" s="19" t="s">
        <v>187</v>
      </c>
      <c r="BM316" s="226" t="s">
        <v>9390</v>
      </c>
    </row>
    <row r="317" s="2" customFormat="1">
      <c r="A317" s="40"/>
      <c r="B317" s="41"/>
      <c r="C317" s="42"/>
      <c r="D317" s="228" t="s">
        <v>189</v>
      </c>
      <c r="E317" s="42"/>
      <c r="F317" s="229" t="s">
        <v>9389</v>
      </c>
      <c r="G317" s="42"/>
      <c r="H317" s="42"/>
      <c r="I317" s="230"/>
      <c r="J317" s="42"/>
      <c r="K317" s="42"/>
      <c r="L317" s="46"/>
      <c r="M317" s="231"/>
      <c r="N317" s="232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189</v>
      </c>
      <c r="AU317" s="19" t="s">
        <v>82</v>
      </c>
    </row>
    <row r="318" s="2" customFormat="1" ht="16.5" customHeight="1">
      <c r="A318" s="40"/>
      <c r="B318" s="41"/>
      <c r="C318" s="282" t="s">
        <v>476</v>
      </c>
      <c r="D318" s="282" t="s">
        <v>754</v>
      </c>
      <c r="E318" s="283" t="s">
        <v>9391</v>
      </c>
      <c r="F318" s="284" t="s">
        <v>9392</v>
      </c>
      <c r="G318" s="285" t="s">
        <v>197</v>
      </c>
      <c r="H318" s="286">
        <v>1</v>
      </c>
      <c r="I318" s="287"/>
      <c r="J318" s="288">
        <f>ROUND(I318*H318,2)</f>
        <v>0</v>
      </c>
      <c r="K318" s="284" t="s">
        <v>186</v>
      </c>
      <c r="L318" s="289"/>
      <c r="M318" s="290" t="s">
        <v>19</v>
      </c>
      <c r="N318" s="291" t="s">
        <v>43</v>
      </c>
      <c r="O318" s="86"/>
      <c r="P318" s="224">
        <f>O318*H318</f>
        <v>0</v>
      </c>
      <c r="Q318" s="224">
        <v>0.0030000000000000001</v>
      </c>
      <c r="R318" s="224">
        <f>Q318*H318</f>
        <v>0.0030000000000000001</v>
      </c>
      <c r="S318" s="224">
        <v>0</v>
      </c>
      <c r="T318" s="225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6" t="s">
        <v>232</v>
      </c>
      <c r="AT318" s="226" t="s">
        <v>754</v>
      </c>
      <c r="AU318" s="226" t="s">
        <v>82</v>
      </c>
      <c r="AY318" s="19" t="s">
        <v>180</v>
      </c>
      <c r="BE318" s="227">
        <f>IF(N318="základní",J318,0)</f>
        <v>0</v>
      </c>
      <c r="BF318" s="227">
        <f>IF(N318="snížená",J318,0)</f>
        <v>0</v>
      </c>
      <c r="BG318" s="227">
        <f>IF(N318="zákl. přenesená",J318,0)</f>
        <v>0</v>
      </c>
      <c r="BH318" s="227">
        <f>IF(N318="sníž. přenesená",J318,0)</f>
        <v>0</v>
      </c>
      <c r="BI318" s="227">
        <f>IF(N318="nulová",J318,0)</f>
        <v>0</v>
      </c>
      <c r="BJ318" s="19" t="s">
        <v>80</v>
      </c>
      <c r="BK318" s="227">
        <f>ROUND(I318*H318,2)</f>
        <v>0</v>
      </c>
      <c r="BL318" s="19" t="s">
        <v>187</v>
      </c>
      <c r="BM318" s="226" t="s">
        <v>9393</v>
      </c>
    </row>
    <row r="319" s="2" customFormat="1">
      <c r="A319" s="40"/>
      <c r="B319" s="41"/>
      <c r="C319" s="42"/>
      <c r="D319" s="228" t="s">
        <v>189</v>
      </c>
      <c r="E319" s="42"/>
      <c r="F319" s="229" t="s">
        <v>9392</v>
      </c>
      <c r="G319" s="42"/>
      <c r="H319" s="42"/>
      <c r="I319" s="230"/>
      <c r="J319" s="42"/>
      <c r="K319" s="42"/>
      <c r="L319" s="46"/>
      <c r="M319" s="231"/>
      <c r="N319" s="232"/>
      <c r="O319" s="86"/>
      <c r="P319" s="86"/>
      <c r="Q319" s="86"/>
      <c r="R319" s="86"/>
      <c r="S319" s="86"/>
      <c r="T319" s="87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T319" s="19" t="s">
        <v>189</v>
      </c>
      <c r="AU319" s="19" t="s">
        <v>82</v>
      </c>
    </row>
    <row r="320" s="2" customFormat="1" ht="16.5" customHeight="1">
      <c r="A320" s="40"/>
      <c r="B320" s="41"/>
      <c r="C320" s="215" t="s">
        <v>500</v>
      </c>
      <c r="D320" s="215" t="s">
        <v>182</v>
      </c>
      <c r="E320" s="216" t="s">
        <v>9394</v>
      </c>
      <c r="F320" s="217" t="s">
        <v>9395</v>
      </c>
      <c r="G320" s="218" t="s">
        <v>197</v>
      </c>
      <c r="H320" s="219">
        <v>5</v>
      </c>
      <c r="I320" s="220"/>
      <c r="J320" s="221">
        <f>ROUND(I320*H320,2)</f>
        <v>0</v>
      </c>
      <c r="K320" s="217" t="s">
        <v>186</v>
      </c>
      <c r="L320" s="46"/>
      <c r="M320" s="222" t="s">
        <v>19</v>
      </c>
      <c r="N320" s="223" t="s">
        <v>43</v>
      </c>
      <c r="O320" s="86"/>
      <c r="P320" s="224">
        <f>O320*H320</f>
        <v>0</v>
      </c>
      <c r="Q320" s="224">
        <v>0.00025000000000000001</v>
      </c>
      <c r="R320" s="224">
        <f>Q320*H320</f>
        <v>0.00125</v>
      </c>
      <c r="S320" s="224">
        <v>0</v>
      </c>
      <c r="T320" s="225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6" t="s">
        <v>187</v>
      </c>
      <c r="AT320" s="226" t="s">
        <v>182</v>
      </c>
      <c r="AU320" s="226" t="s">
        <v>82</v>
      </c>
      <c r="AY320" s="19" t="s">
        <v>180</v>
      </c>
      <c r="BE320" s="227">
        <f>IF(N320="základní",J320,0)</f>
        <v>0</v>
      </c>
      <c r="BF320" s="227">
        <f>IF(N320="snížená",J320,0)</f>
        <v>0</v>
      </c>
      <c r="BG320" s="227">
        <f>IF(N320="zákl. přenesená",J320,0)</f>
        <v>0</v>
      </c>
      <c r="BH320" s="227">
        <f>IF(N320="sníž. přenesená",J320,0)</f>
        <v>0</v>
      </c>
      <c r="BI320" s="227">
        <f>IF(N320="nulová",J320,0)</f>
        <v>0</v>
      </c>
      <c r="BJ320" s="19" t="s">
        <v>80</v>
      </c>
      <c r="BK320" s="227">
        <f>ROUND(I320*H320,2)</f>
        <v>0</v>
      </c>
      <c r="BL320" s="19" t="s">
        <v>187</v>
      </c>
      <c r="BM320" s="226" t="s">
        <v>9396</v>
      </c>
    </row>
    <row r="321" s="2" customFormat="1">
      <c r="A321" s="40"/>
      <c r="B321" s="41"/>
      <c r="C321" s="42"/>
      <c r="D321" s="228" t="s">
        <v>189</v>
      </c>
      <c r="E321" s="42"/>
      <c r="F321" s="229" t="s">
        <v>9397</v>
      </c>
      <c r="G321" s="42"/>
      <c r="H321" s="42"/>
      <c r="I321" s="230"/>
      <c r="J321" s="42"/>
      <c r="K321" s="42"/>
      <c r="L321" s="46"/>
      <c r="M321" s="231"/>
      <c r="N321" s="232"/>
      <c r="O321" s="86"/>
      <c r="P321" s="86"/>
      <c r="Q321" s="86"/>
      <c r="R321" s="86"/>
      <c r="S321" s="86"/>
      <c r="T321" s="87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T321" s="19" t="s">
        <v>189</v>
      </c>
      <c r="AU321" s="19" t="s">
        <v>82</v>
      </c>
    </row>
    <row r="322" s="2" customFormat="1">
      <c r="A322" s="40"/>
      <c r="B322" s="41"/>
      <c r="C322" s="42"/>
      <c r="D322" s="233" t="s">
        <v>191</v>
      </c>
      <c r="E322" s="42"/>
      <c r="F322" s="234" t="s">
        <v>9398</v>
      </c>
      <c r="G322" s="42"/>
      <c r="H322" s="42"/>
      <c r="I322" s="230"/>
      <c r="J322" s="42"/>
      <c r="K322" s="42"/>
      <c r="L322" s="46"/>
      <c r="M322" s="231"/>
      <c r="N322" s="232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191</v>
      </c>
      <c r="AU322" s="19" t="s">
        <v>82</v>
      </c>
    </row>
    <row r="323" s="2" customFormat="1" ht="16.5" customHeight="1">
      <c r="A323" s="40"/>
      <c r="B323" s="41"/>
      <c r="C323" s="282" t="s">
        <v>508</v>
      </c>
      <c r="D323" s="282" t="s">
        <v>754</v>
      </c>
      <c r="E323" s="283" t="s">
        <v>9399</v>
      </c>
      <c r="F323" s="284" t="s">
        <v>9400</v>
      </c>
      <c r="G323" s="285" t="s">
        <v>197</v>
      </c>
      <c r="H323" s="286">
        <v>5</v>
      </c>
      <c r="I323" s="287"/>
      <c r="J323" s="288">
        <f>ROUND(I323*H323,2)</f>
        <v>0</v>
      </c>
      <c r="K323" s="284" t="s">
        <v>186</v>
      </c>
      <c r="L323" s="289"/>
      <c r="M323" s="290" t="s">
        <v>19</v>
      </c>
      <c r="N323" s="291" t="s">
        <v>43</v>
      </c>
      <c r="O323" s="86"/>
      <c r="P323" s="224">
        <f>O323*H323</f>
        <v>0</v>
      </c>
      <c r="Q323" s="224">
        <v>0.0050000000000000001</v>
      </c>
      <c r="R323" s="224">
        <f>Q323*H323</f>
        <v>0.025000000000000001</v>
      </c>
      <c r="S323" s="224">
        <v>0</v>
      </c>
      <c r="T323" s="225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6" t="s">
        <v>232</v>
      </c>
      <c r="AT323" s="226" t="s">
        <v>754</v>
      </c>
      <c r="AU323" s="226" t="s">
        <v>82</v>
      </c>
      <c r="AY323" s="19" t="s">
        <v>180</v>
      </c>
      <c r="BE323" s="227">
        <f>IF(N323="základní",J323,0)</f>
        <v>0</v>
      </c>
      <c r="BF323" s="227">
        <f>IF(N323="snížená",J323,0)</f>
        <v>0</v>
      </c>
      <c r="BG323" s="227">
        <f>IF(N323="zákl. přenesená",J323,0)</f>
        <v>0</v>
      </c>
      <c r="BH323" s="227">
        <f>IF(N323="sníž. přenesená",J323,0)</f>
        <v>0</v>
      </c>
      <c r="BI323" s="227">
        <f>IF(N323="nulová",J323,0)</f>
        <v>0</v>
      </c>
      <c r="BJ323" s="19" t="s">
        <v>80</v>
      </c>
      <c r="BK323" s="227">
        <f>ROUND(I323*H323,2)</f>
        <v>0</v>
      </c>
      <c r="BL323" s="19" t="s">
        <v>187</v>
      </c>
      <c r="BM323" s="226" t="s">
        <v>9401</v>
      </c>
    </row>
    <row r="324" s="2" customFormat="1">
      <c r="A324" s="40"/>
      <c r="B324" s="41"/>
      <c r="C324" s="42"/>
      <c r="D324" s="228" t="s">
        <v>189</v>
      </c>
      <c r="E324" s="42"/>
      <c r="F324" s="229" t="s">
        <v>9400</v>
      </c>
      <c r="G324" s="42"/>
      <c r="H324" s="42"/>
      <c r="I324" s="230"/>
      <c r="J324" s="42"/>
      <c r="K324" s="42"/>
      <c r="L324" s="46"/>
      <c r="M324" s="231"/>
      <c r="N324" s="232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189</v>
      </c>
      <c r="AU324" s="19" t="s">
        <v>82</v>
      </c>
    </row>
    <row r="325" s="2" customFormat="1" ht="16.5" customHeight="1">
      <c r="A325" s="40"/>
      <c r="B325" s="41"/>
      <c r="C325" s="215" t="s">
        <v>514</v>
      </c>
      <c r="D325" s="215" t="s">
        <v>182</v>
      </c>
      <c r="E325" s="216" t="s">
        <v>9402</v>
      </c>
      <c r="F325" s="217" t="s">
        <v>9403</v>
      </c>
      <c r="G325" s="218" t="s">
        <v>235</v>
      </c>
      <c r="H325" s="219">
        <v>7.5</v>
      </c>
      <c r="I325" s="220"/>
      <c r="J325" s="221">
        <f>ROUND(I325*H325,2)</f>
        <v>0</v>
      </c>
      <c r="K325" s="217" t="s">
        <v>186</v>
      </c>
      <c r="L325" s="46"/>
      <c r="M325" s="222" t="s">
        <v>19</v>
      </c>
      <c r="N325" s="223" t="s">
        <v>43</v>
      </c>
      <c r="O325" s="86"/>
      <c r="P325" s="224">
        <f>O325*H325</f>
        <v>0</v>
      </c>
      <c r="Q325" s="224">
        <v>0.00012999999999999999</v>
      </c>
      <c r="R325" s="224">
        <f>Q325*H325</f>
        <v>0.00097499999999999996</v>
      </c>
      <c r="S325" s="224">
        <v>0</v>
      </c>
      <c r="T325" s="225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26" t="s">
        <v>187</v>
      </c>
      <c r="AT325" s="226" t="s">
        <v>182</v>
      </c>
      <c r="AU325" s="226" t="s">
        <v>82</v>
      </c>
      <c r="AY325" s="19" t="s">
        <v>180</v>
      </c>
      <c r="BE325" s="227">
        <f>IF(N325="základní",J325,0)</f>
        <v>0</v>
      </c>
      <c r="BF325" s="227">
        <f>IF(N325="snížená",J325,0)</f>
        <v>0</v>
      </c>
      <c r="BG325" s="227">
        <f>IF(N325="zákl. přenesená",J325,0)</f>
        <v>0</v>
      </c>
      <c r="BH325" s="227">
        <f>IF(N325="sníž. přenesená",J325,0)</f>
        <v>0</v>
      </c>
      <c r="BI325" s="227">
        <f>IF(N325="nulová",J325,0)</f>
        <v>0</v>
      </c>
      <c r="BJ325" s="19" t="s">
        <v>80</v>
      </c>
      <c r="BK325" s="227">
        <f>ROUND(I325*H325,2)</f>
        <v>0</v>
      </c>
      <c r="BL325" s="19" t="s">
        <v>187</v>
      </c>
      <c r="BM325" s="226" t="s">
        <v>9404</v>
      </c>
    </row>
    <row r="326" s="2" customFormat="1">
      <c r="A326" s="40"/>
      <c r="B326" s="41"/>
      <c r="C326" s="42"/>
      <c r="D326" s="228" t="s">
        <v>189</v>
      </c>
      <c r="E326" s="42"/>
      <c r="F326" s="229" t="s">
        <v>9405</v>
      </c>
      <c r="G326" s="42"/>
      <c r="H326" s="42"/>
      <c r="I326" s="230"/>
      <c r="J326" s="42"/>
      <c r="K326" s="42"/>
      <c r="L326" s="46"/>
      <c r="M326" s="231"/>
      <c r="N326" s="232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189</v>
      </c>
      <c r="AU326" s="19" t="s">
        <v>82</v>
      </c>
    </row>
    <row r="327" s="2" customFormat="1">
      <c r="A327" s="40"/>
      <c r="B327" s="41"/>
      <c r="C327" s="42"/>
      <c r="D327" s="233" t="s">
        <v>191</v>
      </c>
      <c r="E327" s="42"/>
      <c r="F327" s="234" t="s">
        <v>9406</v>
      </c>
      <c r="G327" s="42"/>
      <c r="H327" s="42"/>
      <c r="I327" s="230"/>
      <c r="J327" s="42"/>
      <c r="K327" s="42"/>
      <c r="L327" s="46"/>
      <c r="M327" s="231"/>
      <c r="N327" s="232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191</v>
      </c>
      <c r="AU327" s="19" t="s">
        <v>82</v>
      </c>
    </row>
    <row r="328" s="13" customFormat="1">
      <c r="A328" s="13"/>
      <c r="B328" s="235"/>
      <c r="C328" s="236"/>
      <c r="D328" s="228" t="s">
        <v>193</v>
      </c>
      <c r="E328" s="237" t="s">
        <v>19</v>
      </c>
      <c r="F328" s="238" t="s">
        <v>9407</v>
      </c>
      <c r="G328" s="236"/>
      <c r="H328" s="239">
        <v>7.5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193</v>
      </c>
      <c r="AU328" s="245" t="s">
        <v>82</v>
      </c>
      <c r="AV328" s="13" t="s">
        <v>82</v>
      </c>
      <c r="AW328" s="13" t="s">
        <v>33</v>
      </c>
      <c r="AX328" s="13" t="s">
        <v>80</v>
      </c>
      <c r="AY328" s="245" t="s">
        <v>180</v>
      </c>
    </row>
    <row r="329" s="2" customFormat="1" ht="16.5" customHeight="1">
      <c r="A329" s="40"/>
      <c r="B329" s="41"/>
      <c r="C329" s="215" t="s">
        <v>520</v>
      </c>
      <c r="D329" s="215" t="s">
        <v>182</v>
      </c>
      <c r="E329" s="216" t="s">
        <v>9408</v>
      </c>
      <c r="F329" s="217" t="s">
        <v>9409</v>
      </c>
      <c r="G329" s="218" t="s">
        <v>185</v>
      </c>
      <c r="H329" s="219">
        <v>29</v>
      </c>
      <c r="I329" s="220"/>
      <c r="J329" s="221">
        <f>ROUND(I329*H329,2)</f>
        <v>0</v>
      </c>
      <c r="K329" s="217" t="s">
        <v>186</v>
      </c>
      <c r="L329" s="46"/>
      <c r="M329" s="222" t="s">
        <v>19</v>
      </c>
      <c r="N329" s="223" t="s">
        <v>43</v>
      </c>
      <c r="O329" s="86"/>
      <c r="P329" s="224">
        <f>O329*H329</f>
        <v>0</v>
      </c>
      <c r="Q329" s="224">
        <v>0.0014499999999999999</v>
      </c>
      <c r="R329" s="224">
        <f>Q329*H329</f>
        <v>0.042049999999999997</v>
      </c>
      <c r="S329" s="224">
        <v>0</v>
      </c>
      <c r="T329" s="225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6" t="s">
        <v>187</v>
      </c>
      <c r="AT329" s="226" t="s">
        <v>182</v>
      </c>
      <c r="AU329" s="226" t="s">
        <v>82</v>
      </c>
      <c r="AY329" s="19" t="s">
        <v>180</v>
      </c>
      <c r="BE329" s="227">
        <f>IF(N329="základní",J329,0)</f>
        <v>0</v>
      </c>
      <c r="BF329" s="227">
        <f>IF(N329="snížená",J329,0)</f>
        <v>0</v>
      </c>
      <c r="BG329" s="227">
        <f>IF(N329="zákl. přenesená",J329,0)</f>
        <v>0</v>
      </c>
      <c r="BH329" s="227">
        <f>IF(N329="sníž. přenesená",J329,0)</f>
        <v>0</v>
      </c>
      <c r="BI329" s="227">
        <f>IF(N329="nulová",J329,0)</f>
        <v>0</v>
      </c>
      <c r="BJ329" s="19" t="s">
        <v>80</v>
      </c>
      <c r="BK329" s="227">
        <f>ROUND(I329*H329,2)</f>
        <v>0</v>
      </c>
      <c r="BL329" s="19" t="s">
        <v>187</v>
      </c>
      <c r="BM329" s="226" t="s">
        <v>9410</v>
      </c>
    </row>
    <row r="330" s="2" customFormat="1">
      <c r="A330" s="40"/>
      <c r="B330" s="41"/>
      <c r="C330" s="42"/>
      <c r="D330" s="228" t="s">
        <v>189</v>
      </c>
      <c r="E330" s="42"/>
      <c r="F330" s="229" t="s">
        <v>9411</v>
      </c>
      <c r="G330" s="42"/>
      <c r="H330" s="42"/>
      <c r="I330" s="230"/>
      <c r="J330" s="42"/>
      <c r="K330" s="42"/>
      <c r="L330" s="46"/>
      <c r="M330" s="231"/>
      <c r="N330" s="232"/>
      <c r="O330" s="86"/>
      <c r="P330" s="86"/>
      <c r="Q330" s="86"/>
      <c r="R330" s="86"/>
      <c r="S330" s="86"/>
      <c r="T330" s="87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T330" s="19" t="s">
        <v>189</v>
      </c>
      <c r="AU330" s="19" t="s">
        <v>82</v>
      </c>
    </row>
    <row r="331" s="2" customFormat="1">
      <c r="A331" s="40"/>
      <c r="B331" s="41"/>
      <c r="C331" s="42"/>
      <c r="D331" s="233" t="s">
        <v>191</v>
      </c>
      <c r="E331" s="42"/>
      <c r="F331" s="234" t="s">
        <v>9412</v>
      </c>
      <c r="G331" s="42"/>
      <c r="H331" s="42"/>
      <c r="I331" s="230"/>
      <c r="J331" s="42"/>
      <c r="K331" s="42"/>
      <c r="L331" s="46"/>
      <c r="M331" s="231"/>
      <c r="N331" s="232"/>
      <c r="O331" s="86"/>
      <c r="P331" s="86"/>
      <c r="Q331" s="86"/>
      <c r="R331" s="86"/>
      <c r="S331" s="86"/>
      <c r="T331" s="87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T331" s="19" t="s">
        <v>191</v>
      </c>
      <c r="AU331" s="19" t="s">
        <v>82</v>
      </c>
    </row>
    <row r="332" s="14" customFormat="1">
      <c r="A332" s="14"/>
      <c r="B332" s="246"/>
      <c r="C332" s="247"/>
      <c r="D332" s="228" t="s">
        <v>193</v>
      </c>
      <c r="E332" s="248" t="s">
        <v>19</v>
      </c>
      <c r="F332" s="249" t="s">
        <v>9413</v>
      </c>
      <c r="G332" s="247"/>
      <c r="H332" s="248" t="s">
        <v>19</v>
      </c>
      <c r="I332" s="250"/>
      <c r="J332" s="247"/>
      <c r="K332" s="247"/>
      <c r="L332" s="251"/>
      <c r="M332" s="252"/>
      <c r="N332" s="253"/>
      <c r="O332" s="253"/>
      <c r="P332" s="253"/>
      <c r="Q332" s="253"/>
      <c r="R332" s="253"/>
      <c r="S332" s="253"/>
      <c r="T332" s="25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5" t="s">
        <v>193</v>
      </c>
      <c r="AU332" s="255" t="s">
        <v>82</v>
      </c>
      <c r="AV332" s="14" t="s">
        <v>80</v>
      </c>
      <c r="AW332" s="14" t="s">
        <v>33</v>
      </c>
      <c r="AX332" s="14" t="s">
        <v>72</v>
      </c>
      <c r="AY332" s="255" t="s">
        <v>180</v>
      </c>
    </row>
    <row r="333" s="13" customFormat="1">
      <c r="A333" s="13"/>
      <c r="B333" s="235"/>
      <c r="C333" s="236"/>
      <c r="D333" s="228" t="s">
        <v>193</v>
      </c>
      <c r="E333" s="237" t="s">
        <v>19</v>
      </c>
      <c r="F333" s="238" t="s">
        <v>80</v>
      </c>
      <c r="G333" s="236"/>
      <c r="H333" s="239">
        <v>1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193</v>
      </c>
      <c r="AU333" s="245" t="s">
        <v>82</v>
      </c>
      <c r="AV333" s="13" t="s">
        <v>82</v>
      </c>
      <c r="AW333" s="13" t="s">
        <v>33</v>
      </c>
      <c r="AX333" s="13" t="s">
        <v>72</v>
      </c>
      <c r="AY333" s="245" t="s">
        <v>180</v>
      </c>
    </row>
    <row r="334" s="14" customFormat="1">
      <c r="A334" s="14"/>
      <c r="B334" s="246"/>
      <c r="C334" s="247"/>
      <c r="D334" s="228" t="s">
        <v>193</v>
      </c>
      <c r="E334" s="248" t="s">
        <v>19</v>
      </c>
      <c r="F334" s="249" t="s">
        <v>9414</v>
      </c>
      <c r="G334" s="247"/>
      <c r="H334" s="248" t="s">
        <v>19</v>
      </c>
      <c r="I334" s="250"/>
      <c r="J334" s="247"/>
      <c r="K334" s="247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193</v>
      </c>
      <c r="AU334" s="255" t="s">
        <v>82</v>
      </c>
      <c r="AV334" s="14" t="s">
        <v>80</v>
      </c>
      <c r="AW334" s="14" t="s">
        <v>33</v>
      </c>
      <c r="AX334" s="14" t="s">
        <v>72</v>
      </c>
      <c r="AY334" s="255" t="s">
        <v>180</v>
      </c>
    </row>
    <row r="335" s="13" customFormat="1">
      <c r="A335" s="13"/>
      <c r="B335" s="235"/>
      <c r="C335" s="236"/>
      <c r="D335" s="228" t="s">
        <v>193</v>
      </c>
      <c r="E335" s="237" t="s">
        <v>19</v>
      </c>
      <c r="F335" s="238" t="s">
        <v>9415</v>
      </c>
      <c r="G335" s="236"/>
      <c r="H335" s="239">
        <v>28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5" t="s">
        <v>193</v>
      </c>
      <c r="AU335" s="245" t="s">
        <v>82</v>
      </c>
      <c r="AV335" s="13" t="s">
        <v>82</v>
      </c>
      <c r="AW335" s="13" t="s">
        <v>33</v>
      </c>
      <c r="AX335" s="13" t="s">
        <v>72</v>
      </c>
      <c r="AY335" s="245" t="s">
        <v>180</v>
      </c>
    </row>
    <row r="336" s="15" customFormat="1">
      <c r="A336" s="15"/>
      <c r="B336" s="256"/>
      <c r="C336" s="257"/>
      <c r="D336" s="228" t="s">
        <v>193</v>
      </c>
      <c r="E336" s="258" t="s">
        <v>19</v>
      </c>
      <c r="F336" s="259" t="s">
        <v>353</v>
      </c>
      <c r="G336" s="257"/>
      <c r="H336" s="260">
        <v>29</v>
      </c>
      <c r="I336" s="261"/>
      <c r="J336" s="257"/>
      <c r="K336" s="257"/>
      <c r="L336" s="262"/>
      <c r="M336" s="263"/>
      <c r="N336" s="264"/>
      <c r="O336" s="264"/>
      <c r="P336" s="264"/>
      <c r="Q336" s="264"/>
      <c r="R336" s="264"/>
      <c r="S336" s="264"/>
      <c r="T336" s="26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6" t="s">
        <v>193</v>
      </c>
      <c r="AU336" s="266" t="s">
        <v>82</v>
      </c>
      <c r="AV336" s="15" t="s">
        <v>187</v>
      </c>
      <c r="AW336" s="15" t="s">
        <v>33</v>
      </c>
      <c r="AX336" s="15" t="s">
        <v>80</v>
      </c>
      <c r="AY336" s="266" t="s">
        <v>180</v>
      </c>
    </row>
    <row r="337" s="2" customFormat="1" ht="16.5" customHeight="1">
      <c r="A337" s="40"/>
      <c r="B337" s="41"/>
      <c r="C337" s="215" t="s">
        <v>545</v>
      </c>
      <c r="D337" s="215" t="s">
        <v>182</v>
      </c>
      <c r="E337" s="216" t="s">
        <v>9416</v>
      </c>
      <c r="F337" s="217" t="s">
        <v>9417</v>
      </c>
      <c r="G337" s="218" t="s">
        <v>235</v>
      </c>
      <c r="H337" s="219">
        <v>24</v>
      </c>
      <c r="I337" s="220"/>
      <c r="J337" s="221">
        <f>ROUND(I337*H337,2)</f>
        <v>0</v>
      </c>
      <c r="K337" s="217" t="s">
        <v>186</v>
      </c>
      <c r="L337" s="46"/>
      <c r="M337" s="222" t="s">
        <v>19</v>
      </c>
      <c r="N337" s="223" t="s">
        <v>43</v>
      </c>
      <c r="O337" s="86"/>
      <c r="P337" s="224">
        <f>O337*H337</f>
        <v>0</v>
      </c>
      <c r="Q337" s="224">
        <v>0.071900000000000006</v>
      </c>
      <c r="R337" s="224">
        <f>Q337*H337</f>
        <v>1.7256</v>
      </c>
      <c r="S337" s="224">
        <v>0</v>
      </c>
      <c r="T337" s="225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6" t="s">
        <v>187</v>
      </c>
      <c r="AT337" s="226" t="s">
        <v>182</v>
      </c>
      <c r="AU337" s="226" t="s">
        <v>82</v>
      </c>
      <c r="AY337" s="19" t="s">
        <v>180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19" t="s">
        <v>80</v>
      </c>
      <c r="BK337" s="227">
        <f>ROUND(I337*H337,2)</f>
        <v>0</v>
      </c>
      <c r="BL337" s="19" t="s">
        <v>187</v>
      </c>
      <c r="BM337" s="226" t="s">
        <v>9418</v>
      </c>
    </row>
    <row r="338" s="2" customFormat="1">
      <c r="A338" s="40"/>
      <c r="B338" s="41"/>
      <c r="C338" s="42"/>
      <c r="D338" s="228" t="s">
        <v>189</v>
      </c>
      <c r="E338" s="42"/>
      <c r="F338" s="229" t="s">
        <v>9419</v>
      </c>
      <c r="G338" s="42"/>
      <c r="H338" s="42"/>
      <c r="I338" s="230"/>
      <c r="J338" s="42"/>
      <c r="K338" s="42"/>
      <c r="L338" s="46"/>
      <c r="M338" s="231"/>
      <c r="N338" s="232"/>
      <c r="O338" s="86"/>
      <c r="P338" s="86"/>
      <c r="Q338" s="86"/>
      <c r="R338" s="86"/>
      <c r="S338" s="86"/>
      <c r="T338" s="87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T338" s="19" t="s">
        <v>189</v>
      </c>
      <c r="AU338" s="19" t="s">
        <v>82</v>
      </c>
    </row>
    <row r="339" s="2" customFormat="1">
      <c r="A339" s="40"/>
      <c r="B339" s="41"/>
      <c r="C339" s="42"/>
      <c r="D339" s="233" t="s">
        <v>191</v>
      </c>
      <c r="E339" s="42"/>
      <c r="F339" s="234" t="s">
        <v>9420</v>
      </c>
      <c r="G339" s="42"/>
      <c r="H339" s="42"/>
      <c r="I339" s="230"/>
      <c r="J339" s="42"/>
      <c r="K339" s="42"/>
      <c r="L339" s="46"/>
      <c r="M339" s="231"/>
      <c r="N339" s="232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191</v>
      </c>
      <c r="AU339" s="19" t="s">
        <v>82</v>
      </c>
    </row>
    <row r="340" s="14" customFormat="1">
      <c r="A340" s="14"/>
      <c r="B340" s="246"/>
      <c r="C340" s="247"/>
      <c r="D340" s="228" t="s">
        <v>193</v>
      </c>
      <c r="E340" s="248" t="s">
        <v>19</v>
      </c>
      <c r="F340" s="249" t="s">
        <v>9421</v>
      </c>
      <c r="G340" s="247"/>
      <c r="H340" s="248" t="s">
        <v>19</v>
      </c>
      <c r="I340" s="250"/>
      <c r="J340" s="247"/>
      <c r="K340" s="247"/>
      <c r="L340" s="251"/>
      <c r="M340" s="252"/>
      <c r="N340" s="253"/>
      <c r="O340" s="253"/>
      <c r="P340" s="253"/>
      <c r="Q340" s="253"/>
      <c r="R340" s="253"/>
      <c r="S340" s="253"/>
      <c r="T340" s="25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5" t="s">
        <v>193</v>
      </c>
      <c r="AU340" s="255" t="s">
        <v>82</v>
      </c>
      <c r="AV340" s="14" t="s">
        <v>80</v>
      </c>
      <c r="AW340" s="14" t="s">
        <v>33</v>
      </c>
      <c r="AX340" s="14" t="s">
        <v>72</v>
      </c>
      <c r="AY340" s="255" t="s">
        <v>180</v>
      </c>
    </row>
    <row r="341" s="13" customFormat="1">
      <c r="A341" s="13"/>
      <c r="B341" s="235"/>
      <c r="C341" s="236"/>
      <c r="D341" s="228" t="s">
        <v>193</v>
      </c>
      <c r="E341" s="237" t="s">
        <v>19</v>
      </c>
      <c r="F341" s="238" t="s">
        <v>334</v>
      </c>
      <c r="G341" s="236"/>
      <c r="H341" s="239">
        <v>24</v>
      </c>
      <c r="I341" s="240"/>
      <c r="J341" s="236"/>
      <c r="K341" s="236"/>
      <c r="L341" s="241"/>
      <c r="M341" s="242"/>
      <c r="N341" s="243"/>
      <c r="O341" s="243"/>
      <c r="P341" s="243"/>
      <c r="Q341" s="243"/>
      <c r="R341" s="243"/>
      <c r="S341" s="243"/>
      <c r="T341" s="244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5" t="s">
        <v>193</v>
      </c>
      <c r="AU341" s="245" t="s">
        <v>82</v>
      </c>
      <c r="AV341" s="13" t="s">
        <v>82</v>
      </c>
      <c r="AW341" s="13" t="s">
        <v>33</v>
      </c>
      <c r="AX341" s="13" t="s">
        <v>80</v>
      </c>
      <c r="AY341" s="245" t="s">
        <v>180</v>
      </c>
    </row>
    <row r="342" s="2" customFormat="1" ht="16.5" customHeight="1">
      <c r="A342" s="40"/>
      <c r="B342" s="41"/>
      <c r="C342" s="215" t="s">
        <v>554</v>
      </c>
      <c r="D342" s="215" t="s">
        <v>182</v>
      </c>
      <c r="E342" s="216" t="s">
        <v>9422</v>
      </c>
      <c r="F342" s="217" t="s">
        <v>9423</v>
      </c>
      <c r="G342" s="218" t="s">
        <v>235</v>
      </c>
      <c r="H342" s="219">
        <v>144</v>
      </c>
      <c r="I342" s="220"/>
      <c r="J342" s="221">
        <f>ROUND(I342*H342,2)</f>
        <v>0</v>
      </c>
      <c r="K342" s="217" t="s">
        <v>186</v>
      </c>
      <c r="L342" s="46"/>
      <c r="M342" s="222" t="s">
        <v>19</v>
      </c>
      <c r="N342" s="223" t="s">
        <v>43</v>
      </c>
      <c r="O342" s="86"/>
      <c r="P342" s="224">
        <f>O342*H342</f>
        <v>0</v>
      </c>
      <c r="Q342" s="224">
        <v>0.089779999999999999</v>
      </c>
      <c r="R342" s="224">
        <f>Q342*H342</f>
        <v>12.928319999999999</v>
      </c>
      <c r="S342" s="224">
        <v>0</v>
      </c>
      <c r="T342" s="225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6" t="s">
        <v>187</v>
      </c>
      <c r="AT342" s="226" t="s">
        <v>182</v>
      </c>
      <c r="AU342" s="226" t="s">
        <v>82</v>
      </c>
      <c r="AY342" s="19" t="s">
        <v>180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19" t="s">
        <v>80</v>
      </c>
      <c r="BK342" s="227">
        <f>ROUND(I342*H342,2)</f>
        <v>0</v>
      </c>
      <c r="BL342" s="19" t="s">
        <v>187</v>
      </c>
      <c r="BM342" s="226" t="s">
        <v>9424</v>
      </c>
    </row>
    <row r="343" s="2" customFormat="1">
      <c r="A343" s="40"/>
      <c r="B343" s="41"/>
      <c r="C343" s="42"/>
      <c r="D343" s="228" t="s">
        <v>189</v>
      </c>
      <c r="E343" s="42"/>
      <c r="F343" s="229" t="s">
        <v>9425</v>
      </c>
      <c r="G343" s="42"/>
      <c r="H343" s="42"/>
      <c r="I343" s="230"/>
      <c r="J343" s="42"/>
      <c r="K343" s="42"/>
      <c r="L343" s="46"/>
      <c r="M343" s="231"/>
      <c r="N343" s="232"/>
      <c r="O343" s="86"/>
      <c r="P343" s="86"/>
      <c r="Q343" s="86"/>
      <c r="R343" s="86"/>
      <c r="S343" s="86"/>
      <c r="T343" s="87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T343" s="19" t="s">
        <v>189</v>
      </c>
      <c r="AU343" s="19" t="s">
        <v>82</v>
      </c>
    </row>
    <row r="344" s="2" customFormat="1">
      <c r="A344" s="40"/>
      <c r="B344" s="41"/>
      <c r="C344" s="42"/>
      <c r="D344" s="233" t="s">
        <v>191</v>
      </c>
      <c r="E344" s="42"/>
      <c r="F344" s="234" t="s">
        <v>9426</v>
      </c>
      <c r="G344" s="42"/>
      <c r="H344" s="42"/>
      <c r="I344" s="230"/>
      <c r="J344" s="42"/>
      <c r="K344" s="42"/>
      <c r="L344" s="46"/>
      <c r="M344" s="231"/>
      <c r="N344" s="232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191</v>
      </c>
      <c r="AU344" s="19" t="s">
        <v>82</v>
      </c>
    </row>
    <row r="345" s="14" customFormat="1">
      <c r="A345" s="14"/>
      <c r="B345" s="246"/>
      <c r="C345" s="247"/>
      <c r="D345" s="228" t="s">
        <v>193</v>
      </c>
      <c r="E345" s="248" t="s">
        <v>19</v>
      </c>
      <c r="F345" s="249" t="s">
        <v>9427</v>
      </c>
      <c r="G345" s="247"/>
      <c r="H345" s="248" t="s">
        <v>19</v>
      </c>
      <c r="I345" s="250"/>
      <c r="J345" s="247"/>
      <c r="K345" s="247"/>
      <c r="L345" s="251"/>
      <c r="M345" s="252"/>
      <c r="N345" s="253"/>
      <c r="O345" s="253"/>
      <c r="P345" s="253"/>
      <c r="Q345" s="253"/>
      <c r="R345" s="253"/>
      <c r="S345" s="253"/>
      <c r="T345" s="25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5" t="s">
        <v>193</v>
      </c>
      <c r="AU345" s="255" t="s">
        <v>82</v>
      </c>
      <c r="AV345" s="14" t="s">
        <v>80</v>
      </c>
      <c r="AW345" s="14" t="s">
        <v>33</v>
      </c>
      <c r="AX345" s="14" t="s">
        <v>72</v>
      </c>
      <c r="AY345" s="255" t="s">
        <v>180</v>
      </c>
    </row>
    <row r="346" s="13" customFormat="1">
      <c r="A346" s="13"/>
      <c r="B346" s="235"/>
      <c r="C346" s="236"/>
      <c r="D346" s="228" t="s">
        <v>193</v>
      </c>
      <c r="E346" s="237" t="s">
        <v>19</v>
      </c>
      <c r="F346" s="238" t="s">
        <v>4977</v>
      </c>
      <c r="G346" s="236"/>
      <c r="H346" s="239">
        <v>120</v>
      </c>
      <c r="I346" s="240"/>
      <c r="J346" s="236"/>
      <c r="K346" s="236"/>
      <c r="L346" s="241"/>
      <c r="M346" s="242"/>
      <c r="N346" s="243"/>
      <c r="O346" s="243"/>
      <c r="P346" s="243"/>
      <c r="Q346" s="243"/>
      <c r="R346" s="243"/>
      <c r="S346" s="243"/>
      <c r="T346" s="244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5" t="s">
        <v>193</v>
      </c>
      <c r="AU346" s="245" t="s">
        <v>82</v>
      </c>
      <c r="AV346" s="13" t="s">
        <v>82</v>
      </c>
      <c r="AW346" s="13" t="s">
        <v>33</v>
      </c>
      <c r="AX346" s="13" t="s">
        <v>72</v>
      </c>
      <c r="AY346" s="245" t="s">
        <v>180</v>
      </c>
    </row>
    <row r="347" s="14" customFormat="1">
      <c r="A347" s="14"/>
      <c r="B347" s="246"/>
      <c r="C347" s="247"/>
      <c r="D347" s="228" t="s">
        <v>193</v>
      </c>
      <c r="E347" s="248" t="s">
        <v>19</v>
      </c>
      <c r="F347" s="249" t="s">
        <v>9428</v>
      </c>
      <c r="G347" s="247"/>
      <c r="H347" s="248" t="s">
        <v>19</v>
      </c>
      <c r="I347" s="250"/>
      <c r="J347" s="247"/>
      <c r="K347" s="247"/>
      <c r="L347" s="251"/>
      <c r="M347" s="252"/>
      <c r="N347" s="253"/>
      <c r="O347" s="253"/>
      <c r="P347" s="253"/>
      <c r="Q347" s="253"/>
      <c r="R347" s="253"/>
      <c r="S347" s="253"/>
      <c r="T347" s="25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5" t="s">
        <v>193</v>
      </c>
      <c r="AU347" s="255" t="s">
        <v>82</v>
      </c>
      <c r="AV347" s="14" t="s">
        <v>80</v>
      </c>
      <c r="AW347" s="14" t="s">
        <v>33</v>
      </c>
      <c r="AX347" s="14" t="s">
        <v>72</v>
      </c>
      <c r="AY347" s="255" t="s">
        <v>180</v>
      </c>
    </row>
    <row r="348" s="13" customFormat="1">
      <c r="A348" s="13"/>
      <c r="B348" s="235"/>
      <c r="C348" s="236"/>
      <c r="D348" s="228" t="s">
        <v>193</v>
      </c>
      <c r="E348" s="237" t="s">
        <v>19</v>
      </c>
      <c r="F348" s="238" t="s">
        <v>334</v>
      </c>
      <c r="G348" s="236"/>
      <c r="H348" s="239">
        <v>24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5" t="s">
        <v>193</v>
      </c>
      <c r="AU348" s="245" t="s">
        <v>82</v>
      </c>
      <c r="AV348" s="13" t="s">
        <v>82</v>
      </c>
      <c r="AW348" s="13" t="s">
        <v>33</v>
      </c>
      <c r="AX348" s="13" t="s">
        <v>72</v>
      </c>
      <c r="AY348" s="245" t="s">
        <v>180</v>
      </c>
    </row>
    <row r="349" s="15" customFormat="1">
      <c r="A349" s="15"/>
      <c r="B349" s="256"/>
      <c r="C349" s="257"/>
      <c r="D349" s="228" t="s">
        <v>193</v>
      </c>
      <c r="E349" s="258" t="s">
        <v>19</v>
      </c>
      <c r="F349" s="259" t="s">
        <v>353</v>
      </c>
      <c r="G349" s="257"/>
      <c r="H349" s="260">
        <v>144</v>
      </c>
      <c r="I349" s="261"/>
      <c r="J349" s="257"/>
      <c r="K349" s="257"/>
      <c r="L349" s="262"/>
      <c r="M349" s="263"/>
      <c r="N349" s="264"/>
      <c r="O349" s="264"/>
      <c r="P349" s="264"/>
      <c r="Q349" s="264"/>
      <c r="R349" s="264"/>
      <c r="S349" s="264"/>
      <c r="T349" s="26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6" t="s">
        <v>193</v>
      </c>
      <c r="AU349" s="266" t="s">
        <v>82</v>
      </c>
      <c r="AV349" s="15" t="s">
        <v>187</v>
      </c>
      <c r="AW349" s="15" t="s">
        <v>33</v>
      </c>
      <c r="AX349" s="15" t="s">
        <v>80</v>
      </c>
      <c r="AY349" s="266" t="s">
        <v>180</v>
      </c>
    </row>
    <row r="350" s="2" customFormat="1" ht="16.5" customHeight="1">
      <c r="A350" s="40"/>
      <c r="B350" s="41"/>
      <c r="C350" s="282" t="s">
        <v>558</v>
      </c>
      <c r="D350" s="282" t="s">
        <v>754</v>
      </c>
      <c r="E350" s="283" t="s">
        <v>9429</v>
      </c>
      <c r="F350" s="284" t="s">
        <v>9430</v>
      </c>
      <c r="G350" s="285" t="s">
        <v>185</v>
      </c>
      <c r="H350" s="286">
        <v>12.119999999999999</v>
      </c>
      <c r="I350" s="287"/>
      <c r="J350" s="288">
        <f>ROUND(I350*H350,2)</f>
        <v>0</v>
      </c>
      <c r="K350" s="284" t="s">
        <v>186</v>
      </c>
      <c r="L350" s="289"/>
      <c r="M350" s="290" t="s">
        <v>19</v>
      </c>
      <c r="N350" s="291" t="s">
        <v>43</v>
      </c>
      <c r="O350" s="86"/>
      <c r="P350" s="224">
        <f>O350*H350</f>
        <v>0</v>
      </c>
      <c r="Q350" s="224">
        <v>0.22800000000000001</v>
      </c>
      <c r="R350" s="224">
        <f>Q350*H350</f>
        <v>2.76336</v>
      </c>
      <c r="S350" s="224">
        <v>0</v>
      </c>
      <c r="T350" s="225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6" t="s">
        <v>232</v>
      </c>
      <c r="AT350" s="226" t="s">
        <v>754</v>
      </c>
      <c r="AU350" s="226" t="s">
        <v>82</v>
      </c>
      <c r="AY350" s="19" t="s">
        <v>180</v>
      </c>
      <c r="BE350" s="227">
        <f>IF(N350="základní",J350,0)</f>
        <v>0</v>
      </c>
      <c r="BF350" s="227">
        <f>IF(N350="snížená",J350,0)</f>
        <v>0</v>
      </c>
      <c r="BG350" s="227">
        <f>IF(N350="zákl. přenesená",J350,0)</f>
        <v>0</v>
      </c>
      <c r="BH350" s="227">
        <f>IF(N350="sníž. přenesená",J350,0)</f>
        <v>0</v>
      </c>
      <c r="BI350" s="227">
        <f>IF(N350="nulová",J350,0)</f>
        <v>0</v>
      </c>
      <c r="BJ350" s="19" t="s">
        <v>80</v>
      </c>
      <c r="BK350" s="227">
        <f>ROUND(I350*H350,2)</f>
        <v>0</v>
      </c>
      <c r="BL350" s="19" t="s">
        <v>187</v>
      </c>
      <c r="BM350" s="226" t="s">
        <v>9431</v>
      </c>
    </row>
    <row r="351" s="2" customFormat="1">
      <c r="A351" s="40"/>
      <c r="B351" s="41"/>
      <c r="C351" s="42"/>
      <c r="D351" s="228" t="s">
        <v>189</v>
      </c>
      <c r="E351" s="42"/>
      <c r="F351" s="229" t="s">
        <v>9430</v>
      </c>
      <c r="G351" s="42"/>
      <c r="H351" s="42"/>
      <c r="I351" s="230"/>
      <c r="J351" s="42"/>
      <c r="K351" s="42"/>
      <c r="L351" s="46"/>
      <c r="M351" s="231"/>
      <c r="N351" s="232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189</v>
      </c>
      <c r="AU351" s="19" t="s">
        <v>82</v>
      </c>
    </row>
    <row r="352" s="13" customFormat="1">
      <c r="A352" s="13"/>
      <c r="B352" s="235"/>
      <c r="C352" s="236"/>
      <c r="D352" s="228" t="s">
        <v>193</v>
      </c>
      <c r="E352" s="237" t="s">
        <v>19</v>
      </c>
      <c r="F352" s="238" t="s">
        <v>9432</v>
      </c>
      <c r="G352" s="236"/>
      <c r="H352" s="239">
        <v>12.119999999999999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5" t="s">
        <v>193</v>
      </c>
      <c r="AU352" s="245" t="s">
        <v>82</v>
      </c>
      <c r="AV352" s="13" t="s">
        <v>82</v>
      </c>
      <c r="AW352" s="13" t="s">
        <v>33</v>
      </c>
      <c r="AX352" s="13" t="s">
        <v>80</v>
      </c>
      <c r="AY352" s="245" t="s">
        <v>180</v>
      </c>
    </row>
    <row r="353" s="2" customFormat="1" ht="16.5" customHeight="1">
      <c r="A353" s="40"/>
      <c r="B353" s="41"/>
      <c r="C353" s="215" t="s">
        <v>564</v>
      </c>
      <c r="D353" s="215" t="s">
        <v>182</v>
      </c>
      <c r="E353" s="216" t="s">
        <v>9433</v>
      </c>
      <c r="F353" s="217" t="s">
        <v>9434</v>
      </c>
      <c r="G353" s="218" t="s">
        <v>235</v>
      </c>
      <c r="H353" s="219">
        <v>107.26000000000001</v>
      </c>
      <c r="I353" s="220"/>
      <c r="J353" s="221">
        <f>ROUND(I353*H353,2)</f>
        <v>0</v>
      </c>
      <c r="K353" s="217" t="s">
        <v>186</v>
      </c>
      <c r="L353" s="46"/>
      <c r="M353" s="222" t="s">
        <v>19</v>
      </c>
      <c r="N353" s="223" t="s">
        <v>43</v>
      </c>
      <c r="O353" s="86"/>
      <c r="P353" s="224">
        <f>O353*H353</f>
        <v>0</v>
      </c>
      <c r="Q353" s="224">
        <v>0.15540000000000001</v>
      </c>
      <c r="R353" s="224">
        <f>Q353*H353</f>
        <v>16.668204000000003</v>
      </c>
      <c r="S353" s="224">
        <v>0</v>
      </c>
      <c r="T353" s="225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6" t="s">
        <v>187</v>
      </c>
      <c r="AT353" s="226" t="s">
        <v>182</v>
      </c>
      <c r="AU353" s="226" t="s">
        <v>82</v>
      </c>
      <c r="AY353" s="19" t="s">
        <v>180</v>
      </c>
      <c r="BE353" s="227">
        <f>IF(N353="základní",J353,0)</f>
        <v>0</v>
      </c>
      <c r="BF353" s="227">
        <f>IF(N353="snížená",J353,0)</f>
        <v>0</v>
      </c>
      <c r="BG353" s="227">
        <f>IF(N353="zákl. přenesená",J353,0)</f>
        <v>0</v>
      </c>
      <c r="BH353" s="227">
        <f>IF(N353="sníž. přenesená",J353,0)</f>
        <v>0</v>
      </c>
      <c r="BI353" s="227">
        <f>IF(N353="nulová",J353,0)</f>
        <v>0</v>
      </c>
      <c r="BJ353" s="19" t="s">
        <v>80</v>
      </c>
      <c r="BK353" s="227">
        <f>ROUND(I353*H353,2)</f>
        <v>0</v>
      </c>
      <c r="BL353" s="19" t="s">
        <v>187</v>
      </c>
      <c r="BM353" s="226" t="s">
        <v>9435</v>
      </c>
    </row>
    <row r="354" s="2" customFormat="1">
      <c r="A354" s="40"/>
      <c r="B354" s="41"/>
      <c r="C354" s="42"/>
      <c r="D354" s="228" t="s">
        <v>189</v>
      </c>
      <c r="E354" s="42"/>
      <c r="F354" s="229" t="s">
        <v>9436</v>
      </c>
      <c r="G354" s="42"/>
      <c r="H354" s="42"/>
      <c r="I354" s="230"/>
      <c r="J354" s="42"/>
      <c r="K354" s="42"/>
      <c r="L354" s="46"/>
      <c r="M354" s="231"/>
      <c r="N354" s="232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189</v>
      </c>
      <c r="AU354" s="19" t="s">
        <v>82</v>
      </c>
    </row>
    <row r="355" s="2" customFormat="1">
      <c r="A355" s="40"/>
      <c r="B355" s="41"/>
      <c r="C355" s="42"/>
      <c r="D355" s="233" t="s">
        <v>191</v>
      </c>
      <c r="E355" s="42"/>
      <c r="F355" s="234" t="s">
        <v>9437</v>
      </c>
      <c r="G355" s="42"/>
      <c r="H355" s="42"/>
      <c r="I355" s="230"/>
      <c r="J355" s="42"/>
      <c r="K355" s="42"/>
      <c r="L355" s="46"/>
      <c r="M355" s="231"/>
      <c r="N355" s="232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191</v>
      </c>
      <c r="AU355" s="19" t="s">
        <v>82</v>
      </c>
    </row>
    <row r="356" s="14" customFormat="1">
      <c r="A356" s="14"/>
      <c r="B356" s="246"/>
      <c r="C356" s="247"/>
      <c r="D356" s="228" t="s">
        <v>193</v>
      </c>
      <c r="E356" s="248" t="s">
        <v>19</v>
      </c>
      <c r="F356" s="249" t="s">
        <v>9438</v>
      </c>
      <c r="G356" s="247"/>
      <c r="H356" s="248" t="s">
        <v>19</v>
      </c>
      <c r="I356" s="250"/>
      <c r="J356" s="247"/>
      <c r="K356" s="247"/>
      <c r="L356" s="251"/>
      <c r="M356" s="252"/>
      <c r="N356" s="253"/>
      <c r="O356" s="253"/>
      <c r="P356" s="253"/>
      <c r="Q356" s="253"/>
      <c r="R356" s="253"/>
      <c r="S356" s="253"/>
      <c r="T356" s="25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5" t="s">
        <v>193</v>
      </c>
      <c r="AU356" s="255" t="s">
        <v>82</v>
      </c>
      <c r="AV356" s="14" t="s">
        <v>80</v>
      </c>
      <c r="AW356" s="14" t="s">
        <v>33</v>
      </c>
      <c r="AX356" s="14" t="s">
        <v>72</v>
      </c>
      <c r="AY356" s="255" t="s">
        <v>180</v>
      </c>
    </row>
    <row r="357" s="13" customFormat="1">
      <c r="A357" s="13"/>
      <c r="B357" s="235"/>
      <c r="C357" s="236"/>
      <c r="D357" s="228" t="s">
        <v>193</v>
      </c>
      <c r="E357" s="237" t="s">
        <v>19</v>
      </c>
      <c r="F357" s="238" t="s">
        <v>9439</v>
      </c>
      <c r="G357" s="236"/>
      <c r="H357" s="239">
        <v>6.7599999999999998</v>
      </c>
      <c r="I357" s="240"/>
      <c r="J357" s="236"/>
      <c r="K357" s="236"/>
      <c r="L357" s="241"/>
      <c r="M357" s="242"/>
      <c r="N357" s="243"/>
      <c r="O357" s="243"/>
      <c r="P357" s="243"/>
      <c r="Q357" s="243"/>
      <c r="R357" s="243"/>
      <c r="S357" s="243"/>
      <c r="T357" s="244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5" t="s">
        <v>193</v>
      </c>
      <c r="AU357" s="245" t="s">
        <v>82</v>
      </c>
      <c r="AV357" s="13" t="s">
        <v>82</v>
      </c>
      <c r="AW357" s="13" t="s">
        <v>33</v>
      </c>
      <c r="AX357" s="13" t="s">
        <v>72</v>
      </c>
      <c r="AY357" s="245" t="s">
        <v>180</v>
      </c>
    </row>
    <row r="358" s="14" customFormat="1">
      <c r="A358" s="14"/>
      <c r="B358" s="246"/>
      <c r="C358" s="247"/>
      <c r="D358" s="228" t="s">
        <v>193</v>
      </c>
      <c r="E358" s="248" t="s">
        <v>19</v>
      </c>
      <c r="F358" s="249" t="s">
        <v>9440</v>
      </c>
      <c r="G358" s="247"/>
      <c r="H358" s="248" t="s">
        <v>19</v>
      </c>
      <c r="I358" s="250"/>
      <c r="J358" s="247"/>
      <c r="K358" s="247"/>
      <c r="L358" s="251"/>
      <c r="M358" s="252"/>
      <c r="N358" s="253"/>
      <c r="O358" s="253"/>
      <c r="P358" s="253"/>
      <c r="Q358" s="253"/>
      <c r="R358" s="253"/>
      <c r="S358" s="253"/>
      <c r="T358" s="25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5" t="s">
        <v>193</v>
      </c>
      <c r="AU358" s="255" t="s">
        <v>82</v>
      </c>
      <c r="AV358" s="14" t="s">
        <v>80</v>
      </c>
      <c r="AW358" s="14" t="s">
        <v>33</v>
      </c>
      <c r="AX358" s="14" t="s">
        <v>72</v>
      </c>
      <c r="AY358" s="255" t="s">
        <v>180</v>
      </c>
    </row>
    <row r="359" s="13" customFormat="1">
      <c r="A359" s="13"/>
      <c r="B359" s="235"/>
      <c r="C359" s="236"/>
      <c r="D359" s="228" t="s">
        <v>193</v>
      </c>
      <c r="E359" s="237" t="s">
        <v>19</v>
      </c>
      <c r="F359" s="238" t="s">
        <v>9441</v>
      </c>
      <c r="G359" s="236"/>
      <c r="H359" s="239">
        <v>21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5" t="s">
        <v>193</v>
      </c>
      <c r="AU359" s="245" t="s">
        <v>82</v>
      </c>
      <c r="AV359" s="13" t="s">
        <v>82</v>
      </c>
      <c r="AW359" s="13" t="s">
        <v>33</v>
      </c>
      <c r="AX359" s="13" t="s">
        <v>72</v>
      </c>
      <c r="AY359" s="245" t="s">
        <v>180</v>
      </c>
    </row>
    <row r="360" s="14" customFormat="1">
      <c r="A360" s="14"/>
      <c r="B360" s="246"/>
      <c r="C360" s="247"/>
      <c r="D360" s="228" t="s">
        <v>193</v>
      </c>
      <c r="E360" s="248" t="s">
        <v>19</v>
      </c>
      <c r="F360" s="249" t="s">
        <v>9323</v>
      </c>
      <c r="G360" s="247"/>
      <c r="H360" s="248" t="s">
        <v>19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193</v>
      </c>
      <c r="AU360" s="255" t="s">
        <v>82</v>
      </c>
      <c r="AV360" s="14" t="s">
        <v>80</v>
      </c>
      <c r="AW360" s="14" t="s">
        <v>33</v>
      </c>
      <c r="AX360" s="14" t="s">
        <v>72</v>
      </c>
      <c r="AY360" s="255" t="s">
        <v>180</v>
      </c>
    </row>
    <row r="361" s="13" customFormat="1">
      <c r="A361" s="13"/>
      <c r="B361" s="235"/>
      <c r="C361" s="236"/>
      <c r="D361" s="228" t="s">
        <v>193</v>
      </c>
      <c r="E361" s="237" t="s">
        <v>19</v>
      </c>
      <c r="F361" s="238" t="s">
        <v>9442</v>
      </c>
      <c r="G361" s="236"/>
      <c r="H361" s="239">
        <v>31.5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193</v>
      </c>
      <c r="AU361" s="245" t="s">
        <v>82</v>
      </c>
      <c r="AV361" s="13" t="s">
        <v>82</v>
      </c>
      <c r="AW361" s="13" t="s">
        <v>33</v>
      </c>
      <c r="AX361" s="13" t="s">
        <v>72</v>
      </c>
      <c r="AY361" s="245" t="s">
        <v>180</v>
      </c>
    </row>
    <row r="362" s="14" customFormat="1">
      <c r="A362" s="14"/>
      <c r="B362" s="246"/>
      <c r="C362" s="247"/>
      <c r="D362" s="228" t="s">
        <v>193</v>
      </c>
      <c r="E362" s="248" t="s">
        <v>19</v>
      </c>
      <c r="F362" s="249" t="s">
        <v>9443</v>
      </c>
      <c r="G362" s="247"/>
      <c r="H362" s="248" t="s">
        <v>19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193</v>
      </c>
      <c r="AU362" s="255" t="s">
        <v>82</v>
      </c>
      <c r="AV362" s="14" t="s">
        <v>80</v>
      </c>
      <c r="AW362" s="14" t="s">
        <v>33</v>
      </c>
      <c r="AX362" s="14" t="s">
        <v>72</v>
      </c>
      <c r="AY362" s="255" t="s">
        <v>180</v>
      </c>
    </row>
    <row r="363" s="13" customFormat="1">
      <c r="A363" s="13"/>
      <c r="B363" s="235"/>
      <c r="C363" s="236"/>
      <c r="D363" s="228" t="s">
        <v>193</v>
      </c>
      <c r="E363" s="237" t="s">
        <v>19</v>
      </c>
      <c r="F363" s="238" t="s">
        <v>554</v>
      </c>
      <c r="G363" s="236"/>
      <c r="H363" s="239">
        <v>48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193</v>
      </c>
      <c r="AU363" s="245" t="s">
        <v>82</v>
      </c>
      <c r="AV363" s="13" t="s">
        <v>82</v>
      </c>
      <c r="AW363" s="13" t="s">
        <v>33</v>
      </c>
      <c r="AX363" s="13" t="s">
        <v>72</v>
      </c>
      <c r="AY363" s="245" t="s">
        <v>180</v>
      </c>
    </row>
    <row r="364" s="15" customFormat="1">
      <c r="A364" s="15"/>
      <c r="B364" s="256"/>
      <c r="C364" s="257"/>
      <c r="D364" s="228" t="s">
        <v>193</v>
      </c>
      <c r="E364" s="258" t="s">
        <v>19</v>
      </c>
      <c r="F364" s="259" t="s">
        <v>353</v>
      </c>
      <c r="G364" s="257"/>
      <c r="H364" s="260">
        <v>107.25999999999999</v>
      </c>
      <c r="I364" s="261"/>
      <c r="J364" s="257"/>
      <c r="K364" s="257"/>
      <c r="L364" s="262"/>
      <c r="M364" s="263"/>
      <c r="N364" s="264"/>
      <c r="O364" s="264"/>
      <c r="P364" s="264"/>
      <c r="Q364" s="264"/>
      <c r="R364" s="264"/>
      <c r="S364" s="264"/>
      <c r="T364" s="26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6" t="s">
        <v>193</v>
      </c>
      <c r="AU364" s="266" t="s">
        <v>82</v>
      </c>
      <c r="AV364" s="15" t="s">
        <v>187</v>
      </c>
      <c r="AW364" s="15" t="s">
        <v>33</v>
      </c>
      <c r="AX364" s="15" t="s">
        <v>80</v>
      </c>
      <c r="AY364" s="266" t="s">
        <v>180</v>
      </c>
    </row>
    <row r="365" s="2" customFormat="1" ht="16.5" customHeight="1">
      <c r="A365" s="40"/>
      <c r="B365" s="41"/>
      <c r="C365" s="282" t="s">
        <v>570</v>
      </c>
      <c r="D365" s="282" t="s">
        <v>754</v>
      </c>
      <c r="E365" s="283" t="s">
        <v>9444</v>
      </c>
      <c r="F365" s="284" t="s">
        <v>9445</v>
      </c>
      <c r="G365" s="285" t="s">
        <v>235</v>
      </c>
      <c r="H365" s="286">
        <v>111.593</v>
      </c>
      <c r="I365" s="287"/>
      <c r="J365" s="288">
        <f>ROUND(I365*H365,2)</f>
        <v>0</v>
      </c>
      <c r="K365" s="284" t="s">
        <v>186</v>
      </c>
      <c r="L365" s="289"/>
      <c r="M365" s="290" t="s">
        <v>19</v>
      </c>
      <c r="N365" s="291" t="s">
        <v>43</v>
      </c>
      <c r="O365" s="86"/>
      <c r="P365" s="224">
        <f>O365*H365</f>
        <v>0</v>
      </c>
      <c r="Q365" s="224">
        <v>0.080000000000000002</v>
      </c>
      <c r="R365" s="224">
        <f>Q365*H365</f>
        <v>8.9274400000000007</v>
      </c>
      <c r="S365" s="224">
        <v>0</v>
      </c>
      <c r="T365" s="225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6" t="s">
        <v>232</v>
      </c>
      <c r="AT365" s="226" t="s">
        <v>754</v>
      </c>
      <c r="AU365" s="226" t="s">
        <v>82</v>
      </c>
      <c r="AY365" s="19" t="s">
        <v>180</v>
      </c>
      <c r="BE365" s="227">
        <f>IF(N365="základní",J365,0)</f>
        <v>0</v>
      </c>
      <c r="BF365" s="227">
        <f>IF(N365="snížená",J365,0)</f>
        <v>0</v>
      </c>
      <c r="BG365" s="227">
        <f>IF(N365="zákl. přenesená",J365,0)</f>
        <v>0</v>
      </c>
      <c r="BH365" s="227">
        <f>IF(N365="sníž. přenesená",J365,0)</f>
        <v>0</v>
      </c>
      <c r="BI365" s="227">
        <f>IF(N365="nulová",J365,0)</f>
        <v>0</v>
      </c>
      <c r="BJ365" s="19" t="s">
        <v>80</v>
      </c>
      <c r="BK365" s="227">
        <f>ROUND(I365*H365,2)</f>
        <v>0</v>
      </c>
      <c r="BL365" s="19" t="s">
        <v>187</v>
      </c>
      <c r="BM365" s="226" t="s">
        <v>9446</v>
      </c>
    </row>
    <row r="366" s="2" customFormat="1">
      <c r="A366" s="40"/>
      <c r="B366" s="41"/>
      <c r="C366" s="42"/>
      <c r="D366" s="228" t="s">
        <v>189</v>
      </c>
      <c r="E366" s="42"/>
      <c r="F366" s="229" t="s">
        <v>9445</v>
      </c>
      <c r="G366" s="42"/>
      <c r="H366" s="42"/>
      <c r="I366" s="230"/>
      <c r="J366" s="42"/>
      <c r="K366" s="42"/>
      <c r="L366" s="46"/>
      <c r="M366" s="231"/>
      <c r="N366" s="232"/>
      <c r="O366" s="86"/>
      <c r="P366" s="86"/>
      <c r="Q366" s="86"/>
      <c r="R366" s="86"/>
      <c r="S366" s="86"/>
      <c r="T366" s="87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T366" s="19" t="s">
        <v>189</v>
      </c>
      <c r="AU366" s="19" t="s">
        <v>82</v>
      </c>
    </row>
    <row r="367" s="13" customFormat="1">
      <c r="A367" s="13"/>
      <c r="B367" s="235"/>
      <c r="C367" s="236"/>
      <c r="D367" s="228" t="s">
        <v>193</v>
      </c>
      <c r="E367" s="237" t="s">
        <v>19</v>
      </c>
      <c r="F367" s="238" t="s">
        <v>9447</v>
      </c>
      <c r="G367" s="236"/>
      <c r="H367" s="239">
        <v>109.405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5" t="s">
        <v>193</v>
      </c>
      <c r="AU367" s="245" t="s">
        <v>82</v>
      </c>
      <c r="AV367" s="13" t="s">
        <v>82</v>
      </c>
      <c r="AW367" s="13" t="s">
        <v>33</v>
      </c>
      <c r="AX367" s="13" t="s">
        <v>80</v>
      </c>
      <c r="AY367" s="245" t="s">
        <v>180</v>
      </c>
    </row>
    <row r="368" s="13" customFormat="1">
      <c r="A368" s="13"/>
      <c r="B368" s="235"/>
      <c r="C368" s="236"/>
      <c r="D368" s="228" t="s">
        <v>193</v>
      </c>
      <c r="E368" s="236"/>
      <c r="F368" s="238" t="s">
        <v>9448</v>
      </c>
      <c r="G368" s="236"/>
      <c r="H368" s="239">
        <v>111.593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5" t="s">
        <v>193</v>
      </c>
      <c r="AU368" s="245" t="s">
        <v>82</v>
      </c>
      <c r="AV368" s="13" t="s">
        <v>82</v>
      </c>
      <c r="AW368" s="13" t="s">
        <v>4</v>
      </c>
      <c r="AX368" s="13" t="s">
        <v>80</v>
      </c>
      <c r="AY368" s="245" t="s">
        <v>180</v>
      </c>
    </row>
    <row r="369" s="2" customFormat="1" ht="16.5" customHeight="1">
      <c r="A369" s="40"/>
      <c r="B369" s="41"/>
      <c r="C369" s="282" t="s">
        <v>1079</v>
      </c>
      <c r="D369" s="282" t="s">
        <v>754</v>
      </c>
      <c r="E369" s="283" t="s">
        <v>9449</v>
      </c>
      <c r="F369" s="284" t="s">
        <v>9450</v>
      </c>
      <c r="G369" s="285" t="s">
        <v>235</v>
      </c>
      <c r="H369" s="286">
        <v>43.859999999999999</v>
      </c>
      <c r="I369" s="287"/>
      <c r="J369" s="288">
        <f>ROUND(I369*H369,2)</f>
        <v>0</v>
      </c>
      <c r="K369" s="284" t="s">
        <v>186</v>
      </c>
      <c r="L369" s="289"/>
      <c r="M369" s="290" t="s">
        <v>19</v>
      </c>
      <c r="N369" s="291" t="s">
        <v>43</v>
      </c>
      <c r="O369" s="86"/>
      <c r="P369" s="224">
        <f>O369*H369</f>
        <v>0</v>
      </c>
      <c r="Q369" s="224">
        <v>0.048300000000000003</v>
      </c>
      <c r="R369" s="224">
        <f>Q369*H369</f>
        <v>2.1184380000000003</v>
      </c>
      <c r="S369" s="224">
        <v>0</v>
      </c>
      <c r="T369" s="225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6" t="s">
        <v>232</v>
      </c>
      <c r="AT369" s="226" t="s">
        <v>754</v>
      </c>
      <c r="AU369" s="226" t="s">
        <v>82</v>
      </c>
      <c r="AY369" s="19" t="s">
        <v>180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9" t="s">
        <v>80</v>
      </c>
      <c r="BK369" s="227">
        <f>ROUND(I369*H369,2)</f>
        <v>0</v>
      </c>
      <c r="BL369" s="19" t="s">
        <v>187</v>
      </c>
      <c r="BM369" s="226" t="s">
        <v>9451</v>
      </c>
    </row>
    <row r="370" s="2" customFormat="1">
      <c r="A370" s="40"/>
      <c r="B370" s="41"/>
      <c r="C370" s="42"/>
      <c r="D370" s="228" t="s">
        <v>189</v>
      </c>
      <c r="E370" s="42"/>
      <c r="F370" s="229" t="s">
        <v>9450</v>
      </c>
      <c r="G370" s="42"/>
      <c r="H370" s="42"/>
      <c r="I370" s="230"/>
      <c r="J370" s="42"/>
      <c r="K370" s="42"/>
      <c r="L370" s="46"/>
      <c r="M370" s="231"/>
      <c r="N370" s="232"/>
      <c r="O370" s="86"/>
      <c r="P370" s="86"/>
      <c r="Q370" s="86"/>
      <c r="R370" s="86"/>
      <c r="S370" s="86"/>
      <c r="T370" s="87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T370" s="19" t="s">
        <v>189</v>
      </c>
      <c r="AU370" s="19" t="s">
        <v>82</v>
      </c>
    </row>
    <row r="371" s="14" customFormat="1">
      <c r="A371" s="14"/>
      <c r="B371" s="246"/>
      <c r="C371" s="247"/>
      <c r="D371" s="228" t="s">
        <v>193</v>
      </c>
      <c r="E371" s="248" t="s">
        <v>19</v>
      </c>
      <c r="F371" s="249" t="s">
        <v>9452</v>
      </c>
      <c r="G371" s="247"/>
      <c r="H371" s="248" t="s">
        <v>19</v>
      </c>
      <c r="I371" s="250"/>
      <c r="J371" s="247"/>
      <c r="K371" s="247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193</v>
      </c>
      <c r="AU371" s="255" t="s">
        <v>82</v>
      </c>
      <c r="AV371" s="14" t="s">
        <v>80</v>
      </c>
      <c r="AW371" s="14" t="s">
        <v>33</v>
      </c>
      <c r="AX371" s="14" t="s">
        <v>72</v>
      </c>
      <c r="AY371" s="255" t="s">
        <v>180</v>
      </c>
    </row>
    <row r="372" s="13" customFormat="1">
      <c r="A372" s="13"/>
      <c r="B372" s="235"/>
      <c r="C372" s="236"/>
      <c r="D372" s="228" t="s">
        <v>193</v>
      </c>
      <c r="E372" s="237" t="s">
        <v>19</v>
      </c>
      <c r="F372" s="238" t="s">
        <v>9453</v>
      </c>
      <c r="G372" s="236"/>
      <c r="H372" s="239">
        <v>6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193</v>
      </c>
      <c r="AU372" s="245" t="s">
        <v>82</v>
      </c>
      <c r="AV372" s="13" t="s">
        <v>82</v>
      </c>
      <c r="AW372" s="13" t="s">
        <v>33</v>
      </c>
      <c r="AX372" s="13" t="s">
        <v>72</v>
      </c>
      <c r="AY372" s="245" t="s">
        <v>180</v>
      </c>
    </row>
    <row r="373" s="14" customFormat="1">
      <c r="A373" s="14"/>
      <c r="B373" s="246"/>
      <c r="C373" s="247"/>
      <c r="D373" s="228" t="s">
        <v>193</v>
      </c>
      <c r="E373" s="248" t="s">
        <v>19</v>
      </c>
      <c r="F373" s="249" t="s">
        <v>9323</v>
      </c>
      <c r="G373" s="247"/>
      <c r="H373" s="248" t="s">
        <v>19</v>
      </c>
      <c r="I373" s="250"/>
      <c r="J373" s="247"/>
      <c r="K373" s="247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193</v>
      </c>
      <c r="AU373" s="255" t="s">
        <v>82</v>
      </c>
      <c r="AV373" s="14" t="s">
        <v>80</v>
      </c>
      <c r="AW373" s="14" t="s">
        <v>33</v>
      </c>
      <c r="AX373" s="14" t="s">
        <v>72</v>
      </c>
      <c r="AY373" s="255" t="s">
        <v>180</v>
      </c>
    </row>
    <row r="374" s="13" customFormat="1">
      <c r="A374" s="13"/>
      <c r="B374" s="235"/>
      <c r="C374" s="236"/>
      <c r="D374" s="228" t="s">
        <v>193</v>
      </c>
      <c r="E374" s="237" t="s">
        <v>19</v>
      </c>
      <c r="F374" s="238" t="s">
        <v>384</v>
      </c>
      <c r="G374" s="236"/>
      <c r="H374" s="239">
        <v>29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193</v>
      </c>
      <c r="AU374" s="245" t="s">
        <v>82</v>
      </c>
      <c r="AV374" s="13" t="s">
        <v>82</v>
      </c>
      <c r="AW374" s="13" t="s">
        <v>33</v>
      </c>
      <c r="AX374" s="13" t="s">
        <v>72</v>
      </c>
      <c r="AY374" s="245" t="s">
        <v>180</v>
      </c>
    </row>
    <row r="375" s="14" customFormat="1">
      <c r="A375" s="14"/>
      <c r="B375" s="246"/>
      <c r="C375" s="247"/>
      <c r="D375" s="228" t="s">
        <v>193</v>
      </c>
      <c r="E375" s="248" t="s">
        <v>19</v>
      </c>
      <c r="F375" s="249" t="s">
        <v>9414</v>
      </c>
      <c r="G375" s="247"/>
      <c r="H375" s="248" t="s">
        <v>19</v>
      </c>
      <c r="I375" s="250"/>
      <c r="J375" s="247"/>
      <c r="K375" s="247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193</v>
      </c>
      <c r="AU375" s="255" t="s">
        <v>82</v>
      </c>
      <c r="AV375" s="14" t="s">
        <v>80</v>
      </c>
      <c r="AW375" s="14" t="s">
        <v>33</v>
      </c>
      <c r="AX375" s="14" t="s">
        <v>72</v>
      </c>
      <c r="AY375" s="255" t="s">
        <v>180</v>
      </c>
    </row>
    <row r="376" s="13" customFormat="1">
      <c r="A376" s="13"/>
      <c r="B376" s="235"/>
      <c r="C376" s="236"/>
      <c r="D376" s="228" t="s">
        <v>193</v>
      </c>
      <c r="E376" s="237" t="s">
        <v>19</v>
      </c>
      <c r="F376" s="238" t="s">
        <v>9454</v>
      </c>
      <c r="G376" s="236"/>
      <c r="H376" s="239">
        <v>8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193</v>
      </c>
      <c r="AU376" s="245" t="s">
        <v>82</v>
      </c>
      <c r="AV376" s="13" t="s">
        <v>82</v>
      </c>
      <c r="AW376" s="13" t="s">
        <v>33</v>
      </c>
      <c r="AX376" s="13" t="s">
        <v>72</v>
      </c>
      <c r="AY376" s="245" t="s">
        <v>180</v>
      </c>
    </row>
    <row r="377" s="15" customFormat="1">
      <c r="A377" s="15"/>
      <c r="B377" s="256"/>
      <c r="C377" s="257"/>
      <c r="D377" s="228" t="s">
        <v>193</v>
      </c>
      <c r="E377" s="258" t="s">
        <v>19</v>
      </c>
      <c r="F377" s="259" t="s">
        <v>353</v>
      </c>
      <c r="G377" s="257"/>
      <c r="H377" s="260">
        <v>43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193</v>
      </c>
      <c r="AU377" s="266" t="s">
        <v>82</v>
      </c>
      <c r="AV377" s="15" t="s">
        <v>187</v>
      </c>
      <c r="AW377" s="15" t="s">
        <v>33</v>
      </c>
      <c r="AX377" s="15" t="s">
        <v>80</v>
      </c>
      <c r="AY377" s="266" t="s">
        <v>180</v>
      </c>
    </row>
    <row r="378" s="13" customFormat="1">
      <c r="A378" s="13"/>
      <c r="B378" s="235"/>
      <c r="C378" s="236"/>
      <c r="D378" s="228" t="s">
        <v>193</v>
      </c>
      <c r="E378" s="236"/>
      <c r="F378" s="238" t="s">
        <v>9455</v>
      </c>
      <c r="G378" s="236"/>
      <c r="H378" s="239">
        <v>43.859999999999999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5" t="s">
        <v>193</v>
      </c>
      <c r="AU378" s="245" t="s">
        <v>82</v>
      </c>
      <c r="AV378" s="13" t="s">
        <v>82</v>
      </c>
      <c r="AW378" s="13" t="s">
        <v>4</v>
      </c>
      <c r="AX378" s="13" t="s">
        <v>80</v>
      </c>
      <c r="AY378" s="245" t="s">
        <v>180</v>
      </c>
    </row>
    <row r="379" s="2" customFormat="1" ht="16.5" customHeight="1">
      <c r="A379" s="40"/>
      <c r="B379" s="41"/>
      <c r="C379" s="282" t="s">
        <v>583</v>
      </c>
      <c r="D379" s="282" t="s">
        <v>754</v>
      </c>
      <c r="E379" s="283" t="s">
        <v>9456</v>
      </c>
      <c r="F379" s="284" t="s">
        <v>9457</v>
      </c>
      <c r="G379" s="285" t="s">
        <v>235</v>
      </c>
      <c r="H379" s="286">
        <v>1.02</v>
      </c>
      <c r="I379" s="287"/>
      <c r="J379" s="288">
        <f>ROUND(I379*H379,2)</f>
        <v>0</v>
      </c>
      <c r="K379" s="284" t="s">
        <v>186</v>
      </c>
      <c r="L379" s="289"/>
      <c r="M379" s="290" t="s">
        <v>19</v>
      </c>
      <c r="N379" s="291" t="s">
        <v>43</v>
      </c>
      <c r="O379" s="86"/>
      <c r="P379" s="224">
        <f>O379*H379</f>
        <v>0</v>
      </c>
      <c r="Q379" s="224">
        <v>0.048399999999999999</v>
      </c>
      <c r="R379" s="224">
        <f>Q379*H379</f>
        <v>0.049368000000000002</v>
      </c>
      <c r="S379" s="224">
        <v>0</v>
      </c>
      <c r="T379" s="225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6" t="s">
        <v>232</v>
      </c>
      <c r="AT379" s="226" t="s">
        <v>754</v>
      </c>
      <c r="AU379" s="226" t="s">
        <v>82</v>
      </c>
      <c r="AY379" s="19" t="s">
        <v>180</v>
      </c>
      <c r="BE379" s="227">
        <f>IF(N379="základní",J379,0)</f>
        <v>0</v>
      </c>
      <c r="BF379" s="227">
        <f>IF(N379="snížená",J379,0)</f>
        <v>0</v>
      </c>
      <c r="BG379" s="227">
        <f>IF(N379="zákl. přenesená",J379,0)</f>
        <v>0</v>
      </c>
      <c r="BH379" s="227">
        <f>IF(N379="sníž. přenesená",J379,0)</f>
        <v>0</v>
      </c>
      <c r="BI379" s="227">
        <f>IF(N379="nulová",J379,0)</f>
        <v>0</v>
      </c>
      <c r="BJ379" s="19" t="s">
        <v>80</v>
      </c>
      <c r="BK379" s="227">
        <f>ROUND(I379*H379,2)</f>
        <v>0</v>
      </c>
      <c r="BL379" s="19" t="s">
        <v>187</v>
      </c>
      <c r="BM379" s="226" t="s">
        <v>9458</v>
      </c>
    </row>
    <row r="380" s="2" customFormat="1">
      <c r="A380" s="40"/>
      <c r="B380" s="41"/>
      <c r="C380" s="42"/>
      <c r="D380" s="228" t="s">
        <v>189</v>
      </c>
      <c r="E380" s="42"/>
      <c r="F380" s="229" t="s">
        <v>9457</v>
      </c>
      <c r="G380" s="42"/>
      <c r="H380" s="42"/>
      <c r="I380" s="230"/>
      <c r="J380" s="42"/>
      <c r="K380" s="42"/>
      <c r="L380" s="46"/>
      <c r="M380" s="231"/>
      <c r="N380" s="232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189</v>
      </c>
      <c r="AU380" s="19" t="s">
        <v>82</v>
      </c>
    </row>
    <row r="381" s="14" customFormat="1">
      <c r="A381" s="14"/>
      <c r="B381" s="246"/>
      <c r="C381" s="247"/>
      <c r="D381" s="228" t="s">
        <v>193</v>
      </c>
      <c r="E381" s="248" t="s">
        <v>19</v>
      </c>
      <c r="F381" s="249" t="s">
        <v>9452</v>
      </c>
      <c r="G381" s="247"/>
      <c r="H381" s="248" t="s">
        <v>19</v>
      </c>
      <c r="I381" s="250"/>
      <c r="J381" s="247"/>
      <c r="K381" s="247"/>
      <c r="L381" s="251"/>
      <c r="M381" s="252"/>
      <c r="N381" s="253"/>
      <c r="O381" s="253"/>
      <c r="P381" s="253"/>
      <c r="Q381" s="253"/>
      <c r="R381" s="253"/>
      <c r="S381" s="253"/>
      <c r="T381" s="25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5" t="s">
        <v>193</v>
      </c>
      <c r="AU381" s="255" t="s">
        <v>82</v>
      </c>
      <c r="AV381" s="14" t="s">
        <v>80</v>
      </c>
      <c r="AW381" s="14" t="s">
        <v>33</v>
      </c>
      <c r="AX381" s="14" t="s">
        <v>72</v>
      </c>
      <c r="AY381" s="255" t="s">
        <v>180</v>
      </c>
    </row>
    <row r="382" s="13" customFormat="1">
      <c r="A382" s="13"/>
      <c r="B382" s="235"/>
      <c r="C382" s="236"/>
      <c r="D382" s="228" t="s">
        <v>193</v>
      </c>
      <c r="E382" s="237" t="s">
        <v>19</v>
      </c>
      <c r="F382" s="238" t="s">
        <v>8997</v>
      </c>
      <c r="G382" s="236"/>
      <c r="H382" s="239">
        <v>1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5" t="s">
        <v>193</v>
      </c>
      <c r="AU382" s="245" t="s">
        <v>82</v>
      </c>
      <c r="AV382" s="13" t="s">
        <v>82</v>
      </c>
      <c r="AW382" s="13" t="s">
        <v>33</v>
      </c>
      <c r="AX382" s="13" t="s">
        <v>80</v>
      </c>
      <c r="AY382" s="245" t="s">
        <v>180</v>
      </c>
    </row>
    <row r="383" s="13" customFormat="1">
      <c r="A383" s="13"/>
      <c r="B383" s="235"/>
      <c r="C383" s="236"/>
      <c r="D383" s="228" t="s">
        <v>193</v>
      </c>
      <c r="E383" s="236"/>
      <c r="F383" s="238" t="s">
        <v>9459</v>
      </c>
      <c r="G383" s="236"/>
      <c r="H383" s="239">
        <v>1.02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5" t="s">
        <v>193</v>
      </c>
      <c r="AU383" s="245" t="s">
        <v>82</v>
      </c>
      <c r="AV383" s="13" t="s">
        <v>82</v>
      </c>
      <c r="AW383" s="13" t="s">
        <v>4</v>
      </c>
      <c r="AX383" s="13" t="s">
        <v>80</v>
      </c>
      <c r="AY383" s="245" t="s">
        <v>180</v>
      </c>
    </row>
    <row r="384" s="2" customFormat="1" ht="16.5" customHeight="1">
      <c r="A384" s="40"/>
      <c r="B384" s="41"/>
      <c r="C384" s="282" t="s">
        <v>575</v>
      </c>
      <c r="D384" s="282" t="s">
        <v>754</v>
      </c>
      <c r="E384" s="283" t="s">
        <v>9460</v>
      </c>
      <c r="F384" s="284" t="s">
        <v>9461</v>
      </c>
      <c r="G384" s="285" t="s">
        <v>235</v>
      </c>
      <c r="H384" s="286">
        <v>10.199999999999999</v>
      </c>
      <c r="I384" s="287"/>
      <c r="J384" s="288">
        <f>ROUND(I384*H384,2)</f>
        <v>0</v>
      </c>
      <c r="K384" s="284" t="s">
        <v>186</v>
      </c>
      <c r="L384" s="289"/>
      <c r="M384" s="290" t="s">
        <v>19</v>
      </c>
      <c r="N384" s="291" t="s">
        <v>43</v>
      </c>
      <c r="O384" s="86"/>
      <c r="P384" s="224">
        <f>O384*H384</f>
        <v>0</v>
      </c>
      <c r="Q384" s="224">
        <v>0.065670000000000006</v>
      </c>
      <c r="R384" s="224">
        <f>Q384*H384</f>
        <v>0.66983400000000004</v>
      </c>
      <c r="S384" s="224">
        <v>0</v>
      </c>
      <c r="T384" s="225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6" t="s">
        <v>232</v>
      </c>
      <c r="AT384" s="226" t="s">
        <v>754</v>
      </c>
      <c r="AU384" s="226" t="s">
        <v>82</v>
      </c>
      <c r="AY384" s="19" t="s">
        <v>180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19" t="s">
        <v>80</v>
      </c>
      <c r="BK384" s="227">
        <f>ROUND(I384*H384,2)</f>
        <v>0</v>
      </c>
      <c r="BL384" s="19" t="s">
        <v>187</v>
      </c>
      <c r="BM384" s="226" t="s">
        <v>9462</v>
      </c>
    </row>
    <row r="385" s="2" customFormat="1">
      <c r="A385" s="40"/>
      <c r="B385" s="41"/>
      <c r="C385" s="42"/>
      <c r="D385" s="228" t="s">
        <v>189</v>
      </c>
      <c r="E385" s="42"/>
      <c r="F385" s="229" t="s">
        <v>9461</v>
      </c>
      <c r="G385" s="42"/>
      <c r="H385" s="42"/>
      <c r="I385" s="230"/>
      <c r="J385" s="42"/>
      <c r="K385" s="42"/>
      <c r="L385" s="46"/>
      <c r="M385" s="231"/>
      <c r="N385" s="232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189</v>
      </c>
      <c r="AU385" s="19" t="s">
        <v>82</v>
      </c>
    </row>
    <row r="386" s="14" customFormat="1">
      <c r="A386" s="14"/>
      <c r="B386" s="246"/>
      <c r="C386" s="247"/>
      <c r="D386" s="228" t="s">
        <v>193</v>
      </c>
      <c r="E386" s="248" t="s">
        <v>19</v>
      </c>
      <c r="F386" s="249" t="s">
        <v>9463</v>
      </c>
      <c r="G386" s="247"/>
      <c r="H386" s="248" t="s">
        <v>19</v>
      </c>
      <c r="I386" s="250"/>
      <c r="J386" s="247"/>
      <c r="K386" s="247"/>
      <c r="L386" s="251"/>
      <c r="M386" s="252"/>
      <c r="N386" s="253"/>
      <c r="O386" s="253"/>
      <c r="P386" s="253"/>
      <c r="Q386" s="253"/>
      <c r="R386" s="253"/>
      <c r="S386" s="253"/>
      <c r="T386" s="25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5" t="s">
        <v>193</v>
      </c>
      <c r="AU386" s="255" t="s">
        <v>82</v>
      </c>
      <c r="AV386" s="14" t="s">
        <v>80</v>
      </c>
      <c r="AW386" s="14" t="s">
        <v>33</v>
      </c>
      <c r="AX386" s="14" t="s">
        <v>72</v>
      </c>
      <c r="AY386" s="255" t="s">
        <v>180</v>
      </c>
    </row>
    <row r="387" s="13" customFormat="1">
      <c r="A387" s="13"/>
      <c r="B387" s="235"/>
      <c r="C387" s="236"/>
      <c r="D387" s="228" t="s">
        <v>193</v>
      </c>
      <c r="E387" s="237" t="s">
        <v>19</v>
      </c>
      <c r="F387" s="238" t="s">
        <v>9464</v>
      </c>
      <c r="G387" s="236"/>
      <c r="H387" s="239">
        <v>4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5" t="s">
        <v>193</v>
      </c>
      <c r="AU387" s="245" t="s">
        <v>82</v>
      </c>
      <c r="AV387" s="13" t="s">
        <v>82</v>
      </c>
      <c r="AW387" s="13" t="s">
        <v>33</v>
      </c>
      <c r="AX387" s="13" t="s">
        <v>72</v>
      </c>
      <c r="AY387" s="245" t="s">
        <v>180</v>
      </c>
    </row>
    <row r="388" s="14" customFormat="1">
      <c r="A388" s="14"/>
      <c r="B388" s="246"/>
      <c r="C388" s="247"/>
      <c r="D388" s="228" t="s">
        <v>193</v>
      </c>
      <c r="E388" s="248" t="s">
        <v>19</v>
      </c>
      <c r="F388" s="249" t="s">
        <v>9323</v>
      </c>
      <c r="G388" s="247"/>
      <c r="H388" s="248" t="s">
        <v>19</v>
      </c>
      <c r="I388" s="250"/>
      <c r="J388" s="247"/>
      <c r="K388" s="247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193</v>
      </c>
      <c r="AU388" s="255" t="s">
        <v>82</v>
      </c>
      <c r="AV388" s="14" t="s">
        <v>80</v>
      </c>
      <c r="AW388" s="14" t="s">
        <v>33</v>
      </c>
      <c r="AX388" s="14" t="s">
        <v>72</v>
      </c>
      <c r="AY388" s="255" t="s">
        <v>180</v>
      </c>
    </row>
    <row r="389" s="13" customFormat="1">
      <c r="A389" s="13"/>
      <c r="B389" s="235"/>
      <c r="C389" s="236"/>
      <c r="D389" s="228" t="s">
        <v>193</v>
      </c>
      <c r="E389" s="237" t="s">
        <v>19</v>
      </c>
      <c r="F389" s="238" t="s">
        <v>82</v>
      </c>
      <c r="G389" s="236"/>
      <c r="H389" s="239">
        <v>2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193</v>
      </c>
      <c r="AU389" s="245" t="s">
        <v>82</v>
      </c>
      <c r="AV389" s="13" t="s">
        <v>82</v>
      </c>
      <c r="AW389" s="13" t="s">
        <v>33</v>
      </c>
      <c r="AX389" s="13" t="s">
        <v>72</v>
      </c>
      <c r="AY389" s="245" t="s">
        <v>180</v>
      </c>
    </row>
    <row r="390" s="14" customFormat="1">
      <c r="A390" s="14"/>
      <c r="B390" s="246"/>
      <c r="C390" s="247"/>
      <c r="D390" s="228" t="s">
        <v>193</v>
      </c>
      <c r="E390" s="248" t="s">
        <v>19</v>
      </c>
      <c r="F390" s="249" t="s">
        <v>9414</v>
      </c>
      <c r="G390" s="247"/>
      <c r="H390" s="248" t="s">
        <v>19</v>
      </c>
      <c r="I390" s="250"/>
      <c r="J390" s="247"/>
      <c r="K390" s="247"/>
      <c r="L390" s="251"/>
      <c r="M390" s="252"/>
      <c r="N390" s="253"/>
      <c r="O390" s="253"/>
      <c r="P390" s="253"/>
      <c r="Q390" s="253"/>
      <c r="R390" s="253"/>
      <c r="S390" s="253"/>
      <c r="T390" s="25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5" t="s">
        <v>193</v>
      </c>
      <c r="AU390" s="255" t="s">
        <v>82</v>
      </c>
      <c r="AV390" s="14" t="s">
        <v>80</v>
      </c>
      <c r="AW390" s="14" t="s">
        <v>33</v>
      </c>
      <c r="AX390" s="14" t="s">
        <v>72</v>
      </c>
      <c r="AY390" s="255" t="s">
        <v>180</v>
      </c>
    </row>
    <row r="391" s="13" customFormat="1">
      <c r="A391" s="13"/>
      <c r="B391" s="235"/>
      <c r="C391" s="236"/>
      <c r="D391" s="228" t="s">
        <v>193</v>
      </c>
      <c r="E391" s="237" t="s">
        <v>19</v>
      </c>
      <c r="F391" s="238" t="s">
        <v>9464</v>
      </c>
      <c r="G391" s="236"/>
      <c r="H391" s="239">
        <v>4</v>
      </c>
      <c r="I391" s="240"/>
      <c r="J391" s="236"/>
      <c r="K391" s="236"/>
      <c r="L391" s="241"/>
      <c r="M391" s="242"/>
      <c r="N391" s="243"/>
      <c r="O391" s="243"/>
      <c r="P391" s="243"/>
      <c r="Q391" s="243"/>
      <c r="R391" s="243"/>
      <c r="S391" s="243"/>
      <c r="T391" s="244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5" t="s">
        <v>193</v>
      </c>
      <c r="AU391" s="245" t="s">
        <v>82</v>
      </c>
      <c r="AV391" s="13" t="s">
        <v>82</v>
      </c>
      <c r="AW391" s="13" t="s">
        <v>33</v>
      </c>
      <c r="AX391" s="13" t="s">
        <v>72</v>
      </c>
      <c r="AY391" s="245" t="s">
        <v>180</v>
      </c>
    </row>
    <row r="392" s="15" customFormat="1">
      <c r="A392" s="15"/>
      <c r="B392" s="256"/>
      <c r="C392" s="257"/>
      <c r="D392" s="228" t="s">
        <v>193</v>
      </c>
      <c r="E392" s="258" t="s">
        <v>19</v>
      </c>
      <c r="F392" s="259" t="s">
        <v>353</v>
      </c>
      <c r="G392" s="257"/>
      <c r="H392" s="260">
        <v>10</v>
      </c>
      <c r="I392" s="261"/>
      <c r="J392" s="257"/>
      <c r="K392" s="257"/>
      <c r="L392" s="262"/>
      <c r="M392" s="263"/>
      <c r="N392" s="264"/>
      <c r="O392" s="264"/>
      <c r="P392" s="264"/>
      <c r="Q392" s="264"/>
      <c r="R392" s="264"/>
      <c r="S392" s="264"/>
      <c r="T392" s="26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6" t="s">
        <v>193</v>
      </c>
      <c r="AU392" s="266" t="s">
        <v>82</v>
      </c>
      <c r="AV392" s="15" t="s">
        <v>187</v>
      </c>
      <c r="AW392" s="15" t="s">
        <v>33</v>
      </c>
      <c r="AX392" s="15" t="s">
        <v>80</v>
      </c>
      <c r="AY392" s="266" t="s">
        <v>180</v>
      </c>
    </row>
    <row r="393" s="13" customFormat="1">
      <c r="A393" s="13"/>
      <c r="B393" s="235"/>
      <c r="C393" s="236"/>
      <c r="D393" s="228" t="s">
        <v>193</v>
      </c>
      <c r="E393" s="236"/>
      <c r="F393" s="238" t="s">
        <v>9465</v>
      </c>
      <c r="G393" s="236"/>
      <c r="H393" s="239">
        <v>10.199999999999999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193</v>
      </c>
      <c r="AU393" s="245" t="s">
        <v>82</v>
      </c>
      <c r="AV393" s="13" t="s">
        <v>82</v>
      </c>
      <c r="AW393" s="13" t="s">
        <v>4</v>
      </c>
      <c r="AX393" s="13" t="s">
        <v>80</v>
      </c>
      <c r="AY393" s="245" t="s">
        <v>180</v>
      </c>
    </row>
    <row r="394" s="2" customFormat="1" ht="16.5" customHeight="1">
      <c r="A394" s="40"/>
      <c r="B394" s="41"/>
      <c r="C394" s="215" t="s">
        <v>1116</v>
      </c>
      <c r="D394" s="215" t="s">
        <v>182</v>
      </c>
      <c r="E394" s="216" t="s">
        <v>9466</v>
      </c>
      <c r="F394" s="217" t="s">
        <v>9467</v>
      </c>
      <c r="G394" s="218" t="s">
        <v>235</v>
      </c>
      <c r="H394" s="219">
        <v>53</v>
      </c>
      <c r="I394" s="220"/>
      <c r="J394" s="221">
        <f>ROUND(I394*H394,2)</f>
        <v>0</v>
      </c>
      <c r="K394" s="217" t="s">
        <v>186</v>
      </c>
      <c r="L394" s="46"/>
      <c r="M394" s="222" t="s">
        <v>19</v>
      </c>
      <c r="N394" s="223" t="s">
        <v>43</v>
      </c>
      <c r="O394" s="86"/>
      <c r="P394" s="224">
        <f>O394*H394</f>
        <v>0</v>
      </c>
      <c r="Q394" s="224">
        <v>0.34612999999999999</v>
      </c>
      <c r="R394" s="224">
        <f>Q394*H394</f>
        <v>18.344889999999999</v>
      </c>
      <c r="S394" s="224">
        <v>0</v>
      </c>
      <c r="T394" s="225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6" t="s">
        <v>187</v>
      </c>
      <c r="AT394" s="226" t="s">
        <v>182</v>
      </c>
      <c r="AU394" s="226" t="s">
        <v>82</v>
      </c>
      <c r="AY394" s="19" t="s">
        <v>180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9" t="s">
        <v>80</v>
      </c>
      <c r="BK394" s="227">
        <f>ROUND(I394*H394,2)</f>
        <v>0</v>
      </c>
      <c r="BL394" s="19" t="s">
        <v>187</v>
      </c>
      <c r="BM394" s="226" t="s">
        <v>9468</v>
      </c>
    </row>
    <row r="395" s="2" customFormat="1">
      <c r="A395" s="40"/>
      <c r="B395" s="41"/>
      <c r="C395" s="42"/>
      <c r="D395" s="228" t="s">
        <v>189</v>
      </c>
      <c r="E395" s="42"/>
      <c r="F395" s="229" t="s">
        <v>9469</v>
      </c>
      <c r="G395" s="42"/>
      <c r="H395" s="42"/>
      <c r="I395" s="230"/>
      <c r="J395" s="42"/>
      <c r="K395" s="42"/>
      <c r="L395" s="46"/>
      <c r="M395" s="231"/>
      <c r="N395" s="232"/>
      <c r="O395" s="86"/>
      <c r="P395" s="86"/>
      <c r="Q395" s="86"/>
      <c r="R395" s="86"/>
      <c r="S395" s="86"/>
      <c r="T395" s="87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T395" s="19" t="s">
        <v>189</v>
      </c>
      <c r="AU395" s="19" t="s">
        <v>82</v>
      </c>
    </row>
    <row r="396" s="2" customFormat="1">
      <c r="A396" s="40"/>
      <c r="B396" s="41"/>
      <c r="C396" s="42"/>
      <c r="D396" s="233" t="s">
        <v>191</v>
      </c>
      <c r="E396" s="42"/>
      <c r="F396" s="234" t="s">
        <v>9470</v>
      </c>
      <c r="G396" s="42"/>
      <c r="H396" s="42"/>
      <c r="I396" s="230"/>
      <c r="J396" s="42"/>
      <c r="K396" s="42"/>
      <c r="L396" s="46"/>
      <c r="M396" s="231"/>
      <c r="N396" s="232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191</v>
      </c>
      <c r="AU396" s="19" t="s">
        <v>82</v>
      </c>
    </row>
    <row r="397" s="14" customFormat="1">
      <c r="A397" s="14"/>
      <c r="B397" s="246"/>
      <c r="C397" s="247"/>
      <c r="D397" s="228" t="s">
        <v>193</v>
      </c>
      <c r="E397" s="248" t="s">
        <v>19</v>
      </c>
      <c r="F397" s="249" t="s">
        <v>9452</v>
      </c>
      <c r="G397" s="247"/>
      <c r="H397" s="248" t="s">
        <v>19</v>
      </c>
      <c r="I397" s="250"/>
      <c r="J397" s="247"/>
      <c r="K397" s="247"/>
      <c r="L397" s="251"/>
      <c r="M397" s="252"/>
      <c r="N397" s="253"/>
      <c r="O397" s="253"/>
      <c r="P397" s="253"/>
      <c r="Q397" s="253"/>
      <c r="R397" s="253"/>
      <c r="S397" s="253"/>
      <c r="T397" s="25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5" t="s">
        <v>193</v>
      </c>
      <c r="AU397" s="255" t="s">
        <v>82</v>
      </c>
      <c r="AV397" s="14" t="s">
        <v>80</v>
      </c>
      <c r="AW397" s="14" t="s">
        <v>33</v>
      </c>
      <c r="AX397" s="14" t="s">
        <v>72</v>
      </c>
      <c r="AY397" s="255" t="s">
        <v>180</v>
      </c>
    </row>
    <row r="398" s="13" customFormat="1">
      <c r="A398" s="13"/>
      <c r="B398" s="235"/>
      <c r="C398" s="236"/>
      <c r="D398" s="228" t="s">
        <v>193</v>
      </c>
      <c r="E398" s="237" t="s">
        <v>19</v>
      </c>
      <c r="F398" s="238" t="s">
        <v>9471</v>
      </c>
      <c r="G398" s="236"/>
      <c r="H398" s="239">
        <v>10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5" t="s">
        <v>193</v>
      </c>
      <c r="AU398" s="245" t="s">
        <v>82</v>
      </c>
      <c r="AV398" s="13" t="s">
        <v>82</v>
      </c>
      <c r="AW398" s="13" t="s">
        <v>33</v>
      </c>
      <c r="AX398" s="13" t="s">
        <v>72</v>
      </c>
      <c r="AY398" s="245" t="s">
        <v>180</v>
      </c>
    </row>
    <row r="399" s="14" customFormat="1">
      <c r="A399" s="14"/>
      <c r="B399" s="246"/>
      <c r="C399" s="247"/>
      <c r="D399" s="228" t="s">
        <v>193</v>
      </c>
      <c r="E399" s="248" t="s">
        <v>19</v>
      </c>
      <c r="F399" s="249" t="s">
        <v>9323</v>
      </c>
      <c r="G399" s="247"/>
      <c r="H399" s="248" t="s">
        <v>19</v>
      </c>
      <c r="I399" s="250"/>
      <c r="J399" s="247"/>
      <c r="K399" s="247"/>
      <c r="L399" s="251"/>
      <c r="M399" s="252"/>
      <c r="N399" s="253"/>
      <c r="O399" s="253"/>
      <c r="P399" s="253"/>
      <c r="Q399" s="253"/>
      <c r="R399" s="253"/>
      <c r="S399" s="253"/>
      <c r="T399" s="25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5" t="s">
        <v>193</v>
      </c>
      <c r="AU399" s="255" t="s">
        <v>82</v>
      </c>
      <c r="AV399" s="14" t="s">
        <v>80</v>
      </c>
      <c r="AW399" s="14" t="s">
        <v>33</v>
      </c>
      <c r="AX399" s="14" t="s">
        <v>72</v>
      </c>
      <c r="AY399" s="255" t="s">
        <v>180</v>
      </c>
    </row>
    <row r="400" s="13" customFormat="1">
      <c r="A400" s="13"/>
      <c r="B400" s="235"/>
      <c r="C400" s="236"/>
      <c r="D400" s="228" t="s">
        <v>193</v>
      </c>
      <c r="E400" s="237" t="s">
        <v>19</v>
      </c>
      <c r="F400" s="238" t="s">
        <v>9472</v>
      </c>
      <c r="G400" s="236"/>
      <c r="H400" s="239">
        <v>31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193</v>
      </c>
      <c r="AU400" s="245" t="s">
        <v>82</v>
      </c>
      <c r="AV400" s="13" t="s">
        <v>82</v>
      </c>
      <c r="AW400" s="13" t="s">
        <v>33</v>
      </c>
      <c r="AX400" s="13" t="s">
        <v>72</v>
      </c>
      <c r="AY400" s="245" t="s">
        <v>180</v>
      </c>
    </row>
    <row r="401" s="14" customFormat="1">
      <c r="A401" s="14"/>
      <c r="B401" s="246"/>
      <c r="C401" s="247"/>
      <c r="D401" s="228" t="s">
        <v>193</v>
      </c>
      <c r="E401" s="248" t="s">
        <v>19</v>
      </c>
      <c r="F401" s="249" t="s">
        <v>9414</v>
      </c>
      <c r="G401" s="247"/>
      <c r="H401" s="248" t="s">
        <v>19</v>
      </c>
      <c r="I401" s="250"/>
      <c r="J401" s="247"/>
      <c r="K401" s="247"/>
      <c r="L401" s="251"/>
      <c r="M401" s="252"/>
      <c r="N401" s="253"/>
      <c r="O401" s="253"/>
      <c r="P401" s="253"/>
      <c r="Q401" s="253"/>
      <c r="R401" s="253"/>
      <c r="S401" s="253"/>
      <c r="T401" s="25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5" t="s">
        <v>193</v>
      </c>
      <c r="AU401" s="255" t="s">
        <v>82</v>
      </c>
      <c r="AV401" s="14" t="s">
        <v>80</v>
      </c>
      <c r="AW401" s="14" t="s">
        <v>33</v>
      </c>
      <c r="AX401" s="14" t="s">
        <v>72</v>
      </c>
      <c r="AY401" s="255" t="s">
        <v>180</v>
      </c>
    </row>
    <row r="402" s="13" customFormat="1">
      <c r="A402" s="13"/>
      <c r="B402" s="235"/>
      <c r="C402" s="236"/>
      <c r="D402" s="228" t="s">
        <v>193</v>
      </c>
      <c r="E402" s="237" t="s">
        <v>19</v>
      </c>
      <c r="F402" s="238" t="s">
        <v>9473</v>
      </c>
      <c r="G402" s="236"/>
      <c r="H402" s="239">
        <v>12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193</v>
      </c>
      <c r="AU402" s="245" t="s">
        <v>82</v>
      </c>
      <c r="AV402" s="13" t="s">
        <v>82</v>
      </c>
      <c r="AW402" s="13" t="s">
        <v>33</v>
      </c>
      <c r="AX402" s="13" t="s">
        <v>72</v>
      </c>
      <c r="AY402" s="245" t="s">
        <v>180</v>
      </c>
    </row>
    <row r="403" s="15" customFormat="1">
      <c r="A403" s="15"/>
      <c r="B403" s="256"/>
      <c r="C403" s="257"/>
      <c r="D403" s="228" t="s">
        <v>193</v>
      </c>
      <c r="E403" s="258" t="s">
        <v>19</v>
      </c>
      <c r="F403" s="259" t="s">
        <v>353</v>
      </c>
      <c r="G403" s="257"/>
      <c r="H403" s="260">
        <v>53</v>
      </c>
      <c r="I403" s="261"/>
      <c r="J403" s="257"/>
      <c r="K403" s="257"/>
      <c r="L403" s="262"/>
      <c r="M403" s="263"/>
      <c r="N403" s="264"/>
      <c r="O403" s="264"/>
      <c r="P403" s="264"/>
      <c r="Q403" s="264"/>
      <c r="R403" s="264"/>
      <c r="S403" s="264"/>
      <c r="T403" s="26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6" t="s">
        <v>193</v>
      </c>
      <c r="AU403" s="266" t="s">
        <v>82</v>
      </c>
      <c r="AV403" s="15" t="s">
        <v>187</v>
      </c>
      <c r="AW403" s="15" t="s">
        <v>33</v>
      </c>
      <c r="AX403" s="15" t="s">
        <v>80</v>
      </c>
      <c r="AY403" s="266" t="s">
        <v>180</v>
      </c>
    </row>
    <row r="404" s="2" customFormat="1" ht="16.5" customHeight="1">
      <c r="A404" s="40"/>
      <c r="B404" s="41"/>
      <c r="C404" s="215" t="s">
        <v>1122</v>
      </c>
      <c r="D404" s="215" t="s">
        <v>182</v>
      </c>
      <c r="E404" s="216" t="s">
        <v>9474</v>
      </c>
      <c r="F404" s="217" t="s">
        <v>9475</v>
      </c>
      <c r="G404" s="218" t="s">
        <v>235</v>
      </c>
      <c r="H404" s="219">
        <v>76.799999999999997</v>
      </c>
      <c r="I404" s="220"/>
      <c r="J404" s="221">
        <f>ROUND(I404*H404,2)</f>
        <v>0</v>
      </c>
      <c r="K404" s="217" t="s">
        <v>186</v>
      </c>
      <c r="L404" s="46"/>
      <c r="M404" s="222" t="s">
        <v>19</v>
      </c>
      <c r="N404" s="223" t="s">
        <v>43</v>
      </c>
      <c r="O404" s="86"/>
      <c r="P404" s="224">
        <f>O404*H404</f>
        <v>0</v>
      </c>
      <c r="Q404" s="224">
        <v>0.00034000000000000002</v>
      </c>
      <c r="R404" s="224">
        <f>Q404*H404</f>
        <v>0.026112</v>
      </c>
      <c r="S404" s="224">
        <v>0</v>
      </c>
      <c r="T404" s="225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6" t="s">
        <v>187</v>
      </c>
      <c r="AT404" s="226" t="s">
        <v>182</v>
      </c>
      <c r="AU404" s="226" t="s">
        <v>82</v>
      </c>
      <c r="AY404" s="19" t="s">
        <v>180</v>
      </c>
      <c r="BE404" s="227">
        <f>IF(N404="základní",J404,0)</f>
        <v>0</v>
      </c>
      <c r="BF404" s="227">
        <f>IF(N404="snížená",J404,0)</f>
        <v>0</v>
      </c>
      <c r="BG404" s="227">
        <f>IF(N404="zákl. přenesená",J404,0)</f>
        <v>0</v>
      </c>
      <c r="BH404" s="227">
        <f>IF(N404="sníž. přenesená",J404,0)</f>
        <v>0</v>
      </c>
      <c r="BI404" s="227">
        <f>IF(N404="nulová",J404,0)</f>
        <v>0</v>
      </c>
      <c r="BJ404" s="19" t="s">
        <v>80</v>
      </c>
      <c r="BK404" s="227">
        <f>ROUND(I404*H404,2)</f>
        <v>0</v>
      </c>
      <c r="BL404" s="19" t="s">
        <v>187</v>
      </c>
      <c r="BM404" s="226" t="s">
        <v>9476</v>
      </c>
    </row>
    <row r="405" s="2" customFormat="1">
      <c r="A405" s="40"/>
      <c r="B405" s="41"/>
      <c r="C405" s="42"/>
      <c r="D405" s="228" t="s">
        <v>189</v>
      </c>
      <c r="E405" s="42"/>
      <c r="F405" s="229" t="s">
        <v>9477</v>
      </c>
      <c r="G405" s="42"/>
      <c r="H405" s="42"/>
      <c r="I405" s="230"/>
      <c r="J405" s="42"/>
      <c r="K405" s="42"/>
      <c r="L405" s="46"/>
      <c r="M405" s="231"/>
      <c r="N405" s="232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189</v>
      </c>
      <c r="AU405" s="19" t="s">
        <v>82</v>
      </c>
    </row>
    <row r="406" s="2" customFormat="1">
      <c r="A406" s="40"/>
      <c r="B406" s="41"/>
      <c r="C406" s="42"/>
      <c r="D406" s="233" t="s">
        <v>191</v>
      </c>
      <c r="E406" s="42"/>
      <c r="F406" s="234" t="s">
        <v>9478</v>
      </c>
      <c r="G406" s="42"/>
      <c r="H406" s="42"/>
      <c r="I406" s="230"/>
      <c r="J406" s="42"/>
      <c r="K406" s="42"/>
      <c r="L406" s="46"/>
      <c r="M406" s="231"/>
      <c r="N406" s="232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191</v>
      </c>
      <c r="AU406" s="19" t="s">
        <v>82</v>
      </c>
    </row>
    <row r="407" s="14" customFormat="1">
      <c r="A407" s="14"/>
      <c r="B407" s="246"/>
      <c r="C407" s="247"/>
      <c r="D407" s="228" t="s">
        <v>193</v>
      </c>
      <c r="E407" s="248" t="s">
        <v>19</v>
      </c>
      <c r="F407" s="249" t="s">
        <v>9203</v>
      </c>
      <c r="G407" s="247"/>
      <c r="H407" s="248" t="s">
        <v>19</v>
      </c>
      <c r="I407" s="250"/>
      <c r="J407" s="247"/>
      <c r="K407" s="247"/>
      <c r="L407" s="251"/>
      <c r="M407" s="252"/>
      <c r="N407" s="253"/>
      <c r="O407" s="253"/>
      <c r="P407" s="253"/>
      <c r="Q407" s="253"/>
      <c r="R407" s="253"/>
      <c r="S407" s="253"/>
      <c r="T407" s="25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5" t="s">
        <v>193</v>
      </c>
      <c r="AU407" s="255" t="s">
        <v>82</v>
      </c>
      <c r="AV407" s="14" t="s">
        <v>80</v>
      </c>
      <c r="AW407" s="14" t="s">
        <v>33</v>
      </c>
      <c r="AX407" s="14" t="s">
        <v>72</v>
      </c>
      <c r="AY407" s="255" t="s">
        <v>180</v>
      </c>
    </row>
    <row r="408" s="13" customFormat="1">
      <c r="A408" s="13"/>
      <c r="B408" s="235"/>
      <c r="C408" s="236"/>
      <c r="D408" s="228" t="s">
        <v>193</v>
      </c>
      <c r="E408" s="237" t="s">
        <v>19</v>
      </c>
      <c r="F408" s="238" t="s">
        <v>9479</v>
      </c>
      <c r="G408" s="236"/>
      <c r="H408" s="239">
        <v>76.799999999999997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193</v>
      </c>
      <c r="AU408" s="245" t="s">
        <v>82</v>
      </c>
      <c r="AV408" s="13" t="s">
        <v>82</v>
      </c>
      <c r="AW408" s="13" t="s">
        <v>33</v>
      </c>
      <c r="AX408" s="13" t="s">
        <v>80</v>
      </c>
      <c r="AY408" s="245" t="s">
        <v>180</v>
      </c>
    </row>
    <row r="409" s="2" customFormat="1" ht="16.5" customHeight="1">
      <c r="A409" s="40"/>
      <c r="B409" s="41"/>
      <c r="C409" s="215" t="s">
        <v>1130</v>
      </c>
      <c r="D409" s="215" t="s">
        <v>182</v>
      </c>
      <c r="E409" s="216" t="s">
        <v>9480</v>
      </c>
      <c r="F409" s="217" t="s">
        <v>9481</v>
      </c>
      <c r="G409" s="218" t="s">
        <v>185</v>
      </c>
      <c r="H409" s="219">
        <v>630.5</v>
      </c>
      <c r="I409" s="220"/>
      <c r="J409" s="221">
        <f>ROUND(I409*H409,2)</f>
        <v>0</v>
      </c>
      <c r="K409" s="217" t="s">
        <v>186</v>
      </c>
      <c r="L409" s="46"/>
      <c r="M409" s="222" t="s">
        <v>19</v>
      </c>
      <c r="N409" s="223" t="s">
        <v>43</v>
      </c>
      <c r="O409" s="86"/>
      <c r="P409" s="224">
        <f>O409*H409</f>
        <v>0</v>
      </c>
      <c r="Q409" s="224">
        <v>0.00068999999999999997</v>
      </c>
      <c r="R409" s="224">
        <f>Q409*H409</f>
        <v>0.43504499999999996</v>
      </c>
      <c r="S409" s="224">
        <v>0</v>
      </c>
      <c r="T409" s="225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6" t="s">
        <v>187</v>
      </c>
      <c r="AT409" s="226" t="s">
        <v>182</v>
      </c>
      <c r="AU409" s="226" t="s">
        <v>82</v>
      </c>
      <c r="AY409" s="19" t="s">
        <v>180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9" t="s">
        <v>80</v>
      </c>
      <c r="BK409" s="227">
        <f>ROUND(I409*H409,2)</f>
        <v>0</v>
      </c>
      <c r="BL409" s="19" t="s">
        <v>187</v>
      </c>
      <c r="BM409" s="226" t="s">
        <v>9482</v>
      </c>
    </row>
    <row r="410" s="2" customFormat="1">
      <c r="A410" s="40"/>
      <c r="B410" s="41"/>
      <c r="C410" s="42"/>
      <c r="D410" s="228" t="s">
        <v>189</v>
      </c>
      <c r="E410" s="42"/>
      <c r="F410" s="229" t="s">
        <v>9483</v>
      </c>
      <c r="G410" s="42"/>
      <c r="H410" s="42"/>
      <c r="I410" s="230"/>
      <c r="J410" s="42"/>
      <c r="K410" s="42"/>
      <c r="L410" s="46"/>
      <c r="M410" s="231"/>
      <c r="N410" s="232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189</v>
      </c>
      <c r="AU410" s="19" t="s">
        <v>82</v>
      </c>
    </row>
    <row r="411" s="2" customFormat="1">
      <c r="A411" s="40"/>
      <c r="B411" s="41"/>
      <c r="C411" s="42"/>
      <c r="D411" s="233" t="s">
        <v>191</v>
      </c>
      <c r="E411" s="42"/>
      <c r="F411" s="234" t="s">
        <v>9484</v>
      </c>
      <c r="G411" s="42"/>
      <c r="H411" s="42"/>
      <c r="I411" s="230"/>
      <c r="J411" s="42"/>
      <c r="K411" s="42"/>
      <c r="L411" s="46"/>
      <c r="M411" s="231"/>
      <c r="N411" s="232"/>
      <c r="O411" s="86"/>
      <c r="P411" s="86"/>
      <c r="Q411" s="86"/>
      <c r="R411" s="86"/>
      <c r="S411" s="86"/>
      <c r="T411" s="87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T411" s="19" t="s">
        <v>191</v>
      </c>
      <c r="AU411" s="19" t="s">
        <v>82</v>
      </c>
    </row>
    <row r="412" s="14" customFormat="1">
      <c r="A412" s="14"/>
      <c r="B412" s="246"/>
      <c r="C412" s="247"/>
      <c r="D412" s="228" t="s">
        <v>193</v>
      </c>
      <c r="E412" s="248" t="s">
        <v>19</v>
      </c>
      <c r="F412" s="249" t="s">
        <v>9268</v>
      </c>
      <c r="G412" s="247"/>
      <c r="H412" s="248" t="s">
        <v>19</v>
      </c>
      <c r="I412" s="250"/>
      <c r="J412" s="247"/>
      <c r="K412" s="247"/>
      <c r="L412" s="251"/>
      <c r="M412" s="252"/>
      <c r="N412" s="253"/>
      <c r="O412" s="253"/>
      <c r="P412" s="253"/>
      <c r="Q412" s="253"/>
      <c r="R412" s="253"/>
      <c r="S412" s="253"/>
      <c r="T412" s="25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5" t="s">
        <v>193</v>
      </c>
      <c r="AU412" s="255" t="s">
        <v>82</v>
      </c>
      <c r="AV412" s="14" t="s">
        <v>80</v>
      </c>
      <c r="AW412" s="14" t="s">
        <v>33</v>
      </c>
      <c r="AX412" s="14" t="s">
        <v>72</v>
      </c>
      <c r="AY412" s="255" t="s">
        <v>180</v>
      </c>
    </row>
    <row r="413" s="13" customFormat="1">
      <c r="A413" s="13"/>
      <c r="B413" s="235"/>
      <c r="C413" s="236"/>
      <c r="D413" s="228" t="s">
        <v>193</v>
      </c>
      <c r="E413" s="237" t="s">
        <v>19</v>
      </c>
      <c r="F413" s="238" t="s">
        <v>9269</v>
      </c>
      <c r="G413" s="236"/>
      <c r="H413" s="239">
        <v>630.5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5" t="s">
        <v>193</v>
      </c>
      <c r="AU413" s="245" t="s">
        <v>82</v>
      </c>
      <c r="AV413" s="13" t="s">
        <v>82</v>
      </c>
      <c r="AW413" s="13" t="s">
        <v>33</v>
      </c>
      <c r="AX413" s="13" t="s">
        <v>80</v>
      </c>
      <c r="AY413" s="245" t="s">
        <v>180</v>
      </c>
    </row>
    <row r="414" s="2" customFormat="1" ht="16.5" customHeight="1">
      <c r="A414" s="40"/>
      <c r="B414" s="41"/>
      <c r="C414" s="215" t="s">
        <v>1141</v>
      </c>
      <c r="D414" s="215" t="s">
        <v>182</v>
      </c>
      <c r="E414" s="216" t="s">
        <v>9485</v>
      </c>
      <c r="F414" s="217" t="s">
        <v>9486</v>
      </c>
      <c r="G414" s="218" t="s">
        <v>235</v>
      </c>
      <c r="H414" s="219">
        <v>76.799999999999997</v>
      </c>
      <c r="I414" s="220"/>
      <c r="J414" s="221">
        <f>ROUND(I414*H414,2)</f>
        <v>0</v>
      </c>
      <c r="K414" s="217" t="s">
        <v>186</v>
      </c>
      <c r="L414" s="46"/>
      <c r="M414" s="222" t="s">
        <v>19</v>
      </c>
      <c r="N414" s="223" t="s">
        <v>43</v>
      </c>
      <c r="O414" s="86"/>
      <c r="P414" s="224">
        <f>O414*H414</f>
        <v>0</v>
      </c>
      <c r="Q414" s="224">
        <v>0</v>
      </c>
      <c r="R414" s="224">
        <f>Q414*H414</f>
        <v>0</v>
      </c>
      <c r="S414" s="224">
        <v>0</v>
      </c>
      <c r="T414" s="225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6" t="s">
        <v>187</v>
      </c>
      <c r="AT414" s="226" t="s">
        <v>182</v>
      </c>
      <c r="AU414" s="226" t="s">
        <v>82</v>
      </c>
      <c r="AY414" s="19" t="s">
        <v>180</v>
      </c>
      <c r="BE414" s="227">
        <f>IF(N414="základní",J414,0)</f>
        <v>0</v>
      </c>
      <c r="BF414" s="227">
        <f>IF(N414="snížená",J414,0)</f>
        <v>0</v>
      </c>
      <c r="BG414" s="227">
        <f>IF(N414="zákl. přenesená",J414,0)</f>
        <v>0</v>
      </c>
      <c r="BH414" s="227">
        <f>IF(N414="sníž. přenesená",J414,0)</f>
        <v>0</v>
      </c>
      <c r="BI414" s="227">
        <f>IF(N414="nulová",J414,0)</f>
        <v>0</v>
      </c>
      <c r="BJ414" s="19" t="s">
        <v>80</v>
      </c>
      <c r="BK414" s="227">
        <f>ROUND(I414*H414,2)</f>
        <v>0</v>
      </c>
      <c r="BL414" s="19" t="s">
        <v>187</v>
      </c>
      <c r="BM414" s="226" t="s">
        <v>9487</v>
      </c>
    </row>
    <row r="415" s="2" customFormat="1">
      <c r="A415" s="40"/>
      <c r="B415" s="41"/>
      <c r="C415" s="42"/>
      <c r="D415" s="228" t="s">
        <v>189</v>
      </c>
      <c r="E415" s="42"/>
      <c r="F415" s="229" t="s">
        <v>9488</v>
      </c>
      <c r="G415" s="42"/>
      <c r="H415" s="42"/>
      <c r="I415" s="230"/>
      <c r="J415" s="42"/>
      <c r="K415" s="42"/>
      <c r="L415" s="46"/>
      <c r="M415" s="231"/>
      <c r="N415" s="232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189</v>
      </c>
      <c r="AU415" s="19" t="s">
        <v>82</v>
      </c>
    </row>
    <row r="416" s="2" customFormat="1">
      <c r="A416" s="40"/>
      <c r="B416" s="41"/>
      <c r="C416" s="42"/>
      <c r="D416" s="233" t="s">
        <v>191</v>
      </c>
      <c r="E416" s="42"/>
      <c r="F416" s="234" t="s">
        <v>9489</v>
      </c>
      <c r="G416" s="42"/>
      <c r="H416" s="42"/>
      <c r="I416" s="230"/>
      <c r="J416" s="42"/>
      <c r="K416" s="42"/>
      <c r="L416" s="46"/>
      <c r="M416" s="231"/>
      <c r="N416" s="232"/>
      <c r="O416" s="86"/>
      <c r="P416" s="86"/>
      <c r="Q416" s="86"/>
      <c r="R416" s="86"/>
      <c r="S416" s="86"/>
      <c r="T416" s="87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T416" s="19" t="s">
        <v>191</v>
      </c>
      <c r="AU416" s="19" t="s">
        <v>82</v>
      </c>
    </row>
    <row r="417" s="13" customFormat="1">
      <c r="A417" s="13"/>
      <c r="B417" s="235"/>
      <c r="C417" s="236"/>
      <c r="D417" s="228" t="s">
        <v>193</v>
      </c>
      <c r="E417" s="237" t="s">
        <v>19</v>
      </c>
      <c r="F417" s="238" t="s">
        <v>9490</v>
      </c>
      <c r="G417" s="236"/>
      <c r="H417" s="239">
        <v>76.799999999999997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5" t="s">
        <v>193</v>
      </c>
      <c r="AU417" s="245" t="s">
        <v>82</v>
      </c>
      <c r="AV417" s="13" t="s">
        <v>82</v>
      </c>
      <c r="AW417" s="13" t="s">
        <v>33</v>
      </c>
      <c r="AX417" s="13" t="s">
        <v>80</v>
      </c>
      <c r="AY417" s="245" t="s">
        <v>180</v>
      </c>
    </row>
    <row r="418" s="2" customFormat="1" ht="16.5" customHeight="1">
      <c r="A418" s="40"/>
      <c r="B418" s="41"/>
      <c r="C418" s="215" t="s">
        <v>1153</v>
      </c>
      <c r="D418" s="215" t="s">
        <v>182</v>
      </c>
      <c r="E418" s="216" t="s">
        <v>9491</v>
      </c>
      <c r="F418" s="217" t="s">
        <v>9492</v>
      </c>
      <c r="G418" s="218" t="s">
        <v>235</v>
      </c>
      <c r="H418" s="219">
        <v>76.200000000000003</v>
      </c>
      <c r="I418" s="220"/>
      <c r="J418" s="221">
        <f>ROUND(I418*H418,2)</f>
        <v>0</v>
      </c>
      <c r="K418" s="217" t="s">
        <v>186</v>
      </c>
      <c r="L418" s="46"/>
      <c r="M418" s="222" t="s">
        <v>19</v>
      </c>
      <c r="N418" s="223" t="s">
        <v>43</v>
      </c>
      <c r="O418" s="86"/>
      <c r="P418" s="224">
        <f>O418*H418</f>
        <v>0</v>
      </c>
      <c r="Q418" s="224">
        <v>0</v>
      </c>
      <c r="R418" s="224">
        <f>Q418*H418</f>
        <v>0</v>
      </c>
      <c r="S418" s="224">
        <v>0</v>
      </c>
      <c r="T418" s="225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6" t="s">
        <v>187</v>
      </c>
      <c r="AT418" s="226" t="s">
        <v>182</v>
      </c>
      <c r="AU418" s="226" t="s">
        <v>82</v>
      </c>
      <c r="AY418" s="19" t="s">
        <v>180</v>
      </c>
      <c r="BE418" s="227">
        <f>IF(N418="základní",J418,0)</f>
        <v>0</v>
      </c>
      <c r="BF418" s="227">
        <f>IF(N418="snížená",J418,0)</f>
        <v>0</v>
      </c>
      <c r="BG418" s="227">
        <f>IF(N418="zákl. přenesená",J418,0)</f>
        <v>0</v>
      </c>
      <c r="BH418" s="227">
        <f>IF(N418="sníž. přenesená",J418,0)</f>
        <v>0</v>
      </c>
      <c r="BI418" s="227">
        <f>IF(N418="nulová",J418,0)</f>
        <v>0</v>
      </c>
      <c r="BJ418" s="19" t="s">
        <v>80</v>
      </c>
      <c r="BK418" s="227">
        <f>ROUND(I418*H418,2)</f>
        <v>0</v>
      </c>
      <c r="BL418" s="19" t="s">
        <v>187</v>
      </c>
      <c r="BM418" s="226" t="s">
        <v>9493</v>
      </c>
    </row>
    <row r="419" s="2" customFormat="1">
      <c r="A419" s="40"/>
      <c r="B419" s="41"/>
      <c r="C419" s="42"/>
      <c r="D419" s="228" t="s">
        <v>189</v>
      </c>
      <c r="E419" s="42"/>
      <c r="F419" s="229" t="s">
        <v>9494</v>
      </c>
      <c r="G419" s="42"/>
      <c r="H419" s="42"/>
      <c r="I419" s="230"/>
      <c r="J419" s="42"/>
      <c r="K419" s="42"/>
      <c r="L419" s="46"/>
      <c r="M419" s="231"/>
      <c r="N419" s="232"/>
      <c r="O419" s="86"/>
      <c r="P419" s="86"/>
      <c r="Q419" s="86"/>
      <c r="R419" s="86"/>
      <c r="S419" s="86"/>
      <c r="T419" s="87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T419" s="19" t="s">
        <v>189</v>
      </c>
      <c r="AU419" s="19" t="s">
        <v>82</v>
      </c>
    </row>
    <row r="420" s="2" customFormat="1">
      <c r="A420" s="40"/>
      <c r="B420" s="41"/>
      <c r="C420" s="42"/>
      <c r="D420" s="233" t="s">
        <v>191</v>
      </c>
      <c r="E420" s="42"/>
      <c r="F420" s="234" t="s">
        <v>9495</v>
      </c>
      <c r="G420" s="42"/>
      <c r="H420" s="42"/>
      <c r="I420" s="230"/>
      <c r="J420" s="42"/>
      <c r="K420" s="42"/>
      <c r="L420" s="46"/>
      <c r="M420" s="231"/>
      <c r="N420" s="232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191</v>
      </c>
      <c r="AU420" s="19" t="s">
        <v>82</v>
      </c>
    </row>
    <row r="421" s="13" customFormat="1">
      <c r="A421" s="13"/>
      <c r="B421" s="235"/>
      <c r="C421" s="236"/>
      <c r="D421" s="228" t="s">
        <v>193</v>
      </c>
      <c r="E421" s="237" t="s">
        <v>19</v>
      </c>
      <c r="F421" s="238" t="s">
        <v>9496</v>
      </c>
      <c r="G421" s="236"/>
      <c r="H421" s="239">
        <v>76.200000000000003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193</v>
      </c>
      <c r="AU421" s="245" t="s">
        <v>82</v>
      </c>
      <c r="AV421" s="13" t="s">
        <v>82</v>
      </c>
      <c r="AW421" s="13" t="s">
        <v>33</v>
      </c>
      <c r="AX421" s="13" t="s">
        <v>80</v>
      </c>
      <c r="AY421" s="245" t="s">
        <v>180</v>
      </c>
    </row>
    <row r="422" s="2" customFormat="1" ht="16.5" customHeight="1">
      <c r="A422" s="40"/>
      <c r="B422" s="41"/>
      <c r="C422" s="215" t="s">
        <v>1163</v>
      </c>
      <c r="D422" s="215" t="s">
        <v>182</v>
      </c>
      <c r="E422" s="216" t="s">
        <v>413</v>
      </c>
      <c r="F422" s="217" t="s">
        <v>414</v>
      </c>
      <c r="G422" s="218" t="s">
        <v>197</v>
      </c>
      <c r="H422" s="219">
        <v>2</v>
      </c>
      <c r="I422" s="220"/>
      <c r="J422" s="221">
        <f>ROUND(I422*H422,2)</f>
        <v>0</v>
      </c>
      <c r="K422" s="217" t="s">
        <v>186</v>
      </c>
      <c r="L422" s="46"/>
      <c r="M422" s="222" t="s">
        <v>19</v>
      </c>
      <c r="N422" s="223" t="s">
        <v>43</v>
      </c>
      <c r="O422" s="86"/>
      <c r="P422" s="224">
        <f>O422*H422</f>
        <v>0</v>
      </c>
      <c r="Q422" s="224">
        <v>0</v>
      </c>
      <c r="R422" s="224">
        <f>Q422*H422</f>
        <v>0</v>
      </c>
      <c r="S422" s="224">
        <v>0.082000000000000003</v>
      </c>
      <c r="T422" s="225">
        <f>S422*H422</f>
        <v>0.16400000000000001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6" t="s">
        <v>187</v>
      </c>
      <c r="AT422" s="226" t="s">
        <v>182</v>
      </c>
      <c r="AU422" s="226" t="s">
        <v>82</v>
      </c>
      <c r="AY422" s="19" t="s">
        <v>180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9" t="s">
        <v>80</v>
      </c>
      <c r="BK422" s="227">
        <f>ROUND(I422*H422,2)</f>
        <v>0</v>
      </c>
      <c r="BL422" s="19" t="s">
        <v>187</v>
      </c>
      <c r="BM422" s="226" t="s">
        <v>9497</v>
      </c>
    </row>
    <row r="423" s="2" customFormat="1">
      <c r="A423" s="40"/>
      <c r="B423" s="41"/>
      <c r="C423" s="42"/>
      <c r="D423" s="228" t="s">
        <v>189</v>
      </c>
      <c r="E423" s="42"/>
      <c r="F423" s="229" t="s">
        <v>416</v>
      </c>
      <c r="G423" s="42"/>
      <c r="H423" s="42"/>
      <c r="I423" s="230"/>
      <c r="J423" s="42"/>
      <c r="K423" s="42"/>
      <c r="L423" s="46"/>
      <c r="M423" s="231"/>
      <c r="N423" s="232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189</v>
      </c>
      <c r="AU423" s="19" t="s">
        <v>82</v>
      </c>
    </row>
    <row r="424" s="2" customFormat="1">
      <c r="A424" s="40"/>
      <c r="B424" s="41"/>
      <c r="C424" s="42"/>
      <c r="D424" s="233" t="s">
        <v>191</v>
      </c>
      <c r="E424" s="42"/>
      <c r="F424" s="234" t="s">
        <v>417</v>
      </c>
      <c r="G424" s="42"/>
      <c r="H424" s="42"/>
      <c r="I424" s="230"/>
      <c r="J424" s="42"/>
      <c r="K424" s="42"/>
      <c r="L424" s="46"/>
      <c r="M424" s="231"/>
      <c r="N424" s="232"/>
      <c r="O424" s="86"/>
      <c r="P424" s="86"/>
      <c r="Q424" s="86"/>
      <c r="R424" s="86"/>
      <c r="S424" s="86"/>
      <c r="T424" s="87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T424" s="19" t="s">
        <v>191</v>
      </c>
      <c r="AU424" s="19" t="s">
        <v>82</v>
      </c>
    </row>
    <row r="425" s="2" customFormat="1" ht="16.5" customHeight="1">
      <c r="A425" s="40"/>
      <c r="B425" s="41"/>
      <c r="C425" s="215" t="s">
        <v>1169</v>
      </c>
      <c r="D425" s="215" t="s">
        <v>182</v>
      </c>
      <c r="E425" s="216" t="s">
        <v>9498</v>
      </c>
      <c r="F425" s="217" t="s">
        <v>9499</v>
      </c>
      <c r="G425" s="218" t="s">
        <v>185</v>
      </c>
      <c r="H425" s="219">
        <v>8</v>
      </c>
      <c r="I425" s="220"/>
      <c r="J425" s="221">
        <f>ROUND(I425*H425,2)</f>
        <v>0</v>
      </c>
      <c r="K425" s="217" t="s">
        <v>186</v>
      </c>
      <c r="L425" s="46"/>
      <c r="M425" s="222" t="s">
        <v>19</v>
      </c>
      <c r="N425" s="223" t="s">
        <v>43</v>
      </c>
      <c r="O425" s="86"/>
      <c r="P425" s="224">
        <f>O425*H425</f>
        <v>0</v>
      </c>
      <c r="Q425" s="224">
        <v>0</v>
      </c>
      <c r="R425" s="224">
        <f>Q425*H425</f>
        <v>0</v>
      </c>
      <c r="S425" s="224">
        <v>0</v>
      </c>
      <c r="T425" s="225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6" t="s">
        <v>187</v>
      </c>
      <c r="AT425" s="226" t="s">
        <v>182</v>
      </c>
      <c r="AU425" s="226" t="s">
        <v>82</v>
      </c>
      <c r="AY425" s="19" t="s">
        <v>180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9" t="s">
        <v>80</v>
      </c>
      <c r="BK425" s="227">
        <f>ROUND(I425*H425,2)</f>
        <v>0</v>
      </c>
      <c r="BL425" s="19" t="s">
        <v>187</v>
      </c>
      <c r="BM425" s="226" t="s">
        <v>9500</v>
      </c>
    </row>
    <row r="426" s="2" customFormat="1">
      <c r="A426" s="40"/>
      <c r="B426" s="41"/>
      <c r="C426" s="42"/>
      <c r="D426" s="228" t="s">
        <v>189</v>
      </c>
      <c r="E426" s="42"/>
      <c r="F426" s="229" t="s">
        <v>9501</v>
      </c>
      <c r="G426" s="42"/>
      <c r="H426" s="42"/>
      <c r="I426" s="230"/>
      <c r="J426" s="42"/>
      <c r="K426" s="42"/>
      <c r="L426" s="46"/>
      <c r="M426" s="231"/>
      <c r="N426" s="232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189</v>
      </c>
      <c r="AU426" s="19" t="s">
        <v>82</v>
      </c>
    </row>
    <row r="427" s="2" customFormat="1">
      <c r="A427" s="40"/>
      <c r="B427" s="41"/>
      <c r="C427" s="42"/>
      <c r="D427" s="233" t="s">
        <v>191</v>
      </c>
      <c r="E427" s="42"/>
      <c r="F427" s="234" t="s">
        <v>9502</v>
      </c>
      <c r="G427" s="42"/>
      <c r="H427" s="42"/>
      <c r="I427" s="230"/>
      <c r="J427" s="42"/>
      <c r="K427" s="42"/>
      <c r="L427" s="46"/>
      <c r="M427" s="231"/>
      <c r="N427" s="232"/>
      <c r="O427" s="86"/>
      <c r="P427" s="86"/>
      <c r="Q427" s="86"/>
      <c r="R427" s="86"/>
      <c r="S427" s="86"/>
      <c r="T427" s="87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T427" s="19" t="s">
        <v>191</v>
      </c>
      <c r="AU427" s="19" t="s">
        <v>82</v>
      </c>
    </row>
    <row r="428" s="14" customFormat="1">
      <c r="A428" s="14"/>
      <c r="B428" s="246"/>
      <c r="C428" s="247"/>
      <c r="D428" s="228" t="s">
        <v>193</v>
      </c>
      <c r="E428" s="248" t="s">
        <v>19</v>
      </c>
      <c r="F428" s="249" t="s">
        <v>9180</v>
      </c>
      <c r="G428" s="247"/>
      <c r="H428" s="248" t="s">
        <v>19</v>
      </c>
      <c r="I428" s="250"/>
      <c r="J428" s="247"/>
      <c r="K428" s="247"/>
      <c r="L428" s="251"/>
      <c r="M428" s="252"/>
      <c r="N428" s="253"/>
      <c r="O428" s="253"/>
      <c r="P428" s="253"/>
      <c r="Q428" s="253"/>
      <c r="R428" s="253"/>
      <c r="S428" s="253"/>
      <c r="T428" s="25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5" t="s">
        <v>193</v>
      </c>
      <c r="AU428" s="255" t="s">
        <v>82</v>
      </c>
      <c r="AV428" s="14" t="s">
        <v>80</v>
      </c>
      <c r="AW428" s="14" t="s">
        <v>33</v>
      </c>
      <c r="AX428" s="14" t="s">
        <v>72</v>
      </c>
      <c r="AY428" s="255" t="s">
        <v>180</v>
      </c>
    </row>
    <row r="429" s="14" customFormat="1">
      <c r="A429" s="14"/>
      <c r="B429" s="246"/>
      <c r="C429" s="247"/>
      <c r="D429" s="228" t="s">
        <v>193</v>
      </c>
      <c r="E429" s="248" t="s">
        <v>19</v>
      </c>
      <c r="F429" s="249" t="s">
        <v>9181</v>
      </c>
      <c r="G429" s="247"/>
      <c r="H429" s="248" t="s">
        <v>19</v>
      </c>
      <c r="I429" s="250"/>
      <c r="J429" s="247"/>
      <c r="K429" s="247"/>
      <c r="L429" s="251"/>
      <c r="M429" s="252"/>
      <c r="N429" s="253"/>
      <c r="O429" s="253"/>
      <c r="P429" s="253"/>
      <c r="Q429" s="253"/>
      <c r="R429" s="253"/>
      <c r="S429" s="253"/>
      <c r="T429" s="25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5" t="s">
        <v>193</v>
      </c>
      <c r="AU429" s="255" t="s">
        <v>82</v>
      </c>
      <c r="AV429" s="14" t="s">
        <v>80</v>
      </c>
      <c r="AW429" s="14" t="s">
        <v>33</v>
      </c>
      <c r="AX429" s="14" t="s">
        <v>72</v>
      </c>
      <c r="AY429" s="255" t="s">
        <v>180</v>
      </c>
    </row>
    <row r="430" s="13" customFormat="1">
      <c r="A430" s="13"/>
      <c r="B430" s="235"/>
      <c r="C430" s="236"/>
      <c r="D430" s="228" t="s">
        <v>193</v>
      </c>
      <c r="E430" s="237" t="s">
        <v>19</v>
      </c>
      <c r="F430" s="238" t="s">
        <v>9182</v>
      </c>
      <c r="G430" s="236"/>
      <c r="H430" s="239">
        <v>8</v>
      </c>
      <c r="I430" s="240"/>
      <c r="J430" s="236"/>
      <c r="K430" s="236"/>
      <c r="L430" s="241"/>
      <c r="M430" s="242"/>
      <c r="N430" s="243"/>
      <c r="O430" s="243"/>
      <c r="P430" s="243"/>
      <c r="Q430" s="243"/>
      <c r="R430" s="243"/>
      <c r="S430" s="243"/>
      <c r="T430" s="244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5" t="s">
        <v>193</v>
      </c>
      <c r="AU430" s="245" t="s">
        <v>82</v>
      </c>
      <c r="AV430" s="13" t="s">
        <v>82</v>
      </c>
      <c r="AW430" s="13" t="s">
        <v>33</v>
      </c>
      <c r="AX430" s="13" t="s">
        <v>80</v>
      </c>
      <c r="AY430" s="245" t="s">
        <v>180</v>
      </c>
    </row>
    <row r="431" s="2" customFormat="1" ht="16.5" customHeight="1">
      <c r="A431" s="40"/>
      <c r="B431" s="41"/>
      <c r="C431" s="215" t="s">
        <v>1176</v>
      </c>
      <c r="D431" s="215" t="s">
        <v>182</v>
      </c>
      <c r="E431" s="216" t="s">
        <v>9503</v>
      </c>
      <c r="F431" s="217" t="s">
        <v>9504</v>
      </c>
      <c r="G431" s="218" t="s">
        <v>185</v>
      </c>
      <c r="H431" s="219">
        <v>48</v>
      </c>
      <c r="I431" s="220"/>
      <c r="J431" s="221">
        <f>ROUND(I431*H431,2)</f>
        <v>0</v>
      </c>
      <c r="K431" s="217" t="s">
        <v>186</v>
      </c>
      <c r="L431" s="46"/>
      <c r="M431" s="222" t="s">
        <v>19</v>
      </c>
      <c r="N431" s="223" t="s">
        <v>43</v>
      </c>
      <c r="O431" s="86"/>
      <c r="P431" s="224">
        <f>O431*H431</f>
        <v>0</v>
      </c>
      <c r="Q431" s="224">
        <v>0</v>
      </c>
      <c r="R431" s="224">
        <f>Q431*H431</f>
        <v>0</v>
      </c>
      <c r="S431" s="224">
        <v>0</v>
      </c>
      <c r="T431" s="225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6" t="s">
        <v>187</v>
      </c>
      <c r="AT431" s="226" t="s">
        <v>182</v>
      </c>
      <c r="AU431" s="226" t="s">
        <v>82</v>
      </c>
      <c r="AY431" s="19" t="s">
        <v>180</v>
      </c>
      <c r="BE431" s="227">
        <f>IF(N431="základní",J431,0)</f>
        <v>0</v>
      </c>
      <c r="BF431" s="227">
        <f>IF(N431="snížená",J431,0)</f>
        <v>0</v>
      </c>
      <c r="BG431" s="227">
        <f>IF(N431="zákl. přenesená",J431,0)</f>
        <v>0</v>
      </c>
      <c r="BH431" s="227">
        <f>IF(N431="sníž. přenesená",J431,0)</f>
        <v>0</v>
      </c>
      <c r="BI431" s="227">
        <f>IF(N431="nulová",J431,0)</f>
        <v>0</v>
      </c>
      <c r="BJ431" s="19" t="s">
        <v>80</v>
      </c>
      <c r="BK431" s="227">
        <f>ROUND(I431*H431,2)</f>
        <v>0</v>
      </c>
      <c r="BL431" s="19" t="s">
        <v>187</v>
      </c>
      <c r="BM431" s="226" t="s">
        <v>9505</v>
      </c>
    </row>
    <row r="432" s="2" customFormat="1">
      <c r="A432" s="40"/>
      <c r="B432" s="41"/>
      <c r="C432" s="42"/>
      <c r="D432" s="228" t="s">
        <v>189</v>
      </c>
      <c r="E432" s="42"/>
      <c r="F432" s="229" t="s">
        <v>9506</v>
      </c>
      <c r="G432" s="42"/>
      <c r="H432" s="42"/>
      <c r="I432" s="230"/>
      <c r="J432" s="42"/>
      <c r="K432" s="42"/>
      <c r="L432" s="46"/>
      <c r="M432" s="231"/>
      <c r="N432" s="232"/>
      <c r="O432" s="86"/>
      <c r="P432" s="86"/>
      <c r="Q432" s="86"/>
      <c r="R432" s="86"/>
      <c r="S432" s="86"/>
      <c r="T432" s="87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T432" s="19" t="s">
        <v>189</v>
      </c>
      <c r="AU432" s="19" t="s">
        <v>82</v>
      </c>
    </row>
    <row r="433" s="2" customFormat="1">
      <c r="A433" s="40"/>
      <c r="B433" s="41"/>
      <c r="C433" s="42"/>
      <c r="D433" s="233" t="s">
        <v>191</v>
      </c>
      <c r="E433" s="42"/>
      <c r="F433" s="234" t="s">
        <v>9507</v>
      </c>
      <c r="G433" s="42"/>
      <c r="H433" s="42"/>
      <c r="I433" s="230"/>
      <c r="J433" s="42"/>
      <c r="K433" s="42"/>
      <c r="L433" s="46"/>
      <c r="M433" s="231"/>
      <c r="N433" s="232"/>
      <c r="O433" s="86"/>
      <c r="P433" s="86"/>
      <c r="Q433" s="86"/>
      <c r="R433" s="86"/>
      <c r="S433" s="86"/>
      <c r="T433" s="87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T433" s="19" t="s">
        <v>191</v>
      </c>
      <c r="AU433" s="19" t="s">
        <v>82</v>
      </c>
    </row>
    <row r="434" s="2" customFormat="1" ht="16.5" customHeight="1">
      <c r="A434" s="40"/>
      <c r="B434" s="41"/>
      <c r="C434" s="215" t="s">
        <v>1184</v>
      </c>
      <c r="D434" s="215" t="s">
        <v>182</v>
      </c>
      <c r="E434" s="216" t="s">
        <v>477</v>
      </c>
      <c r="F434" s="217" t="s">
        <v>478</v>
      </c>
      <c r="G434" s="218" t="s">
        <v>250</v>
      </c>
      <c r="H434" s="219">
        <v>2</v>
      </c>
      <c r="I434" s="220"/>
      <c r="J434" s="221">
        <f>ROUND(I434*H434,2)</f>
        <v>0</v>
      </c>
      <c r="K434" s="217" t="s">
        <v>186</v>
      </c>
      <c r="L434" s="46"/>
      <c r="M434" s="222" t="s">
        <v>19</v>
      </c>
      <c r="N434" s="223" t="s">
        <v>43</v>
      </c>
      <c r="O434" s="86"/>
      <c r="P434" s="224">
        <f>O434*H434</f>
        <v>0</v>
      </c>
      <c r="Q434" s="224">
        <v>0</v>
      </c>
      <c r="R434" s="224">
        <f>Q434*H434</f>
        <v>0</v>
      </c>
      <c r="S434" s="224">
        <v>2.2000000000000002</v>
      </c>
      <c r="T434" s="225">
        <f>S434*H434</f>
        <v>4.4000000000000004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6" t="s">
        <v>187</v>
      </c>
      <c r="AT434" s="226" t="s">
        <v>182</v>
      </c>
      <c r="AU434" s="226" t="s">
        <v>82</v>
      </c>
      <c r="AY434" s="19" t="s">
        <v>180</v>
      </c>
      <c r="BE434" s="227">
        <f>IF(N434="základní",J434,0)</f>
        <v>0</v>
      </c>
      <c r="BF434" s="227">
        <f>IF(N434="snížená",J434,0)</f>
        <v>0</v>
      </c>
      <c r="BG434" s="227">
        <f>IF(N434="zákl. přenesená",J434,0)</f>
        <v>0</v>
      </c>
      <c r="BH434" s="227">
        <f>IF(N434="sníž. přenesená",J434,0)</f>
        <v>0</v>
      </c>
      <c r="BI434" s="227">
        <f>IF(N434="nulová",J434,0)</f>
        <v>0</v>
      </c>
      <c r="BJ434" s="19" t="s">
        <v>80</v>
      </c>
      <c r="BK434" s="227">
        <f>ROUND(I434*H434,2)</f>
        <v>0</v>
      </c>
      <c r="BL434" s="19" t="s">
        <v>187</v>
      </c>
      <c r="BM434" s="226" t="s">
        <v>9508</v>
      </c>
    </row>
    <row r="435" s="2" customFormat="1">
      <c r="A435" s="40"/>
      <c r="B435" s="41"/>
      <c r="C435" s="42"/>
      <c r="D435" s="228" t="s">
        <v>189</v>
      </c>
      <c r="E435" s="42"/>
      <c r="F435" s="229" t="s">
        <v>480</v>
      </c>
      <c r="G435" s="42"/>
      <c r="H435" s="42"/>
      <c r="I435" s="230"/>
      <c r="J435" s="42"/>
      <c r="K435" s="42"/>
      <c r="L435" s="46"/>
      <c r="M435" s="231"/>
      <c r="N435" s="232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189</v>
      </c>
      <c r="AU435" s="19" t="s">
        <v>82</v>
      </c>
    </row>
    <row r="436" s="2" customFormat="1">
      <c r="A436" s="40"/>
      <c r="B436" s="41"/>
      <c r="C436" s="42"/>
      <c r="D436" s="233" t="s">
        <v>191</v>
      </c>
      <c r="E436" s="42"/>
      <c r="F436" s="234" t="s">
        <v>481</v>
      </c>
      <c r="G436" s="42"/>
      <c r="H436" s="42"/>
      <c r="I436" s="230"/>
      <c r="J436" s="42"/>
      <c r="K436" s="42"/>
      <c r="L436" s="46"/>
      <c r="M436" s="231"/>
      <c r="N436" s="232"/>
      <c r="O436" s="86"/>
      <c r="P436" s="86"/>
      <c r="Q436" s="86"/>
      <c r="R436" s="86"/>
      <c r="S436" s="86"/>
      <c r="T436" s="87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T436" s="19" t="s">
        <v>191</v>
      </c>
      <c r="AU436" s="19" t="s">
        <v>82</v>
      </c>
    </row>
    <row r="437" s="14" customFormat="1">
      <c r="A437" s="14"/>
      <c r="B437" s="246"/>
      <c r="C437" s="247"/>
      <c r="D437" s="228" t="s">
        <v>193</v>
      </c>
      <c r="E437" s="248" t="s">
        <v>19</v>
      </c>
      <c r="F437" s="249" t="s">
        <v>9509</v>
      </c>
      <c r="G437" s="247"/>
      <c r="H437" s="248" t="s">
        <v>19</v>
      </c>
      <c r="I437" s="250"/>
      <c r="J437" s="247"/>
      <c r="K437" s="247"/>
      <c r="L437" s="251"/>
      <c r="M437" s="252"/>
      <c r="N437" s="253"/>
      <c r="O437" s="253"/>
      <c r="P437" s="253"/>
      <c r="Q437" s="253"/>
      <c r="R437" s="253"/>
      <c r="S437" s="253"/>
      <c r="T437" s="25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5" t="s">
        <v>193</v>
      </c>
      <c r="AU437" s="255" t="s">
        <v>82</v>
      </c>
      <c r="AV437" s="14" t="s">
        <v>80</v>
      </c>
      <c r="AW437" s="14" t="s">
        <v>33</v>
      </c>
      <c r="AX437" s="14" t="s">
        <v>72</v>
      </c>
      <c r="AY437" s="255" t="s">
        <v>180</v>
      </c>
    </row>
    <row r="438" s="13" customFormat="1">
      <c r="A438" s="13"/>
      <c r="B438" s="235"/>
      <c r="C438" s="236"/>
      <c r="D438" s="228" t="s">
        <v>193</v>
      </c>
      <c r="E438" s="237" t="s">
        <v>19</v>
      </c>
      <c r="F438" s="238" t="s">
        <v>82</v>
      </c>
      <c r="G438" s="236"/>
      <c r="H438" s="239">
        <v>2</v>
      </c>
      <c r="I438" s="240"/>
      <c r="J438" s="236"/>
      <c r="K438" s="236"/>
      <c r="L438" s="241"/>
      <c r="M438" s="242"/>
      <c r="N438" s="243"/>
      <c r="O438" s="243"/>
      <c r="P438" s="243"/>
      <c r="Q438" s="243"/>
      <c r="R438" s="243"/>
      <c r="S438" s="243"/>
      <c r="T438" s="24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5" t="s">
        <v>193</v>
      </c>
      <c r="AU438" s="245" t="s">
        <v>82</v>
      </c>
      <c r="AV438" s="13" t="s">
        <v>82</v>
      </c>
      <c r="AW438" s="13" t="s">
        <v>33</v>
      </c>
      <c r="AX438" s="13" t="s">
        <v>80</v>
      </c>
      <c r="AY438" s="245" t="s">
        <v>180</v>
      </c>
    </row>
    <row r="439" s="12" customFormat="1" ht="22.8" customHeight="1">
      <c r="A439" s="12"/>
      <c r="B439" s="199"/>
      <c r="C439" s="200"/>
      <c r="D439" s="201" t="s">
        <v>71</v>
      </c>
      <c r="E439" s="213" t="s">
        <v>498</v>
      </c>
      <c r="F439" s="213" t="s">
        <v>499</v>
      </c>
      <c r="G439" s="200"/>
      <c r="H439" s="200"/>
      <c r="I439" s="203"/>
      <c r="J439" s="214">
        <f>BK439</f>
        <v>0</v>
      </c>
      <c r="K439" s="200"/>
      <c r="L439" s="205"/>
      <c r="M439" s="206"/>
      <c r="N439" s="207"/>
      <c r="O439" s="207"/>
      <c r="P439" s="208">
        <f>SUM(P440:P493)</f>
        <v>0</v>
      </c>
      <c r="Q439" s="207"/>
      <c r="R439" s="208">
        <f>SUM(R440:R493)</f>
        <v>0</v>
      </c>
      <c r="S439" s="207"/>
      <c r="T439" s="209">
        <f>SUM(T440:T493)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10" t="s">
        <v>80</v>
      </c>
      <c r="AT439" s="211" t="s">
        <v>71</v>
      </c>
      <c r="AU439" s="211" t="s">
        <v>80</v>
      </c>
      <c r="AY439" s="210" t="s">
        <v>180</v>
      </c>
      <c r="BK439" s="212">
        <f>SUM(BK440:BK493)</f>
        <v>0</v>
      </c>
    </row>
    <row r="440" s="2" customFormat="1" ht="16.5" customHeight="1">
      <c r="A440" s="40"/>
      <c r="B440" s="41"/>
      <c r="C440" s="215" t="s">
        <v>1193</v>
      </c>
      <c r="D440" s="215" t="s">
        <v>182</v>
      </c>
      <c r="E440" s="216" t="s">
        <v>501</v>
      </c>
      <c r="F440" s="217" t="s">
        <v>502</v>
      </c>
      <c r="G440" s="218" t="s">
        <v>367</v>
      </c>
      <c r="H440" s="219">
        <v>122.367</v>
      </c>
      <c r="I440" s="220"/>
      <c r="J440" s="221">
        <f>ROUND(I440*H440,2)</f>
        <v>0</v>
      </c>
      <c r="K440" s="217" t="s">
        <v>186</v>
      </c>
      <c r="L440" s="46"/>
      <c r="M440" s="222" t="s">
        <v>19</v>
      </c>
      <c r="N440" s="223" t="s">
        <v>43</v>
      </c>
      <c r="O440" s="86"/>
      <c r="P440" s="224">
        <f>O440*H440</f>
        <v>0</v>
      </c>
      <c r="Q440" s="224">
        <v>0</v>
      </c>
      <c r="R440" s="224">
        <f>Q440*H440</f>
        <v>0</v>
      </c>
      <c r="S440" s="224">
        <v>0</v>
      </c>
      <c r="T440" s="225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6" t="s">
        <v>187</v>
      </c>
      <c r="AT440" s="226" t="s">
        <v>182</v>
      </c>
      <c r="AU440" s="226" t="s">
        <v>82</v>
      </c>
      <c r="AY440" s="19" t="s">
        <v>180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9" t="s">
        <v>80</v>
      </c>
      <c r="BK440" s="227">
        <f>ROUND(I440*H440,2)</f>
        <v>0</v>
      </c>
      <c r="BL440" s="19" t="s">
        <v>187</v>
      </c>
      <c r="BM440" s="226" t="s">
        <v>9510</v>
      </c>
    </row>
    <row r="441" s="2" customFormat="1">
      <c r="A441" s="40"/>
      <c r="B441" s="41"/>
      <c r="C441" s="42"/>
      <c r="D441" s="228" t="s">
        <v>189</v>
      </c>
      <c r="E441" s="42"/>
      <c r="F441" s="229" t="s">
        <v>504</v>
      </c>
      <c r="G441" s="42"/>
      <c r="H441" s="42"/>
      <c r="I441" s="230"/>
      <c r="J441" s="42"/>
      <c r="K441" s="42"/>
      <c r="L441" s="46"/>
      <c r="M441" s="231"/>
      <c r="N441" s="232"/>
      <c r="O441" s="86"/>
      <c r="P441" s="86"/>
      <c r="Q441" s="86"/>
      <c r="R441" s="86"/>
      <c r="S441" s="86"/>
      <c r="T441" s="87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T441" s="19" t="s">
        <v>189</v>
      </c>
      <c r="AU441" s="19" t="s">
        <v>82</v>
      </c>
    </row>
    <row r="442" s="2" customFormat="1">
      <c r="A442" s="40"/>
      <c r="B442" s="41"/>
      <c r="C442" s="42"/>
      <c r="D442" s="233" t="s">
        <v>191</v>
      </c>
      <c r="E442" s="42"/>
      <c r="F442" s="234" t="s">
        <v>505</v>
      </c>
      <c r="G442" s="42"/>
      <c r="H442" s="42"/>
      <c r="I442" s="230"/>
      <c r="J442" s="42"/>
      <c r="K442" s="42"/>
      <c r="L442" s="46"/>
      <c r="M442" s="231"/>
      <c r="N442" s="232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191</v>
      </c>
      <c r="AU442" s="19" t="s">
        <v>82</v>
      </c>
    </row>
    <row r="443" s="14" customFormat="1">
      <c r="A443" s="14"/>
      <c r="B443" s="246"/>
      <c r="C443" s="247"/>
      <c r="D443" s="228" t="s">
        <v>193</v>
      </c>
      <c r="E443" s="248" t="s">
        <v>19</v>
      </c>
      <c r="F443" s="249" t="s">
        <v>506</v>
      </c>
      <c r="G443" s="247"/>
      <c r="H443" s="248" t="s">
        <v>19</v>
      </c>
      <c r="I443" s="250"/>
      <c r="J443" s="247"/>
      <c r="K443" s="247"/>
      <c r="L443" s="251"/>
      <c r="M443" s="252"/>
      <c r="N443" s="253"/>
      <c r="O443" s="253"/>
      <c r="P443" s="253"/>
      <c r="Q443" s="253"/>
      <c r="R443" s="253"/>
      <c r="S443" s="253"/>
      <c r="T443" s="25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5" t="s">
        <v>193</v>
      </c>
      <c r="AU443" s="255" t="s">
        <v>82</v>
      </c>
      <c r="AV443" s="14" t="s">
        <v>80</v>
      </c>
      <c r="AW443" s="14" t="s">
        <v>33</v>
      </c>
      <c r="AX443" s="14" t="s">
        <v>72</v>
      </c>
      <c r="AY443" s="255" t="s">
        <v>180</v>
      </c>
    </row>
    <row r="444" s="13" customFormat="1">
      <c r="A444" s="13"/>
      <c r="B444" s="235"/>
      <c r="C444" s="236"/>
      <c r="D444" s="228" t="s">
        <v>193</v>
      </c>
      <c r="E444" s="237" t="s">
        <v>19</v>
      </c>
      <c r="F444" s="238" t="s">
        <v>9511</v>
      </c>
      <c r="G444" s="236"/>
      <c r="H444" s="239">
        <v>122.367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193</v>
      </c>
      <c r="AU444" s="245" t="s">
        <v>82</v>
      </c>
      <c r="AV444" s="13" t="s">
        <v>82</v>
      </c>
      <c r="AW444" s="13" t="s">
        <v>33</v>
      </c>
      <c r="AX444" s="13" t="s">
        <v>80</v>
      </c>
      <c r="AY444" s="245" t="s">
        <v>180</v>
      </c>
    </row>
    <row r="445" s="2" customFormat="1" ht="16.5" customHeight="1">
      <c r="A445" s="40"/>
      <c r="B445" s="41"/>
      <c r="C445" s="215" t="s">
        <v>1200</v>
      </c>
      <c r="D445" s="215" t="s">
        <v>182</v>
      </c>
      <c r="E445" s="216" t="s">
        <v>509</v>
      </c>
      <c r="F445" s="217" t="s">
        <v>510</v>
      </c>
      <c r="G445" s="218" t="s">
        <v>367</v>
      </c>
      <c r="H445" s="219">
        <v>122.367</v>
      </c>
      <c r="I445" s="220"/>
      <c r="J445" s="221">
        <f>ROUND(I445*H445,2)</f>
        <v>0</v>
      </c>
      <c r="K445" s="217" t="s">
        <v>186</v>
      </c>
      <c r="L445" s="46"/>
      <c r="M445" s="222" t="s">
        <v>19</v>
      </c>
      <c r="N445" s="223" t="s">
        <v>43</v>
      </c>
      <c r="O445" s="86"/>
      <c r="P445" s="224">
        <f>O445*H445</f>
        <v>0</v>
      </c>
      <c r="Q445" s="224">
        <v>0</v>
      </c>
      <c r="R445" s="224">
        <f>Q445*H445</f>
        <v>0</v>
      </c>
      <c r="S445" s="224">
        <v>0</v>
      </c>
      <c r="T445" s="225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6" t="s">
        <v>187</v>
      </c>
      <c r="AT445" s="226" t="s">
        <v>182</v>
      </c>
      <c r="AU445" s="226" t="s">
        <v>82</v>
      </c>
      <c r="AY445" s="19" t="s">
        <v>180</v>
      </c>
      <c r="BE445" s="227">
        <f>IF(N445="základní",J445,0)</f>
        <v>0</v>
      </c>
      <c r="BF445" s="227">
        <f>IF(N445="snížená",J445,0)</f>
        <v>0</v>
      </c>
      <c r="BG445" s="227">
        <f>IF(N445="zákl. přenesená",J445,0)</f>
        <v>0</v>
      </c>
      <c r="BH445" s="227">
        <f>IF(N445="sníž. přenesená",J445,0)</f>
        <v>0</v>
      </c>
      <c r="BI445" s="227">
        <f>IF(N445="nulová",J445,0)</f>
        <v>0</v>
      </c>
      <c r="BJ445" s="19" t="s">
        <v>80</v>
      </c>
      <c r="BK445" s="227">
        <f>ROUND(I445*H445,2)</f>
        <v>0</v>
      </c>
      <c r="BL445" s="19" t="s">
        <v>187</v>
      </c>
      <c r="BM445" s="226" t="s">
        <v>9512</v>
      </c>
    </row>
    <row r="446" s="2" customFormat="1">
      <c r="A446" s="40"/>
      <c r="B446" s="41"/>
      <c r="C446" s="42"/>
      <c r="D446" s="228" t="s">
        <v>189</v>
      </c>
      <c r="E446" s="42"/>
      <c r="F446" s="229" t="s">
        <v>512</v>
      </c>
      <c r="G446" s="42"/>
      <c r="H446" s="42"/>
      <c r="I446" s="230"/>
      <c r="J446" s="42"/>
      <c r="K446" s="42"/>
      <c r="L446" s="46"/>
      <c r="M446" s="231"/>
      <c r="N446" s="232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189</v>
      </c>
      <c r="AU446" s="19" t="s">
        <v>82</v>
      </c>
    </row>
    <row r="447" s="2" customFormat="1">
      <c r="A447" s="40"/>
      <c r="B447" s="41"/>
      <c r="C447" s="42"/>
      <c r="D447" s="233" t="s">
        <v>191</v>
      </c>
      <c r="E447" s="42"/>
      <c r="F447" s="234" t="s">
        <v>513</v>
      </c>
      <c r="G447" s="42"/>
      <c r="H447" s="42"/>
      <c r="I447" s="230"/>
      <c r="J447" s="42"/>
      <c r="K447" s="42"/>
      <c r="L447" s="46"/>
      <c r="M447" s="231"/>
      <c r="N447" s="232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191</v>
      </c>
      <c r="AU447" s="19" t="s">
        <v>82</v>
      </c>
    </row>
    <row r="448" s="14" customFormat="1">
      <c r="A448" s="14"/>
      <c r="B448" s="246"/>
      <c r="C448" s="247"/>
      <c r="D448" s="228" t="s">
        <v>193</v>
      </c>
      <c r="E448" s="248" t="s">
        <v>19</v>
      </c>
      <c r="F448" s="249" t="s">
        <v>506</v>
      </c>
      <c r="G448" s="247"/>
      <c r="H448" s="248" t="s">
        <v>19</v>
      </c>
      <c r="I448" s="250"/>
      <c r="J448" s="247"/>
      <c r="K448" s="247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193</v>
      </c>
      <c r="AU448" s="255" t="s">
        <v>82</v>
      </c>
      <c r="AV448" s="14" t="s">
        <v>80</v>
      </c>
      <c r="AW448" s="14" t="s">
        <v>33</v>
      </c>
      <c r="AX448" s="14" t="s">
        <v>72</v>
      </c>
      <c r="AY448" s="255" t="s">
        <v>180</v>
      </c>
    </row>
    <row r="449" s="13" customFormat="1">
      <c r="A449" s="13"/>
      <c r="B449" s="235"/>
      <c r="C449" s="236"/>
      <c r="D449" s="228" t="s">
        <v>193</v>
      </c>
      <c r="E449" s="237" t="s">
        <v>19</v>
      </c>
      <c r="F449" s="238" t="s">
        <v>9511</v>
      </c>
      <c r="G449" s="236"/>
      <c r="H449" s="239">
        <v>122.367</v>
      </c>
      <c r="I449" s="240"/>
      <c r="J449" s="236"/>
      <c r="K449" s="236"/>
      <c r="L449" s="241"/>
      <c r="M449" s="242"/>
      <c r="N449" s="243"/>
      <c r="O449" s="243"/>
      <c r="P449" s="243"/>
      <c r="Q449" s="243"/>
      <c r="R449" s="243"/>
      <c r="S449" s="243"/>
      <c r="T449" s="24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5" t="s">
        <v>193</v>
      </c>
      <c r="AU449" s="245" t="s">
        <v>82</v>
      </c>
      <c r="AV449" s="13" t="s">
        <v>82</v>
      </c>
      <c r="AW449" s="13" t="s">
        <v>33</v>
      </c>
      <c r="AX449" s="13" t="s">
        <v>80</v>
      </c>
      <c r="AY449" s="245" t="s">
        <v>180</v>
      </c>
    </row>
    <row r="450" s="2" customFormat="1" ht="16.5" customHeight="1">
      <c r="A450" s="40"/>
      <c r="B450" s="41"/>
      <c r="C450" s="215" t="s">
        <v>1212</v>
      </c>
      <c r="D450" s="215" t="s">
        <v>182</v>
      </c>
      <c r="E450" s="216" t="s">
        <v>9513</v>
      </c>
      <c r="F450" s="217" t="s">
        <v>9514</v>
      </c>
      <c r="G450" s="218" t="s">
        <v>367</v>
      </c>
      <c r="H450" s="219">
        <v>99.667000000000002</v>
      </c>
      <c r="I450" s="220"/>
      <c r="J450" s="221">
        <f>ROUND(I450*H450,2)</f>
        <v>0</v>
      </c>
      <c r="K450" s="217" t="s">
        <v>186</v>
      </c>
      <c r="L450" s="46"/>
      <c r="M450" s="222" t="s">
        <v>19</v>
      </c>
      <c r="N450" s="223" t="s">
        <v>43</v>
      </c>
      <c r="O450" s="86"/>
      <c r="P450" s="224">
        <f>O450*H450</f>
        <v>0</v>
      </c>
      <c r="Q450" s="224">
        <v>0</v>
      </c>
      <c r="R450" s="224">
        <f>Q450*H450</f>
        <v>0</v>
      </c>
      <c r="S450" s="224">
        <v>0</v>
      </c>
      <c r="T450" s="225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6" t="s">
        <v>187</v>
      </c>
      <c r="AT450" s="226" t="s">
        <v>182</v>
      </c>
      <c r="AU450" s="226" t="s">
        <v>82</v>
      </c>
      <c r="AY450" s="19" t="s">
        <v>180</v>
      </c>
      <c r="BE450" s="227">
        <f>IF(N450="základní",J450,0)</f>
        <v>0</v>
      </c>
      <c r="BF450" s="227">
        <f>IF(N450="snížená",J450,0)</f>
        <v>0</v>
      </c>
      <c r="BG450" s="227">
        <f>IF(N450="zákl. přenesená",J450,0)</f>
        <v>0</v>
      </c>
      <c r="BH450" s="227">
        <f>IF(N450="sníž. přenesená",J450,0)</f>
        <v>0</v>
      </c>
      <c r="BI450" s="227">
        <f>IF(N450="nulová",J450,0)</f>
        <v>0</v>
      </c>
      <c r="BJ450" s="19" t="s">
        <v>80</v>
      </c>
      <c r="BK450" s="227">
        <f>ROUND(I450*H450,2)</f>
        <v>0</v>
      </c>
      <c r="BL450" s="19" t="s">
        <v>187</v>
      </c>
      <c r="BM450" s="226" t="s">
        <v>9515</v>
      </c>
    </row>
    <row r="451" s="2" customFormat="1">
      <c r="A451" s="40"/>
      <c r="B451" s="41"/>
      <c r="C451" s="42"/>
      <c r="D451" s="228" t="s">
        <v>189</v>
      </c>
      <c r="E451" s="42"/>
      <c r="F451" s="229" t="s">
        <v>9516</v>
      </c>
      <c r="G451" s="42"/>
      <c r="H451" s="42"/>
      <c r="I451" s="230"/>
      <c r="J451" s="42"/>
      <c r="K451" s="42"/>
      <c r="L451" s="46"/>
      <c r="M451" s="231"/>
      <c r="N451" s="232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189</v>
      </c>
      <c r="AU451" s="19" t="s">
        <v>82</v>
      </c>
    </row>
    <row r="452" s="2" customFormat="1">
      <c r="A452" s="40"/>
      <c r="B452" s="41"/>
      <c r="C452" s="42"/>
      <c r="D452" s="233" t="s">
        <v>191</v>
      </c>
      <c r="E452" s="42"/>
      <c r="F452" s="234" t="s">
        <v>9517</v>
      </c>
      <c r="G452" s="42"/>
      <c r="H452" s="42"/>
      <c r="I452" s="230"/>
      <c r="J452" s="42"/>
      <c r="K452" s="42"/>
      <c r="L452" s="46"/>
      <c r="M452" s="231"/>
      <c r="N452" s="232"/>
      <c r="O452" s="86"/>
      <c r="P452" s="86"/>
      <c r="Q452" s="86"/>
      <c r="R452" s="86"/>
      <c r="S452" s="86"/>
      <c r="T452" s="87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T452" s="19" t="s">
        <v>191</v>
      </c>
      <c r="AU452" s="19" t="s">
        <v>82</v>
      </c>
    </row>
    <row r="453" s="14" customFormat="1">
      <c r="A453" s="14"/>
      <c r="B453" s="246"/>
      <c r="C453" s="247"/>
      <c r="D453" s="228" t="s">
        <v>193</v>
      </c>
      <c r="E453" s="248" t="s">
        <v>19</v>
      </c>
      <c r="F453" s="249" t="s">
        <v>9518</v>
      </c>
      <c r="G453" s="247"/>
      <c r="H453" s="248" t="s">
        <v>19</v>
      </c>
      <c r="I453" s="250"/>
      <c r="J453" s="247"/>
      <c r="K453" s="247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193</v>
      </c>
      <c r="AU453" s="255" t="s">
        <v>82</v>
      </c>
      <c r="AV453" s="14" t="s">
        <v>80</v>
      </c>
      <c r="AW453" s="14" t="s">
        <v>33</v>
      </c>
      <c r="AX453" s="14" t="s">
        <v>72</v>
      </c>
      <c r="AY453" s="255" t="s">
        <v>180</v>
      </c>
    </row>
    <row r="454" s="13" customFormat="1">
      <c r="A454" s="13"/>
      <c r="B454" s="235"/>
      <c r="C454" s="236"/>
      <c r="D454" s="228" t="s">
        <v>193</v>
      </c>
      <c r="E454" s="237" t="s">
        <v>19</v>
      </c>
      <c r="F454" s="238" t="s">
        <v>9519</v>
      </c>
      <c r="G454" s="236"/>
      <c r="H454" s="239">
        <v>99.667000000000002</v>
      </c>
      <c r="I454" s="240"/>
      <c r="J454" s="236"/>
      <c r="K454" s="236"/>
      <c r="L454" s="241"/>
      <c r="M454" s="242"/>
      <c r="N454" s="243"/>
      <c r="O454" s="243"/>
      <c r="P454" s="243"/>
      <c r="Q454" s="243"/>
      <c r="R454" s="243"/>
      <c r="S454" s="243"/>
      <c r="T454" s="244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5" t="s">
        <v>193</v>
      </c>
      <c r="AU454" s="245" t="s">
        <v>82</v>
      </c>
      <c r="AV454" s="13" t="s">
        <v>82</v>
      </c>
      <c r="AW454" s="13" t="s">
        <v>33</v>
      </c>
      <c r="AX454" s="13" t="s">
        <v>80</v>
      </c>
      <c r="AY454" s="245" t="s">
        <v>180</v>
      </c>
    </row>
    <row r="455" s="2" customFormat="1" ht="16.5" customHeight="1">
      <c r="A455" s="40"/>
      <c r="B455" s="41"/>
      <c r="C455" s="215" t="s">
        <v>1233</v>
      </c>
      <c r="D455" s="215" t="s">
        <v>182</v>
      </c>
      <c r="E455" s="216" t="s">
        <v>9520</v>
      </c>
      <c r="F455" s="217" t="s">
        <v>9521</v>
      </c>
      <c r="G455" s="218" t="s">
        <v>367</v>
      </c>
      <c r="H455" s="219">
        <v>2890.3429999999998</v>
      </c>
      <c r="I455" s="220"/>
      <c r="J455" s="221">
        <f>ROUND(I455*H455,2)</f>
        <v>0</v>
      </c>
      <c r="K455" s="217" t="s">
        <v>186</v>
      </c>
      <c r="L455" s="46"/>
      <c r="M455" s="222" t="s">
        <v>19</v>
      </c>
      <c r="N455" s="223" t="s">
        <v>43</v>
      </c>
      <c r="O455" s="86"/>
      <c r="P455" s="224">
        <f>O455*H455</f>
        <v>0</v>
      </c>
      <c r="Q455" s="224">
        <v>0</v>
      </c>
      <c r="R455" s="224">
        <f>Q455*H455</f>
        <v>0</v>
      </c>
      <c r="S455" s="224">
        <v>0</v>
      </c>
      <c r="T455" s="225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6" t="s">
        <v>187</v>
      </c>
      <c r="AT455" s="226" t="s">
        <v>182</v>
      </c>
      <c r="AU455" s="226" t="s">
        <v>82</v>
      </c>
      <c r="AY455" s="19" t="s">
        <v>180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19" t="s">
        <v>80</v>
      </c>
      <c r="BK455" s="227">
        <f>ROUND(I455*H455,2)</f>
        <v>0</v>
      </c>
      <c r="BL455" s="19" t="s">
        <v>187</v>
      </c>
      <c r="BM455" s="226" t="s">
        <v>9522</v>
      </c>
    </row>
    <row r="456" s="2" customFormat="1">
      <c r="A456" s="40"/>
      <c r="B456" s="41"/>
      <c r="C456" s="42"/>
      <c r="D456" s="228" t="s">
        <v>189</v>
      </c>
      <c r="E456" s="42"/>
      <c r="F456" s="229" t="s">
        <v>9523</v>
      </c>
      <c r="G456" s="42"/>
      <c r="H456" s="42"/>
      <c r="I456" s="230"/>
      <c r="J456" s="42"/>
      <c r="K456" s="42"/>
      <c r="L456" s="46"/>
      <c r="M456" s="231"/>
      <c r="N456" s="232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189</v>
      </c>
      <c r="AU456" s="19" t="s">
        <v>82</v>
      </c>
    </row>
    <row r="457" s="2" customFormat="1">
      <c r="A457" s="40"/>
      <c r="B457" s="41"/>
      <c r="C457" s="42"/>
      <c r="D457" s="233" t="s">
        <v>191</v>
      </c>
      <c r="E457" s="42"/>
      <c r="F457" s="234" t="s">
        <v>9524</v>
      </c>
      <c r="G457" s="42"/>
      <c r="H457" s="42"/>
      <c r="I457" s="230"/>
      <c r="J457" s="42"/>
      <c r="K457" s="42"/>
      <c r="L457" s="46"/>
      <c r="M457" s="231"/>
      <c r="N457" s="232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191</v>
      </c>
      <c r="AU457" s="19" t="s">
        <v>82</v>
      </c>
    </row>
    <row r="458" s="14" customFormat="1">
      <c r="A458" s="14"/>
      <c r="B458" s="246"/>
      <c r="C458" s="247"/>
      <c r="D458" s="228" t="s">
        <v>193</v>
      </c>
      <c r="E458" s="248" t="s">
        <v>19</v>
      </c>
      <c r="F458" s="249" t="s">
        <v>9525</v>
      </c>
      <c r="G458" s="247"/>
      <c r="H458" s="248" t="s">
        <v>19</v>
      </c>
      <c r="I458" s="250"/>
      <c r="J458" s="247"/>
      <c r="K458" s="247"/>
      <c r="L458" s="251"/>
      <c r="M458" s="252"/>
      <c r="N458" s="253"/>
      <c r="O458" s="253"/>
      <c r="P458" s="253"/>
      <c r="Q458" s="253"/>
      <c r="R458" s="253"/>
      <c r="S458" s="253"/>
      <c r="T458" s="25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5" t="s">
        <v>193</v>
      </c>
      <c r="AU458" s="255" t="s">
        <v>82</v>
      </c>
      <c r="AV458" s="14" t="s">
        <v>80</v>
      </c>
      <c r="AW458" s="14" t="s">
        <v>33</v>
      </c>
      <c r="AX458" s="14" t="s">
        <v>72</v>
      </c>
      <c r="AY458" s="255" t="s">
        <v>180</v>
      </c>
    </row>
    <row r="459" s="13" customFormat="1">
      <c r="A459" s="13"/>
      <c r="B459" s="235"/>
      <c r="C459" s="236"/>
      <c r="D459" s="228" t="s">
        <v>193</v>
      </c>
      <c r="E459" s="237" t="s">
        <v>19</v>
      </c>
      <c r="F459" s="238" t="s">
        <v>9526</v>
      </c>
      <c r="G459" s="236"/>
      <c r="H459" s="239">
        <v>2890.3429999999998</v>
      </c>
      <c r="I459" s="240"/>
      <c r="J459" s="236"/>
      <c r="K459" s="236"/>
      <c r="L459" s="241"/>
      <c r="M459" s="242"/>
      <c r="N459" s="243"/>
      <c r="O459" s="243"/>
      <c r="P459" s="243"/>
      <c r="Q459" s="243"/>
      <c r="R459" s="243"/>
      <c r="S459" s="243"/>
      <c r="T459" s="24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5" t="s">
        <v>193</v>
      </c>
      <c r="AU459" s="245" t="s">
        <v>82</v>
      </c>
      <c r="AV459" s="13" t="s">
        <v>82</v>
      </c>
      <c r="AW459" s="13" t="s">
        <v>33</v>
      </c>
      <c r="AX459" s="13" t="s">
        <v>80</v>
      </c>
      <c r="AY459" s="245" t="s">
        <v>180</v>
      </c>
    </row>
    <row r="460" s="2" customFormat="1" ht="16.5" customHeight="1">
      <c r="A460" s="40"/>
      <c r="B460" s="41"/>
      <c r="C460" s="215" t="s">
        <v>1248</v>
      </c>
      <c r="D460" s="215" t="s">
        <v>182</v>
      </c>
      <c r="E460" s="216" t="s">
        <v>9527</v>
      </c>
      <c r="F460" s="217" t="s">
        <v>9528</v>
      </c>
      <c r="G460" s="218" t="s">
        <v>367</v>
      </c>
      <c r="H460" s="219">
        <v>145.06700000000001</v>
      </c>
      <c r="I460" s="220"/>
      <c r="J460" s="221">
        <f>ROUND(I460*H460,2)</f>
        <v>0</v>
      </c>
      <c r="K460" s="217" t="s">
        <v>186</v>
      </c>
      <c r="L460" s="46"/>
      <c r="M460" s="222" t="s">
        <v>19</v>
      </c>
      <c r="N460" s="223" t="s">
        <v>43</v>
      </c>
      <c r="O460" s="86"/>
      <c r="P460" s="224">
        <f>O460*H460</f>
        <v>0</v>
      </c>
      <c r="Q460" s="224">
        <v>0</v>
      </c>
      <c r="R460" s="224">
        <f>Q460*H460</f>
        <v>0</v>
      </c>
      <c r="S460" s="224">
        <v>0</v>
      </c>
      <c r="T460" s="225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6" t="s">
        <v>187</v>
      </c>
      <c r="AT460" s="226" t="s">
        <v>182</v>
      </c>
      <c r="AU460" s="226" t="s">
        <v>82</v>
      </c>
      <c r="AY460" s="19" t="s">
        <v>180</v>
      </c>
      <c r="BE460" s="227">
        <f>IF(N460="základní",J460,0)</f>
        <v>0</v>
      </c>
      <c r="BF460" s="227">
        <f>IF(N460="snížená",J460,0)</f>
        <v>0</v>
      </c>
      <c r="BG460" s="227">
        <f>IF(N460="zákl. přenesená",J460,0)</f>
        <v>0</v>
      </c>
      <c r="BH460" s="227">
        <f>IF(N460="sníž. přenesená",J460,0)</f>
        <v>0</v>
      </c>
      <c r="BI460" s="227">
        <f>IF(N460="nulová",J460,0)</f>
        <v>0</v>
      </c>
      <c r="BJ460" s="19" t="s">
        <v>80</v>
      </c>
      <c r="BK460" s="227">
        <f>ROUND(I460*H460,2)</f>
        <v>0</v>
      </c>
      <c r="BL460" s="19" t="s">
        <v>187</v>
      </c>
      <c r="BM460" s="226" t="s">
        <v>9529</v>
      </c>
    </row>
    <row r="461" s="2" customFormat="1">
      <c r="A461" s="40"/>
      <c r="B461" s="41"/>
      <c r="C461" s="42"/>
      <c r="D461" s="228" t="s">
        <v>189</v>
      </c>
      <c r="E461" s="42"/>
      <c r="F461" s="229" t="s">
        <v>9530</v>
      </c>
      <c r="G461" s="42"/>
      <c r="H461" s="42"/>
      <c r="I461" s="230"/>
      <c r="J461" s="42"/>
      <c r="K461" s="42"/>
      <c r="L461" s="46"/>
      <c r="M461" s="231"/>
      <c r="N461" s="232"/>
      <c r="O461" s="86"/>
      <c r="P461" s="86"/>
      <c r="Q461" s="86"/>
      <c r="R461" s="86"/>
      <c r="S461" s="86"/>
      <c r="T461" s="87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T461" s="19" t="s">
        <v>189</v>
      </c>
      <c r="AU461" s="19" t="s">
        <v>82</v>
      </c>
    </row>
    <row r="462" s="2" customFormat="1">
      <c r="A462" s="40"/>
      <c r="B462" s="41"/>
      <c r="C462" s="42"/>
      <c r="D462" s="233" t="s">
        <v>191</v>
      </c>
      <c r="E462" s="42"/>
      <c r="F462" s="234" t="s">
        <v>9531</v>
      </c>
      <c r="G462" s="42"/>
      <c r="H462" s="42"/>
      <c r="I462" s="230"/>
      <c r="J462" s="42"/>
      <c r="K462" s="42"/>
      <c r="L462" s="46"/>
      <c r="M462" s="231"/>
      <c r="N462" s="232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191</v>
      </c>
      <c r="AU462" s="19" t="s">
        <v>82</v>
      </c>
    </row>
    <row r="463" s="14" customFormat="1">
      <c r="A463" s="14"/>
      <c r="B463" s="246"/>
      <c r="C463" s="247"/>
      <c r="D463" s="228" t="s">
        <v>193</v>
      </c>
      <c r="E463" s="248" t="s">
        <v>19</v>
      </c>
      <c r="F463" s="249" t="s">
        <v>816</v>
      </c>
      <c r="G463" s="247"/>
      <c r="H463" s="248" t="s">
        <v>19</v>
      </c>
      <c r="I463" s="250"/>
      <c r="J463" s="247"/>
      <c r="K463" s="247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193</v>
      </c>
      <c r="AU463" s="255" t="s">
        <v>82</v>
      </c>
      <c r="AV463" s="14" t="s">
        <v>80</v>
      </c>
      <c r="AW463" s="14" t="s">
        <v>33</v>
      </c>
      <c r="AX463" s="14" t="s">
        <v>72</v>
      </c>
      <c r="AY463" s="255" t="s">
        <v>180</v>
      </c>
    </row>
    <row r="464" s="13" customFormat="1">
      <c r="A464" s="13"/>
      <c r="B464" s="235"/>
      <c r="C464" s="236"/>
      <c r="D464" s="228" t="s">
        <v>193</v>
      </c>
      <c r="E464" s="237" t="s">
        <v>19</v>
      </c>
      <c r="F464" s="238" t="s">
        <v>9532</v>
      </c>
      <c r="G464" s="236"/>
      <c r="H464" s="239">
        <v>88.896000000000001</v>
      </c>
      <c r="I464" s="240"/>
      <c r="J464" s="236"/>
      <c r="K464" s="236"/>
      <c r="L464" s="241"/>
      <c r="M464" s="242"/>
      <c r="N464" s="243"/>
      <c r="O464" s="243"/>
      <c r="P464" s="243"/>
      <c r="Q464" s="243"/>
      <c r="R464" s="243"/>
      <c r="S464" s="243"/>
      <c r="T464" s="244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5" t="s">
        <v>193</v>
      </c>
      <c r="AU464" s="245" t="s">
        <v>82</v>
      </c>
      <c r="AV464" s="13" t="s">
        <v>82</v>
      </c>
      <c r="AW464" s="13" t="s">
        <v>33</v>
      </c>
      <c r="AX464" s="13" t="s">
        <v>72</v>
      </c>
      <c r="AY464" s="245" t="s">
        <v>180</v>
      </c>
    </row>
    <row r="465" s="14" customFormat="1">
      <c r="A465" s="14"/>
      <c r="B465" s="246"/>
      <c r="C465" s="247"/>
      <c r="D465" s="228" t="s">
        <v>193</v>
      </c>
      <c r="E465" s="248" t="s">
        <v>19</v>
      </c>
      <c r="F465" s="249" t="s">
        <v>9533</v>
      </c>
      <c r="G465" s="247"/>
      <c r="H465" s="248" t="s">
        <v>19</v>
      </c>
      <c r="I465" s="250"/>
      <c r="J465" s="247"/>
      <c r="K465" s="247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193</v>
      </c>
      <c r="AU465" s="255" t="s">
        <v>82</v>
      </c>
      <c r="AV465" s="14" t="s">
        <v>80</v>
      </c>
      <c r="AW465" s="14" t="s">
        <v>33</v>
      </c>
      <c r="AX465" s="14" t="s">
        <v>72</v>
      </c>
      <c r="AY465" s="255" t="s">
        <v>180</v>
      </c>
    </row>
    <row r="466" s="13" customFormat="1">
      <c r="A466" s="13"/>
      <c r="B466" s="235"/>
      <c r="C466" s="236"/>
      <c r="D466" s="228" t="s">
        <v>193</v>
      </c>
      <c r="E466" s="237" t="s">
        <v>19</v>
      </c>
      <c r="F466" s="238" t="s">
        <v>9534</v>
      </c>
      <c r="G466" s="236"/>
      <c r="H466" s="239">
        <v>56.006999999999998</v>
      </c>
      <c r="I466" s="240"/>
      <c r="J466" s="236"/>
      <c r="K466" s="236"/>
      <c r="L466" s="241"/>
      <c r="M466" s="242"/>
      <c r="N466" s="243"/>
      <c r="O466" s="243"/>
      <c r="P466" s="243"/>
      <c r="Q466" s="243"/>
      <c r="R466" s="243"/>
      <c r="S466" s="243"/>
      <c r="T466" s="244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5" t="s">
        <v>193</v>
      </c>
      <c r="AU466" s="245" t="s">
        <v>82</v>
      </c>
      <c r="AV466" s="13" t="s">
        <v>82</v>
      </c>
      <c r="AW466" s="13" t="s">
        <v>33</v>
      </c>
      <c r="AX466" s="13" t="s">
        <v>72</v>
      </c>
      <c r="AY466" s="245" t="s">
        <v>180</v>
      </c>
    </row>
    <row r="467" s="14" customFormat="1">
      <c r="A467" s="14"/>
      <c r="B467" s="246"/>
      <c r="C467" s="247"/>
      <c r="D467" s="228" t="s">
        <v>193</v>
      </c>
      <c r="E467" s="248" t="s">
        <v>19</v>
      </c>
      <c r="F467" s="249" t="s">
        <v>9535</v>
      </c>
      <c r="G467" s="247"/>
      <c r="H467" s="248" t="s">
        <v>19</v>
      </c>
      <c r="I467" s="250"/>
      <c r="J467" s="247"/>
      <c r="K467" s="247"/>
      <c r="L467" s="251"/>
      <c r="M467" s="252"/>
      <c r="N467" s="253"/>
      <c r="O467" s="253"/>
      <c r="P467" s="253"/>
      <c r="Q467" s="253"/>
      <c r="R467" s="253"/>
      <c r="S467" s="253"/>
      <c r="T467" s="25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5" t="s">
        <v>193</v>
      </c>
      <c r="AU467" s="255" t="s">
        <v>82</v>
      </c>
      <c r="AV467" s="14" t="s">
        <v>80</v>
      </c>
      <c r="AW467" s="14" t="s">
        <v>33</v>
      </c>
      <c r="AX467" s="14" t="s">
        <v>72</v>
      </c>
      <c r="AY467" s="255" t="s">
        <v>180</v>
      </c>
    </row>
    <row r="468" s="13" customFormat="1">
      <c r="A468" s="13"/>
      <c r="B468" s="235"/>
      <c r="C468" s="236"/>
      <c r="D468" s="228" t="s">
        <v>193</v>
      </c>
      <c r="E468" s="237" t="s">
        <v>19</v>
      </c>
      <c r="F468" s="238" t="s">
        <v>9536</v>
      </c>
      <c r="G468" s="236"/>
      <c r="H468" s="239">
        <v>0.16400000000000001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5" t="s">
        <v>193</v>
      </c>
      <c r="AU468" s="245" t="s">
        <v>82</v>
      </c>
      <c r="AV468" s="13" t="s">
        <v>82</v>
      </c>
      <c r="AW468" s="13" t="s">
        <v>33</v>
      </c>
      <c r="AX468" s="13" t="s">
        <v>72</v>
      </c>
      <c r="AY468" s="245" t="s">
        <v>180</v>
      </c>
    </row>
    <row r="469" s="15" customFormat="1">
      <c r="A469" s="15"/>
      <c r="B469" s="256"/>
      <c r="C469" s="257"/>
      <c r="D469" s="228" t="s">
        <v>193</v>
      </c>
      <c r="E469" s="258" t="s">
        <v>19</v>
      </c>
      <c r="F469" s="259" t="s">
        <v>353</v>
      </c>
      <c r="G469" s="257"/>
      <c r="H469" s="260">
        <v>145.06699999999998</v>
      </c>
      <c r="I469" s="261"/>
      <c r="J469" s="257"/>
      <c r="K469" s="257"/>
      <c r="L469" s="262"/>
      <c r="M469" s="263"/>
      <c r="N469" s="264"/>
      <c r="O469" s="264"/>
      <c r="P469" s="264"/>
      <c r="Q469" s="264"/>
      <c r="R469" s="264"/>
      <c r="S469" s="264"/>
      <c r="T469" s="26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6" t="s">
        <v>193</v>
      </c>
      <c r="AU469" s="266" t="s">
        <v>82</v>
      </c>
      <c r="AV469" s="15" t="s">
        <v>187</v>
      </c>
      <c r="AW469" s="15" t="s">
        <v>33</v>
      </c>
      <c r="AX469" s="15" t="s">
        <v>80</v>
      </c>
      <c r="AY469" s="266" t="s">
        <v>180</v>
      </c>
    </row>
    <row r="470" s="2" customFormat="1" ht="16.5" customHeight="1">
      <c r="A470" s="40"/>
      <c r="B470" s="41"/>
      <c r="C470" s="215" t="s">
        <v>1252</v>
      </c>
      <c r="D470" s="215" t="s">
        <v>182</v>
      </c>
      <c r="E470" s="216" t="s">
        <v>9537</v>
      </c>
      <c r="F470" s="217" t="s">
        <v>9538</v>
      </c>
      <c r="G470" s="218" t="s">
        <v>367</v>
      </c>
      <c r="H470" s="219">
        <v>4205.3029999999999</v>
      </c>
      <c r="I470" s="220"/>
      <c r="J470" s="221">
        <f>ROUND(I470*H470,2)</f>
        <v>0</v>
      </c>
      <c r="K470" s="217" t="s">
        <v>186</v>
      </c>
      <c r="L470" s="46"/>
      <c r="M470" s="222" t="s">
        <v>19</v>
      </c>
      <c r="N470" s="223" t="s">
        <v>43</v>
      </c>
      <c r="O470" s="86"/>
      <c r="P470" s="224">
        <f>O470*H470</f>
        <v>0</v>
      </c>
      <c r="Q470" s="224">
        <v>0</v>
      </c>
      <c r="R470" s="224">
        <f>Q470*H470</f>
        <v>0</v>
      </c>
      <c r="S470" s="224">
        <v>0</v>
      </c>
      <c r="T470" s="225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6" t="s">
        <v>187</v>
      </c>
      <c r="AT470" s="226" t="s">
        <v>182</v>
      </c>
      <c r="AU470" s="226" t="s">
        <v>82</v>
      </c>
      <c r="AY470" s="19" t="s">
        <v>180</v>
      </c>
      <c r="BE470" s="227">
        <f>IF(N470="základní",J470,0)</f>
        <v>0</v>
      </c>
      <c r="BF470" s="227">
        <f>IF(N470="snížená",J470,0)</f>
        <v>0</v>
      </c>
      <c r="BG470" s="227">
        <f>IF(N470="zákl. přenesená",J470,0)</f>
        <v>0</v>
      </c>
      <c r="BH470" s="227">
        <f>IF(N470="sníž. přenesená",J470,0)</f>
        <v>0</v>
      </c>
      <c r="BI470" s="227">
        <f>IF(N470="nulová",J470,0)</f>
        <v>0</v>
      </c>
      <c r="BJ470" s="19" t="s">
        <v>80</v>
      </c>
      <c r="BK470" s="227">
        <f>ROUND(I470*H470,2)</f>
        <v>0</v>
      </c>
      <c r="BL470" s="19" t="s">
        <v>187</v>
      </c>
      <c r="BM470" s="226" t="s">
        <v>9539</v>
      </c>
    </row>
    <row r="471" s="2" customFormat="1">
      <c r="A471" s="40"/>
      <c r="B471" s="41"/>
      <c r="C471" s="42"/>
      <c r="D471" s="228" t="s">
        <v>189</v>
      </c>
      <c r="E471" s="42"/>
      <c r="F471" s="229" t="s">
        <v>9523</v>
      </c>
      <c r="G471" s="42"/>
      <c r="H471" s="42"/>
      <c r="I471" s="230"/>
      <c r="J471" s="42"/>
      <c r="K471" s="42"/>
      <c r="L471" s="46"/>
      <c r="M471" s="231"/>
      <c r="N471" s="232"/>
      <c r="O471" s="86"/>
      <c r="P471" s="86"/>
      <c r="Q471" s="86"/>
      <c r="R471" s="86"/>
      <c r="S471" s="86"/>
      <c r="T471" s="87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T471" s="19" t="s">
        <v>189</v>
      </c>
      <c r="AU471" s="19" t="s">
        <v>82</v>
      </c>
    </row>
    <row r="472" s="2" customFormat="1">
      <c r="A472" s="40"/>
      <c r="B472" s="41"/>
      <c r="C472" s="42"/>
      <c r="D472" s="233" t="s">
        <v>191</v>
      </c>
      <c r="E472" s="42"/>
      <c r="F472" s="234" t="s">
        <v>9540</v>
      </c>
      <c r="G472" s="42"/>
      <c r="H472" s="42"/>
      <c r="I472" s="230"/>
      <c r="J472" s="42"/>
      <c r="K472" s="42"/>
      <c r="L472" s="46"/>
      <c r="M472" s="231"/>
      <c r="N472" s="232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191</v>
      </c>
      <c r="AU472" s="19" t="s">
        <v>82</v>
      </c>
    </row>
    <row r="473" s="14" customFormat="1">
      <c r="A473" s="14"/>
      <c r="B473" s="246"/>
      <c r="C473" s="247"/>
      <c r="D473" s="228" t="s">
        <v>193</v>
      </c>
      <c r="E473" s="248" t="s">
        <v>19</v>
      </c>
      <c r="F473" s="249" t="s">
        <v>9525</v>
      </c>
      <c r="G473" s="247"/>
      <c r="H473" s="248" t="s">
        <v>19</v>
      </c>
      <c r="I473" s="250"/>
      <c r="J473" s="247"/>
      <c r="K473" s="247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193</v>
      </c>
      <c r="AU473" s="255" t="s">
        <v>82</v>
      </c>
      <c r="AV473" s="14" t="s">
        <v>80</v>
      </c>
      <c r="AW473" s="14" t="s">
        <v>33</v>
      </c>
      <c r="AX473" s="14" t="s">
        <v>72</v>
      </c>
      <c r="AY473" s="255" t="s">
        <v>180</v>
      </c>
    </row>
    <row r="474" s="14" customFormat="1">
      <c r="A474" s="14"/>
      <c r="B474" s="246"/>
      <c r="C474" s="247"/>
      <c r="D474" s="228" t="s">
        <v>193</v>
      </c>
      <c r="E474" s="248" t="s">
        <v>19</v>
      </c>
      <c r="F474" s="249" t="s">
        <v>816</v>
      </c>
      <c r="G474" s="247"/>
      <c r="H474" s="248" t="s">
        <v>19</v>
      </c>
      <c r="I474" s="250"/>
      <c r="J474" s="247"/>
      <c r="K474" s="247"/>
      <c r="L474" s="251"/>
      <c r="M474" s="252"/>
      <c r="N474" s="253"/>
      <c r="O474" s="253"/>
      <c r="P474" s="253"/>
      <c r="Q474" s="253"/>
      <c r="R474" s="253"/>
      <c r="S474" s="253"/>
      <c r="T474" s="25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5" t="s">
        <v>193</v>
      </c>
      <c r="AU474" s="255" t="s">
        <v>82</v>
      </c>
      <c r="AV474" s="14" t="s">
        <v>80</v>
      </c>
      <c r="AW474" s="14" t="s">
        <v>33</v>
      </c>
      <c r="AX474" s="14" t="s">
        <v>72</v>
      </c>
      <c r="AY474" s="255" t="s">
        <v>180</v>
      </c>
    </row>
    <row r="475" s="13" customFormat="1">
      <c r="A475" s="13"/>
      <c r="B475" s="235"/>
      <c r="C475" s="236"/>
      <c r="D475" s="228" t="s">
        <v>193</v>
      </c>
      <c r="E475" s="237" t="s">
        <v>19</v>
      </c>
      <c r="F475" s="238" t="s">
        <v>9541</v>
      </c>
      <c r="G475" s="236"/>
      <c r="H475" s="239">
        <v>2577.9839999999999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193</v>
      </c>
      <c r="AU475" s="245" t="s">
        <v>82</v>
      </c>
      <c r="AV475" s="13" t="s">
        <v>82</v>
      </c>
      <c r="AW475" s="13" t="s">
        <v>33</v>
      </c>
      <c r="AX475" s="13" t="s">
        <v>72</v>
      </c>
      <c r="AY475" s="245" t="s">
        <v>180</v>
      </c>
    </row>
    <row r="476" s="14" customFormat="1">
      <c r="A476" s="14"/>
      <c r="B476" s="246"/>
      <c r="C476" s="247"/>
      <c r="D476" s="228" t="s">
        <v>193</v>
      </c>
      <c r="E476" s="248" t="s">
        <v>19</v>
      </c>
      <c r="F476" s="249" t="s">
        <v>9533</v>
      </c>
      <c r="G476" s="247"/>
      <c r="H476" s="248" t="s">
        <v>19</v>
      </c>
      <c r="I476" s="250"/>
      <c r="J476" s="247"/>
      <c r="K476" s="247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193</v>
      </c>
      <c r="AU476" s="255" t="s">
        <v>82</v>
      </c>
      <c r="AV476" s="14" t="s">
        <v>80</v>
      </c>
      <c r="AW476" s="14" t="s">
        <v>33</v>
      </c>
      <c r="AX476" s="14" t="s">
        <v>72</v>
      </c>
      <c r="AY476" s="255" t="s">
        <v>180</v>
      </c>
    </row>
    <row r="477" s="13" customFormat="1">
      <c r="A477" s="13"/>
      <c r="B477" s="235"/>
      <c r="C477" s="236"/>
      <c r="D477" s="228" t="s">
        <v>193</v>
      </c>
      <c r="E477" s="237" t="s">
        <v>19</v>
      </c>
      <c r="F477" s="238" t="s">
        <v>9542</v>
      </c>
      <c r="G477" s="236"/>
      <c r="H477" s="239">
        <v>1624.203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193</v>
      </c>
      <c r="AU477" s="245" t="s">
        <v>82</v>
      </c>
      <c r="AV477" s="13" t="s">
        <v>82</v>
      </c>
      <c r="AW477" s="13" t="s">
        <v>33</v>
      </c>
      <c r="AX477" s="13" t="s">
        <v>72</v>
      </c>
      <c r="AY477" s="245" t="s">
        <v>180</v>
      </c>
    </row>
    <row r="478" s="14" customFormat="1">
      <c r="A478" s="14"/>
      <c r="B478" s="246"/>
      <c r="C478" s="247"/>
      <c r="D478" s="228" t="s">
        <v>193</v>
      </c>
      <c r="E478" s="248" t="s">
        <v>19</v>
      </c>
      <c r="F478" s="249" t="s">
        <v>9543</v>
      </c>
      <c r="G478" s="247"/>
      <c r="H478" s="248" t="s">
        <v>19</v>
      </c>
      <c r="I478" s="250"/>
      <c r="J478" s="247"/>
      <c r="K478" s="247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193</v>
      </c>
      <c r="AU478" s="255" t="s">
        <v>82</v>
      </c>
      <c r="AV478" s="14" t="s">
        <v>80</v>
      </c>
      <c r="AW478" s="14" t="s">
        <v>33</v>
      </c>
      <c r="AX478" s="14" t="s">
        <v>72</v>
      </c>
      <c r="AY478" s="255" t="s">
        <v>180</v>
      </c>
    </row>
    <row r="479" s="13" customFormat="1">
      <c r="A479" s="13"/>
      <c r="B479" s="235"/>
      <c r="C479" s="236"/>
      <c r="D479" s="228" t="s">
        <v>193</v>
      </c>
      <c r="E479" s="237" t="s">
        <v>19</v>
      </c>
      <c r="F479" s="238" t="s">
        <v>9544</v>
      </c>
      <c r="G479" s="236"/>
      <c r="H479" s="239">
        <v>3.1160000000000001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193</v>
      </c>
      <c r="AU479" s="245" t="s">
        <v>82</v>
      </c>
      <c r="AV479" s="13" t="s">
        <v>82</v>
      </c>
      <c r="AW479" s="13" t="s">
        <v>33</v>
      </c>
      <c r="AX479" s="13" t="s">
        <v>72</v>
      </c>
      <c r="AY479" s="245" t="s">
        <v>180</v>
      </c>
    </row>
    <row r="480" s="15" customFormat="1">
      <c r="A480" s="15"/>
      <c r="B480" s="256"/>
      <c r="C480" s="257"/>
      <c r="D480" s="228" t="s">
        <v>193</v>
      </c>
      <c r="E480" s="258" t="s">
        <v>19</v>
      </c>
      <c r="F480" s="259" t="s">
        <v>353</v>
      </c>
      <c r="G480" s="257"/>
      <c r="H480" s="260">
        <v>4205.3029999999999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193</v>
      </c>
      <c r="AU480" s="266" t="s">
        <v>82</v>
      </c>
      <c r="AV480" s="15" t="s">
        <v>187</v>
      </c>
      <c r="AW480" s="15" t="s">
        <v>33</v>
      </c>
      <c r="AX480" s="15" t="s">
        <v>80</v>
      </c>
      <c r="AY480" s="266" t="s">
        <v>180</v>
      </c>
    </row>
    <row r="481" s="2" customFormat="1" ht="16.5" customHeight="1">
      <c r="A481" s="40"/>
      <c r="B481" s="41"/>
      <c r="C481" s="215" t="s">
        <v>1260</v>
      </c>
      <c r="D481" s="215" t="s">
        <v>182</v>
      </c>
      <c r="E481" s="216" t="s">
        <v>546</v>
      </c>
      <c r="F481" s="217" t="s">
        <v>547</v>
      </c>
      <c r="G481" s="218" t="s">
        <v>367</v>
      </c>
      <c r="H481" s="219">
        <v>88.896000000000001</v>
      </c>
      <c r="I481" s="220"/>
      <c r="J481" s="221">
        <f>ROUND(I481*H481,2)</f>
        <v>0</v>
      </c>
      <c r="K481" s="217" t="s">
        <v>19</v>
      </c>
      <c r="L481" s="46"/>
      <c r="M481" s="222" t="s">
        <v>19</v>
      </c>
      <c r="N481" s="223" t="s">
        <v>43</v>
      </c>
      <c r="O481" s="86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6" t="s">
        <v>187</v>
      </c>
      <c r="AT481" s="226" t="s">
        <v>182</v>
      </c>
      <c r="AU481" s="226" t="s">
        <v>82</v>
      </c>
      <c r="AY481" s="19" t="s">
        <v>180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9" t="s">
        <v>80</v>
      </c>
      <c r="BK481" s="227">
        <f>ROUND(I481*H481,2)</f>
        <v>0</v>
      </c>
      <c r="BL481" s="19" t="s">
        <v>187</v>
      </c>
      <c r="BM481" s="226" t="s">
        <v>9545</v>
      </c>
    </row>
    <row r="482" s="2" customFormat="1">
      <c r="A482" s="40"/>
      <c r="B482" s="41"/>
      <c r="C482" s="42"/>
      <c r="D482" s="228" t="s">
        <v>189</v>
      </c>
      <c r="E482" s="42"/>
      <c r="F482" s="229" t="s">
        <v>547</v>
      </c>
      <c r="G482" s="42"/>
      <c r="H482" s="42"/>
      <c r="I482" s="230"/>
      <c r="J482" s="42"/>
      <c r="K482" s="42"/>
      <c r="L482" s="46"/>
      <c r="M482" s="231"/>
      <c r="N482" s="232"/>
      <c r="O482" s="86"/>
      <c r="P482" s="86"/>
      <c r="Q482" s="86"/>
      <c r="R482" s="86"/>
      <c r="S482" s="86"/>
      <c r="T482" s="87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T482" s="19" t="s">
        <v>189</v>
      </c>
      <c r="AU482" s="19" t="s">
        <v>82</v>
      </c>
    </row>
    <row r="483" s="14" customFormat="1">
      <c r="A483" s="14"/>
      <c r="B483" s="246"/>
      <c r="C483" s="247"/>
      <c r="D483" s="228" t="s">
        <v>193</v>
      </c>
      <c r="E483" s="248" t="s">
        <v>19</v>
      </c>
      <c r="F483" s="249" t="s">
        <v>9546</v>
      </c>
      <c r="G483" s="247"/>
      <c r="H483" s="248" t="s">
        <v>19</v>
      </c>
      <c r="I483" s="250"/>
      <c r="J483" s="247"/>
      <c r="K483" s="247"/>
      <c r="L483" s="251"/>
      <c r="M483" s="252"/>
      <c r="N483" s="253"/>
      <c r="O483" s="253"/>
      <c r="P483" s="253"/>
      <c r="Q483" s="253"/>
      <c r="R483" s="253"/>
      <c r="S483" s="253"/>
      <c r="T483" s="25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5" t="s">
        <v>193</v>
      </c>
      <c r="AU483" s="255" t="s">
        <v>82</v>
      </c>
      <c r="AV483" s="14" t="s">
        <v>80</v>
      </c>
      <c r="AW483" s="14" t="s">
        <v>33</v>
      </c>
      <c r="AX483" s="14" t="s">
        <v>72</v>
      </c>
      <c r="AY483" s="255" t="s">
        <v>180</v>
      </c>
    </row>
    <row r="484" s="13" customFormat="1">
      <c r="A484" s="13"/>
      <c r="B484" s="235"/>
      <c r="C484" s="236"/>
      <c r="D484" s="228" t="s">
        <v>193</v>
      </c>
      <c r="E484" s="237" t="s">
        <v>19</v>
      </c>
      <c r="F484" s="238" t="s">
        <v>9547</v>
      </c>
      <c r="G484" s="236"/>
      <c r="H484" s="239">
        <v>88.896000000000001</v>
      </c>
      <c r="I484" s="240"/>
      <c r="J484" s="236"/>
      <c r="K484" s="236"/>
      <c r="L484" s="241"/>
      <c r="M484" s="242"/>
      <c r="N484" s="243"/>
      <c r="O484" s="243"/>
      <c r="P484" s="243"/>
      <c r="Q484" s="243"/>
      <c r="R484" s="243"/>
      <c r="S484" s="243"/>
      <c r="T484" s="244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5" t="s">
        <v>193</v>
      </c>
      <c r="AU484" s="245" t="s">
        <v>82</v>
      </c>
      <c r="AV484" s="13" t="s">
        <v>82</v>
      </c>
      <c r="AW484" s="13" t="s">
        <v>33</v>
      </c>
      <c r="AX484" s="13" t="s">
        <v>72</v>
      </c>
      <c r="AY484" s="245" t="s">
        <v>180</v>
      </c>
    </row>
    <row r="485" s="15" customFormat="1">
      <c r="A485" s="15"/>
      <c r="B485" s="256"/>
      <c r="C485" s="257"/>
      <c r="D485" s="228" t="s">
        <v>193</v>
      </c>
      <c r="E485" s="258" t="s">
        <v>19</v>
      </c>
      <c r="F485" s="259" t="s">
        <v>353</v>
      </c>
      <c r="G485" s="257"/>
      <c r="H485" s="260">
        <v>88.896000000000001</v>
      </c>
      <c r="I485" s="261"/>
      <c r="J485" s="257"/>
      <c r="K485" s="257"/>
      <c r="L485" s="262"/>
      <c r="M485" s="263"/>
      <c r="N485" s="264"/>
      <c r="O485" s="264"/>
      <c r="P485" s="264"/>
      <c r="Q485" s="264"/>
      <c r="R485" s="264"/>
      <c r="S485" s="264"/>
      <c r="T485" s="26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6" t="s">
        <v>193</v>
      </c>
      <c r="AU485" s="266" t="s">
        <v>82</v>
      </c>
      <c r="AV485" s="15" t="s">
        <v>187</v>
      </c>
      <c r="AW485" s="15" t="s">
        <v>33</v>
      </c>
      <c r="AX485" s="15" t="s">
        <v>80</v>
      </c>
      <c r="AY485" s="266" t="s">
        <v>180</v>
      </c>
    </row>
    <row r="486" s="2" customFormat="1" ht="16.5" customHeight="1">
      <c r="A486" s="40"/>
      <c r="B486" s="41"/>
      <c r="C486" s="215" t="s">
        <v>1265</v>
      </c>
      <c r="D486" s="215" t="s">
        <v>182</v>
      </c>
      <c r="E486" s="216" t="s">
        <v>571</v>
      </c>
      <c r="F486" s="217" t="s">
        <v>572</v>
      </c>
      <c r="G486" s="218" t="s">
        <v>367</v>
      </c>
      <c r="H486" s="219">
        <v>99.667000000000002</v>
      </c>
      <c r="I486" s="220"/>
      <c r="J486" s="221">
        <f>ROUND(I486*H486,2)</f>
        <v>0</v>
      </c>
      <c r="K486" s="217" t="s">
        <v>19</v>
      </c>
      <c r="L486" s="46"/>
      <c r="M486" s="222" t="s">
        <v>19</v>
      </c>
      <c r="N486" s="223" t="s">
        <v>43</v>
      </c>
      <c r="O486" s="86"/>
      <c r="P486" s="224">
        <f>O486*H486</f>
        <v>0</v>
      </c>
      <c r="Q486" s="224">
        <v>0</v>
      </c>
      <c r="R486" s="224">
        <f>Q486*H486</f>
        <v>0</v>
      </c>
      <c r="S486" s="224">
        <v>0</v>
      </c>
      <c r="T486" s="225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6" t="s">
        <v>187</v>
      </c>
      <c r="AT486" s="226" t="s">
        <v>182</v>
      </c>
      <c r="AU486" s="226" t="s">
        <v>82</v>
      </c>
      <c r="AY486" s="19" t="s">
        <v>180</v>
      </c>
      <c r="BE486" s="227">
        <f>IF(N486="základní",J486,0)</f>
        <v>0</v>
      </c>
      <c r="BF486" s="227">
        <f>IF(N486="snížená",J486,0)</f>
        <v>0</v>
      </c>
      <c r="BG486" s="227">
        <f>IF(N486="zákl. přenesená",J486,0)</f>
        <v>0</v>
      </c>
      <c r="BH486" s="227">
        <f>IF(N486="sníž. přenesená",J486,0)</f>
        <v>0</v>
      </c>
      <c r="BI486" s="227">
        <f>IF(N486="nulová",J486,0)</f>
        <v>0</v>
      </c>
      <c r="BJ486" s="19" t="s">
        <v>80</v>
      </c>
      <c r="BK486" s="227">
        <f>ROUND(I486*H486,2)</f>
        <v>0</v>
      </c>
      <c r="BL486" s="19" t="s">
        <v>187</v>
      </c>
      <c r="BM486" s="226" t="s">
        <v>9548</v>
      </c>
    </row>
    <row r="487" s="2" customFormat="1">
      <c r="A487" s="40"/>
      <c r="B487" s="41"/>
      <c r="C487" s="42"/>
      <c r="D487" s="228" t="s">
        <v>189</v>
      </c>
      <c r="E487" s="42"/>
      <c r="F487" s="229" t="s">
        <v>572</v>
      </c>
      <c r="G487" s="42"/>
      <c r="H487" s="42"/>
      <c r="I487" s="230"/>
      <c r="J487" s="42"/>
      <c r="K487" s="42"/>
      <c r="L487" s="46"/>
      <c r="M487" s="231"/>
      <c r="N487" s="232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189</v>
      </c>
      <c r="AU487" s="19" t="s">
        <v>82</v>
      </c>
    </row>
    <row r="488" s="14" customFormat="1">
      <c r="A488" s="14"/>
      <c r="B488" s="246"/>
      <c r="C488" s="247"/>
      <c r="D488" s="228" t="s">
        <v>193</v>
      </c>
      <c r="E488" s="248" t="s">
        <v>19</v>
      </c>
      <c r="F488" s="249" t="s">
        <v>9549</v>
      </c>
      <c r="G488" s="247"/>
      <c r="H488" s="248" t="s">
        <v>19</v>
      </c>
      <c r="I488" s="250"/>
      <c r="J488" s="247"/>
      <c r="K488" s="247"/>
      <c r="L488" s="251"/>
      <c r="M488" s="252"/>
      <c r="N488" s="253"/>
      <c r="O488" s="253"/>
      <c r="P488" s="253"/>
      <c r="Q488" s="253"/>
      <c r="R488" s="253"/>
      <c r="S488" s="253"/>
      <c r="T488" s="25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5" t="s">
        <v>193</v>
      </c>
      <c r="AU488" s="255" t="s">
        <v>82</v>
      </c>
      <c r="AV488" s="14" t="s">
        <v>80</v>
      </c>
      <c r="AW488" s="14" t="s">
        <v>33</v>
      </c>
      <c r="AX488" s="14" t="s">
        <v>72</v>
      </c>
      <c r="AY488" s="255" t="s">
        <v>180</v>
      </c>
    </row>
    <row r="489" s="13" customFormat="1">
      <c r="A489" s="13"/>
      <c r="B489" s="235"/>
      <c r="C489" s="236"/>
      <c r="D489" s="228" t="s">
        <v>193</v>
      </c>
      <c r="E489" s="237" t="s">
        <v>19</v>
      </c>
      <c r="F489" s="238" t="s">
        <v>9519</v>
      </c>
      <c r="G489" s="236"/>
      <c r="H489" s="239">
        <v>99.667000000000002</v>
      </c>
      <c r="I489" s="240"/>
      <c r="J489" s="236"/>
      <c r="K489" s="236"/>
      <c r="L489" s="241"/>
      <c r="M489" s="242"/>
      <c r="N489" s="243"/>
      <c r="O489" s="243"/>
      <c r="P489" s="243"/>
      <c r="Q489" s="243"/>
      <c r="R489" s="243"/>
      <c r="S489" s="243"/>
      <c r="T489" s="244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5" t="s">
        <v>193</v>
      </c>
      <c r="AU489" s="245" t="s">
        <v>82</v>
      </c>
      <c r="AV489" s="13" t="s">
        <v>82</v>
      </c>
      <c r="AW489" s="13" t="s">
        <v>33</v>
      </c>
      <c r="AX489" s="13" t="s">
        <v>80</v>
      </c>
      <c r="AY489" s="245" t="s">
        <v>180</v>
      </c>
    </row>
    <row r="490" s="2" customFormat="1" ht="16.5" customHeight="1">
      <c r="A490" s="40"/>
      <c r="B490" s="41"/>
      <c r="C490" s="215" t="s">
        <v>1275</v>
      </c>
      <c r="D490" s="215" t="s">
        <v>182</v>
      </c>
      <c r="E490" s="216" t="s">
        <v>576</v>
      </c>
      <c r="F490" s="217" t="s">
        <v>9550</v>
      </c>
      <c r="G490" s="218" t="s">
        <v>367</v>
      </c>
      <c r="H490" s="219">
        <v>56.006999999999998</v>
      </c>
      <c r="I490" s="220"/>
      <c r="J490" s="221">
        <f>ROUND(I490*H490,2)</f>
        <v>0</v>
      </c>
      <c r="K490" s="217" t="s">
        <v>19</v>
      </c>
      <c r="L490" s="46"/>
      <c r="M490" s="222" t="s">
        <v>19</v>
      </c>
      <c r="N490" s="223" t="s">
        <v>43</v>
      </c>
      <c r="O490" s="86"/>
      <c r="P490" s="224">
        <f>O490*H490</f>
        <v>0</v>
      </c>
      <c r="Q490" s="224">
        <v>0</v>
      </c>
      <c r="R490" s="224">
        <f>Q490*H490</f>
        <v>0</v>
      </c>
      <c r="S490" s="224">
        <v>0</v>
      </c>
      <c r="T490" s="225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6" t="s">
        <v>187</v>
      </c>
      <c r="AT490" s="226" t="s">
        <v>182</v>
      </c>
      <c r="AU490" s="226" t="s">
        <v>82</v>
      </c>
      <c r="AY490" s="19" t="s">
        <v>180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19" t="s">
        <v>80</v>
      </c>
      <c r="BK490" s="227">
        <f>ROUND(I490*H490,2)</f>
        <v>0</v>
      </c>
      <c r="BL490" s="19" t="s">
        <v>187</v>
      </c>
      <c r="BM490" s="226" t="s">
        <v>9551</v>
      </c>
    </row>
    <row r="491" s="2" customFormat="1">
      <c r="A491" s="40"/>
      <c r="B491" s="41"/>
      <c r="C491" s="42"/>
      <c r="D491" s="228" t="s">
        <v>189</v>
      </c>
      <c r="E491" s="42"/>
      <c r="F491" s="229" t="s">
        <v>9550</v>
      </c>
      <c r="G491" s="42"/>
      <c r="H491" s="42"/>
      <c r="I491" s="230"/>
      <c r="J491" s="42"/>
      <c r="K491" s="42"/>
      <c r="L491" s="46"/>
      <c r="M491" s="231"/>
      <c r="N491" s="232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189</v>
      </c>
      <c r="AU491" s="19" t="s">
        <v>82</v>
      </c>
    </row>
    <row r="492" s="14" customFormat="1">
      <c r="A492" s="14"/>
      <c r="B492" s="246"/>
      <c r="C492" s="247"/>
      <c r="D492" s="228" t="s">
        <v>193</v>
      </c>
      <c r="E492" s="248" t="s">
        <v>19</v>
      </c>
      <c r="F492" s="249" t="s">
        <v>9533</v>
      </c>
      <c r="G492" s="247"/>
      <c r="H492" s="248" t="s">
        <v>19</v>
      </c>
      <c r="I492" s="250"/>
      <c r="J492" s="247"/>
      <c r="K492" s="247"/>
      <c r="L492" s="251"/>
      <c r="M492" s="252"/>
      <c r="N492" s="253"/>
      <c r="O492" s="253"/>
      <c r="P492" s="253"/>
      <c r="Q492" s="253"/>
      <c r="R492" s="253"/>
      <c r="S492" s="253"/>
      <c r="T492" s="25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5" t="s">
        <v>193</v>
      </c>
      <c r="AU492" s="255" t="s">
        <v>82</v>
      </c>
      <c r="AV492" s="14" t="s">
        <v>80</v>
      </c>
      <c r="AW492" s="14" t="s">
        <v>33</v>
      </c>
      <c r="AX492" s="14" t="s">
        <v>72</v>
      </c>
      <c r="AY492" s="255" t="s">
        <v>180</v>
      </c>
    </row>
    <row r="493" s="13" customFormat="1">
      <c r="A493" s="13"/>
      <c r="B493" s="235"/>
      <c r="C493" s="236"/>
      <c r="D493" s="228" t="s">
        <v>193</v>
      </c>
      <c r="E493" s="237" t="s">
        <v>19</v>
      </c>
      <c r="F493" s="238" t="s">
        <v>9552</v>
      </c>
      <c r="G493" s="236"/>
      <c r="H493" s="239">
        <v>56.006999999999998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5" t="s">
        <v>193</v>
      </c>
      <c r="AU493" s="245" t="s">
        <v>82</v>
      </c>
      <c r="AV493" s="13" t="s">
        <v>82</v>
      </c>
      <c r="AW493" s="13" t="s">
        <v>33</v>
      </c>
      <c r="AX493" s="13" t="s">
        <v>80</v>
      </c>
      <c r="AY493" s="245" t="s">
        <v>180</v>
      </c>
    </row>
    <row r="494" s="12" customFormat="1" ht="22.8" customHeight="1">
      <c r="A494" s="12"/>
      <c r="B494" s="199"/>
      <c r="C494" s="200"/>
      <c r="D494" s="201" t="s">
        <v>71</v>
      </c>
      <c r="E494" s="213" t="s">
        <v>581</v>
      </c>
      <c r="F494" s="213" t="s">
        <v>582</v>
      </c>
      <c r="G494" s="200"/>
      <c r="H494" s="200"/>
      <c r="I494" s="203"/>
      <c r="J494" s="214">
        <f>BK494</f>
        <v>0</v>
      </c>
      <c r="K494" s="200"/>
      <c r="L494" s="205"/>
      <c r="M494" s="206"/>
      <c r="N494" s="207"/>
      <c r="O494" s="207"/>
      <c r="P494" s="208">
        <f>SUM(P495:P497)</f>
        <v>0</v>
      </c>
      <c r="Q494" s="207"/>
      <c r="R494" s="208">
        <f>SUM(R495:R497)</f>
        <v>0</v>
      </c>
      <c r="S494" s="207"/>
      <c r="T494" s="209">
        <f>SUM(T495:T497)</f>
        <v>0</v>
      </c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R494" s="210" t="s">
        <v>80</v>
      </c>
      <c r="AT494" s="211" t="s">
        <v>71</v>
      </c>
      <c r="AU494" s="211" t="s">
        <v>80</v>
      </c>
      <c r="AY494" s="210" t="s">
        <v>180</v>
      </c>
      <c r="BK494" s="212">
        <f>SUM(BK495:BK497)</f>
        <v>0</v>
      </c>
    </row>
    <row r="495" s="2" customFormat="1" ht="16.5" customHeight="1">
      <c r="A495" s="40"/>
      <c r="B495" s="41"/>
      <c r="C495" s="215" t="s">
        <v>1280</v>
      </c>
      <c r="D495" s="215" t="s">
        <v>182</v>
      </c>
      <c r="E495" s="216" t="s">
        <v>9553</v>
      </c>
      <c r="F495" s="217" t="s">
        <v>9554</v>
      </c>
      <c r="G495" s="218" t="s">
        <v>367</v>
      </c>
      <c r="H495" s="219">
        <v>248.84100000000001</v>
      </c>
      <c r="I495" s="220"/>
      <c r="J495" s="221">
        <f>ROUND(I495*H495,2)</f>
        <v>0</v>
      </c>
      <c r="K495" s="217" t="s">
        <v>186</v>
      </c>
      <c r="L495" s="46"/>
      <c r="M495" s="222" t="s">
        <v>19</v>
      </c>
      <c r="N495" s="223" t="s">
        <v>43</v>
      </c>
      <c r="O495" s="86"/>
      <c r="P495" s="224">
        <f>O495*H495</f>
        <v>0</v>
      </c>
      <c r="Q495" s="224">
        <v>0</v>
      </c>
      <c r="R495" s="224">
        <f>Q495*H495</f>
        <v>0</v>
      </c>
      <c r="S495" s="224">
        <v>0</v>
      </c>
      <c r="T495" s="225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26" t="s">
        <v>187</v>
      </c>
      <c r="AT495" s="226" t="s">
        <v>182</v>
      </c>
      <c r="AU495" s="226" t="s">
        <v>82</v>
      </c>
      <c r="AY495" s="19" t="s">
        <v>180</v>
      </c>
      <c r="BE495" s="227">
        <f>IF(N495="základní",J495,0)</f>
        <v>0</v>
      </c>
      <c r="BF495" s="227">
        <f>IF(N495="snížená",J495,0)</f>
        <v>0</v>
      </c>
      <c r="BG495" s="227">
        <f>IF(N495="zákl. přenesená",J495,0)</f>
        <v>0</v>
      </c>
      <c r="BH495" s="227">
        <f>IF(N495="sníž. přenesená",J495,0)</f>
        <v>0</v>
      </c>
      <c r="BI495" s="227">
        <f>IF(N495="nulová",J495,0)</f>
        <v>0</v>
      </c>
      <c r="BJ495" s="19" t="s">
        <v>80</v>
      </c>
      <c r="BK495" s="227">
        <f>ROUND(I495*H495,2)</f>
        <v>0</v>
      </c>
      <c r="BL495" s="19" t="s">
        <v>187</v>
      </c>
      <c r="BM495" s="226" t="s">
        <v>9555</v>
      </c>
    </row>
    <row r="496" s="2" customFormat="1">
      <c r="A496" s="40"/>
      <c r="B496" s="41"/>
      <c r="C496" s="42"/>
      <c r="D496" s="228" t="s">
        <v>189</v>
      </c>
      <c r="E496" s="42"/>
      <c r="F496" s="229" t="s">
        <v>9556</v>
      </c>
      <c r="G496" s="42"/>
      <c r="H496" s="42"/>
      <c r="I496" s="230"/>
      <c r="J496" s="42"/>
      <c r="K496" s="42"/>
      <c r="L496" s="46"/>
      <c r="M496" s="231"/>
      <c r="N496" s="232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189</v>
      </c>
      <c r="AU496" s="19" t="s">
        <v>82</v>
      </c>
    </row>
    <row r="497" s="2" customFormat="1">
      <c r="A497" s="40"/>
      <c r="B497" s="41"/>
      <c r="C497" s="42"/>
      <c r="D497" s="233" t="s">
        <v>191</v>
      </c>
      <c r="E497" s="42"/>
      <c r="F497" s="234" t="s">
        <v>9557</v>
      </c>
      <c r="G497" s="42"/>
      <c r="H497" s="42"/>
      <c r="I497" s="230"/>
      <c r="J497" s="42"/>
      <c r="K497" s="42"/>
      <c r="L497" s="46"/>
      <c r="M497" s="278"/>
      <c r="N497" s="279"/>
      <c r="O497" s="280"/>
      <c r="P497" s="280"/>
      <c r="Q497" s="280"/>
      <c r="R497" s="280"/>
      <c r="S497" s="280"/>
      <c r="T497" s="281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191</v>
      </c>
      <c r="AU497" s="19" t="s">
        <v>82</v>
      </c>
    </row>
    <row r="498" s="2" customFormat="1" ht="6.96" customHeight="1">
      <c r="A498" s="40"/>
      <c r="B498" s="61"/>
      <c r="C498" s="62"/>
      <c r="D498" s="62"/>
      <c r="E498" s="62"/>
      <c r="F498" s="62"/>
      <c r="G498" s="62"/>
      <c r="H498" s="62"/>
      <c r="I498" s="62"/>
      <c r="J498" s="62"/>
      <c r="K498" s="62"/>
      <c r="L498" s="46"/>
      <c r="M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</row>
  </sheetData>
  <sheetProtection sheet="1" autoFilter="0" formatColumns="0" formatRows="0" objects="1" scenarios="1" spinCount="100000" saltValue="nInrGMdSqjuGjknCyE8yEXZTRKqXx1v/p74YzhZQfP6J0HmKHhErO0u51g9grN9nbYx9SHCHU53QXaHHgZQdWQ==" hashValue="qu2VTLcFCn1AQoxdHTmQznDUBpywkQ9QF+0LL2cQEGjXegWVd/dU8MwyqY4VI4kGW0PeaKgXTbcXSbLVpiWIaQ==" algorithmName="SHA-512" password="CC35"/>
  <autoFilter ref="C85:K497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1" r:id="rId1" display="https://podminky.urs.cz/item/CS_URS_2023_02/113106123"/>
    <hyperlink ref="F104" r:id="rId2" display="https://podminky.urs.cz/item/CS_URS_2023_02/113106144"/>
    <hyperlink ref="F109" r:id="rId3" display="https://podminky.urs.cz/item/CS_URS_2023_02/113107162"/>
    <hyperlink ref="F117" r:id="rId4" display="https://podminky.urs.cz/item/CS_URS_2023_02/113107163"/>
    <hyperlink ref="F122" r:id="rId5" display="https://podminky.urs.cz/item/CS_URS_2023_02/113107183"/>
    <hyperlink ref="F127" r:id="rId6" display="https://podminky.urs.cz/item/CS_URS_2023_02/113154254"/>
    <hyperlink ref="F131" r:id="rId7" display="https://podminky.urs.cz/item/CS_URS_2023_02/113154255"/>
    <hyperlink ref="F135" r:id="rId8" display="https://podminky.urs.cz/item/CS_URS_2023_02/113202111"/>
    <hyperlink ref="F140" r:id="rId9" display="https://podminky.urs.cz/item/CS_URS_2023_02/113203111"/>
    <hyperlink ref="F144" r:id="rId10" display="https://podminky.urs.cz/item/CS_URS_2023_02/121112005"/>
    <hyperlink ref="F147" r:id="rId11" display="https://podminky.urs.cz/item/CS_URS_2023_02/122251103"/>
    <hyperlink ref="F157" r:id="rId12" display="https://podminky.urs.cz/item/CS_URS_2023_02/132251101"/>
    <hyperlink ref="F162" r:id="rId13" display="https://podminky.urs.cz/item/CS_URS_2023_02/162751117"/>
    <hyperlink ref="F170" r:id="rId14" display="https://podminky.urs.cz/item/CS_URS_2023_02/162751119"/>
    <hyperlink ref="F178" r:id="rId15" display="https://podminky.urs.cz/item/CS_URS_2023_02/181951112"/>
    <hyperlink ref="F187" r:id="rId16" display="https://podminky.urs.cz/item/CS_URS_2023_02/211531111"/>
    <hyperlink ref="F191" r:id="rId17" display="https://podminky.urs.cz/item/CS_URS_2023_02/211971121"/>
    <hyperlink ref="F198" r:id="rId18" display="https://podminky.urs.cz/item/CS_URS_2023_02/212755214"/>
    <hyperlink ref="F202" r:id="rId19" display="https://podminky.urs.cz/item/CS_URS_2023_02/564851011"/>
    <hyperlink ref="F210" r:id="rId20" display="https://podminky.urs.cz/item/CS_URS_2023_02/573111111"/>
    <hyperlink ref="F215" r:id="rId21" display="https://podminky.urs.cz/item/CS_URS_2023_02/573211106"/>
    <hyperlink ref="F220" r:id="rId22" display="https://podminky.urs.cz/item/CS_URS_2023_02/577134031"/>
    <hyperlink ref="F225" r:id="rId23" display="https://podminky.urs.cz/item/CS_URS_2023_02/577165032"/>
    <hyperlink ref="F230" r:id="rId24" display="https://podminky.urs.cz/item/CS_URS_2023_02/591211111"/>
    <hyperlink ref="F241" r:id="rId25" display="https://podminky.urs.cz/item/CS_URS_2023_02/596212213"/>
    <hyperlink ref="F291" r:id="rId26" display="https://podminky.urs.cz/item/CS_URS_2023_02/914111111"/>
    <hyperlink ref="F311" r:id="rId27" display="https://podminky.urs.cz/item/CS_URS_2023_02/914511112"/>
    <hyperlink ref="F322" r:id="rId28" display="https://podminky.urs.cz/item/CS_URS_2023_02/914531112"/>
    <hyperlink ref="F327" r:id="rId29" display="https://podminky.urs.cz/item/CS_URS_2023_02/915111112"/>
    <hyperlink ref="F331" r:id="rId30" display="https://podminky.urs.cz/item/CS_URS_2023_02/915131112"/>
    <hyperlink ref="F339" r:id="rId31" display="https://podminky.urs.cz/item/CS_URS_2023_02/916111122"/>
    <hyperlink ref="F344" r:id="rId32" display="https://podminky.urs.cz/item/CS_URS_2023_02/916111123"/>
    <hyperlink ref="F355" r:id="rId33" display="https://podminky.urs.cz/item/CS_URS_2023_02/916131213"/>
    <hyperlink ref="F396" r:id="rId34" display="https://podminky.urs.cz/item/CS_URS_2023_02/916431112"/>
    <hyperlink ref="F406" r:id="rId35" display="https://podminky.urs.cz/item/CS_URS_2023_02/919121132"/>
    <hyperlink ref="F411" r:id="rId36" display="https://podminky.urs.cz/item/CS_URS_2023_02/919726123"/>
    <hyperlink ref="F416" r:id="rId37" display="https://podminky.urs.cz/item/CS_URS_2023_02/919735111"/>
    <hyperlink ref="F420" r:id="rId38" display="https://podminky.urs.cz/item/CS_URS_2023_02/919735112"/>
    <hyperlink ref="F424" r:id="rId39" display="https://podminky.urs.cz/item/CS_URS_2023_02/966006132"/>
    <hyperlink ref="F427" r:id="rId40" display="https://podminky.urs.cz/item/CS_URS_2023_02/979054451"/>
    <hyperlink ref="F433" r:id="rId41" display="https://podminky.urs.cz/item/CS_URS_2023_02/979071122"/>
    <hyperlink ref="F436" r:id="rId42" display="https://podminky.urs.cz/item/CS_URS_2023_02/981511116"/>
    <hyperlink ref="F442" r:id="rId43" display="https://podminky.urs.cz/item/CS_URS_2023_02/997006002"/>
    <hyperlink ref="F447" r:id="rId44" display="https://podminky.urs.cz/item/CS_URS_2023_02/997006012"/>
    <hyperlink ref="F452" r:id="rId45" display="https://podminky.urs.cz/item/CS_URS_2023_02/997221551"/>
    <hyperlink ref="F457" r:id="rId46" display="https://podminky.urs.cz/item/CS_URS_2023_02/997221559"/>
    <hyperlink ref="F462" r:id="rId47" display="https://podminky.urs.cz/item/CS_URS_2023_02/997221561"/>
    <hyperlink ref="F472" r:id="rId48" display="https://podminky.urs.cz/item/CS_URS_2023_02/997221569"/>
    <hyperlink ref="F497" r:id="rId49" display="https://podminky.urs.cz/item/CS_URS_2023_02/9982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82</v>
      </c>
    </row>
    <row r="4" s="1" customFormat="1" ht="24.96" customHeight="1">
      <c r="B4" s="22"/>
      <c r="D4" s="143" t="s">
        <v>153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Projekt budovy v Čechově ulici ve Šlapanicích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154</v>
      </c>
      <c r="E8" s="40"/>
      <c r="F8" s="40"/>
      <c r="G8" s="40"/>
      <c r="H8" s="40"/>
      <c r="I8" s="40"/>
      <c r="J8" s="40"/>
      <c r="K8" s="40"/>
      <c r="L8" s="147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8" t="s">
        <v>9558</v>
      </c>
      <c r="F9" s="40"/>
      <c r="G9" s="40"/>
      <c r="H9" s="40"/>
      <c r="I9" s="40"/>
      <c r="J9" s="40"/>
      <c r="K9" s="40"/>
      <c r="L9" s="147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7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7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49" t="str">
        <f>'Rekapitulace stavby'!AN8</f>
        <v>3. 9. 2023</v>
      </c>
      <c r="K12" s="40"/>
      <c r="L12" s="147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7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7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27</v>
      </c>
      <c r="F15" s="40"/>
      <c r="G15" s="40"/>
      <c r="H15" s="40"/>
      <c r="I15" s="145" t="s">
        <v>28</v>
      </c>
      <c r="J15" s="135" t="s">
        <v>19</v>
      </c>
      <c r="K15" s="40"/>
      <c r="L15" s="147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7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29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7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28</v>
      </c>
      <c r="J18" s="35" t="str">
        <f>'Rekapitulace stavby'!AN14</f>
        <v>Vyplň údaj</v>
      </c>
      <c r="K18" s="40"/>
      <c r="L18" s="147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7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31</v>
      </c>
      <c r="E20" s="40"/>
      <c r="F20" s="40"/>
      <c r="G20" s="40"/>
      <c r="H20" s="40"/>
      <c r="I20" s="145" t="s">
        <v>26</v>
      </c>
      <c r="J20" s="135" t="s">
        <v>19</v>
      </c>
      <c r="K20" s="40"/>
      <c r="L20" s="147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32</v>
      </c>
      <c r="F21" s="40"/>
      <c r="G21" s="40"/>
      <c r="H21" s="40"/>
      <c r="I21" s="145" t="s">
        <v>28</v>
      </c>
      <c r="J21" s="135" t="s">
        <v>19</v>
      </c>
      <c r="K21" s="40"/>
      <c r="L21" s="147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7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34</v>
      </c>
      <c r="E23" s="40"/>
      <c r="F23" s="40"/>
      <c r="G23" s="40"/>
      <c r="H23" s="40"/>
      <c r="I23" s="145" t="s">
        <v>26</v>
      </c>
      <c r="J23" s="135" t="str">
        <f>IF('Rekapitulace stavby'!AN19="","",'Rekapitulace stavby'!AN19)</f>
        <v/>
      </c>
      <c r="K23" s="40"/>
      <c r="L23" s="147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5" t="s">
        <v>28</v>
      </c>
      <c r="J24" s="135" t="str">
        <f>IF('Rekapitulace stavby'!AN20="","",'Rekapitulace stavby'!AN20)</f>
        <v/>
      </c>
      <c r="K24" s="40"/>
      <c r="L24" s="147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7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36</v>
      </c>
      <c r="E26" s="40"/>
      <c r="F26" s="40"/>
      <c r="G26" s="40"/>
      <c r="H26" s="40"/>
      <c r="I26" s="40"/>
      <c r="J26" s="40"/>
      <c r="K26" s="40"/>
      <c r="L26" s="147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0"/>
      <c r="B27" s="151"/>
      <c r="C27" s="150"/>
      <c r="D27" s="150"/>
      <c r="E27" s="152" t="s">
        <v>19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7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4"/>
      <c r="E29" s="154"/>
      <c r="F29" s="154"/>
      <c r="G29" s="154"/>
      <c r="H29" s="154"/>
      <c r="I29" s="154"/>
      <c r="J29" s="154"/>
      <c r="K29" s="154"/>
      <c r="L29" s="147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5" t="s">
        <v>38</v>
      </c>
      <c r="E30" s="40"/>
      <c r="F30" s="40"/>
      <c r="G30" s="40"/>
      <c r="H30" s="40"/>
      <c r="I30" s="40"/>
      <c r="J30" s="156">
        <f>ROUND(J80, 2)</f>
        <v>0</v>
      </c>
      <c r="K30" s="40"/>
      <c r="L30" s="147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4"/>
      <c r="E31" s="154"/>
      <c r="F31" s="154"/>
      <c r="G31" s="154"/>
      <c r="H31" s="154"/>
      <c r="I31" s="154"/>
      <c r="J31" s="154"/>
      <c r="K31" s="154"/>
      <c r="L31" s="147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7" t="s">
        <v>40</v>
      </c>
      <c r="G32" s="40"/>
      <c r="H32" s="40"/>
      <c r="I32" s="157" t="s">
        <v>39</v>
      </c>
      <c r="J32" s="157" t="s">
        <v>41</v>
      </c>
      <c r="K32" s="40"/>
      <c r="L32" s="147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8" t="s">
        <v>42</v>
      </c>
      <c r="E33" s="145" t="s">
        <v>43</v>
      </c>
      <c r="F33" s="159">
        <f>ROUND((SUM(BE80:BE97)),  2)</f>
        <v>0</v>
      </c>
      <c r="G33" s="40"/>
      <c r="H33" s="40"/>
      <c r="I33" s="160">
        <v>0.20999999999999999</v>
      </c>
      <c r="J33" s="159">
        <f>ROUND(((SUM(BE80:BE97))*I33),  2)</f>
        <v>0</v>
      </c>
      <c r="K33" s="40"/>
      <c r="L33" s="147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44</v>
      </c>
      <c r="F34" s="159">
        <f>ROUND((SUM(BF80:BF97)),  2)</f>
        <v>0</v>
      </c>
      <c r="G34" s="40"/>
      <c r="H34" s="40"/>
      <c r="I34" s="160">
        <v>0.14999999999999999</v>
      </c>
      <c r="J34" s="159">
        <f>ROUND(((SUM(BF80:BF97))*I34),  2)</f>
        <v>0</v>
      </c>
      <c r="K34" s="40"/>
      <c r="L34" s="147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45</v>
      </c>
      <c r="F35" s="159">
        <f>ROUND((SUM(BG80:BG97)),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7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46</v>
      </c>
      <c r="F36" s="159">
        <f>ROUND((SUM(BH80:BH97)),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7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47</v>
      </c>
      <c r="F37" s="159">
        <f>ROUND((SUM(BI80:BI97)),  2)</f>
        <v>0</v>
      </c>
      <c r="G37" s="40"/>
      <c r="H37" s="40"/>
      <c r="I37" s="160">
        <v>0</v>
      </c>
      <c r="J37" s="159">
        <f>0</f>
        <v>0</v>
      </c>
      <c r="K37" s="40"/>
      <c r="L37" s="147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7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48</v>
      </c>
      <c r="E39" s="163"/>
      <c r="F39" s="163"/>
      <c r="G39" s="164" t="s">
        <v>49</v>
      </c>
      <c r="H39" s="165" t="s">
        <v>50</v>
      </c>
      <c r="I39" s="163"/>
      <c r="J39" s="166">
        <f>SUM(J30:J37)</f>
        <v>0</v>
      </c>
      <c r="K39" s="167"/>
      <c r="L39" s="147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156</v>
      </c>
      <c r="D45" s="42"/>
      <c r="E45" s="42"/>
      <c r="F45" s="42"/>
      <c r="G45" s="42"/>
      <c r="H45" s="42"/>
      <c r="I45" s="42"/>
      <c r="J45" s="42"/>
      <c r="K45" s="42"/>
      <c r="L45" s="147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7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7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Projekt budovy v Čechově ulici ve Šlapanicích</v>
      </c>
      <c r="F48" s="34"/>
      <c r="G48" s="34"/>
      <c r="H48" s="34"/>
      <c r="I48" s="42"/>
      <c r="J48" s="42"/>
      <c r="K48" s="42"/>
      <c r="L48" s="147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154</v>
      </c>
      <c r="D49" s="42"/>
      <c r="E49" s="42"/>
      <c r="F49" s="42"/>
      <c r="G49" s="42"/>
      <c r="H49" s="42"/>
      <c r="I49" s="42"/>
      <c r="J49" s="42"/>
      <c r="K49" s="42"/>
      <c r="L49" s="147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ROU234 - VRN</v>
      </c>
      <c r="F50" s="42"/>
      <c r="G50" s="42"/>
      <c r="H50" s="42"/>
      <c r="I50" s="42"/>
      <c r="J50" s="42"/>
      <c r="K50" s="42"/>
      <c r="L50" s="147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7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Šlapanice</v>
      </c>
      <c r="G52" s="42"/>
      <c r="H52" s="42"/>
      <c r="I52" s="34" t="s">
        <v>23</v>
      </c>
      <c r="J52" s="74" t="str">
        <f>IF(J12="","",J12)</f>
        <v>3. 9. 2023</v>
      </c>
      <c r="K52" s="42"/>
      <c r="L52" s="147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7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Město Šlapanice</v>
      </c>
      <c r="G54" s="42"/>
      <c r="H54" s="42"/>
      <c r="I54" s="34" t="s">
        <v>31</v>
      </c>
      <c r="J54" s="38" t="str">
        <f>E21</f>
        <v>Studio Zlamal</v>
      </c>
      <c r="K54" s="42"/>
      <c r="L54" s="147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47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7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157</v>
      </c>
      <c r="D57" s="174"/>
      <c r="E57" s="174"/>
      <c r="F57" s="174"/>
      <c r="G57" s="174"/>
      <c r="H57" s="174"/>
      <c r="I57" s="174"/>
      <c r="J57" s="175" t="s">
        <v>158</v>
      </c>
      <c r="K57" s="174"/>
      <c r="L57" s="147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7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6" t="s">
        <v>70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47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159</v>
      </c>
    </row>
    <row r="60" s="9" customFormat="1" ht="24.96" customHeight="1">
      <c r="A60" s="9"/>
      <c r="B60" s="177"/>
      <c r="C60" s="178"/>
      <c r="D60" s="179" t="s">
        <v>9559</v>
      </c>
      <c r="E60" s="180"/>
      <c r="F60" s="180"/>
      <c r="G60" s="180"/>
      <c r="H60" s="180"/>
      <c r="I60" s="180"/>
      <c r="J60" s="181">
        <f>J81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7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47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47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165</v>
      </c>
      <c r="D67" s="42"/>
      <c r="E67" s="42"/>
      <c r="F67" s="42"/>
      <c r="G67" s="42"/>
      <c r="H67" s="42"/>
      <c r="I67" s="42"/>
      <c r="J67" s="42"/>
      <c r="K67" s="42"/>
      <c r="L67" s="147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7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47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72" t="str">
        <f>E7</f>
        <v>Projekt budovy v Čechově ulici ve Šlapanicích</v>
      </c>
      <c r="F70" s="34"/>
      <c r="G70" s="34"/>
      <c r="H70" s="34"/>
      <c r="I70" s="42"/>
      <c r="J70" s="42"/>
      <c r="K70" s="42"/>
      <c r="L70" s="147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154</v>
      </c>
      <c r="D71" s="42"/>
      <c r="E71" s="42"/>
      <c r="F71" s="42"/>
      <c r="G71" s="42"/>
      <c r="H71" s="42"/>
      <c r="I71" s="42"/>
      <c r="J71" s="42"/>
      <c r="K71" s="42"/>
      <c r="L71" s="147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ROU234 - VRN</v>
      </c>
      <c r="F72" s="42"/>
      <c r="G72" s="42"/>
      <c r="H72" s="42"/>
      <c r="I72" s="42"/>
      <c r="J72" s="42"/>
      <c r="K72" s="42"/>
      <c r="L72" s="147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7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21</v>
      </c>
      <c r="D74" s="42"/>
      <c r="E74" s="42"/>
      <c r="F74" s="29" t="str">
        <f>F12</f>
        <v>Šlapanice</v>
      </c>
      <c r="G74" s="42"/>
      <c r="H74" s="42"/>
      <c r="I74" s="34" t="s">
        <v>23</v>
      </c>
      <c r="J74" s="74" t="str">
        <f>IF(J12="","",J12)</f>
        <v>3. 9. 2023</v>
      </c>
      <c r="K74" s="42"/>
      <c r="L74" s="147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7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25</v>
      </c>
      <c r="D76" s="42"/>
      <c r="E76" s="42"/>
      <c r="F76" s="29" t="str">
        <f>E15</f>
        <v>Město Šlapanice</v>
      </c>
      <c r="G76" s="42"/>
      <c r="H76" s="42"/>
      <c r="I76" s="34" t="s">
        <v>31</v>
      </c>
      <c r="J76" s="38" t="str">
        <f>E21</f>
        <v>Studio Zlamal</v>
      </c>
      <c r="K76" s="42"/>
      <c r="L76" s="147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29</v>
      </c>
      <c r="D77" s="42"/>
      <c r="E77" s="42"/>
      <c r="F77" s="29" t="str">
        <f>IF(E18="","",E18)</f>
        <v>Vyplň údaj</v>
      </c>
      <c r="G77" s="42"/>
      <c r="H77" s="42"/>
      <c r="I77" s="34" t="s">
        <v>34</v>
      </c>
      <c r="J77" s="38" t="str">
        <f>E24</f>
        <v xml:space="preserve"> </v>
      </c>
      <c r="K77" s="42"/>
      <c r="L77" s="147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7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88"/>
      <c r="B79" s="189"/>
      <c r="C79" s="190" t="s">
        <v>166</v>
      </c>
      <c r="D79" s="191" t="s">
        <v>57</v>
      </c>
      <c r="E79" s="191" t="s">
        <v>53</v>
      </c>
      <c r="F79" s="191" t="s">
        <v>54</v>
      </c>
      <c r="G79" s="191" t="s">
        <v>167</v>
      </c>
      <c r="H79" s="191" t="s">
        <v>168</v>
      </c>
      <c r="I79" s="191" t="s">
        <v>169</v>
      </c>
      <c r="J79" s="191" t="s">
        <v>158</v>
      </c>
      <c r="K79" s="192" t="s">
        <v>170</v>
      </c>
      <c r="L79" s="193"/>
      <c r="M79" s="94" t="s">
        <v>19</v>
      </c>
      <c r="N79" s="95" t="s">
        <v>42</v>
      </c>
      <c r="O79" s="95" t="s">
        <v>171</v>
      </c>
      <c r="P79" s="95" t="s">
        <v>172</v>
      </c>
      <c r="Q79" s="95" t="s">
        <v>173</v>
      </c>
      <c r="R79" s="95" t="s">
        <v>174</v>
      </c>
      <c r="S79" s="95" t="s">
        <v>175</v>
      </c>
      <c r="T79" s="96" t="s">
        <v>176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="2" customFormat="1" ht="22.8" customHeight="1">
      <c r="A80" s="40"/>
      <c r="B80" s="41"/>
      <c r="C80" s="101" t="s">
        <v>177</v>
      </c>
      <c r="D80" s="42"/>
      <c r="E80" s="42"/>
      <c r="F80" s="42"/>
      <c r="G80" s="42"/>
      <c r="H80" s="42"/>
      <c r="I80" s="42"/>
      <c r="J80" s="194">
        <f>BK80</f>
        <v>0</v>
      </c>
      <c r="K80" s="42"/>
      <c r="L80" s="46"/>
      <c r="M80" s="97"/>
      <c r="N80" s="195"/>
      <c r="O80" s="98"/>
      <c r="P80" s="196">
        <f>P81</f>
        <v>0</v>
      </c>
      <c r="Q80" s="98"/>
      <c r="R80" s="196">
        <f>R81</f>
        <v>0</v>
      </c>
      <c r="S80" s="98"/>
      <c r="T80" s="197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71</v>
      </c>
      <c r="AU80" s="19" t="s">
        <v>159</v>
      </c>
      <c r="BK80" s="198">
        <f>BK81</f>
        <v>0</v>
      </c>
    </row>
    <row r="81" s="12" customFormat="1" ht="25.92" customHeight="1">
      <c r="A81" s="12"/>
      <c r="B81" s="199"/>
      <c r="C81" s="200"/>
      <c r="D81" s="201" t="s">
        <v>71</v>
      </c>
      <c r="E81" s="202" t="s">
        <v>151</v>
      </c>
      <c r="F81" s="202" t="s">
        <v>9560</v>
      </c>
      <c r="G81" s="200"/>
      <c r="H81" s="200"/>
      <c r="I81" s="203"/>
      <c r="J81" s="204">
        <f>BK81</f>
        <v>0</v>
      </c>
      <c r="K81" s="200"/>
      <c r="L81" s="205"/>
      <c r="M81" s="206"/>
      <c r="N81" s="207"/>
      <c r="O81" s="207"/>
      <c r="P81" s="208">
        <f>SUM(P82:P97)</f>
        <v>0</v>
      </c>
      <c r="Q81" s="207"/>
      <c r="R81" s="208">
        <f>SUM(R82:R97)</f>
        <v>0</v>
      </c>
      <c r="S81" s="207"/>
      <c r="T81" s="209">
        <f>SUM(T82:T97)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10" t="s">
        <v>211</v>
      </c>
      <c r="AT81" s="211" t="s">
        <v>71</v>
      </c>
      <c r="AU81" s="211" t="s">
        <v>72</v>
      </c>
      <c r="AY81" s="210" t="s">
        <v>180</v>
      </c>
      <c r="BK81" s="212">
        <f>SUM(BK82:BK97)</f>
        <v>0</v>
      </c>
    </row>
    <row r="82" s="2" customFormat="1" ht="24.15" customHeight="1">
      <c r="A82" s="40"/>
      <c r="B82" s="41"/>
      <c r="C82" s="215" t="s">
        <v>80</v>
      </c>
      <c r="D82" s="215" t="s">
        <v>182</v>
      </c>
      <c r="E82" s="216" t="s">
        <v>9561</v>
      </c>
      <c r="F82" s="217" t="s">
        <v>9562</v>
      </c>
      <c r="G82" s="218" t="s">
        <v>3685</v>
      </c>
      <c r="H82" s="219">
        <v>1</v>
      </c>
      <c r="I82" s="220"/>
      <c r="J82" s="221">
        <f>ROUND(I82*H82,2)</f>
        <v>0</v>
      </c>
      <c r="K82" s="217" t="s">
        <v>19</v>
      </c>
      <c r="L82" s="46"/>
      <c r="M82" s="222" t="s">
        <v>19</v>
      </c>
      <c r="N82" s="223" t="s">
        <v>43</v>
      </c>
      <c r="O82" s="86"/>
      <c r="P82" s="224">
        <f>O82*H82</f>
        <v>0</v>
      </c>
      <c r="Q82" s="224">
        <v>0</v>
      </c>
      <c r="R82" s="224">
        <f>Q82*H82</f>
        <v>0</v>
      </c>
      <c r="S82" s="224">
        <v>0</v>
      </c>
      <c r="T82" s="225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26" t="s">
        <v>187</v>
      </c>
      <c r="AT82" s="226" t="s">
        <v>182</v>
      </c>
      <c r="AU82" s="226" t="s">
        <v>80</v>
      </c>
      <c r="AY82" s="19" t="s">
        <v>180</v>
      </c>
      <c r="BE82" s="227">
        <f>IF(N82="základní",J82,0)</f>
        <v>0</v>
      </c>
      <c r="BF82" s="227">
        <f>IF(N82="snížená",J82,0)</f>
        <v>0</v>
      </c>
      <c r="BG82" s="227">
        <f>IF(N82="zákl. přenesená",J82,0)</f>
        <v>0</v>
      </c>
      <c r="BH82" s="227">
        <f>IF(N82="sníž. přenesená",J82,0)</f>
        <v>0</v>
      </c>
      <c r="BI82" s="227">
        <f>IF(N82="nulová",J82,0)</f>
        <v>0</v>
      </c>
      <c r="BJ82" s="19" t="s">
        <v>80</v>
      </c>
      <c r="BK82" s="227">
        <f>ROUND(I82*H82,2)</f>
        <v>0</v>
      </c>
      <c r="BL82" s="19" t="s">
        <v>187</v>
      </c>
      <c r="BM82" s="226" t="s">
        <v>9563</v>
      </c>
    </row>
    <row r="83" s="2" customFormat="1">
      <c r="A83" s="40"/>
      <c r="B83" s="41"/>
      <c r="C83" s="42"/>
      <c r="D83" s="228" t="s">
        <v>189</v>
      </c>
      <c r="E83" s="42"/>
      <c r="F83" s="229" t="s">
        <v>9562</v>
      </c>
      <c r="G83" s="42"/>
      <c r="H83" s="42"/>
      <c r="I83" s="230"/>
      <c r="J83" s="42"/>
      <c r="K83" s="42"/>
      <c r="L83" s="46"/>
      <c r="M83" s="231"/>
      <c r="N83" s="232"/>
      <c r="O83" s="86"/>
      <c r="P83" s="86"/>
      <c r="Q83" s="86"/>
      <c r="R83" s="86"/>
      <c r="S83" s="86"/>
      <c r="T83" s="87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189</v>
      </c>
      <c r="AU83" s="19" t="s">
        <v>80</v>
      </c>
    </row>
    <row r="84" s="2" customFormat="1" ht="16.5" customHeight="1">
      <c r="A84" s="40"/>
      <c r="B84" s="41"/>
      <c r="C84" s="215" t="s">
        <v>82</v>
      </c>
      <c r="D84" s="215" t="s">
        <v>182</v>
      </c>
      <c r="E84" s="216" t="s">
        <v>9564</v>
      </c>
      <c r="F84" s="217" t="s">
        <v>9565</v>
      </c>
      <c r="G84" s="218" t="s">
        <v>3685</v>
      </c>
      <c r="H84" s="219">
        <v>1</v>
      </c>
      <c r="I84" s="220"/>
      <c r="J84" s="221">
        <f>ROUND(I84*H84,2)</f>
        <v>0</v>
      </c>
      <c r="K84" s="217" t="s">
        <v>19</v>
      </c>
      <c r="L84" s="46"/>
      <c r="M84" s="222" t="s">
        <v>19</v>
      </c>
      <c r="N84" s="223" t="s">
        <v>43</v>
      </c>
      <c r="O84" s="86"/>
      <c r="P84" s="224">
        <f>O84*H84</f>
        <v>0</v>
      </c>
      <c r="Q84" s="224">
        <v>0</v>
      </c>
      <c r="R84" s="224">
        <f>Q84*H84</f>
        <v>0</v>
      </c>
      <c r="S84" s="224">
        <v>0</v>
      </c>
      <c r="T84" s="225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26" t="s">
        <v>187</v>
      </c>
      <c r="AT84" s="226" t="s">
        <v>182</v>
      </c>
      <c r="AU84" s="226" t="s">
        <v>80</v>
      </c>
      <c r="AY84" s="19" t="s">
        <v>180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19" t="s">
        <v>80</v>
      </c>
      <c r="BK84" s="227">
        <f>ROUND(I84*H84,2)</f>
        <v>0</v>
      </c>
      <c r="BL84" s="19" t="s">
        <v>187</v>
      </c>
      <c r="BM84" s="226" t="s">
        <v>9566</v>
      </c>
    </row>
    <row r="85" s="2" customFormat="1">
      <c r="A85" s="40"/>
      <c r="B85" s="41"/>
      <c r="C85" s="42"/>
      <c r="D85" s="228" t="s">
        <v>189</v>
      </c>
      <c r="E85" s="42"/>
      <c r="F85" s="229" t="s">
        <v>9565</v>
      </c>
      <c r="G85" s="42"/>
      <c r="H85" s="42"/>
      <c r="I85" s="230"/>
      <c r="J85" s="42"/>
      <c r="K85" s="42"/>
      <c r="L85" s="46"/>
      <c r="M85" s="231"/>
      <c r="N85" s="232"/>
      <c r="O85" s="86"/>
      <c r="P85" s="86"/>
      <c r="Q85" s="86"/>
      <c r="R85" s="86"/>
      <c r="S85" s="86"/>
      <c r="T85" s="87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189</v>
      </c>
      <c r="AU85" s="19" t="s">
        <v>80</v>
      </c>
    </row>
    <row r="86" s="2" customFormat="1" ht="16.5" customHeight="1">
      <c r="A86" s="40"/>
      <c r="B86" s="41"/>
      <c r="C86" s="215" t="s">
        <v>100</v>
      </c>
      <c r="D86" s="215" t="s">
        <v>182</v>
      </c>
      <c r="E86" s="216" t="s">
        <v>9567</v>
      </c>
      <c r="F86" s="217" t="s">
        <v>9568</v>
      </c>
      <c r="G86" s="218" t="s">
        <v>3685</v>
      </c>
      <c r="H86" s="219">
        <v>1</v>
      </c>
      <c r="I86" s="220"/>
      <c r="J86" s="221">
        <f>ROUND(I86*H86,2)</f>
        <v>0</v>
      </c>
      <c r="K86" s="217" t="s">
        <v>19</v>
      </c>
      <c r="L86" s="46"/>
      <c r="M86" s="222" t="s">
        <v>19</v>
      </c>
      <c r="N86" s="223" t="s">
        <v>43</v>
      </c>
      <c r="O86" s="86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6" t="s">
        <v>187</v>
      </c>
      <c r="AT86" s="226" t="s">
        <v>182</v>
      </c>
      <c r="AU86" s="226" t="s">
        <v>80</v>
      </c>
      <c r="AY86" s="19" t="s">
        <v>180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19" t="s">
        <v>80</v>
      </c>
      <c r="BK86" s="227">
        <f>ROUND(I86*H86,2)</f>
        <v>0</v>
      </c>
      <c r="BL86" s="19" t="s">
        <v>187</v>
      </c>
      <c r="BM86" s="226" t="s">
        <v>9569</v>
      </c>
    </row>
    <row r="87" s="2" customFormat="1">
      <c r="A87" s="40"/>
      <c r="B87" s="41"/>
      <c r="C87" s="42"/>
      <c r="D87" s="228" t="s">
        <v>189</v>
      </c>
      <c r="E87" s="42"/>
      <c r="F87" s="229" t="s">
        <v>9568</v>
      </c>
      <c r="G87" s="42"/>
      <c r="H87" s="42"/>
      <c r="I87" s="230"/>
      <c r="J87" s="42"/>
      <c r="K87" s="42"/>
      <c r="L87" s="46"/>
      <c r="M87" s="231"/>
      <c r="N87" s="232"/>
      <c r="O87" s="86"/>
      <c r="P87" s="86"/>
      <c r="Q87" s="86"/>
      <c r="R87" s="86"/>
      <c r="S87" s="86"/>
      <c r="T87" s="87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189</v>
      </c>
      <c r="AU87" s="19" t="s">
        <v>80</v>
      </c>
    </row>
    <row r="88" s="2" customFormat="1" ht="16.5" customHeight="1">
      <c r="A88" s="40"/>
      <c r="B88" s="41"/>
      <c r="C88" s="215" t="s">
        <v>187</v>
      </c>
      <c r="D88" s="215" t="s">
        <v>182</v>
      </c>
      <c r="E88" s="216" t="s">
        <v>9570</v>
      </c>
      <c r="F88" s="217" t="s">
        <v>9571</v>
      </c>
      <c r="G88" s="218" t="s">
        <v>3685</v>
      </c>
      <c r="H88" s="219">
        <v>1</v>
      </c>
      <c r="I88" s="220"/>
      <c r="J88" s="221">
        <f>ROUND(I88*H88,2)</f>
        <v>0</v>
      </c>
      <c r="K88" s="217" t="s">
        <v>19</v>
      </c>
      <c r="L88" s="46"/>
      <c r="M88" s="222" t="s">
        <v>19</v>
      </c>
      <c r="N88" s="223" t="s">
        <v>43</v>
      </c>
      <c r="O88" s="86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6" t="s">
        <v>187</v>
      </c>
      <c r="AT88" s="226" t="s">
        <v>182</v>
      </c>
      <c r="AU88" s="226" t="s">
        <v>80</v>
      </c>
      <c r="AY88" s="19" t="s">
        <v>180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19" t="s">
        <v>80</v>
      </c>
      <c r="BK88" s="227">
        <f>ROUND(I88*H88,2)</f>
        <v>0</v>
      </c>
      <c r="BL88" s="19" t="s">
        <v>187</v>
      </c>
      <c r="BM88" s="226" t="s">
        <v>9572</v>
      </c>
    </row>
    <row r="89" s="2" customFormat="1">
      <c r="A89" s="40"/>
      <c r="B89" s="41"/>
      <c r="C89" s="42"/>
      <c r="D89" s="228" t="s">
        <v>189</v>
      </c>
      <c r="E89" s="42"/>
      <c r="F89" s="229" t="s">
        <v>9571</v>
      </c>
      <c r="G89" s="42"/>
      <c r="H89" s="42"/>
      <c r="I89" s="230"/>
      <c r="J89" s="42"/>
      <c r="K89" s="42"/>
      <c r="L89" s="46"/>
      <c r="M89" s="231"/>
      <c r="N89" s="232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189</v>
      </c>
      <c r="AU89" s="19" t="s">
        <v>80</v>
      </c>
    </row>
    <row r="90" s="2" customFormat="1" ht="16.5" customHeight="1">
      <c r="A90" s="40"/>
      <c r="B90" s="41"/>
      <c r="C90" s="215" t="s">
        <v>211</v>
      </c>
      <c r="D90" s="215" t="s">
        <v>182</v>
      </c>
      <c r="E90" s="216" t="s">
        <v>9573</v>
      </c>
      <c r="F90" s="217" t="s">
        <v>9574</v>
      </c>
      <c r="G90" s="218" t="s">
        <v>3685</v>
      </c>
      <c r="H90" s="219">
        <v>1</v>
      </c>
      <c r="I90" s="220"/>
      <c r="J90" s="221">
        <f>ROUND(I90*H90,2)</f>
        <v>0</v>
      </c>
      <c r="K90" s="217" t="s">
        <v>19</v>
      </c>
      <c r="L90" s="46"/>
      <c r="M90" s="222" t="s">
        <v>19</v>
      </c>
      <c r="N90" s="223" t="s">
        <v>43</v>
      </c>
      <c r="O90" s="86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6" t="s">
        <v>187</v>
      </c>
      <c r="AT90" s="226" t="s">
        <v>182</v>
      </c>
      <c r="AU90" s="226" t="s">
        <v>80</v>
      </c>
      <c r="AY90" s="19" t="s">
        <v>180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19" t="s">
        <v>80</v>
      </c>
      <c r="BK90" s="227">
        <f>ROUND(I90*H90,2)</f>
        <v>0</v>
      </c>
      <c r="BL90" s="19" t="s">
        <v>187</v>
      </c>
      <c r="BM90" s="226" t="s">
        <v>9575</v>
      </c>
    </row>
    <row r="91" s="2" customFormat="1">
      <c r="A91" s="40"/>
      <c r="B91" s="41"/>
      <c r="C91" s="42"/>
      <c r="D91" s="228" t="s">
        <v>189</v>
      </c>
      <c r="E91" s="42"/>
      <c r="F91" s="229" t="s">
        <v>9574</v>
      </c>
      <c r="G91" s="42"/>
      <c r="H91" s="42"/>
      <c r="I91" s="230"/>
      <c r="J91" s="42"/>
      <c r="K91" s="42"/>
      <c r="L91" s="46"/>
      <c r="M91" s="231"/>
      <c r="N91" s="232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189</v>
      </c>
      <c r="AU91" s="19" t="s">
        <v>80</v>
      </c>
    </row>
    <row r="92" s="2" customFormat="1" ht="16.5" customHeight="1">
      <c r="A92" s="40"/>
      <c r="B92" s="41"/>
      <c r="C92" s="215" t="s">
        <v>217</v>
      </c>
      <c r="D92" s="215" t="s">
        <v>182</v>
      </c>
      <c r="E92" s="216" t="s">
        <v>9576</v>
      </c>
      <c r="F92" s="217" t="s">
        <v>19</v>
      </c>
      <c r="G92" s="218" t="s">
        <v>3685</v>
      </c>
      <c r="H92" s="219">
        <v>1</v>
      </c>
      <c r="I92" s="220"/>
      <c r="J92" s="221">
        <f>ROUND(I92*H92,2)</f>
        <v>0</v>
      </c>
      <c r="K92" s="217" t="s">
        <v>19</v>
      </c>
      <c r="L92" s="46"/>
      <c r="M92" s="222" t="s">
        <v>19</v>
      </c>
      <c r="N92" s="223" t="s">
        <v>43</v>
      </c>
      <c r="O92" s="86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6" t="s">
        <v>187</v>
      </c>
      <c r="AT92" s="226" t="s">
        <v>182</v>
      </c>
      <c r="AU92" s="226" t="s">
        <v>80</v>
      </c>
      <c r="AY92" s="19" t="s">
        <v>180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19" t="s">
        <v>80</v>
      </c>
      <c r="BK92" s="227">
        <f>ROUND(I92*H92,2)</f>
        <v>0</v>
      </c>
      <c r="BL92" s="19" t="s">
        <v>187</v>
      </c>
      <c r="BM92" s="226" t="s">
        <v>9577</v>
      </c>
    </row>
    <row r="93" s="2" customFormat="1">
      <c r="A93" s="40"/>
      <c r="B93" s="41"/>
      <c r="C93" s="42"/>
      <c r="D93" s="228" t="s">
        <v>189</v>
      </c>
      <c r="E93" s="42"/>
      <c r="F93" s="229" t="s">
        <v>9578</v>
      </c>
      <c r="G93" s="42"/>
      <c r="H93" s="42"/>
      <c r="I93" s="230"/>
      <c r="J93" s="42"/>
      <c r="K93" s="42"/>
      <c r="L93" s="46"/>
      <c r="M93" s="231"/>
      <c r="N93" s="232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189</v>
      </c>
      <c r="AU93" s="19" t="s">
        <v>80</v>
      </c>
    </row>
    <row r="94" s="2" customFormat="1" ht="16.5" customHeight="1">
      <c r="A94" s="40"/>
      <c r="B94" s="41"/>
      <c r="C94" s="215" t="s">
        <v>224</v>
      </c>
      <c r="D94" s="215" t="s">
        <v>182</v>
      </c>
      <c r="E94" s="216" t="s">
        <v>9579</v>
      </c>
      <c r="F94" s="217" t="s">
        <v>19</v>
      </c>
      <c r="G94" s="218" t="s">
        <v>3685</v>
      </c>
      <c r="H94" s="219">
        <v>1</v>
      </c>
      <c r="I94" s="220"/>
      <c r="J94" s="221">
        <f>ROUND(I94*H94,2)</f>
        <v>0</v>
      </c>
      <c r="K94" s="217" t="s">
        <v>19</v>
      </c>
      <c r="L94" s="46"/>
      <c r="M94" s="222" t="s">
        <v>19</v>
      </c>
      <c r="N94" s="223" t="s">
        <v>43</v>
      </c>
      <c r="O94" s="86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6" t="s">
        <v>187</v>
      </c>
      <c r="AT94" s="226" t="s">
        <v>182</v>
      </c>
      <c r="AU94" s="226" t="s">
        <v>80</v>
      </c>
      <c r="AY94" s="19" t="s">
        <v>180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19" t="s">
        <v>80</v>
      </c>
      <c r="BK94" s="227">
        <f>ROUND(I94*H94,2)</f>
        <v>0</v>
      </c>
      <c r="BL94" s="19" t="s">
        <v>187</v>
      </c>
      <c r="BM94" s="226" t="s">
        <v>9580</v>
      </c>
    </row>
    <row r="95" s="2" customFormat="1">
      <c r="A95" s="40"/>
      <c r="B95" s="41"/>
      <c r="C95" s="42"/>
      <c r="D95" s="228" t="s">
        <v>189</v>
      </c>
      <c r="E95" s="42"/>
      <c r="F95" s="229" t="s">
        <v>9581</v>
      </c>
      <c r="G95" s="42"/>
      <c r="H95" s="42"/>
      <c r="I95" s="230"/>
      <c r="J95" s="42"/>
      <c r="K95" s="42"/>
      <c r="L95" s="46"/>
      <c r="M95" s="231"/>
      <c r="N95" s="232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189</v>
      </c>
      <c r="AU95" s="19" t="s">
        <v>80</v>
      </c>
    </row>
    <row r="96" s="2" customFormat="1" ht="16.5" customHeight="1">
      <c r="A96" s="40"/>
      <c r="B96" s="41"/>
      <c r="C96" s="215" t="s">
        <v>232</v>
      </c>
      <c r="D96" s="215" t="s">
        <v>182</v>
      </c>
      <c r="E96" s="216" t="s">
        <v>9582</v>
      </c>
      <c r="F96" s="217" t="s">
        <v>9583</v>
      </c>
      <c r="G96" s="218" t="s">
        <v>3685</v>
      </c>
      <c r="H96" s="219">
        <v>1</v>
      </c>
      <c r="I96" s="220"/>
      <c r="J96" s="221">
        <f>ROUND(I96*H96,2)</f>
        <v>0</v>
      </c>
      <c r="K96" s="217" t="s">
        <v>19</v>
      </c>
      <c r="L96" s="46"/>
      <c r="M96" s="222" t="s">
        <v>19</v>
      </c>
      <c r="N96" s="223" t="s">
        <v>43</v>
      </c>
      <c r="O96" s="86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6" t="s">
        <v>187</v>
      </c>
      <c r="AT96" s="226" t="s">
        <v>182</v>
      </c>
      <c r="AU96" s="226" t="s">
        <v>80</v>
      </c>
      <c r="AY96" s="19" t="s">
        <v>180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19" t="s">
        <v>80</v>
      </c>
      <c r="BK96" s="227">
        <f>ROUND(I96*H96,2)</f>
        <v>0</v>
      </c>
      <c r="BL96" s="19" t="s">
        <v>187</v>
      </c>
      <c r="BM96" s="226" t="s">
        <v>9584</v>
      </c>
    </row>
    <row r="97" s="2" customFormat="1">
      <c r="A97" s="40"/>
      <c r="B97" s="41"/>
      <c r="C97" s="42"/>
      <c r="D97" s="228" t="s">
        <v>189</v>
      </c>
      <c r="E97" s="42"/>
      <c r="F97" s="229" t="s">
        <v>9583</v>
      </c>
      <c r="G97" s="42"/>
      <c r="H97" s="42"/>
      <c r="I97" s="230"/>
      <c r="J97" s="42"/>
      <c r="K97" s="42"/>
      <c r="L97" s="46"/>
      <c r="M97" s="278"/>
      <c r="N97" s="279"/>
      <c r="O97" s="280"/>
      <c r="P97" s="280"/>
      <c r="Q97" s="280"/>
      <c r="R97" s="280"/>
      <c r="S97" s="280"/>
      <c r="T97" s="281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189</v>
      </c>
      <c r="AU97" s="19" t="s">
        <v>80</v>
      </c>
    </row>
    <row r="98" s="2" customFormat="1" ht="6.96" customHeight="1">
      <c r="A98" s="40"/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46"/>
      <c r="M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</sheetData>
  <sheetProtection sheet="1" autoFilter="0" formatColumns="0" formatRows="0" objects="1" scenarios="1" spinCount="100000" saltValue="HT1ZqmmmpvpfJJrjD9h3w7s5cHOwx6Ql5c3/Pw1wJ0mZyok2lkj/bva+A8L2XG1ac2WLJYkQLYBuDzWIN5PmcA==" hashValue="jvhhrsfRosw57wny68iTJgK1TqNWMysUVuH9S7qaBw4hHaLFkAZoweeIrUk6zeQPKFyOkkF2Tj7DWRvFhYURMQ==" algorithmName="SHA-512" password="CC35"/>
  <autoFilter ref="C79:K97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5" customWidth="1"/>
    <col min="2" max="2" width="1.667969" style="295" customWidth="1"/>
    <col min="3" max="4" width="5" style="295" customWidth="1"/>
    <col min="5" max="5" width="11.66016" style="295" customWidth="1"/>
    <col min="6" max="6" width="9.160156" style="295" customWidth="1"/>
    <col min="7" max="7" width="5" style="295" customWidth="1"/>
    <col min="8" max="8" width="77.83203" style="295" customWidth="1"/>
    <col min="9" max="10" width="20" style="295" customWidth="1"/>
    <col min="11" max="11" width="1.667969" style="295" customWidth="1"/>
  </cols>
  <sheetData>
    <row r="1" s="1" customFormat="1" ht="37.5" customHeight="1"/>
    <row r="2" s="1" customFormat="1" ht="7.5" customHeight="1">
      <c r="B2" s="296"/>
      <c r="C2" s="297"/>
      <c r="D2" s="297"/>
      <c r="E2" s="297"/>
      <c r="F2" s="297"/>
      <c r="G2" s="297"/>
      <c r="H2" s="297"/>
      <c r="I2" s="297"/>
      <c r="J2" s="297"/>
      <c r="K2" s="298"/>
    </row>
    <row r="3" s="17" customFormat="1" ht="45" customHeight="1">
      <c r="B3" s="299"/>
      <c r="C3" s="300" t="s">
        <v>9585</v>
      </c>
      <c r="D3" s="300"/>
      <c r="E3" s="300"/>
      <c r="F3" s="300"/>
      <c r="G3" s="300"/>
      <c r="H3" s="300"/>
      <c r="I3" s="300"/>
      <c r="J3" s="300"/>
      <c r="K3" s="301"/>
    </row>
    <row r="4" s="1" customFormat="1" ht="25.5" customHeight="1">
      <c r="B4" s="302"/>
      <c r="C4" s="303" t="s">
        <v>9586</v>
      </c>
      <c r="D4" s="303"/>
      <c r="E4" s="303"/>
      <c r="F4" s="303"/>
      <c r="G4" s="303"/>
      <c r="H4" s="303"/>
      <c r="I4" s="303"/>
      <c r="J4" s="303"/>
      <c r="K4" s="304"/>
    </row>
    <row r="5" s="1" customFormat="1" ht="5.25" customHeight="1">
      <c r="B5" s="302"/>
      <c r="C5" s="305"/>
      <c r="D5" s="305"/>
      <c r="E5" s="305"/>
      <c r="F5" s="305"/>
      <c r="G5" s="305"/>
      <c r="H5" s="305"/>
      <c r="I5" s="305"/>
      <c r="J5" s="305"/>
      <c r="K5" s="304"/>
    </row>
    <row r="6" s="1" customFormat="1" ht="15" customHeight="1">
      <c r="B6" s="302"/>
      <c r="C6" s="306" t="s">
        <v>9587</v>
      </c>
      <c r="D6" s="306"/>
      <c r="E6" s="306"/>
      <c r="F6" s="306"/>
      <c r="G6" s="306"/>
      <c r="H6" s="306"/>
      <c r="I6" s="306"/>
      <c r="J6" s="306"/>
      <c r="K6" s="304"/>
    </row>
    <row r="7" s="1" customFormat="1" ht="15" customHeight="1">
      <c r="B7" s="307"/>
      <c r="C7" s="306" t="s">
        <v>9588</v>
      </c>
      <c r="D7" s="306"/>
      <c r="E7" s="306"/>
      <c r="F7" s="306"/>
      <c r="G7" s="306"/>
      <c r="H7" s="306"/>
      <c r="I7" s="306"/>
      <c r="J7" s="306"/>
      <c r="K7" s="304"/>
    </row>
    <row r="8" s="1" customFormat="1" ht="12.75" customHeight="1">
      <c r="B8" s="307"/>
      <c r="C8" s="306"/>
      <c r="D8" s="306"/>
      <c r="E8" s="306"/>
      <c r="F8" s="306"/>
      <c r="G8" s="306"/>
      <c r="H8" s="306"/>
      <c r="I8" s="306"/>
      <c r="J8" s="306"/>
      <c r="K8" s="304"/>
    </row>
    <row r="9" s="1" customFormat="1" ht="15" customHeight="1">
      <c r="B9" s="307"/>
      <c r="C9" s="306" t="s">
        <v>9589</v>
      </c>
      <c r="D9" s="306"/>
      <c r="E9" s="306"/>
      <c r="F9" s="306"/>
      <c r="G9" s="306"/>
      <c r="H9" s="306"/>
      <c r="I9" s="306"/>
      <c r="J9" s="306"/>
      <c r="K9" s="304"/>
    </row>
    <row r="10" s="1" customFormat="1" ht="15" customHeight="1">
      <c r="B10" s="307"/>
      <c r="C10" s="306"/>
      <c r="D10" s="306" t="s">
        <v>9590</v>
      </c>
      <c r="E10" s="306"/>
      <c r="F10" s="306"/>
      <c r="G10" s="306"/>
      <c r="H10" s="306"/>
      <c r="I10" s="306"/>
      <c r="J10" s="306"/>
      <c r="K10" s="304"/>
    </row>
    <row r="11" s="1" customFormat="1" ht="15" customHeight="1">
      <c r="B11" s="307"/>
      <c r="C11" s="308"/>
      <c r="D11" s="306" t="s">
        <v>9591</v>
      </c>
      <c r="E11" s="306"/>
      <c r="F11" s="306"/>
      <c r="G11" s="306"/>
      <c r="H11" s="306"/>
      <c r="I11" s="306"/>
      <c r="J11" s="306"/>
      <c r="K11" s="304"/>
    </row>
    <row r="12" s="1" customFormat="1" ht="15" customHeight="1">
      <c r="B12" s="307"/>
      <c r="C12" s="308"/>
      <c r="D12" s="306"/>
      <c r="E12" s="306"/>
      <c r="F12" s="306"/>
      <c r="G12" s="306"/>
      <c r="H12" s="306"/>
      <c r="I12" s="306"/>
      <c r="J12" s="306"/>
      <c r="K12" s="304"/>
    </row>
    <row r="13" s="1" customFormat="1" ht="15" customHeight="1">
      <c r="B13" s="307"/>
      <c r="C13" s="308"/>
      <c r="D13" s="309" t="s">
        <v>9592</v>
      </c>
      <c r="E13" s="306"/>
      <c r="F13" s="306"/>
      <c r="G13" s="306"/>
      <c r="H13" s="306"/>
      <c r="I13" s="306"/>
      <c r="J13" s="306"/>
      <c r="K13" s="304"/>
    </row>
    <row r="14" s="1" customFormat="1" ht="12.75" customHeight="1">
      <c r="B14" s="307"/>
      <c r="C14" s="308"/>
      <c r="D14" s="308"/>
      <c r="E14" s="308"/>
      <c r="F14" s="308"/>
      <c r="G14" s="308"/>
      <c r="H14" s="308"/>
      <c r="I14" s="308"/>
      <c r="J14" s="308"/>
      <c r="K14" s="304"/>
    </row>
    <row r="15" s="1" customFormat="1" ht="15" customHeight="1">
      <c r="B15" s="307"/>
      <c r="C15" s="308"/>
      <c r="D15" s="306" t="s">
        <v>9593</v>
      </c>
      <c r="E15" s="306"/>
      <c r="F15" s="306"/>
      <c r="G15" s="306"/>
      <c r="H15" s="306"/>
      <c r="I15" s="306"/>
      <c r="J15" s="306"/>
      <c r="K15" s="304"/>
    </row>
    <row r="16" s="1" customFormat="1" ht="15" customHeight="1">
      <c r="B16" s="307"/>
      <c r="C16" s="308"/>
      <c r="D16" s="306" t="s">
        <v>9594</v>
      </c>
      <c r="E16" s="306"/>
      <c r="F16" s="306"/>
      <c r="G16" s="306"/>
      <c r="H16" s="306"/>
      <c r="I16" s="306"/>
      <c r="J16" s="306"/>
      <c r="K16" s="304"/>
    </row>
    <row r="17" s="1" customFormat="1" ht="15" customHeight="1">
      <c r="B17" s="307"/>
      <c r="C17" s="308"/>
      <c r="D17" s="306" t="s">
        <v>9595</v>
      </c>
      <c r="E17" s="306"/>
      <c r="F17" s="306"/>
      <c r="G17" s="306"/>
      <c r="H17" s="306"/>
      <c r="I17" s="306"/>
      <c r="J17" s="306"/>
      <c r="K17" s="304"/>
    </row>
    <row r="18" s="1" customFormat="1" ht="15" customHeight="1">
      <c r="B18" s="307"/>
      <c r="C18" s="308"/>
      <c r="D18" s="308"/>
      <c r="E18" s="310" t="s">
        <v>79</v>
      </c>
      <c r="F18" s="306" t="s">
        <v>9596</v>
      </c>
      <c r="G18" s="306"/>
      <c r="H18" s="306"/>
      <c r="I18" s="306"/>
      <c r="J18" s="306"/>
      <c r="K18" s="304"/>
    </row>
    <row r="19" s="1" customFormat="1" ht="15" customHeight="1">
      <c r="B19" s="307"/>
      <c r="C19" s="308"/>
      <c r="D19" s="308"/>
      <c r="E19" s="310" t="s">
        <v>9597</v>
      </c>
      <c r="F19" s="306" t="s">
        <v>9598</v>
      </c>
      <c r="G19" s="306"/>
      <c r="H19" s="306"/>
      <c r="I19" s="306"/>
      <c r="J19" s="306"/>
      <c r="K19" s="304"/>
    </row>
    <row r="20" s="1" customFormat="1" ht="15" customHeight="1">
      <c r="B20" s="307"/>
      <c r="C20" s="308"/>
      <c r="D20" s="308"/>
      <c r="E20" s="310" t="s">
        <v>9599</v>
      </c>
      <c r="F20" s="306" t="s">
        <v>9600</v>
      </c>
      <c r="G20" s="306"/>
      <c r="H20" s="306"/>
      <c r="I20" s="306"/>
      <c r="J20" s="306"/>
      <c r="K20" s="304"/>
    </row>
    <row r="21" s="1" customFormat="1" ht="15" customHeight="1">
      <c r="B21" s="307"/>
      <c r="C21" s="308"/>
      <c r="D21" s="308"/>
      <c r="E21" s="310" t="s">
        <v>9601</v>
      </c>
      <c r="F21" s="306" t="s">
        <v>9602</v>
      </c>
      <c r="G21" s="306"/>
      <c r="H21" s="306"/>
      <c r="I21" s="306"/>
      <c r="J21" s="306"/>
      <c r="K21" s="304"/>
    </row>
    <row r="22" s="1" customFormat="1" ht="15" customHeight="1">
      <c r="B22" s="307"/>
      <c r="C22" s="308"/>
      <c r="D22" s="308"/>
      <c r="E22" s="310" t="s">
        <v>9603</v>
      </c>
      <c r="F22" s="306" t="s">
        <v>7346</v>
      </c>
      <c r="G22" s="306"/>
      <c r="H22" s="306"/>
      <c r="I22" s="306"/>
      <c r="J22" s="306"/>
      <c r="K22" s="304"/>
    </row>
    <row r="23" s="1" customFormat="1" ht="15" customHeight="1">
      <c r="B23" s="307"/>
      <c r="C23" s="308"/>
      <c r="D23" s="308"/>
      <c r="E23" s="310" t="s">
        <v>88</v>
      </c>
      <c r="F23" s="306" t="s">
        <v>9604</v>
      </c>
      <c r="G23" s="306"/>
      <c r="H23" s="306"/>
      <c r="I23" s="306"/>
      <c r="J23" s="306"/>
      <c r="K23" s="304"/>
    </row>
    <row r="24" s="1" customFormat="1" ht="12.75" customHeight="1">
      <c r="B24" s="307"/>
      <c r="C24" s="308"/>
      <c r="D24" s="308"/>
      <c r="E24" s="308"/>
      <c r="F24" s="308"/>
      <c r="G24" s="308"/>
      <c r="H24" s="308"/>
      <c r="I24" s="308"/>
      <c r="J24" s="308"/>
      <c r="K24" s="304"/>
    </row>
    <row r="25" s="1" customFormat="1" ht="15" customHeight="1">
      <c r="B25" s="307"/>
      <c r="C25" s="306" t="s">
        <v>9605</v>
      </c>
      <c r="D25" s="306"/>
      <c r="E25" s="306"/>
      <c r="F25" s="306"/>
      <c r="G25" s="306"/>
      <c r="H25" s="306"/>
      <c r="I25" s="306"/>
      <c r="J25" s="306"/>
      <c r="K25" s="304"/>
    </row>
    <row r="26" s="1" customFormat="1" ht="15" customHeight="1">
      <c r="B26" s="307"/>
      <c r="C26" s="306" t="s">
        <v>9606</v>
      </c>
      <c r="D26" s="306"/>
      <c r="E26" s="306"/>
      <c r="F26" s="306"/>
      <c r="G26" s="306"/>
      <c r="H26" s="306"/>
      <c r="I26" s="306"/>
      <c r="J26" s="306"/>
      <c r="K26" s="304"/>
    </row>
    <row r="27" s="1" customFormat="1" ht="15" customHeight="1">
      <c r="B27" s="307"/>
      <c r="C27" s="306"/>
      <c r="D27" s="306" t="s">
        <v>9607</v>
      </c>
      <c r="E27" s="306"/>
      <c r="F27" s="306"/>
      <c r="G27" s="306"/>
      <c r="H27" s="306"/>
      <c r="I27" s="306"/>
      <c r="J27" s="306"/>
      <c r="K27" s="304"/>
    </row>
    <row r="28" s="1" customFormat="1" ht="15" customHeight="1">
      <c r="B28" s="307"/>
      <c r="C28" s="308"/>
      <c r="D28" s="306" t="s">
        <v>9608</v>
      </c>
      <c r="E28" s="306"/>
      <c r="F28" s="306"/>
      <c r="G28" s="306"/>
      <c r="H28" s="306"/>
      <c r="I28" s="306"/>
      <c r="J28" s="306"/>
      <c r="K28" s="304"/>
    </row>
    <row r="29" s="1" customFormat="1" ht="12.75" customHeight="1">
      <c r="B29" s="307"/>
      <c r="C29" s="308"/>
      <c r="D29" s="308"/>
      <c r="E29" s="308"/>
      <c r="F29" s="308"/>
      <c r="G29" s="308"/>
      <c r="H29" s="308"/>
      <c r="I29" s="308"/>
      <c r="J29" s="308"/>
      <c r="K29" s="304"/>
    </row>
    <row r="30" s="1" customFormat="1" ht="15" customHeight="1">
      <c r="B30" s="307"/>
      <c r="C30" s="308"/>
      <c r="D30" s="306" t="s">
        <v>9609</v>
      </c>
      <c r="E30" s="306"/>
      <c r="F30" s="306"/>
      <c r="G30" s="306"/>
      <c r="H30" s="306"/>
      <c r="I30" s="306"/>
      <c r="J30" s="306"/>
      <c r="K30" s="304"/>
    </row>
    <row r="31" s="1" customFormat="1" ht="15" customHeight="1">
      <c r="B31" s="307"/>
      <c r="C31" s="308"/>
      <c r="D31" s="306" t="s">
        <v>9610</v>
      </c>
      <c r="E31" s="306"/>
      <c r="F31" s="306"/>
      <c r="G31" s="306"/>
      <c r="H31" s="306"/>
      <c r="I31" s="306"/>
      <c r="J31" s="306"/>
      <c r="K31" s="304"/>
    </row>
    <row r="32" s="1" customFormat="1" ht="12.75" customHeight="1">
      <c r="B32" s="307"/>
      <c r="C32" s="308"/>
      <c r="D32" s="308"/>
      <c r="E32" s="308"/>
      <c r="F32" s="308"/>
      <c r="G32" s="308"/>
      <c r="H32" s="308"/>
      <c r="I32" s="308"/>
      <c r="J32" s="308"/>
      <c r="K32" s="304"/>
    </row>
    <row r="33" s="1" customFormat="1" ht="15" customHeight="1">
      <c r="B33" s="307"/>
      <c r="C33" s="308"/>
      <c r="D33" s="306" t="s">
        <v>9611</v>
      </c>
      <c r="E33" s="306"/>
      <c r="F33" s="306"/>
      <c r="G33" s="306"/>
      <c r="H33" s="306"/>
      <c r="I33" s="306"/>
      <c r="J33" s="306"/>
      <c r="K33" s="304"/>
    </row>
    <row r="34" s="1" customFormat="1" ht="15" customHeight="1">
      <c r="B34" s="307"/>
      <c r="C34" s="308"/>
      <c r="D34" s="306" t="s">
        <v>9612</v>
      </c>
      <c r="E34" s="306"/>
      <c r="F34" s="306"/>
      <c r="G34" s="306"/>
      <c r="H34" s="306"/>
      <c r="I34" s="306"/>
      <c r="J34" s="306"/>
      <c r="K34" s="304"/>
    </row>
    <row r="35" s="1" customFormat="1" ht="15" customHeight="1">
      <c r="B35" s="307"/>
      <c r="C35" s="308"/>
      <c r="D35" s="306" t="s">
        <v>9613</v>
      </c>
      <c r="E35" s="306"/>
      <c r="F35" s="306"/>
      <c r="G35" s="306"/>
      <c r="H35" s="306"/>
      <c r="I35" s="306"/>
      <c r="J35" s="306"/>
      <c r="K35" s="304"/>
    </row>
    <row r="36" s="1" customFormat="1" ht="15" customHeight="1">
      <c r="B36" s="307"/>
      <c r="C36" s="308"/>
      <c r="D36" s="306"/>
      <c r="E36" s="309" t="s">
        <v>166</v>
      </c>
      <c r="F36" s="306"/>
      <c r="G36" s="306" t="s">
        <v>9614</v>
      </c>
      <c r="H36" s="306"/>
      <c r="I36" s="306"/>
      <c r="J36" s="306"/>
      <c r="K36" s="304"/>
    </row>
    <row r="37" s="1" customFormat="1" ht="30.75" customHeight="1">
      <c r="B37" s="307"/>
      <c r="C37" s="308"/>
      <c r="D37" s="306"/>
      <c r="E37" s="309" t="s">
        <v>9615</v>
      </c>
      <c r="F37" s="306"/>
      <c r="G37" s="306" t="s">
        <v>9616</v>
      </c>
      <c r="H37" s="306"/>
      <c r="I37" s="306"/>
      <c r="J37" s="306"/>
      <c r="K37" s="304"/>
    </row>
    <row r="38" s="1" customFormat="1" ht="15" customHeight="1">
      <c r="B38" s="307"/>
      <c r="C38" s="308"/>
      <c r="D38" s="306"/>
      <c r="E38" s="309" t="s">
        <v>53</v>
      </c>
      <c r="F38" s="306"/>
      <c r="G38" s="306" t="s">
        <v>9617</v>
      </c>
      <c r="H38" s="306"/>
      <c r="I38" s="306"/>
      <c r="J38" s="306"/>
      <c r="K38" s="304"/>
    </row>
    <row r="39" s="1" customFormat="1" ht="15" customHeight="1">
      <c r="B39" s="307"/>
      <c r="C39" s="308"/>
      <c r="D39" s="306"/>
      <c r="E39" s="309" t="s">
        <v>54</v>
      </c>
      <c r="F39" s="306"/>
      <c r="G39" s="306" t="s">
        <v>9618</v>
      </c>
      <c r="H39" s="306"/>
      <c r="I39" s="306"/>
      <c r="J39" s="306"/>
      <c r="K39" s="304"/>
    </row>
    <row r="40" s="1" customFormat="1" ht="15" customHeight="1">
      <c r="B40" s="307"/>
      <c r="C40" s="308"/>
      <c r="D40" s="306"/>
      <c r="E40" s="309" t="s">
        <v>167</v>
      </c>
      <c r="F40" s="306"/>
      <c r="G40" s="306" t="s">
        <v>9619</v>
      </c>
      <c r="H40" s="306"/>
      <c r="I40" s="306"/>
      <c r="J40" s="306"/>
      <c r="K40" s="304"/>
    </row>
    <row r="41" s="1" customFormat="1" ht="15" customHeight="1">
      <c r="B41" s="307"/>
      <c r="C41" s="308"/>
      <c r="D41" s="306"/>
      <c r="E41" s="309" t="s">
        <v>168</v>
      </c>
      <c r="F41" s="306"/>
      <c r="G41" s="306" t="s">
        <v>9620</v>
      </c>
      <c r="H41" s="306"/>
      <c r="I41" s="306"/>
      <c r="J41" s="306"/>
      <c r="K41" s="304"/>
    </row>
    <row r="42" s="1" customFormat="1" ht="15" customHeight="1">
      <c r="B42" s="307"/>
      <c r="C42" s="308"/>
      <c r="D42" s="306"/>
      <c r="E42" s="309" t="s">
        <v>9621</v>
      </c>
      <c r="F42" s="306"/>
      <c r="G42" s="306" t="s">
        <v>9622</v>
      </c>
      <c r="H42" s="306"/>
      <c r="I42" s="306"/>
      <c r="J42" s="306"/>
      <c r="K42" s="304"/>
    </row>
    <row r="43" s="1" customFormat="1" ht="15" customHeight="1">
      <c r="B43" s="307"/>
      <c r="C43" s="308"/>
      <c r="D43" s="306"/>
      <c r="E43" s="309"/>
      <c r="F43" s="306"/>
      <c r="G43" s="306" t="s">
        <v>9623</v>
      </c>
      <c r="H43" s="306"/>
      <c r="I43" s="306"/>
      <c r="J43" s="306"/>
      <c r="K43" s="304"/>
    </row>
    <row r="44" s="1" customFormat="1" ht="15" customHeight="1">
      <c r="B44" s="307"/>
      <c r="C44" s="308"/>
      <c r="D44" s="306"/>
      <c r="E44" s="309" t="s">
        <v>9624</v>
      </c>
      <c r="F44" s="306"/>
      <c r="G44" s="306" t="s">
        <v>9625</v>
      </c>
      <c r="H44" s="306"/>
      <c r="I44" s="306"/>
      <c r="J44" s="306"/>
      <c r="K44" s="304"/>
    </row>
    <row r="45" s="1" customFormat="1" ht="15" customHeight="1">
      <c r="B45" s="307"/>
      <c r="C45" s="308"/>
      <c r="D45" s="306"/>
      <c r="E45" s="309" t="s">
        <v>170</v>
      </c>
      <c r="F45" s="306"/>
      <c r="G45" s="306" t="s">
        <v>9626</v>
      </c>
      <c r="H45" s="306"/>
      <c r="I45" s="306"/>
      <c r="J45" s="306"/>
      <c r="K45" s="304"/>
    </row>
    <row r="46" s="1" customFormat="1" ht="12.75" customHeight="1">
      <c r="B46" s="307"/>
      <c r="C46" s="308"/>
      <c r="D46" s="306"/>
      <c r="E46" s="306"/>
      <c r="F46" s="306"/>
      <c r="G46" s="306"/>
      <c r="H46" s="306"/>
      <c r="I46" s="306"/>
      <c r="J46" s="306"/>
      <c r="K46" s="304"/>
    </row>
    <row r="47" s="1" customFormat="1" ht="15" customHeight="1">
      <c r="B47" s="307"/>
      <c r="C47" s="308"/>
      <c r="D47" s="306" t="s">
        <v>9627</v>
      </c>
      <c r="E47" s="306"/>
      <c r="F47" s="306"/>
      <c r="G47" s="306"/>
      <c r="H47" s="306"/>
      <c r="I47" s="306"/>
      <c r="J47" s="306"/>
      <c r="K47" s="304"/>
    </row>
    <row r="48" s="1" customFormat="1" ht="15" customHeight="1">
      <c r="B48" s="307"/>
      <c r="C48" s="308"/>
      <c r="D48" s="308"/>
      <c r="E48" s="306" t="s">
        <v>9628</v>
      </c>
      <c r="F48" s="306"/>
      <c r="G48" s="306"/>
      <c r="H48" s="306"/>
      <c r="I48" s="306"/>
      <c r="J48" s="306"/>
      <c r="K48" s="304"/>
    </row>
    <row r="49" s="1" customFormat="1" ht="15" customHeight="1">
      <c r="B49" s="307"/>
      <c r="C49" s="308"/>
      <c r="D49" s="308"/>
      <c r="E49" s="306" t="s">
        <v>9629</v>
      </c>
      <c r="F49" s="306"/>
      <c r="G49" s="306"/>
      <c r="H49" s="306"/>
      <c r="I49" s="306"/>
      <c r="J49" s="306"/>
      <c r="K49" s="304"/>
    </row>
    <row r="50" s="1" customFormat="1" ht="15" customHeight="1">
      <c r="B50" s="307"/>
      <c r="C50" s="308"/>
      <c r="D50" s="308"/>
      <c r="E50" s="306" t="s">
        <v>9630</v>
      </c>
      <c r="F50" s="306"/>
      <c r="G50" s="306"/>
      <c r="H50" s="306"/>
      <c r="I50" s="306"/>
      <c r="J50" s="306"/>
      <c r="K50" s="304"/>
    </row>
    <row r="51" s="1" customFormat="1" ht="15" customHeight="1">
      <c r="B51" s="307"/>
      <c r="C51" s="308"/>
      <c r="D51" s="306" t="s">
        <v>9631</v>
      </c>
      <c r="E51" s="306"/>
      <c r="F51" s="306"/>
      <c r="G51" s="306"/>
      <c r="H51" s="306"/>
      <c r="I51" s="306"/>
      <c r="J51" s="306"/>
      <c r="K51" s="304"/>
    </row>
    <row r="52" s="1" customFormat="1" ht="25.5" customHeight="1">
      <c r="B52" s="302"/>
      <c r="C52" s="303" t="s">
        <v>9632</v>
      </c>
      <c r="D52" s="303"/>
      <c r="E52" s="303"/>
      <c r="F52" s="303"/>
      <c r="G52" s="303"/>
      <c r="H52" s="303"/>
      <c r="I52" s="303"/>
      <c r="J52" s="303"/>
      <c r="K52" s="304"/>
    </row>
    <row r="53" s="1" customFormat="1" ht="5.25" customHeight="1">
      <c r="B53" s="302"/>
      <c r="C53" s="305"/>
      <c r="D53" s="305"/>
      <c r="E53" s="305"/>
      <c r="F53" s="305"/>
      <c r="G53" s="305"/>
      <c r="H53" s="305"/>
      <c r="I53" s="305"/>
      <c r="J53" s="305"/>
      <c r="K53" s="304"/>
    </row>
    <row r="54" s="1" customFormat="1" ht="15" customHeight="1">
      <c r="B54" s="302"/>
      <c r="C54" s="306" t="s">
        <v>9633</v>
      </c>
      <c r="D54" s="306"/>
      <c r="E54" s="306"/>
      <c r="F54" s="306"/>
      <c r="G54" s="306"/>
      <c r="H54" s="306"/>
      <c r="I54" s="306"/>
      <c r="J54" s="306"/>
      <c r="K54" s="304"/>
    </row>
    <row r="55" s="1" customFormat="1" ht="15" customHeight="1">
      <c r="B55" s="302"/>
      <c r="C55" s="306" t="s">
        <v>9634</v>
      </c>
      <c r="D55" s="306"/>
      <c r="E55" s="306"/>
      <c r="F55" s="306"/>
      <c r="G55" s="306"/>
      <c r="H55" s="306"/>
      <c r="I55" s="306"/>
      <c r="J55" s="306"/>
      <c r="K55" s="304"/>
    </row>
    <row r="56" s="1" customFormat="1" ht="12.75" customHeight="1">
      <c r="B56" s="302"/>
      <c r="C56" s="306"/>
      <c r="D56" s="306"/>
      <c r="E56" s="306"/>
      <c r="F56" s="306"/>
      <c r="G56" s="306"/>
      <c r="H56" s="306"/>
      <c r="I56" s="306"/>
      <c r="J56" s="306"/>
      <c r="K56" s="304"/>
    </row>
    <row r="57" s="1" customFormat="1" ht="15" customHeight="1">
      <c r="B57" s="302"/>
      <c r="C57" s="306" t="s">
        <v>9635</v>
      </c>
      <c r="D57" s="306"/>
      <c r="E57" s="306"/>
      <c r="F57" s="306"/>
      <c r="G57" s="306"/>
      <c r="H57" s="306"/>
      <c r="I57" s="306"/>
      <c r="J57" s="306"/>
      <c r="K57" s="304"/>
    </row>
    <row r="58" s="1" customFormat="1" ht="15" customHeight="1">
      <c r="B58" s="302"/>
      <c r="C58" s="308"/>
      <c r="D58" s="306" t="s">
        <v>9636</v>
      </c>
      <c r="E58" s="306"/>
      <c r="F58" s="306"/>
      <c r="G58" s="306"/>
      <c r="H58" s="306"/>
      <c r="I58" s="306"/>
      <c r="J58" s="306"/>
      <c r="K58" s="304"/>
    </row>
    <row r="59" s="1" customFormat="1" ht="15" customHeight="1">
      <c r="B59" s="302"/>
      <c r="C59" s="308"/>
      <c r="D59" s="306" t="s">
        <v>9637</v>
      </c>
      <c r="E59" s="306"/>
      <c r="F59" s="306"/>
      <c r="G59" s="306"/>
      <c r="H59" s="306"/>
      <c r="I59" s="306"/>
      <c r="J59" s="306"/>
      <c r="K59" s="304"/>
    </row>
    <row r="60" s="1" customFormat="1" ht="15" customHeight="1">
      <c r="B60" s="302"/>
      <c r="C60" s="308"/>
      <c r="D60" s="306" t="s">
        <v>9638</v>
      </c>
      <c r="E60" s="306"/>
      <c r="F60" s="306"/>
      <c r="G60" s="306"/>
      <c r="H60" s="306"/>
      <c r="I60" s="306"/>
      <c r="J60" s="306"/>
      <c r="K60" s="304"/>
    </row>
    <row r="61" s="1" customFormat="1" ht="15" customHeight="1">
      <c r="B61" s="302"/>
      <c r="C61" s="308"/>
      <c r="D61" s="306" t="s">
        <v>9639</v>
      </c>
      <c r="E61" s="306"/>
      <c r="F61" s="306"/>
      <c r="G61" s="306"/>
      <c r="H61" s="306"/>
      <c r="I61" s="306"/>
      <c r="J61" s="306"/>
      <c r="K61" s="304"/>
    </row>
    <row r="62" s="1" customFormat="1" ht="15" customHeight="1">
      <c r="B62" s="302"/>
      <c r="C62" s="308"/>
      <c r="D62" s="311" t="s">
        <v>9640</v>
      </c>
      <c r="E62" s="311"/>
      <c r="F62" s="311"/>
      <c r="G62" s="311"/>
      <c r="H62" s="311"/>
      <c r="I62" s="311"/>
      <c r="J62" s="311"/>
      <c r="K62" s="304"/>
    </row>
    <row r="63" s="1" customFormat="1" ht="15" customHeight="1">
      <c r="B63" s="302"/>
      <c r="C63" s="308"/>
      <c r="D63" s="306" t="s">
        <v>9641</v>
      </c>
      <c r="E63" s="306"/>
      <c r="F63" s="306"/>
      <c r="G63" s="306"/>
      <c r="H63" s="306"/>
      <c r="I63" s="306"/>
      <c r="J63" s="306"/>
      <c r="K63" s="304"/>
    </row>
    <row r="64" s="1" customFormat="1" ht="12.75" customHeight="1">
      <c r="B64" s="302"/>
      <c r="C64" s="308"/>
      <c r="D64" s="308"/>
      <c r="E64" s="312"/>
      <c r="F64" s="308"/>
      <c r="G64" s="308"/>
      <c r="H64" s="308"/>
      <c r="I64" s="308"/>
      <c r="J64" s="308"/>
      <c r="K64" s="304"/>
    </row>
    <row r="65" s="1" customFormat="1" ht="15" customHeight="1">
      <c r="B65" s="302"/>
      <c r="C65" s="308"/>
      <c r="D65" s="306" t="s">
        <v>9642</v>
      </c>
      <c r="E65" s="306"/>
      <c r="F65" s="306"/>
      <c r="G65" s="306"/>
      <c r="H65" s="306"/>
      <c r="I65" s="306"/>
      <c r="J65" s="306"/>
      <c r="K65" s="304"/>
    </row>
    <row r="66" s="1" customFormat="1" ht="15" customHeight="1">
      <c r="B66" s="302"/>
      <c r="C66" s="308"/>
      <c r="D66" s="311" t="s">
        <v>9643</v>
      </c>
      <c r="E66" s="311"/>
      <c r="F66" s="311"/>
      <c r="G66" s="311"/>
      <c r="H66" s="311"/>
      <c r="I66" s="311"/>
      <c r="J66" s="311"/>
      <c r="K66" s="304"/>
    </row>
    <row r="67" s="1" customFormat="1" ht="15" customHeight="1">
      <c r="B67" s="302"/>
      <c r="C67" s="308"/>
      <c r="D67" s="306" t="s">
        <v>9644</v>
      </c>
      <c r="E67" s="306"/>
      <c r="F67" s="306"/>
      <c r="G67" s="306"/>
      <c r="H67" s="306"/>
      <c r="I67" s="306"/>
      <c r="J67" s="306"/>
      <c r="K67" s="304"/>
    </row>
    <row r="68" s="1" customFormat="1" ht="15" customHeight="1">
      <c r="B68" s="302"/>
      <c r="C68" s="308"/>
      <c r="D68" s="306" t="s">
        <v>9645</v>
      </c>
      <c r="E68" s="306"/>
      <c r="F68" s="306"/>
      <c r="G68" s="306"/>
      <c r="H68" s="306"/>
      <c r="I68" s="306"/>
      <c r="J68" s="306"/>
      <c r="K68" s="304"/>
    </row>
    <row r="69" s="1" customFormat="1" ht="15" customHeight="1">
      <c r="B69" s="302"/>
      <c r="C69" s="308"/>
      <c r="D69" s="306" t="s">
        <v>9646</v>
      </c>
      <c r="E69" s="306"/>
      <c r="F69" s="306"/>
      <c r="G69" s="306"/>
      <c r="H69" s="306"/>
      <c r="I69" s="306"/>
      <c r="J69" s="306"/>
      <c r="K69" s="304"/>
    </row>
    <row r="70" s="1" customFormat="1" ht="15" customHeight="1">
      <c r="B70" s="302"/>
      <c r="C70" s="308"/>
      <c r="D70" s="306" t="s">
        <v>9647</v>
      </c>
      <c r="E70" s="306"/>
      <c r="F70" s="306"/>
      <c r="G70" s="306"/>
      <c r="H70" s="306"/>
      <c r="I70" s="306"/>
      <c r="J70" s="306"/>
      <c r="K70" s="304"/>
    </row>
    <row r="71" s="1" customFormat="1" ht="12.75" customHeight="1">
      <c r="B71" s="313"/>
      <c r="C71" s="314"/>
      <c r="D71" s="314"/>
      <c r="E71" s="314"/>
      <c r="F71" s="314"/>
      <c r="G71" s="314"/>
      <c r="H71" s="314"/>
      <c r="I71" s="314"/>
      <c r="J71" s="314"/>
      <c r="K71" s="315"/>
    </row>
    <row r="72" s="1" customFormat="1" ht="18.75" customHeight="1">
      <c r="B72" s="316"/>
      <c r="C72" s="316"/>
      <c r="D72" s="316"/>
      <c r="E72" s="316"/>
      <c r="F72" s="316"/>
      <c r="G72" s="316"/>
      <c r="H72" s="316"/>
      <c r="I72" s="316"/>
      <c r="J72" s="316"/>
      <c r="K72" s="317"/>
    </row>
    <row r="73" s="1" customFormat="1" ht="18.75" customHeight="1">
      <c r="B73" s="317"/>
      <c r="C73" s="317"/>
      <c r="D73" s="317"/>
      <c r="E73" s="317"/>
      <c r="F73" s="317"/>
      <c r="G73" s="317"/>
      <c r="H73" s="317"/>
      <c r="I73" s="317"/>
      <c r="J73" s="317"/>
      <c r="K73" s="317"/>
    </row>
    <row r="74" s="1" customFormat="1" ht="7.5" customHeight="1">
      <c r="B74" s="318"/>
      <c r="C74" s="319"/>
      <c r="D74" s="319"/>
      <c r="E74" s="319"/>
      <c r="F74" s="319"/>
      <c r="G74" s="319"/>
      <c r="H74" s="319"/>
      <c r="I74" s="319"/>
      <c r="J74" s="319"/>
      <c r="K74" s="320"/>
    </row>
    <row r="75" s="1" customFormat="1" ht="45" customHeight="1">
      <c r="B75" s="321"/>
      <c r="C75" s="322" t="s">
        <v>9648</v>
      </c>
      <c r="D75" s="322"/>
      <c r="E75" s="322"/>
      <c r="F75" s="322"/>
      <c r="G75" s="322"/>
      <c r="H75" s="322"/>
      <c r="I75" s="322"/>
      <c r="J75" s="322"/>
      <c r="K75" s="323"/>
    </row>
    <row r="76" s="1" customFormat="1" ht="17.25" customHeight="1">
      <c r="B76" s="321"/>
      <c r="C76" s="324" t="s">
        <v>9649</v>
      </c>
      <c r="D76" s="324"/>
      <c r="E76" s="324"/>
      <c r="F76" s="324" t="s">
        <v>9650</v>
      </c>
      <c r="G76" s="325"/>
      <c r="H76" s="324" t="s">
        <v>54</v>
      </c>
      <c r="I76" s="324" t="s">
        <v>57</v>
      </c>
      <c r="J76" s="324" t="s">
        <v>9651</v>
      </c>
      <c r="K76" s="323"/>
    </row>
    <row r="77" s="1" customFormat="1" ht="17.25" customHeight="1">
      <c r="B77" s="321"/>
      <c r="C77" s="326" t="s">
        <v>9652</v>
      </c>
      <c r="D77" s="326"/>
      <c r="E77" s="326"/>
      <c r="F77" s="327" t="s">
        <v>9653</v>
      </c>
      <c r="G77" s="328"/>
      <c r="H77" s="326"/>
      <c r="I77" s="326"/>
      <c r="J77" s="326" t="s">
        <v>9654</v>
      </c>
      <c r="K77" s="323"/>
    </row>
    <row r="78" s="1" customFormat="1" ht="5.25" customHeight="1">
      <c r="B78" s="321"/>
      <c r="C78" s="329"/>
      <c r="D78" s="329"/>
      <c r="E78" s="329"/>
      <c r="F78" s="329"/>
      <c r="G78" s="330"/>
      <c r="H78" s="329"/>
      <c r="I78" s="329"/>
      <c r="J78" s="329"/>
      <c r="K78" s="323"/>
    </row>
    <row r="79" s="1" customFormat="1" ht="15" customHeight="1">
      <c r="B79" s="321"/>
      <c r="C79" s="309" t="s">
        <v>53</v>
      </c>
      <c r="D79" s="331"/>
      <c r="E79" s="331"/>
      <c r="F79" s="332" t="s">
        <v>9655</v>
      </c>
      <c r="G79" s="333"/>
      <c r="H79" s="309" t="s">
        <v>9656</v>
      </c>
      <c r="I79" s="309" t="s">
        <v>9657</v>
      </c>
      <c r="J79" s="309">
        <v>20</v>
      </c>
      <c r="K79" s="323"/>
    </row>
    <row r="80" s="1" customFormat="1" ht="15" customHeight="1">
      <c r="B80" s="321"/>
      <c r="C80" s="309" t="s">
        <v>9658</v>
      </c>
      <c r="D80" s="309"/>
      <c r="E80" s="309"/>
      <c r="F80" s="332" t="s">
        <v>9655</v>
      </c>
      <c r="G80" s="333"/>
      <c r="H80" s="309" t="s">
        <v>9659</v>
      </c>
      <c r="I80" s="309" t="s">
        <v>9657</v>
      </c>
      <c r="J80" s="309">
        <v>120</v>
      </c>
      <c r="K80" s="323"/>
    </row>
    <row r="81" s="1" customFormat="1" ht="15" customHeight="1">
      <c r="B81" s="334"/>
      <c r="C81" s="309" t="s">
        <v>9660</v>
      </c>
      <c r="D81" s="309"/>
      <c r="E81" s="309"/>
      <c r="F81" s="332" t="s">
        <v>9661</v>
      </c>
      <c r="G81" s="333"/>
      <c r="H81" s="309" t="s">
        <v>9662</v>
      </c>
      <c r="I81" s="309" t="s">
        <v>9657</v>
      </c>
      <c r="J81" s="309">
        <v>50</v>
      </c>
      <c r="K81" s="323"/>
    </row>
    <row r="82" s="1" customFormat="1" ht="15" customHeight="1">
      <c r="B82" s="334"/>
      <c r="C82" s="309" t="s">
        <v>9663</v>
      </c>
      <c r="D82" s="309"/>
      <c r="E82" s="309"/>
      <c r="F82" s="332" t="s">
        <v>9655</v>
      </c>
      <c r="G82" s="333"/>
      <c r="H82" s="309" t="s">
        <v>9664</v>
      </c>
      <c r="I82" s="309" t="s">
        <v>9665</v>
      </c>
      <c r="J82" s="309"/>
      <c r="K82" s="323"/>
    </row>
    <row r="83" s="1" customFormat="1" ht="15" customHeight="1">
      <c r="B83" s="334"/>
      <c r="C83" s="335" t="s">
        <v>9666</v>
      </c>
      <c r="D83" s="335"/>
      <c r="E83" s="335"/>
      <c r="F83" s="336" t="s">
        <v>9661</v>
      </c>
      <c r="G83" s="335"/>
      <c r="H83" s="335" t="s">
        <v>9667</v>
      </c>
      <c r="I83" s="335" t="s">
        <v>9657</v>
      </c>
      <c r="J83" s="335">
        <v>15</v>
      </c>
      <c r="K83" s="323"/>
    </row>
    <row r="84" s="1" customFormat="1" ht="15" customHeight="1">
      <c r="B84" s="334"/>
      <c r="C84" s="335" t="s">
        <v>9668</v>
      </c>
      <c r="D84" s="335"/>
      <c r="E84" s="335"/>
      <c r="F84" s="336" t="s">
        <v>9661</v>
      </c>
      <c r="G84" s="335"/>
      <c r="H84" s="335" t="s">
        <v>9669</v>
      </c>
      <c r="I84" s="335" t="s">
        <v>9657</v>
      </c>
      <c r="J84" s="335">
        <v>15</v>
      </c>
      <c r="K84" s="323"/>
    </row>
    <row r="85" s="1" customFormat="1" ht="15" customHeight="1">
      <c r="B85" s="334"/>
      <c r="C85" s="335" t="s">
        <v>9670</v>
      </c>
      <c r="D85" s="335"/>
      <c r="E85" s="335"/>
      <c r="F85" s="336" t="s">
        <v>9661</v>
      </c>
      <c r="G85" s="335"/>
      <c r="H85" s="335" t="s">
        <v>9671</v>
      </c>
      <c r="I85" s="335" t="s">
        <v>9657</v>
      </c>
      <c r="J85" s="335">
        <v>20</v>
      </c>
      <c r="K85" s="323"/>
    </row>
    <row r="86" s="1" customFormat="1" ht="15" customHeight="1">
      <c r="B86" s="334"/>
      <c r="C86" s="335" t="s">
        <v>9672</v>
      </c>
      <c r="D86" s="335"/>
      <c r="E86" s="335"/>
      <c r="F86" s="336" t="s">
        <v>9661</v>
      </c>
      <c r="G86" s="335"/>
      <c r="H86" s="335" t="s">
        <v>9673</v>
      </c>
      <c r="I86" s="335" t="s">
        <v>9657</v>
      </c>
      <c r="J86" s="335">
        <v>20</v>
      </c>
      <c r="K86" s="323"/>
    </row>
    <row r="87" s="1" customFormat="1" ht="15" customHeight="1">
      <c r="B87" s="334"/>
      <c r="C87" s="309" t="s">
        <v>9674</v>
      </c>
      <c r="D87" s="309"/>
      <c r="E87" s="309"/>
      <c r="F87" s="332" t="s">
        <v>9661</v>
      </c>
      <c r="G87" s="333"/>
      <c r="H87" s="309" t="s">
        <v>9675</v>
      </c>
      <c r="I87" s="309" t="s">
        <v>9657</v>
      </c>
      <c r="J87" s="309">
        <v>50</v>
      </c>
      <c r="K87" s="323"/>
    </row>
    <row r="88" s="1" customFormat="1" ht="15" customHeight="1">
      <c r="B88" s="334"/>
      <c r="C88" s="309" t="s">
        <v>9676</v>
      </c>
      <c r="D88" s="309"/>
      <c r="E88" s="309"/>
      <c r="F88" s="332" t="s">
        <v>9661</v>
      </c>
      <c r="G88" s="333"/>
      <c r="H88" s="309" t="s">
        <v>9677</v>
      </c>
      <c r="I88" s="309" t="s">
        <v>9657</v>
      </c>
      <c r="J88" s="309">
        <v>20</v>
      </c>
      <c r="K88" s="323"/>
    </row>
    <row r="89" s="1" customFormat="1" ht="15" customHeight="1">
      <c r="B89" s="334"/>
      <c r="C89" s="309" t="s">
        <v>9678</v>
      </c>
      <c r="D89" s="309"/>
      <c r="E89" s="309"/>
      <c r="F89" s="332" t="s">
        <v>9661</v>
      </c>
      <c r="G89" s="333"/>
      <c r="H89" s="309" t="s">
        <v>9679</v>
      </c>
      <c r="I89" s="309" t="s">
        <v>9657</v>
      </c>
      <c r="J89" s="309">
        <v>20</v>
      </c>
      <c r="K89" s="323"/>
    </row>
    <row r="90" s="1" customFormat="1" ht="15" customHeight="1">
      <c r="B90" s="334"/>
      <c r="C90" s="309" t="s">
        <v>9680</v>
      </c>
      <c r="D90" s="309"/>
      <c r="E90" s="309"/>
      <c r="F90" s="332" t="s">
        <v>9661</v>
      </c>
      <c r="G90" s="333"/>
      <c r="H90" s="309" t="s">
        <v>9681</v>
      </c>
      <c r="I90" s="309" t="s">
        <v>9657</v>
      </c>
      <c r="J90" s="309">
        <v>50</v>
      </c>
      <c r="K90" s="323"/>
    </row>
    <row r="91" s="1" customFormat="1" ht="15" customHeight="1">
      <c r="B91" s="334"/>
      <c r="C91" s="309" t="s">
        <v>9682</v>
      </c>
      <c r="D91" s="309"/>
      <c r="E91" s="309"/>
      <c r="F91" s="332" t="s">
        <v>9661</v>
      </c>
      <c r="G91" s="333"/>
      <c r="H91" s="309" t="s">
        <v>9682</v>
      </c>
      <c r="I91" s="309" t="s">
        <v>9657</v>
      </c>
      <c r="J91" s="309">
        <v>50</v>
      </c>
      <c r="K91" s="323"/>
    </row>
    <row r="92" s="1" customFormat="1" ht="15" customHeight="1">
      <c r="B92" s="334"/>
      <c r="C92" s="309" t="s">
        <v>9683</v>
      </c>
      <c r="D92" s="309"/>
      <c r="E92" s="309"/>
      <c r="F92" s="332" t="s">
        <v>9661</v>
      </c>
      <c r="G92" s="333"/>
      <c r="H92" s="309" t="s">
        <v>9684</v>
      </c>
      <c r="I92" s="309" t="s">
        <v>9657</v>
      </c>
      <c r="J92" s="309">
        <v>255</v>
      </c>
      <c r="K92" s="323"/>
    </row>
    <row r="93" s="1" customFormat="1" ht="15" customHeight="1">
      <c r="B93" s="334"/>
      <c r="C93" s="309" t="s">
        <v>9685</v>
      </c>
      <c r="D93" s="309"/>
      <c r="E93" s="309"/>
      <c r="F93" s="332" t="s">
        <v>9655</v>
      </c>
      <c r="G93" s="333"/>
      <c r="H93" s="309" t="s">
        <v>9686</v>
      </c>
      <c r="I93" s="309" t="s">
        <v>9687</v>
      </c>
      <c r="J93" s="309"/>
      <c r="K93" s="323"/>
    </row>
    <row r="94" s="1" customFormat="1" ht="15" customHeight="1">
      <c r="B94" s="334"/>
      <c r="C94" s="309" t="s">
        <v>9688</v>
      </c>
      <c r="D94" s="309"/>
      <c r="E94" s="309"/>
      <c r="F94" s="332" t="s">
        <v>9655</v>
      </c>
      <c r="G94" s="333"/>
      <c r="H94" s="309" t="s">
        <v>9689</v>
      </c>
      <c r="I94" s="309" t="s">
        <v>9690</v>
      </c>
      <c r="J94" s="309"/>
      <c r="K94" s="323"/>
    </row>
    <row r="95" s="1" customFormat="1" ht="15" customHeight="1">
      <c r="B95" s="334"/>
      <c r="C95" s="309" t="s">
        <v>9691</v>
      </c>
      <c r="D95" s="309"/>
      <c r="E95" s="309"/>
      <c r="F95" s="332" t="s">
        <v>9655</v>
      </c>
      <c r="G95" s="333"/>
      <c r="H95" s="309" t="s">
        <v>9691</v>
      </c>
      <c r="I95" s="309" t="s">
        <v>9690</v>
      </c>
      <c r="J95" s="309"/>
      <c r="K95" s="323"/>
    </row>
    <row r="96" s="1" customFormat="1" ht="15" customHeight="1">
      <c r="B96" s="334"/>
      <c r="C96" s="309" t="s">
        <v>38</v>
      </c>
      <c r="D96" s="309"/>
      <c r="E96" s="309"/>
      <c r="F96" s="332" t="s">
        <v>9655</v>
      </c>
      <c r="G96" s="333"/>
      <c r="H96" s="309" t="s">
        <v>9692</v>
      </c>
      <c r="I96" s="309" t="s">
        <v>9690</v>
      </c>
      <c r="J96" s="309"/>
      <c r="K96" s="323"/>
    </row>
    <row r="97" s="1" customFormat="1" ht="15" customHeight="1">
      <c r="B97" s="334"/>
      <c r="C97" s="309" t="s">
        <v>48</v>
      </c>
      <c r="D97" s="309"/>
      <c r="E97" s="309"/>
      <c r="F97" s="332" t="s">
        <v>9655</v>
      </c>
      <c r="G97" s="333"/>
      <c r="H97" s="309" t="s">
        <v>9693</v>
      </c>
      <c r="I97" s="309" t="s">
        <v>9690</v>
      </c>
      <c r="J97" s="309"/>
      <c r="K97" s="323"/>
    </row>
    <row r="98" s="1" customFormat="1" ht="15" customHeight="1">
      <c r="B98" s="337"/>
      <c r="C98" s="338"/>
      <c r="D98" s="338"/>
      <c r="E98" s="338"/>
      <c r="F98" s="338"/>
      <c r="G98" s="338"/>
      <c r="H98" s="338"/>
      <c r="I98" s="338"/>
      <c r="J98" s="338"/>
      <c r="K98" s="339"/>
    </row>
    <row r="99" s="1" customFormat="1" ht="18.75" customHeight="1">
      <c r="B99" s="340"/>
      <c r="C99" s="341"/>
      <c r="D99" s="341"/>
      <c r="E99" s="341"/>
      <c r="F99" s="341"/>
      <c r="G99" s="341"/>
      <c r="H99" s="341"/>
      <c r="I99" s="341"/>
      <c r="J99" s="341"/>
      <c r="K99" s="340"/>
    </row>
    <row r="100" s="1" customFormat="1" ht="18.75" customHeight="1">
      <c r="B100" s="317"/>
      <c r="C100" s="317"/>
      <c r="D100" s="317"/>
      <c r="E100" s="317"/>
      <c r="F100" s="317"/>
      <c r="G100" s="317"/>
      <c r="H100" s="317"/>
      <c r="I100" s="317"/>
      <c r="J100" s="317"/>
      <c r="K100" s="317"/>
    </row>
    <row r="101" s="1" customFormat="1" ht="7.5" customHeight="1">
      <c r="B101" s="318"/>
      <c r="C101" s="319"/>
      <c r="D101" s="319"/>
      <c r="E101" s="319"/>
      <c r="F101" s="319"/>
      <c r="G101" s="319"/>
      <c r="H101" s="319"/>
      <c r="I101" s="319"/>
      <c r="J101" s="319"/>
      <c r="K101" s="320"/>
    </row>
    <row r="102" s="1" customFormat="1" ht="45" customHeight="1">
      <c r="B102" s="321"/>
      <c r="C102" s="322" t="s">
        <v>9694</v>
      </c>
      <c r="D102" s="322"/>
      <c r="E102" s="322"/>
      <c r="F102" s="322"/>
      <c r="G102" s="322"/>
      <c r="H102" s="322"/>
      <c r="I102" s="322"/>
      <c r="J102" s="322"/>
      <c r="K102" s="323"/>
    </row>
    <row r="103" s="1" customFormat="1" ht="17.25" customHeight="1">
      <c r="B103" s="321"/>
      <c r="C103" s="324" t="s">
        <v>9649</v>
      </c>
      <c r="D103" s="324"/>
      <c r="E103" s="324"/>
      <c r="F103" s="324" t="s">
        <v>9650</v>
      </c>
      <c r="G103" s="325"/>
      <c r="H103" s="324" t="s">
        <v>54</v>
      </c>
      <c r="I103" s="324" t="s">
        <v>57</v>
      </c>
      <c r="J103" s="324" t="s">
        <v>9651</v>
      </c>
      <c r="K103" s="323"/>
    </row>
    <row r="104" s="1" customFormat="1" ht="17.25" customHeight="1">
      <c r="B104" s="321"/>
      <c r="C104" s="326" t="s">
        <v>9652</v>
      </c>
      <c r="D104" s="326"/>
      <c r="E104" s="326"/>
      <c r="F104" s="327" t="s">
        <v>9653</v>
      </c>
      <c r="G104" s="328"/>
      <c r="H104" s="326"/>
      <c r="I104" s="326"/>
      <c r="J104" s="326" t="s">
        <v>9654</v>
      </c>
      <c r="K104" s="323"/>
    </row>
    <row r="105" s="1" customFormat="1" ht="5.25" customHeight="1">
      <c r="B105" s="321"/>
      <c r="C105" s="324"/>
      <c r="D105" s="324"/>
      <c r="E105" s="324"/>
      <c r="F105" s="324"/>
      <c r="G105" s="342"/>
      <c r="H105" s="324"/>
      <c r="I105" s="324"/>
      <c r="J105" s="324"/>
      <c r="K105" s="323"/>
    </row>
    <row r="106" s="1" customFormat="1" ht="15" customHeight="1">
      <c r="B106" s="321"/>
      <c r="C106" s="309" t="s">
        <v>53</v>
      </c>
      <c r="D106" s="331"/>
      <c r="E106" s="331"/>
      <c r="F106" s="332" t="s">
        <v>9655</v>
      </c>
      <c r="G106" s="309"/>
      <c r="H106" s="309" t="s">
        <v>9695</v>
      </c>
      <c r="I106" s="309" t="s">
        <v>9657</v>
      </c>
      <c r="J106" s="309">
        <v>20</v>
      </c>
      <c r="K106" s="323"/>
    </row>
    <row r="107" s="1" customFormat="1" ht="15" customHeight="1">
      <c r="B107" s="321"/>
      <c r="C107" s="309" t="s">
        <v>9658</v>
      </c>
      <c r="D107" s="309"/>
      <c r="E107" s="309"/>
      <c r="F107" s="332" t="s">
        <v>9655</v>
      </c>
      <c r="G107" s="309"/>
      <c r="H107" s="309" t="s">
        <v>9695</v>
      </c>
      <c r="I107" s="309" t="s">
        <v>9657</v>
      </c>
      <c r="J107" s="309">
        <v>120</v>
      </c>
      <c r="K107" s="323"/>
    </row>
    <row r="108" s="1" customFormat="1" ht="15" customHeight="1">
      <c r="B108" s="334"/>
      <c r="C108" s="309" t="s">
        <v>9660</v>
      </c>
      <c r="D108" s="309"/>
      <c r="E108" s="309"/>
      <c r="F108" s="332" t="s">
        <v>9661</v>
      </c>
      <c r="G108" s="309"/>
      <c r="H108" s="309" t="s">
        <v>9695</v>
      </c>
      <c r="I108" s="309" t="s">
        <v>9657</v>
      </c>
      <c r="J108" s="309">
        <v>50</v>
      </c>
      <c r="K108" s="323"/>
    </row>
    <row r="109" s="1" customFormat="1" ht="15" customHeight="1">
      <c r="B109" s="334"/>
      <c r="C109" s="309" t="s">
        <v>9663</v>
      </c>
      <c r="D109" s="309"/>
      <c r="E109" s="309"/>
      <c r="F109" s="332" t="s">
        <v>9655</v>
      </c>
      <c r="G109" s="309"/>
      <c r="H109" s="309" t="s">
        <v>9695</v>
      </c>
      <c r="I109" s="309" t="s">
        <v>9665</v>
      </c>
      <c r="J109" s="309"/>
      <c r="K109" s="323"/>
    </row>
    <row r="110" s="1" customFormat="1" ht="15" customHeight="1">
      <c r="B110" s="334"/>
      <c r="C110" s="309" t="s">
        <v>9674</v>
      </c>
      <c r="D110" s="309"/>
      <c r="E110" s="309"/>
      <c r="F110" s="332" t="s">
        <v>9661</v>
      </c>
      <c r="G110" s="309"/>
      <c r="H110" s="309" t="s">
        <v>9695</v>
      </c>
      <c r="I110" s="309" t="s">
        <v>9657</v>
      </c>
      <c r="J110" s="309">
        <v>50</v>
      </c>
      <c r="K110" s="323"/>
    </row>
    <row r="111" s="1" customFormat="1" ht="15" customHeight="1">
      <c r="B111" s="334"/>
      <c r="C111" s="309" t="s">
        <v>9682</v>
      </c>
      <c r="D111" s="309"/>
      <c r="E111" s="309"/>
      <c r="F111" s="332" t="s">
        <v>9661</v>
      </c>
      <c r="G111" s="309"/>
      <c r="H111" s="309" t="s">
        <v>9695</v>
      </c>
      <c r="I111" s="309" t="s">
        <v>9657</v>
      </c>
      <c r="J111" s="309">
        <v>50</v>
      </c>
      <c r="K111" s="323"/>
    </row>
    <row r="112" s="1" customFormat="1" ht="15" customHeight="1">
      <c r="B112" s="334"/>
      <c r="C112" s="309" t="s">
        <v>9680</v>
      </c>
      <c r="D112" s="309"/>
      <c r="E112" s="309"/>
      <c r="F112" s="332" t="s">
        <v>9661</v>
      </c>
      <c r="G112" s="309"/>
      <c r="H112" s="309" t="s">
        <v>9695</v>
      </c>
      <c r="I112" s="309" t="s">
        <v>9657</v>
      </c>
      <c r="J112" s="309">
        <v>50</v>
      </c>
      <c r="K112" s="323"/>
    </row>
    <row r="113" s="1" customFormat="1" ht="15" customHeight="1">
      <c r="B113" s="334"/>
      <c r="C113" s="309" t="s">
        <v>53</v>
      </c>
      <c r="D113" s="309"/>
      <c r="E113" s="309"/>
      <c r="F113" s="332" t="s">
        <v>9655</v>
      </c>
      <c r="G113" s="309"/>
      <c r="H113" s="309" t="s">
        <v>9696</v>
      </c>
      <c r="I113" s="309" t="s">
        <v>9657</v>
      </c>
      <c r="J113" s="309">
        <v>20</v>
      </c>
      <c r="K113" s="323"/>
    </row>
    <row r="114" s="1" customFormat="1" ht="15" customHeight="1">
      <c r="B114" s="334"/>
      <c r="C114" s="309" t="s">
        <v>9697</v>
      </c>
      <c r="D114" s="309"/>
      <c r="E114" s="309"/>
      <c r="F114" s="332" t="s">
        <v>9655</v>
      </c>
      <c r="G114" s="309"/>
      <c r="H114" s="309" t="s">
        <v>9698</v>
      </c>
      <c r="I114" s="309" t="s">
        <v>9657</v>
      </c>
      <c r="J114" s="309">
        <v>120</v>
      </c>
      <c r="K114" s="323"/>
    </row>
    <row r="115" s="1" customFormat="1" ht="15" customHeight="1">
      <c r="B115" s="334"/>
      <c r="C115" s="309" t="s">
        <v>38</v>
      </c>
      <c r="D115" s="309"/>
      <c r="E115" s="309"/>
      <c r="F115" s="332" t="s">
        <v>9655</v>
      </c>
      <c r="G115" s="309"/>
      <c r="H115" s="309" t="s">
        <v>9699</v>
      </c>
      <c r="I115" s="309" t="s">
        <v>9690</v>
      </c>
      <c r="J115" s="309"/>
      <c r="K115" s="323"/>
    </row>
    <row r="116" s="1" customFormat="1" ht="15" customHeight="1">
      <c r="B116" s="334"/>
      <c r="C116" s="309" t="s">
        <v>48</v>
      </c>
      <c r="D116" s="309"/>
      <c r="E116" s="309"/>
      <c r="F116" s="332" t="s">
        <v>9655</v>
      </c>
      <c r="G116" s="309"/>
      <c r="H116" s="309" t="s">
        <v>9700</v>
      </c>
      <c r="I116" s="309" t="s">
        <v>9690</v>
      </c>
      <c r="J116" s="309"/>
      <c r="K116" s="323"/>
    </row>
    <row r="117" s="1" customFormat="1" ht="15" customHeight="1">
      <c r="B117" s="334"/>
      <c r="C117" s="309" t="s">
        <v>57</v>
      </c>
      <c r="D117" s="309"/>
      <c r="E117" s="309"/>
      <c r="F117" s="332" t="s">
        <v>9655</v>
      </c>
      <c r="G117" s="309"/>
      <c r="H117" s="309" t="s">
        <v>9701</v>
      </c>
      <c r="I117" s="309" t="s">
        <v>9702</v>
      </c>
      <c r="J117" s="309"/>
      <c r="K117" s="323"/>
    </row>
    <row r="118" s="1" customFormat="1" ht="15" customHeight="1">
      <c r="B118" s="337"/>
      <c r="C118" s="343"/>
      <c r="D118" s="343"/>
      <c r="E118" s="343"/>
      <c r="F118" s="343"/>
      <c r="G118" s="343"/>
      <c r="H118" s="343"/>
      <c r="I118" s="343"/>
      <c r="J118" s="343"/>
      <c r="K118" s="339"/>
    </row>
    <row r="119" s="1" customFormat="1" ht="18.75" customHeight="1">
      <c r="B119" s="344"/>
      <c r="C119" s="345"/>
      <c r="D119" s="345"/>
      <c r="E119" s="345"/>
      <c r="F119" s="346"/>
      <c r="G119" s="345"/>
      <c r="H119" s="345"/>
      <c r="I119" s="345"/>
      <c r="J119" s="345"/>
      <c r="K119" s="344"/>
    </row>
    <row r="120" s="1" customFormat="1" ht="18.75" customHeight="1">
      <c r="B120" s="317"/>
      <c r="C120" s="317"/>
      <c r="D120" s="317"/>
      <c r="E120" s="317"/>
      <c r="F120" s="317"/>
      <c r="G120" s="317"/>
      <c r="H120" s="317"/>
      <c r="I120" s="317"/>
      <c r="J120" s="317"/>
      <c r="K120" s="317"/>
    </row>
    <row r="121" s="1" customFormat="1" ht="7.5" customHeight="1">
      <c r="B121" s="347"/>
      <c r="C121" s="348"/>
      <c r="D121" s="348"/>
      <c r="E121" s="348"/>
      <c r="F121" s="348"/>
      <c r="G121" s="348"/>
      <c r="H121" s="348"/>
      <c r="I121" s="348"/>
      <c r="J121" s="348"/>
      <c r="K121" s="349"/>
    </row>
    <row r="122" s="1" customFormat="1" ht="45" customHeight="1">
      <c r="B122" s="350"/>
      <c r="C122" s="300" t="s">
        <v>9703</v>
      </c>
      <c r="D122" s="300"/>
      <c r="E122" s="300"/>
      <c r="F122" s="300"/>
      <c r="G122" s="300"/>
      <c r="H122" s="300"/>
      <c r="I122" s="300"/>
      <c r="J122" s="300"/>
      <c r="K122" s="351"/>
    </row>
    <row r="123" s="1" customFormat="1" ht="17.25" customHeight="1">
      <c r="B123" s="352"/>
      <c r="C123" s="324" t="s">
        <v>9649</v>
      </c>
      <c r="D123" s="324"/>
      <c r="E123" s="324"/>
      <c r="F123" s="324" t="s">
        <v>9650</v>
      </c>
      <c r="G123" s="325"/>
      <c r="H123" s="324" t="s">
        <v>54</v>
      </c>
      <c r="I123" s="324" t="s">
        <v>57</v>
      </c>
      <c r="J123" s="324" t="s">
        <v>9651</v>
      </c>
      <c r="K123" s="353"/>
    </row>
    <row r="124" s="1" customFormat="1" ht="17.25" customHeight="1">
      <c r="B124" s="352"/>
      <c r="C124" s="326" t="s">
        <v>9652</v>
      </c>
      <c r="D124" s="326"/>
      <c r="E124" s="326"/>
      <c r="F124" s="327" t="s">
        <v>9653</v>
      </c>
      <c r="G124" s="328"/>
      <c r="H124" s="326"/>
      <c r="I124" s="326"/>
      <c r="J124" s="326" t="s">
        <v>9654</v>
      </c>
      <c r="K124" s="353"/>
    </row>
    <row r="125" s="1" customFormat="1" ht="5.25" customHeight="1">
      <c r="B125" s="354"/>
      <c r="C125" s="329"/>
      <c r="D125" s="329"/>
      <c r="E125" s="329"/>
      <c r="F125" s="329"/>
      <c r="G125" s="355"/>
      <c r="H125" s="329"/>
      <c r="I125" s="329"/>
      <c r="J125" s="329"/>
      <c r="K125" s="356"/>
    </row>
    <row r="126" s="1" customFormat="1" ht="15" customHeight="1">
      <c r="B126" s="354"/>
      <c r="C126" s="309" t="s">
        <v>9658</v>
      </c>
      <c r="D126" s="331"/>
      <c r="E126" s="331"/>
      <c r="F126" s="332" t="s">
        <v>9655</v>
      </c>
      <c r="G126" s="309"/>
      <c r="H126" s="309" t="s">
        <v>9695</v>
      </c>
      <c r="I126" s="309" t="s">
        <v>9657</v>
      </c>
      <c r="J126" s="309">
        <v>120</v>
      </c>
      <c r="K126" s="357"/>
    </row>
    <row r="127" s="1" customFormat="1" ht="15" customHeight="1">
      <c r="B127" s="354"/>
      <c r="C127" s="309" t="s">
        <v>9704</v>
      </c>
      <c r="D127" s="309"/>
      <c r="E127" s="309"/>
      <c r="F127" s="332" t="s">
        <v>9655</v>
      </c>
      <c r="G127" s="309"/>
      <c r="H127" s="309" t="s">
        <v>9705</v>
      </c>
      <c r="I127" s="309" t="s">
        <v>9657</v>
      </c>
      <c r="J127" s="309" t="s">
        <v>9706</v>
      </c>
      <c r="K127" s="357"/>
    </row>
    <row r="128" s="1" customFormat="1" ht="15" customHeight="1">
      <c r="B128" s="354"/>
      <c r="C128" s="309" t="s">
        <v>88</v>
      </c>
      <c r="D128" s="309"/>
      <c r="E128" s="309"/>
      <c r="F128" s="332" t="s">
        <v>9655</v>
      </c>
      <c r="G128" s="309"/>
      <c r="H128" s="309" t="s">
        <v>9707</v>
      </c>
      <c r="I128" s="309" t="s">
        <v>9657</v>
      </c>
      <c r="J128" s="309" t="s">
        <v>9706</v>
      </c>
      <c r="K128" s="357"/>
    </row>
    <row r="129" s="1" customFormat="1" ht="15" customHeight="1">
      <c r="B129" s="354"/>
      <c r="C129" s="309" t="s">
        <v>9666</v>
      </c>
      <c r="D129" s="309"/>
      <c r="E129" s="309"/>
      <c r="F129" s="332" t="s">
        <v>9661</v>
      </c>
      <c r="G129" s="309"/>
      <c r="H129" s="309" t="s">
        <v>9667</v>
      </c>
      <c r="I129" s="309" t="s">
        <v>9657</v>
      </c>
      <c r="J129" s="309">
        <v>15</v>
      </c>
      <c r="K129" s="357"/>
    </row>
    <row r="130" s="1" customFormat="1" ht="15" customHeight="1">
      <c r="B130" s="354"/>
      <c r="C130" s="335" t="s">
        <v>9668</v>
      </c>
      <c r="D130" s="335"/>
      <c r="E130" s="335"/>
      <c r="F130" s="336" t="s">
        <v>9661</v>
      </c>
      <c r="G130" s="335"/>
      <c r="H130" s="335" t="s">
        <v>9669</v>
      </c>
      <c r="I130" s="335" t="s">
        <v>9657</v>
      </c>
      <c r="J130" s="335">
        <v>15</v>
      </c>
      <c r="K130" s="357"/>
    </row>
    <row r="131" s="1" customFormat="1" ht="15" customHeight="1">
      <c r="B131" s="354"/>
      <c r="C131" s="335" t="s">
        <v>9670</v>
      </c>
      <c r="D131" s="335"/>
      <c r="E131" s="335"/>
      <c r="F131" s="336" t="s">
        <v>9661</v>
      </c>
      <c r="G131" s="335"/>
      <c r="H131" s="335" t="s">
        <v>9671</v>
      </c>
      <c r="I131" s="335" t="s">
        <v>9657</v>
      </c>
      <c r="J131" s="335">
        <v>20</v>
      </c>
      <c r="K131" s="357"/>
    </row>
    <row r="132" s="1" customFormat="1" ht="15" customHeight="1">
      <c r="B132" s="354"/>
      <c r="C132" s="335" t="s">
        <v>9672</v>
      </c>
      <c r="D132" s="335"/>
      <c r="E132" s="335"/>
      <c r="F132" s="336" t="s">
        <v>9661</v>
      </c>
      <c r="G132" s="335"/>
      <c r="H132" s="335" t="s">
        <v>9673</v>
      </c>
      <c r="I132" s="335" t="s">
        <v>9657</v>
      </c>
      <c r="J132" s="335">
        <v>20</v>
      </c>
      <c r="K132" s="357"/>
    </row>
    <row r="133" s="1" customFormat="1" ht="15" customHeight="1">
      <c r="B133" s="354"/>
      <c r="C133" s="309" t="s">
        <v>9660</v>
      </c>
      <c r="D133" s="309"/>
      <c r="E133" s="309"/>
      <c r="F133" s="332" t="s">
        <v>9661</v>
      </c>
      <c r="G133" s="309"/>
      <c r="H133" s="309" t="s">
        <v>9695</v>
      </c>
      <c r="I133" s="309" t="s">
        <v>9657</v>
      </c>
      <c r="J133" s="309">
        <v>50</v>
      </c>
      <c r="K133" s="357"/>
    </row>
    <row r="134" s="1" customFormat="1" ht="15" customHeight="1">
      <c r="B134" s="354"/>
      <c r="C134" s="309" t="s">
        <v>9674</v>
      </c>
      <c r="D134" s="309"/>
      <c r="E134" s="309"/>
      <c r="F134" s="332" t="s">
        <v>9661</v>
      </c>
      <c r="G134" s="309"/>
      <c r="H134" s="309" t="s">
        <v>9695</v>
      </c>
      <c r="I134" s="309" t="s">
        <v>9657</v>
      </c>
      <c r="J134" s="309">
        <v>50</v>
      </c>
      <c r="K134" s="357"/>
    </row>
    <row r="135" s="1" customFormat="1" ht="15" customHeight="1">
      <c r="B135" s="354"/>
      <c r="C135" s="309" t="s">
        <v>9680</v>
      </c>
      <c r="D135" s="309"/>
      <c r="E135" s="309"/>
      <c r="F135" s="332" t="s">
        <v>9661</v>
      </c>
      <c r="G135" s="309"/>
      <c r="H135" s="309" t="s">
        <v>9695</v>
      </c>
      <c r="I135" s="309" t="s">
        <v>9657</v>
      </c>
      <c r="J135" s="309">
        <v>50</v>
      </c>
      <c r="K135" s="357"/>
    </row>
    <row r="136" s="1" customFormat="1" ht="15" customHeight="1">
      <c r="B136" s="354"/>
      <c r="C136" s="309" t="s">
        <v>9682</v>
      </c>
      <c r="D136" s="309"/>
      <c r="E136" s="309"/>
      <c r="F136" s="332" t="s">
        <v>9661</v>
      </c>
      <c r="G136" s="309"/>
      <c r="H136" s="309" t="s">
        <v>9695</v>
      </c>
      <c r="I136" s="309" t="s">
        <v>9657</v>
      </c>
      <c r="J136" s="309">
        <v>50</v>
      </c>
      <c r="K136" s="357"/>
    </row>
    <row r="137" s="1" customFormat="1" ht="15" customHeight="1">
      <c r="B137" s="354"/>
      <c r="C137" s="309" t="s">
        <v>9683</v>
      </c>
      <c r="D137" s="309"/>
      <c r="E137" s="309"/>
      <c r="F137" s="332" t="s">
        <v>9661</v>
      </c>
      <c r="G137" s="309"/>
      <c r="H137" s="309" t="s">
        <v>9708</v>
      </c>
      <c r="I137" s="309" t="s">
        <v>9657</v>
      </c>
      <c r="J137" s="309">
        <v>255</v>
      </c>
      <c r="K137" s="357"/>
    </row>
    <row r="138" s="1" customFormat="1" ht="15" customHeight="1">
      <c r="B138" s="354"/>
      <c r="C138" s="309" t="s">
        <v>9685</v>
      </c>
      <c r="D138" s="309"/>
      <c r="E138" s="309"/>
      <c r="F138" s="332" t="s">
        <v>9655</v>
      </c>
      <c r="G138" s="309"/>
      <c r="H138" s="309" t="s">
        <v>9709</v>
      </c>
      <c r="I138" s="309" t="s">
        <v>9687</v>
      </c>
      <c r="J138" s="309"/>
      <c r="K138" s="357"/>
    </row>
    <row r="139" s="1" customFormat="1" ht="15" customHeight="1">
      <c r="B139" s="354"/>
      <c r="C139" s="309" t="s">
        <v>9688</v>
      </c>
      <c r="D139" s="309"/>
      <c r="E139" s="309"/>
      <c r="F139" s="332" t="s">
        <v>9655</v>
      </c>
      <c r="G139" s="309"/>
      <c r="H139" s="309" t="s">
        <v>9710</v>
      </c>
      <c r="I139" s="309" t="s">
        <v>9690</v>
      </c>
      <c r="J139" s="309"/>
      <c r="K139" s="357"/>
    </row>
    <row r="140" s="1" customFormat="1" ht="15" customHeight="1">
      <c r="B140" s="354"/>
      <c r="C140" s="309" t="s">
        <v>9691</v>
      </c>
      <c r="D140" s="309"/>
      <c r="E140" s="309"/>
      <c r="F140" s="332" t="s">
        <v>9655</v>
      </c>
      <c r="G140" s="309"/>
      <c r="H140" s="309" t="s">
        <v>9691</v>
      </c>
      <c r="I140" s="309" t="s">
        <v>9690</v>
      </c>
      <c r="J140" s="309"/>
      <c r="K140" s="357"/>
    </row>
    <row r="141" s="1" customFormat="1" ht="15" customHeight="1">
      <c r="B141" s="354"/>
      <c r="C141" s="309" t="s">
        <v>38</v>
      </c>
      <c r="D141" s="309"/>
      <c r="E141" s="309"/>
      <c r="F141" s="332" t="s">
        <v>9655</v>
      </c>
      <c r="G141" s="309"/>
      <c r="H141" s="309" t="s">
        <v>9711</v>
      </c>
      <c r="I141" s="309" t="s">
        <v>9690</v>
      </c>
      <c r="J141" s="309"/>
      <c r="K141" s="357"/>
    </row>
    <row r="142" s="1" customFormat="1" ht="15" customHeight="1">
      <c r="B142" s="354"/>
      <c r="C142" s="309" t="s">
        <v>9712</v>
      </c>
      <c r="D142" s="309"/>
      <c r="E142" s="309"/>
      <c r="F142" s="332" t="s">
        <v>9655</v>
      </c>
      <c r="G142" s="309"/>
      <c r="H142" s="309" t="s">
        <v>9713</v>
      </c>
      <c r="I142" s="309" t="s">
        <v>9690</v>
      </c>
      <c r="J142" s="309"/>
      <c r="K142" s="357"/>
    </row>
    <row r="143" s="1" customFormat="1" ht="15" customHeight="1">
      <c r="B143" s="358"/>
      <c r="C143" s="359"/>
      <c r="D143" s="359"/>
      <c r="E143" s="359"/>
      <c r="F143" s="359"/>
      <c r="G143" s="359"/>
      <c r="H143" s="359"/>
      <c r="I143" s="359"/>
      <c r="J143" s="359"/>
      <c r="K143" s="360"/>
    </row>
    <row r="144" s="1" customFormat="1" ht="18.75" customHeight="1">
      <c r="B144" s="345"/>
      <c r="C144" s="345"/>
      <c r="D144" s="345"/>
      <c r="E144" s="345"/>
      <c r="F144" s="346"/>
      <c r="G144" s="345"/>
      <c r="H144" s="345"/>
      <c r="I144" s="345"/>
      <c r="J144" s="345"/>
      <c r="K144" s="345"/>
    </row>
    <row r="145" s="1" customFormat="1" ht="18.75" customHeight="1">
      <c r="B145" s="317"/>
      <c r="C145" s="317"/>
      <c r="D145" s="317"/>
      <c r="E145" s="317"/>
      <c r="F145" s="317"/>
      <c r="G145" s="317"/>
      <c r="H145" s="317"/>
      <c r="I145" s="317"/>
      <c r="J145" s="317"/>
      <c r="K145" s="317"/>
    </row>
    <row r="146" s="1" customFormat="1" ht="7.5" customHeight="1">
      <c r="B146" s="318"/>
      <c r="C146" s="319"/>
      <c r="D146" s="319"/>
      <c r="E146" s="319"/>
      <c r="F146" s="319"/>
      <c r="G146" s="319"/>
      <c r="H146" s="319"/>
      <c r="I146" s="319"/>
      <c r="J146" s="319"/>
      <c r="K146" s="320"/>
    </row>
    <row r="147" s="1" customFormat="1" ht="45" customHeight="1">
      <c r="B147" s="321"/>
      <c r="C147" s="322" t="s">
        <v>9714</v>
      </c>
      <c r="D147" s="322"/>
      <c r="E147" s="322"/>
      <c r="F147" s="322"/>
      <c r="G147" s="322"/>
      <c r="H147" s="322"/>
      <c r="I147" s="322"/>
      <c r="J147" s="322"/>
      <c r="K147" s="323"/>
    </row>
    <row r="148" s="1" customFormat="1" ht="17.25" customHeight="1">
      <c r="B148" s="321"/>
      <c r="C148" s="324" t="s">
        <v>9649</v>
      </c>
      <c r="D148" s="324"/>
      <c r="E148" s="324"/>
      <c r="F148" s="324" t="s">
        <v>9650</v>
      </c>
      <c r="G148" s="325"/>
      <c r="H148" s="324" t="s">
        <v>54</v>
      </c>
      <c r="I148" s="324" t="s">
        <v>57</v>
      </c>
      <c r="J148" s="324" t="s">
        <v>9651</v>
      </c>
      <c r="K148" s="323"/>
    </row>
    <row r="149" s="1" customFormat="1" ht="17.25" customHeight="1">
      <c r="B149" s="321"/>
      <c r="C149" s="326" t="s">
        <v>9652</v>
      </c>
      <c r="D149" s="326"/>
      <c r="E149" s="326"/>
      <c r="F149" s="327" t="s">
        <v>9653</v>
      </c>
      <c r="G149" s="328"/>
      <c r="H149" s="326"/>
      <c r="I149" s="326"/>
      <c r="J149" s="326" t="s">
        <v>9654</v>
      </c>
      <c r="K149" s="323"/>
    </row>
    <row r="150" s="1" customFormat="1" ht="5.25" customHeight="1">
      <c r="B150" s="334"/>
      <c r="C150" s="329"/>
      <c r="D150" s="329"/>
      <c r="E150" s="329"/>
      <c r="F150" s="329"/>
      <c r="G150" s="330"/>
      <c r="H150" s="329"/>
      <c r="I150" s="329"/>
      <c r="J150" s="329"/>
      <c r="K150" s="357"/>
    </row>
    <row r="151" s="1" customFormat="1" ht="15" customHeight="1">
      <c r="B151" s="334"/>
      <c r="C151" s="361" t="s">
        <v>9658</v>
      </c>
      <c r="D151" s="309"/>
      <c r="E151" s="309"/>
      <c r="F151" s="362" t="s">
        <v>9655</v>
      </c>
      <c r="G151" s="309"/>
      <c r="H151" s="361" t="s">
        <v>9695</v>
      </c>
      <c r="I151" s="361" t="s">
        <v>9657</v>
      </c>
      <c r="J151" s="361">
        <v>120</v>
      </c>
      <c r="K151" s="357"/>
    </row>
    <row r="152" s="1" customFormat="1" ht="15" customHeight="1">
      <c r="B152" s="334"/>
      <c r="C152" s="361" t="s">
        <v>9704</v>
      </c>
      <c r="D152" s="309"/>
      <c r="E152" s="309"/>
      <c r="F152" s="362" t="s">
        <v>9655</v>
      </c>
      <c r="G152" s="309"/>
      <c r="H152" s="361" t="s">
        <v>9715</v>
      </c>
      <c r="I152" s="361" t="s">
        <v>9657</v>
      </c>
      <c r="J152" s="361" t="s">
        <v>9706</v>
      </c>
      <c r="K152" s="357"/>
    </row>
    <row r="153" s="1" customFormat="1" ht="15" customHeight="1">
      <c r="B153" s="334"/>
      <c r="C153" s="361" t="s">
        <v>88</v>
      </c>
      <c r="D153" s="309"/>
      <c r="E153" s="309"/>
      <c r="F153" s="362" t="s">
        <v>9655</v>
      </c>
      <c r="G153" s="309"/>
      <c r="H153" s="361" t="s">
        <v>9716</v>
      </c>
      <c r="I153" s="361" t="s">
        <v>9657</v>
      </c>
      <c r="J153" s="361" t="s">
        <v>9706</v>
      </c>
      <c r="K153" s="357"/>
    </row>
    <row r="154" s="1" customFormat="1" ht="15" customHeight="1">
      <c r="B154" s="334"/>
      <c r="C154" s="361" t="s">
        <v>9660</v>
      </c>
      <c r="D154" s="309"/>
      <c r="E154" s="309"/>
      <c r="F154" s="362" t="s">
        <v>9661</v>
      </c>
      <c r="G154" s="309"/>
      <c r="H154" s="361" t="s">
        <v>9695</v>
      </c>
      <c r="I154" s="361" t="s">
        <v>9657</v>
      </c>
      <c r="J154" s="361">
        <v>50</v>
      </c>
      <c r="K154" s="357"/>
    </row>
    <row r="155" s="1" customFormat="1" ht="15" customHeight="1">
      <c r="B155" s="334"/>
      <c r="C155" s="361" t="s">
        <v>9663</v>
      </c>
      <c r="D155" s="309"/>
      <c r="E155" s="309"/>
      <c r="F155" s="362" t="s">
        <v>9655</v>
      </c>
      <c r="G155" s="309"/>
      <c r="H155" s="361" t="s">
        <v>9695</v>
      </c>
      <c r="I155" s="361" t="s">
        <v>9665</v>
      </c>
      <c r="J155" s="361"/>
      <c r="K155" s="357"/>
    </row>
    <row r="156" s="1" customFormat="1" ht="15" customHeight="1">
      <c r="B156" s="334"/>
      <c r="C156" s="361" t="s">
        <v>9674</v>
      </c>
      <c r="D156" s="309"/>
      <c r="E156" s="309"/>
      <c r="F156" s="362" t="s">
        <v>9661</v>
      </c>
      <c r="G156" s="309"/>
      <c r="H156" s="361" t="s">
        <v>9695</v>
      </c>
      <c r="I156" s="361" t="s">
        <v>9657</v>
      </c>
      <c r="J156" s="361">
        <v>50</v>
      </c>
      <c r="K156" s="357"/>
    </row>
    <row r="157" s="1" customFormat="1" ht="15" customHeight="1">
      <c r="B157" s="334"/>
      <c r="C157" s="361" t="s">
        <v>9682</v>
      </c>
      <c r="D157" s="309"/>
      <c r="E157" s="309"/>
      <c r="F157" s="362" t="s">
        <v>9661</v>
      </c>
      <c r="G157" s="309"/>
      <c r="H157" s="361" t="s">
        <v>9695</v>
      </c>
      <c r="I157" s="361" t="s">
        <v>9657</v>
      </c>
      <c r="J157" s="361">
        <v>50</v>
      </c>
      <c r="K157" s="357"/>
    </row>
    <row r="158" s="1" customFormat="1" ht="15" customHeight="1">
      <c r="B158" s="334"/>
      <c r="C158" s="361" t="s">
        <v>9680</v>
      </c>
      <c r="D158" s="309"/>
      <c r="E158" s="309"/>
      <c r="F158" s="362" t="s">
        <v>9661</v>
      </c>
      <c r="G158" s="309"/>
      <c r="H158" s="361" t="s">
        <v>9695</v>
      </c>
      <c r="I158" s="361" t="s">
        <v>9657</v>
      </c>
      <c r="J158" s="361">
        <v>50</v>
      </c>
      <c r="K158" s="357"/>
    </row>
    <row r="159" s="1" customFormat="1" ht="15" customHeight="1">
      <c r="B159" s="334"/>
      <c r="C159" s="361" t="s">
        <v>157</v>
      </c>
      <c r="D159" s="309"/>
      <c r="E159" s="309"/>
      <c r="F159" s="362" t="s">
        <v>9655</v>
      </c>
      <c r="G159" s="309"/>
      <c r="H159" s="361" t="s">
        <v>9717</v>
      </c>
      <c r="I159" s="361" t="s">
        <v>9657</v>
      </c>
      <c r="J159" s="361" t="s">
        <v>9718</v>
      </c>
      <c r="K159" s="357"/>
    </row>
    <row r="160" s="1" customFormat="1" ht="15" customHeight="1">
      <c r="B160" s="334"/>
      <c r="C160" s="361" t="s">
        <v>9719</v>
      </c>
      <c r="D160" s="309"/>
      <c r="E160" s="309"/>
      <c r="F160" s="362" t="s">
        <v>9655</v>
      </c>
      <c r="G160" s="309"/>
      <c r="H160" s="361" t="s">
        <v>9720</v>
      </c>
      <c r="I160" s="361" t="s">
        <v>9690</v>
      </c>
      <c r="J160" s="361"/>
      <c r="K160" s="357"/>
    </row>
    <row r="161" s="1" customFormat="1" ht="15" customHeight="1">
      <c r="B161" s="363"/>
      <c r="C161" s="343"/>
      <c r="D161" s="343"/>
      <c r="E161" s="343"/>
      <c r="F161" s="343"/>
      <c r="G161" s="343"/>
      <c r="H161" s="343"/>
      <c r="I161" s="343"/>
      <c r="J161" s="343"/>
      <c r="K161" s="364"/>
    </row>
    <row r="162" s="1" customFormat="1" ht="18.75" customHeight="1">
      <c r="B162" s="345"/>
      <c r="C162" s="355"/>
      <c r="D162" s="355"/>
      <c r="E162" s="355"/>
      <c r="F162" s="365"/>
      <c r="G162" s="355"/>
      <c r="H162" s="355"/>
      <c r="I162" s="355"/>
      <c r="J162" s="355"/>
      <c r="K162" s="345"/>
    </row>
    <row r="163" s="1" customFormat="1" ht="18.75" customHeight="1">
      <c r="B163" s="317"/>
      <c r="C163" s="317"/>
      <c r="D163" s="317"/>
      <c r="E163" s="317"/>
      <c r="F163" s="317"/>
      <c r="G163" s="317"/>
      <c r="H163" s="317"/>
      <c r="I163" s="317"/>
      <c r="J163" s="317"/>
      <c r="K163" s="317"/>
    </row>
    <row r="164" s="1" customFormat="1" ht="7.5" customHeight="1">
      <c r="B164" s="296"/>
      <c r="C164" s="297"/>
      <c r="D164" s="297"/>
      <c r="E164" s="297"/>
      <c r="F164" s="297"/>
      <c r="G164" s="297"/>
      <c r="H164" s="297"/>
      <c r="I164" s="297"/>
      <c r="J164" s="297"/>
      <c r="K164" s="298"/>
    </row>
    <row r="165" s="1" customFormat="1" ht="45" customHeight="1">
      <c r="B165" s="299"/>
      <c r="C165" s="300" t="s">
        <v>9721</v>
      </c>
      <c r="D165" s="300"/>
      <c r="E165" s="300"/>
      <c r="F165" s="300"/>
      <c r="G165" s="300"/>
      <c r="H165" s="300"/>
      <c r="I165" s="300"/>
      <c r="J165" s="300"/>
      <c r="K165" s="301"/>
    </row>
    <row r="166" s="1" customFormat="1" ht="17.25" customHeight="1">
      <c r="B166" s="299"/>
      <c r="C166" s="324" t="s">
        <v>9649</v>
      </c>
      <c r="D166" s="324"/>
      <c r="E166" s="324"/>
      <c r="F166" s="324" t="s">
        <v>9650</v>
      </c>
      <c r="G166" s="366"/>
      <c r="H166" s="367" t="s">
        <v>54</v>
      </c>
      <c r="I166" s="367" t="s">
        <v>57</v>
      </c>
      <c r="J166" s="324" t="s">
        <v>9651</v>
      </c>
      <c r="K166" s="301"/>
    </row>
    <row r="167" s="1" customFormat="1" ht="17.25" customHeight="1">
      <c r="B167" s="302"/>
      <c r="C167" s="326" t="s">
        <v>9652</v>
      </c>
      <c r="D167" s="326"/>
      <c r="E167" s="326"/>
      <c r="F167" s="327" t="s">
        <v>9653</v>
      </c>
      <c r="G167" s="368"/>
      <c r="H167" s="369"/>
      <c r="I167" s="369"/>
      <c r="J167" s="326" t="s">
        <v>9654</v>
      </c>
      <c r="K167" s="304"/>
    </row>
    <row r="168" s="1" customFormat="1" ht="5.25" customHeight="1">
      <c r="B168" s="334"/>
      <c r="C168" s="329"/>
      <c r="D168" s="329"/>
      <c r="E168" s="329"/>
      <c r="F168" s="329"/>
      <c r="G168" s="330"/>
      <c r="H168" s="329"/>
      <c r="I168" s="329"/>
      <c r="J168" s="329"/>
      <c r="K168" s="357"/>
    </row>
    <row r="169" s="1" customFormat="1" ht="15" customHeight="1">
      <c r="B169" s="334"/>
      <c r="C169" s="309" t="s">
        <v>9658</v>
      </c>
      <c r="D169" s="309"/>
      <c r="E169" s="309"/>
      <c r="F169" s="332" t="s">
        <v>9655</v>
      </c>
      <c r="G169" s="309"/>
      <c r="H169" s="309" t="s">
        <v>9695</v>
      </c>
      <c r="I169" s="309" t="s">
        <v>9657</v>
      </c>
      <c r="J169" s="309">
        <v>120</v>
      </c>
      <c r="K169" s="357"/>
    </row>
    <row r="170" s="1" customFormat="1" ht="15" customHeight="1">
      <c r="B170" s="334"/>
      <c r="C170" s="309" t="s">
        <v>9704</v>
      </c>
      <c r="D170" s="309"/>
      <c r="E170" s="309"/>
      <c r="F170" s="332" t="s">
        <v>9655</v>
      </c>
      <c r="G170" s="309"/>
      <c r="H170" s="309" t="s">
        <v>9705</v>
      </c>
      <c r="I170" s="309" t="s">
        <v>9657</v>
      </c>
      <c r="J170" s="309" t="s">
        <v>9706</v>
      </c>
      <c r="K170" s="357"/>
    </row>
    <row r="171" s="1" customFormat="1" ht="15" customHeight="1">
      <c r="B171" s="334"/>
      <c r="C171" s="309" t="s">
        <v>88</v>
      </c>
      <c r="D171" s="309"/>
      <c r="E171" s="309"/>
      <c r="F171" s="332" t="s">
        <v>9655</v>
      </c>
      <c r="G171" s="309"/>
      <c r="H171" s="309" t="s">
        <v>9722</v>
      </c>
      <c r="I171" s="309" t="s">
        <v>9657</v>
      </c>
      <c r="J171" s="309" t="s">
        <v>9706</v>
      </c>
      <c r="K171" s="357"/>
    </row>
    <row r="172" s="1" customFormat="1" ht="15" customHeight="1">
      <c r="B172" s="334"/>
      <c r="C172" s="309" t="s">
        <v>9660</v>
      </c>
      <c r="D172" s="309"/>
      <c r="E172" s="309"/>
      <c r="F172" s="332" t="s">
        <v>9661</v>
      </c>
      <c r="G172" s="309"/>
      <c r="H172" s="309" t="s">
        <v>9722</v>
      </c>
      <c r="I172" s="309" t="s">
        <v>9657</v>
      </c>
      <c r="J172" s="309">
        <v>50</v>
      </c>
      <c r="K172" s="357"/>
    </row>
    <row r="173" s="1" customFormat="1" ht="15" customHeight="1">
      <c r="B173" s="334"/>
      <c r="C173" s="309" t="s">
        <v>9663</v>
      </c>
      <c r="D173" s="309"/>
      <c r="E173" s="309"/>
      <c r="F173" s="332" t="s">
        <v>9655</v>
      </c>
      <c r="G173" s="309"/>
      <c r="H173" s="309" t="s">
        <v>9722</v>
      </c>
      <c r="I173" s="309" t="s">
        <v>9665</v>
      </c>
      <c r="J173" s="309"/>
      <c r="K173" s="357"/>
    </row>
    <row r="174" s="1" customFormat="1" ht="15" customHeight="1">
      <c r="B174" s="334"/>
      <c r="C174" s="309" t="s">
        <v>9674</v>
      </c>
      <c r="D174" s="309"/>
      <c r="E174" s="309"/>
      <c r="F174" s="332" t="s">
        <v>9661</v>
      </c>
      <c r="G174" s="309"/>
      <c r="H174" s="309" t="s">
        <v>9722</v>
      </c>
      <c r="I174" s="309" t="s">
        <v>9657</v>
      </c>
      <c r="J174" s="309">
        <v>50</v>
      </c>
      <c r="K174" s="357"/>
    </row>
    <row r="175" s="1" customFormat="1" ht="15" customHeight="1">
      <c r="B175" s="334"/>
      <c r="C175" s="309" t="s">
        <v>9682</v>
      </c>
      <c r="D175" s="309"/>
      <c r="E175" s="309"/>
      <c r="F175" s="332" t="s">
        <v>9661</v>
      </c>
      <c r="G175" s="309"/>
      <c r="H175" s="309" t="s">
        <v>9722</v>
      </c>
      <c r="I175" s="309" t="s">
        <v>9657</v>
      </c>
      <c r="J175" s="309">
        <v>50</v>
      </c>
      <c r="K175" s="357"/>
    </row>
    <row r="176" s="1" customFormat="1" ht="15" customHeight="1">
      <c r="B176" s="334"/>
      <c r="C176" s="309" t="s">
        <v>9680</v>
      </c>
      <c r="D176" s="309"/>
      <c r="E176" s="309"/>
      <c r="F176" s="332" t="s">
        <v>9661</v>
      </c>
      <c r="G176" s="309"/>
      <c r="H176" s="309" t="s">
        <v>9722</v>
      </c>
      <c r="I176" s="309" t="s">
        <v>9657</v>
      </c>
      <c r="J176" s="309">
        <v>50</v>
      </c>
      <c r="K176" s="357"/>
    </row>
    <row r="177" s="1" customFormat="1" ht="15" customHeight="1">
      <c r="B177" s="334"/>
      <c r="C177" s="309" t="s">
        <v>166</v>
      </c>
      <c r="D177" s="309"/>
      <c r="E177" s="309"/>
      <c r="F177" s="332" t="s">
        <v>9655</v>
      </c>
      <c r="G177" s="309"/>
      <c r="H177" s="309" t="s">
        <v>9723</v>
      </c>
      <c r="I177" s="309" t="s">
        <v>9724</v>
      </c>
      <c r="J177" s="309"/>
      <c r="K177" s="357"/>
    </row>
    <row r="178" s="1" customFormat="1" ht="15" customHeight="1">
      <c r="B178" s="334"/>
      <c r="C178" s="309" t="s">
        <v>57</v>
      </c>
      <c r="D178" s="309"/>
      <c r="E178" s="309"/>
      <c r="F178" s="332" t="s">
        <v>9655</v>
      </c>
      <c r="G178" s="309"/>
      <c r="H178" s="309" t="s">
        <v>9725</v>
      </c>
      <c r="I178" s="309" t="s">
        <v>9726</v>
      </c>
      <c r="J178" s="309">
        <v>1</v>
      </c>
      <c r="K178" s="357"/>
    </row>
    <row r="179" s="1" customFormat="1" ht="15" customHeight="1">
      <c r="B179" s="334"/>
      <c r="C179" s="309" t="s">
        <v>53</v>
      </c>
      <c r="D179" s="309"/>
      <c r="E179" s="309"/>
      <c r="F179" s="332" t="s">
        <v>9655</v>
      </c>
      <c r="G179" s="309"/>
      <c r="H179" s="309" t="s">
        <v>9727</v>
      </c>
      <c r="I179" s="309" t="s">
        <v>9657</v>
      </c>
      <c r="J179" s="309">
        <v>20</v>
      </c>
      <c r="K179" s="357"/>
    </row>
    <row r="180" s="1" customFormat="1" ht="15" customHeight="1">
      <c r="B180" s="334"/>
      <c r="C180" s="309" t="s">
        <v>54</v>
      </c>
      <c r="D180" s="309"/>
      <c r="E180" s="309"/>
      <c r="F180" s="332" t="s">
        <v>9655</v>
      </c>
      <c r="G180" s="309"/>
      <c r="H180" s="309" t="s">
        <v>9728</v>
      </c>
      <c r="I180" s="309" t="s">
        <v>9657</v>
      </c>
      <c r="J180" s="309">
        <v>255</v>
      </c>
      <c r="K180" s="357"/>
    </row>
    <row r="181" s="1" customFormat="1" ht="15" customHeight="1">
      <c r="B181" s="334"/>
      <c r="C181" s="309" t="s">
        <v>167</v>
      </c>
      <c r="D181" s="309"/>
      <c r="E181" s="309"/>
      <c r="F181" s="332" t="s">
        <v>9655</v>
      </c>
      <c r="G181" s="309"/>
      <c r="H181" s="309" t="s">
        <v>9619</v>
      </c>
      <c r="I181" s="309" t="s">
        <v>9657</v>
      </c>
      <c r="J181" s="309">
        <v>10</v>
      </c>
      <c r="K181" s="357"/>
    </row>
    <row r="182" s="1" customFormat="1" ht="15" customHeight="1">
      <c r="B182" s="334"/>
      <c r="C182" s="309" t="s">
        <v>168</v>
      </c>
      <c r="D182" s="309"/>
      <c r="E182" s="309"/>
      <c r="F182" s="332" t="s">
        <v>9655</v>
      </c>
      <c r="G182" s="309"/>
      <c r="H182" s="309" t="s">
        <v>9729</v>
      </c>
      <c r="I182" s="309" t="s">
        <v>9690</v>
      </c>
      <c r="J182" s="309"/>
      <c r="K182" s="357"/>
    </row>
    <row r="183" s="1" customFormat="1" ht="15" customHeight="1">
      <c r="B183" s="334"/>
      <c r="C183" s="309" t="s">
        <v>9730</v>
      </c>
      <c r="D183" s="309"/>
      <c r="E183" s="309"/>
      <c r="F183" s="332" t="s">
        <v>9655</v>
      </c>
      <c r="G183" s="309"/>
      <c r="H183" s="309" t="s">
        <v>9731</v>
      </c>
      <c r="I183" s="309" t="s">
        <v>9690</v>
      </c>
      <c r="J183" s="309"/>
      <c r="K183" s="357"/>
    </row>
    <row r="184" s="1" customFormat="1" ht="15" customHeight="1">
      <c r="B184" s="334"/>
      <c r="C184" s="309" t="s">
        <v>9719</v>
      </c>
      <c r="D184" s="309"/>
      <c r="E184" s="309"/>
      <c r="F184" s="332" t="s">
        <v>9655</v>
      </c>
      <c r="G184" s="309"/>
      <c r="H184" s="309" t="s">
        <v>9732</v>
      </c>
      <c r="I184" s="309" t="s">
        <v>9690</v>
      </c>
      <c r="J184" s="309"/>
      <c r="K184" s="357"/>
    </row>
    <row r="185" s="1" customFormat="1" ht="15" customHeight="1">
      <c r="B185" s="334"/>
      <c r="C185" s="309" t="s">
        <v>170</v>
      </c>
      <c r="D185" s="309"/>
      <c r="E185" s="309"/>
      <c r="F185" s="332" t="s">
        <v>9661</v>
      </c>
      <c r="G185" s="309"/>
      <c r="H185" s="309" t="s">
        <v>9733</v>
      </c>
      <c r="I185" s="309" t="s">
        <v>9657</v>
      </c>
      <c r="J185" s="309">
        <v>50</v>
      </c>
      <c r="K185" s="357"/>
    </row>
    <row r="186" s="1" customFormat="1" ht="15" customHeight="1">
      <c r="B186" s="334"/>
      <c r="C186" s="309" t="s">
        <v>9734</v>
      </c>
      <c r="D186" s="309"/>
      <c r="E186" s="309"/>
      <c r="F186" s="332" t="s">
        <v>9661</v>
      </c>
      <c r="G186" s="309"/>
      <c r="H186" s="309" t="s">
        <v>9735</v>
      </c>
      <c r="I186" s="309" t="s">
        <v>9736</v>
      </c>
      <c r="J186" s="309"/>
      <c r="K186" s="357"/>
    </row>
    <row r="187" s="1" customFormat="1" ht="15" customHeight="1">
      <c r="B187" s="334"/>
      <c r="C187" s="309" t="s">
        <v>9737</v>
      </c>
      <c r="D187" s="309"/>
      <c r="E187" s="309"/>
      <c r="F187" s="332" t="s">
        <v>9661</v>
      </c>
      <c r="G187" s="309"/>
      <c r="H187" s="309" t="s">
        <v>9738</v>
      </c>
      <c r="I187" s="309" t="s">
        <v>9736</v>
      </c>
      <c r="J187" s="309"/>
      <c r="K187" s="357"/>
    </row>
    <row r="188" s="1" customFormat="1" ht="15" customHeight="1">
      <c r="B188" s="334"/>
      <c r="C188" s="309" t="s">
        <v>9739</v>
      </c>
      <c r="D188" s="309"/>
      <c r="E188" s="309"/>
      <c r="F188" s="332" t="s">
        <v>9661</v>
      </c>
      <c r="G188" s="309"/>
      <c r="H188" s="309" t="s">
        <v>9740</v>
      </c>
      <c r="I188" s="309" t="s">
        <v>9736</v>
      </c>
      <c r="J188" s="309"/>
      <c r="K188" s="357"/>
    </row>
    <row r="189" s="1" customFormat="1" ht="15" customHeight="1">
      <c r="B189" s="334"/>
      <c r="C189" s="370" t="s">
        <v>9741</v>
      </c>
      <c r="D189" s="309"/>
      <c r="E189" s="309"/>
      <c r="F189" s="332" t="s">
        <v>9661</v>
      </c>
      <c r="G189" s="309"/>
      <c r="H189" s="309" t="s">
        <v>9742</v>
      </c>
      <c r="I189" s="309" t="s">
        <v>9743</v>
      </c>
      <c r="J189" s="371" t="s">
        <v>9744</v>
      </c>
      <c r="K189" s="357"/>
    </row>
    <row r="190" s="1" customFormat="1" ht="15" customHeight="1">
      <c r="B190" s="334"/>
      <c r="C190" s="370" t="s">
        <v>42</v>
      </c>
      <c r="D190" s="309"/>
      <c r="E190" s="309"/>
      <c r="F190" s="332" t="s">
        <v>9655</v>
      </c>
      <c r="G190" s="309"/>
      <c r="H190" s="306" t="s">
        <v>9745</v>
      </c>
      <c r="I190" s="309" t="s">
        <v>9746</v>
      </c>
      <c r="J190" s="309"/>
      <c r="K190" s="357"/>
    </row>
    <row r="191" s="1" customFormat="1" ht="15" customHeight="1">
      <c r="B191" s="334"/>
      <c r="C191" s="370" t="s">
        <v>9747</v>
      </c>
      <c r="D191" s="309"/>
      <c r="E191" s="309"/>
      <c r="F191" s="332" t="s">
        <v>9655</v>
      </c>
      <c r="G191" s="309"/>
      <c r="H191" s="309" t="s">
        <v>9748</v>
      </c>
      <c r="I191" s="309" t="s">
        <v>9690</v>
      </c>
      <c r="J191" s="309"/>
      <c r="K191" s="357"/>
    </row>
    <row r="192" s="1" customFormat="1" ht="15" customHeight="1">
      <c r="B192" s="334"/>
      <c r="C192" s="370" t="s">
        <v>9749</v>
      </c>
      <c r="D192" s="309"/>
      <c r="E192" s="309"/>
      <c r="F192" s="332" t="s">
        <v>9655</v>
      </c>
      <c r="G192" s="309"/>
      <c r="H192" s="309" t="s">
        <v>9750</v>
      </c>
      <c r="I192" s="309" t="s">
        <v>9690</v>
      </c>
      <c r="J192" s="309"/>
      <c r="K192" s="357"/>
    </row>
    <row r="193" s="1" customFormat="1" ht="15" customHeight="1">
      <c r="B193" s="334"/>
      <c r="C193" s="370" t="s">
        <v>9751</v>
      </c>
      <c r="D193" s="309"/>
      <c r="E193" s="309"/>
      <c r="F193" s="332" t="s">
        <v>9661</v>
      </c>
      <c r="G193" s="309"/>
      <c r="H193" s="309" t="s">
        <v>9752</v>
      </c>
      <c r="I193" s="309" t="s">
        <v>9690</v>
      </c>
      <c r="J193" s="309"/>
      <c r="K193" s="357"/>
    </row>
    <row r="194" s="1" customFormat="1" ht="15" customHeight="1">
      <c r="B194" s="363"/>
      <c r="C194" s="372"/>
      <c r="D194" s="343"/>
      <c r="E194" s="343"/>
      <c r="F194" s="343"/>
      <c r="G194" s="343"/>
      <c r="H194" s="343"/>
      <c r="I194" s="343"/>
      <c r="J194" s="343"/>
      <c r="K194" s="364"/>
    </row>
    <row r="195" s="1" customFormat="1" ht="18.75" customHeight="1">
      <c r="B195" s="345"/>
      <c r="C195" s="355"/>
      <c r="D195" s="355"/>
      <c r="E195" s="355"/>
      <c r="F195" s="365"/>
      <c r="G195" s="355"/>
      <c r="H195" s="355"/>
      <c r="I195" s="355"/>
      <c r="J195" s="355"/>
      <c r="K195" s="345"/>
    </row>
    <row r="196" s="1" customFormat="1" ht="18.75" customHeight="1">
      <c r="B196" s="345"/>
      <c r="C196" s="355"/>
      <c r="D196" s="355"/>
      <c r="E196" s="355"/>
      <c r="F196" s="365"/>
      <c r="G196" s="355"/>
      <c r="H196" s="355"/>
      <c r="I196" s="355"/>
      <c r="J196" s="355"/>
      <c r="K196" s="345"/>
    </row>
    <row r="197" s="1" customFormat="1" ht="18.75" customHeight="1">
      <c r="B197" s="317"/>
      <c r="C197" s="317"/>
      <c r="D197" s="317"/>
      <c r="E197" s="317"/>
      <c r="F197" s="317"/>
      <c r="G197" s="317"/>
      <c r="H197" s="317"/>
      <c r="I197" s="317"/>
      <c r="J197" s="317"/>
      <c r="K197" s="317"/>
    </row>
    <row r="198" s="1" customFormat="1" ht="13.5">
      <c r="B198" s="296"/>
      <c r="C198" s="297"/>
      <c r="D198" s="297"/>
      <c r="E198" s="297"/>
      <c r="F198" s="297"/>
      <c r="G198" s="297"/>
      <c r="H198" s="297"/>
      <c r="I198" s="297"/>
      <c r="J198" s="297"/>
      <c r="K198" s="298"/>
    </row>
    <row r="199" s="1" customFormat="1" ht="21">
      <c r="B199" s="299"/>
      <c r="C199" s="300" t="s">
        <v>9753</v>
      </c>
      <c r="D199" s="300"/>
      <c r="E199" s="300"/>
      <c r="F199" s="300"/>
      <c r="G199" s="300"/>
      <c r="H199" s="300"/>
      <c r="I199" s="300"/>
      <c r="J199" s="300"/>
      <c r="K199" s="301"/>
    </row>
    <row r="200" s="1" customFormat="1" ht="25.5" customHeight="1">
      <c r="B200" s="299"/>
      <c r="C200" s="373" t="s">
        <v>9754</v>
      </c>
      <c r="D200" s="373"/>
      <c r="E200" s="373"/>
      <c r="F200" s="373" t="s">
        <v>9755</v>
      </c>
      <c r="G200" s="374"/>
      <c r="H200" s="373" t="s">
        <v>9756</v>
      </c>
      <c r="I200" s="373"/>
      <c r="J200" s="373"/>
      <c r="K200" s="301"/>
    </row>
    <row r="201" s="1" customFormat="1" ht="5.25" customHeight="1">
      <c r="B201" s="334"/>
      <c r="C201" s="329"/>
      <c r="D201" s="329"/>
      <c r="E201" s="329"/>
      <c r="F201" s="329"/>
      <c r="G201" s="355"/>
      <c r="H201" s="329"/>
      <c r="I201" s="329"/>
      <c r="J201" s="329"/>
      <c r="K201" s="357"/>
    </row>
    <row r="202" s="1" customFormat="1" ht="15" customHeight="1">
      <c r="B202" s="334"/>
      <c r="C202" s="309" t="s">
        <v>9746</v>
      </c>
      <c r="D202" s="309"/>
      <c r="E202" s="309"/>
      <c r="F202" s="332" t="s">
        <v>43</v>
      </c>
      <c r="G202" s="309"/>
      <c r="H202" s="309" t="s">
        <v>9757</v>
      </c>
      <c r="I202" s="309"/>
      <c r="J202" s="309"/>
      <c r="K202" s="357"/>
    </row>
    <row r="203" s="1" customFormat="1" ht="15" customHeight="1">
      <c r="B203" s="334"/>
      <c r="C203" s="309"/>
      <c r="D203" s="309"/>
      <c r="E203" s="309"/>
      <c r="F203" s="332" t="s">
        <v>44</v>
      </c>
      <c r="G203" s="309"/>
      <c r="H203" s="309" t="s">
        <v>9758</v>
      </c>
      <c r="I203" s="309"/>
      <c r="J203" s="309"/>
      <c r="K203" s="357"/>
    </row>
    <row r="204" s="1" customFormat="1" ht="15" customHeight="1">
      <c r="B204" s="334"/>
      <c r="C204" s="309"/>
      <c r="D204" s="309"/>
      <c r="E204" s="309"/>
      <c r="F204" s="332" t="s">
        <v>47</v>
      </c>
      <c r="G204" s="309"/>
      <c r="H204" s="309" t="s">
        <v>9759</v>
      </c>
      <c r="I204" s="309"/>
      <c r="J204" s="309"/>
      <c r="K204" s="357"/>
    </row>
    <row r="205" s="1" customFormat="1" ht="15" customHeight="1">
      <c r="B205" s="334"/>
      <c r="C205" s="309"/>
      <c r="D205" s="309"/>
      <c r="E205" s="309"/>
      <c r="F205" s="332" t="s">
        <v>45</v>
      </c>
      <c r="G205" s="309"/>
      <c r="H205" s="309" t="s">
        <v>9760</v>
      </c>
      <c r="I205" s="309"/>
      <c r="J205" s="309"/>
      <c r="K205" s="357"/>
    </row>
    <row r="206" s="1" customFormat="1" ht="15" customHeight="1">
      <c r="B206" s="334"/>
      <c r="C206" s="309"/>
      <c r="D206" s="309"/>
      <c r="E206" s="309"/>
      <c r="F206" s="332" t="s">
        <v>46</v>
      </c>
      <c r="G206" s="309"/>
      <c r="H206" s="309" t="s">
        <v>9761</v>
      </c>
      <c r="I206" s="309"/>
      <c r="J206" s="309"/>
      <c r="K206" s="357"/>
    </row>
    <row r="207" s="1" customFormat="1" ht="15" customHeight="1">
      <c r="B207" s="334"/>
      <c r="C207" s="309"/>
      <c r="D207" s="309"/>
      <c r="E207" s="309"/>
      <c r="F207" s="332"/>
      <c r="G207" s="309"/>
      <c r="H207" s="309"/>
      <c r="I207" s="309"/>
      <c r="J207" s="309"/>
      <c r="K207" s="357"/>
    </row>
    <row r="208" s="1" customFormat="1" ht="15" customHeight="1">
      <c r="B208" s="334"/>
      <c r="C208" s="309" t="s">
        <v>9702</v>
      </c>
      <c r="D208" s="309"/>
      <c r="E208" s="309"/>
      <c r="F208" s="332" t="s">
        <v>79</v>
      </c>
      <c r="G208" s="309"/>
      <c r="H208" s="309" t="s">
        <v>9762</v>
      </c>
      <c r="I208" s="309"/>
      <c r="J208" s="309"/>
      <c r="K208" s="357"/>
    </row>
    <row r="209" s="1" customFormat="1" ht="15" customHeight="1">
      <c r="B209" s="334"/>
      <c r="C209" s="309"/>
      <c r="D209" s="309"/>
      <c r="E209" s="309"/>
      <c r="F209" s="332" t="s">
        <v>9599</v>
      </c>
      <c r="G209" s="309"/>
      <c r="H209" s="309" t="s">
        <v>9600</v>
      </c>
      <c r="I209" s="309"/>
      <c r="J209" s="309"/>
      <c r="K209" s="357"/>
    </row>
    <row r="210" s="1" customFormat="1" ht="15" customHeight="1">
      <c r="B210" s="334"/>
      <c r="C210" s="309"/>
      <c r="D210" s="309"/>
      <c r="E210" s="309"/>
      <c r="F210" s="332" t="s">
        <v>9597</v>
      </c>
      <c r="G210" s="309"/>
      <c r="H210" s="309" t="s">
        <v>9763</v>
      </c>
      <c r="I210" s="309"/>
      <c r="J210" s="309"/>
      <c r="K210" s="357"/>
    </row>
    <row r="211" s="1" customFormat="1" ht="15" customHeight="1">
      <c r="B211" s="375"/>
      <c r="C211" s="309"/>
      <c r="D211" s="309"/>
      <c r="E211" s="309"/>
      <c r="F211" s="332" t="s">
        <v>9601</v>
      </c>
      <c r="G211" s="370"/>
      <c r="H211" s="361" t="s">
        <v>9602</v>
      </c>
      <c r="I211" s="361"/>
      <c r="J211" s="361"/>
      <c r="K211" s="376"/>
    </row>
    <row r="212" s="1" customFormat="1" ht="15" customHeight="1">
      <c r="B212" s="375"/>
      <c r="C212" s="309"/>
      <c r="D212" s="309"/>
      <c r="E212" s="309"/>
      <c r="F212" s="332" t="s">
        <v>9603</v>
      </c>
      <c r="G212" s="370"/>
      <c r="H212" s="361" t="s">
        <v>9764</v>
      </c>
      <c r="I212" s="361"/>
      <c r="J212" s="361"/>
      <c r="K212" s="376"/>
    </row>
    <row r="213" s="1" customFormat="1" ht="15" customHeight="1">
      <c r="B213" s="375"/>
      <c r="C213" s="309"/>
      <c r="D213" s="309"/>
      <c r="E213" s="309"/>
      <c r="F213" s="332"/>
      <c r="G213" s="370"/>
      <c r="H213" s="361"/>
      <c r="I213" s="361"/>
      <c r="J213" s="361"/>
      <c r="K213" s="376"/>
    </row>
    <row r="214" s="1" customFormat="1" ht="15" customHeight="1">
      <c r="B214" s="375"/>
      <c r="C214" s="309" t="s">
        <v>9726</v>
      </c>
      <c r="D214" s="309"/>
      <c r="E214" s="309"/>
      <c r="F214" s="332">
        <v>1</v>
      </c>
      <c r="G214" s="370"/>
      <c r="H214" s="361" t="s">
        <v>9765</v>
      </c>
      <c r="I214" s="361"/>
      <c r="J214" s="361"/>
      <c r="K214" s="376"/>
    </row>
    <row r="215" s="1" customFormat="1" ht="15" customHeight="1">
      <c r="B215" s="375"/>
      <c r="C215" s="309"/>
      <c r="D215" s="309"/>
      <c r="E215" s="309"/>
      <c r="F215" s="332">
        <v>2</v>
      </c>
      <c r="G215" s="370"/>
      <c r="H215" s="361" t="s">
        <v>9766</v>
      </c>
      <c r="I215" s="361"/>
      <c r="J215" s="361"/>
      <c r="K215" s="376"/>
    </row>
    <row r="216" s="1" customFormat="1" ht="15" customHeight="1">
      <c r="B216" s="375"/>
      <c r="C216" s="309"/>
      <c r="D216" s="309"/>
      <c r="E216" s="309"/>
      <c r="F216" s="332">
        <v>3</v>
      </c>
      <c r="G216" s="370"/>
      <c r="H216" s="361" t="s">
        <v>9767</v>
      </c>
      <c r="I216" s="361"/>
      <c r="J216" s="361"/>
      <c r="K216" s="376"/>
    </row>
    <row r="217" s="1" customFormat="1" ht="15" customHeight="1">
      <c r="B217" s="375"/>
      <c r="C217" s="309"/>
      <c r="D217" s="309"/>
      <c r="E217" s="309"/>
      <c r="F217" s="332">
        <v>4</v>
      </c>
      <c r="G217" s="370"/>
      <c r="H217" s="361" t="s">
        <v>9768</v>
      </c>
      <c r="I217" s="361"/>
      <c r="J217" s="361"/>
      <c r="K217" s="376"/>
    </row>
    <row r="218" s="1" customFormat="1" ht="12.75" customHeight="1">
      <c r="B218" s="377"/>
      <c r="C218" s="378"/>
      <c r="D218" s="378"/>
      <c r="E218" s="378"/>
      <c r="F218" s="378"/>
      <c r="G218" s="378"/>
      <c r="H218" s="378"/>
      <c r="I218" s="378"/>
      <c r="J218" s="378"/>
      <c r="K218" s="37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pc\počítač</dc:creator>
  <cp:lastModifiedBy>pc\počítač</cp:lastModifiedBy>
  <dcterms:created xsi:type="dcterms:W3CDTF">2023-11-23T09:54:29Z</dcterms:created>
  <dcterms:modified xsi:type="dcterms:W3CDTF">2023-11-23T09:55:33Z</dcterms:modified>
</cp:coreProperties>
</file>